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CY\"/>
    </mc:Choice>
  </mc:AlternateContent>
  <bookViews>
    <workbookView xWindow="480" yWindow="120" windowWidth="27795" windowHeight="12075" tabRatio="730"/>
  </bookViews>
  <sheets>
    <sheet name="cover" sheetId="75" r:id="rId1"/>
    <sheet name="index" sheetId="4" r:id="rId2"/>
    <sheet name="RES_summary" sheetId="6" r:id="rId3"/>
    <sheet name="RES_hh_num" sheetId="7" r:id="rId4"/>
    <sheet name="RES_hh_fec" sheetId="8" r:id="rId5"/>
    <sheet name="RES_hh_tes" sheetId="9" r:id="rId6"/>
    <sheet name="RES_hh_eff" sheetId="10" r:id="rId7"/>
    <sheet name="RES_hh_emi" sheetId="11" r:id="rId8"/>
    <sheet name="RES_hh_fech" sheetId="12" r:id="rId9"/>
    <sheet name="RES_hh_tesh" sheetId="13" r:id="rId10"/>
    <sheet name="RES_hh_emih" sheetId="14" r:id="rId11"/>
    <sheet name="RES_hh_fecs" sheetId="15" r:id="rId12"/>
    <sheet name="RES_hh_tess" sheetId="16" r:id="rId13"/>
    <sheet name="RES_hh_emis" sheetId="17" r:id="rId14"/>
    <sheet name="RES_hh_num_in" sheetId="18" r:id="rId15"/>
    <sheet name="RES_hh_fec_in" sheetId="19" r:id="rId16"/>
    <sheet name="RES_hh_tes_in" sheetId="20" r:id="rId17"/>
    <sheet name="RES_hh_eff_in" sheetId="21" r:id="rId18"/>
    <sheet name="RES_hh_emi_in" sheetId="22" r:id="rId19"/>
    <sheet name="RES_hh_fech_in" sheetId="23" r:id="rId20"/>
    <sheet name="RES_hh_tesh_in" sheetId="24" r:id="rId21"/>
    <sheet name="RES_hh_emih_in" sheetId="25" r:id="rId22"/>
    <sheet name="RES_hh_fecs_in" sheetId="26" r:id="rId23"/>
    <sheet name="RES_hh_tess_in" sheetId="27" r:id="rId24"/>
    <sheet name="RES_hh_emis_in" sheetId="28" r:id="rId25"/>
    <sheet name="RES_se-appl" sheetId="29" r:id="rId26"/>
    <sheet name="RES_RF" sheetId="30" r:id="rId27"/>
    <sheet name="RES_WM" sheetId="31" r:id="rId28"/>
    <sheet name="RES_DR" sheetId="32" r:id="rId29"/>
    <sheet name="RES_DW" sheetId="33" r:id="rId30"/>
    <sheet name="RES_TV" sheetId="34" r:id="rId31"/>
    <sheet name="RES_IT" sheetId="35" r:id="rId32"/>
    <sheet name="RES_LI" sheetId="36" r:id="rId33"/>
    <sheet name="RES_OA" sheetId="37" r:id="rId34"/>
    <sheet name="RES_hhdet_num" sheetId="38" r:id="rId35"/>
    <sheet name="RES_hhdet_out" sheetId="39" r:id="rId36"/>
    <sheet name="RES_hhdet_in" sheetId="40" r:id="rId37"/>
    <sheet name="RES_hhdet_in_new" sheetId="41" r:id="rId38"/>
    <sheet name="RES_hhdet_in_repl" sheetId="42" r:id="rId39"/>
    <sheet name="RES_hhdet_numvin" sheetId="43" r:id="rId40"/>
    <sheet name="RES_hhdet_fec" sheetId="44" r:id="rId41"/>
    <sheet name="RES_hhdet_tes" sheetId="45" r:id="rId42"/>
    <sheet name="RES_hhdet_eff" sheetId="46" r:id="rId43"/>
    <sheet name="RES_hhdet_emi" sheetId="47" r:id="rId44"/>
    <sheet name="RES_hhdet_fech" sheetId="48" r:id="rId45"/>
    <sheet name="RES_hhdet_tesh" sheetId="49" r:id="rId46"/>
    <sheet name="RES_hhdet_emih" sheetId="50" r:id="rId47"/>
    <sheet name="RES_hhdet_fecs" sheetId="51" r:id="rId48"/>
    <sheet name="RES_hhdet_tess" sheetId="52" r:id="rId49"/>
    <sheet name="RES_hhdet_emis" sheetId="53" r:id="rId50"/>
    <sheet name="RES_hhdet_in_fec" sheetId="54" r:id="rId51"/>
    <sheet name="RES_hhdet_in_tes" sheetId="55" r:id="rId52"/>
    <sheet name="RES_hhdet_in_eff" sheetId="56" r:id="rId53"/>
    <sheet name="RES_hhdet_in_emi" sheetId="57" r:id="rId54"/>
    <sheet name="RES_hhdet_in_fech" sheetId="58" r:id="rId55"/>
    <sheet name="RES_hhdet_in_tesh" sheetId="59" r:id="rId56"/>
    <sheet name="RES_hhdet_in_emih" sheetId="60" r:id="rId57"/>
    <sheet name="RES_hhdet_in_fecs" sheetId="61" r:id="rId58"/>
    <sheet name="RES_hhdet_in_tess" sheetId="62" r:id="rId59"/>
    <sheet name="RES_hhdet_in_emis" sheetId="63" r:id="rId60"/>
    <sheet name="RES_hh_SLD" sheetId="64" r:id="rId61"/>
    <sheet name="RES_hh_LPG" sheetId="65" r:id="rId62"/>
    <sheet name="RES_hh_GDO" sheetId="66" r:id="rId63"/>
    <sheet name="RES_hh_NGS" sheetId="67" r:id="rId64"/>
    <sheet name="RES_hh_BMS" sheetId="68" r:id="rId65"/>
    <sheet name="RES_hh_GEO" sheetId="69" r:id="rId66"/>
    <sheet name="RES_hh_DHT" sheetId="70" r:id="rId67"/>
    <sheet name="RES_hh_AEL" sheetId="71" r:id="rId68"/>
    <sheet name="RES_hh_CEL" sheetId="72" r:id="rId69"/>
  </sheets>
  <definedNames>
    <definedName name="_xlnm.Print_Titles" localSheetId="28">RES_DR!$1:$1</definedName>
    <definedName name="_xlnm.Print_Titles" localSheetId="29">RES_DW!$1:$1</definedName>
    <definedName name="_xlnm.Print_Titles" localSheetId="67">RES_hh_AEL!$1:$1</definedName>
    <definedName name="_xlnm.Print_Titles" localSheetId="64">RES_hh_BMS!$1:$1</definedName>
    <definedName name="_xlnm.Print_Titles" localSheetId="68">RES_hh_CEL!$1:$1</definedName>
    <definedName name="_xlnm.Print_Titles" localSheetId="66">RES_hh_DHT!$1:$1</definedName>
    <definedName name="_xlnm.Print_Titles" localSheetId="6">RES_hh_eff!$1:$1</definedName>
    <definedName name="_xlnm.Print_Titles" localSheetId="17">RES_hh_eff_in!$1:$1</definedName>
    <definedName name="_xlnm.Print_Titles" localSheetId="7">RES_hh_emi!$1:$1</definedName>
    <definedName name="_xlnm.Print_Titles" localSheetId="18">RES_hh_emi_in!$1:$1</definedName>
    <definedName name="_xlnm.Print_Titles" localSheetId="10">RES_hh_emih!$1:$1</definedName>
    <definedName name="_xlnm.Print_Titles" localSheetId="21">RES_hh_emih_in!$1:$1</definedName>
    <definedName name="_xlnm.Print_Titles" localSheetId="13">RES_hh_emis!$1:$1</definedName>
    <definedName name="_xlnm.Print_Titles" localSheetId="24">RES_hh_emis_in!$1:$1</definedName>
    <definedName name="_xlnm.Print_Titles" localSheetId="4">RES_hh_fec!$1:$1</definedName>
    <definedName name="_xlnm.Print_Titles" localSheetId="15">RES_hh_fec_in!$1:$1</definedName>
    <definedName name="_xlnm.Print_Titles" localSheetId="8">RES_hh_fech!$1:$1</definedName>
    <definedName name="_xlnm.Print_Titles" localSheetId="19">RES_hh_fech_in!$1:$1</definedName>
    <definedName name="_xlnm.Print_Titles" localSheetId="11">RES_hh_fecs!$1:$1</definedName>
    <definedName name="_xlnm.Print_Titles" localSheetId="22">RES_hh_fecs_in!$1:$1</definedName>
    <definedName name="_xlnm.Print_Titles" localSheetId="62">RES_hh_GDO!$1:$1</definedName>
    <definedName name="_xlnm.Print_Titles" localSheetId="65">RES_hh_GEO!$1:$1</definedName>
    <definedName name="_xlnm.Print_Titles" localSheetId="61">RES_hh_LPG!$1:$1</definedName>
    <definedName name="_xlnm.Print_Titles" localSheetId="63">RES_hh_NGS!$1:$1</definedName>
    <definedName name="_xlnm.Print_Titles" localSheetId="3">RES_hh_num!$1:$1</definedName>
    <definedName name="_xlnm.Print_Titles" localSheetId="14">RES_hh_num_in!$1:$1</definedName>
    <definedName name="_xlnm.Print_Titles" localSheetId="60">RES_hh_SLD!$1:$1</definedName>
    <definedName name="_xlnm.Print_Titles" localSheetId="5">RES_hh_tes!$1:$1</definedName>
    <definedName name="_xlnm.Print_Titles" localSheetId="16">RES_hh_tes_in!$1:$1</definedName>
    <definedName name="_xlnm.Print_Titles" localSheetId="9">RES_hh_tesh!$1:$1</definedName>
    <definedName name="_xlnm.Print_Titles" localSheetId="20">RES_hh_tesh_in!$1:$1</definedName>
    <definedName name="_xlnm.Print_Titles" localSheetId="12">RES_hh_tess!$1:$1</definedName>
    <definedName name="_xlnm.Print_Titles" localSheetId="23">RES_hh_tess_in!$1:$1</definedName>
    <definedName name="_xlnm.Print_Titles" localSheetId="42">RES_hhdet_eff!$1:$1</definedName>
    <definedName name="_xlnm.Print_Titles" localSheetId="43">RES_hhdet_emi!$1:$1</definedName>
    <definedName name="_xlnm.Print_Titles" localSheetId="46">RES_hhdet_emih!$1:$1</definedName>
    <definedName name="_xlnm.Print_Titles" localSheetId="49">RES_hhdet_emis!$1:$1</definedName>
    <definedName name="_xlnm.Print_Titles" localSheetId="40">RES_hhdet_fec!$1:$1</definedName>
    <definedName name="_xlnm.Print_Titles" localSheetId="44">RES_hhdet_fech!$1:$1</definedName>
    <definedName name="_xlnm.Print_Titles" localSheetId="47">RES_hhdet_fecs!$1:$1</definedName>
    <definedName name="_xlnm.Print_Titles" localSheetId="36">RES_hhdet_in!$1:$1</definedName>
    <definedName name="_xlnm.Print_Titles" localSheetId="52">RES_hhdet_in_eff!$1:$1</definedName>
    <definedName name="_xlnm.Print_Titles" localSheetId="53">RES_hhdet_in_emi!$1:$1</definedName>
    <definedName name="_xlnm.Print_Titles" localSheetId="56">RES_hhdet_in_emih!$1:$1</definedName>
    <definedName name="_xlnm.Print_Titles" localSheetId="59">RES_hhdet_in_emis!$1:$1</definedName>
    <definedName name="_xlnm.Print_Titles" localSheetId="50">RES_hhdet_in_fec!$1:$1</definedName>
    <definedName name="_xlnm.Print_Titles" localSheetId="54">RES_hhdet_in_fech!$1:$1</definedName>
    <definedName name="_xlnm.Print_Titles" localSheetId="57">RES_hhdet_in_fecs!$1:$1</definedName>
    <definedName name="_xlnm.Print_Titles" localSheetId="37">RES_hhdet_in_new!$1:$1</definedName>
    <definedName name="_xlnm.Print_Titles" localSheetId="38">RES_hhdet_in_repl!$1:$1</definedName>
    <definedName name="_xlnm.Print_Titles" localSheetId="51">RES_hhdet_in_tes!$1:$1</definedName>
    <definedName name="_xlnm.Print_Titles" localSheetId="55">RES_hhdet_in_tesh!$1:$1</definedName>
    <definedName name="_xlnm.Print_Titles" localSheetId="58">RES_hhdet_in_tess!$1:$1</definedName>
    <definedName name="_xlnm.Print_Titles" localSheetId="34">RES_hhdet_num!$1:$1</definedName>
    <definedName name="_xlnm.Print_Titles" localSheetId="39">RES_hhdet_numvin!$1:$1</definedName>
    <definedName name="_xlnm.Print_Titles" localSheetId="35">RES_hhdet_out!$1:$1</definedName>
    <definedName name="_xlnm.Print_Titles" localSheetId="41">RES_hhdet_tes!$1:$1</definedName>
    <definedName name="_xlnm.Print_Titles" localSheetId="45">RES_hhdet_tesh!$1:$1</definedName>
    <definedName name="_xlnm.Print_Titles" localSheetId="48">RES_hhdet_tess!$1:$1</definedName>
    <definedName name="_xlnm.Print_Titles" localSheetId="31">RES_IT!$1:$1</definedName>
    <definedName name="_xlnm.Print_Titles" localSheetId="32">RES_LI!$1:$1</definedName>
    <definedName name="_xlnm.Print_Titles" localSheetId="33">RES_OA!$1:$1</definedName>
    <definedName name="_xlnm.Print_Titles" localSheetId="26">RES_RF!$1:$1</definedName>
    <definedName name="_xlnm.Print_Titles" localSheetId="25">'RES_se-appl'!$1:$1</definedName>
    <definedName name="_xlnm.Print_Titles" localSheetId="2">RES_summary!$1:$1</definedName>
    <definedName name="_xlnm.Print_Titles" localSheetId="30">RES_TV!$1:$1</definedName>
    <definedName name="_xlnm.Print_Titles" localSheetId="27">RES_WM!$1:$1</definedName>
  </definedNames>
  <calcPr calcId="162913"/>
</workbook>
</file>

<file path=xl/calcChain.xml><?xml version="1.0" encoding="utf-8"?>
<calcChain xmlns="http://schemas.openxmlformats.org/spreadsheetml/2006/main">
  <c r="Y31" i="13" l="1"/>
  <c r="X27" i="7"/>
  <c r="X23" i="12"/>
  <c r="X21" i="14"/>
  <c r="Y17" i="7"/>
  <c r="X19" i="12"/>
  <c r="Y15" i="7"/>
  <c r="X15" i="7"/>
  <c r="X11" i="12"/>
  <c r="X7" i="12"/>
  <c r="Y30" i="12"/>
  <c r="X29" i="12"/>
  <c r="Y26" i="12"/>
  <c r="Y23" i="12"/>
  <c r="Y22" i="12"/>
  <c r="Y20" i="12"/>
  <c r="Y19" i="12"/>
  <c r="Y18" i="10"/>
  <c r="X17" i="8"/>
  <c r="Y15" i="8"/>
  <c r="X15" i="8"/>
  <c r="X14" i="10"/>
  <c r="X12" i="12"/>
  <c r="Y11" i="12"/>
  <c r="Y10" i="12"/>
  <c r="X8" i="10"/>
  <c r="Y7" i="12"/>
  <c r="Y6" i="12"/>
  <c r="X6" i="12"/>
  <c r="Y32" i="13"/>
  <c r="X31" i="13"/>
  <c r="X30" i="10"/>
  <c r="Y27" i="9"/>
  <c r="X27" i="9"/>
  <c r="Y24" i="13"/>
  <c r="Y23" i="13"/>
  <c r="Y20" i="13"/>
  <c r="Y19" i="10"/>
  <c r="Y17" i="9"/>
  <c r="Y15" i="9"/>
  <c r="X15" i="9"/>
  <c r="Y14" i="10"/>
  <c r="Y12" i="13"/>
  <c r="Y10" i="10"/>
  <c r="Y8" i="13"/>
  <c r="Y6" i="13"/>
  <c r="X32" i="10"/>
  <c r="Y30" i="10"/>
  <c r="X28" i="10"/>
  <c r="X26" i="10"/>
  <c r="X25" i="10"/>
  <c r="X24" i="10"/>
  <c r="X22" i="10"/>
  <c r="X21" i="10"/>
  <c r="X20" i="10"/>
  <c r="X18" i="10"/>
  <c r="X16" i="10"/>
  <c r="X13" i="10"/>
  <c r="Y11" i="10"/>
  <c r="X10" i="10"/>
  <c r="X9" i="10"/>
  <c r="Y7" i="10"/>
  <c r="Y6" i="10"/>
  <c r="X5" i="10"/>
  <c r="X31" i="14"/>
  <c r="X31" i="17" s="1"/>
  <c r="X29" i="14"/>
  <c r="X24" i="14"/>
  <c r="X24" i="17" s="1"/>
  <c r="Y22" i="14"/>
  <c r="Y22" i="17" s="1"/>
  <c r="X22" i="14"/>
  <c r="X22" i="17" s="1"/>
  <c r="X17" i="11"/>
  <c r="Y15" i="11"/>
  <c r="X15" i="11"/>
  <c r="Y10" i="14"/>
  <c r="Y10" i="17" s="1"/>
  <c r="Y9" i="14"/>
  <c r="Y9" i="17" s="1"/>
  <c r="X9" i="14"/>
  <c r="X9" i="17" s="1"/>
  <c r="Y6" i="14"/>
  <c r="X5" i="14"/>
  <c r="Y32" i="12"/>
  <c r="X32" i="12"/>
  <c r="X30" i="12"/>
  <c r="Y28" i="12"/>
  <c r="X28" i="12"/>
  <c r="X26" i="12"/>
  <c r="Y24" i="12"/>
  <c r="X24" i="12"/>
  <c r="X22" i="12"/>
  <c r="X20" i="12"/>
  <c r="X18" i="12"/>
  <c r="Y12" i="12"/>
  <c r="X10" i="12"/>
  <c r="Y8" i="12"/>
  <c r="X32" i="13"/>
  <c r="Y30" i="13"/>
  <c r="X29" i="13"/>
  <c r="Y26" i="13"/>
  <c r="X26" i="13"/>
  <c r="X24" i="13"/>
  <c r="Y22" i="13"/>
  <c r="X22" i="13"/>
  <c r="X20" i="13"/>
  <c r="Y18" i="13"/>
  <c r="X18" i="13"/>
  <c r="X12" i="13"/>
  <c r="Y11" i="13"/>
  <c r="X10" i="13"/>
  <c r="X8" i="13"/>
  <c r="Y7" i="13"/>
  <c r="X6" i="13"/>
  <c r="Y32" i="14"/>
  <c r="Y32" i="17" s="1"/>
  <c r="X32" i="14"/>
  <c r="X32" i="17" s="1"/>
  <c r="Y31" i="14"/>
  <c r="Y31" i="17" s="1"/>
  <c r="Y30" i="14"/>
  <c r="X30" i="14"/>
  <c r="Y28" i="14"/>
  <c r="X28" i="14"/>
  <c r="Y26" i="14"/>
  <c r="Y26" i="17" s="1"/>
  <c r="X26" i="14"/>
  <c r="X26" i="17" s="1"/>
  <c r="Y25" i="14"/>
  <c r="Y25" i="17" s="1"/>
  <c r="X25" i="14"/>
  <c r="X25" i="17" s="1"/>
  <c r="Y24" i="14"/>
  <c r="Y24" i="17" s="1"/>
  <c r="Y23" i="14"/>
  <c r="Y23" i="17" s="1"/>
  <c r="X23" i="14"/>
  <c r="X23" i="17" s="1"/>
  <c r="Y20" i="14"/>
  <c r="X20" i="14"/>
  <c r="Y19" i="14"/>
  <c r="Y16" i="14"/>
  <c r="X16" i="14"/>
  <c r="X15" i="14" s="1"/>
  <c r="X15" i="17" s="1"/>
  <c r="Y14" i="14"/>
  <c r="Y14" i="17" s="1"/>
  <c r="X14" i="14"/>
  <c r="Y13" i="14"/>
  <c r="Y13" i="17" s="1"/>
  <c r="X13" i="14"/>
  <c r="X13" i="17" s="1"/>
  <c r="Y12" i="14"/>
  <c r="Y12" i="17" s="1"/>
  <c r="X12" i="14"/>
  <c r="X12" i="17" s="1"/>
  <c r="Y11" i="14"/>
  <c r="Y11" i="17" s="1"/>
  <c r="X11" i="14"/>
  <c r="X11" i="17" s="1"/>
  <c r="X10" i="14"/>
  <c r="X10" i="17" s="1"/>
  <c r="Y8" i="14"/>
  <c r="X8" i="14"/>
  <c r="Y7" i="14"/>
  <c r="X6" i="14"/>
  <c r="X14" i="17"/>
  <c r="Y27" i="18"/>
  <c r="X27" i="18"/>
  <c r="X25" i="23"/>
  <c r="X23" i="24"/>
  <c r="X21" i="24"/>
  <c r="X19" i="23"/>
  <c r="Y15" i="18"/>
  <c r="X15" i="18"/>
  <c r="Y14" i="18"/>
  <c r="Y14" i="23" s="1"/>
  <c r="Y4" i="18"/>
  <c r="Y3" i="18" s="1"/>
  <c r="Y16" i="23" s="1"/>
  <c r="Y15" i="23" s="1"/>
  <c r="X4" i="18"/>
  <c r="X3" i="18" s="1"/>
  <c r="X31" i="21"/>
  <c r="X29" i="23"/>
  <c r="Y26" i="23"/>
  <c r="X26" i="23"/>
  <c r="X24" i="23"/>
  <c r="Y22" i="23"/>
  <c r="X22" i="23"/>
  <c r="X20" i="23"/>
  <c r="Y15" i="19"/>
  <c r="X15" i="19"/>
  <c r="Y10" i="23"/>
  <c r="Y8" i="23"/>
  <c r="Y6" i="23"/>
  <c r="Y30" i="21"/>
  <c r="Y29" i="21"/>
  <c r="X26" i="24"/>
  <c r="Y25" i="21"/>
  <c r="Y23" i="21"/>
  <c r="X22" i="24"/>
  <c r="Y21" i="21"/>
  <c r="Y19" i="21"/>
  <c r="Y17" i="20"/>
  <c r="Y13" i="21"/>
  <c r="X10" i="24"/>
  <c r="Y9" i="21"/>
  <c r="X6" i="24"/>
  <c r="Y5" i="21"/>
  <c r="Y31" i="21"/>
  <c r="X30" i="21"/>
  <c r="X29" i="21"/>
  <c r="X25" i="21"/>
  <c r="X23" i="21"/>
  <c r="X21" i="21"/>
  <c r="X19" i="21"/>
  <c r="X13" i="21"/>
  <c r="Y11" i="21"/>
  <c r="X11" i="21"/>
  <c r="X9" i="21"/>
  <c r="Y7" i="21"/>
  <c r="X7" i="21"/>
  <c r="X5" i="21"/>
  <c r="X31" i="25"/>
  <c r="X31" i="28" s="1"/>
  <c r="X27" i="22"/>
  <c r="Y24" i="25"/>
  <c r="Y24" i="28" s="1"/>
  <c r="Y22" i="25"/>
  <c r="Y22" i="28" s="1"/>
  <c r="Y21" i="25"/>
  <c r="Y20" i="25"/>
  <c r="X17" i="22"/>
  <c r="Y18" i="25"/>
  <c r="Y15" i="22"/>
  <c r="X15" i="22"/>
  <c r="Y10" i="25"/>
  <c r="Y10" i="28" s="1"/>
  <c r="X10" i="25"/>
  <c r="X10" i="28" s="1"/>
  <c r="Y9" i="25"/>
  <c r="Y9" i="28" s="1"/>
  <c r="Y6" i="25"/>
  <c r="X6" i="25"/>
  <c r="Y32" i="23"/>
  <c r="Y31" i="23"/>
  <c r="Y29" i="23"/>
  <c r="Y28" i="23"/>
  <c r="Y25" i="23"/>
  <c r="Y24" i="23"/>
  <c r="Y23" i="23"/>
  <c r="Y21" i="23"/>
  <c r="X21" i="23"/>
  <c r="Y20" i="23"/>
  <c r="Y19" i="23"/>
  <c r="Y13" i="23"/>
  <c r="X13" i="23"/>
  <c r="Y12" i="23"/>
  <c r="Y11" i="23"/>
  <c r="X11" i="23"/>
  <c r="Y9" i="23"/>
  <c r="X9" i="23"/>
  <c r="Y7" i="23"/>
  <c r="X7" i="23"/>
  <c r="Y5" i="23"/>
  <c r="X5" i="23"/>
  <c r="Y31" i="24"/>
  <c r="X31" i="24"/>
  <c r="Y30" i="24"/>
  <c r="Y29" i="24"/>
  <c r="X29" i="24"/>
  <c r="Y26" i="24"/>
  <c r="Y25" i="24"/>
  <c r="Y22" i="24"/>
  <c r="X19" i="24"/>
  <c r="Y18" i="24"/>
  <c r="Y13" i="24"/>
  <c r="X13" i="24"/>
  <c r="Y11" i="24"/>
  <c r="X11" i="24"/>
  <c r="Y10" i="24"/>
  <c r="Y9" i="24"/>
  <c r="X9" i="24"/>
  <c r="Y7" i="24"/>
  <c r="X7" i="24"/>
  <c r="Y6" i="24"/>
  <c r="Y5" i="24"/>
  <c r="X5" i="24"/>
  <c r="Y32" i="25"/>
  <c r="Y32" i="28" s="1"/>
  <c r="X32" i="25"/>
  <c r="Y31" i="25"/>
  <c r="Y31" i="28" s="1"/>
  <c r="Y30" i="25"/>
  <c r="X30" i="25"/>
  <c r="Y29" i="25"/>
  <c r="Y28" i="25"/>
  <c r="Y26" i="25"/>
  <c r="Y26" i="28" s="1"/>
  <c r="X26" i="25"/>
  <c r="X26" i="28" s="1"/>
  <c r="Y25" i="25"/>
  <c r="Y25" i="28" s="1"/>
  <c r="X25" i="25"/>
  <c r="X25" i="28" s="1"/>
  <c r="X24" i="25"/>
  <c r="X24" i="28" s="1"/>
  <c r="Y23" i="25"/>
  <c r="Y23" i="28" s="1"/>
  <c r="X23" i="25"/>
  <c r="X23" i="28" s="1"/>
  <c r="X22" i="25"/>
  <c r="X22" i="28" s="1"/>
  <c r="Y19" i="25"/>
  <c r="X19" i="25"/>
  <c r="X18" i="25"/>
  <c r="Y16" i="25"/>
  <c r="Y15" i="25" s="1"/>
  <c r="Y15" i="28" s="1"/>
  <c r="X16" i="25"/>
  <c r="X16" i="28" s="1"/>
  <c r="Y14" i="25"/>
  <c r="Y14" i="28" s="1"/>
  <c r="X14" i="25"/>
  <c r="X14" i="28" s="1"/>
  <c r="Y13" i="25"/>
  <c r="Y13" i="28" s="1"/>
  <c r="X13" i="25"/>
  <c r="X13" i="28" s="1"/>
  <c r="Y12" i="25"/>
  <c r="Y12" i="28" s="1"/>
  <c r="X12" i="25"/>
  <c r="X12" i="28" s="1"/>
  <c r="Y11" i="25"/>
  <c r="Y11" i="28" s="1"/>
  <c r="X11" i="25"/>
  <c r="X11" i="28" s="1"/>
  <c r="X9" i="25"/>
  <c r="X9" i="28" s="1"/>
  <c r="Y8" i="25"/>
  <c r="Y7" i="25"/>
  <c r="X7" i="25"/>
  <c r="X32" i="28"/>
  <c r="Y23" i="29"/>
  <c r="Y10" i="29" s="1"/>
  <c r="X23" i="29"/>
  <c r="Y19" i="29"/>
  <c r="X19" i="29"/>
  <c r="X6" i="29" s="1"/>
  <c r="Y18" i="29"/>
  <c r="Y5" i="29" s="1"/>
  <c r="X18" i="29"/>
  <c r="Y27" i="29"/>
  <c r="Y14" i="29" s="1"/>
  <c r="X27" i="29"/>
  <c r="X14" i="29" s="1"/>
  <c r="Y26" i="29"/>
  <c r="X26" i="29"/>
  <c r="X13" i="29" s="1"/>
  <c r="X24" i="29"/>
  <c r="X11" i="29" s="1"/>
  <c r="Y21" i="29"/>
  <c r="Y8" i="29" s="1"/>
  <c r="X21" i="29"/>
  <c r="X8" i="29" s="1"/>
  <c r="X20" i="29"/>
  <c r="X7" i="29" s="1"/>
  <c r="Y5" i="30"/>
  <c r="Y3" i="30" s="1"/>
  <c r="X5" i="30"/>
  <c r="X3" i="30" s="1"/>
  <c r="Y5" i="31"/>
  <c r="Y3" i="31" s="1"/>
  <c r="X5" i="32"/>
  <c r="X3" i="32" s="1"/>
  <c r="Y5" i="33"/>
  <c r="Y3" i="33" s="1"/>
  <c r="X5" i="33"/>
  <c r="X3" i="33" s="1"/>
  <c r="X5" i="34"/>
  <c r="X3" i="34" s="1"/>
  <c r="Y5" i="34"/>
  <c r="Y3" i="34" s="1"/>
  <c r="Y5" i="35"/>
  <c r="Y3" i="35" s="1"/>
  <c r="Y5" i="36"/>
  <c r="Y3" i="36" s="1"/>
  <c r="X5" i="37"/>
  <c r="X171" i="42"/>
  <c r="X153" i="42"/>
  <c r="X135" i="42"/>
  <c r="X116" i="42"/>
  <c r="X112" i="42"/>
  <c r="X97" i="42"/>
  <c r="X93" i="42"/>
  <c r="X89" i="42"/>
  <c r="X70" i="42"/>
  <c r="X51" i="42"/>
  <c r="X32" i="42"/>
  <c r="X15" i="42"/>
  <c r="X11" i="42"/>
  <c r="X172" i="42"/>
  <c r="X168" i="42"/>
  <c r="Y167" i="42"/>
  <c r="X154" i="42"/>
  <c r="X150" i="42"/>
  <c r="Y149" i="42"/>
  <c r="X136" i="42"/>
  <c r="X132" i="42"/>
  <c r="Y131" i="42"/>
  <c r="X117" i="42"/>
  <c r="Y112" i="42"/>
  <c r="X96" i="42"/>
  <c r="Y93" i="42"/>
  <c r="X92" i="42"/>
  <c r="X88" i="42"/>
  <c r="Y74" i="42"/>
  <c r="X73" i="42"/>
  <c r="X69" i="42"/>
  <c r="Y55" i="42"/>
  <c r="X54" i="42"/>
  <c r="X50" i="42"/>
  <c r="Y36" i="42"/>
  <c r="X35" i="42"/>
  <c r="X16" i="42"/>
  <c r="X12" i="42"/>
  <c r="Y11" i="42"/>
  <c r="X10" i="42"/>
  <c r="Y171" i="42"/>
  <c r="Y170" i="42"/>
  <c r="X170" i="42"/>
  <c r="Y169" i="42"/>
  <c r="X169" i="42"/>
  <c r="Y168" i="42"/>
  <c r="X167" i="42"/>
  <c r="Y153" i="42"/>
  <c r="Y152" i="42"/>
  <c r="X152" i="42"/>
  <c r="Y151" i="42"/>
  <c r="X151" i="42"/>
  <c r="Y150" i="42"/>
  <c r="X149" i="42"/>
  <c r="Y135" i="42"/>
  <c r="Y134" i="42"/>
  <c r="X134" i="42"/>
  <c r="Y133" i="42"/>
  <c r="X133" i="42"/>
  <c r="Y132" i="42"/>
  <c r="X131" i="42"/>
  <c r="Y117" i="42"/>
  <c r="Y116" i="42"/>
  <c r="Y115" i="42"/>
  <c r="X115" i="42"/>
  <c r="Y114" i="42"/>
  <c r="X114" i="42"/>
  <c r="Y113" i="42"/>
  <c r="X113" i="42"/>
  <c r="Y97" i="42"/>
  <c r="Y96" i="42"/>
  <c r="Y95" i="42"/>
  <c r="X95" i="42"/>
  <c r="Y94" i="42"/>
  <c r="X94" i="42"/>
  <c r="Y92" i="42"/>
  <c r="Y91" i="42"/>
  <c r="X91" i="42"/>
  <c r="Y90" i="42"/>
  <c r="X90" i="42"/>
  <c r="Y89" i="42"/>
  <c r="Y88" i="42"/>
  <c r="X74" i="42"/>
  <c r="Y72" i="42"/>
  <c r="X72" i="42"/>
  <c r="Y71" i="42"/>
  <c r="X71" i="42"/>
  <c r="Y70" i="42"/>
  <c r="Y69" i="42"/>
  <c r="X55" i="42"/>
  <c r="Y53" i="42"/>
  <c r="X53" i="42"/>
  <c r="Y52" i="42"/>
  <c r="X52" i="42"/>
  <c r="Y51" i="42"/>
  <c r="Y50" i="42"/>
  <c r="X36" i="42"/>
  <c r="Y34" i="42"/>
  <c r="X34" i="42"/>
  <c r="Y33" i="42"/>
  <c r="X33" i="42"/>
  <c r="Y32" i="42"/>
  <c r="Y31" i="42"/>
  <c r="X31" i="42"/>
  <c r="Y15" i="42"/>
  <c r="Y14" i="42"/>
  <c r="X14" i="42"/>
  <c r="Y13" i="42"/>
  <c r="X13" i="42"/>
  <c r="Y12" i="42"/>
  <c r="Y164" i="44"/>
  <c r="X164" i="44"/>
  <c r="X162" i="44"/>
  <c r="Y159" i="46"/>
  <c r="Y155" i="46"/>
  <c r="Y151" i="46"/>
  <c r="X146" i="44"/>
  <c r="Y144" i="44"/>
  <c r="X140" i="46"/>
  <c r="X138" i="46"/>
  <c r="X136" i="46"/>
  <c r="X134" i="46"/>
  <c r="X132" i="46"/>
  <c r="Y128" i="44"/>
  <c r="X128" i="44"/>
  <c r="Y127" i="46"/>
  <c r="X125" i="44"/>
  <c r="Y121" i="46"/>
  <c r="Y117" i="46"/>
  <c r="Y115" i="46"/>
  <c r="Y113" i="46"/>
  <c r="Y111" i="46"/>
  <c r="Y109" i="44"/>
  <c r="X109" i="44"/>
  <c r="Y106" i="44"/>
  <c r="X106" i="44"/>
  <c r="Y102" i="46"/>
  <c r="Y98" i="46"/>
  <c r="Y94" i="46"/>
  <c r="Y90" i="46"/>
  <c r="Y85" i="44"/>
  <c r="X85" i="44"/>
  <c r="X82" i="44"/>
  <c r="X79" i="46"/>
  <c r="X77" i="46"/>
  <c r="X73" i="46"/>
  <c r="X69" i="46"/>
  <c r="X66" i="44"/>
  <c r="Y66" i="44"/>
  <c r="Y63" i="44"/>
  <c r="X60" i="46"/>
  <c r="X56" i="46"/>
  <c r="X47" i="44"/>
  <c r="Y47" i="44"/>
  <c r="Y44" i="44"/>
  <c r="X44" i="44"/>
  <c r="X39" i="46"/>
  <c r="X35" i="46"/>
  <c r="X31" i="46"/>
  <c r="X28" i="44"/>
  <c r="Y28" i="44"/>
  <c r="Y25" i="44"/>
  <c r="Y7" i="44"/>
  <c r="X7" i="44"/>
  <c r="X4" i="44"/>
  <c r="Y4" i="44"/>
  <c r="X177" i="46"/>
  <c r="Y174" i="46"/>
  <c r="X173" i="46"/>
  <c r="Y170" i="46"/>
  <c r="X169" i="46"/>
  <c r="Y166" i="46"/>
  <c r="Y164" i="45"/>
  <c r="Y162" i="45"/>
  <c r="X162" i="45"/>
  <c r="X159" i="46"/>
  <c r="X156" i="46"/>
  <c r="X155" i="46"/>
  <c r="X152" i="46"/>
  <c r="X151" i="46"/>
  <c r="X148" i="46"/>
  <c r="Y146" i="45"/>
  <c r="X144" i="45"/>
  <c r="Y140" i="46"/>
  <c r="X139" i="46"/>
  <c r="Y138" i="46"/>
  <c r="Y136" i="46"/>
  <c r="X135" i="46"/>
  <c r="Y132" i="46"/>
  <c r="X131" i="46"/>
  <c r="Y130" i="46"/>
  <c r="X128" i="45"/>
  <c r="X128" i="46" s="1"/>
  <c r="Y128" i="45"/>
  <c r="Y125" i="45"/>
  <c r="X126" i="46"/>
  <c r="X122" i="46"/>
  <c r="X120" i="46"/>
  <c r="X118" i="46"/>
  <c r="X116" i="46"/>
  <c r="X114" i="46"/>
  <c r="X112" i="46"/>
  <c r="X109" i="45"/>
  <c r="X109" i="46" s="1"/>
  <c r="Y109" i="45"/>
  <c r="Y106" i="45"/>
  <c r="X106" i="45"/>
  <c r="X103" i="46"/>
  <c r="X101" i="46"/>
  <c r="X99" i="46"/>
  <c r="X97" i="46"/>
  <c r="X95" i="46"/>
  <c r="X93" i="46"/>
  <c r="X91" i="46"/>
  <c r="X89" i="46"/>
  <c r="X87" i="46"/>
  <c r="Y85" i="45"/>
  <c r="X85" i="45"/>
  <c r="Y82" i="45"/>
  <c r="X82" i="45"/>
  <c r="Y77" i="46"/>
  <c r="X74" i="46"/>
  <c r="Y73" i="46"/>
  <c r="Y69" i="46"/>
  <c r="X68" i="46"/>
  <c r="Y66" i="45"/>
  <c r="Y66" i="46" s="1"/>
  <c r="X66" i="45"/>
  <c r="X63" i="45"/>
  <c r="Y60" i="46"/>
  <c r="Y56" i="46"/>
  <c r="Y52" i="46"/>
  <c r="X51" i="46"/>
  <c r="Y47" i="45"/>
  <c r="X47" i="45"/>
  <c r="Y44" i="45"/>
  <c r="X44" i="45"/>
  <c r="Y39" i="46"/>
  <c r="Y38" i="46"/>
  <c r="Y35" i="46"/>
  <c r="Y31" i="46"/>
  <c r="Y28" i="45"/>
  <c r="X28" i="45"/>
  <c r="Y27" i="46"/>
  <c r="X25" i="45"/>
  <c r="X21" i="46"/>
  <c r="Y19" i="46"/>
  <c r="X17" i="46"/>
  <c r="X13" i="46"/>
  <c r="Y9" i="46"/>
  <c r="X9" i="46"/>
  <c r="Y7" i="45"/>
  <c r="Y7" i="46" s="1"/>
  <c r="X7" i="45"/>
  <c r="X7" i="46" s="1"/>
  <c r="Y177" i="46"/>
  <c r="Y176" i="46"/>
  <c r="X176" i="46"/>
  <c r="X175" i="46"/>
  <c r="Y173" i="46"/>
  <c r="Y172" i="46"/>
  <c r="X172" i="46"/>
  <c r="X171" i="46"/>
  <c r="Y169" i="46"/>
  <c r="Y168" i="46"/>
  <c r="X168" i="46"/>
  <c r="X167" i="46"/>
  <c r="Y165" i="46"/>
  <c r="X163" i="46"/>
  <c r="X158" i="46"/>
  <c r="Y156" i="46"/>
  <c r="X154" i="46"/>
  <c r="Y152" i="46"/>
  <c r="X150" i="46"/>
  <c r="Y148" i="46"/>
  <c r="X141" i="46"/>
  <c r="Y139" i="46"/>
  <c r="X137" i="46"/>
  <c r="Y135" i="46"/>
  <c r="Y134" i="46"/>
  <c r="X133" i="46"/>
  <c r="Y131" i="46"/>
  <c r="Y129" i="46"/>
  <c r="X129" i="46"/>
  <c r="Y126" i="46"/>
  <c r="Y122" i="46"/>
  <c r="X121" i="46"/>
  <c r="Y119" i="46"/>
  <c r="X119" i="46"/>
  <c r="Y118" i="46"/>
  <c r="X117" i="46"/>
  <c r="Y116" i="46"/>
  <c r="Y114" i="46"/>
  <c r="X113" i="46"/>
  <c r="Y112" i="46"/>
  <c r="Y110" i="46"/>
  <c r="X110" i="46"/>
  <c r="Y108" i="46"/>
  <c r="X108" i="46"/>
  <c r="Y107" i="46"/>
  <c r="Y103" i="46"/>
  <c r="X102" i="46"/>
  <c r="Y101" i="46"/>
  <c r="Y100" i="46"/>
  <c r="X100" i="46"/>
  <c r="Y99" i="46"/>
  <c r="X98" i="46"/>
  <c r="Y97" i="46"/>
  <c r="Y96" i="46"/>
  <c r="X96" i="46"/>
  <c r="Y95" i="46"/>
  <c r="X94" i="46"/>
  <c r="Y93" i="46"/>
  <c r="Y92" i="46"/>
  <c r="X92" i="46"/>
  <c r="Y91" i="46"/>
  <c r="X90" i="46"/>
  <c r="Y89" i="46"/>
  <c r="Y88" i="46"/>
  <c r="X88" i="46"/>
  <c r="Y87" i="46"/>
  <c r="X86" i="46"/>
  <c r="X84" i="46"/>
  <c r="X83" i="46"/>
  <c r="Y79" i="46"/>
  <c r="Y78" i="46"/>
  <c r="X78" i="46"/>
  <c r="Y76" i="46"/>
  <c r="X76" i="46"/>
  <c r="Y75" i="46"/>
  <c r="X75" i="46"/>
  <c r="Y74" i="46"/>
  <c r="Y72" i="46"/>
  <c r="X72" i="46"/>
  <c r="Y71" i="46"/>
  <c r="X71" i="46"/>
  <c r="Y70" i="46"/>
  <c r="X70" i="46"/>
  <c r="Y68" i="46"/>
  <c r="Y67" i="46"/>
  <c r="X67" i="46"/>
  <c r="X65" i="46"/>
  <c r="Y64" i="46"/>
  <c r="X64" i="46"/>
  <c r="Y59" i="46"/>
  <c r="X59" i="46"/>
  <c r="Y58" i="46"/>
  <c r="X58" i="46"/>
  <c r="Y57" i="46"/>
  <c r="X57" i="46"/>
  <c r="Y55" i="46"/>
  <c r="X55" i="46"/>
  <c r="Y54" i="46"/>
  <c r="X54" i="46"/>
  <c r="Y53" i="46"/>
  <c r="X53" i="46"/>
  <c r="X52" i="46"/>
  <c r="Y51" i="46"/>
  <c r="Y50" i="46"/>
  <c r="X50" i="46"/>
  <c r="Y49" i="46"/>
  <c r="X49" i="46"/>
  <c r="X48" i="46"/>
  <c r="X46" i="46"/>
  <c r="X45" i="46"/>
  <c r="Y41" i="46"/>
  <c r="X41" i="46"/>
  <c r="Y40" i="46"/>
  <c r="X40" i="46"/>
  <c r="X38" i="46"/>
  <c r="Y37" i="46"/>
  <c r="X37" i="46"/>
  <c r="Y36" i="46"/>
  <c r="X36" i="46"/>
  <c r="Y34" i="46"/>
  <c r="X34" i="46"/>
  <c r="Y33" i="46"/>
  <c r="X33" i="46"/>
  <c r="Y32" i="46"/>
  <c r="X32" i="46"/>
  <c r="Y30" i="46"/>
  <c r="X30" i="46"/>
  <c r="Y29" i="46"/>
  <c r="Y26" i="46"/>
  <c r="X26" i="46"/>
  <c r="Y22" i="46"/>
  <c r="Y21" i="46"/>
  <c r="Y20" i="46"/>
  <c r="X20" i="46"/>
  <c r="X19" i="46"/>
  <c r="Y18" i="46"/>
  <c r="Y17" i="46"/>
  <c r="Y16" i="46"/>
  <c r="X16" i="46"/>
  <c r="Y15" i="46"/>
  <c r="X15" i="46"/>
  <c r="Y14" i="46"/>
  <c r="Y13" i="46"/>
  <c r="Y12" i="46"/>
  <c r="X12" i="46"/>
  <c r="Y11" i="46"/>
  <c r="X11" i="46"/>
  <c r="Y10" i="46"/>
  <c r="X8" i="46"/>
  <c r="Y6" i="46"/>
  <c r="X6" i="46"/>
  <c r="Y5" i="46"/>
  <c r="Y164" i="47"/>
  <c r="X164" i="47"/>
  <c r="Y162" i="47"/>
  <c r="Y161" i="47" s="1"/>
  <c r="X162" i="47"/>
  <c r="X161" i="47" s="1"/>
  <c r="Y146" i="47"/>
  <c r="X146" i="47"/>
  <c r="Y144" i="47"/>
  <c r="X144" i="47"/>
  <c r="X143" i="47" s="1"/>
  <c r="Y128" i="47"/>
  <c r="X128" i="47"/>
  <c r="Y125" i="47"/>
  <c r="Y124" i="47" s="1"/>
  <c r="X125" i="47"/>
  <c r="X124" i="47" s="1"/>
  <c r="Y109" i="47"/>
  <c r="X109" i="47"/>
  <c r="Y106" i="47"/>
  <c r="X106" i="47"/>
  <c r="X105" i="47" s="1"/>
  <c r="Y85" i="47"/>
  <c r="X85" i="47"/>
  <c r="Y82" i="47"/>
  <c r="Y81" i="47" s="1"/>
  <c r="X82" i="47"/>
  <c r="X81" i="47" s="1"/>
  <c r="Y66" i="47"/>
  <c r="X66" i="47"/>
  <c r="Y63" i="47"/>
  <c r="X63" i="47"/>
  <c r="Y47" i="47"/>
  <c r="X47" i="47"/>
  <c r="Y44" i="47"/>
  <c r="Y43" i="47" s="1"/>
  <c r="X44" i="47"/>
  <c r="X43" i="47" s="1"/>
  <c r="Y28" i="47"/>
  <c r="X28" i="47"/>
  <c r="Y25" i="47"/>
  <c r="Y24" i="47" s="1"/>
  <c r="X25" i="47"/>
  <c r="X24" i="47" s="1"/>
  <c r="Y7" i="47"/>
  <c r="X7" i="47"/>
  <c r="Y165" i="48"/>
  <c r="Y164" i="48" s="1"/>
  <c r="X165" i="48"/>
  <c r="X164" i="48" s="1"/>
  <c r="Y162" i="48"/>
  <c r="X162" i="48"/>
  <c r="Y147" i="48"/>
  <c r="Y146" i="48" s="1"/>
  <c r="X147" i="48"/>
  <c r="X146" i="48" s="1"/>
  <c r="Y144" i="48"/>
  <c r="X144" i="48"/>
  <c r="X129" i="48"/>
  <c r="X128" i="48" s="1"/>
  <c r="Y125" i="48"/>
  <c r="X125" i="48"/>
  <c r="Y110" i="48"/>
  <c r="Y109" i="48" s="1"/>
  <c r="X110" i="48"/>
  <c r="X109" i="48" s="1"/>
  <c r="Y106" i="48"/>
  <c r="X106" i="48"/>
  <c r="Y86" i="48"/>
  <c r="Y85" i="48" s="1"/>
  <c r="X86" i="48"/>
  <c r="X85" i="48" s="1"/>
  <c r="Y82" i="48"/>
  <c r="X82" i="48"/>
  <c r="Y67" i="48"/>
  <c r="Y66" i="48" s="1"/>
  <c r="X67" i="48"/>
  <c r="X66" i="48" s="1"/>
  <c r="Y48" i="48"/>
  <c r="Y47" i="48" s="1"/>
  <c r="X48" i="48"/>
  <c r="X47" i="48" s="1"/>
  <c r="Y44" i="48"/>
  <c r="X44" i="48"/>
  <c r="Y29" i="48"/>
  <c r="Y28" i="48" s="1"/>
  <c r="X29" i="48"/>
  <c r="X28" i="48" s="1"/>
  <c r="Y25" i="48"/>
  <c r="X25" i="48"/>
  <c r="Y8" i="48"/>
  <c r="Y7" i="48" s="1"/>
  <c r="X8" i="48"/>
  <c r="X7" i="48" s="1"/>
  <c r="Y165" i="49"/>
  <c r="Y164" i="49" s="1"/>
  <c r="X165" i="49"/>
  <c r="X164" i="49" s="1"/>
  <c r="Y162" i="49"/>
  <c r="X162" i="49"/>
  <c r="Y147" i="49"/>
  <c r="Y146" i="49" s="1"/>
  <c r="X147" i="49"/>
  <c r="X146" i="49" s="1"/>
  <c r="Y144" i="49"/>
  <c r="X144" i="49"/>
  <c r="Y129" i="49"/>
  <c r="Y128" i="49" s="1"/>
  <c r="X129" i="49"/>
  <c r="X128" i="49" s="1"/>
  <c r="Y125" i="49"/>
  <c r="X125" i="49"/>
  <c r="Y110" i="49"/>
  <c r="X110" i="49"/>
  <c r="X109" i="49" s="1"/>
  <c r="Y106" i="49"/>
  <c r="X106" i="49"/>
  <c r="Y86" i="49"/>
  <c r="Y85" i="49" s="1"/>
  <c r="X86" i="49"/>
  <c r="X85" i="49" s="1"/>
  <c r="Y67" i="49"/>
  <c r="Y66" i="49" s="1"/>
  <c r="X67" i="49"/>
  <c r="X66" i="49" s="1"/>
  <c r="Y48" i="49"/>
  <c r="Y47" i="49" s="1"/>
  <c r="X48" i="49"/>
  <c r="X47" i="49" s="1"/>
  <c r="Y29" i="49"/>
  <c r="Y28" i="49" s="1"/>
  <c r="X29" i="49"/>
  <c r="X28" i="49" s="1"/>
  <c r="X25" i="49"/>
  <c r="Y8" i="49"/>
  <c r="Y7" i="49" s="1"/>
  <c r="X8" i="49"/>
  <c r="X7" i="49" s="1"/>
  <c r="Y4" i="49"/>
  <c r="X4" i="49"/>
  <c r="Y164" i="50"/>
  <c r="X164" i="50"/>
  <c r="Y162" i="50"/>
  <c r="X162" i="50"/>
  <c r="Y146" i="50"/>
  <c r="X146" i="50"/>
  <c r="Y144" i="50"/>
  <c r="Y143" i="50" s="1"/>
  <c r="X144" i="50"/>
  <c r="X143" i="50" s="1"/>
  <c r="Y128" i="50"/>
  <c r="X128" i="50"/>
  <c r="Y109" i="50"/>
  <c r="X109" i="50"/>
  <c r="Y106" i="50"/>
  <c r="Y105" i="50" s="1"/>
  <c r="X106" i="50"/>
  <c r="X105" i="50" s="1"/>
  <c r="Y85" i="50"/>
  <c r="X85" i="50"/>
  <c r="Y82" i="50"/>
  <c r="Y81" i="50" s="1"/>
  <c r="X82" i="50"/>
  <c r="X81" i="50" s="1"/>
  <c r="Y66" i="50"/>
  <c r="X66" i="50"/>
  <c r="Y47" i="50"/>
  <c r="X47" i="50"/>
  <c r="Y28" i="50"/>
  <c r="X28" i="50"/>
  <c r="Y25" i="50"/>
  <c r="Y24" i="50" s="1"/>
  <c r="X25" i="50"/>
  <c r="X24" i="50" s="1"/>
  <c r="Y7" i="50"/>
  <c r="X7" i="50"/>
  <c r="X4" i="50"/>
  <c r="Y4" i="50"/>
  <c r="Y164" i="53"/>
  <c r="X164" i="53"/>
  <c r="Y146" i="53"/>
  <c r="X146" i="53"/>
  <c r="Y128" i="53"/>
  <c r="X128" i="53"/>
  <c r="Y109" i="53"/>
  <c r="X109" i="53"/>
  <c r="Y85" i="53"/>
  <c r="X85" i="53"/>
  <c r="Y66" i="53"/>
  <c r="X66" i="53"/>
  <c r="Y47" i="53"/>
  <c r="X47" i="53"/>
  <c r="Y28" i="53"/>
  <c r="X28" i="53"/>
  <c r="Y7" i="53"/>
  <c r="X7" i="53"/>
  <c r="Y164" i="54"/>
  <c r="X164" i="54"/>
  <c r="Y162" i="54"/>
  <c r="X162" i="54"/>
  <c r="Y146" i="54"/>
  <c r="X144" i="54"/>
  <c r="Y144" i="54"/>
  <c r="Y128" i="54"/>
  <c r="X128" i="54"/>
  <c r="Y125" i="54"/>
  <c r="Y109" i="54"/>
  <c r="X109" i="54"/>
  <c r="X106" i="54"/>
  <c r="Y106" i="54"/>
  <c r="X85" i="54"/>
  <c r="Y85" i="54"/>
  <c r="X82" i="54"/>
  <c r="Y66" i="54"/>
  <c r="X66" i="54"/>
  <c r="Y63" i="54"/>
  <c r="X63" i="54"/>
  <c r="X47" i="54"/>
  <c r="Y47" i="54"/>
  <c r="Y44" i="54"/>
  <c r="X44" i="54"/>
  <c r="Y28" i="54"/>
  <c r="X28" i="54"/>
  <c r="Y25" i="54"/>
  <c r="X25" i="54"/>
  <c r="Y7" i="54"/>
  <c r="X7" i="54"/>
  <c r="Y4" i="54"/>
  <c r="X4" i="54"/>
  <c r="X175" i="56"/>
  <c r="X171" i="56"/>
  <c r="X167" i="56"/>
  <c r="X164" i="55"/>
  <c r="Y164" i="55"/>
  <c r="Y162" i="55"/>
  <c r="X158" i="56"/>
  <c r="X154" i="56"/>
  <c r="X150" i="56"/>
  <c r="Y146" i="55"/>
  <c r="X146" i="55"/>
  <c r="Y144" i="55"/>
  <c r="X144" i="55"/>
  <c r="X141" i="56"/>
  <c r="X137" i="56"/>
  <c r="X133" i="56"/>
  <c r="Y128" i="55"/>
  <c r="Y128" i="56" s="1"/>
  <c r="Y125" i="55"/>
  <c r="X125" i="55"/>
  <c r="X120" i="56"/>
  <c r="X116" i="56"/>
  <c r="X112" i="56"/>
  <c r="X109" i="55"/>
  <c r="X109" i="56" s="1"/>
  <c r="Y109" i="55"/>
  <c r="Y109" i="56" s="1"/>
  <c r="Y106" i="55"/>
  <c r="Y106" i="56" s="1"/>
  <c r="X103" i="56"/>
  <c r="X99" i="56"/>
  <c r="X95" i="56"/>
  <c r="X91" i="56"/>
  <c r="X87" i="56"/>
  <c r="Y85" i="55"/>
  <c r="X85" i="55"/>
  <c r="Y82" i="55"/>
  <c r="X78" i="56"/>
  <c r="X74" i="56"/>
  <c r="X70" i="56"/>
  <c r="Y66" i="55"/>
  <c r="Y66" i="56" s="1"/>
  <c r="X66" i="55"/>
  <c r="X66" i="56" s="1"/>
  <c r="Y63" i="55"/>
  <c r="X63" i="55"/>
  <c r="X63" i="56" s="1"/>
  <c r="Y47" i="55"/>
  <c r="X47" i="55"/>
  <c r="Y44" i="55"/>
  <c r="X44" i="55"/>
  <c r="Y28" i="55"/>
  <c r="X28" i="55"/>
  <c r="Y25" i="55"/>
  <c r="X25" i="55"/>
  <c r="Y7" i="55"/>
  <c r="Y7" i="56" s="1"/>
  <c r="X7" i="55"/>
  <c r="X7" i="56" s="1"/>
  <c r="Y4" i="55"/>
  <c r="Y4" i="56" s="1"/>
  <c r="X4" i="55"/>
  <c r="X4" i="56" s="1"/>
  <c r="Y177" i="56"/>
  <c r="X177" i="56"/>
  <c r="Y176" i="56"/>
  <c r="Y175" i="56"/>
  <c r="Y174" i="56"/>
  <c r="X174" i="56"/>
  <c r="Y173" i="56"/>
  <c r="X173" i="56"/>
  <c r="Y172" i="56"/>
  <c r="Y171" i="56"/>
  <c r="Y170" i="56"/>
  <c r="X170" i="56"/>
  <c r="Y169" i="56"/>
  <c r="X169" i="56"/>
  <c r="Y168" i="56"/>
  <c r="Y167" i="56"/>
  <c r="Y166" i="56"/>
  <c r="X166" i="56"/>
  <c r="Y165" i="56"/>
  <c r="X165" i="56"/>
  <c r="Y163" i="56"/>
  <c r="Y159" i="56"/>
  <c r="Y158" i="56"/>
  <c r="Y157" i="56"/>
  <c r="X157" i="56"/>
  <c r="Y156" i="56"/>
  <c r="X156" i="56"/>
  <c r="Y155" i="56"/>
  <c r="Y154" i="56"/>
  <c r="Y153" i="56"/>
  <c r="X153" i="56"/>
  <c r="Y152" i="56"/>
  <c r="X152" i="56"/>
  <c r="Y151" i="56"/>
  <c r="Y150" i="56"/>
  <c r="Y149" i="56"/>
  <c r="X149" i="56"/>
  <c r="Y148" i="56"/>
  <c r="X148" i="56"/>
  <c r="Y147" i="56"/>
  <c r="Y145" i="56"/>
  <c r="X145" i="56"/>
  <c r="Y141" i="56"/>
  <c r="Y140" i="56"/>
  <c r="X140" i="56"/>
  <c r="Y139" i="56"/>
  <c r="X139" i="56"/>
  <c r="Y138" i="56"/>
  <c r="Y137" i="56"/>
  <c r="Y136" i="56"/>
  <c r="X136" i="56"/>
  <c r="Y135" i="56"/>
  <c r="X135" i="56"/>
  <c r="Y134" i="56"/>
  <c r="Y133" i="56"/>
  <c r="Y132" i="56"/>
  <c r="X132" i="56"/>
  <c r="Y131" i="56"/>
  <c r="X131" i="56"/>
  <c r="Y130" i="56"/>
  <c r="Y129" i="56"/>
  <c r="Y127" i="56"/>
  <c r="X127" i="56"/>
  <c r="Y126" i="56"/>
  <c r="Y122" i="56"/>
  <c r="X122" i="56"/>
  <c r="Y121" i="56"/>
  <c r="Y120" i="56"/>
  <c r="Y119" i="56"/>
  <c r="X119" i="56"/>
  <c r="Y118" i="56"/>
  <c r="X118" i="56"/>
  <c r="Y117" i="56"/>
  <c r="Y116" i="56"/>
  <c r="Y115" i="56"/>
  <c r="X115" i="56"/>
  <c r="Y114" i="56"/>
  <c r="X114" i="56"/>
  <c r="Y113" i="56"/>
  <c r="Y112" i="56"/>
  <c r="Y111" i="56"/>
  <c r="X111" i="56"/>
  <c r="Y110" i="56"/>
  <c r="X110" i="56"/>
  <c r="Y108" i="56"/>
  <c r="Y107" i="56"/>
  <c r="X107" i="56"/>
  <c r="Y103" i="56"/>
  <c r="Y102" i="56"/>
  <c r="X102" i="56"/>
  <c r="Y101" i="56"/>
  <c r="X101" i="56"/>
  <c r="Y100" i="56"/>
  <c r="X100" i="56"/>
  <c r="Y99" i="56"/>
  <c r="Y98" i="56"/>
  <c r="X98" i="56"/>
  <c r="Y97" i="56"/>
  <c r="X97" i="56"/>
  <c r="Y96" i="56"/>
  <c r="Y95" i="56"/>
  <c r="Y94" i="56"/>
  <c r="X94" i="56"/>
  <c r="Y93" i="56"/>
  <c r="X93" i="56"/>
  <c r="Y92" i="56"/>
  <c r="Y91" i="56"/>
  <c r="Y90" i="56"/>
  <c r="X90" i="56"/>
  <c r="Y89" i="56"/>
  <c r="X89" i="56"/>
  <c r="Y88" i="56"/>
  <c r="Y87" i="56"/>
  <c r="Y86" i="56"/>
  <c r="X86" i="56"/>
  <c r="Y84" i="56"/>
  <c r="X84" i="56"/>
  <c r="Y83" i="56"/>
  <c r="Y79" i="56"/>
  <c r="X79" i="56"/>
  <c r="Y78" i="56"/>
  <c r="Y77" i="56"/>
  <c r="X77" i="56"/>
  <c r="Y76" i="56"/>
  <c r="X76" i="56"/>
  <c r="Y75" i="56"/>
  <c r="X75" i="56"/>
  <c r="Y74" i="56"/>
  <c r="Y73" i="56"/>
  <c r="X73" i="56"/>
  <c r="Y72" i="56"/>
  <c r="X72" i="56"/>
  <c r="Y71" i="56"/>
  <c r="X71" i="56"/>
  <c r="Y70" i="56"/>
  <c r="Y69" i="56"/>
  <c r="X69" i="56"/>
  <c r="Y68" i="56"/>
  <c r="X68" i="56"/>
  <c r="Y67" i="56"/>
  <c r="X67" i="56"/>
  <c r="Y65" i="56"/>
  <c r="X65" i="56"/>
  <c r="Y64" i="56"/>
  <c r="X64" i="56"/>
  <c r="Y60" i="56"/>
  <c r="X60" i="56"/>
  <c r="Y59" i="56"/>
  <c r="X59" i="56"/>
  <c r="Y58" i="56"/>
  <c r="X58" i="56"/>
  <c r="Y57" i="56"/>
  <c r="X57" i="56"/>
  <c r="Y56" i="56"/>
  <c r="X56" i="56"/>
  <c r="Y55" i="56"/>
  <c r="X55" i="56"/>
  <c r="Y54" i="56"/>
  <c r="X54" i="56"/>
  <c r="Y53" i="56"/>
  <c r="X53" i="56"/>
  <c r="Y52" i="56"/>
  <c r="X52" i="56"/>
  <c r="Y51" i="56"/>
  <c r="X51" i="56"/>
  <c r="Y50" i="56"/>
  <c r="X50" i="56"/>
  <c r="Y49" i="56"/>
  <c r="X49" i="56"/>
  <c r="Y48" i="56"/>
  <c r="X48" i="56"/>
  <c r="Y46" i="56"/>
  <c r="X46" i="56"/>
  <c r="Y45" i="56"/>
  <c r="X45" i="56"/>
  <c r="Y41" i="56"/>
  <c r="X41" i="56"/>
  <c r="Y40" i="56"/>
  <c r="X40" i="56"/>
  <c r="Y39" i="56"/>
  <c r="X39" i="56"/>
  <c r="Y38" i="56"/>
  <c r="X38" i="56"/>
  <c r="Y37" i="56"/>
  <c r="X37" i="56"/>
  <c r="Y36" i="56"/>
  <c r="X36" i="56"/>
  <c r="Y35" i="56"/>
  <c r="X35" i="56"/>
  <c r="Y34" i="56"/>
  <c r="X34" i="56"/>
  <c r="Y33" i="56"/>
  <c r="X33" i="56"/>
  <c r="Y32" i="56"/>
  <c r="X32" i="56"/>
  <c r="Y31" i="56"/>
  <c r="X31" i="56"/>
  <c r="Y30" i="56"/>
  <c r="X30" i="56"/>
  <c r="Y29" i="56"/>
  <c r="X29" i="56"/>
  <c r="Y27" i="56"/>
  <c r="X27" i="56"/>
  <c r="Y26" i="56"/>
  <c r="X26" i="56"/>
  <c r="Y22" i="56"/>
  <c r="X22" i="56"/>
  <c r="Y21" i="56"/>
  <c r="X21" i="56"/>
  <c r="Y20" i="56"/>
  <c r="X20" i="56"/>
  <c r="Y19" i="56"/>
  <c r="X19" i="56"/>
  <c r="Y18" i="56"/>
  <c r="X18" i="56"/>
  <c r="Y17" i="56"/>
  <c r="X17" i="56"/>
  <c r="Y16" i="56"/>
  <c r="X16" i="56"/>
  <c r="Y15" i="56"/>
  <c r="X15" i="56"/>
  <c r="Y14" i="56"/>
  <c r="X14" i="56"/>
  <c r="Y13" i="56"/>
  <c r="X13" i="56"/>
  <c r="Y12" i="56"/>
  <c r="X12" i="56"/>
  <c r="Y11" i="56"/>
  <c r="X11" i="56"/>
  <c r="Y10" i="56"/>
  <c r="X10" i="56"/>
  <c r="Y9" i="56"/>
  <c r="X9" i="56"/>
  <c r="Y8" i="56"/>
  <c r="X8" i="56"/>
  <c r="Y6" i="56"/>
  <c r="X6" i="56"/>
  <c r="Y5" i="56"/>
  <c r="X5" i="56"/>
  <c r="Y164" i="57"/>
  <c r="X164" i="57"/>
  <c r="Y162" i="57"/>
  <c r="Y161" i="57" s="1"/>
  <c r="X162" i="57"/>
  <c r="X161" i="57" s="1"/>
  <c r="Y146" i="57"/>
  <c r="X146" i="57"/>
  <c r="Y144" i="57"/>
  <c r="Y143" i="57" s="1"/>
  <c r="X144" i="57"/>
  <c r="X143" i="57" s="1"/>
  <c r="Y128" i="57"/>
  <c r="X128" i="57"/>
  <c r="Y125" i="57"/>
  <c r="Y124" i="57" s="1"/>
  <c r="X125" i="57"/>
  <c r="Y109" i="57"/>
  <c r="X109" i="57"/>
  <c r="Y106" i="57"/>
  <c r="Y105" i="57" s="1"/>
  <c r="X106" i="57"/>
  <c r="X105" i="57" s="1"/>
  <c r="Y85" i="57"/>
  <c r="X85" i="57"/>
  <c r="Y82" i="57"/>
  <c r="Y81" i="57" s="1"/>
  <c r="X82" i="57"/>
  <c r="X81" i="57" s="1"/>
  <c r="Y66" i="57"/>
  <c r="X66" i="57"/>
  <c r="Y63" i="57"/>
  <c r="Y62" i="57" s="1"/>
  <c r="X63" i="57"/>
  <c r="Y47" i="57"/>
  <c r="X47" i="57"/>
  <c r="Y44" i="57"/>
  <c r="Y43" i="57" s="1"/>
  <c r="X44" i="57"/>
  <c r="X43" i="57" s="1"/>
  <c r="Y28" i="57"/>
  <c r="X28" i="57"/>
  <c r="Y25" i="57"/>
  <c r="Y24" i="57" s="1"/>
  <c r="X25" i="57"/>
  <c r="X24" i="57" s="1"/>
  <c r="Y7" i="57"/>
  <c r="X7" i="57"/>
  <c r="Y4" i="57"/>
  <c r="Y3" i="57" s="1"/>
  <c r="X4" i="57"/>
  <c r="X3" i="57" s="1"/>
  <c r="Y165" i="58"/>
  <c r="Y164" i="58" s="1"/>
  <c r="X165" i="58"/>
  <c r="X164" i="58" s="1"/>
  <c r="Y162" i="58"/>
  <c r="X162" i="58"/>
  <c r="Y147" i="58"/>
  <c r="Y146" i="58" s="1"/>
  <c r="X147" i="58"/>
  <c r="X146" i="58" s="1"/>
  <c r="Y144" i="58"/>
  <c r="X144" i="58"/>
  <c r="Y129" i="58"/>
  <c r="Y371" i="70" s="1"/>
  <c r="Y370" i="70" s="1"/>
  <c r="X129" i="58"/>
  <c r="X128" i="58" s="1"/>
  <c r="Y125" i="58"/>
  <c r="X125" i="58"/>
  <c r="Y110" i="58"/>
  <c r="Y109" i="58" s="1"/>
  <c r="X110" i="58"/>
  <c r="X109" i="58" s="1"/>
  <c r="Y106" i="58"/>
  <c r="X106" i="58"/>
  <c r="Y86" i="58"/>
  <c r="Y85" i="58" s="1"/>
  <c r="X86" i="58"/>
  <c r="X85" i="58" s="1"/>
  <c r="X82" i="58"/>
  <c r="Y82" i="58"/>
  <c r="Y67" i="58"/>
  <c r="Y66" i="58" s="1"/>
  <c r="X67" i="58"/>
  <c r="X66" i="58" s="1"/>
  <c r="Y63" i="58"/>
  <c r="X63" i="58"/>
  <c r="Y48" i="58"/>
  <c r="Y47" i="58" s="1"/>
  <c r="X48" i="58"/>
  <c r="X47" i="58" s="1"/>
  <c r="Y44" i="58"/>
  <c r="Y29" i="58"/>
  <c r="Y28" i="58" s="1"/>
  <c r="X29" i="58"/>
  <c r="X28" i="58" s="1"/>
  <c r="Y25" i="58"/>
  <c r="X25" i="58"/>
  <c r="Y8" i="58"/>
  <c r="Y7" i="58" s="1"/>
  <c r="X8" i="58"/>
  <c r="Y4" i="58"/>
  <c r="X4" i="58"/>
  <c r="Y165" i="59"/>
  <c r="Y164" i="59" s="1"/>
  <c r="X165" i="59"/>
  <c r="X164" i="59" s="1"/>
  <c r="X162" i="59"/>
  <c r="Y162" i="59"/>
  <c r="Y147" i="59"/>
  <c r="Y146" i="59" s="1"/>
  <c r="X147" i="59"/>
  <c r="X146" i="59" s="1"/>
  <c r="Y144" i="59"/>
  <c r="X144" i="59"/>
  <c r="Y129" i="59"/>
  <c r="Y128" i="59" s="1"/>
  <c r="X129" i="59"/>
  <c r="X128" i="59" s="1"/>
  <c r="Y125" i="59"/>
  <c r="X125" i="59"/>
  <c r="Y110" i="59"/>
  <c r="Y109" i="59" s="1"/>
  <c r="X110" i="59"/>
  <c r="X109" i="59" s="1"/>
  <c r="Y106" i="59"/>
  <c r="Y86" i="59"/>
  <c r="Y85" i="59" s="1"/>
  <c r="X86" i="59"/>
  <c r="X85" i="59" s="1"/>
  <c r="X82" i="59"/>
  <c r="Y82" i="59"/>
  <c r="Y67" i="59"/>
  <c r="Y66" i="59" s="1"/>
  <c r="X67" i="59"/>
  <c r="X66" i="59" s="1"/>
  <c r="Y63" i="59"/>
  <c r="X63" i="59"/>
  <c r="Y48" i="59"/>
  <c r="Y47" i="59" s="1"/>
  <c r="X48" i="59"/>
  <c r="X47" i="59" s="1"/>
  <c r="Y44" i="59"/>
  <c r="X44" i="59"/>
  <c r="Y29" i="59"/>
  <c r="Y28" i="59" s="1"/>
  <c r="X29" i="59"/>
  <c r="X28" i="59" s="1"/>
  <c r="Y25" i="59"/>
  <c r="X25" i="59"/>
  <c r="Y8" i="59"/>
  <c r="Y7" i="59" s="1"/>
  <c r="X8" i="59"/>
  <c r="X7" i="59" s="1"/>
  <c r="Y4" i="59"/>
  <c r="X4" i="59"/>
  <c r="Y164" i="60"/>
  <c r="X164" i="60"/>
  <c r="Y162" i="60"/>
  <c r="Y161" i="60" s="1"/>
  <c r="X162" i="60"/>
  <c r="X161" i="60" s="1"/>
  <c r="Y146" i="60"/>
  <c r="X146" i="60"/>
  <c r="Y144" i="60"/>
  <c r="Y143" i="60" s="1"/>
  <c r="X144" i="60"/>
  <c r="X143" i="60" s="1"/>
  <c r="Y128" i="60"/>
  <c r="X128" i="60"/>
  <c r="Y125" i="60"/>
  <c r="Y124" i="60" s="1"/>
  <c r="X125" i="60"/>
  <c r="Y109" i="60"/>
  <c r="X109" i="60"/>
  <c r="X106" i="60"/>
  <c r="X105" i="60" s="1"/>
  <c r="Y106" i="60"/>
  <c r="Y105" i="60" s="1"/>
  <c r="Y85" i="60"/>
  <c r="X85" i="60"/>
  <c r="Y82" i="60"/>
  <c r="Y81" i="60" s="1"/>
  <c r="X82" i="60"/>
  <c r="X81" i="60" s="1"/>
  <c r="Y66" i="60"/>
  <c r="X66" i="60"/>
  <c r="Y63" i="60"/>
  <c r="Y62" i="60" s="1"/>
  <c r="X63" i="60"/>
  <c r="X62" i="60" s="1"/>
  <c r="Y47" i="60"/>
  <c r="X47" i="60"/>
  <c r="X44" i="60"/>
  <c r="X43" i="60" s="1"/>
  <c r="Y44" i="60"/>
  <c r="Y43" i="60" s="1"/>
  <c r="Y28" i="60"/>
  <c r="X28" i="60"/>
  <c r="Y25" i="60"/>
  <c r="Y24" i="60" s="1"/>
  <c r="X25" i="60"/>
  <c r="X24" i="60" s="1"/>
  <c r="Y7" i="60"/>
  <c r="X7" i="60"/>
  <c r="X4" i="60"/>
  <c r="X3" i="60" s="1"/>
  <c r="Y4" i="60"/>
  <c r="Y3" i="60" s="1"/>
  <c r="Y164" i="63"/>
  <c r="X164" i="63"/>
  <c r="Y146" i="63"/>
  <c r="X146" i="63"/>
  <c r="Y128" i="63"/>
  <c r="X128" i="63"/>
  <c r="Y109" i="63"/>
  <c r="X109" i="63"/>
  <c r="Y85" i="63"/>
  <c r="X85" i="63"/>
  <c r="Y66" i="63"/>
  <c r="X66" i="63"/>
  <c r="Y47" i="63"/>
  <c r="X47" i="63"/>
  <c r="Y28" i="63"/>
  <c r="X28" i="63"/>
  <c r="Y7" i="63"/>
  <c r="X7" i="63"/>
  <c r="Y515" i="64"/>
  <c r="X515" i="64"/>
  <c r="Y452" i="64"/>
  <c r="X452" i="64"/>
  <c r="Y449" i="64"/>
  <c r="Y448" i="64" s="1"/>
  <c r="X449" i="64"/>
  <c r="Y428" i="64"/>
  <c r="X428" i="64"/>
  <c r="Y407" i="64"/>
  <c r="Y389" i="64"/>
  <c r="X389" i="64"/>
  <c r="Y386" i="64"/>
  <c r="Y385" i="64" s="1"/>
  <c r="X386" i="64"/>
  <c r="X385" i="64" s="1"/>
  <c r="X383" i="64"/>
  <c r="Y379" i="64"/>
  <c r="Y378" i="64"/>
  <c r="Y375" i="64"/>
  <c r="X375" i="64"/>
  <c r="X371" i="64"/>
  <c r="Y370" i="64"/>
  <c r="Y347" i="64"/>
  <c r="Y366" i="64"/>
  <c r="Y344" i="64"/>
  <c r="X380" i="64"/>
  <c r="X374" i="64"/>
  <c r="Y369" i="64"/>
  <c r="Y326" i="64"/>
  <c r="X326" i="64"/>
  <c r="X323" i="64"/>
  <c r="Y323" i="64"/>
  <c r="Y303" i="64"/>
  <c r="X303" i="64"/>
  <c r="Y240" i="64"/>
  <c r="X240" i="64"/>
  <c r="Y237" i="64"/>
  <c r="Y236" i="64" s="1"/>
  <c r="X237" i="64"/>
  <c r="X236" i="64" s="1"/>
  <c r="X216" i="64"/>
  <c r="Y216" i="64"/>
  <c r="Y195" i="64"/>
  <c r="X195" i="64"/>
  <c r="Y177" i="64"/>
  <c r="X177" i="64"/>
  <c r="X174" i="64"/>
  <c r="X173" i="64" s="1"/>
  <c r="Y174" i="64"/>
  <c r="Y173" i="64" s="1"/>
  <c r="Y135" i="64"/>
  <c r="X135" i="64"/>
  <c r="Y132" i="64"/>
  <c r="X114" i="64"/>
  <c r="Y114" i="64"/>
  <c r="X111" i="64"/>
  <c r="Y111" i="64"/>
  <c r="Y106" i="64"/>
  <c r="X106" i="64"/>
  <c r="Y105" i="64"/>
  <c r="X105" i="64"/>
  <c r="Y104" i="64"/>
  <c r="X104" i="64"/>
  <c r="Y103" i="64"/>
  <c r="X103" i="64"/>
  <c r="Y102" i="64"/>
  <c r="X102" i="64"/>
  <c r="Y101" i="64"/>
  <c r="X101" i="64"/>
  <c r="Y100" i="64"/>
  <c r="X100" i="64"/>
  <c r="Y99" i="64"/>
  <c r="X99" i="64"/>
  <c r="Y98" i="64"/>
  <c r="X98" i="64"/>
  <c r="Y97" i="64"/>
  <c r="X97" i="64"/>
  <c r="Y96" i="64"/>
  <c r="X96" i="64"/>
  <c r="Y95" i="64"/>
  <c r="X95" i="64"/>
  <c r="Y94" i="64"/>
  <c r="X94" i="64"/>
  <c r="Y93" i="64"/>
  <c r="X93" i="64"/>
  <c r="Y92" i="64"/>
  <c r="X92" i="64"/>
  <c r="Y91" i="64"/>
  <c r="X91" i="64"/>
  <c r="Y90" i="64"/>
  <c r="X90" i="64"/>
  <c r="Y89" i="64"/>
  <c r="X89" i="64"/>
  <c r="Y88" i="64"/>
  <c r="X88" i="64"/>
  <c r="Y79" i="64"/>
  <c r="X79" i="64"/>
  <c r="Y78" i="64"/>
  <c r="X78" i="64"/>
  <c r="Y77" i="64"/>
  <c r="X77" i="64"/>
  <c r="Y76" i="64"/>
  <c r="X76" i="64"/>
  <c r="Y75" i="64"/>
  <c r="X75" i="64"/>
  <c r="Y465" i="65"/>
  <c r="X465" i="65"/>
  <c r="Y408" i="65"/>
  <c r="X408" i="65"/>
  <c r="Y405" i="65"/>
  <c r="Y404" i="65" s="1"/>
  <c r="X405" i="65"/>
  <c r="X404" i="65" s="1"/>
  <c r="Y367" i="65"/>
  <c r="X367" i="65"/>
  <c r="Y351" i="65"/>
  <c r="X351" i="65"/>
  <c r="Y348" i="65"/>
  <c r="Y347" i="65" s="1"/>
  <c r="X348" i="65"/>
  <c r="X347" i="65" s="1"/>
  <c r="Y313" i="65"/>
  <c r="X313" i="65"/>
  <c r="Y310" i="65"/>
  <c r="X310" i="65"/>
  <c r="X294" i="65"/>
  <c r="Y294" i="65"/>
  <c r="Y291" i="65"/>
  <c r="X291" i="65"/>
  <c r="Y273" i="65"/>
  <c r="X273" i="65"/>
  <c r="Y216" i="65"/>
  <c r="X216" i="65"/>
  <c r="Y213" i="65"/>
  <c r="Y212" i="65" s="1"/>
  <c r="X213" i="65"/>
  <c r="X212" i="65" s="1"/>
  <c r="Y194" i="65"/>
  <c r="X194" i="65"/>
  <c r="Y175" i="65"/>
  <c r="X175" i="65"/>
  <c r="Y159" i="65"/>
  <c r="X159" i="65"/>
  <c r="Y156" i="65"/>
  <c r="Y155" i="65" s="1"/>
  <c r="X156" i="65"/>
  <c r="X155" i="65" s="1"/>
  <c r="Y121" i="65"/>
  <c r="X121" i="65"/>
  <c r="Y118" i="65"/>
  <c r="X118" i="65"/>
  <c r="Y152" i="65"/>
  <c r="X152" i="65"/>
  <c r="Y151" i="65"/>
  <c r="X151" i="65"/>
  <c r="Y148" i="65"/>
  <c r="X148" i="65"/>
  <c r="Y147" i="65"/>
  <c r="X147" i="65"/>
  <c r="Y144" i="65"/>
  <c r="X144" i="65"/>
  <c r="Y143" i="65"/>
  <c r="X143" i="65"/>
  <c r="Y102" i="65"/>
  <c r="X102" i="65"/>
  <c r="Y99" i="65"/>
  <c r="X99" i="65"/>
  <c r="Y94" i="65"/>
  <c r="X94" i="65"/>
  <c r="Y93" i="65"/>
  <c r="X93" i="65"/>
  <c r="Y92" i="65"/>
  <c r="X92" i="65"/>
  <c r="Y91" i="65"/>
  <c r="X91" i="65"/>
  <c r="Y90" i="65"/>
  <c r="X90" i="65"/>
  <c r="Y89" i="65"/>
  <c r="X89" i="65"/>
  <c r="Y88" i="65"/>
  <c r="X88" i="65"/>
  <c r="Y87" i="65"/>
  <c r="X87" i="65"/>
  <c r="Y86" i="65"/>
  <c r="X86" i="65"/>
  <c r="Y85" i="65"/>
  <c r="X85" i="65"/>
  <c r="Y84" i="65"/>
  <c r="X84" i="65"/>
  <c r="Y83" i="65"/>
  <c r="X83" i="65"/>
  <c r="Y82" i="65"/>
  <c r="X82" i="65"/>
  <c r="Y81" i="65"/>
  <c r="X81" i="65"/>
  <c r="Y80" i="65"/>
  <c r="X80" i="65"/>
  <c r="Y79" i="65"/>
  <c r="X79" i="65"/>
  <c r="Y78" i="65"/>
  <c r="X78" i="65"/>
  <c r="Y70" i="65"/>
  <c r="X70" i="65"/>
  <c r="Y69" i="65"/>
  <c r="X69" i="65"/>
  <c r="Y68" i="65"/>
  <c r="X68" i="65"/>
  <c r="Y67" i="65"/>
  <c r="X67" i="65"/>
  <c r="Y465" i="66"/>
  <c r="X465" i="66"/>
  <c r="Y408" i="66"/>
  <c r="X408" i="66"/>
  <c r="Y405" i="66"/>
  <c r="Y404" i="66" s="1"/>
  <c r="X405" i="66"/>
  <c r="X404" i="66" s="1"/>
  <c r="Y386" i="66"/>
  <c r="X386" i="66"/>
  <c r="Y367" i="66"/>
  <c r="X367" i="66"/>
  <c r="Y351" i="66"/>
  <c r="X351" i="66"/>
  <c r="Y348" i="66"/>
  <c r="Y347" i="66" s="1"/>
  <c r="X348" i="66"/>
  <c r="X347" i="66" s="1"/>
  <c r="Y313" i="66"/>
  <c r="X313" i="66"/>
  <c r="Y310" i="66"/>
  <c r="X310" i="66"/>
  <c r="Y344" i="66"/>
  <c r="X344" i="66"/>
  <c r="Y343" i="66"/>
  <c r="X343" i="66"/>
  <c r="Y340" i="66"/>
  <c r="X340" i="66"/>
  <c r="Y339" i="66"/>
  <c r="X339" i="66"/>
  <c r="Y336" i="66"/>
  <c r="X336" i="66"/>
  <c r="Y335" i="66"/>
  <c r="X335" i="66"/>
  <c r="Y294" i="66"/>
  <c r="X294" i="66"/>
  <c r="Y273" i="66"/>
  <c r="X273" i="66"/>
  <c r="Y216" i="66"/>
  <c r="X216" i="66"/>
  <c r="Y213" i="66"/>
  <c r="Y212" i="66" s="1"/>
  <c r="X213" i="66"/>
  <c r="X212" i="66" s="1"/>
  <c r="Y194" i="66"/>
  <c r="X194" i="66"/>
  <c r="Y175" i="66"/>
  <c r="X175" i="66"/>
  <c r="Y159" i="66"/>
  <c r="X159" i="66"/>
  <c r="Y156" i="66"/>
  <c r="Y155" i="66" s="1"/>
  <c r="X156" i="66"/>
  <c r="X155" i="66" s="1"/>
  <c r="Y121" i="66"/>
  <c r="X121" i="66"/>
  <c r="Y118" i="66"/>
  <c r="X118" i="66"/>
  <c r="Y153" i="66"/>
  <c r="X153" i="66"/>
  <c r="Y152" i="66"/>
  <c r="X152" i="66"/>
  <c r="Y149" i="66"/>
  <c r="X149" i="66"/>
  <c r="Y148" i="66"/>
  <c r="X148" i="66"/>
  <c r="Y145" i="66"/>
  <c r="X145" i="66"/>
  <c r="Y144" i="66"/>
  <c r="X144" i="66"/>
  <c r="Y141" i="66"/>
  <c r="X141" i="66"/>
  <c r="Y102" i="66"/>
  <c r="X99" i="66"/>
  <c r="Y99" i="66"/>
  <c r="Y94" i="66"/>
  <c r="X94" i="66"/>
  <c r="Y93" i="66"/>
  <c r="X93" i="66"/>
  <c r="Y92" i="66"/>
  <c r="X92" i="66"/>
  <c r="Y91" i="66"/>
  <c r="X91" i="66"/>
  <c r="Y90" i="66"/>
  <c r="X90" i="66"/>
  <c r="Y89" i="66"/>
  <c r="X89" i="66"/>
  <c r="Y88" i="66"/>
  <c r="X88" i="66"/>
  <c r="Y87" i="66"/>
  <c r="X87" i="66"/>
  <c r="Y86" i="66"/>
  <c r="X86" i="66"/>
  <c r="Y85" i="66"/>
  <c r="X85" i="66"/>
  <c r="Y84" i="66"/>
  <c r="X84" i="66"/>
  <c r="Y83" i="66"/>
  <c r="X83" i="66"/>
  <c r="Y82" i="66"/>
  <c r="X82" i="66"/>
  <c r="Y81" i="66"/>
  <c r="X81" i="66"/>
  <c r="Y80" i="66"/>
  <c r="X80" i="66"/>
  <c r="Y79" i="66"/>
  <c r="X79" i="66"/>
  <c r="Y78" i="66"/>
  <c r="X78" i="66"/>
  <c r="Y70" i="66"/>
  <c r="X70" i="66"/>
  <c r="Y69" i="66"/>
  <c r="X69" i="66"/>
  <c r="Y68" i="66"/>
  <c r="X68" i="66"/>
  <c r="Y67" i="66"/>
  <c r="X67" i="66"/>
  <c r="Y465" i="67"/>
  <c r="X465" i="67"/>
  <c r="Y408" i="67"/>
  <c r="X408" i="67"/>
  <c r="Y405" i="67"/>
  <c r="Y404" i="67" s="1"/>
  <c r="X405" i="67"/>
  <c r="X404" i="67" s="1"/>
  <c r="Y386" i="67"/>
  <c r="X386" i="67"/>
  <c r="Y367" i="67"/>
  <c r="X367" i="67"/>
  <c r="Y351" i="67"/>
  <c r="X351" i="67"/>
  <c r="Y348" i="67"/>
  <c r="Y347" i="67" s="1"/>
  <c r="X348" i="67"/>
  <c r="X347" i="67" s="1"/>
  <c r="X313" i="67"/>
  <c r="Y313" i="67"/>
  <c r="Y310" i="67"/>
  <c r="X310" i="67"/>
  <c r="Y345" i="67"/>
  <c r="X345" i="67"/>
  <c r="Y344" i="67"/>
  <c r="X344" i="67"/>
  <c r="Y341" i="67"/>
  <c r="X341" i="67"/>
  <c r="Y340" i="67"/>
  <c r="X340" i="67"/>
  <c r="Y337" i="67"/>
  <c r="X337" i="67"/>
  <c r="Y336" i="67"/>
  <c r="X336" i="67"/>
  <c r="Y333" i="67"/>
  <c r="X333" i="67"/>
  <c r="Y291" i="67"/>
  <c r="X291" i="67"/>
  <c r="Y273" i="67"/>
  <c r="X273" i="67"/>
  <c r="Y216" i="67"/>
  <c r="X216" i="67"/>
  <c r="Y213" i="67"/>
  <c r="Y212" i="67" s="1"/>
  <c r="X213" i="67"/>
  <c r="X212" i="67" s="1"/>
  <c r="X194" i="67"/>
  <c r="Y194" i="67"/>
  <c r="Y175" i="67"/>
  <c r="X175" i="67"/>
  <c r="Y159" i="67"/>
  <c r="X159" i="67"/>
  <c r="Y156" i="67"/>
  <c r="Y155" i="67" s="1"/>
  <c r="X156" i="67"/>
  <c r="X155" i="67" s="1"/>
  <c r="Y121" i="67"/>
  <c r="X121" i="67"/>
  <c r="Y153" i="67"/>
  <c r="X153" i="67"/>
  <c r="Y150" i="67"/>
  <c r="X150" i="67"/>
  <c r="Y149" i="67"/>
  <c r="X149" i="67"/>
  <c r="Y146" i="67"/>
  <c r="X146" i="67"/>
  <c r="Y145" i="67"/>
  <c r="X145" i="67"/>
  <c r="Y142" i="67"/>
  <c r="X142" i="67"/>
  <c r="Y102" i="67"/>
  <c r="X102" i="67"/>
  <c r="Y138" i="67"/>
  <c r="X138" i="67"/>
  <c r="Y94" i="67"/>
  <c r="X94" i="67"/>
  <c r="Y93" i="67"/>
  <c r="X93" i="67"/>
  <c r="Y92" i="67"/>
  <c r="X92" i="67"/>
  <c r="Y91" i="67"/>
  <c r="X91" i="67"/>
  <c r="Y90" i="67"/>
  <c r="X90" i="67"/>
  <c r="Y89" i="67"/>
  <c r="X89" i="67"/>
  <c r="Y88" i="67"/>
  <c r="X88" i="67"/>
  <c r="Y87" i="67"/>
  <c r="X87" i="67"/>
  <c r="Y86" i="67"/>
  <c r="X86" i="67"/>
  <c r="Y85" i="67"/>
  <c r="X85" i="67"/>
  <c r="Y84" i="67"/>
  <c r="X84" i="67"/>
  <c r="Y83" i="67"/>
  <c r="X83" i="67"/>
  <c r="Y82" i="67"/>
  <c r="X82" i="67"/>
  <c r="Y81" i="67"/>
  <c r="X81" i="67"/>
  <c r="Y80" i="67"/>
  <c r="X80" i="67"/>
  <c r="Y79" i="67"/>
  <c r="X79" i="67"/>
  <c r="Y78" i="67"/>
  <c r="X78" i="67"/>
  <c r="Y70" i="67"/>
  <c r="X70" i="67"/>
  <c r="Y69" i="67"/>
  <c r="X69" i="67"/>
  <c r="Y68" i="67"/>
  <c r="X68" i="67"/>
  <c r="Y67" i="67"/>
  <c r="X67" i="67"/>
  <c r="Y580" i="68"/>
  <c r="X580" i="68"/>
  <c r="Y508" i="68"/>
  <c r="X508" i="68"/>
  <c r="Y481" i="68"/>
  <c r="Y457" i="68"/>
  <c r="X457" i="68"/>
  <c r="Y436" i="68"/>
  <c r="X436" i="68"/>
  <c r="Y433" i="68"/>
  <c r="Y432" i="68" s="1"/>
  <c r="X433" i="68"/>
  <c r="X432" i="68" s="1"/>
  <c r="Y385" i="68"/>
  <c r="X385" i="68"/>
  <c r="Y364" i="68"/>
  <c r="X364" i="68"/>
  <c r="Y361" i="68"/>
  <c r="X361" i="68"/>
  <c r="Y338" i="68"/>
  <c r="X338" i="68"/>
  <c r="Y266" i="68"/>
  <c r="X266" i="68"/>
  <c r="Y263" i="68"/>
  <c r="Y262" i="68" s="1"/>
  <c r="X263" i="68"/>
  <c r="X262" i="68" s="1"/>
  <c r="Y243" i="68"/>
  <c r="Y242" i="68" s="1"/>
  <c r="Y239" i="68"/>
  <c r="X239" i="68"/>
  <c r="Y219" i="68"/>
  <c r="Y218" i="68" s="1"/>
  <c r="X219" i="68"/>
  <c r="X218" i="68" s="1"/>
  <c r="Y215" i="68"/>
  <c r="X215" i="68"/>
  <c r="Y194" i="68"/>
  <c r="X194" i="68"/>
  <c r="Y191" i="68"/>
  <c r="Y190" i="68" s="1"/>
  <c r="X191" i="68"/>
  <c r="X190" i="68" s="1"/>
  <c r="X146" i="68"/>
  <c r="Y143" i="68"/>
  <c r="Y122" i="68"/>
  <c r="X122" i="68"/>
  <c r="Y119" i="68"/>
  <c r="X119" i="68"/>
  <c r="Y114" i="68"/>
  <c r="X114" i="68"/>
  <c r="Y113" i="68"/>
  <c r="X113" i="68"/>
  <c r="Y112" i="68"/>
  <c r="X112" i="68"/>
  <c r="Y111" i="68"/>
  <c r="X111" i="68"/>
  <c r="Y110" i="68"/>
  <c r="X110" i="68"/>
  <c r="Y109" i="68"/>
  <c r="X109" i="68"/>
  <c r="Y108" i="68"/>
  <c r="X108" i="68"/>
  <c r="Y107" i="68"/>
  <c r="X107" i="68"/>
  <c r="Y106" i="68"/>
  <c r="X106" i="68"/>
  <c r="Y105" i="68"/>
  <c r="X105" i="68"/>
  <c r="Y104" i="68"/>
  <c r="X104" i="68"/>
  <c r="Y103" i="68"/>
  <c r="X103" i="68"/>
  <c r="Y102" i="68"/>
  <c r="X102" i="68"/>
  <c r="Y101" i="68"/>
  <c r="X101" i="68"/>
  <c r="Y100" i="68"/>
  <c r="X100" i="68"/>
  <c r="Y99" i="68"/>
  <c r="X99" i="68"/>
  <c r="Y98" i="68"/>
  <c r="X98" i="68"/>
  <c r="Y97" i="68"/>
  <c r="X97" i="68"/>
  <c r="Y96" i="68"/>
  <c r="X96" i="68"/>
  <c r="Y95" i="68"/>
  <c r="X95" i="68"/>
  <c r="Y94" i="68"/>
  <c r="X94" i="68"/>
  <c r="Y93" i="68"/>
  <c r="X93" i="68"/>
  <c r="Y84" i="68"/>
  <c r="X84" i="68"/>
  <c r="Y83" i="68"/>
  <c r="X83" i="68"/>
  <c r="Y82" i="68"/>
  <c r="X82" i="68"/>
  <c r="Y81" i="68"/>
  <c r="X81" i="68"/>
  <c r="Y80" i="68"/>
  <c r="X80" i="68"/>
  <c r="Y79" i="68"/>
  <c r="X79" i="68"/>
  <c r="Y465" i="69"/>
  <c r="X465" i="69"/>
  <c r="Y408" i="69"/>
  <c r="X408" i="69"/>
  <c r="Y405" i="69"/>
  <c r="Y404" i="69" s="1"/>
  <c r="X405" i="69"/>
  <c r="X404" i="69" s="1"/>
  <c r="X386" i="69"/>
  <c r="X367" i="69"/>
  <c r="Y367" i="69"/>
  <c r="Y351" i="69"/>
  <c r="X351" i="69"/>
  <c r="X348" i="69"/>
  <c r="X347" i="69" s="1"/>
  <c r="Y313" i="69"/>
  <c r="X313" i="69"/>
  <c r="Y345" i="69"/>
  <c r="X345" i="69"/>
  <c r="Y344" i="69"/>
  <c r="X342" i="69"/>
  <c r="Y341" i="69"/>
  <c r="X341" i="69"/>
  <c r="Y340" i="69"/>
  <c r="X338" i="69"/>
  <c r="Y337" i="69"/>
  <c r="X337" i="69"/>
  <c r="Y336" i="69"/>
  <c r="X334" i="69"/>
  <c r="Y333" i="69"/>
  <c r="X333" i="69"/>
  <c r="X291" i="69"/>
  <c r="Y291" i="69"/>
  <c r="X330" i="69"/>
  <c r="Y273" i="69"/>
  <c r="X273" i="69"/>
  <c r="Y216" i="69"/>
  <c r="X216" i="69"/>
  <c r="Y213" i="69"/>
  <c r="Y212" i="69" s="1"/>
  <c r="Y198" i="69"/>
  <c r="Y197" i="69" s="1"/>
  <c r="X194" i="69"/>
  <c r="Y194" i="69"/>
  <c r="X179" i="69"/>
  <c r="X178" i="69" s="1"/>
  <c r="X175" i="69"/>
  <c r="Y159" i="69"/>
  <c r="X159" i="69"/>
  <c r="X156" i="69"/>
  <c r="X155" i="69" s="1"/>
  <c r="X153" i="69"/>
  <c r="X149" i="69"/>
  <c r="Y147" i="69"/>
  <c r="X147" i="69"/>
  <c r="X145" i="69"/>
  <c r="Y143" i="69"/>
  <c r="X143" i="69"/>
  <c r="Y121" i="69"/>
  <c r="X141" i="69"/>
  <c r="X139" i="69"/>
  <c r="Y150" i="69"/>
  <c r="X150" i="69"/>
  <c r="Y146" i="69"/>
  <c r="X146" i="69"/>
  <c r="Y142" i="69"/>
  <c r="X142" i="69"/>
  <c r="X102" i="69"/>
  <c r="Y138" i="69"/>
  <c r="X138" i="69"/>
  <c r="Y99" i="69"/>
  <c r="Y94" i="69"/>
  <c r="X94" i="69"/>
  <c r="Y93" i="69"/>
  <c r="X93" i="69"/>
  <c r="Y92" i="69"/>
  <c r="X92" i="69"/>
  <c r="Y91" i="69"/>
  <c r="X91" i="69"/>
  <c r="Y90" i="69"/>
  <c r="X90" i="69"/>
  <c r="Y89" i="69"/>
  <c r="X89" i="69"/>
  <c r="Y88" i="69"/>
  <c r="X88" i="69"/>
  <c r="Y87" i="69"/>
  <c r="X87" i="69"/>
  <c r="Y86" i="69"/>
  <c r="X86" i="69"/>
  <c r="Y85" i="69"/>
  <c r="X85" i="69"/>
  <c r="Y84" i="69"/>
  <c r="X84" i="69"/>
  <c r="Y83" i="69"/>
  <c r="X83" i="69"/>
  <c r="Y82" i="69"/>
  <c r="X82" i="69"/>
  <c r="Y81" i="69"/>
  <c r="X81" i="69"/>
  <c r="Y80" i="69"/>
  <c r="X80" i="69"/>
  <c r="Y79" i="69"/>
  <c r="X79" i="69"/>
  <c r="Y78" i="69"/>
  <c r="X78" i="69"/>
  <c r="Y70" i="69"/>
  <c r="X70" i="69"/>
  <c r="Y69" i="69"/>
  <c r="X69" i="69"/>
  <c r="Y68" i="69"/>
  <c r="X68" i="69"/>
  <c r="Y67" i="69"/>
  <c r="X67" i="69"/>
  <c r="Y465" i="70"/>
  <c r="X465" i="70"/>
  <c r="Y408" i="70"/>
  <c r="X408" i="70"/>
  <c r="Y405" i="70"/>
  <c r="Y404" i="70" s="1"/>
  <c r="X386" i="70"/>
  <c r="Y367" i="70"/>
  <c r="X367" i="70"/>
  <c r="Y351" i="70"/>
  <c r="X351" i="70"/>
  <c r="X348" i="70"/>
  <c r="X347" i="70" s="1"/>
  <c r="Y313" i="70"/>
  <c r="X313" i="70"/>
  <c r="Y345" i="70"/>
  <c r="X342" i="70"/>
  <c r="Y341" i="70"/>
  <c r="X338" i="70"/>
  <c r="Y337" i="70"/>
  <c r="X334" i="70"/>
  <c r="Y333" i="70"/>
  <c r="X294" i="70"/>
  <c r="Y291" i="70"/>
  <c r="X330" i="70"/>
  <c r="Y273" i="70"/>
  <c r="X273" i="70"/>
  <c r="Y216" i="70"/>
  <c r="X216" i="70"/>
  <c r="Y213" i="70"/>
  <c r="Y212" i="70" s="1"/>
  <c r="X198" i="70"/>
  <c r="X197" i="70" s="1"/>
  <c r="Y194" i="70"/>
  <c r="Y159" i="70"/>
  <c r="X159" i="70"/>
  <c r="X156" i="70"/>
  <c r="X155" i="70" s="1"/>
  <c r="Y153" i="70"/>
  <c r="X150" i="70"/>
  <c r="Y149" i="70"/>
  <c r="X146" i="70"/>
  <c r="Y145" i="70"/>
  <c r="X142" i="70"/>
  <c r="Y141" i="70"/>
  <c r="X121" i="70"/>
  <c r="X138" i="70"/>
  <c r="Y118" i="70"/>
  <c r="X151" i="70"/>
  <c r="Y150" i="70"/>
  <c r="X147" i="70"/>
  <c r="Y146" i="70"/>
  <c r="X143" i="70"/>
  <c r="Y142" i="70"/>
  <c r="X102" i="70"/>
  <c r="Y102" i="70"/>
  <c r="X139" i="70"/>
  <c r="Y138" i="70"/>
  <c r="Y94" i="70"/>
  <c r="X94" i="70"/>
  <c r="Y93" i="70"/>
  <c r="X93" i="70"/>
  <c r="Y92" i="70"/>
  <c r="X92" i="70"/>
  <c r="Y91" i="70"/>
  <c r="X91" i="70"/>
  <c r="Y90" i="70"/>
  <c r="X90" i="70"/>
  <c r="Y89" i="70"/>
  <c r="X89" i="70"/>
  <c r="Y88" i="70"/>
  <c r="X88" i="70"/>
  <c r="Y87" i="70"/>
  <c r="X87" i="70"/>
  <c r="Y86" i="70"/>
  <c r="X86" i="70"/>
  <c r="Y85" i="70"/>
  <c r="X85" i="70"/>
  <c r="Y84" i="70"/>
  <c r="X84" i="70"/>
  <c r="Y83" i="70"/>
  <c r="X83" i="70"/>
  <c r="Y82" i="70"/>
  <c r="X82" i="70"/>
  <c r="Y81" i="70"/>
  <c r="X81" i="70"/>
  <c r="Y80" i="70"/>
  <c r="X80" i="70"/>
  <c r="Y79" i="70"/>
  <c r="X79" i="70"/>
  <c r="Y78" i="70"/>
  <c r="X78" i="70"/>
  <c r="Y70" i="70"/>
  <c r="X70" i="70"/>
  <c r="Y69" i="70"/>
  <c r="X69" i="70"/>
  <c r="Y68" i="70"/>
  <c r="X68" i="70"/>
  <c r="Y67" i="70"/>
  <c r="X67" i="70"/>
  <c r="Y444" i="71"/>
  <c r="X444" i="71"/>
  <c r="Y390" i="71"/>
  <c r="X390" i="71"/>
  <c r="Y388" i="71"/>
  <c r="Y387" i="71" s="1"/>
  <c r="X388" i="71"/>
  <c r="X387" i="71" s="1"/>
  <c r="X373" i="71"/>
  <c r="X372" i="71" s="1"/>
  <c r="Y370" i="71"/>
  <c r="X370" i="71"/>
  <c r="X352" i="71"/>
  <c r="Y352" i="71"/>
  <c r="Y336" i="71"/>
  <c r="X336" i="71"/>
  <c r="Y334" i="71"/>
  <c r="Y333" i="71" s="1"/>
  <c r="X334" i="71"/>
  <c r="X333" i="71" s="1"/>
  <c r="X330" i="71"/>
  <c r="X329" i="71"/>
  <c r="X326" i="71"/>
  <c r="Y325" i="71"/>
  <c r="X325" i="71"/>
  <c r="X321" i="71"/>
  <c r="X300" i="71"/>
  <c r="Y300" i="71"/>
  <c r="Y317" i="71"/>
  <c r="Y298" i="71"/>
  <c r="X298" i="71"/>
  <c r="Y329" i="71"/>
  <c r="X322" i="71"/>
  <c r="Y321" i="71"/>
  <c r="Y282" i="71"/>
  <c r="X282" i="71"/>
  <c r="Y280" i="71"/>
  <c r="X280" i="71"/>
  <c r="Y262" i="71"/>
  <c r="X262" i="71"/>
  <c r="Y208" i="71"/>
  <c r="X208" i="71"/>
  <c r="Y206" i="71"/>
  <c r="Y205" i="71" s="1"/>
  <c r="X206" i="71"/>
  <c r="X205" i="71" s="1"/>
  <c r="Y188" i="71"/>
  <c r="X188" i="71"/>
  <c r="Y170" i="71"/>
  <c r="X170" i="71"/>
  <c r="Y154" i="71"/>
  <c r="X154" i="71"/>
  <c r="Y152" i="71"/>
  <c r="Y151" i="71" s="1"/>
  <c r="X152" i="71"/>
  <c r="X151" i="71" s="1"/>
  <c r="Y146" i="71"/>
  <c r="Y142" i="71"/>
  <c r="X139" i="71"/>
  <c r="Y138" i="71"/>
  <c r="X118" i="71"/>
  <c r="Y116" i="71"/>
  <c r="X116" i="71"/>
  <c r="X147" i="71"/>
  <c r="X143" i="71"/>
  <c r="Y100" i="71"/>
  <c r="X100" i="71"/>
  <c r="Y98" i="71"/>
  <c r="X98" i="71"/>
  <c r="Y93" i="71"/>
  <c r="X93" i="71"/>
  <c r="Y92" i="71"/>
  <c r="X92" i="71"/>
  <c r="Y91" i="71"/>
  <c r="X91" i="71"/>
  <c r="Y90" i="71"/>
  <c r="X90" i="71"/>
  <c r="Y89" i="71"/>
  <c r="X89" i="71"/>
  <c r="Y88" i="71"/>
  <c r="X88" i="71"/>
  <c r="Y87" i="71"/>
  <c r="X87" i="71"/>
  <c r="Y86" i="71"/>
  <c r="X86" i="71"/>
  <c r="Y85" i="71"/>
  <c r="X85" i="71"/>
  <c r="Y84" i="71"/>
  <c r="X84" i="71"/>
  <c r="Y83" i="71"/>
  <c r="X83" i="71"/>
  <c r="Y82" i="71"/>
  <c r="X82" i="71"/>
  <c r="Y81" i="71"/>
  <c r="X81" i="71"/>
  <c r="Y80" i="71"/>
  <c r="X80" i="71"/>
  <c r="Y79" i="71"/>
  <c r="X79" i="71"/>
  <c r="Y78" i="71"/>
  <c r="X78" i="71"/>
  <c r="Y70" i="71"/>
  <c r="X70" i="71"/>
  <c r="Y69" i="71"/>
  <c r="X69" i="71"/>
  <c r="Y68" i="71"/>
  <c r="X68" i="71"/>
  <c r="Y67" i="71"/>
  <c r="X67" i="71"/>
  <c r="Y444" i="72"/>
  <c r="X444" i="72"/>
  <c r="Y390" i="72"/>
  <c r="X390" i="72"/>
  <c r="Y388" i="72"/>
  <c r="Y387" i="72" s="1"/>
  <c r="X388" i="72"/>
  <c r="X387" i="72" s="1"/>
  <c r="X370" i="72"/>
  <c r="Y370" i="72"/>
  <c r="Y352" i="72"/>
  <c r="X352" i="72"/>
  <c r="Y336" i="72"/>
  <c r="X336" i="72"/>
  <c r="Y334" i="72"/>
  <c r="Y333" i="72" s="1"/>
  <c r="X334" i="72"/>
  <c r="X333" i="72" s="1"/>
  <c r="Y300" i="72"/>
  <c r="X300" i="72"/>
  <c r="Y320" i="72"/>
  <c r="Y282" i="72"/>
  <c r="X282" i="72"/>
  <c r="X280" i="72"/>
  <c r="Y280" i="72"/>
  <c r="Y262" i="72"/>
  <c r="X262" i="72"/>
  <c r="Y208" i="72"/>
  <c r="X208" i="72"/>
  <c r="Y206" i="72"/>
  <c r="Y205" i="72" s="1"/>
  <c r="X206" i="72"/>
  <c r="X205" i="72" s="1"/>
  <c r="Y188" i="72"/>
  <c r="X188" i="72"/>
  <c r="Y170" i="72"/>
  <c r="X170" i="72"/>
  <c r="Y154" i="72"/>
  <c r="X154" i="72"/>
  <c r="X152" i="72"/>
  <c r="X151" i="72" s="1"/>
  <c r="Y152" i="72"/>
  <c r="Y151" i="72" s="1"/>
  <c r="Y118" i="72"/>
  <c r="X118" i="72"/>
  <c r="Y116" i="72"/>
  <c r="X116" i="72"/>
  <c r="Y100" i="72"/>
  <c r="X100" i="72"/>
  <c r="Y98" i="72"/>
  <c r="X98" i="72"/>
  <c r="Y93" i="72"/>
  <c r="X93" i="72"/>
  <c r="Y92" i="72"/>
  <c r="X92" i="72"/>
  <c r="Y91" i="72"/>
  <c r="X91" i="72"/>
  <c r="Y90" i="72"/>
  <c r="X90" i="72"/>
  <c r="Y89" i="72"/>
  <c r="X89" i="72"/>
  <c r="Y88" i="72"/>
  <c r="X88" i="72"/>
  <c r="Y87" i="72"/>
  <c r="X87" i="72"/>
  <c r="Y86" i="72"/>
  <c r="X86" i="72"/>
  <c r="Y85" i="72"/>
  <c r="X85" i="72"/>
  <c r="Y84" i="72"/>
  <c r="X84" i="72"/>
  <c r="Y83" i="72"/>
  <c r="X83" i="72"/>
  <c r="Y82" i="72"/>
  <c r="X82" i="72"/>
  <c r="Y81" i="72"/>
  <c r="X81" i="72"/>
  <c r="Y80" i="72"/>
  <c r="X80" i="72"/>
  <c r="Y79" i="72"/>
  <c r="X79" i="72"/>
  <c r="Y78" i="72"/>
  <c r="X78" i="72"/>
  <c r="Y70" i="72"/>
  <c r="X70" i="72"/>
  <c r="Y69" i="72"/>
  <c r="X69" i="72"/>
  <c r="Y68" i="72"/>
  <c r="X68" i="72"/>
  <c r="Y67" i="72"/>
  <c r="X67" i="72"/>
  <c r="Y92" i="6"/>
  <c r="X92" i="6"/>
  <c r="Y89" i="6"/>
  <c r="X89" i="6"/>
  <c r="X114" i="6"/>
  <c r="Y30" i="6"/>
  <c r="X21" i="6"/>
  <c r="Y19" i="6"/>
  <c r="Y113" i="6"/>
  <c r="Y143" i="6" s="1"/>
  <c r="Y17" i="6"/>
  <c r="Y159" i="6" s="1"/>
  <c r="X17" i="6"/>
  <c r="X160" i="6" s="1"/>
  <c r="X12" i="6"/>
  <c r="Y198" i="70" l="1"/>
  <c r="Y197" i="70" s="1"/>
  <c r="Y85" i="46"/>
  <c r="X309" i="66"/>
  <c r="Y179" i="69"/>
  <c r="Y178" i="69" s="1"/>
  <c r="X27" i="13"/>
  <c r="Y461" i="68"/>
  <c r="Y460" i="68" s="1"/>
  <c r="Y390" i="65"/>
  <c r="Y389" i="65" s="1"/>
  <c r="X243" i="68"/>
  <c r="X242" i="68" s="1"/>
  <c r="X238" i="68" s="1"/>
  <c r="X173" i="72"/>
  <c r="X172" i="72" s="1"/>
  <c r="Y173" i="72"/>
  <c r="Y172" i="72" s="1"/>
  <c r="Y169" i="72" s="1"/>
  <c r="X390" i="70"/>
  <c r="X389" i="70" s="1"/>
  <c r="X373" i="72"/>
  <c r="X372" i="72" s="1"/>
  <c r="Y373" i="72"/>
  <c r="Y372" i="72" s="1"/>
  <c r="X179" i="70"/>
  <c r="X178" i="70" s="1"/>
  <c r="Y390" i="70"/>
  <c r="Y389" i="70" s="1"/>
  <c r="X28" i="46"/>
  <c r="X371" i="69"/>
  <c r="X370" i="69" s="1"/>
  <c r="X15" i="25"/>
  <c r="X15" i="28" s="1"/>
  <c r="X173" i="71"/>
  <c r="X172" i="71" s="1"/>
  <c r="X371" i="67"/>
  <c r="X370" i="67" s="1"/>
  <c r="X279" i="72"/>
  <c r="Y371" i="67"/>
  <c r="Y370" i="67" s="1"/>
  <c r="X25" i="29"/>
  <c r="Y105" i="54"/>
  <c r="Y371" i="69"/>
  <c r="Y370" i="69" s="1"/>
  <c r="Y366" i="69" s="1"/>
  <c r="Y191" i="72"/>
  <c r="Y190" i="72" s="1"/>
  <c r="X390" i="65"/>
  <c r="X389" i="65" s="1"/>
  <c r="Y140" i="66"/>
  <c r="Y371" i="66"/>
  <c r="Y370" i="66" s="1"/>
  <c r="Y366" i="66" s="1"/>
  <c r="X191" i="72"/>
  <c r="X190" i="72" s="1"/>
  <c r="X390" i="67"/>
  <c r="X389" i="67" s="1"/>
  <c r="X385" i="67" s="1"/>
  <c r="Y373" i="71"/>
  <c r="Y372" i="71" s="1"/>
  <c r="Y173" i="71"/>
  <c r="Y172" i="71" s="1"/>
  <c r="X355" i="72"/>
  <c r="X354" i="72" s="1"/>
  <c r="X485" i="68"/>
  <c r="X484" i="68" s="1"/>
  <c r="Y355" i="72"/>
  <c r="Y354" i="72" s="1"/>
  <c r="X355" i="71"/>
  <c r="X354" i="71" s="1"/>
  <c r="Y390" i="66"/>
  <c r="Y389" i="66" s="1"/>
  <c r="X220" i="64"/>
  <c r="X219" i="64" s="1"/>
  <c r="X351" i="72"/>
  <c r="Y220" i="64"/>
  <c r="Y219" i="64" s="1"/>
  <c r="X432" i="64"/>
  <c r="X431" i="64" s="1"/>
  <c r="X390" i="69"/>
  <c r="X389" i="69" s="1"/>
  <c r="X385" i="69" s="1"/>
  <c r="Y390" i="69"/>
  <c r="Y389" i="69" s="1"/>
  <c r="X85" i="46"/>
  <c r="X390" i="66"/>
  <c r="X389" i="66" s="1"/>
  <c r="X198" i="67"/>
  <c r="X197" i="67" s="1"/>
  <c r="X371" i="65"/>
  <c r="X370" i="65" s="1"/>
  <c r="Y198" i="67"/>
  <c r="Y197" i="67" s="1"/>
  <c r="Y193" i="67" s="1"/>
  <c r="X179" i="66"/>
  <c r="X178" i="66" s="1"/>
  <c r="X179" i="65"/>
  <c r="X178" i="65" s="1"/>
  <c r="Y85" i="56"/>
  <c r="Y355" i="71"/>
  <c r="Y354" i="71" s="1"/>
  <c r="Y351" i="71" s="1"/>
  <c r="Y179" i="65"/>
  <c r="Y178" i="65" s="1"/>
  <c r="Y371" i="65"/>
  <c r="Y370" i="65" s="1"/>
  <c r="X81" i="59"/>
  <c r="Y62" i="58"/>
  <c r="Y47" i="46"/>
  <c r="Y164" i="46"/>
  <c r="Y485" i="68"/>
  <c r="Y484" i="68" s="1"/>
  <c r="Y322" i="64"/>
  <c r="Y47" i="56"/>
  <c r="X85" i="56"/>
  <c r="X44" i="56"/>
  <c r="X3" i="44"/>
  <c r="Y198" i="66"/>
  <c r="Y197" i="66" s="1"/>
  <c r="X62" i="58"/>
  <c r="Y98" i="66"/>
  <c r="Y128" i="58"/>
  <c r="Y81" i="45"/>
  <c r="Y81" i="59"/>
  <c r="Y193" i="70"/>
  <c r="Y179" i="67"/>
  <c r="Y178" i="67" s="1"/>
  <c r="Y179" i="66"/>
  <c r="Y178" i="66" s="1"/>
  <c r="Y28" i="56"/>
  <c r="X179" i="67"/>
  <c r="X178" i="67" s="1"/>
  <c r="X169" i="72"/>
  <c r="X98" i="65"/>
  <c r="X117" i="65"/>
  <c r="X198" i="65"/>
  <c r="X197" i="65" s="1"/>
  <c r="X193" i="65" s="1"/>
  <c r="X3" i="55"/>
  <c r="X164" i="56"/>
  <c r="X105" i="54"/>
  <c r="Y161" i="49"/>
  <c r="Y16" i="28"/>
  <c r="X191" i="71"/>
  <c r="X190" i="71" s="1"/>
  <c r="X279" i="71"/>
  <c r="X371" i="70"/>
  <c r="X370" i="70" s="1"/>
  <c r="X366" i="70" s="1"/>
  <c r="Y309" i="66"/>
  <c r="Y198" i="65"/>
  <c r="Y197" i="65" s="1"/>
  <c r="Y193" i="65" s="1"/>
  <c r="X199" i="64"/>
  <c r="X198" i="64" s="1"/>
  <c r="Y3" i="55"/>
  <c r="Y24" i="54"/>
  <c r="Y62" i="54"/>
  <c r="X43" i="48"/>
  <c r="Y191" i="71"/>
  <c r="Y190" i="71" s="1"/>
  <c r="Y187" i="71" s="1"/>
  <c r="X198" i="69"/>
  <c r="X197" i="69" s="1"/>
  <c r="X461" i="68"/>
  <c r="X460" i="68" s="1"/>
  <c r="Y390" i="67"/>
  <c r="Y389" i="67" s="1"/>
  <c r="Y385" i="67" s="1"/>
  <c r="X198" i="66"/>
  <c r="X197" i="66" s="1"/>
  <c r="X371" i="66"/>
  <c r="X370" i="66" s="1"/>
  <c r="X366" i="66" s="1"/>
  <c r="Y199" i="64"/>
  <c r="Y198" i="64" s="1"/>
  <c r="X47" i="56"/>
  <c r="Y124" i="55"/>
  <c r="X28" i="56"/>
  <c r="X43" i="45"/>
  <c r="X27" i="25"/>
  <c r="X97" i="72"/>
  <c r="Y456" i="68"/>
  <c r="Y110" i="64"/>
  <c r="X62" i="59"/>
  <c r="Y43" i="58"/>
  <c r="Y43" i="54"/>
  <c r="Y97" i="72"/>
  <c r="Y411" i="64"/>
  <c r="Y410" i="64" s="1"/>
  <c r="Y238" i="68"/>
  <c r="Y25" i="29"/>
  <c r="X322" i="64"/>
  <c r="X105" i="58"/>
  <c r="X143" i="49"/>
  <c r="X44" i="46"/>
  <c r="X16" i="17"/>
  <c r="Y13" i="29"/>
  <c r="Y12" i="29" s="1"/>
  <c r="Y242" i="72"/>
  <c r="Y224" i="72"/>
  <c r="Y242" i="71"/>
  <c r="Y224" i="71"/>
  <c r="Y251" i="70"/>
  <c r="Y335" i="68"/>
  <c r="Y125" i="53"/>
  <c r="X406" i="72"/>
  <c r="X529" i="68"/>
  <c r="X162" i="62"/>
  <c r="X4" i="63"/>
  <c r="X214" i="68"/>
  <c r="X174" i="67"/>
  <c r="Y193" i="66"/>
  <c r="Y98" i="65"/>
  <c r="Y174" i="65"/>
  <c r="X194" i="64"/>
  <c r="Y143" i="49"/>
  <c r="Y43" i="48"/>
  <c r="Y28" i="46"/>
  <c r="X105" i="44"/>
  <c r="Y14" i="24"/>
  <c r="Y214" i="68"/>
  <c r="Y174" i="67"/>
  <c r="Y366" i="67"/>
  <c r="Y290" i="65"/>
  <c r="Y194" i="64"/>
  <c r="Y81" i="58"/>
  <c r="X105" i="48"/>
  <c r="X15" i="10"/>
  <c r="X81" i="58"/>
  <c r="Y105" i="55"/>
  <c r="Y105" i="56" s="1"/>
  <c r="Y105" i="48"/>
  <c r="X174" i="66"/>
  <c r="Y343" i="64"/>
  <c r="X24" i="48"/>
  <c r="Y109" i="46"/>
  <c r="Y351" i="72"/>
  <c r="X366" i="65"/>
  <c r="Y62" i="59"/>
  <c r="Y24" i="58"/>
  <c r="Y124" i="58"/>
  <c r="Y366" i="65"/>
  <c r="X161" i="49"/>
  <c r="X24" i="45"/>
  <c r="Y3" i="44"/>
  <c r="Y43" i="44"/>
  <c r="Y193" i="69"/>
  <c r="Y215" i="64"/>
  <c r="Y3" i="59"/>
  <c r="Y24" i="44"/>
  <c r="Y15" i="10"/>
  <c r="X193" i="69"/>
  <c r="X366" i="69"/>
  <c r="X193" i="66"/>
  <c r="X174" i="65"/>
  <c r="X215" i="64"/>
  <c r="Y406" i="64"/>
  <c r="Y432" i="64"/>
  <c r="Y431" i="64" s="1"/>
  <c r="Y427" i="64" s="1"/>
  <c r="X143" i="59"/>
  <c r="Y3" i="58"/>
  <c r="X47" i="46"/>
  <c r="X13" i="6"/>
  <c r="Y12" i="6"/>
  <c r="Y13" i="6" s="1"/>
  <c r="X30" i="6"/>
  <c r="Y98" i="6"/>
  <c r="Y119" i="6" s="1"/>
  <c r="Y102" i="6"/>
  <c r="Y132" i="6" s="1"/>
  <c r="X141" i="72"/>
  <c r="X145" i="72"/>
  <c r="X149" i="72"/>
  <c r="Y321" i="72"/>
  <c r="Y325" i="72"/>
  <c r="Y329" i="72"/>
  <c r="X137" i="71"/>
  <c r="X141" i="71"/>
  <c r="X145" i="71"/>
  <c r="X149" i="71"/>
  <c r="X323" i="71"/>
  <c r="X327" i="71"/>
  <c r="X331" i="71"/>
  <c r="Y121" i="70"/>
  <c r="Y140" i="70" s="1"/>
  <c r="Y144" i="70"/>
  <c r="Y148" i="70"/>
  <c r="Y152" i="70"/>
  <c r="X213" i="70"/>
  <c r="X212" i="70" s="1"/>
  <c r="Y386" i="70"/>
  <c r="Y385" i="70" s="1"/>
  <c r="X121" i="69"/>
  <c r="X140" i="69" s="1"/>
  <c r="X144" i="69"/>
  <c r="X148" i="69"/>
  <c r="X152" i="69"/>
  <c r="X213" i="69"/>
  <c r="X212" i="69" s="1"/>
  <c r="X161" i="48"/>
  <c r="X23" i="6"/>
  <c r="X99" i="6"/>
  <c r="X153" i="6" s="1"/>
  <c r="Y145" i="72"/>
  <c r="Y149" i="72"/>
  <c r="X317" i="72"/>
  <c r="X322" i="72"/>
  <c r="X326" i="72"/>
  <c r="X330" i="72"/>
  <c r="Y97" i="71"/>
  <c r="Y137" i="71"/>
  <c r="Y141" i="71"/>
  <c r="Y145" i="71"/>
  <c r="Y149" i="71"/>
  <c r="Y323" i="71"/>
  <c r="Y327" i="71"/>
  <c r="Y331" i="71"/>
  <c r="X140" i="70"/>
  <c r="X145" i="70"/>
  <c r="X149" i="70"/>
  <c r="X153" i="70"/>
  <c r="X194" i="70"/>
  <c r="X193" i="70" s="1"/>
  <c r="Y310" i="70"/>
  <c r="Y329" i="70" s="1"/>
  <c r="Y334" i="70"/>
  <c r="Y338" i="70"/>
  <c r="Y342" i="70"/>
  <c r="Y348" i="70"/>
  <c r="Y347" i="70" s="1"/>
  <c r="Y141" i="69"/>
  <c r="Y145" i="69"/>
  <c r="Y149" i="69"/>
  <c r="Y153" i="69"/>
  <c r="Y144" i="69"/>
  <c r="Y148" i="69"/>
  <c r="Y152" i="69"/>
  <c r="Y156" i="69"/>
  <c r="Y155" i="69" s="1"/>
  <c r="Y310" i="69"/>
  <c r="Y309" i="69" s="1"/>
  <c r="Y328" i="69" s="1"/>
  <c r="Y334" i="69"/>
  <c r="Y338" i="69"/>
  <c r="Y342" i="69"/>
  <c r="Y348" i="69"/>
  <c r="Y347" i="69" s="1"/>
  <c r="Y161" i="48"/>
  <c r="Y22" i="6"/>
  <c r="Y23" i="6"/>
  <c r="Y99" i="6"/>
  <c r="Y153" i="6" s="1"/>
  <c r="Y115" i="6"/>
  <c r="Y145" i="6" s="1"/>
  <c r="X142" i="72"/>
  <c r="X146" i="72"/>
  <c r="Y279" i="72"/>
  <c r="Y317" i="72"/>
  <c r="Y322" i="72"/>
  <c r="Y326" i="72"/>
  <c r="Y330" i="72"/>
  <c r="X138" i="71"/>
  <c r="X142" i="71"/>
  <c r="X146" i="71"/>
  <c r="X135" i="71"/>
  <c r="X320" i="71"/>
  <c r="X324" i="71"/>
  <c r="X328" i="71"/>
  <c r="X118" i="70"/>
  <c r="X117" i="70" s="1"/>
  <c r="X175" i="70"/>
  <c r="X174" i="70" s="1"/>
  <c r="X331" i="70"/>
  <c r="X335" i="70"/>
  <c r="X339" i="70"/>
  <c r="X343" i="70"/>
  <c r="X331" i="69"/>
  <c r="X335" i="69"/>
  <c r="X339" i="69"/>
  <c r="X343" i="69"/>
  <c r="X100" i="6"/>
  <c r="X154" i="6" s="1"/>
  <c r="Y136" i="6"/>
  <c r="Y134" i="72"/>
  <c r="Y138" i="72"/>
  <c r="Y142" i="72"/>
  <c r="Y146" i="72"/>
  <c r="X318" i="72"/>
  <c r="X323" i="72"/>
  <c r="X327" i="72"/>
  <c r="X331" i="72"/>
  <c r="X97" i="71"/>
  <c r="X316" i="71"/>
  <c r="Y320" i="71"/>
  <c r="Y324" i="71"/>
  <c r="Y328" i="71"/>
  <c r="Y175" i="70"/>
  <c r="Y331" i="70"/>
  <c r="Y335" i="70"/>
  <c r="Y339" i="70"/>
  <c r="Y343" i="70"/>
  <c r="X118" i="69"/>
  <c r="Y331" i="69"/>
  <c r="Y335" i="69"/>
  <c r="Y339" i="69"/>
  <c r="Y343" i="69"/>
  <c r="Y21" i="6"/>
  <c r="Y14" i="26" s="1"/>
  <c r="Y100" i="6"/>
  <c r="Y154" i="6" s="1"/>
  <c r="X147" i="72"/>
  <c r="Y318" i="72"/>
  <c r="Y323" i="72"/>
  <c r="Y327" i="72"/>
  <c r="Y331" i="72"/>
  <c r="X332" i="70"/>
  <c r="X336" i="70"/>
  <c r="X340" i="70"/>
  <c r="X344" i="70"/>
  <c r="X336" i="69"/>
  <c r="X340" i="69"/>
  <c r="X344" i="69"/>
  <c r="Y161" i="54"/>
  <c r="Y164" i="56"/>
  <c r="X101" i="6"/>
  <c r="X122" i="6" s="1"/>
  <c r="Y143" i="72"/>
  <c r="Y147" i="72"/>
  <c r="X320" i="72"/>
  <c r="X324" i="72"/>
  <c r="X328" i="72"/>
  <c r="Y369" i="72"/>
  <c r="Y139" i="71"/>
  <c r="Y143" i="71"/>
  <c r="Y147" i="71"/>
  <c r="X317" i="71"/>
  <c r="Y336" i="70"/>
  <c r="Y340" i="70"/>
  <c r="Y344" i="70"/>
  <c r="Y175" i="69"/>
  <c r="Y174" i="69" s="1"/>
  <c r="Y294" i="69"/>
  <c r="Y332" i="69" s="1"/>
  <c r="Y34" i="6"/>
  <c r="Y28" i="6" s="1"/>
  <c r="Y101" i="6"/>
  <c r="Y131" i="6" s="1"/>
  <c r="Y112" i="6"/>
  <c r="Y166" i="6" s="1"/>
  <c r="X140" i="72"/>
  <c r="X144" i="72"/>
  <c r="X148" i="72"/>
  <c r="Y324" i="72"/>
  <c r="Y328" i="72"/>
  <c r="X369" i="72"/>
  <c r="X140" i="71"/>
  <c r="X144" i="71"/>
  <c r="X148" i="71"/>
  <c r="X187" i="71"/>
  <c r="Y143" i="70"/>
  <c r="Y147" i="70"/>
  <c r="Y151" i="70"/>
  <c r="X333" i="70"/>
  <c r="X337" i="70"/>
  <c r="X341" i="70"/>
  <c r="X345" i="70"/>
  <c r="X405" i="70"/>
  <c r="X404" i="70" s="1"/>
  <c r="X151" i="69"/>
  <c r="X174" i="69"/>
  <c r="X34" i="6"/>
  <c r="X98" i="6"/>
  <c r="X119" i="6" s="1"/>
  <c r="X102" i="6"/>
  <c r="X156" i="6" s="1"/>
  <c r="Y104" i="6"/>
  <c r="Y158" i="6" s="1"/>
  <c r="Y138" i="6"/>
  <c r="Y136" i="72"/>
  <c r="Y140" i="72"/>
  <c r="Y144" i="72"/>
  <c r="Y148" i="72"/>
  <c r="X321" i="72"/>
  <c r="X325" i="72"/>
  <c r="X329" i="72"/>
  <c r="Y140" i="71"/>
  <c r="Y144" i="71"/>
  <c r="Y148" i="71"/>
  <c r="Y322" i="71"/>
  <c r="Y326" i="71"/>
  <c r="Y330" i="71"/>
  <c r="X351" i="71"/>
  <c r="Y369" i="71"/>
  <c r="Y139" i="70"/>
  <c r="X144" i="70"/>
  <c r="X148" i="70"/>
  <c r="X152" i="70"/>
  <c r="Y156" i="70"/>
  <c r="Y155" i="70" s="1"/>
  <c r="Y139" i="69"/>
  <c r="Y151" i="69"/>
  <c r="Y169" i="68"/>
  <c r="X174" i="68"/>
  <c r="X178" i="68"/>
  <c r="X182" i="68"/>
  <c r="X186" i="68"/>
  <c r="X410" i="68"/>
  <c r="X415" i="68"/>
  <c r="X419" i="68"/>
  <c r="X423" i="68"/>
  <c r="X427" i="68"/>
  <c r="X456" i="68"/>
  <c r="Y144" i="67"/>
  <c r="Y148" i="67"/>
  <c r="Y152" i="67"/>
  <c r="Y294" i="67"/>
  <c r="Y332" i="67" s="1"/>
  <c r="Y332" i="66"/>
  <c r="Y337" i="66"/>
  <c r="Y341" i="66"/>
  <c r="Y345" i="66"/>
  <c r="Y142" i="65"/>
  <c r="Y146" i="65"/>
  <c r="Y150" i="65"/>
  <c r="Y334" i="65"/>
  <c r="Y338" i="65"/>
  <c r="Y342" i="65"/>
  <c r="X154" i="64"/>
  <c r="Y158" i="64"/>
  <c r="Y162" i="64"/>
  <c r="Y166" i="64"/>
  <c r="Y170" i="64"/>
  <c r="Y124" i="59"/>
  <c r="X161" i="58"/>
  <c r="X44" i="50"/>
  <c r="X43" i="50" s="1"/>
  <c r="X63" i="50"/>
  <c r="X62" i="50" s="1"/>
  <c r="X161" i="50"/>
  <c r="Y25" i="49"/>
  <c r="Y24" i="49" s="1"/>
  <c r="X44" i="49"/>
  <c r="X43" i="49" s="1"/>
  <c r="X63" i="49"/>
  <c r="X62" i="49" s="1"/>
  <c r="X82" i="49"/>
  <c r="X81" i="49" s="1"/>
  <c r="X4" i="48"/>
  <c r="X3" i="48" s="1"/>
  <c r="X63" i="48"/>
  <c r="X62" i="48" s="1"/>
  <c r="X4" i="47"/>
  <c r="X3" i="47" s="1"/>
  <c r="Y8" i="46"/>
  <c r="Y46" i="46"/>
  <c r="Y86" i="46"/>
  <c r="Y124" i="45"/>
  <c r="X146" i="45"/>
  <c r="X146" i="46" s="1"/>
  <c r="X147" i="46"/>
  <c r="Y105" i="44"/>
  <c r="X170" i="68"/>
  <c r="Y174" i="68"/>
  <c r="Y178" i="68"/>
  <c r="Y182" i="68"/>
  <c r="Y186" i="68"/>
  <c r="Y410" i="68"/>
  <c r="Y415" i="68"/>
  <c r="Y419" i="68"/>
  <c r="Y423" i="68"/>
  <c r="Y427" i="68"/>
  <c r="X334" i="66"/>
  <c r="X338" i="66"/>
  <c r="X342" i="66"/>
  <c r="X138" i="65"/>
  <c r="X335" i="65"/>
  <c r="X339" i="65"/>
  <c r="X343" i="65"/>
  <c r="Y154" i="64"/>
  <c r="X159" i="64"/>
  <c r="X163" i="64"/>
  <c r="X167" i="64"/>
  <c r="X171" i="64"/>
  <c r="X369" i="64"/>
  <c r="X373" i="64"/>
  <c r="X377" i="64"/>
  <c r="X381" i="64"/>
  <c r="X24" i="59"/>
  <c r="X151" i="56"/>
  <c r="X155" i="56"/>
  <c r="X159" i="56"/>
  <c r="Y44" i="50"/>
  <c r="Y43" i="50" s="1"/>
  <c r="Y63" i="50"/>
  <c r="Y62" i="50" s="1"/>
  <c r="Y161" i="50"/>
  <c r="Y44" i="49"/>
  <c r="Y43" i="49" s="1"/>
  <c r="Y63" i="49"/>
  <c r="Y62" i="49" s="1"/>
  <c r="Y82" i="49"/>
  <c r="Y81" i="49" s="1"/>
  <c r="Y4" i="48"/>
  <c r="Y3" i="48" s="1"/>
  <c r="Y63" i="48"/>
  <c r="Y62" i="48" s="1"/>
  <c r="Y4" i="47"/>
  <c r="Y3" i="47" s="1"/>
  <c r="X29" i="46"/>
  <c r="Y105" i="45"/>
  <c r="Y105" i="46" s="1"/>
  <c r="Y106" i="46"/>
  <c r="X166" i="46"/>
  <c r="X170" i="46"/>
  <c r="X174" i="46"/>
  <c r="Y386" i="69"/>
  <c r="Y385" i="69" s="1"/>
  <c r="X118" i="68"/>
  <c r="X171" i="68"/>
  <c r="X175" i="68"/>
  <c r="X179" i="68"/>
  <c r="X183" i="68"/>
  <c r="X187" i="68"/>
  <c r="X411" i="68"/>
  <c r="X416" i="68"/>
  <c r="X420" i="68"/>
  <c r="X424" i="68"/>
  <c r="X428" i="68"/>
  <c r="X334" i="67"/>
  <c r="X338" i="67"/>
  <c r="X342" i="67"/>
  <c r="X142" i="66"/>
  <c r="X146" i="66"/>
  <c r="X150" i="66"/>
  <c r="Y334" i="66"/>
  <c r="Y338" i="66"/>
  <c r="Y342" i="66"/>
  <c r="Y138" i="65"/>
  <c r="Y339" i="65"/>
  <c r="Y343" i="65"/>
  <c r="X155" i="64"/>
  <c r="Y159" i="64"/>
  <c r="Y163" i="64"/>
  <c r="Y167" i="64"/>
  <c r="Y171" i="64"/>
  <c r="Y373" i="64"/>
  <c r="Y377" i="64"/>
  <c r="Y381" i="64"/>
  <c r="Y161" i="59"/>
  <c r="X143" i="58"/>
  <c r="Y161" i="58"/>
  <c r="X113" i="56"/>
  <c r="X117" i="56"/>
  <c r="X121" i="56"/>
  <c r="X3" i="50"/>
  <c r="X62" i="47"/>
  <c r="Y147" i="46"/>
  <c r="Y146" i="44"/>
  <c r="Y146" i="46" s="1"/>
  <c r="Y118" i="68"/>
  <c r="Y171" i="68"/>
  <c r="Y175" i="68"/>
  <c r="Y179" i="68"/>
  <c r="Y183" i="68"/>
  <c r="Y187" i="68"/>
  <c r="Y411" i="68"/>
  <c r="Y416" i="68"/>
  <c r="Y420" i="68"/>
  <c r="Y424" i="68"/>
  <c r="Y428" i="68"/>
  <c r="Y334" i="67"/>
  <c r="Y338" i="67"/>
  <c r="Y342" i="67"/>
  <c r="Y142" i="66"/>
  <c r="Y146" i="66"/>
  <c r="Y150" i="66"/>
  <c r="X291" i="66"/>
  <c r="X290" i="66" s="1"/>
  <c r="X328" i="66" s="1"/>
  <c r="X330" i="66"/>
  <c r="X331" i="65"/>
  <c r="X336" i="65"/>
  <c r="X340" i="65"/>
  <c r="X344" i="65"/>
  <c r="X386" i="65"/>
  <c r="X385" i="65" s="1"/>
  <c r="X110" i="64"/>
  <c r="Y155" i="64"/>
  <c r="X160" i="64"/>
  <c r="X164" i="64"/>
  <c r="X168" i="64"/>
  <c r="Y365" i="64"/>
  <c r="X370" i="64"/>
  <c r="X378" i="64"/>
  <c r="X382" i="64"/>
  <c r="X44" i="58"/>
  <c r="X43" i="58" s="1"/>
  <c r="X143" i="55"/>
  <c r="X88" i="56"/>
  <c r="X92" i="56"/>
  <c r="X96" i="56"/>
  <c r="X161" i="54"/>
  <c r="Y3" i="50"/>
  <c r="Y62" i="47"/>
  <c r="Y105" i="47"/>
  <c r="Y143" i="47"/>
  <c r="X172" i="68"/>
  <c r="X176" i="68"/>
  <c r="X180" i="68"/>
  <c r="X184" i="68"/>
  <c r="X188" i="68"/>
  <c r="X360" i="68"/>
  <c r="X413" i="68"/>
  <c r="X417" i="68"/>
  <c r="X421" i="68"/>
  <c r="X425" i="68"/>
  <c r="X429" i="68"/>
  <c r="X335" i="67"/>
  <c r="X339" i="67"/>
  <c r="X343" i="67"/>
  <c r="X139" i="66"/>
  <c r="X143" i="66"/>
  <c r="X147" i="66"/>
  <c r="X151" i="66"/>
  <c r="Y291" i="66"/>
  <c r="Y290" i="66" s="1"/>
  <c r="Y328" i="66" s="1"/>
  <c r="Y330" i="66"/>
  <c r="Y331" i="65"/>
  <c r="Y336" i="65"/>
  <c r="Y340" i="65"/>
  <c r="Y344" i="65"/>
  <c r="Y386" i="65"/>
  <c r="Y385" i="65" s="1"/>
  <c r="X156" i="64"/>
  <c r="Y160" i="64"/>
  <c r="Y164" i="64"/>
  <c r="Y168" i="64"/>
  <c r="X366" i="64"/>
  <c r="Y374" i="64"/>
  <c r="Y382" i="64"/>
  <c r="X3" i="59"/>
  <c r="X143" i="48"/>
  <c r="Y84" i="46"/>
  <c r="X168" i="68"/>
  <c r="Y172" i="68"/>
  <c r="Y176" i="68"/>
  <c r="Y180" i="68"/>
  <c r="Y184" i="68"/>
  <c r="Y188" i="68"/>
  <c r="Y360" i="68"/>
  <c r="Y413" i="68"/>
  <c r="Y417" i="68"/>
  <c r="Y421" i="68"/>
  <c r="Y425" i="68"/>
  <c r="Y429" i="68"/>
  <c r="X481" i="68"/>
  <c r="X480" i="68" s="1"/>
  <c r="X505" i="68"/>
  <c r="X504" i="68" s="1"/>
  <c r="X139" i="67"/>
  <c r="X143" i="67"/>
  <c r="X147" i="67"/>
  <c r="X151" i="67"/>
  <c r="X331" i="67"/>
  <c r="Y335" i="67"/>
  <c r="Y339" i="67"/>
  <c r="Y343" i="67"/>
  <c r="Y139" i="66"/>
  <c r="Y143" i="66"/>
  <c r="Y147" i="66"/>
  <c r="Y151" i="66"/>
  <c r="X385" i="66"/>
  <c r="X140" i="65"/>
  <c r="X145" i="65"/>
  <c r="X149" i="65"/>
  <c r="X153" i="65"/>
  <c r="X332" i="65"/>
  <c r="X337" i="65"/>
  <c r="X341" i="65"/>
  <c r="X345" i="65"/>
  <c r="X157" i="64"/>
  <c r="X161" i="64"/>
  <c r="X165" i="64"/>
  <c r="X169" i="64"/>
  <c r="X379" i="64"/>
  <c r="Y82" i="54"/>
  <c r="Y81" i="54" s="1"/>
  <c r="Y3" i="49"/>
  <c r="X66" i="46"/>
  <c r="Y168" i="68"/>
  <c r="X173" i="68"/>
  <c r="X177" i="68"/>
  <c r="X181" i="68"/>
  <c r="X185" i="68"/>
  <c r="X414" i="68"/>
  <c r="X418" i="68"/>
  <c r="X422" i="68"/>
  <c r="X426" i="68"/>
  <c r="X430" i="68"/>
  <c r="Y505" i="68"/>
  <c r="Y504" i="68" s="1"/>
  <c r="Y139" i="67"/>
  <c r="Y143" i="67"/>
  <c r="Y147" i="67"/>
  <c r="Y151" i="67"/>
  <c r="Y331" i="67"/>
  <c r="Y385" i="66"/>
  <c r="Y140" i="65"/>
  <c r="Y145" i="65"/>
  <c r="Y149" i="65"/>
  <c r="Y153" i="65"/>
  <c r="Y332" i="65"/>
  <c r="Y337" i="65"/>
  <c r="Y341" i="65"/>
  <c r="Y345" i="65"/>
  <c r="Y156" i="64"/>
  <c r="Y161" i="64"/>
  <c r="Y165" i="64"/>
  <c r="Y169" i="64"/>
  <c r="X367" i="64"/>
  <c r="Y371" i="64"/>
  <c r="Y383" i="64"/>
  <c r="X427" i="64"/>
  <c r="X124" i="58"/>
  <c r="X130" i="56"/>
  <c r="X134" i="56"/>
  <c r="X138" i="56"/>
  <c r="X124" i="48"/>
  <c r="X62" i="45"/>
  <c r="X169" i="68"/>
  <c r="Y173" i="68"/>
  <c r="Y177" i="68"/>
  <c r="Y181" i="68"/>
  <c r="Y185" i="68"/>
  <c r="Y414" i="68"/>
  <c r="Y418" i="68"/>
  <c r="Y422" i="68"/>
  <c r="Y426" i="68"/>
  <c r="Y430" i="68"/>
  <c r="X144" i="67"/>
  <c r="X148" i="67"/>
  <c r="X152" i="67"/>
  <c r="X332" i="66"/>
  <c r="X337" i="66"/>
  <c r="X341" i="66"/>
  <c r="X345" i="66"/>
  <c r="X142" i="65"/>
  <c r="X146" i="65"/>
  <c r="X150" i="65"/>
  <c r="X290" i="65"/>
  <c r="X334" i="65"/>
  <c r="X338" i="65"/>
  <c r="X342" i="65"/>
  <c r="X158" i="64"/>
  <c r="X162" i="64"/>
  <c r="X166" i="64"/>
  <c r="X170" i="64"/>
  <c r="Y367" i="64"/>
  <c r="X372" i="64"/>
  <c r="X376" i="64"/>
  <c r="X448" i="64"/>
  <c r="Y43" i="59"/>
  <c r="Y143" i="58"/>
  <c r="X24" i="55"/>
  <c r="X144" i="56"/>
  <c r="X168" i="56"/>
  <c r="X172" i="56"/>
  <c r="X176" i="56"/>
  <c r="X24" i="49"/>
  <c r="Y125" i="44"/>
  <c r="Y124" i="44" s="1"/>
  <c r="X124" i="44"/>
  <c r="X130" i="46"/>
  <c r="Y120" i="46"/>
  <c r="Y150" i="46"/>
  <c r="Y154" i="46"/>
  <c r="Y158" i="46"/>
  <c r="Y23" i="24"/>
  <c r="Y23" i="27" s="1"/>
  <c r="X4" i="22"/>
  <c r="X4" i="25" s="1"/>
  <c r="X4" i="28" s="1"/>
  <c r="X30" i="23"/>
  <c r="X30" i="26" s="1"/>
  <c r="X20" i="25"/>
  <c r="X20" i="28" s="1"/>
  <c r="X18" i="14"/>
  <c r="X8" i="12"/>
  <c r="X27" i="11"/>
  <c r="X27" i="14" s="1"/>
  <c r="X162" i="46"/>
  <c r="X10" i="46"/>
  <c r="X14" i="46"/>
  <c r="X18" i="46"/>
  <c r="X22" i="46"/>
  <c r="Y62" i="44"/>
  <c r="Y10" i="42"/>
  <c r="Y16" i="42"/>
  <c r="Y35" i="42"/>
  <c r="Y54" i="42"/>
  <c r="Y73" i="42"/>
  <c r="Y136" i="42"/>
  <c r="Y154" i="42"/>
  <c r="Y172" i="42"/>
  <c r="X25" i="24"/>
  <c r="X25" i="27" s="1"/>
  <c r="Y27" i="22"/>
  <c r="Y27" i="25" s="1"/>
  <c r="Y6" i="21"/>
  <c r="Y14" i="21"/>
  <c r="X26" i="21"/>
  <c r="X8" i="23"/>
  <c r="X8" i="26" s="1"/>
  <c r="X12" i="23"/>
  <c r="X12" i="26" s="1"/>
  <c r="Y17" i="18"/>
  <c r="Y17" i="24" s="1"/>
  <c r="Y19" i="13"/>
  <c r="Y19" i="16" s="1"/>
  <c r="X28" i="13"/>
  <c r="X4" i="11"/>
  <c r="Y27" i="11"/>
  <c r="X6" i="10"/>
  <c r="X12" i="10"/>
  <c r="Y26" i="10"/>
  <c r="X19" i="13"/>
  <c r="X23" i="13"/>
  <c r="X23" i="16" s="1"/>
  <c r="X31" i="12"/>
  <c r="X31" i="15" s="1"/>
  <c r="X14" i="18"/>
  <c r="X14" i="23" s="1"/>
  <c r="X14" i="26" s="1"/>
  <c r="X4" i="7"/>
  <c r="Y149" i="46"/>
  <c r="Y153" i="46"/>
  <c r="Y157" i="46"/>
  <c r="Y19" i="24"/>
  <c r="X30" i="13"/>
  <c r="X29" i="10"/>
  <c r="X7" i="13"/>
  <c r="X11" i="13"/>
  <c r="X11" i="16" s="1"/>
  <c r="X21" i="12"/>
  <c r="X21" i="15" s="1"/>
  <c r="X25" i="12"/>
  <c r="Y9" i="12"/>
  <c r="Y9" i="15" s="1"/>
  <c r="Y13" i="12"/>
  <c r="Y13" i="15" s="1"/>
  <c r="X29" i="25"/>
  <c r="X29" i="28" s="1"/>
  <c r="X23" i="23"/>
  <c r="X23" i="26" s="1"/>
  <c r="X27" i="19"/>
  <c r="X27" i="23" s="1"/>
  <c r="X27" i="26" s="1"/>
  <c r="X32" i="23"/>
  <c r="X32" i="26" s="1"/>
  <c r="X17" i="18"/>
  <c r="X17" i="25" s="1"/>
  <c r="X17" i="28" s="1"/>
  <c r="Y10" i="13"/>
  <c r="Y10" i="16" s="1"/>
  <c r="X4" i="8"/>
  <c r="X9" i="12"/>
  <c r="X13" i="12"/>
  <c r="X111" i="46"/>
  <c r="X115" i="46"/>
  <c r="Y133" i="46"/>
  <c r="Y137" i="46"/>
  <c r="Y141" i="46"/>
  <c r="X149" i="46"/>
  <c r="X153" i="46"/>
  <c r="X157" i="46"/>
  <c r="Y167" i="46"/>
  <c r="Y171" i="46"/>
  <c r="Y175" i="46"/>
  <c r="Y21" i="24"/>
  <c r="Y21" i="27" s="1"/>
  <c r="X31" i="23"/>
  <c r="X31" i="26" s="1"/>
  <c r="Y10" i="21"/>
  <c r="X22" i="21"/>
  <c r="X30" i="24"/>
  <c r="X30" i="27" s="1"/>
  <c r="X10" i="23"/>
  <c r="X10" i="26" s="1"/>
  <c r="Y22" i="10"/>
  <c r="X21" i="13"/>
  <c r="X21" i="16" s="1"/>
  <c r="X25" i="13"/>
  <c r="X8" i="25"/>
  <c r="X8" i="28" s="1"/>
  <c r="X81" i="45"/>
  <c r="X63" i="44"/>
  <c r="X63" i="46" s="1"/>
  <c r="X21" i="25"/>
  <c r="X21" i="28" s="1"/>
  <c r="X4" i="20"/>
  <c r="X4" i="24" s="1"/>
  <c r="X4" i="27" s="1"/>
  <c r="X4" i="9"/>
  <c r="X9" i="13"/>
  <c r="X13" i="13"/>
  <c r="Y27" i="8"/>
  <c r="Y31" i="12"/>
  <c r="Y31" i="15" s="1"/>
  <c r="Y21" i="12"/>
  <c r="Y21" i="15" s="1"/>
  <c r="Y25" i="12"/>
  <c r="Y25" i="15" s="1"/>
  <c r="Y5" i="26"/>
  <c r="Y30" i="27"/>
  <c r="Y10" i="26"/>
  <c r="Y28" i="28"/>
  <c r="Y25" i="26"/>
  <c r="Y18" i="27"/>
  <c r="Y18" i="28"/>
  <c r="Y8" i="26"/>
  <c r="Y11" i="27"/>
  <c r="Y31" i="27"/>
  <c r="Y30" i="28"/>
  <c r="Y8" i="28"/>
  <c r="Y21" i="28"/>
  <c r="Y10" i="27"/>
  <c r="Y21" i="26"/>
  <c r="Y137" i="6"/>
  <c r="Y31" i="16"/>
  <c r="Y23" i="16"/>
  <c r="Y11" i="16"/>
  <c r="Y7" i="16"/>
  <c r="Y19" i="17"/>
  <c r="Y7" i="17"/>
  <c r="Y24" i="16"/>
  <c r="Y22" i="15"/>
  <c r="Y20" i="16"/>
  <c r="Y30" i="17"/>
  <c r="Y10" i="15"/>
  <c r="Y6" i="15"/>
  <c r="Y165" i="51"/>
  <c r="Y110" i="51"/>
  <c r="Y147" i="51"/>
  <c r="Y162" i="51"/>
  <c r="Y48" i="51"/>
  <c r="Y165" i="52"/>
  <c r="Y162" i="53"/>
  <c r="Y144" i="53"/>
  <c r="Y147" i="52"/>
  <c r="Y67" i="52"/>
  <c r="Y144" i="51"/>
  <c r="Y86" i="51"/>
  <c r="Y29" i="51"/>
  <c r="Y48" i="52"/>
  <c r="Y44" i="52"/>
  <c r="Y144" i="52"/>
  <c r="Y63" i="53"/>
  <c r="Y106" i="51"/>
  <c r="Y67" i="51"/>
  <c r="Y86" i="52"/>
  <c r="Y6" i="17"/>
  <c r="Y162" i="52"/>
  <c r="Y129" i="52"/>
  <c r="Y29" i="52"/>
  <c r="Y8" i="52"/>
  <c r="Y106" i="53"/>
  <c r="Y44" i="53"/>
  <c r="Y4" i="53"/>
  <c r="Y8" i="51"/>
  <c r="Y82" i="52"/>
  <c r="Y270" i="66"/>
  <c r="Y232" i="66"/>
  <c r="Y251" i="65"/>
  <c r="Y232" i="67"/>
  <c r="Y251" i="69"/>
  <c r="Y260" i="71"/>
  <c r="Y260" i="72"/>
  <c r="Y232" i="69"/>
  <c r="Y135" i="6"/>
  <c r="X30" i="28"/>
  <c r="X18" i="28"/>
  <c r="X6" i="28"/>
  <c r="X11" i="26"/>
  <c r="X9" i="27"/>
  <c r="X19" i="27"/>
  <c r="X13" i="27"/>
  <c r="X9" i="26"/>
  <c r="X23" i="27"/>
  <c r="X7" i="27"/>
  <c r="X11" i="27"/>
  <c r="X7" i="26"/>
  <c r="X21" i="27"/>
  <c r="X5" i="27"/>
  <c r="X162" i="61"/>
  <c r="X129" i="61"/>
  <c r="X144" i="62"/>
  <c r="X144" i="61"/>
  <c r="X86" i="61"/>
  <c r="X48" i="61"/>
  <c r="X165" i="62"/>
  <c r="X110" i="62"/>
  <c r="X165" i="61"/>
  <c r="X110" i="61"/>
  <c r="X147" i="62"/>
  <c r="X125" i="62"/>
  <c r="X67" i="62"/>
  <c r="X29" i="62"/>
  <c r="X8" i="62"/>
  <c r="X82" i="62"/>
  <c r="X44" i="62"/>
  <c r="X106" i="63"/>
  <c r="X44" i="63"/>
  <c r="X67" i="61"/>
  <c r="X86" i="62"/>
  <c r="X48" i="62"/>
  <c r="X25" i="63"/>
  <c r="X125" i="61"/>
  <c r="X144" i="63"/>
  <c r="X162" i="63"/>
  <c r="X161" i="63" s="1"/>
  <c r="X462" i="65"/>
  <c r="X147" i="61"/>
  <c r="X25" i="62"/>
  <c r="X82" i="63"/>
  <c r="X462" i="67"/>
  <c r="X443" i="66"/>
  <c r="X443" i="67"/>
  <c r="X577" i="68"/>
  <c r="X462" i="69"/>
  <c r="X461" i="69" s="1"/>
  <c r="X442" i="71"/>
  <c r="X442" i="72"/>
  <c r="X424" i="71"/>
  <c r="X424" i="72"/>
  <c r="X406" i="71"/>
  <c r="X20" i="6"/>
  <c r="Y114" i="6"/>
  <c r="Y160" i="6"/>
  <c r="X135" i="72"/>
  <c r="X139" i="72"/>
  <c r="X143" i="72"/>
  <c r="X169" i="71"/>
  <c r="Y316" i="71"/>
  <c r="X385" i="70"/>
  <c r="X45" i="6"/>
  <c r="X79" i="6"/>
  <c r="X115" i="6"/>
  <c r="X161" i="6"/>
  <c r="Y135" i="72"/>
  <c r="Y139" i="72"/>
  <c r="X187" i="72"/>
  <c r="X134" i="71"/>
  <c r="X115" i="71"/>
  <c r="X369" i="71"/>
  <c r="Y45" i="6"/>
  <c r="Y79" i="6"/>
  <c r="Y161" i="6"/>
  <c r="X136" i="72"/>
  <c r="Y187" i="72"/>
  <c r="Y134" i="71"/>
  <c r="Y169" i="71"/>
  <c r="X16" i="30"/>
  <c r="X17" i="30" s="1"/>
  <c r="X16" i="34"/>
  <c r="X17" i="34" s="1"/>
  <c r="X114" i="29"/>
  <c r="X127" i="29" s="1"/>
  <c r="X16" i="33"/>
  <c r="X17" i="33" s="1"/>
  <c r="X18" i="6"/>
  <c r="X22" i="6"/>
  <c r="X112" i="6"/>
  <c r="X116" i="6"/>
  <c r="X162" i="6"/>
  <c r="X136" i="71"/>
  <c r="Y318" i="71"/>
  <c r="Y366" i="70"/>
  <c r="Y16" i="31"/>
  <c r="Y17" i="31" s="1"/>
  <c r="Y16" i="35"/>
  <c r="Y17" i="35" s="1"/>
  <c r="Y16" i="36"/>
  <c r="Y17" i="36" s="1"/>
  <c r="Y16" i="34"/>
  <c r="Y17" i="34" s="1"/>
  <c r="Y16" i="30"/>
  <c r="Y17" i="30" s="1"/>
  <c r="Y18" i="6"/>
  <c r="Y116" i="6"/>
  <c r="Y162" i="6"/>
  <c r="Y167" i="6"/>
  <c r="X137" i="72"/>
  <c r="Y279" i="71"/>
  <c r="X318" i="71"/>
  <c r="X297" i="71"/>
  <c r="X315" i="71" s="1"/>
  <c r="X19" i="6"/>
  <c r="X104" i="6"/>
  <c r="X113" i="6"/>
  <c r="X159" i="6"/>
  <c r="X168" i="6"/>
  <c r="Y137" i="72"/>
  <c r="Y141" i="72"/>
  <c r="X134" i="72"/>
  <c r="X138" i="72"/>
  <c r="Y118" i="71"/>
  <c r="Y136" i="71" s="1"/>
  <c r="Y135" i="71"/>
  <c r="Y297" i="71"/>
  <c r="Y330" i="70"/>
  <c r="X309" i="67"/>
  <c r="X329" i="67"/>
  <c r="Y117" i="66"/>
  <c r="Y136" i="66" s="1"/>
  <c r="Y137" i="66"/>
  <c r="X115" i="72"/>
  <c r="X298" i="72"/>
  <c r="X319" i="72"/>
  <c r="X319" i="71"/>
  <c r="X310" i="70"/>
  <c r="Y167" i="68"/>
  <c r="Y480" i="68"/>
  <c r="Y309" i="67"/>
  <c r="Y329" i="67"/>
  <c r="Y115" i="72"/>
  <c r="Y133" i="72" s="1"/>
  <c r="Y298" i="72"/>
  <c r="Y319" i="72"/>
  <c r="Y319" i="71"/>
  <c r="Y118" i="69"/>
  <c r="Y330" i="69"/>
  <c r="X99" i="70"/>
  <c r="X98" i="70" s="1"/>
  <c r="X141" i="70"/>
  <c r="X310" i="69"/>
  <c r="X409" i="68"/>
  <c r="Y99" i="70"/>
  <c r="Y98" i="70" s="1"/>
  <c r="Y294" i="70"/>
  <c r="Y290" i="70" s="1"/>
  <c r="Y102" i="69"/>
  <c r="Y140" i="69" s="1"/>
  <c r="Y409" i="68"/>
  <c r="X140" i="67"/>
  <c r="X136" i="65"/>
  <c r="X291" i="70"/>
  <c r="X290" i="70" s="1"/>
  <c r="X99" i="69"/>
  <c r="X98" i="69" s="1"/>
  <c r="X294" i="69"/>
  <c r="X290" i="69" s="1"/>
  <c r="Y140" i="67"/>
  <c r="X193" i="67"/>
  <c r="X366" i="67"/>
  <c r="Y174" i="66"/>
  <c r="Y117" i="65"/>
  <c r="Y136" i="65" s="1"/>
  <c r="X117" i="66"/>
  <c r="X137" i="66"/>
  <c r="X388" i="68"/>
  <c r="X412" i="68" s="1"/>
  <c r="X99" i="67"/>
  <c r="X98" i="67" s="1"/>
  <c r="X141" i="67"/>
  <c r="X294" i="67"/>
  <c r="X290" i="67" s="1"/>
  <c r="X102" i="66"/>
  <c r="X140" i="66" s="1"/>
  <c r="X331" i="66"/>
  <c r="X139" i="65"/>
  <c r="Y388" i="68"/>
  <c r="Y412" i="68" s="1"/>
  <c r="Y99" i="67"/>
  <c r="Y98" i="67" s="1"/>
  <c r="Y141" i="67"/>
  <c r="Y331" i="66"/>
  <c r="Y139" i="65"/>
  <c r="Y146" i="68"/>
  <c r="Y170" i="68" s="1"/>
  <c r="X143" i="68"/>
  <c r="X118" i="67"/>
  <c r="X330" i="67"/>
  <c r="X138" i="66"/>
  <c r="X333" i="66"/>
  <c r="X137" i="65"/>
  <c r="X141" i="65"/>
  <c r="X309" i="65"/>
  <c r="Y131" i="64"/>
  <c r="Y152" i="64" s="1"/>
  <c r="Y118" i="67"/>
  <c r="Y330" i="67"/>
  <c r="Y138" i="66"/>
  <c r="Y333" i="66"/>
  <c r="Y137" i="65"/>
  <c r="Y141" i="65"/>
  <c r="Y309" i="65"/>
  <c r="Y328" i="65" s="1"/>
  <c r="X330" i="65"/>
  <c r="Y330" i="65"/>
  <c r="Y335" i="65"/>
  <c r="X329" i="65"/>
  <c r="X333" i="65"/>
  <c r="X132" i="64"/>
  <c r="X347" i="64"/>
  <c r="X368" i="64" s="1"/>
  <c r="Y329" i="65"/>
  <c r="Y333" i="65"/>
  <c r="Y153" i="64"/>
  <c r="Y157" i="64"/>
  <c r="Y364" i="64"/>
  <c r="Y368" i="64"/>
  <c r="Y372" i="64"/>
  <c r="Y376" i="64"/>
  <c r="Y380" i="64"/>
  <c r="X344" i="64"/>
  <c r="X407" i="64"/>
  <c r="X7" i="58"/>
  <c r="X3" i="58" s="1"/>
  <c r="X411" i="64"/>
  <c r="X410" i="64" s="1"/>
  <c r="X8" i="61"/>
  <c r="X29" i="61"/>
  <c r="Y62" i="55"/>
  <c r="Y62" i="56" s="1"/>
  <c r="Y63" i="56"/>
  <c r="Y81" i="55"/>
  <c r="Y161" i="55"/>
  <c r="Y162" i="56"/>
  <c r="X24" i="54"/>
  <c r="X25" i="56"/>
  <c r="X62" i="57"/>
  <c r="X124" i="57"/>
  <c r="Y24" i="55"/>
  <c r="Y24" i="56" s="1"/>
  <c r="Y25" i="56"/>
  <c r="Y43" i="55"/>
  <c r="Y43" i="56" s="1"/>
  <c r="Y44" i="56"/>
  <c r="Y24" i="59"/>
  <c r="X43" i="59"/>
  <c r="X124" i="60"/>
  <c r="Y105" i="59"/>
  <c r="X124" i="59"/>
  <c r="X161" i="59"/>
  <c r="Y105" i="58"/>
  <c r="X129" i="62"/>
  <c r="X106" i="59"/>
  <c r="X105" i="59" s="1"/>
  <c r="Y143" i="59"/>
  <c r="X24" i="58"/>
  <c r="Y146" i="56"/>
  <c r="Y143" i="54"/>
  <c r="X81" i="54"/>
  <c r="Y144" i="56"/>
  <c r="Y143" i="55"/>
  <c r="X43" i="54"/>
  <c r="X106" i="55"/>
  <c r="X108" i="56"/>
  <c r="X125" i="54"/>
  <c r="X124" i="54" s="1"/>
  <c r="X126" i="56"/>
  <c r="X3" i="54"/>
  <c r="Y124" i="54"/>
  <c r="Y125" i="56"/>
  <c r="Y3" i="54"/>
  <c r="X62" i="55"/>
  <c r="X128" i="55"/>
  <c r="X128" i="56" s="1"/>
  <c r="X129" i="56"/>
  <c r="X43" i="55"/>
  <c r="X82" i="55"/>
  <c r="X83" i="56"/>
  <c r="X162" i="55"/>
  <c r="X163" i="56"/>
  <c r="X62" i="54"/>
  <c r="X146" i="54"/>
  <c r="X143" i="54" s="1"/>
  <c r="X147" i="56"/>
  <c r="Y109" i="49"/>
  <c r="Y105" i="49" s="1"/>
  <c r="Y110" i="52"/>
  <c r="X138" i="29"/>
  <c r="Y30" i="15"/>
  <c r="X3" i="49"/>
  <c r="X105" i="49"/>
  <c r="X5" i="26"/>
  <c r="Y11" i="26"/>
  <c r="Y24" i="48"/>
  <c r="X125" i="50"/>
  <c r="X124" i="50" s="1"/>
  <c r="X124" i="49"/>
  <c r="X81" i="48"/>
  <c r="Y125" i="50"/>
  <c r="Y124" i="50" s="1"/>
  <c r="Y124" i="49"/>
  <c r="Y81" i="48"/>
  <c r="Y82" i="44"/>
  <c r="Y83" i="46"/>
  <c r="Y125" i="46"/>
  <c r="X144" i="44"/>
  <c r="X143" i="44" s="1"/>
  <c r="X145" i="46"/>
  <c r="X141" i="29"/>
  <c r="X105" i="45"/>
  <c r="X105" i="46" s="1"/>
  <c r="X106" i="46"/>
  <c r="X25" i="44"/>
  <c r="X24" i="44" s="1"/>
  <c r="X27" i="46"/>
  <c r="Y16" i="32"/>
  <c r="Y17" i="32" s="1"/>
  <c r="Y5" i="32"/>
  <c r="Y3" i="32" s="1"/>
  <c r="X136" i="29"/>
  <c r="X115" i="29"/>
  <c r="Y143" i="48"/>
  <c r="X4" i="45"/>
  <c r="X5" i="46"/>
  <c r="Y63" i="45"/>
  <c r="Y65" i="46"/>
  <c r="X137" i="29"/>
  <c r="Y144" i="29"/>
  <c r="X82" i="46"/>
  <c r="X107" i="46"/>
  <c r="Y4" i="45"/>
  <c r="Y161" i="45"/>
  <c r="Y16" i="33"/>
  <c r="Y17" i="33" s="1"/>
  <c r="Y138" i="29"/>
  <c r="Y6" i="29"/>
  <c r="Y115" i="29"/>
  <c r="Y128" i="29" s="1"/>
  <c r="X27" i="28"/>
  <c r="X21" i="26"/>
  <c r="Y8" i="16"/>
  <c r="Y12" i="16"/>
  <c r="Y17" i="13"/>
  <c r="Y17" i="16" s="1"/>
  <c r="Y21" i="13"/>
  <c r="Y21" i="16" s="1"/>
  <c r="Y21" i="10"/>
  <c r="Y25" i="13"/>
  <c r="Y25" i="16" s="1"/>
  <c r="Y25" i="10"/>
  <c r="Y26" i="15"/>
  <c r="Y129" i="48"/>
  <c r="Y44" i="46"/>
  <c r="Y48" i="46"/>
  <c r="Y140" i="29"/>
  <c r="X111" i="29"/>
  <c r="X124" i="29" s="1"/>
  <c r="X117" i="29"/>
  <c r="X13" i="26"/>
  <c r="X29" i="26"/>
  <c r="Y145" i="46"/>
  <c r="Y144" i="45"/>
  <c r="Y111" i="29"/>
  <c r="Y124" i="29" s="1"/>
  <c r="Y117" i="29"/>
  <c r="Y130" i="29" s="1"/>
  <c r="Y5" i="27"/>
  <c r="X29" i="27"/>
  <c r="Y45" i="46"/>
  <c r="X125" i="45"/>
  <c r="X127" i="46"/>
  <c r="Y18" i="36"/>
  <c r="X18" i="34"/>
  <c r="Y18" i="30"/>
  <c r="X112" i="29"/>
  <c r="X125" i="29" s="1"/>
  <c r="X118" i="29"/>
  <c r="X131" i="29" s="1"/>
  <c r="X7" i="28"/>
  <c r="Y25" i="45"/>
  <c r="Y43" i="45"/>
  <c r="X164" i="45"/>
  <c r="X165" i="46"/>
  <c r="X43" i="44"/>
  <c r="X43" i="46" s="1"/>
  <c r="X161" i="44"/>
  <c r="X3" i="37"/>
  <c r="Y18" i="35"/>
  <c r="Y18" i="34"/>
  <c r="X18" i="33"/>
  <c r="Y18" i="31"/>
  <c r="X18" i="30"/>
  <c r="X143" i="29"/>
  <c r="Y112" i="29"/>
  <c r="Y125" i="29" s="1"/>
  <c r="Y118" i="29"/>
  <c r="X19" i="28"/>
  <c r="Y31" i="26"/>
  <c r="Y24" i="15"/>
  <c r="Y128" i="46"/>
  <c r="X81" i="44"/>
  <c r="X16" i="37"/>
  <c r="X17" i="37" s="1"/>
  <c r="X5" i="36"/>
  <c r="X3" i="36" s="1"/>
  <c r="X16" i="36"/>
  <c r="X17" i="36" s="1"/>
  <c r="X18" i="32"/>
  <c r="Y135" i="29"/>
  <c r="Y143" i="29"/>
  <c r="X5" i="29"/>
  <c r="X17" i="29"/>
  <c r="X10" i="29"/>
  <c r="X22" i="29"/>
  <c r="X109" i="29"/>
  <c r="X122" i="29" s="1"/>
  <c r="Y14" i="27"/>
  <c r="X31" i="27"/>
  <c r="X19" i="26"/>
  <c r="X25" i="26"/>
  <c r="Y32" i="16"/>
  <c r="Y163" i="46"/>
  <c r="Y162" i="44"/>
  <c r="Y161" i="44" s="1"/>
  <c r="Y16" i="37"/>
  <c r="Y17" i="37" s="1"/>
  <c r="Y5" i="37"/>
  <c r="Y3" i="37" s="1"/>
  <c r="X5" i="35"/>
  <c r="X3" i="35" s="1"/>
  <c r="X16" i="35"/>
  <c r="X17" i="35" s="1"/>
  <c r="Y18" i="33"/>
  <c r="X16" i="32"/>
  <c r="X17" i="32" s="1"/>
  <c r="X5" i="31"/>
  <c r="X3" i="31" s="1"/>
  <c r="X16" i="31"/>
  <c r="X17" i="31" s="1"/>
  <c r="X144" i="29"/>
  <c r="Y109" i="29"/>
  <c r="Y122" i="29" s="1"/>
  <c r="Y114" i="29"/>
  <c r="Y22" i="16"/>
  <c r="Y30" i="16"/>
  <c r="Y20" i="29"/>
  <c r="Y7" i="29" s="1"/>
  <c r="Y24" i="29"/>
  <c r="X14" i="21"/>
  <c r="X27" i="20"/>
  <c r="X28" i="24"/>
  <c r="X28" i="27" s="1"/>
  <c r="X28" i="21"/>
  <c r="X32" i="24"/>
  <c r="X32" i="27" s="1"/>
  <c r="X32" i="21"/>
  <c r="Y30" i="23"/>
  <c r="Y30" i="26" s="1"/>
  <c r="Y27" i="19"/>
  <c r="Y27" i="23" s="1"/>
  <c r="Y12" i="15"/>
  <c r="Y4" i="11"/>
  <c r="Y17" i="11"/>
  <c r="Y17" i="14" s="1"/>
  <c r="Y17" i="17" s="1"/>
  <c r="Y18" i="14"/>
  <c r="Y18" i="17" s="1"/>
  <c r="Y17" i="8"/>
  <c r="Y17" i="12" s="1"/>
  <c r="Y17" i="15" s="1"/>
  <c r="X11" i="15"/>
  <c r="Y29" i="12"/>
  <c r="Y29" i="15" s="1"/>
  <c r="Y29" i="14"/>
  <c r="Y29" i="17" s="1"/>
  <c r="X12" i="29"/>
  <c r="X110" i="29"/>
  <c r="X123" i="29" s="1"/>
  <c r="Y22" i="21"/>
  <c r="X6" i="27"/>
  <c r="X10" i="27"/>
  <c r="Y27" i="20"/>
  <c r="Y28" i="24"/>
  <c r="Y28" i="27" s="1"/>
  <c r="Y28" i="21"/>
  <c r="Y32" i="24"/>
  <c r="Y32" i="21"/>
  <c r="X17" i="19"/>
  <c r="X18" i="23"/>
  <c r="X18" i="26" s="1"/>
  <c r="X22" i="26"/>
  <c r="X26" i="26"/>
  <c r="Y15" i="14"/>
  <c r="Y15" i="17" s="1"/>
  <c r="Y16" i="17"/>
  <c r="Y28" i="17"/>
  <c r="Y4" i="9"/>
  <c r="Y5" i="13"/>
  <c r="Y5" i="16" s="1"/>
  <c r="Y5" i="10"/>
  <c r="Y9" i="13"/>
  <c r="Y9" i="16" s="1"/>
  <c r="Y9" i="10"/>
  <c r="Y13" i="13"/>
  <c r="Y13" i="16" s="1"/>
  <c r="Y13" i="10"/>
  <c r="X31" i="16"/>
  <c r="Y110" i="29"/>
  <c r="Y123" i="29" s="1"/>
  <c r="X20" i="24"/>
  <c r="X20" i="27" s="1"/>
  <c r="X20" i="21"/>
  <c r="X24" i="24"/>
  <c r="X24" i="27" s="1"/>
  <c r="X24" i="21"/>
  <c r="Y17" i="19"/>
  <c r="Y18" i="23"/>
  <c r="Y18" i="26" s="1"/>
  <c r="Y6" i="16"/>
  <c r="Y28" i="15"/>
  <c r="Y19" i="15"/>
  <c r="Y23" i="15"/>
  <c r="Y28" i="26"/>
  <c r="Y4" i="22"/>
  <c r="Y5" i="25"/>
  <c r="Y5" i="28" s="1"/>
  <c r="Y17" i="22"/>
  <c r="X10" i="21"/>
  <c r="X18" i="21"/>
  <c r="X15" i="20"/>
  <c r="X15" i="21" s="1"/>
  <c r="X16" i="24"/>
  <c r="X16" i="21"/>
  <c r="Y20" i="24"/>
  <c r="Y20" i="21"/>
  <c r="Y24" i="24"/>
  <c r="Y24" i="27" s="1"/>
  <c r="Y24" i="21"/>
  <c r="Y4" i="19"/>
  <c r="Y18" i="16"/>
  <c r="Y26" i="16"/>
  <c r="Y7" i="15"/>
  <c r="Y11" i="15"/>
  <c r="Y18" i="21"/>
  <c r="Y15" i="20"/>
  <c r="Y15" i="21" s="1"/>
  <c r="Y16" i="24"/>
  <c r="Y16" i="21"/>
  <c r="X6" i="23"/>
  <c r="X6" i="26" s="1"/>
  <c r="X4" i="19"/>
  <c r="Y20" i="15"/>
  <c r="Y23" i="10"/>
  <c r="X23" i="15"/>
  <c r="X5" i="25"/>
  <c r="X5" i="28" s="1"/>
  <c r="Y23" i="26"/>
  <c r="X8" i="24"/>
  <c r="X8" i="27" s="1"/>
  <c r="X8" i="21"/>
  <c r="X12" i="24"/>
  <c r="X12" i="27" s="1"/>
  <c r="X12" i="21"/>
  <c r="X20" i="26"/>
  <c r="X24" i="26"/>
  <c r="Y8" i="17"/>
  <c r="Y20" i="17"/>
  <c r="Y8" i="15"/>
  <c r="Y32" i="15"/>
  <c r="Y4" i="7"/>
  <c r="Y3" i="7" s="1"/>
  <c r="Y14" i="7"/>
  <c r="Y14" i="13" s="1"/>
  <c r="Y14" i="16" s="1"/>
  <c r="Y5" i="12"/>
  <c r="Y5" i="15" s="1"/>
  <c r="Y24" i="26"/>
  <c r="X6" i="21"/>
  <c r="Y26" i="21"/>
  <c r="Y4" i="20"/>
  <c r="Y8" i="24"/>
  <c r="Y8" i="27" s="1"/>
  <c r="Y8" i="21"/>
  <c r="Y12" i="24"/>
  <c r="Y12" i="21"/>
  <c r="X17" i="20"/>
  <c r="X22" i="27"/>
  <c r="X26" i="27"/>
  <c r="Y21" i="14"/>
  <c r="Y21" i="17" s="1"/>
  <c r="Y31" i="10"/>
  <c r="Y29" i="13"/>
  <c r="Y29" i="16" s="1"/>
  <c r="Y29" i="10"/>
  <c r="Y27" i="7"/>
  <c r="Y27" i="13" s="1"/>
  <c r="Y27" i="16" s="1"/>
  <c r="X7" i="10"/>
  <c r="X11" i="10"/>
  <c r="X19" i="10"/>
  <c r="X23" i="10"/>
  <c r="X31" i="10"/>
  <c r="X17" i="9"/>
  <c r="X27" i="8"/>
  <c r="X27" i="12" s="1"/>
  <c r="X17" i="7"/>
  <c r="X17" i="12" s="1"/>
  <c r="X28" i="25"/>
  <c r="X28" i="28" s="1"/>
  <c r="X18" i="24"/>
  <c r="X18" i="27" s="1"/>
  <c r="X16" i="23"/>
  <c r="X28" i="23"/>
  <c r="X28" i="26" s="1"/>
  <c r="X5" i="12"/>
  <c r="X5" i="15" s="1"/>
  <c r="X14" i="7"/>
  <c r="Y5" i="14"/>
  <c r="Y5" i="17" s="1"/>
  <c r="Y8" i="10"/>
  <c r="Y12" i="10"/>
  <c r="Y16" i="10"/>
  <c r="Y20" i="10"/>
  <c r="Y24" i="10"/>
  <c r="Y28" i="10"/>
  <c r="Y32" i="10"/>
  <c r="Y4" i="8"/>
  <c r="Y28" i="13"/>
  <c r="Y28" i="16" s="1"/>
  <c r="Y18" i="12"/>
  <c r="Y18" i="15" s="1"/>
  <c r="X7" i="14"/>
  <c r="X19" i="14"/>
  <c r="X5" i="13"/>
  <c r="X5" i="16" s="1"/>
  <c r="X133" i="72" l="1"/>
  <c r="X3" i="11"/>
  <c r="Y29" i="28"/>
  <c r="Y32" i="26"/>
  <c r="X553" i="68"/>
  <c r="Y12" i="26"/>
  <c r="Y147" i="61"/>
  <c r="X143" i="45"/>
  <c r="Y329" i="69"/>
  <c r="Y6" i="27"/>
  <c r="X424" i="65"/>
  <c r="Y29" i="26"/>
  <c r="Y17" i="27"/>
  <c r="Y20" i="26"/>
  <c r="Y22" i="27"/>
  <c r="Y9" i="27"/>
  <c r="X152" i="6"/>
  <c r="Y48" i="62"/>
  <c r="Y12" i="27"/>
  <c r="X13" i="16"/>
  <c r="Y29" i="61"/>
  <c r="X63" i="62"/>
  <c r="X328" i="65"/>
  <c r="X4" i="10"/>
  <c r="Y19" i="28"/>
  <c r="Y4" i="51"/>
  <c r="X28" i="6"/>
  <c r="X81" i="46"/>
  <c r="Y161" i="56"/>
  <c r="Y120" i="6"/>
  <c r="X155" i="6"/>
  <c r="Y152" i="6"/>
  <c r="Y128" i="6"/>
  <c r="Y20" i="27"/>
  <c r="Y130" i="6"/>
  <c r="X25" i="61"/>
  <c r="X424" i="67"/>
  <c r="Y82" i="56"/>
  <c r="Y81" i="56"/>
  <c r="Y329" i="66"/>
  <c r="Y121" i="6"/>
  <c r="X17" i="23"/>
  <c r="X17" i="26" s="1"/>
  <c r="Y17" i="23"/>
  <c r="Y17" i="26" s="1"/>
  <c r="X133" i="71"/>
  <c r="Y8" i="62"/>
  <c r="X27" i="16"/>
  <c r="X13" i="15"/>
  <c r="X19" i="17"/>
  <c r="Y156" i="6"/>
  <c r="X7" i="17"/>
  <c r="X19" i="15"/>
  <c r="X7" i="15"/>
  <c r="X43" i="56"/>
  <c r="X7" i="16"/>
  <c r="X27" i="17"/>
  <c r="X29" i="15"/>
  <c r="X25" i="16"/>
  <c r="X25" i="15"/>
  <c r="X19" i="16"/>
  <c r="Y251" i="66"/>
  <c r="Y311" i="68"/>
  <c r="Y17" i="21"/>
  <c r="Y19" i="26"/>
  <c r="Y131" i="29"/>
  <c r="Y124" i="56"/>
  <c r="Y86" i="62"/>
  <c r="Y67" i="61"/>
  <c r="Y6" i="28"/>
  <c r="Y7" i="28"/>
  <c r="X9" i="16"/>
  <c r="Y6" i="26"/>
  <c r="Y124" i="46"/>
  <c r="Y110" i="62"/>
  <c r="Y7" i="27"/>
  <c r="Y32" i="27"/>
  <c r="Y147" i="62"/>
  <c r="X576" i="68"/>
  <c r="Y110" i="61"/>
  <c r="Y7" i="26"/>
  <c r="X121" i="6"/>
  <c r="X17" i="15"/>
  <c r="Y16" i="26"/>
  <c r="Y15" i="26"/>
  <c r="Y17" i="25"/>
  <c r="Y17" i="28" s="1"/>
  <c r="Y25" i="27"/>
  <c r="X24" i="46"/>
  <c r="Y3" i="53"/>
  <c r="Y129" i="62"/>
  <c r="Y86" i="61"/>
  <c r="Y20" i="28"/>
  <c r="X9" i="15"/>
  <c r="Y19" i="27"/>
  <c r="Y26" i="26"/>
  <c r="Y29" i="62"/>
  <c r="X4" i="13"/>
  <c r="X4" i="16" s="1"/>
  <c r="Y22" i="26"/>
  <c r="Y67" i="62"/>
  <c r="Y26" i="27"/>
  <c r="Y13" i="27"/>
  <c r="X144" i="46"/>
  <c r="Y169" i="6"/>
  <c r="Y48" i="61"/>
  <c r="X27" i="15"/>
  <c r="Y27" i="26"/>
  <c r="Y43" i="46"/>
  <c r="Y27" i="28"/>
  <c r="Y122" i="6"/>
  <c r="X120" i="6"/>
  <c r="Y20" i="6"/>
  <c r="Y8" i="61"/>
  <c r="Y129" i="61"/>
  <c r="Y9" i="26"/>
  <c r="Y309" i="70"/>
  <c r="X4" i="14"/>
  <c r="X4" i="17" s="1"/>
  <c r="Y143" i="44"/>
  <c r="X24" i="56"/>
  <c r="Y142" i="68"/>
  <c r="Y166" i="68" s="1"/>
  <c r="Y129" i="6"/>
  <c r="Y142" i="6"/>
  <c r="X16" i="29"/>
  <c r="X3" i="9"/>
  <c r="X3" i="7"/>
  <c r="X4" i="21"/>
  <c r="X62" i="44"/>
  <c r="X62" i="46" s="1"/>
  <c r="Y155" i="6"/>
  <c r="X4" i="12"/>
  <c r="X4" i="15" s="1"/>
  <c r="X329" i="66"/>
  <c r="X3" i="22"/>
  <c r="X143" i="56"/>
  <c r="Y315" i="71"/>
  <c r="Y127" i="29"/>
  <c r="Y165" i="61"/>
  <c r="Y13" i="26"/>
  <c r="Y29" i="27"/>
  <c r="X130" i="6"/>
  <c r="X224" i="72"/>
  <c r="X260" i="71"/>
  <c r="X251" i="70"/>
  <c r="X251" i="65"/>
  <c r="X125" i="51"/>
  <c r="Y165" i="62"/>
  <c r="Y427" i="72" s="1"/>
  <c r="Y426" i="72" s="1"/>
  <c r="Y424" i="72"/>
  <c r="Y442" i="72"/>
  <c r="Y406" i="72"/>
  <c r="Y406" i="71"/>
  <c r="Y442" i="71"/>
  <c r="Y424" i="71"/>
  <c r="Y144" i="63"/>
  <c r="Y162" i="63"/>
  <c r="Y144" i="62"/>
  <c r="Y162" i="62"/>
  <c r="Y63" i="63"/>
  <c r="Y62" i="63" s="1"/>
  <c r="Y162" i="61"/>
  <c r="Y144" i="61"/>
  <c r="X128" i="29"/>
  <c r="Y16" i="13"/>
  <c r="Y15" i="13" s="1"/>
  <c r="Y15" i="16" s="1"/>
  <c r="Y290" i="69"/>
  <c r="X3" i="20"/>
  <c r="Y117" i="70"/>
  <c r="Y136" i="70" s="1"/>
  <c r="Y18" i="32"/>
  <c r="Y98" i="69"/>
  <c r="X117" i="69"/>
  <c r="X136" i="69" s="1"/>
  <c r="Y142" i="29"/>
  <c r="X143" i="46"/>
  <c r="Y3" i="56"/>
  <c r="X136" i="70"/>
  <c r="Y115" i="71"/>
  <c r="Y270" i="70"/>
  <c r="Y269" i="70" s="1"/>
  <c r="Y269" i="66"/>
  <c r="Y251" i="67"/>
  <c r="Y300" i="64"/>
  <c r="Y299" i="64" s="1"/>
  <c r="Y62" i="53"/>
  <c r="Y63" i="52"/>
  <c r="Y82" i="51"/>
  <c r="Y27" i="10"/>
  <c r="Y14" i="12"/>
  <c r="Y14" i="15" s="1"/>
  <c r="Y137" i="29"/>
  <c r="Y18" i="37"/>
  <c r="X491" i="64"/>
  <c r="Y443" i="65"/>
  <c r="Y106" i="62"/>
  <c r="Y290" i="67"/>
  <c r="X3" i="25"/>
  <c r="X18" i="31"/>
  <c r="Y16" i="12"/>
  <c r="Y16" i="15" s="1"/>
  <c r="X3" i="56"/>
  <c r="X137" i="70"/>
  <c r="X332" i="69"/>
  <c r="X424" i="66"/>
  <c r="Y334" i="68"/>
  <c r="Y279" i="64"/>
  <c r="X18" i="36"/>
  <c r="X18" i="37"/>
  <c r="Y63" i="61"/>
  <c r="X14" i="24"/>
  <c r="X14" i="27" s="1"/>
  <c r="Y134" i="6"/>
  <c r="X130" i="29"/>
  <c r="X124" i="55"/>
  <c r="X124" i="56" s="1"/>
  <c r="Y328" i="67"/>
  <c r="Y25" i="61"/>
  <c r="X18" i="35"/>
  <c r="Y162" i="46"/>
  <c r="X406" i="64"/>
  <c r="X105" i="63"/>
  <c r="X512" i="64"/>
  <c r="X511" i="64" s="1"/>
  <c r="X63" i="63"/>
  <c r="X62" i="63" s="1"/>
  <c r="X3" i="13"/>
  <c r="X27" i="10"/>
  <c r="Y27" i="14"/>
  <c r="Y27" i="17" s="1"/>
  <c r="Y27" i="24"/>
  <c r="Y27" i="27" s="1"/>
  <c r="Y27" i="21"/>
  <c r="X17" i="14"/>
  <c r="X17" i="17" s="1"/>
  <c r="X142" i="29"/>
  <c r="X124" i="45"/>
  <c r="X124" i="46" s="1"/>
  <c r="X125" i="46"/>
  <c r="Y129" i="51"/>
  <c r="Y128" i="48"/>
  <c r="Y124" i="48" s="1"/>
  <c r="Y179" i="70"/>
  <c r="Y178" i="70" s="1"/>
  <c r="Y174" i="70" s="1"/>
  <c r="Y17" i="29"/>
  <c r="Y62" i="45"/>
  <c r="Y62" i="46" s="1"/>
  <c r="Y63" i="46"/>
  <c r="X365" i="64"/>
  <c r="X343" i="64"/>
  <c r="X364" i="64" s="1"/>
  <c r="Y117" i="67"/>
  <c r="Y136" i="67" s="1"/>
  <c r="Y137" i="67"/>
  <c r="Y316" i="72"/>
  <c r="Y297" i="72"/>
  <c r="Y315" i="72" s="1"/>
  <c r="Y97" i="6"/>
  <c r="Y44" i="6"/>
  <c r="Y168" i="6"/>
  <c r="Y144" i="6"/>
  <c r="X443" i="70"/>
  <c r="X441" i="72"/>
  <c r="X462" i="66"/>
  <c r="X461" i="66" s="1"/>
  <c r="X3" i="63"/>
  <c r="X164" i="62"/>
  <c r="X161" i="62" s="1"/>
  <c r="X427" i="72"/>
  <c r="X426" i="72" s="1"/>
  <c r="X423" i="72" s="1"/>
  <c r="X129" i="6"/>
  <c r="Y259" i="72"/>
  <c r="Y105" i="53"/>
  <c r="Y7" i="52"/>
  <c r="Y283" i="64"/>
  <c r="Y282" i="64" s="1"/>
  <c r="Y82" i="53"/>
  <c r="Y81" i="53" s="1"/>
  <c r="Y143" i="53"/>
  <c r="Y4" i="52"/>
  <c r="Y441" i="72"/>
  <c r="Y161" i="63"/>
  <c r="Y512" i="64"/>
  <c r="Y511" i="64" s="1"/>
  <c r="Y164" i="62"/>
  <c r="Y161" i="62" s="1"/>
  <c r="X16" i="26"/>
  <c r="X15" i="23"/>
  <c r="X15" i="26" s="1"/>
  <c r="Y15" i="24"/>
  <c r="Y15" i="27" s="1"/>
  <c r="Y16" i="27"/>
  <c r="X16" i="27"/>
  <c r="X15" i="24"/>
  <c r="X15" i="27" s="1"/>
  <c r="Y136" i="29"/>
  <c r="Y4" i="29"/>
  <c r="X28" i="61"/>
  <c r="X24" i="61" s="1"/>
  <c r="X428" i="65"/>
  <c r="X427" i="65" s="1"/>
  <c r="X423" i="65" s="1"/>
  <c r="X117" i="67"/>
  <c r="X136" i="67" s="1"/>
  <c r="X137" i="67"/>
  <c r="X297" i="72"/>
  <c r="X315" i="72" s="1"/>
  <c r="X316" i="72"/>
  <c r="Y328" i="70"/>
  <c r="X143" i="6"/>
  <c r="X167" i="6"/>
  <c r="Y332" i="70"/>
  <c r="X443" i="65"/>
  <c r="X24" i="63"/>
  <c r="X43" i="63"/>
  <c r="X125" i="63"/>
  <c r="X124" i="63" s="1"/>
  <c r="X164" i="61"/>
  <c r="X161" i="61" s="1"/>
  <c r="X409" i="72"/>
  <c r="X408" i="72" s="1"/>
  <c r="X405" i="72" s="1"/>
  <c r="X82" i="61"/>
  <c r="X135" i="6"/>
  <c r="Y28" i="52"/>
  <c r="Y255" i="65"/>
  <c r="Y254" i="65" s="1"/>
  <c r="Y250" i="65" s="1"/>
  <c r="Y124" i="53"/>
  <c r="Y85" i="51"/>
  <c r="Y291" i="68"/>
  <c r="Y290" i="68" s="1"/>
  <c r="Y146" i="51"/>
  <c r="Y143" i="51" s="1"/>
  <c r="Y227" i="71"/>
  <c r="Y226" i="71" s="1"/>
  <c r="Y223" i="71" s="1"/>
  <c r="X3" i="8"/>
  <c r="X3" i="14"/>
  <c r="X164" i="46"/>
  <c r="X161" i="45"/>
  <c r="X161" i="46" s="1"/>
  <c r="Y3" i="45"/>
  <c r="Y4" i="46"/>
  <c r="X3" i="45"/>
  <c r="X4" i="46"/>
  <c r="X146" i="56"/>
  <c r="X7" i="61"/>
  <c r="X474" i="64"/>
  <c r="X473" i="64" s="1"/>
  <c r="X167" i="68"/>
  <c r="X142" i="68"/>
  <c r="X166" i="68" s="1"/>
  <c r="Y384" i="68"/>
  <c r="Y408" i="68" s="1"/>
  <c r="X384" i="68"/>
  <c r="X408" i="68" s="1"/>
  <c r="X332" i="67"/>
  <c r="X134" i="6"/>
  <c r="X158" i="6"/>
  <c r="X169" i="6"/>
  <c r="X145" i="6"/>
  <c r="X441" i="71"/>
  <c r="X106" i="62"/>
  <c r="X470" i="64"/>
  <c r="X4" i="61"/>
  <c r="X106" i="61"/>
  <c r="X44" i="61"/>
  <c r="Y259" i="71"/>
  <c r="Y287" i="68"/>
  <c r="Y258" i="64"/>
  <c r="Y66" i="52"/>
  <c r="Y255" i="67"/>
  <c r="Y254" i="67" s="1"/>
  <c r="Y146" i="52"/>
  <c r="Y143" i="52" s="1"/>
  <c r="Y245" i="71"/>
  <c r="Y244" i="71" s="1"/>
  <c r="Y241" i="71" s="1"/>
  <c r="X132" i="6"/>
  <c r="Y82" i="62"/>
  <c r="Y44" i="62"/>
  <c r="Y7" i="61"/>
  <c r="Y474" i="64"/>
  <c r="Y473" i="64" s="1"/>
  <c r="Y164" i="61"/>
  <c r="Y161" i="61" s="1"/>
  <c r="Y409" i="72"/>
  <c r="Y408" i="72" s="1"/>
  <c r="Y405" i="72" s="1"/>
  <c r="Y44" i="61"/>
  <c r="Y3" i="20"/>
  <c r="Y4" i="24"/>
  <c r="Y4" i="27" s="1"/>
  <c r="Y4" i="21"/>
  <c r="Y3" i="19"/>
  <c r="Y4" i="23"/>
  <c r="Y4" i="26" s="1"/>
  <c r="Y27" i="12"/>
  <c r="Y27" i="15" s="1"/>
  <c r="X62" i="56"/>
  <c r="X125" i="56"/>
  <c r="X131" i="64"/>
  <c r="X153" i="64"/>
  <c r="X137" i="69"/>
  <c r="X78" i="6"/>
  <c r="X87" i="6" s="1"/>
  <c r="X111" i="6"/>
  <c r="X424" i="69"/>
  <c r="X7" i="62"/>
  <c r="X495" i="64"/>
  <c r="X494" i="64" s="1"/>
  <c r="X146" i="62"/>
  <c r="X143" i="62" s="1"/>
  <c r="X427" i="71"/>
  <c r="X426" i="71" s="1"/>
  <c r="X423" i="71" s="1"/>
  <c r="X128" i="61"/>
  <c r="X124" i="61" s="1"/>
  <c r="X428" i="70"/>
  <c r="X427" i="70" s="1"/>
  <c r="Y270" i="67"/>
  <c r="Y269" i="67" s="1"/>
  <c r="Y47" i="51"/>
  <c r="Y236" i="66"/>
  <c r="Y235" i="66" s="1"/>
  <c r="Y231" i="66" s="1"/>
  <c r="Y25" i="63"/>
  <c r="Y24" i="63" s="1"/>
  <c r="Y491" i="64"/>
  <c r="Y447" i="65"/>
  <c r="Y446" i="65" s="1"/>
  <c r="Y442" i="65" s="1"/>
  <c r="Y28" i="62"/>
  <c r="Y66" i="62"/>
  <c r="Y447" i="67"/>
  <c r="Y446" i="67" s="1"/>
  <c r="Y4" i="61"/>
  <c r="Y128" i="61"/>
  <c r="Y428" i="70"/>
  <c r="Y427" i="70" s="1"/>
  <c r="X16" i="13"/>
  <c r="X16" i="12"/>
  <c r="Y3" i="9"/>
  <c r="Y4" i="13"/>
  <c r="Y4" i="16" s="1"/>
  <c r="Y4" i="10"/>
  <c r="Y22" i="29"/>
  <c r="Y11" i="29"/>
  <c r="X140" i="29"/>
  <c r="X9" i="29"/>
  <c r="Y24" i="45"/>
  <c r="Y24" i="46" s="1"/>
  <c r="Y25" i="46"/>
  <c r="Y109" i="52"/>
  <c r="Y255" i="69"/>
  <c r="Y254" i="69" s="1"/>
  <c r="Y250" i="69" s="1"/>
  <c r="X105" i="55"/>
  <c r="X105" i="56" s="1"/>
  <c r="X106" i="56"/>
  <c r="X29" i="17"/>
  <c r="X21" i="17"/>
  <c r="X5" i="17"/>
  <c r="X32" i="15"/>
  <c r="X28" i="15"/>
  <c r="X24" i="15"/>
  <c r="X20" i="15"/>
  <c r="X12" i="15"/>
  <c r="X8" i="15"/>
  <c r="X30" i="16"/>
  <c r="X26" i="16"/>
  <c r="X22" i="16"/>
  <c r="X18" i="16"/>
  <c r="X10" i="16"/>
  <c r="X6" i="16"/>
  <c r="X28" i="17"/>
  <c r="X20" i="17"/>
  <c r="X8" i="17"/>
  <c r="X29" i="16"/>
  <c r="X30" i="15"/>
  <c r="X26" i="15"/>
  <c r="X22" i="15"/>
  <c r="X18" i="15"/>
  <c r="X10" i="15"/>
  <c r="X6" i="15"/>
  <c r="X32" i="16"/>
  <c r="X28" i="16"/>
  <c r="X24" i="16"/>
  <c r="X20" i="16"/>
  <c r="X12" i="16"/>
  <c r="X8" i="16"/>
  <c r="X30" i="17"/>
  <c r="X18" i="17"/>
  <c r="X6" i="17"/>
  <c r="X165" i="51"/>
  <c r="X110" i="51"/>
  <c r="X147" i="51"/>
  <c r="X162" i="51"/>
  <c r="X129" i="51"/>
  <c r="X48" i="51"/>
  <c r="X165" i="52"/>
  <c r="X110" i="52"/>
  <c r="X162" i="53"/>
  <c r="X63" i="51"/>
  <c r="X25" i="51"/>
  <c r="X4" i="51"/>
  <c r="X147" i="52"/>
  <c r="X67" i="52"/>
  <c r="X29" i="52"/>
  <c r="X8" i="52"/>
  <c r="X67" i="51"/>
  <c r="X29" i="51"/>
  <c r="X8" i="51"/>
  <c r="X162" i="52"/>
  <c r="X129" i="52"/>
  <c r="X48" i="52"/>
  <c r="X86" i="51"/>
  <c r="X144" i="52"/>
  <c r="X144" i="53"/>
  <c r="X144" i="51"/>
  <c r="X86" i="52"/>
  <c r="X106" i="52"/>
  <c r="X270" i="66"/>
  <c r="X311" i="68"/>
  <c r="X270" i="67"/>
  <c r="X232" i="67"/>
  <c r="X335" i="68"/>
  <c r="X242" i="71"/>
  <c r="X242" i="72"/>
  <c r="X232" i="70"/>
  <c r="X224" i="71"/>
  <c r="X251" i="69"/>
  <c r="X260" i="72"/>
  <c r="X259" i="72" s="1"/>
  <c r="X146" i="6"/>
  <c r="X170" i="6"/>
  <c r="X144" i="6"/>
  <c r="Y28" i="51"/>
  <c r="Y236" i="65"/>
  <c r="Y235" i="65" s="1"/>
  <c r="Y161" i="53"/>
  <c r="Y109" i="51"/>
  <c r="Y105" i="51" s="1"/>
  <c r="Y236" i="69"/>
  <c r="Y235" i="69" s="1"/>
  <c r="Y231" i="69" s="1"/>
  <c r="X128" i="6"/>
  <c r="X131" i="6"/>
  <c r="Y109" i="62"/>
  <c r="Y447" i="69"/>
  <c r="Y446" i="69" s="1"/>
  <c r="Y146" i="62"/>
  <c r="Y427" i="71"/>
  <c r="Y426" i="71" s="1"/>
  <c r="Y3" i="8"/>
  <c r="Y4" i="12"/>
  <c r="Y4" i="15" s="1"/>
  <c r="X3" i="19"/>
  <c r="X4" i="23"/>
  <c r="X4" i="26" s="1"/>
  <c r="Y3" i="11"/>
  <c r="Y4" i="14"/>
  <c r="Y4" i="17" s="1"/>
  <c r="X25" i="46"/>
  <c r="Y143" i="45"/>
  <c r="Y143" i="46" s="1"/>
  <c r="Y144" i="46"/>
  <c r="Y81" i="44"/>
  <c r="Y81" i="46" s="1"/>
  <c r="Y82" i="46"/>
  <c r="X161" i="55"/>
  <c r="X161" i="56" s="1"/>
  <c r="X162" i="56"/>
  <c r="Y137" i="69"/>
  <c r="Y117" i="69"/>
  <c r="Y136" i="69" s="1"/>
  <c r="Y137" i="70"/>
  <c r="X142" i="6"/>
  <c r="X166" i="6"/>
  <c r="Y111" i="6"/>
  <c r="Y78" i="6"/>
  <c r="X462" i="70"/>
  <c r="X461" i="70" s="1"/>
  <c r="X4" i="62"/>
  <c r="X143" i="63"/>
  <c r="X47" i="62"/>
  <c r="X43" i="62" s="1"/>
  <c r="X447" i="66"/>
  <c r="X446" i="66" s="1"/>
  <c r="X442" i="66" s="1"/>
  <c r="X85" i="62"/>
  <c r="X81" i="62" s="1"/>
  <c r="X557" i="68"/>
  <c r="X556" i="68" s="1"/>
  <c r="X552" i="68" s="1"/>
  <c r="X109" i="62"/>
  <c r="X447" i="69"/>
  <c r="X446" i="69" s="1"/>
  <c r="X47" i="61"/>
  <c r="X428" i="66"/>
  <c r="X427" i="66" s="1"/>
  <c r="X85" i="61"/>
  <c r="X533" i="68"/>
  <c r="X532" i="68" s="1"/>
  <c r="X528" i="68" s="1"/>
  <c r="Y232" i="70"/>
  <c r="Y270" i="65"/>
  <c r="Y269" i="65" s="1"/>
  <c r="Y7" i="51"/>
  <c r="Y3" i="51" s="1"/>
  <c r="Y262" i="64"/>
  <c r="Y261" i="64" s="1"/>
  <c r="Y43" i="53"/>
  <c r="Y106" i="52"/>
  <c r="Y25" i="53"/>
  <c r="Y24" i="53" s="1"/>
  <c r="Y47" i="52"/>
  <c r="Y43" i="52" s="1"/>
  <c r="Y255" i="66"/>
  <c r="Y254" i="66" s="1"/>
  <c r="Y250" i="66" s="1"/>
  <c r="Y63" i="51"/>
  <c r="Y25" i="52"/>
  <c r="Y125" i="51"/>
  <c r="X138" i="6"/>
  <c r="Y462" i="70"/>
  <c r="Y461" i="70" s="1"/>
  <c r="Y462" i="69"/>
  <c r="Y461" i="69" s="1"/>
  <c r="Y424" i="67"/>
  <c r="Y462" i="66"/>
  <c r="Y461" i="66" s="1"/>
  <c r="Y44" i="63"/>
  <c r="Y43" i="63" s="1"/>
  <c r="Y125" i="63"/>
  <c r="Y124" i="63" s="1"/>
  <c r="Y47" i="61"/>
  <c r="Y428" i="66"/>
  <c r="Y427" i="66" s="1"/>
  <c r="Y85" i="61"/>
  <c r="Y533" i="68"/>
  <c r="Y532" i="68" s="1"/>
  <c r="X14" i="12"/>
  <c r="X14" i="15" s="1"/>
  <c r="X14" i="13"/>
  <c r="X14" i="16" s="1"/>
  <c r="X17" i="13"/>
  <c r="X17" i="16" s="1"/>
  <c r="X17" i="10"/>
  <c r="X17" i="21"/>
  <c r="X17" i="24"/>
  <c r="X17" i="27" s="1"/>
  <c r="X135" i="29"/>
  <c r="X4" i="29"/>
  <c r="Y17" i="10"/>
  <c r="Y161" i="46"/>
  <c r="Y143" i="56"/>
  <c r="X128" i="62"/>
  <c r="X124" i="62" s="1"/>
  <c r="X447" i="70"/>
  <c r="X446" i="70" s="1"/>
  <c r="X98" i="66"/>
  <c r="X309" i="70"/>
  <c r="X328" i="70" s="1"/>
  <c r="X329" i="70"/>
  <c r="X328" i="67"/>
  <c r="Y146" i="6"/>
  <c r="Y170" i="6"/>
  <c r="X44" i="6"/>
  <c r="X97" i="6"/>
  <c r="X443" i="69"/>
  <c r="X424" i="70"/>
  <c r="X461" i="67"/>
  <c r="X81" i="63"/>
  <c r="X146" i="61"/>
  <c r="X143" i="61" s="1"/>
  <c r="X409" i="71"/>
  <c r="X408" i="71" s="1"/>
  <c r="X405" i="71" s="1"/>
  <c r="X461" i="65"/>
  <c r="X63" i="61"/>
  <c r="X109" i="61"/>
  <c r="X428" i="69"/>
  <c r="X427" i="69" s="1"/>
  <c r="Y270" i="69"/>
  <c r="Y269" i="69" s="1"/>
  <c r="Y232" i="65"/>
  <c r="Y128" i="52"/>
  <c r="Y255" i="70"/>
  <c r="Y254" i="70" s="1"/>
  <c r="Y250" i="70" s="1"/>
  <c r="Y85" i="52"/>
  <c r="Y81" i="52" s="1"/>
  <c r="Y315" i="68"/>
  <c r="Y314" i="68" s="1"/>
  <c r="Y310" i="68" s="1"/>
  <c r="Y44" i="51"/>
  <c r="Y125" i="52"/>
  <c r="Y25" i="51"/>
  <c r="Y164" i="52"/>
  <c r="Y161" i="52" s="1"/>
  <c r="Y245" i="72"/>
  <c r="Y244" i="72" s="1"/>
  <c r="Y241" i="72" s="1"/>
  <c r="X137" i="6"/>
  <c r="Y424" i="70"/>
  <c r="Y424" i="66"/>
  <c r="Y470" i="64"/>
  <c r="Y28" i="61"/>
  <c r="Y428" i="65"/>
  <c r="Y427" i="65" s="1"/>
  <c r="Y66" i="61"/>
  <c r="Y428" i="67"/>
  <c r="Y427" i="67" s="1"/>
  <c r="Y146" i="61"/>
  <c r="Y143" i="61" s="1"/>
  <c r="Y409" i="71"/>
  <c r="Y408" i="71" s="1"/>
  <c r="Y405" i="71" s="1"/>
  <c r="Y3" i="22"/>
  <c r="Y4" i="25"/>
  <c r="Y4" i="28" s="1"/>
  <c r="X27" i="21"/>
  <c r="X27" i="24"/>
  <c r="X27" i="27" s="1"/>
  <c r="X81" i="55"/>
  <c r="X81" i="56" s="1"/>
  <c r="X82" i="56"/>
  <c r="X329" i="69"/>
  <c r="X309" i="69"/>
  <c r="X328" i="69" s="1"/>
  <c r="X66" i="61"/>
  <c r="X428" i="67"/>
  <c r="X427" i="67" s="1"/>
  <c r="X423" i="67" s="1"/>
  <c r="X28" i="62"/>
  <c r="X24" i="62" s="1"/>
  <c r="X447" i="65"/>
  <c r="X446" i="65" s="1"/>
  <c r="X66" i="62"/>
  <c r="X62" i="62" s="1"/>
  <c r="X447" i="67"/>
  <c r="X446" i="67" s="1"/>
  <c r="X442" i="67" s="1"/>
  <c r="X136" i="6"/>
  <c r="Y66" i="51"/>
  <c r="Y236" i="67"/>
  <c r="Y235" i="67" s="1"/>
  <c r="Y231" i="67" s="1"/>
  <c r="Y164" i="51"/>
  <c r="Y161" i="51" s="1"/>
  <c r="Y227" i="72"/>
  <c r="Y226" i="72" s="1"/>
  <c r="Y223" i="72" s="1"/>
  <c r="Y443" i="69"/>
  <c r="Y47" i="62"/>
  <c r="Y447" i="66"/>
  <c r="Y446" i="66" s="1"/>
  <c r="Y85" i="62"/>
  <c r="Y557" i="68"/>
  <c r="Y556" i="68" s="1"/>
  <c r="Y7" i="62"/>
  <c r="Y495" i="64"/>
  <c r="Y494" i="64" s="1"/>
  <c r="Y128" i="62"/>
  <c r="Y447" i="70"/>
  <c r="Y446" i="70" s="1"/>
  <c r="Y109" i="61"/>
  <c r="Y428" i="69"/>
  <c r="Y427" i="69" s="1"/>
  <c r="Y16" i="16" l="1"/>
  <c r="X423" i="66"/>
  <c r="Y24" i="61"/>
  <c r="Y81" i="51"/>
  <c r="Y105" i="52"/>
  <c r="Y62" i="61"/>
  <c r="Y82" i="61"/>
  <c r="Y81" i="61" s="1"/>
  <c r="Y441" i="71"/>
  <c r="Y231" i="65"/>
  <c r="Y442" i="69"/>
  <c r="Y250" i="67"/>
  <c r="Y106" i="61"/>
  <c r="Y105" i="61" s="1"/>
  <c r="Y125" i="62"/>
  <c r="Y124" i="62" s="1"/>
  <c r="Y143" i="63"/>
  <c r="Y423" i="72"/>
  <c r="X44" i="51"/>
  <c r="X63" i="52"/>
  <c r="X125" i="52"/>
  <c r="X4" i="53"/>
  <c r="X3" i="53" s="1"/>
  <c r="X3" i="24"/>
  <c r="X3" i="27" s="1"/>
  <c r="Y577" i="68"/>
  <c r="Y576" i="68" s="1"/>
  <c r="X3" i="21"/>
  <c r="X490" i="64"/>
  <c r="Y106" i="63"/>
  <c r="Y105" i="63" s="1"/>
  <c r="Y24" i="51"/>
  <c r="Y469" i="64"/>
  <c r="Y43" i="51"/>
  <c r="Y143" i="62"/>
  <c r="X3" i="62"/>
  <c r="Y423" i="71"/>
  <c r="Y24" i="52"/>
  <c r="Y278" i="64"/>
  <c r="X3" i="29"/>
  <c r="Y124" i="52"/>
  <c r="X423" i="70"/>
  <c r="Y105" i="62"/>
  <c r="Y62" i="52"/>
  <c r="Y125" i="61"/>
  <c r="Y124" i="61" s="1"/>
  <c r="Y529" i="68"/>
  <c r="Y528" i="68" s="1"/>
  <c r="Y4" i="62"/>
  <c r="Y3" i="62" s="1"/>
  <c r="Y4" i="63"/>
  <c r="Y3" i="63" s="1"/>
  <c r="Y82" i="63"/>
  <c r="Y81" i="63" s="1"/>
  <c r="Y63" i="62"/>
  <c r="Y62" i="62" s="1"/>
  <c r="Y462" i="65"/>
  <c r="Y461" i="65" s="1"/>
  <c r="Y424" i="65"/>
  <c r="Y423" i="65" s="1"/>
  <c r="Y443" i="67"/>
  <c r="Y442" i="67" s="1"/>
  <c r="Y462" i="67"/>
  <c r="Y461" i="67" s="1"/>
  <c r="Y424" i="69"/>
  <c r="Y423" i="69" s="1"/>
  <c r="Y443" i="70"/>
  <c r="Y442" i="70" s="1"/>
  <c r="Y25" i="62"/>
  <c r="Y24" i="62" s="1"/>
  <c r="Y553" i="68"/>
  <c r="Y552" i="68" s="1"/>
  <c r="Y286" i="68"/>
  <c r="Y443" i="66"/>
  <c r="Y442" i="66" s="1"/>
  <c r="Y423" i="70"/>
  <c r="X442" i="69"/>
  <c r="Y15" i="12"/>
  <c r="Y15" i="15" s="1"/>
  <c r="X3" i="61"/>
  <c r="Y423" i="66"/>
  <c r="X62" i="61"/>
  <c r="Y3" i="12"/>
  <c r="X259" i="71"/>
  <c r="X44" i="52"/>
  <c r="X106" i="51"/>
  <c r="Y3" i="23"/>
  <c r="X3" i="28"/>
  <c r="Y423" i="67"/>
  <c r="Y3" i="61"/>
  <c r="X3" i="17"/>
  <c r="X134" i="29"/>
  <c r="Y3" i="14"/>
  <c r="X3" i="12"/>
  <c r="X136" i="66"/>
  <c r="X152" i="64"/>
  <c r="X118" i="6"/>
  <c r="X3" i="23"/>
  <c r="X3" i="46"/>
  <c r="X3" i="10"/>
  <c r="X139" i="29"/>
  <c r="X3" i="16"/>
  <c r="Y133" i="71"/>
  <c r="Y3" i="25"/>
  <c r="X270" i="69"/>
  <c r="X269" i="69" s="1"/>
  <c r="X232" i="65"/>
  <c r="X161" i="53"/>
  <c r="Y3" i="46"/>
  <c r="X334" i="68"/>
  <c r="X82" i="52"/>
  <c r="X81" i="52" s="1"/>
  <c r="X25" i="52"/>
  <c r="Y134" i="29"/>
  <c r="X96" i="6"/>
  <c r="X57" i="6"/>
  <c r="X52" i="6"/>
  <c r="X55" i="6"/>
  <c r="X54" i="6"/>
  <c r="X58" i="6"/>
  <c r="X56" i="6"/>
  <c r="X279" i="64"/>
  <c r="X143" i="53"/>
  <c r="X82" i="53"/>
  <c r="X81" i="53" s="1"/>
  <c r="X28" i="51"/>
  <c r="X24" i="51" s="1"/>
  <c r="X236" i="65"/>
  <c r="X235" i="65" s="1"/>
  <c r="X66" i="51"/>
  <c r="X62" i="51" s="1"/>
  <c r="X236" i="67"/>
  <c r="X235" i="67" s="1"/>
  <c r="X231" i="67" s="1"/>
  <c r="X164" i="51"/>
  <c r="X161" i="51" s="1"/>
  <c r="X227" i="72"/>
  <c r="X226" i="72" s="1"/>
  <c r="X223" i="72" s="1"/>
  <c r="X105" i="61"/>
  <c r="Y127" i="6"/>
  <c r="Y151" i="6"/>
  <c r="Y118" i="6"/>
  <c r="X53" i="6"/>
  <c r="Y88" i="6"/>
  <c r="Y91" i="6"/>
  <c r="Y86" i="6"/>
  <c r="Y110" i="6"/>
  <c r="Y90" i="6"/>
  <c r="X128" i="52"/>
  <c r="X255" i="70"/>
  <c r="X254" i="70" s="1"/>
  <c r="X250" i="70" s="1"/>
  <c r="X164" i="52"/>
  <c r="X161" i="52" s="1"/>
  <c r="X245" i="72"/>
  <c r="X244" i="72" s="1"/>
  <c r="X241" i="72" s="1"/>
  <c r="X423" i="69"/>
  <c r="Y3" i="24"/>
  <c r="Y3" i="21"/>
  <c r="Y16" i="29"/>
  <c r="Y141" i="6"/>
  <c r="Y165" i="6"/>
  <c r="X270" i="70"/>
  <c r="X269" i="70" s="1"/>
  <c r="X287" i="68"/>
  <c r="X106" i="53"/>
  <c r="X105" i="53" s="1"/>
  <c r="X85" i="52"/>
  <c r="X315" i="68"/>
  <c r="X314" i="68" s="1"/>
  <c r="X125" i="53"/>
  <c r="X124" i="53" s="1"/>
  <c r="X4" i="52"/>
  <c r="X146" i="51"/>
  <c r="X143" i="51" s="1"/>
  <c r="X227" i="71"/>
  <c r="X226" i="71" s="1"/>
  <c r="X223" i="71" s="1"/>
  <c r="X165" i="6"/>
  <c r="X141" i="6"/>
  <c r="Y43" i="62"/>
  <c r="Y257" i="64"/>
  <c r="X469" i="64"/>
  <c r="Y3" i="52"/>
  <c r="Y87" i="6"/>
  <c r="X269" i="67"/>
  <c r="X258" i="64"/>
  <c r="X7" i="52"/>
  <c r="X283" i="64"/>
  <c r="X282" i="64" s="1"/>
  <c r="Y3" i="13"/>
  <c r="Y3" i="10"/>
  <c r="Y43" i="61"/>
  <c r="Y81" i="62"/>
  <c r="X105" i="62"/>
  <c r="X442" i="65"/>
  <c r="X442" i="70"/>
  <c r="Y62" i="51"/>
  <c r="X269" i="66"/>
  <c r="X251" i="67"/>
  <c r="X47" i="52"/>
  <c r="X255" i="66"/>
  <c r="X254" i="66" s="1"/>
  <c r="X7" i="51"/>
  <c r="X3" i="51" s="1"/>
  <c r="X262" i="64"/>
  <c r="X261" i="64" s="1"/>
  <c r="X82" i="51"/>
  <c r="X15" i="12"/>
  <c r="X15" i="15" s="1"/>
  <c r="X16" i="15"/>
  <c r="X110" i="6"/>
  <c r="X86" i="6"/>
  <c r="X91" i="6"/>
  <c r="X88" i="6"/>
  <c r="X90" i="6"/>
  <c r="X81" i="61"/>
  <c r="Y128" i="51"/>
  <c r="Y124" i="51" s="1"/>
  <c r="Y236" i="70"/>
  <c r="Y235" i="70" s="1"/>
  <c r="Y231" i="70" s="1"/>
  <c r="X251" i="66"/>
  <c r="X232" i="66"/>
  <c r="X270" i="65"/>
  <c r="X269" i="65" s="1"/>
  <c r="X300" i="64"/>
  <c r="X299" i="64" s="1"/>
  <c r="X44" i="53"/>
  <c r="X43" i="53" s="1"/>
  <c r="X63" i="53"/>
  <c r="X62" i="53" s="1"/>
  <c r="X25" i="53"/>
  <c r="X24" i="53" s="1"/>
  <c r="X109" i="51"/>
  <c r="X236" i="69"/>
  <c r="X235" i="69" s="1"/>
  <c r="X15" i="13"/>
  <c r="X15" i="16" s="1"/>
  <c r="X16" i="16"/>
  <c r="X109" i="52"/>
  <c r="X105" i="52" s="1"/>
  <c r="X255" i="69"/>
  <c r="X254" i="69" s="1"/>
  <c r="X250" i="69" s="1"/>
  <c r="X47" i="51"/>
  <c r="X236" i="66"/>
  <c r="X235" i="66" s="1"/>
  <c r="X128" i="51"/>
  <c r="X124" i="51" s="1"/>
  <c r="X236" i="70"/>
  <c r="X235" i="70" s="1"/>
  <c r="X231" i="70" s="1"/>
  <c r="Y56" i="6"/>
  <c r="Y52" i="6"/>
  <c r="Y96" i="6"/>
  <c r="Y54" i="6"/>
  <c r="Y55" i="6"/>
  <c r="Y58" i="6"/>
  <c r="Y57" i="6"/>
  <c r="X151" i="6"/>
  <c r="X127" i="6"/>
  <c r="X232" i="69"/>
  <c r="X310" i="68"/>
  <c r="X85" i="51"/>
  <c r="X291" i="68"/>
  <c r="X290" i="68" s="1"/>
  <c r="X28" i="52"/>
  <c r="X24" i="52" s="1"/>
  <c r="X255" i="65"/>
  <c r="X254" i="65" s="1"/>
  <c r="X250" i="65" s="1"/>
  <c r="X66" i="52"/>
  <c r="X62" i="52" s="1"/>
  <c r="X255" i="67"/>
  <c r="X254" i="67" s="1"/>
  <c r="X146" i="52"/>
  <c r="X143" i="52" s="1"/>
  <c r="X245" i="71"/>
  <c r="X244" i="71" s="1"/>
  <c r="X241" i="71" s="1"/>
  <c r="Y9" i="29"/>
  <c r="Y3" i="29" s="1"/>
  <c r="Y141" i="29"/>
  <c r="Y490" i="64"/>
  <c r="X43" i="61"/>
  <c r="Y53" i="6"/>
  <c r="X43" i="51" l="1"/>
  <c r="X124" i="52"/>
  <c r="X105" i="51"/>
  <c r="X250" i="66"/>
  <c r="X3" i="52"/>
  <c r="X231" i="65"/>
  <c r="X43" i="52"/>
  <c r="X3" i="26"/>
  <c r="X3" i="15"/>
  <c r="Y3" i="27"/>
  <c r="Y3" i="26"/>
  <c r="Y139" i="29"/>
  <c r="Y133" i="29" s="1"/>
  <c r="Y3" i="16"/>
  <c r="Y3" i="28"/>
  <c r="Y3" i="17"/>
  <c r="X231" i="66"/>
  <c r="X133" i="29"/>
  <c r="Y3" i="15"/>
  <c r="Y150" i="6"/>
  <c r="Y126" i="6"/>
  <c r="X286" i="68"/>
  <c r="Y164" i="6"/>
  <c r="Y140" i="6"/>
  <c r="X140" i="6"/>
  <c r="X164" i="6"/>
  <c r="X250" i="67"/>
  <c r="X257" i="64"/>
  <c r="X278" i="64"/>
  <c r="X126" i="6"/>
  <c r="X150" i="6"/>
  <c r="X231" i="69"/>
  <c r="X81" i="51"/>
  <c r="W34" i="6" l="1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B34" i="6"/>
  <c r="W30" i="6"/>
  <c r="V30" i="6"/>
  <c r="U30" i="6"/>
  <c r="T30" i="6"/>
  <c r="S30" i="6"/>
  <c r="R30" i="6"/>
  <c r="Q30" i="6"/>
  <c r="P30" i="6"/>
  <c r="O30" i="6"/>
  <c r="N30" i="6"/>
  <c r="M30" i="6"/>
  <c r="L30" i="6"/>
  <c r="K30" i="6"/>
  <c r="J30" i="6"/>
  <c r="I30" i="6"/>
  <c r="H30" i="6"/>
  <c r="G30" i="6"/>
  <c r="F30" i="6"/>
  <c r="E30" i="6"/>
  <c r="D30" i="6"/>
  <c r="C30" i="6"/>
  <c r="B30" i="6"/>
  <c r="B28" i="6" l="1"/>
  <c r="L28" i="6"/>
  <c r="T28" i="6"/>
  <c r="F28" i="6"/>
  <c r="N28" i="6"/>
  <c r="V28" i="6"/>
  <c r="G28" i="6"/>
  <c r="O28" i="6"/>
  <c r="W28" i="6"/>
  <c r="D28" i="6"/>
  <c r="H28" i="6"/>
  <c r="P28" i="6"/>
  <c r="I28" i="6"/>
  <c r="Q28" i="6"/>
  <c r="C28" i="6"/>
  <c r="K28" i="6"/>
  <c r="S28" i="6"/>
  <c r="R28" i="6"/>
  <c r="J28" i="6"/>
  <c r="E28" i="6"/>
  <c r="M28" i="6"/>
  <c r="U28" i="6"/>
  <c r="W103" i="64" l="1"/>
  <c r="V103" i="64"/>
  <c r="U103" i="64"/>
  <c r="T103" i="64"/>
  <c r="S103" i="64"/>
  <c r="R103" i="64"/>
  <c r="Q103" i="64"/>
  <c r="P103" i="64"/>
  <c r="O103" i="64"/>
  <c r="N103" i="64"/>
  <c r="M103" i="64"/>
  <c r="L103" i="64"/>
  <c r="K103" i="64"/>
  <c r="J103" i="64"/>
  <c r="I103" i="64"/>
  <c r="H103" i="64"/>
  <c r="G103" i="64"/>
  <c r="F103" i="64"/>
  <c r="E103" i="64"/>
  <c r="D103" i="64"/>
  <c r="C103" i="64"/>
  <c r="B103" i="64"/>
  <c r="W102" i="64"/>
  <c r="V102" i="64"/>
  <c r="U102" i="64"/>
  <c r="T102" i="64"/>
  <c r="S102" i="64"/>
  <c r="R102" i="64"/>
  <c r="Q102" i="64"/>
  <c r="P102" i="64"/>
  <c r="O102" i="64"/>
  <c r="N102" i="64"/>
  <c r="M102" i="64"/>
  <c r="L102" i="64"/>
  <c r="K102" i="64"/>
  <c r="J102" i="64"/>
  <c r="I102" i="64"/>
  <c r="H102" i="64"/>
  <c r="G102" i="64"/>
  <c r="F102" i="64"/>
  <c r="E102" i="64"/>
  <c r="D102" i="64"/>
  <c r="C102" i="64"/>
  <c r="B102" i="64"/>
  <c r="W101" i="64"/>
  <c r="V101" i="64"/>
  <c r="U101" i="64"/>
  <c r="T101" i="64"/>
  <c r="S101" i="64"/>
  <c r="R101" i="64"/>
  <c r="Q101" i="64"/>
  <c r="P101" i="64"/>
  <c r="O101" i="64"/>
  <c r="N101" i="64"/>
  <c r="M101" i="64"/>
  <c r="L101" i="64"/>
  <c r="K101" i="64"/>
  <c r="J101" i="64"/>
  <c r="I101" i="64"/>
  <c r="H101" i="64"/>
  <c r="G101" i="64"/>
  <c r="F101" i="64"/>
  <c r="E101" i="64"/>
  <c r="D101" i="64"/>
  <c r="C101" i="64"/>
  <c r="B101" i="64"/>
  <c r="W98" i="64"/>
  <c r="V98" i="64"/>
  <c r="U98" i="64"/>
  <c r="T98" i="64"/>
  <c r="S98" i="64"/>
  <c r="R98" i="64"/>
  <c r="Q98" i="64"/>
  <c r="P98" i="64"/>
  <c r="O98" i="64"/>
  <c r="N98" i="64"/>
  <c r="M98" i="64"/>
  <c r="L98" i="64"/>
  <c r="K98" i="64"/>
  <c r="J98" i="64"/>
  <c r="I98" i="64"/>
  <c r="H98" i="64"/>
  <c r="G98" i="64"/>
  <c r="F98" i="64"/>
  <c r="E98" i="64"/>
  <c r="D98" i="64"/>
  <c r="C98" i="64"/>
  <c r="B98" i="64"/>
  <c r="W97" i="64"/>
  <c r="V97" i="64"/>
  <c r="U97" i="64"/>
  <c r="T97" i="64"/>
  <c r="S97" i="64"/>
  <c r="R97" i="64"/>
  <c r="Q97" i="64"/>
  <c r="P97" i="64"/>
  <c r="O97" i="64"/>
  <c r="N97" i="64"/>
  <c r="M97" i="64"/>
  <c r="L97" i="64"/>
  <c r="K97" i="64"/>
  <c r="J97" i="64"/>
  <c r="I97" i="64"/>
  <c r="H97" i="64"/>
  <c r="G97" i="64"/>
  <c r="F97" i="64"/>
  <c r="E97" i="64"/>
  <c r="D97" i="64"/>
  <c r="C97" i="64"/>
  <c r="B97" i="64"/>
  <c r="W93" i="64"/>
  <c r="V93" i="64"/>
  <c r="U93" i="64"/>
  <c r="T93" i="64"/>
  <c r="S93" i="64"/>
  <c r="R93" i="64"/>
  <c r="Q93" i="64"/>
  <c r="P93" i="64"/>
  <c r="O93" i="64"/>
  <c r="N93" i="64"/>
  <c r="M93" i="64"/>
  <c r="L93" i="64"/>
  <c r="K93" i="64"/>
  <c r="J93" i="64"/>
  <c r="I93" i="64"/>
  <c r="H93" i="64"/>
  <c r="G93" i="64"/>
  <c r="F93" i="64"/>
  <c r="E93" i="64"/>
  <c r="D93" i="64"/>
  <c r="C93" i="64"/>
  <c r="B93" i="64"/>
  <c r="W91" i="64"/>
  <c r="V91" i="64"/>
  <c r="U91" i="64"/>
  <c r="T91" i="64"/>
  <c r="S91" i="64"/>
  <c r="R91" i="64"/>
  <c r="Q91" i="64"/>
  <c r="P91" i="64"/>
  <c r="O91" i="64"/>
  <c r="N91" i="64"/>
  <c r="M91" i="64"/>
  <c r="L91" i="64"/>
  <c r="K91" i="64"/>
  <c r="J91" i="64"/>
  <c r="I91" i="64"/>
  <c r="H91" i="64"/>
  <c r="G91" i="64"/>
  <c r="F91" i="64"/>
  <c r="E91" i="64"/>
  <c r="D91" i="64"/>
  <c r="C91" i="64"/>
  <c r="B91" i="64"/>
  <c r="W90" i="64"/>
  <c r="V90" i="64"/>
  <c r="U90" i="64"/>
  <c r="T90" i="64"/>
  <c r="S90" i="64"/>
  <c r="R90" i="64"/>
  <c r="Q90" i="64"/>
  <c r="P90" i="64"/>
  <c r="O90" i="64"/>
  <c r="N90" i="64"/>
  <c r="M90" i="64"/>
  <c r="L90" i="64"/>
  <c r="K90" i="64"/>
  <c r="J90" i="64"/>
  <c r="I90" i="64"/>
  <c r="H90" i="64"/>
  <c r="G90" i="64"/>
  <c r="F90" i="64"/>
  <c r="E90" i="64"/>
  <c r="D90" i="64"/>
  <c r="C90" i="64"/>
  <c r="B90" i="64"/>
  <c r="W88" i="64"/>
  <c r="V88" i="64"/>
  <c r="U88" i="64"/>
  <c r="T88" i="64"/>
  <c r="S88" i="64"/>
  <c r="R88" i="64"/>
  <c r="Q88" i="64"/>
  <c r="P88" i="64"/>
  <c r="O88" i="64"/>
  <c r="N88" i="64"/>
  <c r="M88" i="64"/>
  <c r="L88" i="64"/>
  <c r="K88" i="64"/>
  <c r="J88" i="64"/>
  <c r="I88" i="64"/>
  <c r="H88" i="64"/>
  <c r="G88" i="64"/>
  <c r="F88" i="64"/>
  <c r="E88" i="64"/>
  <c r="D88" i="64"/>
  <c r="C88" i="64"/>
  <c r="B88" i="64"/>
  <c r="W92" i="64" l="1"/>
  <c r="W89" i="64"/>
  <c r="W106" i="64" l="1"/>
  <c r="W105" i="64"/>
  <c r="W104" i="64"/>
  <c r="W100" i="64"/>
  <c r="W99" i="64"/>
  <c r="W96" i="64"/>
  <c r="W95" i="64"/>
  <c r="W94" i="64"/>
  <c r="B89" i="64" l="1"/>
  <c r="C96" i="64" l="1"/>
  <c r="B96" i="64"/>
  <c r="C89" i="64"/>
  <c r="D96" i="64" l="1"/>
  <c r="D89" i="64"/>
  <c r="F96" i="64" l="1"/>
  <c r="E96" i="64"/>
  <c r="F89" i="64"/>
  <c r="E89" i="64"/>
  <c r="G89" i="64" l="1"/>
  <c r="G96" i="64"/>
  <c r="H89" i="64"/>
  <c r="H96" i="64" l="1"/>
  <c r="I89" i="64"/>
  <c r="J89" i="64" l="1"/>
  <c r="J96" i="64" l="1"/>
  <c r="K89" i="64"/>
  <c r="I96" i="64" l="1"/>
  <c r="K96" i="64"/>
  <c r="L89" i="64"/>
  <c r="M89" i="64"/>
  <c r="M96" i="64" l="1"/>
  <c r="L96" i="64"/>
  <c r="N89" i="64"/>
  <c r="N96" i="64" l="1"/>
  <c r="O89" i="64"/>
  <c r="O96" i="64" l="1"/>
  <c r="P89" i="64"/>
  <c r="P96" i="64" l="1"/>
  <c r="Q89" i="64"/>
  <c r="Q96" i="64" l="1"/>
  <c r="R89" i="64"/>
  <c r="R96" i="64" l="1"/>
  <c r="S89" i="64"/>
  <c r="S96" i="64" l="1"/>
  <c r="T89" i="64"/>
  <c r="U89" i="64" l="1"/>
  <c r="T96" i="64"/>
  <c r="U96" i="64" l="1"/>
  <c r="V96" i="64" l="1"/>
  <c r="V89" i="64"/>
  <c r="D92" i="64" l="1"/>
  <c r="B94" i="64"/>
  <c r="C92" i="64"/>
  <c r="B92" i="64" l="1"/>
  <c r="D94" i="64"/>
  <c r="E92" i="64"/>
  <c r="C94" i="64"/>
  <c r="E94" i="64" l="1"/>
  <c r="F92" i="64"/>
  <c r="G92" i="64" l="1"/>
  <c r="F94" i="64"/>
  <c r="G94" i="64"/>
  <c r="I92" i="64"/>
  <c r="H94" i="64" l="1"/>
  <c r="H92" i="64"/>
  <c r="J92" i="64"/>
  <c r="I94" i="64"/>
  <c r="J94" i="64" l="1"/>
  <c r="K92" i="64"/>
  <c r="C95" i="64" l="1"/>
  <c r="K94" i="64"/>
  <c r="L92" i="64"/>
  <c r="B99" i="64"/>
  <c r="B95" i="64"/>
  <c r="B100" i="64" l="1"/>
  <c r="L94" i="64"/>
  <c r="M92" i="64"/>
  <c r="D95" i="64"/>
  <c r="D100" i="64" l="1"/>
  <c r="C100" i="64"/>
  <c r="C99" i="64"/>
  <c r="E95" i="64"/>
  <c r="N92" i="64"/>
  <c r="M94" i="64"/>
  <c r="F100" i="64" l="1"/>
  <c r="E100" i="64"/>
  <c r="D99" i="64"/>
  <c r="O92" i="64"/>
  <c r="N94" i="64"/>
  <c r="F95" i="64"/>
  <c r="G95" i="64"/>
  <c r="G100" i="64" l="1"/>
  <c r="E99" i="64"/>
  <c r="H95" i="64"/>
  <c r="P92" i="64"/>
  <c r="O94" i="64"/>
  <c r="H100" i="64" l="1"/>
  <c r="F99" i="64"/>
  <c r="G99" i="64"/>
  <c r="J95" i="64"/>
  <c r="K95" i="64"/>
  <c r="Q92" i="64"/>
  <c r="P94" i="64"/>
  <c r="I95" i="64" l="1"/>
  <c r="H99" i="64"/>
  <c r="L95" i="64"/>
  <c r="Q94" i="64"/>
  <c r="M95" i="64"/>
  <c r="R92" i="64"/>
  <c r="I99" i="64" l="1"/>
  <c r="J100" i="64"/>
  <c r="J99" i="64"/>
  <c r="R94" i="64"/>
  <c r="S92" i="64"/>
  <c r="N95" i="64"/>
  <c r="I100" i="64" l="1"/>
  <c r="K100" i="64"/>
  <c r="K99" i="64"/>
  <c r="S94" i="64"/>
  <c r="O95" i="64"/>
  <c r="T92" i="64"/>
  <c r="B104" i="64"/>
  <c r="L100" i="64" l="1"/>
  <c r="L99" i="64"/>
  <c r="U92" i="64"/>
  <c r="P95" i="64"/>
  <c r="D104" i="64"/>
  <c r="C104" i="64"/>
  <c r="T94" i="64"/>
  <c r="M100" i="64" l="1"/>
  <c r="M99" i="64"/>
  <c r="V92" i="64"/>
  <c r="E104" i="64"/>
  <c r="U94" i="64"/>
  <c r="Q95" i="64"/>
  <c r="N100" i="64" l="1"/>
  <c r="N99" i="64"/>
  <c r="F104" i="64"/>
  <c r="V94" i="64"/>
  <c r="R95" i="64"/>
  <c r="G104" i="64"/>
  <c r="O100" i="64" l="1"/>
  <c r="O99" i="64"/>
  <c r="S95" i="64"/>
  <c r="H104" i="64"/>
  <c r="Q100" i="64" l="1"/>
  <c r="P100" i="64"/>
  <c r="P99" i="64"/>
  <c r="T95" i="64"/>
  <c r="I104" i="64"/>
  <c r="R100" i="64" l="1"/>
  <c r="Q99" i="64"/>
  <c r="J104" i="64"/>
  <c r="U95" i="64"/>
  <c r="T100" i="64" l="1"/>
  <c r="S100" i="64"/>
  <c r="R99" i="64"/>
  <c r="K104" i="64"/>
  <c r="V95" i="64"/>
  <c r="V100" i="64" l="1"/>
  <c r="U100" i="64"/>
  <c r="S99" i="64"/>
  <c r="L104" i="64"/>
  <c r="T99" i="64" l="1"/>
  <c r="M104" i="64"/>
  <c r="U99" i="64" l="1"/>
  <c r="N104" i="64"/>
  <c r="V99" i="64" l="1"/>
  <c r="O104" i="64"/>
  <c r="P104" i="64" l="1"/>
  <c r="Q104" i="64" l="1"/>
  <c r="R104" i="64" l="1"/>
  <c r="S104" i="64" l="1"/>
  <c r="T104" i="64" l="1"/>
  <c r="U104" i="64" l="1"/>
  <c r="C106" i="64" l="1"/>
  <c r="B106" i="64"/>
  <c r="B105" i="64"/>
  <c r="V104" i="64"/>
  <c r="C105" i="64" l="1"/>
  <c r="D105" i="64" l="1"/>
  <c r="D106" i="64"/>
  <c r="F106" i="64" l="1"/>
  <c r="E106" i="64"/>
  <c r="E105" i="64"/>
  <c r="F105" i="64" l="1"/>
  <c r="G105" i="64" l="1"/>
  <c r="G106" i="64"/>
  <c r="J106" i="64" l="1"/>
  <c r="H106" i="64"/>
  <c r="H105" i="64"/>
  <c r="I106" i="64" l="1"/>
  <c r="I105" i="64"/>
  <c r="K106" i="64" l="1"/>
  <c r="J105" i="64"/>
  <c r="L106" i="64" l="1"/>
  <c r="K105" i="64"/>
  <c r="L105" i="64" l="1"/>
  <c r="M106" i="64"/>
  <c r="M105" i="64" l="1"/>
  <c r="N106" i="64"/>
  <c r="N105" i="64" l="1"/>
  <c r="O106" i="64"/>
  <c r="O105" i="64" l="1"/>
  <c r="P106" i="64"/>
  <c r="P105" i="64" l="1"/>
  <c r="Q106" i="64"/>
  <c r="Q105" i="64" l="1"/>
  <c r="R106" i="64"/>
  <c r="S106" i="64" l="1"/>
  <c r="R105" i="64"/>
  <c r="T106" i="64" l="1"/>
  <c r="S105" i="64"/>
  <c r="T105" i="64" l="1"/>
  <c r="U106" i="64"/>
  <c r="U105" i="64" l="1"/>
  <c r="V106" i="64"/>
  <c r="V105" i="64" l="1"/>
  <c r="W5" i="30" l="1"/>
  <c r="W3" i="30" s="1"/>
  <c r="V5" i="30"/>
  <c r="U5" i="30"/>
  <c r="U3" i="30" s="1"/>
  <c r="T5" i="30"/>
  <c r="T3" i="30" s="1"/>
  <c r="S5" i="30"/>
  <c r="S3" i="30" s="1"/>
  <c r="R5" i="30"/>
  <c r="R3" i="30" s="1"/>
  <c r="Q5" i="30"/>
  <c r="Q3" i="30" s="1"/>
  <c r="P5" i="30"/>
  <c r="P3" i="30" s="1"/>
  <c r="O5" i="30"/>
  <c r="O3" i="30" s="1"/>
  <c r="N5" i="30"/>
  <c r="M5" i="30"/>
  <c r="M3" i="30" s="1"/>
  <c r="L5" i="30"/>
  <c r="L3" i="30" s="1"/>
  <c r="K5" i="30"/>
  <c r="K3" i="30" s="1"/>
  <c r="J5" i="30"/>
  <c r="J3" i="30" s="1"/>
  <c r="I5" i="30"/>
  <c r="I3" i="30" s="1"/>
  <c r="H5" i="30"/>
  <c r="H3" i="30" s="1"/>
  <c r="G5" i="30"/>
  <c r="G3" i="30" s="1"/>
  <c r="F5" i="30"/>
  <c r="E5" i="30"/>
  <c r="E3" i="30" s="1"/>
  <c r="D5" i="30"/>
  <c r="D3" i="30" s="1"/>
  <c r="C5" i="30"/>
  <c r="C3" i="30" s="1"/>
  <c r="W5" i="31"/>
  <c r="W3" i="31" s="1"/>
  <c r="V5" i="31"/>
  <c r="V3" i="31" s="1"/>
  <c r="U5" i="31"/>
  <c r="U3" i="31" s="1"/>
  <c r="T5" i="31"/>
  <c r="T3" i="31" s="1"/>
  <c r="R5" i="31"/>
  <c r="R3" i="31" s="1"/>
  <c r="Q5" i="31"/>
  <c r="Q3" i="31" s="1"/>
  <c r="P5" i="31"/>
  <c r="O5" i="31"/>
  <c r="O3" i="31" s="1"/>
  <c r="N5" i="31"/>
  <c r="N3" i="31" s="1"/>
  <c r="M5" i="31"/>
  <c r="M3" i="31" s="1"/>
  <c r="L5" i="31"/>
  <c r="L3" i="31" s="1"/>
  <c r="J5" i="31"/>
  <c r="J3" i="31" s="1"/>
  <c r="I5" i="31"/>
  <c r="I3" i="31" s="1"/>
  <c r="H5" i="31"/>
  <c r="G5" i="31"/>
  <c r="G3" i="31" s="1"/>
  <c r="F5" i="31"/>
  <c r="F3" i="31" s="1"/>
  <c r="E5" i="31"/>
  <c r="E3" i="31" s="1"/>
  <c r="D5" i="31"/>
  <c r="D3" i="31" s="1"/>
  <c r="W5" i="32"/>
  <c r="W3" i="32" s="1"/>
  <c r="V5" i="32"/>
  <c r="V3" i="32" s="1"/>
  <c r="T5" i="32"/>
  <c r="T3" i="32" s="1"/>
  <c r="S5" i="32"/>
  <c r="S3" i="32" s="1"/>
  <c r="R5" i="32"/>
  <c r="Q5" i="32"/>
  <c r="Q3" i="32" s="1"/>
  <c r="P5" i="32"/>
  <c r="P3" i="32" s="1"/>
  <c r="O5" i="32"/>
  <c r="O3" i="32" s="1"/>
  <c r="N5" i="32"/>
  <c r="N3" i="32" s="1"/>
  <c r="L5" i="32"/>
  <c r="L3" i="32" s="1"/>
  <c r="K5" i="32"/>
  <c r="K3" i="32" s="1"/>
  <c r="J5" i="32"/>
  <c r="I5" i="32"/>
  <c r="I3" i="32" s="1"/>
  <c r="H5" i="32"/>
  <c r="H3" i="32" s="1"/>
  <c r="G5" i="32"/>
  <c r="G3" i="32" s="1"/>
  <c r="F5" i="32"/>
  <c r="F3" i="32" s="1"/>
  <c r="D5" i="32"/>
  <c r="D3" i="32" s="1"/>
  <c r="C5" i="32"/>
  <c r="C3" i="32" s="1"/>
  <c r="V5" i="33"/>
  <c r="V3" i="33" s="1"/>
  <c r="U5" i="33"/>
  <c r="U3" i="33" s="1"/>
  <c r="T5" i="33"/>
  <c r="S5" i="33"/>
  <c r="S3" i="33" s="1"/>
  <c r="R5" i="33"/>
  <c r="R3" i="33" s="1"/>
  <c r="Q5" i="33"/>
  <c r="Q3" i="33" s="1"/>
  <c r="P5" i="33"/>
  <c r="P3" i="33" s="1"/>
  <c r="N5" i="33"/>
  <c r="N3" i="33" s="1"/>
  <c r="M5" i="33"/>
  <c r="M3" i="33" s="1"/>
  <c r="L5" i="33"/>
  <c r="K5" i="33"/>
  <c r="K3" i="33" s="1"/>
  <c r="J5" i="33"/>
  <c r="J3" i="33" s="1"/>
  <c r="I5" i="33"/>
  <c r="I3" i="33" s="1"/>
  <c r="H5" i="33"/>
  <c r="H3" i="33" s="1"/>
  <c r="F5" i="33"/>
  <c r="F3" i="33" s="1"/>
  <c r="E5" i="33"/>
  <c r="E3" i="33" s="1"/>
  <c r="D5" i="33"/>
  <c r="C5" i="33"/>
  <c r="C3" i="33" s="1"/>
  <c r="W5" i="34"/>
  <c r="W3" i="34" s="1"/>
  <c r="V5" i="34"/>
  <c r="U5" i="34"/>
  <c r="U3" i="34" s="1"/>
  <c r="T5" i="34"/>
  <c r="T3" i="34" s="1"/>
  <c r="S5" i="34"/>
  <c r="S3" i="34" s="1"/>
  <c r="R5" i="34"/>
  <c r="R3" i="34" s="1"/>
  <c r="P5" i="34"/>
  <c r="P3" i="34" s="1"/>
  <c r="O5" i="34"/>
  <c r="O3" i="34" s="1"/>
  <c r="N5" i="34"/>
  <c r="M5" i="34"/>
  <c r="M3" i="34" s="1"/>
  <c r="L5" i="34"/>
  <c r="L3" i="34" s="1"/>
  <c r="K5" i="34"/>
  <c r="K3" i="34" s="1"/>
  <c r="J5" i="34"/>
  <c r="J3" i="34" s="1"/>
  <c r="H5" i="34"/>
  <c r="H3" i="34" s="1"/>
  <c r="G5" i="34"/>
  <c r="G3" i="34" s="1"/>
  <c r="F5" i="34"/>
  <c r="E5" i="34"/>
  <c r="E3" i="34" s="1"/>
  <c r="D5" i="34"/>
  <c r="D3" i="34" s="1"/>
  <c r="C5" i="34"/>
  <c r="C3" i="34" s="1"/>
  <c r="W5" i="35"/>
  <c r="W3" i="35" s="1"/>
  <c r="V5" i="35"/>
  <c r="V3" i="35" s="1"/>
  <c r="U5" i="35"/>
  <c r="U3" i="35" s="1"/>
  <c r="T5" i="35"/>
  <c r="T3" i="35" s="1"/>
  <c r="R5" i="35"/>
  <c r="R3" i="35" s="1"/>
  <c r="Q5" i="35"/>
  <c r="Q3" i="35" s="1"/>
  <c r="P5" i="35"/>
  <c r="O5" i="35"/>
  <c r="O3" i="35" s="1"/>
  <c r="N5" i="35"/>
  <c r="N3" i="35" s="1"/>
  <c r="M5" i="35"/>
  <c r="M3" i="35" s="1"/>
  <c r="L5" i="35"/>
  <c r="L3" i="35" s="1"/>
  <c r="J5" i="35"/>
  <c r="J3" i="35" s="1"/>
  <c r="I5" i="35"/>
  <c r="I3" i="35" s="1"/>
  <c r="H5" i="35"/>
  <c r="G5" i="35"/>
  <c r="G3" i="35" s="1"/>
  <c r="F5" i="35"/>
  <c r="F3" i="35" s="1"/>
  <c r="E5" i="35"/>
  <c r="E3" i="35" s="1"/>
  <c r="D5" i="35"/>
  <c r="D3" i="35" s="1"/>
  <c r="W5" i="36"/>
  <c r="W3" i="36" s="1"/>
  <c r="V5" i="36"/>
  <c r="V3" i="36" s="1"/>
  <c r="T5" i="36"/>
  <c r="T3" i="36" s="1"/>
  <c r="S5" i="36"/>
  <c r="S3" i="36" s="1"/>
  <c r="R5" i="36"/>
  <c r="Q5" i="36"/>
  <c r="Q3" i="36" s="1"/>
  <c r="P5" i="36"/>
  <c r="P3" i="36" s="1"/>
  <c r="O5" i="36"/>
  <c r="O3" i="36" s="1"/>
  <c r="N5" i="36"/>
  <c r="N3" i="36" s="1"/>
  <c r="L5" i="36"/>
  <c r="L3" i="36" s="1"/>
  <c r="K5" i="36"/>
  <c r="K3" i="36" s="1"/>
  <c r="J5" i="36"/>
  <c r="I5" i="36"/>
  <c r="I3" i="36" s="1"/>
  <c r="H5" i="36"/>
  <c r="H3" i="36" s="1"/>
  <c r="G5" i="36"/>
  <c r="G3" i="36" s="1"/>
  <c r="F5" i="36"/>
  <c r="F3" i="36" s="1"/>
  <c r="D5" i="36"/>
  <c r="D3" i="36" s="1"/>
  <c r="C5" i="36"/>
  <c r="C3" i="36" s="1"/>
  <c r="V5" i="37"/>
  <c r="V3" i="37" s="1"/>
  <c r="U5" i="37"/>
  <c r="U3" i="37" s="1"/>
  <c r="T5" i="37"/>
  <c r="T3" i="37" s="1"/>
  <c r="S5" i="37"/>
  <c r="S3" i="37" s="1"/>
  <c r="R5" i="37"/>
  <c r="R3" i="37" s="1"/>
  <c r="Q5" i="37"/>
  <c r="Q3" i="37" s="1"/>
  <c r="P5" i="37"/>
  <c r="P3" i="37" s="1"/>
  <c r="N5" i="37"/>
  <c r="N3" i="37" s="1"/>
  <c r="M5" i="37"/>
  <c r="M3" i="37" s="1"/>
  <c r="L5" i="37"/>
  <c r="L3" i="37" s="1"/>
  <c r="K5" i="37"/>
  <c r="K3" i="37" s="1"/>
  <c r="J5" i="37"/>
  <c r="J3" i="37" s="1"/>
  <c r="I5" i="37"/>
  <c r="I3" i="37" s="1"/>
  <c r="H5" i="37"/>
  <c r="H3" i="37" s="1"/>
  <c r="F5" i="37"/>
  <c r="F3" i="37" s="1"/>
  <c r="E5" i="37"/>
  <c r="E3" i="37" s="1"/>
  <c r="D5" i="37"/>
  <c r="D3" i="37" s="1"/>
  <c r="C5" i="37"/>
  <c r="C3" i="37" s="1"/>
  <c r="C5" i="35" l="1"/>
  <c r="C3" i="35" s="1"/>
  <c r="K5" i="35"/>
  <c r="K3" i="35" s="1"/>
  <c r="S5" i="35"/>
  <c r="S3" i="35" s="1"/>
  <c r="F3" i="34"/>
  <c r="N3" i="34"/>
  <c r="V3" i="34"/>
  <c r="E5" i="32"/>
  <c r="E3" i="32" s="1"/>
  <c r="M5" i="32"/>
  <c r="M3" i="32" s="1"/>
  <c r="U5" i="32"/>
  <c r="U3" i="32" s="1"/>
  <c r="H3" i="31"/>
  <c r="P3" i="31"/>
  <c r="G5" i="37"/>
  <c r="G3" i="37" s="1"/>
  <c r="O5" i="37"/>
  <c r="O3" i="37" s="1"/>
  <c r="W5" i="37"/>
  <c r="W3" i="37" s="1"/>
  <c r="J3" i="36"/>
  <c r="R3" i="36"/>
  <c r="I5" i="34"/>
  <c r="I3" i="34" s="1"/>
  <c r="Q5" i="34"/>
  <c r="Q3" i="34" s="1"/>
  <c r="D3" i="33"/>
  <c r="L3" i="33"/>
  <c r="T3" i="33"/>
  <c r="C5" i="31"/>
  <c r="C3" i="31" s="1"/>
  <c r="K5" i="31"/>
  <c r="K3" i="31" s="1"/>
  <c r="S5" i="31"/>
  <c r="S3" i="31" s="1"/>
  <c r="F3" i="30"/>
  <c r="N3" i="30"/>
  <c r="V3" i="30"/>
  <c r="E5" i="36"/>
  <c r="E3" i="36" s="1"/>
  <c r="M5" i="36"/>
  <c r="M3" i="36" s="1"/>
  <c r="U5" i="36"/>
  <c r="U3" i="36" s="1"/>
  <c r="H3" i="35"/>
  <c r="P3" i="35"/>
  <c r="G5" i="33"/>
  <c r="G3" i="33" s="1"/>
  <c r="O5" i="33"/>
  <c r="O3" i="33" s="1"/>
  <c r="W5" i="33"/>
  <c r="W3" i="33" s="1"/>
  <c r="J3" i="32"/>
  <c r="R3" i="32"/>
  <c r="B5" i="35"/>
  <c r="B3" i="35" s="1"/>
  <c r="B5" i="34"/>
  <c r="B3" i="34" s="1"/>
  <c r="B5" i="32"/>
  <c r="B3" i="32" s="1"/>
  <c r="B5" i="30"/>
  <c r="B3" i="30" s="1"/>
  <c r="C16" i="31"/>
  <c r="B16" i="31"/>
  <c r="B5" i="33" l="1"/>
  <c r="B3" i="33" s="1"/>
  <c r="B5" i="37"/>
  <c r="B3" i="37" s="1"/>
  <c r="B5" i="31"/>
  <c r="B3" i="31" s="1"/>
  <c r="B5" i="36"/>
  <c r="B3" i="36" s="1"/>
  <c r="W12" i="6"/>
  <c r="O12" i="6"/>
  <c r="G12" i="6"/>
  <c r="V12" i="6"/>
  <c r="N12" i="6"/>
  <c r="F12" i="6"/>
  <c r="U12" i="6"/>
  <c r="M12" i="6"/>
  <c r="E12" i="6"/>
  <c r="T12" i="6"/>
  <c r="L12" i="6"/>
  <c r="D12" i="6"/>
  <c r="S12" i="6"/>
  <c r="K12" i="6"/>
  <c r="C12" i="6"/>
  <c r="R12" i="6"/>
  <c r="J12" i="6"/>
  <c r="B12" i="6"/>
  <c r="P12" i="6"/>
  <c r="Q12" i="6"/>
  <c r="I12" i="6"/>
  <c r="H12" i="6"/>
  <c r="W465" i="67"/>
  <c r="W408" i="67"/>
  <c r="W351" i="67"/>
  <c r="W313" i="67"/>
  <c r="W310" i="67"/>
  <c r="W273" i="67"/>
  <c r="W216" i="67"/>
  <c r="W159" i="67"/>
  <c r="W121" i="67"/>
  <c r="W102" i="67"/>
  <c r="W92" i="67"/>
  <c r="W91" i="67"/>
  <c r="W90" i="67"/>
  <c r="W87" i="67"/>
  <c r="W86" i="67"/>
  <c r="W83" i="67"/>
  <c r="W81" i="67"/>
  <c r="W80" i="67"/>
  <c r="W78" i="67"/>
  <c r="W70" i="67"/>
  <c r="W69" i="67"/>
  <c r="W580" i="68"/>
  <c r="W508" i="68"/>
  <c r="W436" i="68"/>
  <c r="W388" i="68"/>
  <c r="W364" i="68"/>
  <c r="W338" i="68"/>
  <c r="W266" i="68"/>
  <c r="W194" i="68"/>
  <c r="W146" i="68"/>
  <c r="W122" i="68"/>
  <c r="W111" i="68"/>
  <c r="W110" i="68"/>
  <c r="W109" i="68"/>
  <c r="W106" i="68"/>
  <c r="W105" i="68"/>
  <c r="W102" i="68"/>
  <c r="W101" i="68"/>
  <c r="W98" i="68"/>
  <c r="W96" i="68"/>
  <c r="W95" i="68"/>
  <c r="W93" i="68"/>
  <c r="W465" i="69"/>
  <c r="W408" i="69"/>
  <c r="W351" i="69"/>
  <c r="W338" i="69"/>
  <c r="W337" i="69"/>
  <c r="W336" i="69"/>
  <c r="W335" i="69"/>
  <c r="W313" i="69"/>
  <c r="W310" i="69"/>
  <c r="W273" i="69"/>
  <c r="W216" i="69"/>
  <c r="W159" i="69"/>
  <c r="W146" i="69"/>
  <c r="W145" i="69"/>
  <c r="W144" i="69"/>
  <c r="W143" i="69"/>
  <c r="W121" i="69"/>
  <c r="W102" i="69"/>
  <c r="W99" i="69"/>
  <c r="W92" i="69"/>
  <c r="W91" i="69"/>
  <c r="W90" i="69"/>
  <c r="W87" i="69"/>
  <c r="W86" i="69"/>
  <c r="W83" i="69"/>
  <c r="W81" i="69"/>
  <c r="W80" i="69"/>
  <c r="W78" i="69"/>
  <c r="W70" i="69"/>
  <c r="W69" i="69"/>
  <c r="W68" i="69"/>
  <c r="W67" i="69"/>
  <c r="W465" i="70"/>
  <c r="W408" i="70"/>
  <c r="W351" i="70"/>
  <c r="W313" i="70"/>
  <c r="W294" i="70"/>
  <c r="W273" i="70"/>
  <c r="W216" i="70"/>
  <c r="W159" i="70"/>
  <c r="W121" i="70"/>
  <c r="W118" i="70"/>
  <c r="W147" i="70"/>
  <c r="W142" i="70"/>
  <c r="W102" i="70"/>
  <c r="W92" i="70"/>
  <c r="W91" i="70"/>
  <c r="W90" i="70"/>
  <c r="W87" i="70"/>
  <c r="W86" i="70"/>
  <c r="W83" i="70"/>
  <c r="W81" i="70"/>
  <c r="W80" i="70"/>
  <c r="W78" i="70"/>
  <c r="W444" i="71"/>
  <c r="W390" i="71"/>
  <c r="W388" i="71"/>
  <c r="W370" i="71"/>
  <c r="W352" i="71"/>
  <c r="W336" i="71"/>
  <c r="W334" i="71"/>
  <c r="W324" i="71"/>
  <c r="W323" i="71"/>
  <c r="W322" i="71"/>
  <c r="W321" i="71"/>
  <c r="W300" i="71"/>
  <c r="W282" i="71"/>
  <c r="W280" i="71"/>
  <c r="W262" i="71"/>
  <c r="W208" i="71"/>
  <c r="W206" i="71"/>
  <c r="W188" i="71"/>
  <c r="W170" i="71"/>
  <c r="W154" i="71"/>
  <c r="W152" i="71"/>
  <c r="W116" i="71"/>
  <c r="W148" i="71"/>
  <c r="W100" i="71"/>
  <c r="W98" i="71"/>
  <c r="W91" i="71"/>
  <c r="W90" i="71"/>
  <c r="W89" i="71"/>
  <c r="W86" i="71"/>
  <c r="W85" i="71"/>
  <c r="W82" i="71"/>
  <c r="W80" i="71"/>
  <c r="W78" i="71"/>
  <c r="W70" i="71"/>
  <c r="W69" i="71"/>
  <c r="W68" i="71"/>
  <c r="W67" i="71"/>
  <c r="W444" i="72"/>
  <c r="W390" i="72"/>
  <c r="W388" i="72"/>
  <c r="W370" i="72"/>
  <c r="W352" i="72"/>
  <c r="W336" i="72"/>
  <c r="W334" i="72"/>
  <c r="W324" i="72"/>
  <c r="W323" i="72"/>
  <c r="W322" i="72"/>
  <c r="W321" i="72"/>
  <c r="W300" i="72"/>
  <c r="W282" i="72"/>
  <c r="W280" i="72"/>
  <c r="W262" i="72"/>
  <c r="W208" i="72"/>
  <c r="W206" i="72"/>
  <c r="W188" i="72"/>
  <c r="W170" i="72"/>
  <c r="W154" i="72"/>
  <c r="W152" i="72"/>
  <c r="W118" i="72"/>
  <c r="W116" i="72"/>
  <c r="W91" i="72"/>
  <c r="W90" i="72"/>
  <c r="W89" i="72"/>
  <c r="W86" i="72"/>
  <c r="W85" i="72"/>
  <c r="W82" i="72"/>
  <c r="W80" i="72"/>
  <c r="W78" i="72"/>
  <c r="W70" i="72"/>
  <c r="W465" i="66"/>
  <c r="W408" i="66"/>
  <c r="W351" i="66"/>
  <c r="W348" i="66"/>
  <c r="W294" i="66"/>
  <c r="W291" i="66"/>
  <c r="W273" i="66"/>
  <c r="W216" i="66"/>
  <c r="W213" i="66"/>
  <c r="W159" i="66"/>
  <c r="W121" i="66"/>
  <c r="W102" i="66"/>
  <c r="W92" i="66"/>
  <c r="W91" i="66"/>
  <c r="W90" i="66"/>
  <c r="W87" i="66"/>
  <c r="W86" i="66"/>
  <c r="W83" i="66"/>
  <c r="W81" i="66"/>
  <c r="W80" i="66"/>
  <c r="W78" i="66"/>
  <c r="W68" i="66"/>
  <c r="W67" i="66"/>
  <c r="W465" i="65"/>
  <c r="W408" i="65"/>
  <c r="W367" i="65"/>
  <c r="W351" i="65"/>
  <c r="W313" i="65"/>
  <c r="W338" i="65"/>
  <c r="W294" i="65"/>
  <c r="W273" i="65"/>
  <c r="W216" i="65"/>
  <c r="W159" i="65"/>
  <c r="W102" i="65"/>
  <c r="W92" i="65"/>
  <c r="W91" i="65"/>
  <c r="W90" i="65"/>
  <c r="W87" i="65"/>
  <c r="W86" i="65"/>
  <c r="W83" i="65"/>
  <c r="W81" i="65"/>
  <c r="W80" i="65"/>
  <c r="W78" i="65"/>
  <c r="W515" i="64"/>
  <c r="W452" i="64"/>
  <c r="W389" i="64"/>
  <c r="W347" i="64"/>
  <c r="W382" i="64"/>
  <c r="W326" i="64"/>
  <c r="W303" i="64"/>
  <c r="W240" i="64"/>
  <c r="W237" i="64"/>
  <c r="W195" i="64"/>
  <c r="W177" i="64"/>
  <c r="W174" i="64"/>
  <c r="W135" i="64"/>
  <c r="W11" i="42"/>
  <c r="W170" i="42"/>
  <c r="W169" i="42"/>
  <c r="W152" i="42"/>
  <c r="W151" i="42"/>
  <c r="W134" i="42"/>
  <c r="W133" i="42"/>
  <c r="W115" i="42"/>
  <c r="W114" i="42"/>
  <c r="W95" i="42"/>
  <c r="W94" i="42"/>
  <c r="W91" i="42"/>
  <c r="W90" i="42"/>
  <c r="W72" i="42"/>
  <c r="W71" i="42"/>
  <c r="W54" i="42"/>
  <c r="W53" i="42"/>
  <c r="W52" i="42"/>
  <c r="W34" i="42"/>
  <c r="W33" i="42"/>
  <c r="W14" i="42"/>
  <c r="W13" i="42"/>
  <c r="W93" i="72"/>
  <c r="W92" i="72"/>
  <c r="W88" i="72"/>
  <c r="W87" i="72"/>
  <c r="W84" i="72"/>
  <c r="W83" i="72"/>
  <c r="W81" i="72"/>
  <c r="W79" i="72"/>
  <c r="W93" i="71"/>
  <c r="W92" i="71"/>
  <c r="W88" i="71"/>
  <c r="W87" i="71"/>
  <c r="W84" i="71"/>
  <c r="W83" i="71"/>
  <c r="W81" i="71"/>
  <c r="W79" i="71"/>
  <c r="W94" i="70"/>
  <c r="W93" i="70"/>
  <c r="W89" i="70"/>
  <c r="W88" i="70"/>
  <c r="W85" i="70"/>
  <c r="W84" i="70"/>
  <c r="W82" i="70"/>
  <c r="W79" i="70"/>
  <c r="W94" i="69"/>
  <c r="W93" i="69"/>
  <c r="W89" i="69"/>
  <c r="W88" i="69"/>
  <c r="W85" i="69"/>
  <c r="W84" i="69"/>
  <c r="W82" i="69"/>
  <c r="W79" i="69"/>
  <c r="W114" i="68"/>
  <c r="W113" i="68"/>
  <c r="W112" i="68"/>
  <c r="W108" i="68"/>
  <c r="W107" i="68"/>
  <c r="W104" i="68"/>
  <c r="W103" i="68"/>
  <c r="W100" i="68"/>
  <c r="W99" i="68"/>
  <c r="W97" i="68"/>
  <c r="W94" i="68"/>
  <c r="W94" i="67"/>
  <c r="W93" i="67"/>
  <c r="W89" i="67"/>
  <c r="W88" i="67"/>
  <c r="W85" i="67"/>
  <c r="W84" i="67"/>
  <c r="W82" i="67"/>
  <c r="W79" i="67"/>
  <c r="W94" i="66"/>
  <c r="W93" i="66"/>
  <c r="W89" i="66"/>
  <c r="W88" i="66"/>
  <c r="W85" i="66"/>
  <c r="W84" i="66"/>
  <c r="W82" i="66"/>
  <c r="W79" i="66"/>
  <c r="W94" i="65"/>
  <c r="W93" i="65"/>
  <c r="W89" i="65"/>
  <c r="W88" i="65"/>
  <c r="W85" i="65"/>
  <c r="W84" i="65"/>
  <c r="W82" i="65"/>
  <c r="W79" i="65"/>
  <c r="W164" i="44"/>
  <c r="W162" i="44"/>
  <c r="W146" i="44"/>
  <c r="W144" i="44"/>
  <c r="W128" i="44"/>
  <c r="W109" i="44"/>
  <c r="W85" i="44"/>
  <c r="W66" i="44"/>
  <c r="W63" i="44"/>
  <c r="W47" i="44"/>
  <c r="W44" i="44"/>
  <c r="W28" i="44"/>
  <c r="W7" i="44"/>
  <c r="W176" i="46"/>
  <c r="W164" i="45"/>
  <c r="W162" i="45"/>
  <c r="W149" i="46"/>
  <c r="W146" i="45"/>
  <c r="W144" i="45"/>
  <c r="W126" i="46"/>
  <c r="W115" i="46"/>
  <c r="W114" i="46"/>
  <c r="W113" i="46"/>
  <c r="W109" i="45"/>
  <c r="W91" i="46"/>
  <c r="W87" i="46"/>
  <c r="W85" i="45"/>
  <c r="W71" i="46"/>
  <c r="W67" i="46"/>
  <c r="W65" i="46"/>
  <c r="W47" i="45"/>
  <c r="W35" i="46"/>
  <c r="W6" i="46"/>
  <c r="W112" i="46"/>
  <c r="W164" i="47"/>
  <c r="W162" i="47"/>
  <c r="W146" i="47"/>
  <c r="W144" i="47"/>
  <c r="W128" i="47"/>
  <c r="W109" i="47"/>
  <c r="W85" i="47"/>
  <c r="W66" i="47"/>
  <c r="W47" i="47"/>
  <c r="W28" i="47"/>
  <c r="W7" i="47"/>
  <c r="W4" i="47"/>
  <c r="W162" i="48"/>
  <c r="W144" i="48"/>
  <c r="W63" i="48"/>
  <c r="W162" i="49"/>
  <c r="W144" i="49"/>
  <c r="W164" i="50"/>
  <c r="W162" i="50"/>
  <c r="W146" i="50"/>
  <c r="W144" i="50"/>
  <c r="W128" i="50"/>
  <c r="W109" i="50"/>
  <c r="W85" i="50"/>
  <c r="W66" i="50"/>
  <c r="W63" i="50"/>
  <c r="W47" i="50"/>
  <c r="W28" i="50"/>
  <c r="W25" i="50"/>
  <c r="W7" i="50"/>
  <c r="W164" i="53"/>
  <c r="W146" i="53"/>
  <c r="W128" i="53"/>
  <c r="W109" i="53"/>
  <c r="W85" i="53"/>
  <c r="W66" i="53"/>
  <c r="W47" i="53"/>
  <c r="W28" i="53"/>
  <c r="W7" i="53"/>
  <c r="W164" i="54"/>
  <c r="W162" i="54"/>
  <c r="W144" i="54"/>
  <c r="W86" i="58"/>
  <c r="W67" i="58"/>
  <c r="W371" i="67" s="1"/>
  <c r="W370" i="67" s="1"/>
  <c r="W47" i="54"/>
  <c r="W28" i="54"/>
  <c r="W8" i="58"/>
  <c r="W411" i="64" s="1"/>
  <c r="W410" i="64" s="1"/>
  <c r="W4" i="54"/>
  <c r="W170" i="56"/>
  <c r="W169" i="56"/>
  <c r="W168" i="56"/>
  <c r="W162" i="55"/>
  <c r="W152" i="56"/>
  <c r="W149" i="56"/>
  <c r="W146" i="55"/>
  <c r="W144" i="55"/>
  <c r="W137" i="56"/>
  <c r="W129" i="59"/>
  <c r="W390" i="70" s="1"/>
  <c r="W389" i="70" s="1"/>
  <c r="W122" i="56"/>
  <c r="W121" i="56"/>
  <c r="W118" i="56"/>
  <c r="W114" i="56"/>
  <c r="W113" i="56"/>
  <c r="W112" i="56"/>
  <c r="W110" i="59"/>
  <c r="W109" i="59" s="1"/>
  <c r="W101" i="56"/>
  <c r="W98" i="56"/>
  <c r="W97" i="56"/>
  <c r="W94" i="56"/>
  <c r="W93" i="56"/>
  <c r="W90" i="56"/>
  <c r="W89" i="56"/>
  <c r="W77" i="56"/>
  <c r="W74" i="56"/>
  <c r="W70" i="56"/>
  <c r="W69" i="56"/>
  <c r="W67" i="59"/>
  <c r="W390" i="67" s="1"/>
  <c r="W389" i="67" s="1"/>
  <c r="W65" i="56"/>
  <c r="W59" i="56"/>
  <c r="W58" i="56"/>
  <c r="W57" i="56"/>
  <c r="W54" i="56"/>
  <c r="W39" i="56"/>
  <c r="W38" i="56"/>
  <c r="W37" i="56"/>
  <c r="W34" i="56"/>
  <c r="W31" i="56"/>
  <c r="W30" i="56"/>
  <c r="W29" i="59"/>
  <c r="W22" i="56"/>
  <c r="W19" i="56"/>
  <c r="W18" i="56"/>
  <c r="W17" i="56"/>
  <c r="W14" i="56"/>
  <c r="W10" i="56"/>
  <c r="W8" i="59"/>
  <c r="W432" i="64" s="1"/>
  <c r="W431" i="64" s="1"/>
  <c r="W167" i="56"/>
  <c r="W166" i="56"/>
  <c r="W151" i="56"/>
  <c r="W150" i="56"/>
  <c r="W145" i="56"/>
  <c r="W133" i="56"/>
  <c r="W115" i="56"/>
  <c r="W102" i="56"/>
  <c r="W86" i="56"/>
  <c r="W78" i="56"/>
  <c r="W164" i="57"/>
  <c r="W162" i="57"/>
  <c r="W146" i="57"/>
  <c r="W144" i="57"/>
  <c r="W128" i="57"/>
  <c r="W109" i="57"/>
  <c r="W85" i="57"/>
  <c r="W66" i="57"/>
  <c r="W47" i="57"/>
  <c r="W28" i="57"/>
  <c r="W7" i="57"/>
  <c r="W162" i="58"/>
  <c r="W144" i="58"/>
  <c r="W63" i="58"/>
  <c r="W29" i="58"/>
  <c r="W28" i="58" s="1"/>
  <c r="W25" i="58"/>
  <c r="W162" i="59"/>
  <c r="W144" i="59"/>
  <c r="W125" i="59"/>
  <c r="W4" i="59"/>
  <c r="W164" i="60"/>
  <c r="W162" i="60"/>
  <c r="W146" i="60"/>
  <c r="W144" i="60"/>
  <c r="W128" i="60"/>
  <c r="W109" i="60"/>
  <c r="W85" i="60"/>
  <c r="W66" i="60"/>
  <c r="W63" i="60"/>
  <c r="W47" i="60"/>
  <c r="W44" i="60"/>
  <c r="W28" i="60"/>
  <c r="W7" i="60"/>
  <c r="W164" i="63"/>
  <c r="W146" i="63"/>
  <c r="W128" i="63"/>
  <c r="W109" i="63"/>
  <c r="W85" i="63"/>
  <c r="W66" i="63"/>
  <c r="W47" i="63"/>
  <c r="W28" i="63"/>
  <c r="W7" i="63"/>
  <c r="W15" i="7"/>
  <c r="W29" i="12"/>
  <c r="W26" i="12"/>
  <c r="W25" i="12"/>
  <c r="W23" i="12"/>
  <c r="W21" i="12"/>
  <c r="W15" i="8"/>
  <c r="W13" i="12"/>
  <c r="W10" i="12"/>
  <c r="W30" i="10"/>
  <c r="W24" i="13"/>
  <c r="W23" i="10"/>
  <c r="W14" i="10"/>
  <c r="W13" i="13"/>
  <c r="W11" i="10"/>
  <c r="W10" i="13"/>
  <c r="W6" i="10"/>
  <c r="W31" i="14"/>
  <c r="W31" i="17" s="1"/>
  <c r="W30" i="14"/>
  <c r="W24" i="14"/>
  <c r="W24" i="17" s="1"/>
  <c r="W22" i="14"/>
  <c r="W22" i="17" s="1"/>
  <c r="W15" i="11"/>
  <c r="W11" i="14"/>
  <c r="W11" i="17" s="1"/>
  <c r="W10" i="14"/>
  <c r="W10" i="17" s="1"/>
  <c r="W9" i="14"/>
  <c r="W9" i="17" s="1"/>
  <c r="W30" i="12"/>
  <c r="W24" i="12"/>
  <c r="W32" i="14"/>
  <c r="W32" i="17" s="1"/>
  <c r="W26" i="14"/>
  <c r="W26" i="17" s="1"/>
  <c r="W25" i="14"/>
  <c r="W25" i="17" s="1"/>
  <c r="W23" i="14"/>
  <c r="W23" i="17" s="1"/>
  <c r="W16" i="14"/>
  <c r="W16" i="17" s="1"/>
  <c r="W14" i="14"/>
  <c r="W14" i="17" s="1"/>
  <c r="W13" i="14"/>
  <c r="W13" i="17" s="1"/>
  <c r="W12" i="14"/>
  <c r="W12" i="17" s="1"/>
  <c r="W15" i="18"/>
  <c r="W32" i="23"/>
  <c r="W31" i="23"/>
  <c r="W30" i="23"/>
  <c r="W29" i="23"/>
  <c r="W28" i="23"/>
  <c r="W24" i="23"/>
  <c r="W23" i="23"/>
  <c r="W22" i="23"/>
  <c r="W19" i="23"/>
  <c r="W15" i="19"/>
  <c r="W11" i="23"/>
  <c r="W31" i="24"/>
  <c r="W29" i="21"/>
  <c r="W26" i="24"/>
  <c r="W25" i="21"/>
  <c r="W23" i="21"/>
  <c r="W18" i="21"/>
  <c r="W16" i="21"/>
  <c r="W8" i="21"/>
  <c r="W7" i="21"/>
  <c r="W31" i="25"/>
  <c r="W31" i="28" s="1"/>
  <c r="W24" i="25"/>
  <c r="W24" i="28" s="1"/>
  <c r="W22" i="25"/>
  <c r="W22" i="28" s="1"/>
  <c r="W15" i="22"/>
  <c r="W11" i="25"/>
  <c r="W11" i="28" s="1"/>
  <c r="W10" i="25"/>
  <c r="W10" i="28" s="1"/>
  <c r="W9" i="25"/>
  <c r="W9" i="28" s="1"/>
  <c r="W26" i="23"/>
  <c r="W25" i="23"/>
  <c r="W18" i="23"/>
  <c r="W32" i="25"/>
  <c r="W32" i="28" s="1"/>
  <c r="W26" i="25"/>
  <c r="W26" i="28" s="1"/>
  <c r="W25" i="25"/>
  <c r="W25" i="28" s="1"/>
  <c r="W16" i="25"/>
  <c r="W15" i="25" s="1"/>
  <c r="W15" i="28" s="1"/>
  <c r="W14" i="25"/>
  <c r="W14" i="28" s="1"/>
  <c r="W13" i="25"/>
  <c r="W13" i="28" s="1"/>
  <c r="W12" i="25"/>
  <c r="W12" i="28" s="1"/>
  <c r="W92" i="6"/>
  <c r="W89" i="6"/>
  <c r="W17" i="6"/>
  <c r="W156" i="70" l="1"/>
  <c r="W367" i="70"/>
  <c r="W342" i="65"/>
  <c r="W139" i="70"/>
  <c r="W330" i="70"/>
  <c r="W144" i="70"/>
  <c r="W28" i="24"/>
  <c r="W340" i="65"/>
  <c r="W146" i="70"/>
  <c r="W11" i="24"/>
  <c r="W103" i="56"/>
  <c r="W28" i="25"/>
  <c r="W9" i="21"/>
  <c r="W19" i="21"/>
  <c r="W28" i="21"/>
  <c r="W8" i="23"/>
  <c r="W18" i="13"/>
  <c r="W26" i="10"/>
  <c r="W7" i="12"/>
  <c r="W25" i="13"/>
  <c r="W63" i="57"/>
  <c r="W62" i="57" s="1"/>
  <c r="W44" i="45"/>
  <c r="W43" i="45" s="1"/>
  <c r="W407" i="64"/>
  <c r="W406" i="64" s="1"/>
  <c r="W428" i="64"/>
  <c r="W427" i="64" s="1"/>
  <c r="W175" i="69"/>
  <c r="W16" i="10"/>
  <c r="W25" i="10"/>
  <c r="W25" i="60"/>
  <c r="W24" i="60" s="1"/>
  <c r="W106" i="45"/>
  <c r="W6" i="14"/>
  <c r="W60" i="46"/>
  <c r="W72" i="46"/>
  <c r="W92" i="46"/>
  <c r="W120" i="46"/>
  <c r="W152" i="46"/>
  <c r="W19" i="24"/>
  <c r="W7" i="14"/>
  <c r="W6" i="56"/>
  <c r="W15" i="56"/>
  <c r="W26" i="56"/>
  <c r="W35" i="56"/>
  <c r="W55" i="56"/>
  <c r="W126" i="56"/>
  <c r="W135" i="56"/>
  <c r="W155" i="56"/>
  <c r="W33" i="46"/>
  <c r="W53" i="46"/>
  <c r="W64" i="46"/>
  <c r="W93" i="46"/>
  <c r="W153" i="46"/>
  <c r="W23" i="24"/>
  <c r="W26" i="13"/>
  <c r="W88" i="56"/>
  <c r="W5" i="46"/>
  <c r="W34" i="46"/>
  <c r="W15" i="42"/>
  <c r="W51" i="42"/>
  <c r="W70" i="42"/>
  <c r="W16" i="42"/>
  <c r="W333" i="67"/>
  <c r="W99" i="66"/>
  <c r="W98" i="66" s="1"/>
  <c r="W213" i="70"/>
  <c r="W212" i="70" s="1"/>
  <c r="W125" i="44"/>
  <c r="W124" i="44" s="1"/>
  <c r="W143" i="70"/>
  <c r="W325" i="71"/>
  <c r="W334" i="67"/>
  <c r="W337" i="67"/>
  <c r="W348" i="70"/>
  <c r="W347" i="70" s="1"/>
  <c r="W149" i="69"/>
  <c r="W323" i="64"/>
  <c r="W322" i="64" s="1"/>
  <c r="W367" i="67"/>
  <c r="W366" i="67" s="1"/>
  <c r="W5" i="24"/>
  <c r="W13" i="24"/>
  <c r="W6" i="21"/>
  <c r="W14" i="21"/>
  <c r="W24" i="24"/>
  <c r="W13" i="23"/>
  <c r="W106" i="60"/>
  <c r="W105" i="60" s="1"/>
  <c r="W82" i="47"/>
  <c r="W81" i="47" s="1"/>
  <c r="W175" i="65"/>
  <c r="W82" i="57"/>
  <c r="W81" i="57" s="1"/>
  <c r="W106" i="49"/>
  <c r="W337" i="65"/>
  <c r="W345" i="65"/>
  <c r="W25" i="24"/>
  <c r="W68" i="46"/>
  <c r="W88" i="46"/>
  <c r="W96" i="46"/>
  <c r="W127" i="46"/>
  <c r="W156" i="46"/>
  <c r="W90" i="46"/>
  <c r="W177" i="46"/>
  <c r="W55" i="42"/>
  <c r="W149" i="42"/>
  <c r="W143" i="68"/>
  <c r="W142" i="68" s="1"/>
  <c r="W132" i="56"/>
  <c r="W30" i="46"/>
  <c r="W7" i="24"/>
  <c r="W348" i="67"/>
  <c r="W347" i="67" s="1"/>
  <c r="W79" i="64"/>
  <c r="W32" i="12"/>
  <c r="W104" i="6"/>
  <c r="W158" i="6" s="1"/>
  <c r="W449" i="64"/>
  <c r="W448" i="64" s="1"/>
  <c r="W339" i="65"/>
  <c r="W194" i="70"/>
  <c r="W150" i="69"/>
  <c r="W385" i="68"/>
  <c r="W384" i="68" s="1"/>
  <c r="W98" i="46"/>
  <c r="W158" i="46"/>
  <c r="W326" i="71"/>
  <c r="W59" i="46"/>
  <c r="W25" i="44"/>
  <c r="W24" i="44" s="1"/>
  <c r="W153" i="42"/>
  <c r="W127" i="56"/>
  <c r="W136" i="56"/>
  <c r="W148" i="56"/>
  <c r="W156" i="56"/>
  <c r="W32" i="46"/>
  <c r="W367" i="69"/>
  <c r="W125" i="50"/>
  <c r="W124" i="50" s="1"/>
  <c r="W125" i="54"/>
  <c r="W348" i="65"/>
  <c r="W347" i="65" s="1"/>
  <c r="W79" i="68"/>
  <c r="W63" i="49"/>
  <c r="W386" i="69"/>
  <c r="W310" i="70"/>
  <c r="W309" i="70" s="1"/>
  <c r="W145" i="71"/>
  <c r="W331" i="70"/>
  <c r="W132" i="64"/>
  <c r="W99" i="65"/>
  <c r="W386" i="66"/>
  <c r="W188" i="68"/>
  <c r="W194" i="69"/>
  <c r="W71" i="56"/>
  <c r="W106" i="50"/>
  <c r="W105" i="50" s="1"/>
  <c r="W135" i="72"/>
  <c r="W327" i="71"/>
  <c r="W44" i="49"/>
  <c r="W154" i="56"/>
  <c r="W4" i="49"/>
  <c r="W25" i="49"/>
  <c r="W239" i="68"/>
  <c r="W44" i="59"/>
  <c r="W96" i="56"/>
  <c r="W62" i="50"/>
  <c r="W187" i="68"/>
  <c r="W106" i="48"/>
  <c r="W55" i="46"/>
  <c r="W12" i="42"/>
  <c r="W50" i="42"/>
  <c r="W69" i="42"/>
  <c r="W156" i="66"/>
  <c r="W155" i="66" s="1"/>
  <c r="W44" i="57"/>
  <c r="W43" i="57" s="1"/>
  <c r="W334" i="69"/>
  <c r="W85" i="54"/>
  <c r="W4" i="48"/>
  <c r="W25" i="48"/>
  <c r="W153" i="69"/>
  <c r="W119" i="68"/>
  <c r="W167" i="68" s="1"/>
  <c r="W191" i="68"/>
  <c r="W190" i="68" s="1"/>
  <c r="W481" i="68"/>
  <c r="W3" i="47"/>
  <c r="W330" i="69"/>
  <c r="W158" i="56"/>
  <c r="W131" i="56"/>
  <c r="W215" i="68"/>
  <c r="W92" i="56"/>
  <c r="W120" i="56"/>
  <c r="W18" i="35"/>
  <c r="W18" i="31"/>
  <c r="W161" i="47"/>
  <c r="W29" i="56"/>
  <c r="W82" i="54"/>
  <c r="W25" i="47"/>
  <c r="W24" i="47" s="1"/>
  <c r="W125" i="47"/>
  <c r="W124" i="47" s="1"/>
  <c r="W18" i="37"/>
  <c r="W25" i="59"/>
  <c r="W63" i="55"/>
  <c r="W153" i="56"/>
  <c r="W85" i="46"/>
  <c r="W94" i="46"/>
  <c r="W122" i="46"/>
  <c r="W175" i="70"/>
  <c r="W134" i="56"/>
  <c r="W144" i="56"/>
  <c r="W87" i="56"/>
  <c r="W95" i="56"/>
  <c r="W58" i="46"/>
  <c r="W89" i="46"/>
  <c r="W175" i="46"/>
  <c r="W8" i="24"/>
  <c r="W68" i="56"/>
  <c r="W76" i="56"/>
  <c r="W32" i="56"/>
  <c r="W9" i="13"/>
  <c r="W161" i="50"/>
  <c r="W20" i="10"/>
  <c r="W29" i="10"/>
  <c r="W9" i="12"/>
  <c r="W165" i="56"/>
  <c r="W44" i="50"/>
  <c r="W43" i="50" s="1"/>
  <c r="W125" i="49"/>
  <c r="W4" i="60"/>
  <c r="W3" i="60" s="1"/>
  <c r="W341" i="65"/>
  <c r="W345" i="66"/>
  <c r="W137" i="72"/>
  <c r="W20" i="56"/>
  <c r="W60" i="56"/>
  <c r="W72" i="56"/>
  <c r="W31" i="42"/>
  <c r="W147" i="59"/>
  <c r="W146" i="59" s="1"/>
  <c r="W143" i="59" s="1"/>
  <c r="W156" i="65"/>
  <c r="W155" i="65" s="1"/>
  <c r="W24" i="10"/>
  <c r="W12" i="24"/>
  <c r="W10" i="24"/>
  <c r="W125" i="55"/>
  <c r="W125" i="56" s="1"/>
  <c r="W98" i="65"/>
  <c r="W118" i="65"/>
  <c r="W6" i="24"/>
  <c r="W5" i="21"/>
  <c r="W13" i="21"/>
  <c r="W32" i="24"/>
  <c r="W12" i="23"/>
  <c r="W5" i="10"/>
  <c r="W32" i="10"/>
  <c r="W12" i="12"/>
  <c r="W31" i="10"/>
  <c r="W31" i="13"/>
  <c r="W106" i="58"/>
  <c r="W25" i="57"/>
  <c r="W24" i="57" s="1"/>
  <c r="W82" i="48"/>
  <c r="W63" i="47"/>
  <c r="W62" i="47" s="1"/>
  <c r="W25" i="45"/>
  <c r="W213" i="65"/>
  <c r="W212" i="65" s="1"/>
  <c r="W291" i="65"/>
  <c r="W175" i="66"/>
  <c r="W91" i="56"/>
  <c r="W99" i="56"/>
  <c r="W119" i="56"/>
  <c r="W130" i="56"/>
  <c r="W63" i="54"/>
  <c r="W31" i="46"/>
  <c r="W69" i="46"/>
  <c r="W97" i="46"/>
  <c r="W129" i="46"/>
  <c r="W344" i="65"/>
  <c r="W139" i="66"/>
  <c r="W386" i="70"/>
  <c r="W385" i="70" s="1"/>
  <c r="W333" i="69"/>
  <c r="W405" i="69"/>
  <c r="W404" i="69" s="1"/>
  <c r="W23" i="13"/>
  <c r="W138" i="72"/>
  <c r="W13" i="56"/>
  <c r="W21" i="56"/>
  <c r="W33" i="56"/>
  <c r="W73" i="56"/>
  <c r="W24" i="50"/>
  <c r="W150" i="42"/>
  <c r="W79" i="6"/>
  <c r="W78" i="6" s="1"/>
  <c r="W86" i="6" s="1"/>
  <c r="W30" i="25"/>
  <c r="W173" i="64"/>
  <c r="W99" i="67"/>
  <c r="W98" i="67" s="1"/>
  <c r="W330" i="67"/>
  <c r="W16" i="28"/>
  <c r="W17" i="8"/>
  <c r="W27" i="8"/>
  <c r="W143" i="44"/>
  <c r="W419" i="68"/>
  <c r="W331" i="67"/>
  <c r="W31" i="12"/>
  <c r="W11" i="13"/>
  <c r="W186" i="68"/>
  <c r="W21" i="21"/>
  <c r="W30" i="24"/>
  <c r="W32" i="13"/>
  <c r="W12" i="10"/>
  <c r="W22" i="10"/>
  <c r="W11" i="12"/>
  <c r="W82" i="58"/>
  <c r="W129" i="58"/>
  <c r="W371" i="70" s="1"/>
  <c r="W370" i="70" s="1"/>
  <c r="W366" i="70" s="1"/>
  <c r="W155" i="46"/>
  <c r="W386" i="65"/>
  <c r="W118" i="66"/>
  <c r="W117" i="66" s="1"/>
  <c r="W367" i="66"/>
  <c r="W213" i="69"/>
  <c r="W212" i="69" s="1"/>
  <c r="W263" i="68"/>
  <c r="W262" i="68" s="1"/>
  <c r="W161" i="57"/>
  <c r="W331" i="71"/>
  <c r="W416" i="68"/>
  <c r="W457" i="68"/>
  <c r="W405" i="67"/>
  <c r="W404" i="67" s="1"/>
  <c r="W417" i="68"/>
  <c r="W125" i="57"/>
  <c r="W124" i="57" s="1"/>
  <c r="W100" i="72"/>
  <c r="W136" i="72" s="1"/>
  <c r="W405" i="70"/>
  <c r="W404" i="70" s="1"/>
  <c r="W348" i="69"/>
  <c r="W347" i="69" s="1"/>
  <c r="W140" i="67"/>
  <c r="W213" i="67"/>
  <c r="W212" i="67" s="1"/>
  <c r="W291" i="67"/>
  <c r="W329" i="67" s="1"/>
  <c r="W386" i="67"/>
  <c r="W385" i="67" s="1"/>
  <c r="W194" i="66"/>
  <c r="W328" i="71"/>
  <c r="W152" i="69"/>
  <c r="W433" i="68"/>
  <c r="W432" i="68" s="1"/>
  <c r="W329" i="71"/>
  <c r="W144" i="71"/>
  <c r="W156" i="69"/>
  <c r="W155" i="69" s="1"/>
  <c r="W415" i="68"/>
  <c r="W4" i="55"/>
  <c r="W4" i="56" s="1"/>
  <c r="W26" i="21"/>
  <c r="W156" i="67"/>
  <c r="W155" i="67" s="1"/>
  <c r="W16" i="56"/>
  <c r="W170" i="68"/>
  <c r="W9" i="24"/>
  <c r="W44" i="55"/>
  <c r="W10" i="42"/>
  <c r="W386" i="64"/>
  <c r="W385" i="64" s="1"/>
  <c r="W8" i="12"/>
  <c r="W28" i="13"/>
  <c r="W4" i="11"/>
  <c r="W17" i="11"/>
  <c r="W27" i="11"/>
  <c r="W343" i="66"/>
  <c r="W183" i="68"/>
  <c r="W194" i="67"/>
  <c r="W294" i="67"/>
  <c r="W332" i="67" s="1"/>
  <c r="W15" i="9"/>
  <c r="W15" i="10" s="1"/>
  <c r="W335" i="65"/>
  <c r="W18" i="36"/>
  <c r="W43" i="60"/>
  <c r="W163" i="56"/>
  <c r="W149" i="65"/>
  <c r="W98" i="72"/>
  <c r="W134" i="72" s="1"/>
  <c r="W145" i="70"/>
  <c r="W4" i="19"/>
  <c r="W4" i="18"/>
  <c r="W3" i="18" s="1"/>
  <c r="W16" i="24" s="1"/>
  <c r="W12" i="13"/>
  <c r="W151" i="46"/>
  <c r="W150" i="65"/>
  <c r="W340" i="66"/>
  <c r="W205" i="72"/>
  <c r="W344" i="70"/>
  <c r="W80" i="68"/>
  <c r="W184" i="68"/>
  <c r="W10" i="10"/>
  <c r="W19" i="13"/>
  <c r="W143" i="60"/>
  <c r="W63" i="45"/>
  <c r="W63" i="46" s="1"/>
  <c r="W82" i="45"/>
  <c r="W81" i="45" s="1"/>
  <c r="W43" i="44"/>
  <c r="W383" i="64"/>
  <c r="W381" i="64"/>
  <c r="W151" i="65"/>
  <c r="W212" i="66"/>
  <c r="W341" i="66"/>
  <c r="W345" i="70"/>
  <c r="W177" i="68"/>
  <c r="W20" i="21"/>
  <c r="W29" i="24"/>
  <c r="W125" i="60"/>
  <c r="W124" i="60" s="1"/>
  <c r="W82" i="55"/>
  <c r="W159" i="56"/>
  <c r="W25" i="54"/>
  <c r="W24" i="54" s="1"/>
  <c r="W66" i="54"/>
  <c r="W82" i="49"/>
  <c r="W121" i="46"/>
  <c r="W344" i="64"/>
  <c r="W194" i="65"/>
  <c r="W342" i="66"/>
  <c r="W405" i="66"/>
  <c r="W404" i="66" s="1"/>
  <c r="W330" i="71"/>
  <c r="W178" i="68"/>
  <c r="W505" i="68"/>
  <c r="W504" i="68" s="1"/>
  <c r="W140" i="70"/>
  <c r="W179" i="68"/>
  <c r="W13" i="6"/>
  <c r="W29" i="25"/>
  <c r="W30" i="21"/>
  <c r="W125" i="58"/>
  <c r="W4" i="57"/>
  <c r="W3" i="57" s="1"/>
  <c r="W163" i="64"/>
  <c r="W146" i="65"/>
  <c r="W336" i="65"/>
  <c r="W138" i="66"/>
  <c r="W344" i="66"/>
  <c r="W139" i="72"/>
  <c r="W146" i="71"/>
  <c r="W317" i="71"/>
  <c r="W180" i="68"/>
  <c r="W75" i="56"/>
  <c r="W106" i="44"/>
  <c r="W105" i="44" s="1"/>
  <c r="W147" i="65"/>
  <c r="W387" i="72"/>
  <c r="W181" i="68"/>
  <c r="W30" i="13"/>
  <c r="W28" i="12"/>
  <c r="W8" i="14"/>
  <c r="W24" i="58"/>
  <c r="W27" i="56"/>
  <c r="W36" i="56"/>
  <c r="W56" i="56"/>
  <c r="W44" i="48"/>
  <c r="W154" i="42"/>
  <c r="W148" i="65"/>
  <c r="W347" i="66"/>
  <c r="W320" i="71"/>
  <c r="W182" i="68"/>
  <c r="W361" i="68"/>
  <c r="W360" i="68" s="1"/>
  <c r="W418" i="68"/>
  <c r="W335" i="67"/>
  <c r="W18" i="34"/>
  <c r="W18" i="30"/>
  <c r="W4" i="58"/>
  <c r="W46" i="56"/>
  <c r="W83" i="56"/>
  <c r="W138" i="56"/>
  <c r="W176" i="56"/>
  <c r="W4" i="44"/>
  <c r="W3" i="44" s="1"/>
  <c r="W78" i="46"/>
  <c r="W141" i="46"/>
  <c r="W97" i="42"/>
  <c r="W116" i="42"/>
  <c r="W171" i="42"/>
  <c r="W111" i="64"/>
  <c r="W67" i="65"/>
  <c r="W331" i="65"/>
  <c r="W145" i="66"/>
  <c r="W153" i="66"/>
  <c r="W331" i="66"/>
  <c r="W97" i="71"/>
  <c r="W298" i="71"/>
  <c r="W297" i="71" s="1"/>
  <c r="W335" i="70"/>
  <c r="W343" i="70"/>
  <c r="W173" i="68"/>
  <c r="W425" i="68"/>
  <c r="W144" i="67"/>
  <c r="W152" i="67"/>
  <c r="W27" i="22"/>
  <c r="W177" i="56"/>
  <c r="W161" i="45"/>
  <c r="W41" i="46"/>
  <c r="W108" i="46"/>
  <c r="W116" i="46"/>
  <c r="W159" i="46"/>
  <c r="W117" i="42"/>
  <c r="W172" i="42"/>
  <c r="W162" i="64"/>
  <c r="W170" i="64"/>
  <c r="W68" i="65"/>
  <c r="W146" i="66"/>
  <c r="W333" i="66"/>
  <c r="W319" i="72"/>
  <c r="W149" i="71"/>
  <c r="W319" i="71"/>
  <c r="W336" i="70"/>
  <c r="W98" i="69"/>
  <c r="W174" i="68"/>
  <c r="W410" i="68"/>
  <c r="W426" i="68"/>
  <c r="W145" i="67"/>
  <c r="W153" i="67"/>
  <c r="W14" i="18"/>
  <c r="W14" i="23" s="1"/>
  <c r="W7" i="13"/>
  <c r="W26" i="46"/>
  <c r="W83" i="46"/>
  <c r="W100" i="46"/>
  <c r="W117" i="46"/>
  <c r="W144" i="46"/>
  <c r="W171" i="46"/>
  <c r="W171" i="64"/>
  <c r="W373" i="64"/>
  <c r="W152" i="65"/>
  <c r="W334" i="65"/>
  <c r="W147" i="66"/>
  <c r="W334" i="66"/>
  <c r="W320" i="72"/>
  <c r="W333" i="72"/>
  <c r="W337" i="70"/>
  <c r="W175" i="68"/>
  <c r="W411" i="68"/>
  <c r="W427" i="68"/>
  <c r="W146" i="67"/>
  <c r="W6" i="25"/>
  <c r="W18" i="14"/>
  <c r="W82" i="59"/>
  <c r="W49" i="56"/>
  <c r="W141" i="56"/>
  <c r="W171" i="56"/>
  <c r="W4" i="50"/>
  <c r="W3" i="50" s="1"/>
  <c r="W128" i="45"/>
  <c r="W128" i="46" s="1"/>
  <c r="W101" i="46"/>
  <c r="W118" i="46"/>
  <c r="W164" i="64"/>
  <c r="W374" i="64"/>
  <c r="W153" i="65"/>
  <c r="W148" i="66"/>
  <c r="W335" i="66"/>
  <c r="W338" i="70"/>
  <c r="W341" i="69"/>
  <c r="W176" i="68"/>
  <c r="W412" i="68"/>
  <c r="W420" i="68"/>
  <c r="W428" i="68"/>
  <c r="W147" i="67"/>
  <c r="W4" i="22"/>
  <c r="W4" i="20"/>
  <c r="W7" i="25"/>
  <c r="W18" i="25"/>
  <c r="W15" i="14"/>
  <c r="W15" i="17" s="1"/>
  <c r="W28" i="14"/>
  <c r="W7" i="55"/>
  <c r="W25" i="55"/>
  <c r="W143" i="55"/>
  <c r="W119" i="46"/>
  <c r="W137" i="46"/>
  <c r="W146" i="46"/>
  <c r="W165" i="48"/>
  <c r="W173" i="72" s="1"/>
  <c r="W172" i="72" s="1"/>
  <c r="W169" i="72" s="1"/>
  <c r="W290" i="65"/>
  <c r="W149" i="66"/>
  <c r="W336" i="66"/>
  <c r="W68" i="72"/>
  <c r="W135" i="71"/>
  <c r="W68" i="70"/>
  <c r="W339" i="70"/>
  <c r="W138" i="69"/>
  <c r="W147" i="69"/>
  <c r="W342" i="69"/>
  <c r="W413" i="68"/>
  <c r="W421" i="68"/>
  <c r="W429" i="68"/>
  <c r="W148" i="67"/>
  <c r="W100" i="6"/>
  <c r="W154" i="6" s="1"/>
  <c r="W8" i="25"/>
  <c r="W19" i="25"/>
  <c r="W17" i="9"/>
  <c r="W20" i="14"/>
  <c r="W29" i="13"/>
  <c r="W19" i="46"/>
  <c r="W35" i="42"/>
  <c r="W150" i="66"/>
  <c r="W69" i="72"/>
  <c r="W69" i="70"/>
  <c r="W151" i="70"/>
  <c r="W340" i="70"/>
  <c r="W139" i="69"/>
  <c r="W343" i="69"/>
  <c r="W82" i="68"/>
  <c r="W422" i="68"/>
  <c r="W430" i="68"/>
  <c r="W141" i="67"/>
  <c r="W149" i="67"/>
  <c r="W101" i="6"/>
  <c r="W155" i="6" s="1"/>
  <c r="W21" i="14"/>
  <c r="W108" i="56"/>
  <c r="W117" i="56"/>
  <c r="W174" i="56"/>
  <c r="W49" i="46"/>
  <c r="W57" i="46"/>
  <c r="W148" i="46"/>
  <c r="W167" i="46"/>
  <c r="W36" i="42"/>
  <c r="W112" i="42"/>
  <c r="W131" i="42"/>
  <c r="W167" i="42"/>
  <c r="W151" i="66"/>
  <c r="W138" i="71"/>
  <c r="W70" i="70"/>
  <c r="W152" i="70"/>
  <c r="W341" i="70"/>
  <c r="W344" i="69"/>
  <c r="W83" i="68"/>
  <c r="W171" i="68"/>
  <c r="W423" i="68"/>
  <c r="W142" i="67"/>
  <c r="W150" i="67"/>
  <c r="W21" i="23"/>
  <c r="W27" i="9"/>
  <c r="W22" i="13"/>
  <c r="W28" i="55"/>
  <c r="W28" i="56" s="1"/>
  <c r="W66" i="55"/>
  <c r="W113" i="42"/>
  <c r="W132" i="42"/>
  <c r="W168" i="42"/>
  <c r="W330" i="65"/>
  <c r="W144" i="66"/>
  <c r="W152" i="66"/>
  <c r="W330" i="66"/>
  <c r="W153" i="70"/>
  <c r="W334" i="70"/>
  <c r="W342" i="70"/>
  <c r="W142" i="69"/>
  <c r="W345" i="69"/>
  <c r="W84" i="68"/>
  <c r="W172" i="68"/>
  <c r="W424" i="68"/>
  <c r="W143" i="67"/>
  <c r="W151" i="67"/>
  <c r="W336" i="67"/>
  <c r="W309" i="67"/>
  <c r="W31" i="21"/>
  <c r="W461" i="68"/>
  <c r="W460" i="68" s="1"/>
  <c r="W85" i="58"/>
  <c r="W19" i="6"/>
  <c r="W18" i="12"/>
  <c r="W157" i="56"/>
  <c r="W28" i="59"/>
  <c r="W390" i="65"/>
  <c r="W389" i="65" s="1"/>
  <c r="W7" i="23"/>
  <c r="W19" i="12"/>
  <c r="W17" i="7"/>
  <c r="W17" i="12" s="1"/>
  <c r="W19" i="14"/>
  <c r="W20" i="12"/>
  <c r="W22" i="12"/>
  <c r="W161" i="44"/>
  <c r="W23" i="6"/>
  <c r="W16" i="30"/>
  <c r="W17" i="30" s="1"/>
  <c r="W5" i="23"/>
  <c r="W10" i="23"/>
  <c r="W16" i="33"/>
  <c r="W17" i="33" s="1"/>
  <c r="W116" i="6"/>
  <c r="W170" i="6" s="1"/>
  <c r="W112" i="29"/>
  <c r="W125" i="29" s="1"/>
  <c r="W111" i="29"/>
  <c r="W124" i="29" s="1"/>
  <c r="W16" i="34"/>
  <c r="W17" i="34" s="1"/>
  <c r="W112" i="6"/>
  <c r="W21" i="6"/>
  <c r="W23" i="25"/>
  <c r="W23" i="28" s="1"/>
  <c r="W17" i="22"/>
  <c r="W24" i="29"/>
  <c r="W11" i="29" s="1"/>
  <c r="W115" i="29"/>
  <c r="W128" i="29" s="1"/>
  <c r="W21" i="10"/>
  <c r="W13" i="10"/>
  <c r="W18" i="10"/>
  <c r="W19" i="10"/>
  <c r="W236" i="64"/>
  <c r="W137" i="71"/>
  <c r="W118" i="71"/>
  <c r="W136" i="71" s="1"/>
  <c r="W32" i="21"/>
  <c r="W9" i="23"/>
  <c r="W23" i="29"/>
  <c r="W114" i="29"/>
  <c r="W127" i="29" s="1"/>
  <c r="W11" i="21"/>
  <c r="W62" i="60"/>
  <c r="W6" i="23"/>
  <c r="W12" i="21"/>
  <c r="W63" i="59"/>
  <c r="W371" i="65"/>
  <c r="W370" i="65" s="1"/>
  <c r="W366" i="65" s="1"/>
  <c r="W106" i="54"/>
  <c r="W107" i="56"/>
  <c r="W10" i="21"/>
  <c r="W20" i="13"/>
  <c r="W16" i="35"/>
  <c r="W17" i="35" s="1"/>
  <c r="W16" i="31"/>
  <c r="W17" i="31" s="1"/>
  <c r="W27" i="19"/>
  <c r="W21" i="13"/>
  <c r="W85" i="55"/>
  <c r="W86" i="59"/>
  <c r="W44" i="54"/>
  <c r="W43" i="54" s="1"/>
  <c r="W45" i="56"/>
  <c r="W109" i="54"/>
  <c r="W110" i="58"/>
  <c r="W5" i="25"/>
  <c r="W317" i="72"/>
  <c r="W298" i="72"/>
  <c r="W26" i="29"/>
  <c r="W117" i="29"/>
  <c r="W130" i="29" s="1"/>
  <c r="W102" i="6"/>
  <c r="W45" i="6"/>
  <c r="W27" i="20"/>
  <c r="W48" i="58"/>
  <c r="W371" i="66" s="1"/>
  <c r="W370" i="66" s="1"/>
  <c r="W48" i="56"/>
  <c r="W147" i="56"/>
  <c r="W147" i="58"/>
  <c r="W27" i="29"/>
  <c r="W14" i="29" s="1"/>
  <c r="W118" i="29"/>
  <c r="W131" i="29" s="1"/>
  <c r="W29" i="49"/>
  <c r="W198" i="65" s="1"/>
  <c r="W197" i="65" s="1"/>
  <c r="W28" i="45"/>
  <c r="W28" i="46" s="1"/>
  <c r="W29" i="46"/>
  <c r="W106" i="59"/>
  <c r="W105" i="59" s="1"/>
  <c r="W32" i="42"/>
  <c r="W157" i="46"/>
  <c r="W143" i="45"/>
  <c r="W82" i="60"/>
  <c r="W81" i="60" s="1"/>
  <c r="W48" i="48"/>
  <c r="W179" i="66" s="1"/>
  <c r="W178" i="66" s="1"/>
  <c r="W390" i="69"/>
  <c r="W389" i="69" s="1"/>
  <c r="W53" i="56"/>
  <c r="W110" i="48"/>
  <c r="W179" i="69" s="1"/>
  <c r="W178" i="69" s="1"/>
  <c r="W310" i="65"/>
  <c r="W130" i="46"/>
  <c r="W82" i="44"/>
  <c r="W81" i="44" s="1"/>
  <c r="W99" i="46"/>
  <c r="W131" i="46"/>
  <c r="W163" i="46"/>
  <c r="W69" i="66"/>
  <c r="W141" i="66"/>
  <c r="W16" i="37"/>
  <c r="W17" i="37" s="1"/>
  <c r="W18" i="24"/>
  <c r="W132" i="46"/>
  <c r="W164" i="46"/>
  <c r="W70" i="66"/>
  <c r="W140" i="72"/>
  <c r="W106" i="47"/>
  <c r="W105" i="47" s="1"/>
  <c r="W4" i="45"/>
  <c r="W37" i="46"/>
  <c r="W70" i="46"/>
  <c r="W133" i="46"/>
  <c r="W165" i="49"/>
  <c r="W191" i="72" s="1"/>
  <c r="W190" i="72" s="1"/>
  <c r="W187" i="72" s="1"/>
  <c r="W310" i="66"/>
  <c r="W329" i="66" s="1"/>
  <c r="W141" i="72"/>
  <c r="W15" i="20"/>
  <c r="W15" i="21" s="1"/>
  <c r="W27" i="7"/>
  <c r="W38" i="46"/>
  <c r="W102" i="46"/>
  <c r="W134" i="46"/>
  <c r="W166" i="46"/>
  <c r="W86" i="48"/>
  <c r="W219" i="68" s="1"/>
  <c r="W218" i="68" s="1"/>
  <c r="W368" i="64"/>
  <c r="W142" i="72"/>
  <c r="W39" i="46"/>
  <c r="W103" i="46"/>
  <c r="W135" i="46"/>
  <c r="W147" i="48"/>
  <c r="W173" i="71" s="1"/>
  <c r="W172" i="71" s="1"/>
  <c r="W169" i="71" s="1"/>
  <c r="W147" i="46"/>
  <c r="W143" i="72"/>
  <c r="W9" i="56"/>
  <c r="W8" i="46"/>
  <c r="W40" i="46"/>
  <c r="W73" i="46"/>
  <c r="W105" i="45"/>
  <c r="W136" i="46"/>
  <c r="W168" i="46"/>
  <c r="W144" i="72"/>
  <c r="W44" i="58"/>
  <c r="W40" i="56"/>
  <c r="W106" i="55"/>
  <c r="W139" i="56"/>
  <c r="W128" i="54"/>
  <c r="W124" i="54" s="1"/>
  <c r="W9" i="46"/>
  <c r="W74" i="46"/>
  <c r="W169" i="46"/>
  <c r="W414" i="68"/>
  <c r="W17" i="18"/>
  <c r="W11" i="56"/>
  <c r="W41" i="56"/>
  <c r="W140" i="56"/>
  <c r="W173" i="56"/>
  <c r="W10" i="46"/>
  <c r="W75" i="46"/>
  <c r="W107" i="46"/>
  <c r="W138" i="46"/>
  <c r="W170" i="46"/>
  <c r="W110" i="56"/>
  <c r="W11" i="46"/>
  <c r="W45" i="46"/>
  <c r="W76" i="46"/>
  <c r="W139" i="46"/>
  <c r="W144" i="65"/>
  <c r="W22" i="24"/>
  <c r="W8" i="49"/>
  <c r="W220" i="64" s="1"/>
  <c r="W219" i="64" s="1"/>
  <c r="W106" i="57"/>
  <c r="W105" i="57" s="1"/>
  <c r="W111" i="56"/>
  <c r="W175" i="56"/>
  <c r="W165" i="58"/>
  <c r="W355" i="72" s="1"/>
  <c r="W354" i="72" s="1"/>
  <c r="W351" i="72" s="1"/>
  <c r="W12" i="46"/>
  <c r="W46" i="46"/>
  <c r="W77" i="46"/>
  <c r="W109" i="46"/>
  <c r="W140" i="46"/>
  <c r="W145" i="65"/>
  <c r="W405" i="65"/>
  <c r="W404" i="65" s="1"/>
  <c r="W337" i="66"/>
  <c r="W99" i="70"/>
  <c r="W98" i="70" s="1"/>
  <c r="W12" i="56"/>
  <c r="W67" i="49"/>
  <c r="W198" i="67" s="1"/>
  <c r="W197" i="67" s="1"/>
  <c r="W13" i="46"/>
  <c r="W47" i="46"/>
  <c r="W62" i="44"/>
  <c r="W338" i="66"/>
  <c r="W4" i="7"/>
  <c r="W3" i="7" s="1"/>
  <c r="W48" i="59"/>
  <c r="W390" i="66" s="1"/>
  <c r="W389" i="66" s="1"/>
  <c r="W79" i="56"/>
  <c r="W14" i="46"/>
  <c r="W48" i="49"/>
  <c r="W198" i="66" s="1"/>
  <c r="W197" i="66" s="1"/>
  <c r="W79" i="46"/>
  <c r="W339" i="66"/>
  <c r="W151" i="72"/>
  <c r="W16" i="36"/>
  <c r="W17" i="36" s="1"/>
  <c r="W109" i="29"/>
  <c r="W122" i="29" s="1"/>
  <c r="W6" i="12"/>
  <c r="W129" i="49"/>
  <c r="W198" i="70" s="1"/>
  <c r="W197" i="70" s="1"/>
  <c r="W15" i="46"/>
  <c r="W89" i="42"/>
  <c r="W75" i="64"/>
  <c r="W139" i="67"/>
  <c r="W118" i="67"/>
  <c r="W16" i="32"/>
  <c r="W17" i="32" s="1"/>
  <c r="W143" i="57"/>
  <c r="W50" i="56"/>
  <c r="W16" i="46"/>
  <c r="W92" i="42"/>
  <c r="W76" i="64"/>
  <c r="W70" i="65"/>
  <c r="W115" i="72"/>
  <c r="W138" i="70"/>
  <c r="W28" i="10"/>
  <c r="W110" i="29"/>
  <c r="W123" i="29" s="1"/>
  <c r="W98" i="6"/>
  <c r="W119" i="6" s="1"/>
  <c r="W20" i="29"/>
  <c r="W7" i="29" s="1"/>
  <c r="W27" i="18"/>
  <c r="W8" i="10"/>
  <c r="W8" i="13"/>
  <c r="W51" i="56"/>
  <c r="W84" i="56"/>
  <c r="W116" i="56"/>
  <c r="W7" i="54"/>
  <c r="W3" i="54" s="1"/>
  <c r="W17" i="46"/>
  <c r="W93" i="42"/>
  <c r="W77" i="64"/>
  <c r="W216" i="64"/>
  <c r="W333" i="65"/>
  <c r="W134" i="71"/>
  <c r="W185" i="68"/>
  <c r="W161" i="60"/>
  <c r="W99" i="6"/>
  <c r="W153" i="6" s="1"/>
  <c r="W21" i="29"/>
  <c r="W8" i="29" s="1"/>
  <c r="W29" i="14"/>
  <c r="W52" i="56"/>
  <c r="W125" i="48"/>
  <c r="W96" i="42"/>
  <c r="W78" i="64"/>
  <c r="W290" i="66"/>
  <c r="W331" i="72"/>
  <c r="W118" i="69"/>
  <c r="W137" i="69" s="1"/>
  <c r="W291" i="69"/>
  <c r="W294" i="69"/>
  <c r="W332" i="69" s="1"/>
  <c r="W67" i="67"/>
  <c r="W68" i="67"/>
  <c r="W338" i="67"/>
  <c r="W148" i="70"/>
  <c r="W168" i="68"/>
  <c r="W339" i="67"/>
  <c r="W151" i="71"/>
  <c r="W149" i="70"/>
  <c r="W332" i="70"/>
  <c r="W169" i="68"/>
  <c r="W340" i="67"/>
  <c r="W150" i="70"/>
  <c r="W333" i="70"/>
  <c r="W175" i="67"/>
  <c r="W341" i="67"/>
  <c r="W342" i="67"/>
  <c r="W339" i="69"/>
  <c r="W340" i="69"/>
  <c r="W344" i="67"/>
  <c r="W142" i="66"/>
  <c r="W145" i="72"/>
  <c r="W81" i="68"/>
  <c r="W345" i="67"/>
  <c r="W143" i="50"/>
  <c r="W143" i="47"/>
  <c r="W18" i="46"/>
  <c r="W110" i="49"/>
  <c r="W198" i="69" s="1"/>
  <c r="W197" i="69" s="1"/>
  <c r="W193" i="69" s="1"/>
  <c r="W172" i="46"/>
  <c r="W143" i="66"/>
  <c r="W146" i="72"/>
  <c r="W50" i="46"/>
  <c r="W111" i="46"/>
  <c r="W173" i="46"/>
  <c r="W155" i="64"/>
  <c r="W165" i="64"/>
  <c r="W366" i="64"/>
  <c r="W375" i="64"/>
  <c r="W205" i="71"/>
  <c r="W333" i="71"/>
  <c r="W165" i="59"/>
  <c r="W373" i="72" s="1"/>
  <c r="W372" i="72" s="1"/>
  <c r="W369" i="72" s="1"/>
  <c r="W20" i="46"/>
  <c r="W51" i="46"/>
  <c r="W174" i="46"/>
  <c r="W29" i="48"/>
  <c r="W179" i="65" s="1"/>
  <c r="W178" i="65" s="1"/>
  <c r="W135" i="42"/>
  <c r="W157" i="64"/>
  <c r="W166" i="64"/>
  <c r="W367" i="64"/>
  <c r="W376" i="64"/>
  <c r="W148" i="72"/>
  <c r="W67" i="70"/>
  <c r="W21" i="46"/>
  <c r="W52" i="46"/>
  <c r="W84" i="46"/>
  <c r="W145" i="46"/>
  <c r="W73" i="42"/>
  <c r="W136" i="42"/>
  <c r="W158" i="64"/>
  <c r="W167" i="64"/>
  <c r="W377" i="64"/>
  <c r="W149" i="72"/>
  <c r="W155" i="70"/>
  <c r="W141" i="69"/>
  <c r="W82" i="50"/>
  <c r="W81" i="50" s="1"/>
  <c r="W44" i="47"/>
  <c r="W43" i="47" s="1"/>
  <c r="W22" i="46"/>
  <c r="W74" i="42"/>
  <c r="W159" i="64"/>
  <c r="W168" i="64"/>
  <c r="W369" i="64"/>
  <c r="W378" i="64"/>
  <c r="W325" i="72"/>
  <c r="W54" i="46"/>
  <c r="W86" i="49"/>
  <c r="W243" i="68" s="1"/>
  <c r="W242" i="68" s="1"/>
  <c r="W147" i="49"/>
  <c r="W191" i="71" s="1"/>
  <c r="W190" i="71" s="1"/>
  <c r="W187" i="71" s="1"/>
  <c r="W154" i="46"/>
  <c r="W160" i="64"/>
  <c r="W169" i="64"/>
  <c r="W370" i="64"/>
  <c r="W379" i="64"/>
  <c r="W138" i="65"/>
  <c r="W326" i="72"/>
  <c r="W139" i="71"/>
  <c r="W95" i="46"/>
  <c r="W161" i="64"/>
  <c r="W371" i="64"/>
  <c r="W380" i="64"/>
  <c r="W139" i="65"/>
  <c r="W327" i="72"/>
  <c r="W140" i="71"/>
  <c r="W56" i="46"/>
  <c r="W372" i="64"/>
  <c r="W141" i="65"/>
  <c r="W67" i="72"/>
  <c r="W328" i="72"/>
  <c r="W141" i="71"/>
  <c r="W27" i="46"/>
  <c r="W150" i="46"/>
  <c r="W142" i="65"/>
  <c r="W329" i="72"/>
  <c r="W142" i="71"/>
  <c r="W387" i="71"/>
  <c r="W172" i="56"/>
  <c r="W36" i="46"/>
  <c r="W88" i="42"/>
  <c r="W69" i="65"/>
  <c r="W143" i="65"/>
  <c r="W330" i="72"/>
  <c r="W143" i="71"/>
  <c r="W148" i="69"/>
  <c r="W138" i="67"/>
  <c r="W279" i="71"/>
  <c r="W318" i="71"/>
  <c r="W309" i="69"/>
  <c r="W140" i="66"/>
  <c r="W140" i="69"/>
  <c r="W279" i="72"/>
  <c r="W318" i="72"/>
  <c r="W313" i="66"/>
  <c r="W291" i="70"/>
  <c r="W290" i="70" s="1"/>
  <c r="W141" i="70"/>
  <c r="W331" i="69"/>
  <c r="W151" i="69"/>
  <c r="W117" i="70"/>
  <c r="W147" i="72"/>
  <c r="W147" i="71"/>
  <c r="W343" i="67"/>
  <c r="W332" i="65"/>
  <c r="W121" i="65"/>
  <c r="W343" i="65"/>
  <c r="W114" i="64"/>
  <c r="W156" i="64" s="1"/>
  <c r="W154" i="64"/>
  <c r="W131" i="64"/>
  <c r="W343" i="64"/>
  <c r="W7" i="58"/>
  <c r="W128" i="59"/>
  <c r="W124" i="59" s="1"/>
  <c r="W66" i="59"/>
  <c r="W7" i="59"/>
  <c r="W3" i="59" s="1"/>
  <c r="W128" i="58"/>
  <c r="W162" i="56"/>
  <c r="W161" i="54"/>
  <c r="W66" i="58"/>
  <c r="W62" i="58" s="1"/>
  <c r="W8" i="56"/>
  <c r="W67" i="56"/>
  <c r="W165" i="46"/>
  <c r="W128" i="55"/>
  <c r="W48" i="46"/>
  <c r="W8" i="48"/>
  <c r="W199" i="64" s="1"/>
  <c r="W198" i="64" s="1"/>
  <c r="W194" i="64" s="1"/>
  <c r="W67" i="48"/>
  <c r="W179" i="67" s="1"/>
  <c r="W178" i="67" s="1"/>
  <c r="W129" i="56"/>
  <c r="W100" i="56"/>
  <c r="W110" i="46"/>
  <c r="W64" i="56"/>
  <c r="W129" i="48"/>
  <c r="W179" i="70" s="1"/>
  <c r="W178" i="70" s="1"/>
  <c r="W162" i="46"/>
  <c r="W164" i="55"/>
  <c r="W164" i="56" s="1"/>
  <c r="W5" i="56"/>
  <c r="W47" i="55"/>
  <c r="W47" i="56" s="1"/>
  <c r="W86" i="46"/>
  <c r="W109" i="55"/>
  <c r="W146" i="54"/>
  <c r="W143" i="54" s="1"/>
  <c r="W7" i="45"/>
  <c r="W66" i="45"/>
  <c r="W125" i="45"/>
  <c r="W162" i="6"/>
  <c r="W161" i="6"/>
  <c r="W14" i="7"/>
  <c r="W113" i="6"/>
  <c r="W114" i="6"/>
  <c r="W20" i="25"/>
  <c r="W17" i="20"/>
  <c r="W5" i="14"/>
  <c r="W159" i="6"/>
  <c r="W21" i="25"/>
  <c r="W20" i="24"/>
  <c r="W17" i="19"/>
  <c r="W5" i="13"/>
  <c r="W4" i="9"/>
  <c r="W115" i="6"/>
  <c r="W18" i="6"/>
  <c r="W18" i="29"/>
  <c r="W21" i="24"/>
  <c r="W22" i="21"/>
  <c r="W6" i="13"/>
  <c r="W7" i="10"/>
  <c r="W160" i="6"/>
  <c r="W19" i="29"/>
  <c r="W6" i="29" s="1"/>
  <c r="W20" i="23"/>
  <c r="W5" i="12"/>
  <c r="W4" i="8"/>
  <c r="W22" i="6"/>
  <c r="W24" i="21"/>
  <c r="W9" i="10"/>
  <c r="W214" i="68" l="1"/>
  <c r="W153" i="64"/>
  <c r="W174" i="69"/>
  <c r="W81" i="54"/>
  <c r="W85" i="56"/>
  <c r="W164" i="49"/>
  <c r="W161" i="49" s="1"/>
  <c r="W424" i="71"/>
  <c r="W406" i="71"/>
  <c r="W162" i="63"/>
  <c r="W144" i="63"/>
  <c r="W162" i="62"/>
  <c r="W144" i="62"/>
  <c r="W162" i="61"/>
  <c r="W144" i="61"/>
  <c r="W224" i="72"/>
  <c r="W260" i="71"/>
  <c r="W242" i="71"/>
  <c r="W224" i="71"/>
  <c r="W162" i="53"/>
  <c r="W144" i="53"/>
  <c r="W144" i="51"/>
  <c r="W162" i="52"/>
  <c r="W144" i="52"/>
  <c r="W23" i="26"/>
  <c r="W23" i="15"/>
  <c r="W409" i="68"/>
  <c r="W174" i="65"/>
  <c r="W124" i="58"/>
  <c r="W193" i="67"/>
  <c r="W365" i="64"/>
  <c r="W238" i="68"/>
  <c r="W316" i="71"/>
  <c r="W364" i="64"/>
  <c r="W315" i="71"/>
  <c r="W23" i="16"/>
  <c r="W23" i="27"/>
  <c r="W122" i="6"/>
  <c r="W17" i="13"/>
  <c r="W17" i="16" s="1"/>
  <c r="W121" i="6"/>
  <c r="W3" i="58"/>
  <c r="W26" i="26"/>
  <c r="W424" i="72"/>
  <c r="W406" i="72"/>
  <c r="W442" i="72"/>
  <c r="W442" i="71"/>
  <c r="W12" i="15"/>
  <c r="W162" i="51"/>
  <c r="W260" i="72"/>
  <c r="W242" i="72"/>
  <c r="W143" i="56"/>
  <c r="W109" i="56"/>
  <c r="W385" i="69"/>
  <c r="W44" i="46"/>
  <c r="W174" i="66"/>
  <c r="W4" i="46"/>
  <c r="W456" i="68"/>
  <c r="W143" i="46"/>
  <c r="W109" i="48"/>
  <c r="W105" i="48" s="1"/>
  <c r="W81" i="58"/>
  <c r="W62" i="55"/>
  <c r="W82" i="56"/>
  <c r="W63" i="56"/>
  <c r="W4" i="21"/>
  <c r="W27" i="12"/>
  <c r="W27" i="15" s="1"/>
  <c r="W373" i="71"/>
  <c r="W372" i="71" s="1"/>
  <c r="W369" i="71" s="1"/>
  <c r="W17" i="10"/>
  <c r="W329" i="65"/>
  <c r="W87" i="6"/>
  <c r="W137" i="65"/>
  <c r="W385" i="65"/>
  <c r="W193" i="65"/>
  <c r="W105" i="46"/>
  <c r="W106" i="46"/>
  <c r="W28" i="49"/>
  <c r="W24" i="49" s="1"/>
  <c r="W193" i="66"/>
  <c r="W62" i="59"/>
  <c r="W25" i="46"/>
  <c r="W24" i="55"/>
  <c r="W24" i="56" s="1"/>
  <c r="W118" i="68"/>
  <c r="W166" i="68" s="1"/>
  <c r="W3" i="55"/>
  <c r="W3" i="56" s="1"/>
  <c r="W32" i="26"/>
  <c r="W385" i="66"/>
  <c r="W193" i="70"/>
  <c r="W408" i="68"/>
  <c r="W24" i="16"/>
  <c r="W28" i="15"/>
  <c r="W97" i="72"/>
  <c r="W133" i="72" s="1"/>
  <c r="W24" i="59"/>
  <c r="W62" i="54"/>
  <c r="W19" i="16"/>
  <c r="W14" i="24"/>
  <c r="W14" i="27" s="1"/>
  <c r="W27" i="25"/>
  <c r="W27" i="28" s="1"/>
  <c r="W366" i="66"/>
  <c r="W137" i="70"/>
  <c r="W3" i="22"/>
  <c r="W43" i="46"/>
  <c r="W3" i="11"/>
  <c r="W3" i="14" s="1"/>
  <c r="W137" i="66"/>
  <c r="W290" i="67"/>
  <c r="W328" i="67" s="1"/>
  <c r="W12" i="16"/>
  <c r="W174" i="70"/>
  <c r="W82" i="46"/>
  <c r="W106" i="56"/>
  <c r="W111" i="6"/>
  <c r="W141" i="6" s="1"/>
  <c r="W164" i="48"/>
  <c r="W161" i="48" s="1"/>
  <c r="W90" i="6"/>
  <c r="W16" i="23"/>
  <c r="W15" i="23" s="1"/>
  <c r="W15" i="26" s="1"/>
  <c r="W110" i="6"/>
  <c r="W164" i="6" s="1"/>
  <c r="W4" i="23"/>
  <c r="W4" i="26" s="1"/>
  <c r="W8" i="52"/>
  <c r="W7" i="52" s="1"/>
  <c r="W91" i="6"/>
  <c r="W88" i="6"/>
  <c r="W17" i="14"/>
  <c r="W17" i="17" s="1"/>
  <c r="W215" i="64"/>
  <c r="W27" i="10"/>
  <c r="W109" i="49"/>
  <c r="W105" i="49" s="1"/>
  <c r="W161" i="46"/>
  <c r="W66" i="56"/>
  <c r="W4" i="24"/>
  <c r="W4" i="27" s="1"/>
  <c r="W25" i="56"/>
  <c r="W4" i="25"/>
  <c r="W4" i="28" s="1"/>
  <c r="W81" i="46"/>
  <c r="W18" i="32"/>
  <c r="W47" i="58"/>
  <c r="W43" i="58" s="1"/>
  <c r="W164" i="59"/>
  <c r="W161" i="59" s="1"/>
  <c r="W7" i="56"/>
  <c r="W105" i="54"/>
  <c r="W48" i="61"/>
  <c r="W47" i="61" s="1"/>
  <c r="W67" i="62"/>
  <c r="W66" i="62" s="1"/>
  <c r="W142" i="6"/>
  <c r="W21" i="16"/>
  <c r="W138" i="6"/>
  <c r="W5" i="17"/>
  <c r="W8" i="15"/>
  <c r="W9" i="26"/>
  <c r="W19" i="15"/>
  <c r="W25" i="16"/>
  <c r="W30" i="17"/>
  <c r="W110" i="52"/>
  <c r="W109" i="52" s="1"/>
  <c r="W7" i="26"/>
  <c r="W28" i="17"/>
  <c r="W10" i="15"/>
  <c r="W18" i="28"/>
  <c r="W18" i="17"/>
  <c r="W22" i="16"/>
  <c r="W28" i="16"/>
  <c r="W30" i="16"/>
  <c r="W165" i="52"/>
  <c r="W164" i="52" s="1"/>
  <c r="W5" i="26"/>
  <c r="W5" i="16"/>
  <c r="W25" i="27"/>
  <c r="W8" i="17"/>
  <c r="W5" i="27"/>
  <c r="W21" i="17"/>
  <c r="W20" i="15"/>
  <c r="W29" i="15"/>
  <c r="W22" i="15"/>
  <c r="W129" i="61"/>
  <c r="W128" i="61" s="1"/>
  <c r="W129" i="52"/>
  <c r="W128" i="52" s="1"/>
  <c r="W110" i="51"/>
  <c r="W109" i="51" s="1"/>
  <c r="W28" i="26"/>
  <c r="W11" i="27"/>
  <c r="W20" i="16"/>
  <c r="W21" i="15"/>
  <c r="W31" i="15"/>
  <c r="W26" i="15"/>
  <c r="W29" i="51"/>
  <c r="W28" i="51" s="1"/>
  <c r="W7" i="17"/>
  <c r="W12" i="27"/>
  <c r="W18" i="15"/>
  <c r="W18" i="16"/>
  <c r="W134" i="6"/>
  <c r="W31" i="16"/>
  <c r="W29" i="52"/>
  <c r="W28" i="52" s="1"/>
  <c r="W165" i="62"/>
  <c r="W164" i="62" s="1"/>
  <c r="W25" i="26"/>
  <c r="W14" i="26"/>
  <c r="W18" i="27"/>
  <c r="W135" i="6"/>
  <c r="W24" i="15"/>
  <c r="W26" i="16"/>
  <c r="W27" i="14"/>
  <c r="W27" i="17" s="1"/>
  <c r="W136" i="70"/>
  <c r="W290" i="69"/>
  <c r="W328" i="69" s="1"/>
  <c r="W105" i="55"/>
  <c r="W146" i="56"/>
  <c r="W27" i="23"/>
  <c r="W27" i="26" s="1"/>
  <c r="W43" i="55"/>
  <c r="W43" i="56" s="1"/>
  <c r="W17" i="25"/>
  <c r="W17" i="28" s="1"/>
  <c r="W86" i="62"/>
  <c r="W485" i="68"/>
  <c r="W484" i="68" s="1"/>
  <c r="W480" i="68" s="1"/>
  <c r="W115" i="71"/>
  <c r="W147" i="61"/>
  <c r="W355" i="71"/>
  <c r="W354" i="71" s="1"/>
  <c r="W351" i="71" s="1"/>
  <c r="W146" i="58"/>
  <c r="W143" i="58" s="1"/>
  <c r="W29" i="62"/>
  <c r="W24" i="26"/>
  <c r="W24" i="27"/>
  <c r="W22" i="27"/>
  <c r="W11" i="16"/>
  <c r="W44" i="56"/>
  <c r="W6" i="28"/>
  <c r="W22" i="26"/>
  <c r="W10" i="16"/>
  <c r="W30" i="27"/>
  <c r="W27" i="21"/>
  <c r="W32" i="27"/>
  <c r="W86" i="61"/>
  <c r="W7" i="16"/>
  <c r="W97" i="6"/>
  <c r="W44" i="6"/>
  <c r="W166" i="6"/>
  <c r="W28" i="48"/>
  <c r="W24" i="48" s="1"/>
  <c r="W85" i="59"/>
  <c r="W81" i="59" s="1"/>
  <c r="W7" i="15"/>
  <c r="W24" i="45"/>
  <c r="W24" i="46" s="1"/>
  <c r="W29" i="61"/>
  <c r="W26" i="27"/>
  <c r="W28" i="28"/>
  <c r="W7" i="28"/>
  <c r="W8" i="26"/>
  <c r="W329" i="69"/>
  <c r="W156" i="6"/>
  <c r="W130" i="6"/>
  <c r="W29" i="27"/>
  <c r="W147" i="62"/>
  <c r="W13" i="16"/>
  <c r="W138" i="29"/>
  <c r="W18" i="33"/>
  <c r="W13" i="29"/>
  <c r="W25" i="29"/>
  <c r="W29" i="28"/>
  <c r="W47" i="48"/>
  <c r="W43" i="48" s="1"/>
  <c r="W31" i="27"/>
  <c r="W48" i="52"/>
  <c r="W31" i="26"/>
  <c r="W47" i="59"/>
  <c r="W43" i="59" s="1"/>
  <c r="W129" i="6"/>
  <c r="W137" i="29"/>
  <c r="W137" i="67"/>
  <c r="W117" i="67"/>
  <c r="W136" i="67" s="1"/>
  <c r="W5" i="28"/>
  <c r="W8" i="62"/>
  <c r="W27" i="13"/>
  <c r="W27" i="16" s="1"/>
  <c r="W128" i="6"/>
  <c r="W19" i="26"/>
  <c r="W20" i="17"/>
  <c r="W47" i="49"/>
  <c r="W43" i="49" s="1"/>
  <c r="W8" i="16"/>
  <c r="W136" i="29"/>
  <c r="W165" i="61"/>
  <c r="W146" i="49"/>
  <c r="W143" i="49" s="1"/>
  <c r="W147" i="51"/>
  <c r="W13" i="15"/>
  <c r="W297" i="72"/>
  <c r="W315" i="72" s="1"/>
  <c r="W316" i="72"/>
  <c r="W8" i="28"/>
  <c r="W117" i="69"/>
  <c r="W9" i="15"/>
  <c r="W30" i="26"/>
  <c r="W32" i="16"/>
  <c r="W147" i="52"/>
  <c r="W164" i="58"/>
  <c r="W161" i="58" s="1"/>
  <c r="W86" i="52"/>
  <c r="W146" i="48"/>
  <c r="W143" i="48" s="1"/>
  <c r="W136" i="66"/>
  <c r="W120" i="6"/>
  <c r="W19" i="27"/>
  <c r="W6" i="26"/>
  <c r="W165" i="51"/>
  <c r="W152" i="6"/>
  <c r="W29" i="26"/>
  <c r="W32" i="15"/>
  <c r="W110" i="61"/>
  <c r="W66" i="49"/>
  <c r="W62" i="49" s="1"/>
  <c r="W85" i="49"/>
  <c r="W81" i="49" s="1"/>
  <c r="W9" i="16"/>
  <c r="W10" i="26"/>
  <c r="W6" i="17"/>
  <c r="W20" i="28"/>
  <c r="W48" i="62"/>
  <c r="W137" i="6"/>
  <c r="W174" i="67"/>
  <c r="W8" i="27"/>
  <c r="W27" i="24"/>
  <c r="W27" i="27" s="1"/>
  <c r="W29" i="16"/>
  <c r="W11" i="15"/>
  <c r="W13" i="27"/>
  <c r="W17" i="15"/>
  <c r="W67" i="52"/>
  <c r="W13" i="26"/>
  <c r="W20" i="6"/>
  <c r="W48" i="51"/>
  <c r="W18" i="26"/>
  <c r="W10" i="27"/>
  <c r="W146" i="6"/>
  <c r="W21" i="26"/>
  <c r="W16" i="12"/>
  <c r="W15" i="12" s="1"/>
  <c r="W15" i="15" s="1"/>
  <c r="W19" i="28"/>
  <c r="W131" i="6"/>
  <c r="W86" i="51"/>
  <c r="W20" i="27"/>
  <c r="W6" i="27"/>
  <c r="W129" i="62"/>
  <c r="W30" i="15"/>
  <c r="W12" i="26"/>
  <c r="W11" i="26"/>
  <c r="W28" i="27"/>
  <c r="W7" i="27"/>
  <c r="W132" i="6"/>
  <c r="W67" i="61"/>
  <c r="W85" i="48"/>
  <c r="W81" i="48" s="1"/>
  <c r="W309" i="65"/>
  <c r="W328" i="65" s="1"/>
  <c r="W6" i="15"/>
  <c r="W81" i="55"/>
  <c r="W81" i="56" s="1"/>
  <c r="W109" i="58"/>
  <c r="W105" i="58" s="1"/>
  <c r="W371" i="69"/>
  <c r="W370" i="69" s="1"/>
  <c r="W366" i="69" s="1"/>
  <c r="W10" i="29"/>
  <c r="W22" i="29"/>
  <c r="W21" i="28"/>
  <c r="W25" i="15"/>
  <c r="W8" i="61"/>
  <c r="W29" i="17"/>
  <c r="W5" i="15"/>
  <c r="W20" i="26"/>
  <c r="W4" i="14"/>
  <c r="W4" i="17" s="1"/>
  <c r="W16" i="13"/>
  <c r="W16" i="16" s="1"/>
  <c r="W6" i="16"/>
  <c r="W21" i="27"/>
  <c r="W9" i="27"/>
  <c r="W19" i="17"/>
  <c r="W136" i="6"/>
  <c r="W7" i="49"/>
  <c r="W3" i="49" s="1"/>
  <c r="W128" i="49"/>
  <c r="W124" i="49" s="1"/>
  <c r="W110" i="62"/>
  <c r="W144" i="29"/>
  <c r="W141" i="29"/>
  <c r="W30" i="28"/>
  <c r="W332" i="66"/>
  <c r="W309" i="66"/>
  <c r="W328" i="66" s="1"/>
  <c r="W329" i="70"/>
  <c r="W328" i="70"/>
  <c r="W117" i="65"/>
  <c r="W136" i="65" s="1"/>
  <c r="W140" i="65"/>
  <c r="W110" i="64"/>
  <c r="W152" i="64" s="1"/>
  <c r="W128" i="56"/>
  <c r="W124" i="55"/>
  <c r="W124" i="56" s="1"/>
  <c r="W125" i="46"/>
  <c r="W124" i="45"/>
  <c r="W124" i="46" s="1"/>
  <c r="W129" i="51"/>
  <c r="W128" i="48"/>
  <c r="W124" i="48" s="1"/>
  <c r="W8" i="51"/>
  <c r="W7" i="48"/>
  <c r="W3" i="48" s="1"/>
  <c r="W66" i="46"/>
  <c r="W62" i="45"/>
  <c r="W62" i="46" s="1"/>
  <c r="W7" i="46"/>
  <c r="W3" i="45"/>
  <c r="W161" i="55"/>
  <c r="W161" i="56" s="1"/>
  <c r="W67" i="51"/>
  <c r="W66" i="48"/>
  <c r="W62" i="48" s="1"/>
  <c r="W3" i="8"/>
  <c r="W4" i="12"/>
  <c r="W4" i="15" s="1"/>
  <c r="W15" i="24"/>
  <c r="W15" i="27" s="1"/>
  <c r="W16" i="27"/>
  <c r="W14" i="12"/>
  <c r="W14" i="15" s="1"/>
  <c r="W14" i="13"/>
  <c r="W14" i="16" s="1"/>
  <c r="W167" i="6"/>
  <c r="W143" i="6"/>
  <c r="W3" i="9"/>
  <c r="W4" i="13"/>
  <c r="W4" i="16" s="1"/>
  <c r="W4" i="10"/>
  <c r="W17" i="29"/>
  <c r="W5" i="29"/>
  <c r="W144" i="6"/>
  <c r="W168" i="6"/>
  <c r="W3" i="19"/>
  <c r="W17" i="23"/>
  <c r="W17" i="26" s="1"/>
  <c r="W17" i="21"/>
  <c r="W17" i="24"/>
  <c r="W17" i="27" s="1"/>
  <c r="W3" i="20"/>
  <c r="W145" i="6"/>
  <c r="W169" i="6"/>
  <c r="W53" i="6" l="1"/>
  <c r="W63" i="53"/>
  <c r="W335" i="68"/>
  <c r="W512" i="64"/>
  <c r="W255" i="65"/>
  <c r="W254" i="65" s="1"/>
  <c r="W236" i="65"/>
  <c r="W235" i="65" s="1"/>
  <c r="W255" i="70"/>
  <c r="W254" i="70" s="1"/>
  <c r="W424" i="65"/>
  <c r="W165" i="6"/>
  <c r="W443" i="66"/>
  <c r="W62" i="56"/>
  <c r="W236" i="69"/>
  <c r="W235" i="69" s="1"/>
  <c r="W125" i="52"/>
  <c r="W124" i="52" s="1"/>
  <c r="W283" i="64"/>
  <c r="W282" i="64" s="1"/>
  <c r="W255" i="69"/>
  <c r="W254" i="69" s="1"/>
  <c r="W300" i="64"/>
  <c r="W299" i="64" s="1"/>
  <c r="W447" i="67"/>
  <c r="W446" i="67" s="1"/>
  <c r="W428" i="70"/>
  <c r="W427" i="70" s="1"/>
  <c r="W4" i="52"/>
  <c r="W3" i="52" s="1"/>
  <c r="W44" i="62"/>
  <c r="W3" i="25"/>
  <c r="W3" i="28" s="1"/>
  <c r="W4" i="53"/>
  <c r="W3" i="53" s="1"/>
  <c r="W44" i="51"/>
  <c r="W44" i="52"/>
  <c r="W251" i="67"/>
  <c r="W443" i="69"/>
  <c r="W462" i="69"/>
  <c r="W461" i="69" s="1"/>
  <c r="W424" i="67"/>
  <c r="W427" i="72"/>
  <c r="W426" i="72" s="1"/>
  <c r="W423" i="72" s="1"/>
  <c r="W232" i="67"/>
  <c r="W270" i="69"/>
  <c r="W269" i="69" s="1"/>
  <c r="W63" i="52"/>
  <c r="W15" i="13"/>
  <c r="W15" i="16" s="1"/>
  <c r="W259" i="71"/>
  <c r="W245" i="72"/>
  <c r="W244" i="72" s="1"/>
  <c r="W241" i="72" s="1"/>
  <c r="W232" i="70"/>
  <c r="W140" i="6"/>
  <c r="W63" i="51"/>
  <c r="W16" i="26"/>
  <c r="W428" i="66"/>
  <c r="W427" i="66" s="1"/>
  <c r="W105" i="56"/>
  <c r="W270" i="70"/>
  <c r="W269" i="70" s="1"/>
  <c r="W82" i="53"/>
  <c r="W81" i="53" s="1"/>
  <c r="W511" i="64"/>
  <c r="W441" i="72"/>
  <c r="W16" i="29"/>
  <c r="W270" i="67"/>
  <c r="W269" i="67" s="1"/>
  <c r="W106" i="63"/>
  <c r="W105" i="63" s="1"/>
  <c r="W125" i="53"/>
  <c r="W124" i="53" s="1"/>
  <c r="W232" i="66"/>
  <c r="W143" i="63"/>
  <c r="W4" i="62"/>
  <c r="W63" i="63"/>
  <c r="W62" i="63" s="1"/>
  <c r="W82" i="51"/>
  <c r="W63" i="61"/>
  <c r="W62" i="53"/>
  <c r="W4" i="61"/>
  <c r="W553" i="68"/>
  <c r="W25" i="63"/>
  <c r="W24" i="63" s="1"/>
  <c r="W443" i="65"/>
  <c r="W270" i="66"/>
  <c r="W269" i="66" s="1"/>
  <c r="W334" i="68"/>
  <c r="W25" i="61"/>
  <c r="W4" i="63"/>
  <c r="W3" i="63" s="1"/>
  <c r="W28" i="62"/>
  <c r="W447" i="65"/>
  <c r="W446" i="65" s="1"/>
  <c r="W7" i="62"/>
  <c r="W495" i="64"/>
  <c r="W494" i="64" s="1"/>
  <c r="W85" i="61"/>
  <c r="W533" i="68"/>
  <c r="W532" i="68" s="1"/>
  <c r="W143" i="53"/>
  <c r="W44" i="53"/>
  <c r="W43" i="53" s="1"/>
  <c r="W146" i="61"/>
  <c r="W143" i="61" s="1"/>
  <c r="W409" i="71"/>
  <c r="W408" i="71" s="1"/>
  <c r="W405" i="71" s="1"/>
  <c r="W161" i="63"/>
  <c r="W251" i="65"/>
  <c r="W82" i="52"/>
  <c r="W133" i="71"/>
  <c r="W491" i="64"/>
  <c r="W63" i="62"/>
  <c r="W62" i="62" s="1"/>
  <c r="W106" i="61"/>
  <c r="W7" i="51"/>
  <c r="W262" i="64"/>
  <c r="W261" i="64" s="1"/>
  <c r="W140" i="29"/>
  <c r="W9" i="29"/>
  <c r="W259" i="72"/>
  <c r="W151" i="6"/>
  <c r="W118" i="6"/>
  <c r="W127" i="6"/>
  <c r="W470" i="64"/>
  <c r="W85" i="62"/>
  <c r="W557" i="68"/>
  <c r="W556" i="68" s="1"/>
  <c r="W128" i="51"/>
  <c r="W236" i="70"/>
  <c r="W235" i="70" s="1"/>
  <c r="W82" i="62"/>
  <c r="W25" i="62"/>
  <c r="W136" i="69"/>
  <c r="W16" i="15"/>
  <c r="W47" i="62"/>
  <c r="W447" i="66"/>
  <c r="W446" i="66" s="1"/>
  <c r="W7" i="61"/>
  <c r="W474" i="64"/>
  <c r="W473" i="64" s="1"/>
  <c r="W462" i="65"/>
  <c r="W461" i="65" s="1"/>
  <c r="W128" i="62"/>
  <c r="W447" i="70"/>
  <c r="W446" i="70" s="1"/>
  <c r="W3" i="23"/>
  <c r="W47" i="52"/>
  <c r="W255" i="66"/>
  <c r="W254" i="66" s="1"/>
  <c r="W47" i="51"/>
  <c r="W236" i="66"/>
  <c r="W235" i="66" s="1"/>
  <c r="W251" i="69"/>
  <c r="W146" i="51"/>
  <c r="W143" i="51" s="1"/>
  <c r="W227" i="71"/>
  <c r="W226" i="71" s="1"/>
  <c r="W223" i="71" s="1"/>
  <c r="W125" i="62"/>
  <c r="W529" i="68"/>
  <c r="W258" i="64"/>
  <c r="W96" i="6"/>
  <c r="W58" i="6"/>
  <c r="W57" i="6"/>
  <c r="W52" i="6"/>
  <c r="W54" i="6"/>
  <c r="W55" i="6"/>
  <c r="W56" i="6"/>
  <c r="W441" i="71"/>
  <c r="W577" i="68"/>
  <c r="W576" i="68" s="1"/>
  <c r="W424" i="70"/>
  <c r="W164" i="61"/>
  <c r="W161" i="61" s="1"/>
  <c r="W409" i="72"/>
  <c r="W408" i="72" s="1"/>
  <c r="W405" i="72" s="1"/>
  <c r="W251" i="70"/>
  <c r="W106" i="53"/>
  <c r="W105" i="53" s="1"/>
  <c r="W106" i="52"/>
  <c r="W105" i="52" s="1"/>
  <c r="W443" i="70"/>
  <c r="W443" i="67"/>
  <c r="W232" i="65"/>
  <c r="W161" i="53"/>
  <c r="W424" i="69"/>
  <c r="W279" i="64"/>
  <c r="W109" i="62"/>
  <c r="W447" i="69"/>
  <c r="W446" i="69" s="1"/>
  <c r="W28" i="61"/>
  <c r="W428" i="65"/>
  <c r="W427" i="65" s="1"/>
  <c r="W125" i="51"/>
  <c r="W82" i="63"/>
  <c r="W81" i="63" s="1"/>
  <c r="W462" i="66"/>
  <c r="W461" i="66" s="1"/>
  <c r="W146" i="62"/>
  <c r="W143" i="62" s="1"/>
  <c r="W427" i="71"/>
  <c r="W426" i="71" s="1"/>
  <c r="W423" i="71" s="1"/>
  <c r="W161" i="62"/>
  <c r="W66" i="51"/>
  <c r="W236" i="67"/>
  <c r="W235" i="67" s="1"/>
  <c r="W85" i="52"/>
  <c r="W315" i="68"/>
  <c r="W314" i="68" s="1"/>
  <c r="W44" i="63"/>
  <c r="W43" i="63" s="1"/>
  <c r="W125" i="61"/>
  <c r="W124" i="61" s="1"/>
  <c r="W462" i="67"/>
  <c r="W461" i="67" s="1"/>
  <c r="W109" i="61"/>
  <c r="W428" i="69"/>
  <c r="W427" i="69" s="1"/>
  <c r="W25" i="51"/>
  <c r="W24" i="51" s="1"/>
  <c r="W12" i="29"/>
  <c r="W143" i="29"/>
  <c r="W66" i="52"/>
  <c r="W255" i="67"/>
  <c r="W254" i="67" s="1"/>
  <c r="W3" i="12"/>
  <c r="W106" i="62"/>
  <c r="W44" i="61"/>
  <c r="W43" i="61" s="1"/>
  <c r="W85" i="51"/>
  <c r="W291" i="68"/>
  <c r="W290" i="68" s="1"/>
  <c r="W25" i="53"/>
  <c r="W24" i="53" s="1"/>
  <c r="W66" i="61"/>
  <c r="W428" i="67"/>
  <c r="W427" i="67" s="1"/>
  <c r="W3" i="46"/>
  <c r="W3" i="17"/>
  <c r="W161" i="52"/>
  <c r="W25" i="52"/>
  <c r="W24" i="52" s="1"/>
  <c r="W251" i="66"/>
  <c r="W287" i="68"/>
  <c r="W424" i="66"/>
  <c r="W164" i="51"/>
  <c r="W161" i="51" s="1"/>
  <c r="W227" i="72"/>
  <c r="W226" i="72" s="1"/>
  <c r="W223" i="72" s="1"/>
  <c r="W270" i="65"/>
  <c r="W269" i="65" s="1"/>
  <c r="W146" i="52"/>
  <c r="W143" i="52" s="1"/>
  <c r="W245" i="71"/>
  <c r="W244" i="71" s="1"/>
  <c r="W241" i="71" s="1"/>
  <c r="W106" i="51"/>
  <c r="W105" i="51" s="1"/>
  <c r="W4" i="51"/>
  <c r="W311" i="68"/>
  <c r="W232" i="69"/>
  <c r="W82" i="61"/>
  <c r="W462" i="70"/>
  <c r="W461" i="70" s="1"/>
  <c r="W125" i="63"/>
  <c r="W124" i="63" s="1"/>
  <c r="W3" i="21"/>
  <c r="W3" i="24"/>
  <c r="W135" i="29"/>
  <c r="W4" i="29"/>
  <c r="W3" i="13"/>
  <c r="W3" i="10"/>
  <c r="W231" i="65" l="1"/>
  <c r="W250" i="70"/>
  <c r="W250" i="65"/>
  <c r="W231" i="69"/>
  <c r="W423" i="65"/>
  <c r="W442" i="66"/>
  <c r="W62" i="52"/>
  <c r="W278" i="64"/>
  <c r="W231" i="67"/>
  <c r="W250" i="69"/>
  <c r="W423" i="67"/>
  <c r="W43" i="52"/>
  <c r="W423" i="70"/>
  <c r="W423" i="66"/>
  <c r="W250" i="67"/>
  <c r="W3" i="61"/>
  <c r="W442" i="67"/>
  <c r="W231" i="70"/>
  <c r="W43" i="62"/>
  <c r="W24" i="61"/>
  <c r="W43" i="51"/>
  <c r="W81" i="51"/>
  <c r="W442" i="69"/>
  <c r="W3" i="62"/>
  <c r="W62" i="51"/>
  <c r="W231" i="66"/>
  <c r="W105" i="62"/>
  <c r="W490" i="64"/>
  <c r="W442" i="65"/>
  <c r="W81" i="61"/>
  <c r="W62" i="61"/>
  <c r="W552" i="68"/>
  <c r="W81" i="62"/>
  <c r="W528" i="68"/>
  <c r="W286" i="68"/>
  <c r="W105" i="61"/>
  <c r="W469" i="64"/>
  <c r="W24" i="62"/>
  <c r="W81" i="52"/>
  <c r="W3" i="27"/>
  <c r="W442" i="70"/>
  <c r="W3" i="26"/>
  <c r="W310" i="68"/>
  <c r="W134" i="29"/>
  <c r="W3" i="15"/>
  <c r="W139" i="29"/>
  <c r="W3" i="51"/>
  <c r="W250" i="66"/>
  <c r="W126" i="6"/>
  <c r="W150" i="6"/>
  <c r="W423" i="69"/>
  <c r="W257" i="64"/>
  <c r="W142" i="29"/>
  <c r="W3" i="16"/>
  <c r="W124" i="62"/>
  <c r="W124" i="51"/>
  <c r="W3" i="29"/>
  <c r="W133" i="29" l="1"/>
  <c r="T113" i="6"/>
  <c r="V465" i="67"/>
  <c r="U465" i="67"/>
  <c r="T465" i="67"/>
  <c r="S465" i="67"/>
  <c r="R465" i="67"/>
  <c r="V408" i="67"/>
  <c r="U408" i="67"/>
  <c r="T408" i="67"/>
  <c r="S408" i="67"/>
  <c r="R408" i="67"/>
  <c r="V351" i="67"/>
  <c r="U351" i="67"/>
  <c r="T351" i="67"/>
  <c r="S351" i="67"/>
  <c r="R351" i="67"/>
  <c r="V273" i="67"/>
  <c r="U273" i="67"/>
  <c r="T273" i="67"/>
  <c r="S273" i="67"/>
  <c r="R273" i="67"/>
  <c r="V216" i="67"/>
  <c r="U216" i="67"/>
  <c r="T216" i="67"/>
  <c r="S216" i="67"/>
  <c r="R216" i="67"/>
  <c r="V159" i="67"/>
  <c r="U159" i="67"/>
  <c r="T159" i="67"/>
  <c r="S159" i="67"/>
  <c r="R159" i="67"/>
  <c r="V92" i="67"/>
  <c r="U92" i="67"/>
  <c r="T92" i="67"/>
  <c r="S92" i="67"/>
  <c r="R92" i="67"/>
  <c r="V91" i="67"/>
  <c r="U91" i="67"/>
  <c r="T91" i="67"/>
  <c r="S91" i="67"/>
  <c r="R91" i="67"/>
  <c r="V90" i="67"/>
  <c r="U90" i="67"/>
  <c r="T90" i="67"/>
  <c r="S90" i="67"/>
  <c r="R90" i="67"/>
  <c r="V87" i="67"/>
  <c r="U87" i="67"/>
  <c r="T87" i="67"/>
  <c r="S87" i="67"/>
  <c r="R87" i="67"/>
  <c r="V86" i="67"/>
  <c r="U86" i="67"/>
  <c r="T86" i="67"/>
  <c r="S86" i="67"/>
  <c r="R86" i="67"/>
  <c r="V83" i="67"/>
  <c r="U83" i="67"/>
  <c r="T83" i="67"/>
  <c r="S83" i="67"/>
  <c r="R83" i="67"/>
  <c r="V81" i="67"/>
  <c r="U81" i="67"/>
  <c r="T81" i="67"/>
  <c r="S81" i="67"/>
  <c r="R81" i="67"/>
  <c r="V80" i="67"/>
  <c r="U80" i="67"/>
  <c r="T80" i="67"/>
  <c r="S80" i="67"/>
  <c r="R80" i="67"/>
  <c r="V78" i="67"/>
  <c r="U78" i="67"/>
  <c r="T78" i="67"/>
  <c r="S78" i="67"/>
  <c r="R78" i="67"/>
  <c r="V580" i="68"/>
  <c r="U580" i="68"/>
  <c r="T580" i="68"/>
  <c r="S580" i="68"/>
  <c r="R580" i="68"/>
  <c r="V508" i="68"/>
  <c r="U508" i="68"/>
  <c r="T508" i="68"/>
  <c r="S508" i="68"/>
  <c r="R508" i="68"/>
  <c r="V436" i="68"/>
  <c r="U436" i="68"/>
  <c r="T436" i="68"/>
  <c r="S436" i="68"/>
  <c r="R436" i="68"/>
  <c r="V338" i="68"/>
  <c r="U338" i="68"/>
  <c r="T338" i="68"/>
  <c r="S338" i="68"/>
  <c r="R338" i="68"/>
  <c r="V266" i="68"/>
  <c r="U266" i="68"/>
  <c r="T266" i="68"/>
  <c r="S266" i="68"/>
  <c r="R266" i="68"/>
  <c r="V194" i="68"/>
  <c r="U194" i="68"/>
  <c r="T194" i="68"/>
  <c r="S194" i="68"/>
  <c r="R194" i="68"/>
  <c r="V111" i="68"/>
  <c r="U111" i="68"/>
  <c r="T111" i="68"/>
  <c r="S111" i="68"/>
  <c r="R111" i="68"/>
  <c r="V110" i="68"/>
  <c r="U110" i="68"/>
  <c r="T110" i="68"/>
  <c r="S110" i="68"/>
  <c r="R110" i="68"/>
  <c r="V109" i="68"/>
  <c r="U109" i="68"/>
  <c r="T109" i="68"/>
  <c r="S109" i="68"/>
  <c r="R109" i="68"/>
  <c r="V106" i="68"/>
  <c r="U106" i="68"/>
  <c r="T106" i="68"/>
  <c r="S106" i="68"/>
  <c r="R106" i="68"/>
  <c r="V105" i="68"/>
  <c r="U105" i="68"/>
  <c r="T105" i="68"/>
  <c r="S105" i="68"/>
  <c r="R105" i="68"/>
  <c r="V102" i="68"/>
  <c r="U102" i="68"/>
  <c r="T102" i="68"/>
  <c r="S102" i="68"/>
  <c r="R102" i="68"/>
  <c r="V101" i="68"/>
  <c r="U101" i="68"/>
  <c r="T101" i="68"/>
  <c r="S101" i="68"/>
  <c r="R101" i="68"/>
  <c r="V98" i="68"/>
  <c r="U98" i="68"/>
  <c r="T98" i="68"/>
  <c r="S98" i="68"/>
  <c r="R98" i="68"/>
  <c r="V96" i="68"/>
  <c r="U96" i="68"/>
  <c r="T96" i="68"/>
  <c r="S96" i="68"/>
  <c r="R96" i="68"/>
  <c r="V95" i="68"/>
  <c r="U95" i="68"/>
  <c r="T95" i="68"/>
  <c r="S95" i="68"/>
  <c r="R95" i="68"/>
  <c r="V93" i="68"/>
  <c r="U93" i="68"/>
  <c r="T93" i="68"/>
  <c r="S93" i="68"/>
  <c r="R93" i="68"/>
  <c r="V465" i="69"/>
  <c r="U465" i="69"/>
  <c r="T465" i="69"/>
  <c r="S465" i="69"/>
  <c r="R465" i="69"/>
  <c r="V408" i="69"/>
  <c r="U408" i="69"/>
  <c r="T408" i="69"/>
  <c r="S408" i="69"/>
  <c r="R408" i="69"/>
  <c r="V351" i="69"/>
  <c r="U351" i="69"/>
  <c r="T351" i="69"/>
  <c r="S351" i="69"/>
  <c r="R351" i="69"/>
  <c r="V273" i="69"/>
  <c r="U273" i="69"/>
  <c r="T273" i="69"/>
  <c r="S273" i="69"/>
  <c r="R273" i="69"/>
  <c r="V216" i="69"/>
  <c r="U216" i="69"/>
  <c r="T216" i="69"/>
  <c r="S216" i="69"/>
  <c r="R216" i="69"/>
  <c r="V159" i="69"/>
  <c r="U159" i="69"/>
  <c r="T159" i="69"/>
  <c r="S159" i="69"/>
  <c r="R159" i="69"/>
  <c r="V92" i="69"/>
  <c r="U92" i="69"/>
  <c r="T92" i="69"/>
  <c r="S92" i="69"/>
  <c r="R92" i="69"/>
  <c r="V91" i="69"/>
  <c r="U91" i="69"/>
  <c r="T91" i="69"/>
  <c r="S91" i="69"/>
  <c r="R91" i="69"/>
  <c r="V90" i="69"/>
  <c r="U90" i="69"/>
  <c r="T90" i="69"/>
  <c r="S90" i="69"/>
  <c r="R90" i="69"/>
  <c r="V87" i="69"/>
  <c r="U87" i="69"/>
  <c r="T87" i="69"/>
  <c r="S87" i="69"/>
  <c r="R87" i="69"/>
  <c r="V86" i="69"/>
  <c r="U86" i="69"/>
  <c r="T86" i="69"/>
  <c r="S86" i="69"/>
  <c r="R86" i="69"/>
  <c r="V83" i="69"/>
  <c r="U83" i="69"/>
  <c r="T83" i="69"/>
  <c r="S83" i="69"/>
  <c r="R83" i="69"/>
  <c r="V81" i="69"/>
  <c r="U81" i="69"/>
  <c r="T81" i="69"/>
  <c r="S81" i="69"/>
  <c r="R81" i="69"/>
  <c r="V80" i="69"/>
  <c r="U80" i="69"/>
  <c r="T80" i="69"/>
  <c r="S80" i="69"/>
  <c r="R80" i="69"/>
  <c r="V78" i="69"/>
  <c r="U78" i="69"/>
  <c r="T78" i="69"/>
  <c r="S78" i="69"/>
  <c r="R78" i="69"/>
  <c r="V465" i="70"/>
  <c r="U465" i="70"/>
  <c r="T465" i="70"/>
  <c r="S465" i="70"/>
  <c r="R465" i="70"/>
  <c r="V408" i="70"/>
  <c r="U408" i="70"/>
  <c r="T408" i="70"/>
  <c r="S408" i="70"/>
  <c r="R408" i="70"/>
  <c r="V351" i="70"/>
  <c r="U351" i="70"/>
  <c r="T351" i="70"/>
  <c r="S351" i="70"/>
  <c r="R351" i="70"/>
  <c r="V273" i="70"/>
  <c r="U273" i="70"/>
  <c r="T273" i="70"/>
  <c r="S273" i="70"/>
  <c r="R273" i="70"/>
  <c r="V216" i="70"/>
  <c r="U216" i="70"/>
  <c r="T216" i="70"/>
  <c r="S216" i="70"/>
  <c r="R216" i="70"/>
  <c r="V159" i="70"/>
  <c r="U159" i="70"/>
  <c r="T159" i="70"/>
  <c r="S159" i="70"/>
  <c r="R159" i="70"/>
  <c r="V92" i="70"/>
  <c r="U92" i="70"/>
  <c r="T92" i="70"/>
  <c r="S92" i="70"/>
  <c r="R92" i="70"/>
  <c r="V91" i="70"/>
  <c r="U91" i="70"/>
  <c r="T91" i="70"/>
  <c r="S91" i="70"/>
  <c r="R91" i="70"/>
  <c r="V90" i="70"/>
  <c r="U90" i="70"/>
  <c r="T90" i="70"/>
  <c r="S90" i="70"/>
  <c r="R90" i="70"/>
  <c r="V87" i="70"/>
  <c r="U87" i="70"/>
  <c r="T87" i="70"/>
  <c r="S87" i="70"/>
  <c r="R87" i="70"/>
  <c r="V86" i="70"/>
  <c r="U86" i="70"/>
  <c r="T86" i="70"/>
  <c r="S86" i="70"/>
  <c r="R86" i="70"/>
  <c r="V83" i="70"/>
  <c r="U83" i="70"/>
  <c r="T83" i="70"/>
  <c r="S83" i="70"/>
  <c r="R83" i="70"/>
  <c r="V81" i="70"/>
  <c r="U81" i="70"/>
  <c r="T81" i="70"/>
  <c r="S81" i="70"/>
  <c r="R81" i="70"/>
  <c r="V80" i="70"/>
  <c r="U80" i="70"/>
  <c r="T80" i="70"/>
  <c r="S80" i="70"/>
  <c r="R80" i="70"/>
  <c r="V78" i="70"/>
  <c r="U78" i="70"/>
  <c r="T78" i="70"/>
  <c r="S78" i="70"/>
  <c r="R78" i="70"/>
  <c r="V444" i="71"/>
  <c r="U444" i="71"/>
  <c r="T444" i="71"/>
  <c r="S444" i="71"/>
  <c r="R444" i="71"/>
  <c r="V390" i="71"/>
  <c r="U390" i="71"/>
  <c r="T390" i="71"/>
  <c r="S390" i="71"/>
  <c r="R390" i="71"/>
  <c r="V336" i="71"/>
  <c r="U336" i="71"/>
  <c r="T336" i="71"/>
  <c r="S336" i="71"/>
  <c r="R336" i="71"/>
  <c r="V262" i="71"/>
  <c r="U262" i="71"/>
  <c r="T262" i="71"/>
  <c r="S262" i="71"/>
  <c r="R262" i="71"/>
  <c r="V208" i="71"/>
  <c r="U208" i="71"/>
  <c r="T208" i="71"/>
  <c r="S208" i="71"/>
  <c r="R208" i="71"/>
  <c r="V154" i="71"/>
  <c r="U154" i="71"/>
  <c r="T154" i="71"/>
  <c r="S154" i="71"/>
  <c r="R154" i="71"/>
  <c r="V91" i="71"/>
  <c r="U91" i="71"/>
  <c r="T91" i="71"/>
  <c r="S91" i="71"/>
  <c r="R91" i="71"/>
  <c r="V90" i="71"/>
  <c r="U90" i="71"/>
  <c r="T90" i="71"/>
  <c r="S90" i="71"/>
  <c r="R90" i="71"/>
  <c r="V89" i="71"/>
  <c r="U89" i="71"/>
  <c r="T89" i="71"/>
  <c r="S89" i="71"/>
  <c r="R89" i="71"/>
  <c r="V86" i="71"/>
  <c r="U86" i="71"/>
  <c r="T86" i="71"/>
  <c r="S86" i="71"/>
  <c r="R86" i="71"/>
  <c r="V85" i="71"/>
  <c r="U85" i="71"/>
  <c r="T85" i="71"/>
  <c r="S85" i="71"/>
  <c r="R85" i="71"/>
  <c r="V82" i="71"/>
  <c r="U82" i="71"/>
  <c r="T82" i="71"/>
  <c r="S82" i="71"/>
  <c r="R82" i="71"/>
  <c r="V80" i="71"/>
  <c r="U80" i="71"/>
  <c r="T80" i="71"/>
  <c r="S80" i="71"/>
  <c r="R80" i="71"/>
  <c r="V78" i="71"/>
  <c r="U78" i="71"/>
  <c r="T78" i="71"/>
  <c r="S78" i="71"/>
  <c r="R78" i="71"/>
  <c r="V444" i="72"/>
  <c r="U444" i="72"/>
  <c r="T444" i="72"/>
  <c r="S444" i="72"/>
  <c r="R444" i="72"/>
  <c r="V390" i="72"/>
  <c r="U390" i="72"/>
  <c r="T390" i="72"/>
  <c r="S390" i="72"/>
  <c r="R390" i="72"/>
  <c r="V336" i="72"/>
  <c r="U336" i="72"/>
  <c r="T336" i="72"/>
  <c r="S336" i="72"/>
  <c r="R336" i="72"/>
  <c r="V262" i="72"/>
  <c r="U262" i="72"/>
  <c r="T262" i="72"/>
  <c r="S262" i="72"/>
  <c r="R262" i="72"/>
  <c r="V208" i="72"/>
  <c r="U208" i="72"/>
  <c r="T208" i="72"/>
  <c r="S208" i="72"/>
  <c r="R208" i="72"/>
  <c r="V154" i="72"/>
  <c r="U154" i="72"/>
  <c r="T154" i="72"/>
  <c r="S154" i="72"/>
  <c r="R154" i="72"/>
  <c r="V91" i="72"/>
  <c r="U91" i="72"/>
  <c r="T91" i="72"/>
  <c r="S91" i="72"/>
  <c r="R91" i="72"/>
  <c r="V90" i="72"/>
  <c r="U90" i="72"/>
  <c r="T90" i="72"/>
  <c r="S90" i="72"/>
  <c r="R90" i="72"/>
  <c r="V89" i="72"/>
  <c r="U89" i="72"/>
  <c r="T89" i="72"/>
  <c r="S89" i="72"/>
  <c r="R89" i="72"/>
  <c r="V86" i="72"/>
  <c r="U86" i="72"/>
  <c r="T86" i="72"/>
  <c r="S86" i="72"/>
  <c r="R86" i="72"/>
  <c r="V85" i="72"/>
  <c r="U85" i="72"/>
  <c r="T85" i="72"/>
  <c r="S85" i="72"/>
  <c r="R85" i="72"/>
  <c r="V82" i="72"/>
  <c r="U82" i="72"/>
  <c r="T82" i="72"/>
  <c r="S82" i="72"/>
  <c r="R82" i="72"/>
  <c r="V80" i="72"/>
  <c r="U80" i="72"/>
  <c r="T80" i="72"/>
  <c r="S80" i="72"/>
  <c r="R80" i="72"/>
  <c r="V78" i="72"/>
  <c r="U78" i="72"/>
  <c r="T78" i="72"/>
  <c r="S78" i="72"/>
  <c r="R78" i="72"/>
  <c r="V465" i="66"/>
  <c r="U465" i="66"/>
  <c r="T465" i="66"/>
  <c r="S465" i="66"/>
  <c r="R465" i="66"/>
  <c r="V408" i="66"/>
  <c r="U408" i="66"/>
  <c r="T408" i="66"/>
  <c r="S408" i="66"/>
  <c r="R408" i="66"/>
  <c r="V351" i="66"/>
  <c r="U351" i="66"/>
  <c r="T351" i="66"/>
  <c r="S351" i="66"/>
  <c r="R351" i="66"/>
  <c r="V273" i="66"/>
  <c r="U273" i="66"/>
  <c r="T273" i="66"/>
  <c r="S273" i="66"/>
  <c r="R273" i="66"/>
  <c r="V216" i="66"/>
  <c r="U216" i="66"/>
  <c r="T216" i="66"/>
  <c r="S216" i="66"/>
  <c r="R216" i="66"/>
  <c r="V159" i="66"/>
  <c r="U159" i="66"/>
  <c r="T159" i="66"/>
  <c r="S159" i="66"/>
  <c r="R159" i="66"/>
  <c r="V92" i="66"/>
  <c r="U92" i="66"/>
  <c r="T92" i="66"/>
  <c r="S92" i="66"/>
  <c r="R92" i="66"/>
  <c r="V91" i="66"/>
  <c r="U91" i="66"/>
  <c r="T91" i="66"/>
  <c r="S91" i="66"/>
  <c r="R91" i="66"/>
  <c r="V90" i="66"/>
  <c r="U90" i="66"/>
  <c r="T90" i="66"/>
  <c r="S90" i="66"/>
  <c r="R90" i="66"/>
  <c r="V87" i="66"/>
  <c r="U87" i="66"/>
  <c r="T87" i="66"/>
  <c r="S87" i="66"/>
  <c r="R87" i="66"/>
  <c r="V86" i="66"/>
  <c r="U86" i="66"/>
  <c r="T86" i="66"/>
  <c r="S86" i="66"/>
  <c r="R86" i="66"/>
  <c r="V83" i="66"/>
  <c r="U83" i="66"/>
  <c r="T83" i="66"/>
  <c r="S83" i="66"/>
  <c r="R83" i="66"/>
  <c r="V81" i="66"/>
  <c r="U81" i="66"/>
  <c r="T81" i="66"/>
  <c r="S81" i="66"/>
  <c r="R81" i="66"/>
  <c r="V80" i="66"/>
  <c r="U80" i="66"/>
  <c r="T80" i="66"/>
  <c r="S80" i="66"/>
  <c r="R80" i="66"/>
  <c r="V78" i="66"/>
  <c r="U78" i="66"/>
  <c r="T78" i="66"/>
  <c r="S78" i="66"/>
  <c r="R78" i="66"/>
  <c r="V465" i="65"/>
  <c r="U465" i="65"/>
  <c r="T465" i="65"/>
  <c r="S465" i="65"/>
  <c r="R465" i="65"/>
  <c r="V408" i="65"/>
  <c r="U408" i="65"/>
  <c r="T408" i="65"/>
  <c r="S408" i="65"/>
  <c r="R408" i="65"/>
  <c r="V351" i="65"/>
  <c r="U351" i="65"/>
  <c r="T351" i="65"/>
  <c r="S351" i="65"/>
  <c r="R351" i="65"/>
  <c r="V273" i="65"/>
  <c r="U273" i="65"/>
  <c r="T273" i="65"/>
  <c r="S273" i="65"/>
  <c r="R273" i="65"/>
  <c r="V216" i="65"/>
  <c r="U216" i="65"/>
  <c r="T216" i="65"/>
  <c r="S216" i="65"/>
  <c r="R216" i="65"/>
  <c r="V159" i="65"/>
  <c r="U159" i="65"/>
  <c r="T159" i="65"/>
  <c r="S159" i="65"/>
  <c r="R159" i="65"/>
  <c r="V92" i="65"/>
  <c r="U92" i="65"/>
  <c r="T92" i="65"/>
  <c r="S92" i="65"/>
  <c r="R92" i="65"/>
  <c r="V91" i="65"/>
  <c r="U91" i="65"/>
  <c r="T91" i="65"/>
  <c r="S91" i="65"/>
  <c r="R91" i="65"/>
  <c r="V90" i="65"/>
  <c r="U90" i="65"/>
  <c r="T90" i="65"/>
  <c r="S90" i="65"/>
  <c r="R90" i="65"/>
  <c r="V87" i="65"/>
  <c r="U87" i="65"/>
  <c r="T87" i="65"/>
  <c r="S87" i="65"/>
  <c r="R87" i="65"/>
  <c r="V86" i="65"/>
  <c r="U86" i="65"/>
  <c r="T86" i="65"/>
  <c r="S86" i="65"/>
  <c r="R86" i="65"/>
  <c r="V83" i="65"/>
  <c r="U83" i="65"/>
  <c r="T83" i="65"/>
  <c r="S83" i="65"/>
  <c r="R83" i="65"/>
  <c r="V81" i="65"/>
  <c r="U81" i="65"/>
  <c r="T81" i="65"/>
  <c r="S81" i="65"/>
  <c r="R81" i="65"/>
  <c r="V80" i="65"/>
  <c r="U80" i="65"/>
  <c r="T80" i="65"/>
  <c r="S80" i="65"/>
  <c r="R80" i="65"/>
  <c r="V78" i="65"/>
  <c r="U78" i="65"/>
  <c r="T78" i="65"/>
  <c r="S78" i="65"/>
  <c r="R78" i="65"/>
  <c r="V515" i="64"/>
  <c r="U515" i="64"/>
  <c r="T515" i="64"/>
  <c r="S515" i="64"/>
  <c r="R515" i="64"/>
  <c r="V452" i="64"/>
  <c r="U452" i="64"/>
  <c r="T452" i="64"/>
  <c r="S452" i="64"/>
  <c r="R452" i="64"/>
  <c r="V389" i="64"/>
  <c r="U389" i="64"/>
  <c r="T389" i="64"/>
  <c r="S389" i="64"/>
  <c r="R389" i="64"/>
  <c r="V303" i="64"/>
  <c r="U303" i="64"/>
  <c r="T303" i="64"/>
  <c r="S303" i="64"/>
  <c r="R303" i="64"/>
  <c r="V240" i="64"/>
  <c r="U240" i="64"/>
  <c r="T240" i="64"/>
  <c r="S240" i="64"/>
  <c r="R240" i="64"/>
  <c r="V177" i="64"/>
  <c r="U177" i="64"/>
  <c r="T177" i="64"/>
  <c r="S177" i="64"/>
  <c r="R177" i="64"/>
  <c r="V164" i="47"/>
  <c r="U164" i="47"/>
  <c r="T164" i="47"/>
  <c r="S164" i="47"/>
  <c r="R164" i="47"/>
  <c r="V146" i="47"/>
  <c r="U146" i="47"/>
  <c r="T146" i="47"/>
  <c r="S146" i="47"/>
  <c r="R146" i="47"/>
  <c r="V128" i="47"/>
  <c r="U128" i="47"/>
  <c r="T128" i="47"/>
  <c r="S128" i="47"/>
  <c r="R128" i="47"/>
  <c r="V109" i="47"/>
  <c r="U109" i="47"/>
  <c r="T109" i="47"/>
  <c r="S109" i="47"/>
  <c r="R109" i="47"/>
  <c r="V85" i="47"/>
  <c r="U85" i="47"/>
  <c r="T85" i="47"/>
  <c r="S85" i="47"/>
  <c r="R85" i="47"/>
  <c r="V66" i="47"/>
  <c r="U66" i="47"/>
  <c r="T66" i="47"/>
  <c r="S66" i="47"/>
  <c r="R66" i="47"/>
  <c r="V47" i="47"/>
  <c r="U47" i="47"/>
  <c r="T47" i="47"/>
  <c r="S47" i="47"/>
  <c r="R47" i="47"/>
  <c r="V28" i="47"/>
  <c r="U28" i="47"/>
  <c r="T28" i="47"/>
  <c r="S28" i="47"/>
  <c r="R28" i="47"/>
  <c r="V7" i="47"/>
  <c r="U7" i="47"/>
  <c r="T7" i="47"/>
  <c r="S7" i="47"/>
  <c r="R7" i="47"/>
  <c r="V164" i="50"/>
  <c r="U164" i="50"/>
  <c r="T164" i="50"/>
  <c r="S164" i="50"/>
  <c r="R164" i="50"/>
  <c r="V146" i="50"/>
  <c r="U146" i="50"/>
  <c r="T146" i="50"/>
  <c r="S146" i="50"/>
  <c r="R146" i="50"/>
  <c r="V128" i="50"/>
  <c r="U128" i="50"/>
  <c r="T128" i="50"/>
  <c r="S128" i="50"/>
  <c r="R128" i="50"/>
  <c r="V109" i="50"/>
  <c r="U109" i="50"/>
  <c r="T109" i="50"/>
  <c r="S109" i="50"/>
  <c r="R109" i="50"/>
  <c r="V85" i="50"/>
  <c r="U85" i="50"/>
  <c r="T85" i="50"/>
  <c r="S85" i="50"/>
  <c r="R85" i="50"/>
  <c r="V66" i="50"/>
  <c r="U66" i="50"/>
  <c r="T66" i="50"/>
  <c r="S66" i="50"/>
  <c r="R66" i="50"/>
  <c r="V47" i="50"/>
  <c r="U47" i="50"/>
  <c r="T47" i="50"/>
  <c r="S47" i="50"/>
  <c r="R47" i="50"/>
  <c r="V28" i="50"/>
  <c r="U28" i="50"/>
  <c r="T28" i="50"/>
  <c r="S28" i="50"/>
  <c r="R28" i="50"/>
  <c r="V7" i="50"/>
  <c r="U7" i="50"/>
  <c r="T7" i="50"/>
  <c r="S7" i="50"/>
  <c r="R7" i="50"/>
  <c r="V164" i="53"/>
  <c r="U164" i="53"/>
  <c r="T164" i="53"/>
  <c r="S164" i="53"/>
  <c r="R164" i="53"/>
  <c r="V146" i="53"/>
  <c r="U146" i="53"/>
  <c r="T146" i="53"/>
  <c r="S146" i="53"/>
  <c r="R146" i="53"/>
  <c r="V128" i="53"/>
  <c r="U128" i="53"/>
  <c r="T128" i="53"/>
  <c r="S128" i="53"/>
  <c r="R128" i="53"/>
  <c r="V109" i="53"/>
  <c r="U109" i="53"/>
  <c r="T109" i="53"/>
  <c r="S109" i="53"/>
  <c r="R109" i="53"/>
  <c r="V85" i="53"/>
  <c r="U85" i="53"/>
  <c r="T85" i="53"/>
  <c r="S85" i="53"/>
  <c r="R85" i="53"/>
  <c r="V66" i="53"/>
  <c r="U66" i="53"/>
  <c r="T66" i="53"/>
  <c r="S66" i="53"/>
  <c r="R66" i="53"/>
  <c r="V47" i="53"/>
  <c r="U47" i="53"/>
  <c r="T47" i="53"/>
  <c r="S47" i="53"/>
  <c r="R47" i="53"/>
  <c r="V28" i="53"/>
  <c r="U28" i="53"/>
  <c r="T28" i="53"/>
  <c r="S28" i="53"/>
  <c r="R28" i="53"/>
  <c r="V7" i="53"/>
  <c r="U7" i="53"/>
  <c r="T7" i="53"/>
  <c r="S7" i="53"/>
  <c r="R7" i="53"/>
  <c r="V164" i="57"/>
  <c r="U164" i="57"/>
  <c r="T164" i="57"/>
  <c r="S164" i="57"/>
  <c r="R164" i="57"/>
  <c r="V146" i="57"/>
  <c r="U146" i="57"/>
  <c r="T146" i="57"/>
  <c r="S146" i="57"/>
  <c r="R146" i="57"/>
  <c r="V128" i="57"/>
  <c r="U128" i="57"/>
  <c r="T128" i="57"/>
  <c r="S128" i="57"/>
  <c r="R128" i="57"/>
  <c r="V109" i="57"/>
  <c r="U109" i="57"/>
  <c r="T109" i="57"/>
  <c r="S109" i="57"/>
  <c r="R109" i="57"/>
  <c r="V85" i="57"/>
  <c r="U85" i="57"/>
  <c r="T85" i="57"/>
  <c r="S85" i="57"/>
  <c r="R85" i="57"/>
  <c r="V66" i="57"/>
  <c r="U66" i="57"/>
  <c r="T66" i="57"/>
  <c r="S66" i="57"/>
  <c r="R66" i="57"/>
  <c r="V47" i="57"/>
  <c r="U47" i="57"/>
  <c r="T47" i="57"/>
  <c r="S47" i="57"/>
  <c r="R47" i="57"/>
  <c r="V28" i="57"/>
  <c r="U28" i="57"/>
  <c r="T28" i="57"/>
  <c r="S28" i="57"/>
  <c r="R28" i="57"/>
  <c r="V7" i="57"/>
  <c r="U7" i="57"/>
  <c r="T7" i="57"/>
  <c r="S7" i="57"/>
  <c r="R7" i="57"/>
  <c r="V164" i="60"/>
  <c r="U164" i="60"/>
  <c r="T164" i="60"/>
  <c r="S164" i="60"/>
  <c r="R164" i="60"/>
  <c r="V146" i="60"/>
  <c r="U146" i="60"/>
  <c r="T146" i="60"/>
  <c r="S146" i="60"/>
  <c r="R146" i="60"/>
  <c r="V128" i="60"/>
  <c r="U128" i="60"/>
  <c r="T128" i="60"/>
  <c r="S128" i="60"/>
  <c r="R128" i="60"/>
  <c r="V109" i="60"/>
  <c r="U109" i="60"/>
  <c r="T109" i="60"/>
  <c r="S109" i="60"/>
  <c r="R109" i="60"/>
  <c r="V85" i="60"/>
  <c r="U85" i="60"/>
  <c r="T85" i="60"/>
  <c r="S85" i="60"/>
  <c r="R85" i="60"/>
  <c r="V66" i="60"/>
  <c r="U66" i="60"/>
  <c r="T66" i="60"/>
  <c r="S66" i="60"/>
  <c r="R66" i="60"/>
  <c r="V47" i="60"/>
  <c r="U47" i="60"/>
  <c r="T47" i="60"/>
  <c r="S47" i="60"/>
  <c r="R47" i="60"/>
  <c r="V28" i="60"/>
  <c r="U28" i="60"/>
  <c r="T28" i="60"/>
  <c r="S28" i="60"/>
  <c r="R28" i="60"/>
  <c r="V7" i="60"/>
  <c r="U7" i="60"/>
  <c r="T7" i="60"/>
  <c r="S7" i="60"/>
  <c r="R7" i="60"/>
  <c r="V164" i="63"/>
  <c r="U164" i="63"/>
  <c r="T164" i="63"/>
  <c r="S164" i="63"/>
  <c r="R164" i="63"/>
  <c r="V146" i="63"/>
  <c r="U146" i="63"/>
  <c r="T146" i="63"/>
  <c r="S146" i="63"/>
  <c r="R146" i="63"/>
  <c r="V128" i="63"/>
  <c r="U128" i="63"/>
  <c r="T128" i="63"/>
  <c r="S128" i="63"/>
  <c r="R128" i="63"/>
  <c r="V109" i="63"/>
  <c r="U109" i="63"/>
  <c r="T109" i="63"/>
  <c r="S109" i="63"/>
  <c r="R109" i="63"/>
  <c r="V85" i="63"/>
  <c r="U85" i="63"/>
  <c r="T85" i="63"/>
  <c r="S85" i="63"/>
  <c r="R85" i="63"/>
  <c r="V66" i="63"/>
  <c r="U66" i="63"/>
  <c r="T66" i="63"/>
  <c r="S66" i="63"/>
  <c r="R66" i="63"/>
  <c r="V47" i="63"/>
  <c r="U47" i="63"/>
  <c r="T47" i="63"/>
  <c r="S47" i="63"/>
  <c r="R47" i="63"/>
  <c r="V28" i="63"/>
  <c r="U28" i="63"/>
  <c r="T28" i="63"/>
  <c r="S28" i="63"/>
  <c r="R28" i="63"/>
  <c r="V7" i="63"/>
  <c r="U7" i="63"/>
  <c r="T7" i="63"/>
  <c r="S7" i="63"/>
  <c r="R7" i="63"/>
  <c r="V170" i="42"/>
  <c r="U170" i="42"/>
  <c r="T170" i="42"/>
  <c r="S170" i="42"/>
  <c r="R170" i="42"/>
  <c r="V169" i="42"/>
  <c r="U169" i="42"/>
  <c r="T169" i="42"/>
  <c r="S169" i="42"/>
  <c r="R169" i="42"/>
  <c r="V152" i="42"/>
  <c r="U152" i="42"/>
  <c r="T152" i="42"/>
  <c r="S152" i="42"/>
  <c r="R152" i="42"/>
  <c r="V151" i="42"/>
  <c r="U151" i="42"/>
  <c r="T151" i="42"/>
  <c r="S151" i="42"/>
  <c r="R151" i="42"/>
  <c r="V134" i="42"/>
  <c r="U134" i="42"/>
  <c r="T134" i="42"/>
  <c r="S134" i="42"/>
  <c r="R134" i="42"/>
  <c r="V133" i="42"/>
  <c r="U133" i="42"/>
  <c r="T133" i="42"/>
  <c r="S133" i="42"/>
  <c r="R133" i="42"/>
  <c r="V115" i="42"/>
  <c r="U115" i="42"/>
  <c r="T115" i="42"/>
  <c r="S115" i="42"/>
  <c r="R115" i="42"/>
  <c r="V114" i="42"/>
  <c r="U114" i="42"/>
  <c r="T114" i="42"/>
  <c r="S114" i="42"/>
  <c r="R114" i="42"/>
  <c r="V95" i="42"/>
  <c r="U95" i="42"/>
  <c r="T95" i="42"/>
  <c r="S95" i="42"/>
  <c r="R95" i="42"/>
  <c r="V94" i="42"/>
  <c r="U94" i="42"/>
  <c r="T94" i="42"/>
  <c r="S94" i="42"/>
  <c r="R94" i="42"/>
  <c r="V91" i="42"/>
  <c r="U91" i="42"/>
  <c r="T91" i="42"/>
  <c r="S91" i="42"/>
  <c r="R91" i="42"/>
  <c r="V90" i="42"/>
  <c r="U90" i="42"/>
  <c r="T90" i="42"/>
  <c r="S90" i="42"/>
  <c r="R90" i="42"/>
  <c r="V72" i="42"/>
  <c r="U72" i="42"/>
  <c r="T72" i="42"/>
  <c r="S72" i="42"/>
  <c r="R72" i="42"/>
  <c r="V71" i="42"/>
  <c r="U71" i="42"/>
  <c r="T71" i="42"/>
  <c r="S71" i="42"/>
  <c r="R71" i="42"/>
  <c r="V53" i="42"/>
  <c r="U53" i="42"/>
  <c r="T53" i="42"/>
  <c r="S53" i="42"/>
  <c r="R53" i="42"/>
  <c r="V52" i="42"/>
  <c r="U52" i="42"/>
  <c r="T52" i="42"/>
  <c r="S52" i="42"/>
  <c r="R52" i="42"/>
  <c r="V34" i="42"/>
  <c r="U34" i="42"/>
  <c r="T34" i="42"/>
  <c r="S34" i="42"/>
  <c r="R34" i="42"/>
  <c r="V33" i="42"/>
  <c r="U33" i="42"/>
  <c r="T33" i="42"/>
  <c r="S33" i="42"/>
  <c r="R33" i="42"/>
  <c r="V14" i="42"/>
  <c r="U14" i="42"/>
  <c r="T14" i="42"/>
  <c r="S14" i="42"/>
  <c r="R14" i="42"/>
  <c r="V13" i="42"/>
  <c r="U13" i="42"/>
  <c r="T13" i="42"/>
  <c r="S13" i="42"/>
  <c r="R13" i="42"/>
  <c r="V92" i="6"/>
  <c r="U92" i="6"/>
  <c r="T92" i="6"/>
  <c r="S92" i="6"/>
  <c r="R92" i="6"/>
  <c r="V89" i="6"/>
  <c r="U89" i="6"/>
  <c r="T89" i="6"/>
  <c r="S89" i="6"/>
  <c r="R89" i="6"/>
  <c r="V15" i="11"/>
  <c r="U15" i="11"/>
  <c r="T15" i="11"/>
  <c r="S15" i="11"/>
  <c r="R15" i="11"/>
  <c r="V32" i="14"/>
  <c r="V32" i="17" s="1"/>
  <c r="U32" i="14"/>
  <c r="U32" i="17" s="1"/>
  <c r="T32" i="14"/>
  <c r="T32" i="17" s="1"/>
  <c r="S32" i="14"/>
  <c r="S32" i="17" s="1"/>
  <c r="R32" i="14"/>
  <c r="R32" i="17" s="1"/>
  <c r="V26" i="14"/>
  <c r="V26" i="17" s="1"/>
  <c r="U26" i="14"/>
  <c r="U26" i="17" s="1"/>
  <c r="T26" i="14"/>
  <c r="T26" i="17" s="1"/>
  <c r="S26" i="14"/>
  <c r="S26" i="17" s="1"/>
  <c r="R26" i="14"/>
  <c r="R26" i="17" s="1"/>
  <c r="V25" i="14"/>
  <c r="V25" i="17" s="1"/>
  <c r="U25" i="14"/>
  <c r="U25" i="17" s="1"/>
  <c r="T25" i="14"/>
  <c r="T25" i="17" s="1"/>
  <c r="S25" i="14"/>
  <c r="S25" i="17" s="1"/>
  <c r="R25" i="14"/>
  <c r="R25" i="17" s="1"/>
  <c r="V16" i="14"/>
  <c r="V15" i="14" s="1"/>
  <c r="V15" i="17" s="1"/>
  <c r="U16" i="14"/>
  <c r="U16" i="17" s="1"/>
  <c r="T16" i="14"/>
  <c r="T16" i="17" s="1"/>
  <c r="S16" i="14"/>
  <c r="S15" i="14" s="1"/>
  <c r="S15" i="17" s="1"/>
  <c r="R16" i="14"/>
  <c r="R15" i="14" s="1"/>
  <c r="R15" i="17" s="1"/>
  <c r="V14" i="14"/>
  <c r="V14" i="17" s="1"/>
  <c r="U14" i="14"/>
  <c r="U14" i="17" s="1"/>
  <c r="T14" i="14"/>
  <c r="T14" i="17" s="1"/>
  <c r="S14" i="14"/>
  <c r="S14" i="17" s="1"/>
  <c r="R14" i="14"/>
  <c r="R14" i="17" s="1"/>
  <c r="V13" i="14"/>
  <c r="V13" i="17" s="1"/>
  <c r="U13" i="14"/>
  <c r="U13" i="17" s="1"/>
  <c r="T13" i="14"/>
  <c r="T13" i="17" s="1"/>
  <c r="S13" i="14"/>
  <c r="S13" i="17" s="1"/>
  <c r="R13" i="14"/>
  <c r="R13" i="17" s="1"/>
  <c r="V12" i="14"/>
  <c r="V12" i="17" s="1"/>
  <c r="U12" i="14"/>
  <c r="U12" i="17" s="1"/>
  <c r="T12" i="14"/>
  <c r="T12" i="17" s="1"/>
  <c r="S12" i="14"/>
  <c r="S12" i="17" s="1"/>
  <c r="R12" i="14"/>
  <c r="R12" i="17" s="1"/>
  <c r="V15" i="22"/>
  <c r="U15" i="22"/>
  <c r="T15" i="22"/>
  <c r="S15" i="22"/>
  <c r="R15" i="22"/>
  <c r="V32" i="25"/>
  <c r="V32" i="28" s="1"/>
  <c r="U32" i="25"/>
  <c r="U32" i="28" s="1"/>
  <c r="T32" i="25"/>
  <c r="T32" i="28" s="1"/>
  <c r="S32" i="25"/>
  <c r="S32" i="28" s="1"/>
  <c r="R32" i="25"/>
  <c r="R32" i="28" s="1"/>
  <c r="V26" i="25"/>
  <c r="V26" i="28" s="1"/>
  <c r="U26" i="25"/>
  <c r="U26" i="28" s="1"/>
  <c r="T26" i="25"/>
  <c r="T26" i="28" s="1"/>
  <c r="S26" i="25"/>
  <c r="S26" i="28" s="1"/>
  <c r="R26" i="25"/>
  <c r="R26" i="28" s="1"/>
  <c r="V25" i="25"/>
  <c r="V25" i="28" s="1"/>
  <c r="U25" i="25"/>
  <c r="U25" i="28" s="1"/>
  <c r="T25" i="25"/>
  <c r="T25" i="28" s="1"/>
  <c r="S25" i="25"/>
  <c r="S25" i="28" s="1"/>
  <c r="R25" i="25"/>
  <c r="R25" i="28" s="1"/>
  <c r="V16" i="25"/>
  <c r="V15" i="25" s="1"/>
  <c r="V15" i="28" s="1"/>
  <c r="U16" i="25"/>
  <c r="T16" i="25"/>
  <c r="T15" i="25" s="1"/>
  <c r="T15" i="28" s="1"/>
  <c r="S16" i="25"/>
  <c r="S15" i="25" s="1"/>
  <c r="S15" i="28" s="1"/>
  <c r="R16" i="25"/>
  <c r="R15" i="25" s="1"/>
  <c r="R15" i="28" s="1"/>
  <c r="V14" i="25"/>
  <c r="V14" i="28" s="1"/>
  <c r="U14" i="25"/>
  <c r="U14" i="28" s="1"/>
  <c r="T14" i="25"/>
  <c r="T14" i="28" s="1"/>
  <c r="S14" i="25"/>
  <c r="S14" i="28" s="1"/>
  <c r="R14" i="25"/>
  <c r="R14" i="28" s="1"/>
  <c r="V13" i="25"/>
  <c r="V13" i="28" s="1"/>
  <c r="U13" i="25"/>
  <c r="U13" i="28" s="1"/>
  <c r="T13" i="25"/>
  <c r="T13" i="28" s="1"/>
  <c r="S13" i="25"/>
  <c r="S13" i="28" s="1"/>
  <c r="R13" i="25"/>
  <c r="R13" i="28" s="1"/>
  <c r="V12" i="25"/>
  <c r="V12" i="28" s="1"/>
  <c r="U12" i="25"/>
  <c r="U12" i="28" s="1"/>
  <c r="T12" i="25"/>
  <c r="T12" i="28" s="1"/>
  <c r="S12" i="25"/>
  <c r="S12" i="28" s="1"/>
  <c r="R12" i="25"/>
  <c r="R12" i="28" s="1"/>
  <c r="V13" i="6" l="1"/>
  <c r="U21" i="6"/>
  <c r="R21" i="6"/>
  <c r="U22" i="6"/>
  <c r="S19" i="6"/>
  <c r="S13" i="6"/>
  <c r="T116" i="6"/>
  <c r="T146" i="6" s="1"/>
  <c r="S113" i="6"/>
  <c r="S143" i="6" s="1"/>
  <c r="R16" i="28"/>
  <c r="V18" i="6"/>
  <c r="S16" i="17"/>
  <c r="R22" i="6"/>
  <c r="U116" i="6"/>
  <c r="U170" i="6" s="1"/>
  <c r="U16" i="35"/>
  <c r="U16" i="36"/>
  <c r="U16" i="33"/>
  <c r="U16" i="32"/>
  <c r="U18" i="36"/>
  <c r="U16" i="34"/>
  <c r="U18" i="31"/>
  <c r="U16" i="30"/>
  <c r="U16" i="31"/>
  <c r="U16" i="37"/>
  <c r="U18" i="32"/>
  <c r="U18" i="34"/>
  <c r="U18" i="37"/>
  <c r="U18" i="35"/>
  <c r="U18" i="30"/>
  <c r="U18" i="33"/>
  <c r="V21" i="6"/>
  <c r="T13" i="6"/>
  <c r="S17" i="6"/>
  <c r="V116" i="6"/>
  <c r="V170" i="6" s="1"/>
  <c r="V16" i="35"/>
  <c r="V16" i="37"/>
  <c r="V16" i="33"/>
  <c r="V16" i="30"/>
  <c r="V18" i="34"/>
  <c r="V16" i="34"/>
  <c r="V16" i="32"/>
  <c r="V16" i="36"/>
  <c r="V16" i="31"/>
  <c r="V18" i="30"/>
  <c r="V18" i="32"/>
  <c r="V18" i="36"/>
  <c r="V18" i="35"/>
  <c r="V18" i="33"/>
  <c r="V18" i="37"/>
  <c r="V18" i="31"/>
  <c r="T21" i="6"/>
  <c r="R13" i="6"/>
  <c r="R16" i="30"/>
  <c r="R16" i="32"/>
  <c r="R18" i="37"/>
  <c r="R16" i="33"/>
  <c r="R16" i="34"/>
  <c r="R16" i="37"/>
  <c r="R16" i="31"/>
  <c r="R18" i="34"/>
  <c r="R16" i="36"/>
  <c r="R16" i="35"/>
  <c r="R18" i="32"/>
  <c r="R18" i="31"/>
  <c r="R18" i="36"/>
  <c r="R18" i="33"/>
  <c r="R18" i="35"/>
  <c r="R18" i="30"/>
  <c r="S16" i="32"/>
  <c r="S16" i="35"/>
  <c r="S16" i="31"/>
  <c r="S16" i="33"/>
  <c r="S16" i="34"/>
  <c r="S16" i="30"/>
  <c r="S16" i="37"/>
  <c r="S16" i="36"/>
  <c r="S18" i="37"/>
  <c r="S18" i="32"/>
  <c r="S18" i="36"/>
  <c r="S18" i="34"/>
  <c r="S18" i="31"/>
  <c r="S18" i="35"/>
  <c r="S18" i="33"/>
  <c r="S18" i="30"/>
  <c r="T16" i="31"/>
  <c r="T16" i="36"/>
  <c r="T16" i="35"/>
  <c r="T16" i="30"/>
  <c r="T16" i="34"/>
  <c r="T16" i="32"/>
  <c r="T16" i="37"/>
  <c r="T16" i="33"/>
  <c r="T18" i="32"/>
  <c r="T18" i="37"/>
  <c r="T18" i="31"/>
  <c r="T18" i="34"/>
  <c r="T18" i="36"/>
  <c r="T18" i="30"/>
  <c r="T18" i="35"/>
  <c r="T18" i="33"/>
  <c r="U113" i="6"/>
  <c r="U167" i="6" s="1"/>
  <c r="U23" i="6"/>
  <c r="U17" i="6"/>
  <c r="S21" i="6"/>
  <c r="T15" i="14"/>
  <c r="T15" i="17" s="1"/>
  <c r="T16" i="28"/>
  <c r="T19" i="6"/>
  <c r="V16" i="17"/>
  <c r="V17" i="6"/>
  <c r="U13" i="6"/>
  <c r="T22" i="6"/>
  <c r="R19" i="6"/>
  <c r="U18" i="6"/>
  <c r="T18" i="6"/>
  <c r="T23" i="6"/>
  <c r="R113" i="6"/>
  <c r="R143" i="6" s="1"/>
  <c r="U19" i="6"/>
  <c r="V23" i="6"/>
  <c r="R116" i="6"/>
  <c r="R146" i="6" s="1"/>
  <c r="R17" i="6"/>
  <c r="V113" i="6"/>
  <c r="V143" i="6" s="1"/>
  <c r="V16" i="28"/>
  <c r="U15" i="14"/>
  <c r="U15" i="17" s="1"/>
  <c r="R16" i="17"/>
  <c r="S22" i="6"/>
  <c r="S23" i="6"/>
  <c r="V22" i="6"/>
  <c r="T143" i="6"/>
  <c r="T167" i="6"/>
  <c r="R18" i="6"/>
  <c r="S18" i="6"/>
  <c r="V19" i="6"/>
  <c r="R23" i="6"/>
  <c r="S116" i="6"/>
  <c r="T17" i="6"/>
  <c r="U16" i="28"/>
  <c r="U15" i="25"/>
  <c r="U15" i="28" s="1"/>
  <c r="S16" i="28"/>
  <c r="U146" i="6" l="1"/>
  <c r="T170" i="6"/>
  <c r="U20" i="6"/>
  <c r="S167" i="6"/>
  <c r="V20" i="6"/>
  <c r="V146" i="6"/>
  <c r="U143" i="6"/>
  <c r="S20" i="6"/>
  <c r="V167" i="6"/>
  <c r="T17" i="37"/>
  <c r="S17" i="37"/>
  <c r="R17" i="31"/>
  <c r="V17" i="31"/>
  <c r="V17" i="35"/>
  <c r="T17" i="32"/>
  <c r="S17" i="30"/>
  <c r="R17" i="37"/>
  <c r="V17" i="36"/>
  <c r="U17" i="32"/>
  <c r="T17" i="34"/>
  <c r="S17" i="34"/>
  <c r="R17" i="34"/>
  <c r="V17" i="32"/>
  <c r="U17" i="33"/>
  <c r="R170" i="6"/>
  <c r="T17" i="30"/>
  <c r="S17" i="33"/>
  <c r="R17" i="33"/>
  <c r="V17" i="34"/>
  <c r="U17" i="37"/>
  <c r="U17" i="36"/>
  <c r="T17" i="35"/>
  <c r="S17" i="31"/>
  <c r="U17" i="31"/>
  <c r="U17" i="35"/>
  <c r="T17" i="36"/>
  <c r="S17" i="35"/>
  <c r="R17" i="35"/>
  <c r="R17" i="32"/>
  <c r="V17" i="30"/>
  <c r="U17" i="30"/>
  <c r="T17" i="31"/>
  <c r="S17" i="32"/>
  <c r="R17" i="36"/>
  <c r="R17" i="30"/>
  <c r="V17" i="33"/>
  <c r="T17" i="33"/>
  <c r="S17" i="36"/>
  <c r="V17" i="37"/>
  <c r="U17" i="34"/>
  <c r="R167" i="6"/>
  <c r="R20" i="6"/>
  <c r="T20" i="6"/>
  <c r="S146" i="6"/>
  <c r="S170" i="6"/>
  <c r="A5" i="72" l="1"/>
  <c r="A19" i="72"/>
  <c r="A33" i="72"/>
  <c r="A47" i="72"/>
  <c r="A61" i="72"/>
  <c r="A75" i="72"/>
  <c r="A76" i="72"/>
  <c r="A77" i="72"/>
  <c r="B78" i="72"/>
  <c r="C78" i="72"/>
  <c r="D78" i="72"/>
  <c r="E78" i="72"/>
  <c r="F78" i="72"/>
  <c r="G78" i="72"/>
  <c r="H78" i="72"/>
  <c r="I78" i="72"/>
  <c r="J78" i="72"/>
  <c r="K78" i="72"/>
  <c r="L78" i="72"/>
  <c r="M78" i="72"/>
  <c r="N78" i="72"/>
  <c r="O78" i="72"/>
  <c r="P78" i="72"/>
  <c r="Q78" i="72"/>
  <c r="B80" i="72"/>
  <c r="C80" i="72"/>
  <c r="D80" i="72"/>
  <c r="E80" i="72"/>
  <c r="F80" i="72"/>
  <c r="G80" i="72"/>
  <c r="H80" i="72"/>
  <c r="I80" i="72"/>
  <c r="J80" i="72"/>
  <c r="K80" i="72"/>
  <c r="L80" i="72"/>
  <c r="M80" i="72"/>
  <c r="N80" i="72"/>
  <c r="O80" i="72"/>
  <c r="P80" i="72"/>
  <c r="Q80" i="72"/>
  <c r="B82" i="72"/>
  <c r="C82" i="72"/>
  <c r="D82" i="72"/>
  <c r="E82" i="72"/>
  <c r="F82" i="72"/>
  <c r="G82" i="72"/>
  <c r="H82" i="72"/>
  <c r="I82" i="72"/>
  <c r="J82" i="72"/>
  <c r="K82" i="72"/>
  <c r="L82" i="72"/>
  <c r="M82" i="72"/>
  <c r="N82" i="72"/>
  <c r="O82" i="72"/>
  <c r="P82" i="72"/>
  <c r="Q82" i="72"/>
  <c r="B85" i="72"/>
  <c r="C85" i="72"/>
  <c r="D85" i="72"/>
  <c r="E85" i="72"/>
  <c r="F85" i="72"/>
  <c r="G85" i="72"/>
  <c r="H85" i="72"/>
  <c r="I85" i="72"/>
  <c r="J85" i="72"/>
  <c r="K85" i="72"/>
  <c r="L85" i="72"/>
  <c r="M85" i="72"/>
  <c r="N85" i="72"/>
  <c r="O85" i="72"/>
  <c r="P85" i="72"/>
  <c r="Q85" i="72"/>
  <c r="B86" i="72"/>
  <c r="C86" i="72"/>
  <c r="D86" i="72"/>
  <c r="E86" i="72"/>
  <c r="F86" i="72"/>
  <c r="G86" i="72"/>
  <c r="H86" i="72"/>
  <c r="I86" i="72"/>
  <c r="J86" i="72"/>
  <c r="K86" i="72"/>
  <c r="L86" i="72"/>
  <c r="M86" i="72"/>
  <c r="N86" i="72"/>
  <c r="O86" i="72"/>
  <c r="P86" i="72"/>
  <c r="Q86" i="72"/>
  <c r="B89" i="72"/>
  <c r="C89" i="72"/>
  <c r="D89" i="72"/>
  <c r="E89" i="72"/>
  <c r="F89" i="72"/>
  <c r="G89" i="72"/>
  <c r="H89" i="72"/>
  <c r="I89" i="72"/>
  <c r="J89" i="72"/>
  <c r="K89" i="72"/>
  <c r="L89" i="72"/>
  <c r="M89" i="72"/>
  <c r="N89" i="72"/>
  <c r="O89" i="72"/>
  <c r="P89" i="72"/>
  <c r="Q89" i="72"/>
  <c r="B90" i="72"/>
  <c r="C90" i="72"/>
  <c r="D90" i="72"/>
  <c r="E90" i="72"/>
  <c r="F90" i="72"/>
  <c r="G90" i="72"/>
  <c r="H90" i="72"/>
  <c r="I90" i="72"/>
  <c r="J90" i="72"/>
  <c r="K90" i="72"/>
  <c r="L90" i="72"/>
  <c r="M90" i="72"/>
  <c r="N90" i="72"/>
  <c r="O90" i="72"/>
  <c r="P90" i="72"/>
  <c r="Q90" i="72"/>
  <c r="B91" i="72"/>
  <c r="C91" i="72"/>
  <c r="D91" i="72"/>
  <c r="E91" i="72"/>
  <c r="F91" i="72"/>
  <c r="G91" i="72"/>
  <c r="H91" i="72"/>
  <c r="I91" i="72"/>
  <c r="J91" i="72"/>
  <c r="K91" i="72"/>
  <c r="L91" i="72"/>
  <c r="M91" i="72"/>
  <c r="N91" i="72"/>
  <c r="O91" i="72"/>
  <c r="P91" i="72"/>
  <c r="Q91" i="72"/>
  <c r="A95" i="72"/>
  <c r="A97" i="72"/>
  <c r="A115" i="72"/>
  <c r="A133" i="72"/>
  <c r="A151" i="72"/>
  <c r="B154" i="72"/>
  <c r="C154" i="72"/>
  <c r="D154" i="72"/>
  <c r="E154" i="72"/>
  <c r="F154" i="72"/>
  <c r="G154" i="72"/>
  <c r="H154" i="72"/>
  <c r="I154" i="72"/>
  <c r="J154" i="72"/>
  <c r="K154" i="72"/>
  <c r="L154" i="72"/>
  <c r="M154" i="72"/>
  <c r="N154" i="72"/>
  <c r="O154" i="72"/>
  <c r="P154" i="72"/>
  <c r="Q154" i="72"/>
  <c r="A169" i="72"/>
  <c r="A187" i="72"/>
  <c r="A205" i="72"/>
  <c r="B208" i="72"/>
  <c r="C208" i="72"/>
  <c r="D208" i="72"/>
  <c r="E208" i="72"/>
  <c r="F208" i="72"/>
  <c r="G208" i="72"/>
  <c r="H208" i="72"/>
  <c r="I208" i="72"/>
  <c r="J208" i="72"/>
  <c r="K208" i="72"/>
  <c r="L208" i="72"/>
  <c r="M208" i="72"/>
  <c r="N208" i="72"/>
  <c r="O208" i="72"/>
  <c r="P208" i="72"/>
  <c r="Q208" i="72"/>
  <c r="A223" i="72"/>
  <c r="A241" i="72"/>
  <c r="A259" i="72"/>
  <c r="B262" i="72"/>
  <c r="C262" i="72"/>
  <c r="D262" i="72"/>
  <c r="E262" i="72"/>
  <c r="F262" i="72"/>
  <c r="G262" i="72"/>
  <c r="H262" i="72"/>
  <c r="I262" i="72"/>
  <c r="J262" i="72"/>
  <c r="K262" i="72"/>
  <c r="L262" i="72"/>
  <c r="M262" i="72"/>
  <c r="N262" i="72"/>
  <c r="O262" i="72"/>
  <c r="P262" i="72"/>
  <c r="Q262" i="72"/>
  <c r="A279" i="72"/>
  <c r="A297" i="72"/>
  <c r="A315" i="72"/>
  <c r="A333" i="72"/>
  <c r="C336" i="72"/>
  <c r="D336" i="72"/>
  <c r="E336" i="72"/>
  <c r="F336" i="72"/>
  <c r="G336" i="72"/>
  <c r="H336" i="72"/>
  <c r="I336" i="72"/>
  <c r="J336" i="72"/>
  <c r="K336" i="72"/>
  <c r="L336" i="72"/>
  <c r="M336" i="72"/>
  <c r="N336" i="72"/>
  <c r="O336" i="72"/>
  <c r="P336" i="72"/>
  <c r="Q336" i="72"/>
  <c r="A351" i="72"/>
  <c r="A369" i="72"/>
  <c r="A387" i="72"/>
  <c r="C390" i="72"/>
  <c r="D390" i="72"/>
  <c r="E390" i="72"/>
  <c r="F390" i="72"/>
  <c r="G390" i="72"/>
  <c r="H390" i="72"/>
  <c r="I390" i="72"/>
  <c r="J390" i="72"/>
  <c r="K390" i="72"/>
  <c r="L390" i="72"/>
  <c r="M390" i="72"/>
  <c r="N390" i="72"/>
  <c r="O390" i="72"/>
  <c r="P390" i="72"/>
  <c r="Q390" i="72"/>
  <c r="A405" i="72"/>
  <c r="A441" i="72"/>
  <c r="C444" i="72"/>
  <c r="D444" i="72"/>
  <c r="E444" i="72"/>
  <c r="F444" i="72"/>
  <c r="G444" i="72"/>
  <c r="H444" i="72"/>
  <c r="I444" i="72"/>
  <c r="J444" i="72"/>
  <c r="K444" i="72"/>
  <c r="L444" i="72"/>
  <c r="M444" i="72"/>
  <c r="N444" i="72"/>
  <c r="O444" i="72"/>
  <c r="P444" i="72"/>
  <c r="Q444" i="72"/>
  <c r="A5" i="71"/>
  <c r="A19" i="71"/>
  <c r="A33" i="71"/>
  <c r="A47" i="71"/>
  <c r="A61" i="71"/>
  <c r="A75" i="71"/>
  <c r="A76" i="71"/>
  <c r="A77" i="71"/>
  <c r="B78" i="71"/>
  <c r="C78" i="71"/>
  <c r="D78" i="71"/>
  <c r="E78" i="71"/>
  <c r="F78" i="71"/>
  <c r="G78" i="71"/>
  <c r="H78" i="71"/>
  <c r="I78" i="71"/>
  <c r="J78" i="71"/>
  <c r="K78" i="71"/>
  <c r="L78" i="71"/>
  <c r="M78" i="71"/>
  <c r="N78" i="71"/>
  <c r="O78" i="71"/>
  <c r="P78" i="71"/>
  <c r="Q78" i="71"/>
  <c r="B80" i="71"/>
  <c r="C80" i="71"/>
  <c r="D80" i="71"/>
  <c r="E80" i="71"/>
  <c r="F80" i="71"/>
  <c r="G80" i="71"/>
  <c r="H80" i="71"/>
  <c r="I80" i="71"/>
  <c r="J80" i="71"/>
  <c r="K80" i="71"/>
  <c r="L80" i="71"/>
  <c r="M80" i="71"/>
  <c r="N80" i="71"/>
  <c r="O80" i="71"/>
  <c r="P80" i="71"/>
  <c r="Q80" i="71"/>
  <c r="B82" i="71"/>
  <c r="C82" i="71"/>
  <c r="D82" i="71"/>
  <c r="E82" i="71"/>
  <c r="F82" i="71"/>
  <c r="G82" i="71"/>
  <c r="H82" i="71"/>
  <c r="I82" i="71"/>
  <c r="J82" i="71"/>
  <c r="K82" i="71"/>
  <c r="L82" i="71"/>
  <c r="M82" i="71"/>
  <c r="N82" i="71"/>
  <c r="O82" i="71"/>
  <c r="P82" i="71"/>
  <c r="Q82" i="71"/>
  <c r="B85" i="71"/>
  <c r="C85" i="71"/>
  <c r="D85" i="71"/>
  <c r="E85" i="71"/>
  <c r="F85" i="71"/>
  <c r="G85" i="71"/>
  <c r="H85" i="71"/>
  <c r="I85" i="71"/>
  <c r="J85" i="71"/>
  <c r="K85" i="71"/>
  <c r="L85" i="71"/>
  <c r="M85" i="71"/>
  <c r="N85" i="71"/>
  <c r="O85" i="71"/>
  <c r="P85" i="71"/>
  <c r="Q85" i="71"/>
  <c r="B86" i="71"/>
  <c r="C86" i="71"/>
  <c r="D86" i="71"/>
  <c r="E86" i="71"/>
  <c r="F86" i="71"/>
  <c r="G86" i="71"/>
  <c r="H86" i="71"/>
  <c r="I86" i="71"/>
  <c r="J86" i="71"/>
  <c r="K86" i="71"/>
  <c r="L86" i="71"/>
  <c r="M86" i="71"/>
  <c r="N86" i="71"/>
  <c r="O86" i="71"/>
  <c r="P86" i="71"/>
  <c r="Q86" i="71"/>
  <c r="B89" i="71"/>
  <c r="C89" i="71"/>
  <c r="D89" i="71"/>
  <c r="E89" i="71"/>
  <c r="F89" i="71"/>
  <c r="G89" i="71"/>
  <c r="H89" i="71"/>
  <c r="I89" i="71"/>
  <c r="J89" i="71"/>
  <c r="K89" i="71"/>
  <c r="L89" i="71"/>
  <c r="M89" i="71"/>
  <c r="N89" i="71"/>
  <c r="O89" i="71"/>
  <c r="P89" i="71"/>
  <c r="Q89" i="71"/>
  <c r="B90" i="71"/>
  <c r="C90" i="71"/>
  <c r="D90" i="71"/>
  <c r="E90" i="71"/>
  <c r="F90" i="71"/>
  <c r="G90" i="71"/>
  <c r="H90" i="71"/>
  <c r="I90" i="71"/>
  <c r="J90" i="71"/>
  <c r="K90" i="71"/>
  <c r="L90" i="71"/>
  <c r="M90" i="71"/>
  <c r="N90" i="71"/>
  <c r="O90" i="71"/>
  <c r="P90" i="71"/>
  <c r="Q90" i="71"/>
  <c r="B91" i="71"/>
  <c r="C91" i="71"/>
  <c r="D91" i="71"/>
  <c r="E91" i="71"/>
  <c r="F91" i="71"/>
  <c r="G91" i="71"/>
  <c r="H91" i="71"/>
  <c r="I91" i="71"/>
  <c r="J91" i="71"/>
  <c r="K91" i="71"/>
  <c r="L91" i="71"/>
  <c r="M91" i="71"/>
  <c r="N91" i="71"/>
  <c r="O91" i="71"/>
  <c r="P91" i="71"/>
  <c r="Q91" i="71"/>
  <c r="A95" i="71"/>
  <c r="A97" i="71"/>
  <c r="A115" i="71"/>
  <c r="A133" i="71"/>
  <c r="A151" i="71"/>
  <c r="B154" i="71"/>
  <c r="C154" i="71"/>
  <c r="D154" i="71"/>
  <c r="E154" i="71"/>
  <c r="F154" i="71"/>
  <c r="G154" i="71"/>
  <c r="H154" i="71"/>
  <c r="I154" i="71"/>
  <c r="J154" i="71"/>
  <c r="K154" i="71"/>
  <c r="L154" i="71"/>
  <c r="M154" i="71"/>
  <c r="N154" i="71"/>
  <c r="O154" i="71"/>
  <c r="P154" i="71"/>
  <c r="Q154" i="71"/>
  <c r="A169" i="71"/>
  <c r="A187" i="71"/>
  <c r="A205" i="71"/>
  <c r="B208" i="71"/>
  <c r="C208" i="71"/>
  <c r="D208" i="71"/>
  <c r="E208" i="71"/>
  <c r="F208" i="71"/>
  <c r="G208" i="71"/>
  <c r="H208" i="71"/>
  <c r="I208" i="71"/>
  <c r="J208" i="71"/>
  <c r="K208" i="71"/>
  <c r="L208" i="71"/>
  <c r="M208" i="71"/>
  <c r="N208" i="71"/>
  <c r="O208" i="71"/>
  <c r="P208" i="71"/>
  <c r="Q208" i="71"/>
  <c r="A223" i="71"/>
  <c r="A241" i="71"/>
  <c r="A259" i="71"/>
  <c r="B262" i="71"/>
  <c r="C262" i="71"/>
  <c r="D262" i="71"/>
  <c r="E262" i="71"/>
  <c r="F262" i="71"/>
  <c r="G262" i="71"/>
  <c r="H262" i="71"/>
  <c r="I262" i="71"/>
  <c r="J262" i="71"/>
  <c r="K262" i="71"/>
  <c r="L262" i="71"/>
  <c r="M262" i="71"/>
  <c r="N262" i="71"/>
  <c r="O262" i="71"/>
  <c r="P262" i="71"/>
  <c r="Q262" i="71"/>
  <c r="A279" i="71"/>
  <c r="A297" i="71"/>
  <c r="A315" i="71"/>
  <c r="A333" i="71"/>
  <c r="C336" i="71"/>
  <c r="D336" i="71"/>
  <c r="E336" i="71"/>
  <c r="F336" i="71"/>
  <c r="G336" i="71"/>
  <c r="H336" i="71"/>
  <c r="I336" i="71"/>
  <c r="J336" i="71"/>
  <c r="K336" i="71"/>
  <c r="L336" i="71"/>
  <c r="M336" i="71"/>
  <c r="N336" i="71"/>
  <c r="O336" i="71"/>
  <c r="P336" i="71"/>
  <c r="Q336" i="71"/>
  <c r="A351" i="71"/>
  <c r="A369" i="71"/>
  <c r="A387" i="71"/>
  <c r="C390" i="71"/>
  <c r="D390" i="71"/>
  <c r="E390" i="71"/>
  <c r="F390" i="71"/>
  <c r="G390" i="71"/>
  <c r="H390" i="71"/>
  <c r="I390" i="71"/>
  <c r="J390" i="71"/>
  <c r="K390" i="71"/>
  <c r="L390" i="71"/>
  <c r="M390" i="71"/>
  <c r="N390" i="71"/>
  <c r="O390" i="71"/>
  <c r="P390" i="71"/>
  <c r="Q390" i="71"/>
  <c r="A405" i="71"/>
  <c r="A441" i="71"/>
  <c r="C444" i="71"/>
  <c r="D444" i="71"/>
  <c r="E444" i="71"/>
  <c r="F444" i="71"/>
  <c r="G444" i="71"/>
  <c r="H444" i="71"/>
  <c r="I444" i="71"/>
  <c r="J444" i="71"/>
  <c r="K444" i="71"/>
  <c r="L444" i="71"/>
  <c r="M444" i="71"/>
  <c r="N444" i="71"/>
  <c r="O444" i="71"/>
  <c r="P444" i="71"/>
  <c r="Q444" i="71"/>
  <c r="A5" i="70"/>
  <c r="A19" i="70"/>
  <c r="A33" i="70"/>
  <c r="A47" i="70"/>
  <c r="A61" i="70"/>
  <c r="A75" i="70"/>
  <c r="A76" i="70"/>
  <c r="A77" i="70"/>
  <c r="B78" i="70"/>
  <c r="C78" i="70"/>
  <c r="D78" i="70"/>
  <c r="E78" i="70"/>
  <c r="F78" i="70"/>
  <c r="G78" i="70"/>
  <c r="H78" i="70"/>
  <c r="I78" i="70"/>
  <c r="J78" i="70"/>
  <c r="K78" i="70"/>
  <c r="L78" i="70"/>
  <c r="M78" i="70"/>
  <c r="N78" i="70"/>
  <c r="O78" i="70"/>
  <c r="P78" i="70"/>
  <c r="Q78" i="70"/>
  <c r="B80" i="70"/>
  <c r="C80" i="70"/>
  <c r="D80" i="70"/>
  <c r="E80" i="70"/>
  <c r="F80" i="70"/>
  <c r="G80" i="70"/>
  <c r="H80" i="70"/>
  <c r="I80" i="70"/>
  <c r="J80" i="70"/>
  <c r="K80" i="70"/>
  <c r="L80" i="70"/>
  <c r="M80" i="70"/>
  <c r="N80" i="70"/>
  <c r="O80" i="70"/>
  <c r="P80" i="70"/>
  <c r="Q80" i="70"/>
  <c r="B81" i="70"/>
  <c r="C81" i="70"/>
  <c r="D81" i="70"/>
  <c r="E81" i="70"/>
  <c r="F81" i="70"/>
  <c r="G81" i="70"/>
  <c r="H81" i="70"/>
  <c r="I81" i="70"/>
  <c r="J81" i="70"/>
  <c r="K81" i="70"/>
  <c r="L81" i="70"/>
  <c r="M81" i="70"/>
  <c r="N81" i="70"/>
  <c r="O81" i="70"/>
  <c r="P81" i="70"/>
  <c r="Q81" i="70"/>
  <c r="B83" i="70"/>
  <c r="C83" i="70"/>
  <c r="D83" i="70"/>
  <c r="E83" i="70"/>
  <c r="F83" i="70"/>
  <c r="G83" i="70"/>
  <c r="H83" i="70"/>
  <c r="I83" i="70"/>
  <c r="J83" i="70"/>
  <c r="K83" i="70"/>
  <c r="L83" i="70"/>
  <c r="M83" i="70"/>
  <c r="N83" i="70"/>
  <c r="O83" i="70"/>
  <c r="P83" i="70"/>
  <c r="Q83" i="70"/>
  <c r="B86" i="70"/>
  <c r="C86" i="70"/>
  <c r="D86" i="70"/>
  <c r="E86" i="70"/>
  <c r="F86" i="70"/>
  <c r="G86" i="70"/>
  <c r="H86" i="70"/>
  <c r="I86" i="70"/>
  <c r="J86" i="70"/>
  <c r="K86" i="70"/>
  <c r="L86" i="70"/>
  <c r="M86" i="70"/>
  <c r="N86" i="70"/>
  <c r="O86" i="70"/>
  <c r="P86" i="70"/>
  <c r="Q86" i="70"/>
  <c r="B87" i="70"/>
  <c r="C87" i="70"/>
  <c r="D87" i="70"/>
  <c r="E87" i="70"/>
  <c r="F87" i="70"/>
  <c r="G87" i="70"/>
  <c r="H87" i="70"/>
  <c r="I87" i="70"/>
  <c r="J87" i="70"/>
  <c r="K87" i="70"/>
  <c r="L87" i="70"/>
  <c r="M87" i="70"/>
  <c r="N87" i="70"/>
  <c r="O87" i="70"/>
  <c r="P87" i="70"/>
  <c r="Q87" i="70"/>
  <c r="B90" i="70"/>
  <c r="C90" i="70"/>
  <c r="D90" i="70"/>
  <c r="E90" i="70"/>
  <c r="F90" i="70"/>
  <c r="G90" i="70"/>
  <c r="H90" i="70"/>
  <c r="I90" i="70"/>
  <c r="J90" i="70"/>
  <c r="K90" i="70"/>
  <c r="L90" i="70"/>
  <c r="M90" i="70"/>
  <c r="N90" i="70"/>
  <c r="O90" i="70"/>
  <c r="P90" i="70"/>
  <c r="Q90" i="70"/>
  <c r="B91" i="70"/>
  <c r="C91" i="70"/>
  <c r="D91" i="70"/>
  <c r="E91" i="70"/>
  <c r="F91" i="70"/>
  <c r="G91" i="70"/>
  <c r="H91" i="70"/>
  <c r="I91" i="70"/>
  <c r="J91" i="70"/>
  <c r="K91" i="70"/>
  <c r="L91" i="70"/>
  <c r="M91" i="70"/>
  <c r="N91" i="70"/>
  <c r="O91" i="70"/>
  <c r="P91" i="70"/>
  <c r="Q91" i="70"/>
  <c r="B92" i="70"/>
  <c r="C92" i="70"/>
  <c r="D92" i="70"/>
  <c r="E92" i="70"/>
  <c r="F92" i="70"/>
  <c r="G92" i="70"/>
  <c r="H92" i="70"/>
  <c r="I92" i="70"/>
  <c r="J92" i="70"/>
  <c r="K92" i="70"/>
  <c r="L92" i="70"/>
  <c r="M92" i="70"/>
  <c r="N92" i="70"/>
  <c r="O92" i="70"/>
  <c r="P92" i="70"/>
  <c r="Q92" i="70"/>
  <c r="A96" i="70"/>
  <c r="A98" i="70"/>
  <c r="A117" i="70"/>
  <c r="A136" i="70"/>
  <c r="A155" i="70"/>
  <c r="B159" i="70"/>
  <c r="C159" i="70"/>
  <c r="D159" i="70"/>
  <c r="E159" i="70"/>
  <c r="F159" i="70"/>
  <c r="G159" i="70"/>
  <c r="H159" i="70"/>
  <c r="I159" i="70"/>
  <c r="J159" i="70"/>
  <c r="K159" i="70"/>
  <c r="L159" i="70"/>
  <c r="M159" i="70"/>
  <c r="N159" i="70"/>
  <c r="O159" i="70"/>
  <c r="P159" i="70"/>
  <c r="Q159" i="70"/>
  <c r="A174" i="70"/>
  <c r="A193" i="70"/>
  <c r="A212" i="70"/>
  <c r="B216" i="70"/>
  <c r="C216" i="70"/>
  <c r="D216" i="70"/>
  <c r="E216" i="70"/>
  <c r="F216" i="70"/>
  <c r="G216" i="70"/>
  <c r="H216" i="70"/>
  <c r="I216" i="70"/>
  <c r="J216" i="70"/>
  <c r="K216" i="70"/>
  <c r="L216" i="70"/>
  <c r="M216" i="70"/>
  <c r="N216" i="70"/>
  <c r="O216" i="70"/>
  <c r="P216" i="70"/>
  <c r="Q216" i="70"/>
  <c r="A231" i="70"/>
  <c r="A250" i="70"/>
  <c r="A269" i="70"/>
  <c r="B273" i="70"/>
  <c r="C273" i="70"/>
  <c r="D273" i="70"/>
  <c r="E273" i="70"/>
  <c r="F273" i="70"/>
  <c r="G273" i="70"/>
  <c r="H273" i="70"/>
  <c r="I273" i="70"/>
  <c r="J273" i="70"/>
  <c r="K273" i="70"/>
  <c r="L273" i="70"/>
  <c r="M273" i="70"/>
  <c r="N273" i="70"/>
  <c r="O273" i="70"/>
  <c r="P273" i="70"/>
  <c r="Q273" i="70"/>
  <c r="A290" i="70"/>
  <c r="A309" i="70"/>
  <c r="A328" i="70"/>
  <c r="A347" i="70"/>
  <c r="C351" i="70"/>
  <c r="D351" i="70"/>
  <c r="E351" i="70"/>
  <c r="F351" i="70"/>
  <c r="G351" i="70"/>
  <c r="H351" i="70"/>
  <c r="I351" i="70"/>
  <c r="J351" i="70"/>
  <c r="K351" i="70"/>
  <c r="L351" i="70"/>
  <c r="M351" i="70"/>
  <c r="N351" i="70"/>
  <c r="O351" i="70"/>
  <c r="P351" i="70"/>
  <c r="Q351" i="70"/>
  <c r="A366" i="70"/>
  <c r="A385" i="70"/>
  <c r="A404" i="70"/>
  <c r="C408" i="70"/>
  <c r="D408" i="70"/>
  <c r="E408" i="70"/>
  <c r="F408" i="70"/>
  <c r="G408" i="70"/>
  <c r="H408" i="70"/>
  <c r="I408" i="70"/>
  <c r="J408" i="70"/>
  <c r="K408" i="70"/>
  <c r="L408" i="70"/>
  <c r="M408" i="70"/>
  <c r="N408" i="70"/>
  <c r="O408" i="70"/>
  <c r="P408" i="70"/>
  <c r="Q408" i="70"/>
  <c r="A423" i="70"/>
  <c r="A461" i="70"/>
  <c r="C465" i="70"/>
  <c r="D465" i="70"/>
  <c r="E465" i="70"/>
  <c r="F465" i="70"/>
  <c r="G465" i="70"/>
  <c r="H465" i="70"/>
  <c r="I465" i="70"/>
  <c r="J465" i="70"/>
  <c r="K465" i="70"/>
  <c r="L465" i="70"/>
  <c r="M465" i="70"/>
  <c r="N465" i="70"/>
  <c r="O465" i="70"/>
  <c r="P465" i="70"/>
  <c r="Q465" i="70"/>
  <c r="A5" i="69"/>
  <c r="A19" i="69"/>
  <c r="A33" i="69"/>
  <c r="A47" i="69"/>
  <c r="A61" i="69"/>
  <c r="A75" i="69"/>
  <c r="A76" i="69"/>
  <c r="A77" i="69"/>
  <c r="B78" i="69"/>
  <c r="C78" i="69"/>
  <c r="D78" i="69"/>
  <c r="E78" i="69"/>
  <c r="F78" i="69"/>
  <c r="G78" i="69"/>
  <c r="H78" i="69"/>
  <c r="I78" i="69"/>
  <c r="J78" i="69"/>
  <c r="K78" i="69"/>
  <c r="L78" i="69"/>
  <c r="M78" i="69"/>
  <c r="N78" i="69"/>
  <c r="O78" i="69"/>
  <c r="P78" i="69"/>
  <c r="Q78" i="69"/>
  <c r="B80" i="69"/>
  <c r="C80" i="69"/>
  <c r="D80" i="69"/>
  <c r="E80" i="69"/>
  <c r="F80" i="69"/>
  <c r="G80" i="69"/>
  <c r="H80" i="69"/>
  <c r="I80" i="69"/>
  <c r="J80" i="69"/>
  <c r="K80" i="69"/>
  <c r="L80" i="69"/>
  <c r="M80" i="69"/>
  <c r="N80" i="69"/>
  <c r="O80" i="69"/>
  <c r="P80" i="69"/>
  <c r="Q80" i="69"/>
  <c r="B81" i="69"/>
  <c r="C81" i="69"/>
  <c r="D81" i="69"/>
  <c r="E81" i="69"/>
  <c r="F81" i="69"/>
  <c r="G81" i="69"/>
  <c r="H81" i="69"/>
  <c r="I81" i="69"/>
  <c r="J81" i="69"/>
  <c r="K81" i="69"/>
  <c r="L81" i="69"/>
  <c r="M81" i="69"/>
  <c r="N81" i="69"/>
  <c r="O81" i="69"/>
  <c r="P81" i="69"/>
  <c r="Q81" i="69"/>
  <c r="B83" i="69"/>
  <c r="C83" i="69"/>
  <c r="D83" i="69"/>
  <c r="E83" i="69"/>
  <c r="F83" i="69"/>
  <c r="G83" i="69"/>
  <c r="H83" i="69"/>
  <c r="I83" i="69"/>
  <c r="J83" i="69"/>
  <c r="K83" i="69"/>
  <c r="L83" i="69"/>
  <c r="M83" i="69"/>
  <c r="N83" i="69"/>
  <c r="O83" i="69"/>
  <c r="P83" i="69"/>
  <c r="Q83" i="69"/>
  <c r="B86" i="69"/>
  <c r="C86" i="69"/>
  <c r="D86" i="69"/>
  <c r="E86" i="69"/>
  <c r="F86" i="69"/>
  <c r="G86" i="69"/>
  <c r="H86" i="69"/>
  <c r="I86" i="69"/>
  <c r="J86" i="69"/>
  <c r="K86" i="69"/>
  <c r="L86" i="69"/>
  <c r="M86" i="69"/>
  <c r="N86" i="69"/>
  <c r="O86" i="69"/>
  <c r="P86" i="69"/>
  <c r="Q86" i="69"/>
  <c r="B87" i="69"/>
  <c r="C87" i="69"/>
  <c r="D87" i="69"/>
  <c r="E87" i="69"/>
  <c r="F87" i="69"/>
  <c r="G87" i="69"/>
  <c r="H87" i="69"/>
  <c r="I87" i="69"/>
  <c r="J87" i="69"/>
  <c r="K87" i="69"/>
  <c r="L87" i="69"/>
  <c r="M87" i="69"/>
  <c r="N87" i="69"/>
  <c r="O87" i="69"/>
  <c r="P87" i="69"/>
  <c r="Q87" i="69"/>
  <c r="B90" i="69"/>
  <c r="C90" i="69"/>
  <c r="D90" i="69"/>
  <c r="E90" i="69"/>
  <c r="F90" i="69"/>
  <c r="G90" i="69"/>
  <c r="H90" i="69"/>
  <c r="I90" i="69"/>
  <c r="J90" i="69"/>
  <c r="K90" i="69"/>
  <c r="L90" i="69"/>
  <c r="M90" i="69"/>
  <c r="N90" i="69"/>
  <c r="O90" i="69"/>
  <c r="P90" i="69"/>
  <c r="Q90" i="69"/>
  <c r="B91" i="69"/>
  <c r="C91" i="69"/>
  <c r="D91" i="69"/>
  <c r="E91" i="69"/>
  <c r="F91" i="69"/>
  <c r="G91" i="69"/>
  <c r="H91" i="69"/>
  <c r="I91" i="69"/>
  <c r="J91" i="69"/>
  <c r="K91" i="69"/>
  <c r="L91" i="69"/>
  <c r="M91" i="69"/>
  <c r="N91" i="69"/>
  <c r="O91" i="69"/>
  <c r="P91" i="69"/>
  <c r="Q91" i="69"/>
  <c r="B92" i="69"/>
  <c r="C92" i="69"/>
  <c r="D92" i="69"/>
  <c r="E92" i="69"/>
  <c r="F92" i="69"/>
  <c r="G92" i="69"/>
  <c r="H92" i="69"/>
  <c r="I92" i="69"/>
  <c r="J92" i="69"/>
  <c r="K92" i="69"/>
  <c r="L92" i="69"/>
  <c r="M92" i="69"/>
  <c r="N92" i="69"/>
  <c r="O92" i="69"/>
  <c r="P92" i="69"/>
  <c r="Q92" i="69"/>
  <c r="A96" i="69"/>
  <c r="A98" i="69"/>
  <c r="A117" i="69"/>
  <c r="A136" i="69"/>
  <c r="A155" i="69"/>
  <c r="B159" i="69"/>
  <c r="C159" i="69"/>
  <c r="D159" i="69"/>
  <c r="E159" i="69"/>
  <c r="F159" i="69"/>
  <c r="G159" i="69"/>
  <c r="H159" i="69"/>
  <c r="I159" i="69"/>
  <c r="J159" i="69"/>
  <c r="K159" i="69"/>
  <c r="L159" i="69"/>
  <c r="M159" i="69"/>
  <c r="N159" i="69"/>
  <c r="O159" i="69"/>
  <c r="P159" i="69"/>
  <c r="Q159" i="69"/>
  <c r="A174" i="69"/>
  <c r="A193" i="69"/>
  <c r="A212" i="69"/>
  <c r="B216" i="69"/>
  <c r="C216" i="69"/>
  <c r="D216" i="69"/>
  <c r="E216" i="69"/>
  <c r="F216" i="69"/>
  <c r="G216" i="69"/>
  <c r="H216" i="69"/>
  <c r="I216" i="69"/>
  <c r="J216" i="69"/>
  <c r="K216" i="69"/>
  <c r="L216" i="69"/>
  <c r="M216" i="69"/>
  <c r="N216" i="69"/>
  <c r="O216" i="69"/>
  <c r="P216" i="69"/>
  <c r="Q216" i="69"/>
  <c r="A231" i="69"/>
  <c r="A250" i="69"/>
  <c r="A269" i="69"/>
  <c r="B273" i="69"/>
  <c r="C273" i="69"/>
  <c r="D273" i="69"/>
  <c r="E273" i="69"/>
  <c r="F273" i="69"/>
  <c r="G273" i="69"/>
  <c r="H273" i="69"/>
  <c r="I273" i="69"/>
  <c r="J273" i="69"/>
  <c r="K273" i="69"/>
  <c r="L273" i="69"/>
  <c r="M273" i="69"/>
  <c r="N273" i="69"/>
  <c r="O273" i="69"/>
  <c r="P273" i="69"/>
  <c r="Q273" i="69"/>
  <c r="A290" i="69"/>
  <c r="A309" i="69"/>
  <c r="A328" i="69"/>
  <c r="A347" i="69"/>
  <c r="C351" i="69"/>
  <c r="D351" i="69"/>
  <c r="E351" i="69"/>
  <c r="F351" i="69"/>
  <c r="G351" i="69"/>
  <c r="H351" i="69"/>
  <c r="I351" i="69"/>
  <c r="J351" i="69"/>
  <c r="K351" i="69"/>
  <c r="L351" i="69"/>
  <c r="M351" i="69"/>
  <c r="N351" i="69"/>
  <c r="O351" i="69"/>
  <c r="P351" i="69"/>
  <c r="Q351" i="69"/>
  <c r="A366" i="69"/>
  <c r="A385" i="69"/>
  <c r="A404" i="69"/>
  <c r="C408" i="69"/>
  <c r="D408" i="69"/>
  <c r="E408" i="69"/>
  <c r="F408" i="69"/>
  <c r="G408" i="69"/>
  <c r="H408" i="69"/>
  <c r="I408" i="69"/>
  <c r="J408" i="69"/>
  <c r="K408" i="69"/>
  <c r="L408" i="69"/>
  <c r="M408" i="69"/>
  <c r="N408" i="69"/>
  <c r="O408" i="69"/>
  <c r="P408" i="69"/>
  <c r="Q408" i="69"/>
  <c r="A423" i="69"/>
  <c r="A461" i="69"/>
  <c r="C465" i="69"/>
  <c r="D465" i="69"/>
  <c r="E465" i="69"/>
  <c r="F465" i="69"/>
  <c r="G465" i="69"/>
  <c r="H465" i="69"/>
  <c r="I465" i="69"/>
  <c r="J465" i="69"/>
  <c r="K465" i="69"/>
  <c r="L465" i="69"/>
  <c r="M465" i="69"/>
  <c r="N465" i="69"/>
  <c r="O465" i="69"/>
  <c r="P465" i="69"/>
  <c r="Q465" i="69"/>
  <c r="A5" i="68"/>
  <c r="A22" i="68"/>
  <c r="A39" i="68"/>
  <c r="A56" i="68"/>
  <c r="A73" i="68"/>
  <c r="A90" i="68"/>
  <c r="A91" i="68"/>
  <c r="A92" i="68"/>
  <c r="B93" i="68"/>
  <c r="C93" i="68"/>
  <c r="D93" i="68"/>
  <c r="E93" i="68"/>
  <c r="F93" i="68"/>
  <c r="G93" i="68"/>
  <c r="H93" i="68"/>
  <c r="I93" i="68"/>
  <c r="J93" i="68"/>
  <c r="K93" i="68"/>
  <c r="L93" i="68"/>
  <c r="M93" i="68"/>
  <c r="N93" i="68"/>
  <c r="O93" i="68"/>
  <c r="P93" i="68"/>
  <c r="Q93" i="68"/>
  <c r="B95" i="68"/>
  <c r="C95" i="68"/>
  <c r="D95" i="68"/>
  <c r="E95" i="68"/>
  <c r="F95" i="68"/>
  <c r="G95" i="68"/>
  <c r="H95" i="68"/>
  <c r="I95" i="68"/>
  <c r="J95" i="68"/>
  <c r="K95" i="68"/>
  <c r="L95" i="68"/>
  <c r="M95" i="68"/>
  <c r="N95" i="68"/>
  <c r="O95" i="68"/>
  <c r="P95" i="68"/>
  <c r="Q95" i="68"/>
  <c r="B96" i="68"/>
  <c r="C96" i="68"/>
  <c r="D96" i="68"/>
  <c r="E96" i="68"/>
  <c r="F96" i="68"/>
  <c r="G96" i="68"/>
  <c r="H96" i="68"/>
  <c r="I96" i="68"/>
  <c r="J96" i="68"/>
  <c r="K96" i="68"/>
  <c r="L96" i="68"/>
  <c r="M96" i="68"/>
  <c r="N96" i="68"/>
  <c r="O96" i="68"/>
  <c r="P96" i="68"/>
  <c r="Q96" i="68"/>
  <c r="B98" i="68"/>
  <c r="C98" i="68"/>
  <c r="D98" i="68"/>
  <c r="E98" i="68"/>
  <c r="F98" i="68"/>
  <c r="G98" i="68"/>
  <c r="H98" i="68"/>
  <c r="I98" i="68"/>
  <c r="J98" i="68"/>
  <c r="K98" i="68"/>
  <c r="L98" i="68"/>
  <c r="M98" i="68"/>
  <c r="N98" i="68"/>
  <c r="O98" i="68"/>
  <c r="P98" i="68"/>
  <c r="Q98" i="68"/>
  <c r="B101" i="68"/>
  <c r="C101" i="68"/>
  <c r="D101" i="68"/>
  <c r="E101" i="68"/>
  <c r="F101" i="68"/>
  <c r="G101" i="68"/>
  <c r="H101" i="68"/>
  <c r="I101" i="68"/>
  <c r="J101" i="68"/>
  <c r="K101" i="68"/>
  <c r="L101" i="68"/>
  <c r="M101" i="68"/>
  <c r="N101" i="68"/>
  <c r="O101" i="68"/>
  <c r="P101" i="68"/>
  <c r="Q101" i="68"/>
  <c r="B102" i="68"/>
  <c r="C102" i="68"/>
  <c r="D102" i="68"/>
  <c r="E102" i="68"/>
  <c r="F102" i="68"/>
  <c r="G102" i="68"/>
  <c r="H102" i="68"/>
  <c r="I102" i="68"/>
  <c r="J102" i="68"/>
  <c r="K102" i="68"/>
  <c r="L102" i="68"/>
  <c r="M102" i="68"/>
  <c r="N102" i="68"/>
  <c r="O102" i="68"/>
  <c r="P102" i="68"/>
  <c r="Q102" i="68"/>
  <c r="B105" i="68"/>
  <c r="C105" i="68"/>
  <c r="D105" i="68"/>
  <c r="E105" i="68"/>
  <c r="F105" i="68"/>
  <c r="G105" i="68"/>
  <c r="H105" i="68"/>
  <c r="I105" i="68"/>
  <c r="J105" i="68"/>
  <c r="K105" i="68"/>
  <c r="L105" i="68"/>
  <c r="M105" i="68"/>
  <c r="N105" i="68"/>
  <c r="O105" i="68"/>
  <c r="P105" i="68"/>
  <c r="Q105" i="68"/>
  <c r="B106" i="68"/>
  <c r="C106" i="68"/>
  <c r="D106" i="68"/>
  <c r="E106" i="68"/>
  <c r="F106" i="68"/>
  <c r="G106" i="68"/>
  <c r="H106" i="68"/>
  <c r="I106" i="68"/>
  <c r="J106" i="68"/>
  <c r="K106" i="68"/>
  <c r="L106" i="68"/>
  <c r="M106" i="68"/>
  <c r="N106" i="68"/>
  <c r="O106" i="68"/>
  <c r="P106" i="68"/>
  <c r="Q106" i="68"/>
  <c r="B109" i="68"/>
  <c r="C109" i="68"/>
  <c r="D109" i="68"/>
  <c r="E109" i="68"/>
  <c r="F109" i="68"/>
  <c r="G109" i="68"/>
  <c r="H109" i="68"/>
  <c r="I109" i="68"/>
  <c r="J109" i="68"/>
  <c r="K109" i="68"/>
  <c r="L109" i="68"/>
  <c r="M109" i="68"/>
  <c r="N109" i="68"/>
  <c r="O109" i="68"/>
  <c r="P109" i="68"/>
  <c r="Q109" i="68"/>
  <c r="B110" i="68"/>
  <c r="C110" i="68"/>
  <c r="D110" i="68"/>
  <c r="E110" i="68"/>
  <c r="F110" i="68"/>
  <c r="G110" i="68"/>
  <c r="H110" i="68"/>
  <c r="I110" i="68"/>
  <c r="J110" i="68"/>
  <c r="K110" i="68"/>
  <c r="L110" i="68"/>
  <c r="M110" i="68"/>
  <c r="N110" i="68"/>
  <c r="O110" i="68"/>
  <c r="P110" i="68"/>
  <c r="Q110" i="68"/>
  <c r="B111" i="68"/>
  <c r="C111" i="68"/>
  <c r="D111" i="68"/>
  <c r="E111" i="68"/>
  <c r="F111" i="68"/>
  <c r="G111" i="68"/>
  <c r="H111" i="68"/>
  <c r="I111" i="68"/>
  <c r="J111" i="68"/>
  <c r="K111" i="68"/>
  <c r="L111" i="68"/>
  <c r="M111" i="68"/>
  <c r="N111" i="68"/>
  <c r="O111" i="68"/>
  <c r="P111" i="68"/>
  <c r="Q111" i="68"/>
  <c r="A116" i="68"/>
  <c r="A118" i="68"/>
  <c r="A142" i="68"/>
  <c r="A166" i="68"/>
  <c r="A190" i="68"/>
  <c r="B194" i="68"/>
  <c r="C194" i="68"/>
  <c r="D194" i="68"/>
  <c r="E194" i="68"/>
  <c r="F194" i="68"/>
  <c r="G194" i="68"/>
  <c r="H194" i="68"/>
  <c r="I194" i="68"/>
  <c r="J194" i="68"/>
  <c r="K194" i="68"/>
  <c r="L194" i="68"/>
  <c r="M194" i="68"/>
  <c r="N194" i="68"/>
  <c r="O194" i="68"/>
  <c r="P194" i="68"/>
  <c r="Q194" i="68"/>
  <c r="A214" i="68"/>
  <c r="A238" i="68"/>
  <c r="A262" i="68"/>
  <c r="B266" i="68"/>
  <c r="C266" i="68"/>
  <c r="D266" i="68"/>
  <c r="E266" i="68"/>
  <c r="F266" i="68"/>
  <c r="G266" i="68"/>
  <c r="H266" i="68"/>
  <c r="I266" i="68"/>
  <c r="J266" i="68"/>
  <c r="K266" i="68"/>
  <c r="L266" i="68"/>
  <c r="M266" i="68"/>
  <c r="N266" i="68"/>
  <c r="O266" i="68"/>
  <c r="P266" i="68"/>
  <c r="Q266" i="68"/>
  <c r="A286" i="68"/>
  <c r="A310" i="68"/>
  <c r="A334" i="68"/>
  <c r="B338" i="68"/>
  <c r="C338" i="68"/>
  <c r="D338" i="68"/>
  <c r="E338" i="68"/>
  <c r="F338" i="68"/>
  <c r="G338" i="68"/>
  <c r="H338" i="68"/>
  <c r="I338" i="68"/>
  <c r="J338" i="68"/>
  <c r="K338" i="68"/>
  <c r="L338" i="68"/>
  <c r="M338" i="68"/>
  <c r="N338" i="68"/>
  <c r="O338" i="68"/>
  <c r="P338" i="68"/>
  <c r="Q338" i="68"/>
  <c r="A360" i="68"/>
  <c r="A384" i="68"/>
  <c r="A408" i="68"/>
  <c r="A432" i="68"/>
  <c r="C436" i="68"/>
  <c r="D436" i="68"/>
  <c r="E436" i="68"/>
  <c r="F436" i="68"/>
  <c r="G436" i="68"/>
  <c r="H436" i="68"/>
  <c r="I436" i="68"/>
  <c r="J436" i="68"/>
  <c r="K436" i="68"/>
  <c r="L436" i="68"/>
  <c r="M436" i="68"/>
  <c r="N436" i="68"/>
  <c r="O436" i="68"/>
  <c r="P436" i="68"/>
  <c r="Q436" i="68"/>
  <c r="A456" i="68"/>
  <c r="A480" i="68"/>
  <c r="A504" i="68"/>
  <c r="C508" i="68"/>
  <c r="D508" i="68"/>
  <c r="E508" i="68"/>
  <c r="F508" i="68"/>
  <c r="G508" i="68"/>
  <c r="H508" i="68"/>
  <c r="I508" i="68"/>
  <c r="J508" i="68"/>
  <c r="K508" i="68"/>
  <c r="L508" i="68"/>
  <c r="M508" i="68"/>
  <c r="N508" i="68"/>
  <c r="O508" i="68"/>
  <c r="P508" i="68"/>
  <c r="Q508" i="68"/>
  <c r="A528" i="68"/>
  <c r="A576" i="68"/>
  <c r="C580" i="68"/>
  <c r="D580" i="68"/>
  <c r="E580" i="68"/>
  <c r="F580" i="68"/>
  <c r="G580" i="68"/>
  <c r="H580" i="68"/>
  <c r="I580" i="68"/>
  <c r="J580" i="68"/>
  <c r="K580" i="68"/>
  <c r="L580" i="68"/>
  <c r="M580" i="68"/>
  <c r="N580" i="68"/>
  <c r="O580" i="68"/>
  <c r="P580" i="68"/>
  <c r="Q580" i="68"/>
  <c r="A5" i="67"/>
  <c r="A19" i="67"/>
  <c r="A33" i="67"/>
  <c r="A47" i="67"/>
  <c r="A61" i="67"/>
  <c r="A75" i="67"/>
  <c r="A76" i="67"/>
  <c r="A77" i="67"/>
  <c r="B78" i="67"/>
  <c r="C78" i="67"/>
  <c r="D78" i="67"/>
  <c r="E78" i="67"/>
  <c r="F78" i="67"/>
  <c r="G78" i="67"/>
  <c r="H78" i="67"/>
  <c r="I78" i="67"/>
  <c r="J78" i="67"/>
  <c r="K78" i="67"/>
  <c r="L78" i="67"/>
  <c r="M78" i="67"/>
  <c r="N78" i="67"/>
  <c r="O78" i="67"/>
  <c r="P78" i="67"/>
  <c r="Q78" i="67"/>
  <c r="B80" i="67"/>
  <c r="C80" i="67"/>
  <c r="D80" i="67"/>
  <c r="E80" i="67"/>
  <c r="F80" i="67"/>
  <c r="G80" i="67"/>
  <c r="H80" i="67"/>
  <c r="I80" i="67"/>
  <c r="J80" i="67"/>
  <c r="K80" i="67"/>
  <c r="L80" i="67"/>
  <c r="M80" i="67"/>
  <c r="N80" i="67"/>
  <c r="O80" i="67"/>
  <c r="P80" i="67"/>
  <c r="Q80" i="67"/>
  <c r="B81" i="67"/>
  <c r="C81" i="67"/>
  <c r="D81" i="67"/>
  <c r="E81" i="67"/>
  <c r="F81" i="67"/>
  <c r="G81" i="67"/>
  <c r="H81" i="67"/>
  <c r="I81" i="67"/>
  <c r="J81" i="67"/>
  <c r="K81" i="67"/>
  <c r="L81" i="67"/>
  <c r="M81" i="67"/>
  <c r="N81" i="67"/>
  <c r="O81" i="67"/>
  <c r="P81" i="67"/>
  <c r="Q81" i="67"/>
  <c r="B83" i="67"/>
  <c r="C83" i="67"/>
  <c r="D83" i="67"/>
  <c r="E83" i="67"/>
  <c r="F83" i="67"/>
  <c r="G83" i="67"/>
  <c r="H83" i="67"/>
  <c r="I83" i="67"/>
  <c r="J83" i="67"/>
  <c r="K83" i="67"/>
  <c r="L83" i="67"/>
  <c r="M83" i="67"/>
  <c r="N83" i="67"/>
  <c r="O83" i="67"/>
  <c r="P83" i="67"/>
  <c r="Q83" i="67"/>
  <c r="B86" i="67"/>
  <c r="C86" i="67"/>
  <c r="D86" i="67"/>
  <c r="E86" i="67"/>
  <c r="F86" i="67"/>
  <c r="G86" i="67"/>
  <c r="H86" i="67"/>
  <c r="I86" i="67"/>
  <c r="J86" i="67"/>
  <c r="K86" i="67"/>
  <c r="L86" i="67"/>
  <c r="M86" i="67"/>
  <c r="N86" i="67"/>
  <c r="O86" i="67"/>
  <c r="P86" i="67"/>
  <c r="Q86" i="67"/>
  <c r="B87" i="67"/>
  <c r="C87" i="67"/>
  <c r="D87" i="67"/>
  <c r="E87" i="67"/>
  <c r="F87" i="67"/>
  <c r="G87" i="67"/>
  <c r="H87" i="67"/>
  <c r="I87" i="67"/>
  <c r="J87" i="67"/>
  <c r="K87" i="67"/>
  <c r="L87" i="67"/>
  <c r="M87" i="67"/>
  <c r="N87" i="67"/>
  <c r="O87" i="67"/>
  <c r="P87" i="67"/>
  <c r="Q87" i="67"/>
  <c r="B90" i="67"/>
  <c r="C90" i="67"/>
  <c r="D90" i="67"/>
  <c r="E90" i="67"/>
  <c r="F90" i="67"/>
  <c r="G90" i="67"/>
  <c r="H90" i="67"/>
  <c r="I90" i="67"/>
  <c r="J90" i="67"/>
  <c r="K90" i="67"/>
  <c r="L90" i="67"/>
  <c r="M90" i="67"/>
  <c r="N90" i="67"/>
  <c r="O90" i="67"/>
  <c r="P90" i="67"/>
  <c r="Q90" i="67"/>
  <c r="B91" i="67"/>
  <c r="C91" i="67"/>
  <c r="D91" i="67"/>
  <c r="E91" i="67"/>
  <c r="F91" i="67"/>
  <c r="G91" i="67"/>
  <c r="H91" i="67"/>
  <c r="I91" i="67"/>
  <c r="J91" i="67"/>
  <c r="K91" i="67"/>
  <c r="L91" i="67"/>
  <c r="M91" i="67"/>
  <c r="N91" i="67"/>
  <c r="O91" i="67"/>
  <c r="P91" i="67"/>
  <c r="Q91" i="67"/>
  <c r="B92" i="67"/>
  <c r="C92" i="67"/>
  <c r="D92" i="67"/>
  <c r="E92" i="67"/>
  <c r="F92" i="67"/>
  <c r="G92" i="67"/>
  <c r="H92" i="67"/>
  <c r="I92" i="67"/>
  <c r="J92" i="67"/>
  <c r="K92" i="67"/>
  <c r="L92" i="67"/>
  <c r="M92" i="67"/>
  <c r="N92" i="67"/>
  <c r="O92" i="67"/>
  <c r="P92" i="67"/>
  <c r="Q92" i="67"/>
  <c r="A96" i="67"/>
  <c r="A98" i="67"/>
  <c r="A117" i="67"/>
  <c r="A136" i="67"/>
  <c r="A155" i="67"/>
  <c r="B159" i="67"/>
  <c r="C159" i="67"/>
  <c r="D159" i="67"/>
  <c r="E159" i="67"/>
  <c r="F159" i="67"/>
  <c r="G159" i="67"/>
  <c r="H159" i="67"/>
  <c r="I159" i="67"/>
  <c r="J159" i="67"/>
  <c r="K159" i="67"/>
  <c r="L159" i="67"/>
  <c r="M159" i="67"/>
  <c r="N159" i="67"/>
  <c r="O159" i="67"/>
  <c r="P159" i="67"/>
  <c r="Q159" i="67"/>
  <c r="A174" i="67"/>
  <c r="A193" i="67"/>
  <c r="A212" i="67"/>
  <c r="B216" i="67"/>
  <c r="C216" i="67"/>
  <c r="D216" i="67"/>
  <c r="E216" i="67"/>
  <c r="F216" i="67"/>
  <c r="G216" i="67"/>
  <c r="H216" i="67"/>
  <c r="I216" i="67"/>
  <c r="J216" i="67"/>
  <c r="K216" i="67"/>
  <c r="L216" i="67"/>
  <c r="M216" i="67"/>
  <c r="N216" i="67"/>
  <c r="O216" i="67"/>
  <c r="P216" i="67"/>
  <c r="Q216" i="67"/>
  <c r="A231" i="67"/>
  <c r="A250" i="67"/>
  <c r="A269" i="67"/>
  <c r="B273" i="67"/>
  <c r="C273" i="67"/>
  <c r="D273" i="67"/>
  <c r="E273" i="67"/>
  <c r="F273" i="67"/>
  <c r="G273" i="67"/>
  <c r="H273" i="67"/>
  <c r="I273" i="67"/>
  <c r="J273" i="67"/>
  <c r="K273" i="67"/>
  <c r="L273" i="67"/>
  <c r="M273" i="67"/>
  <c r="N273" i="67"/>
  <c r="O273" i="67"/>
  <c r="P273" i="67"/>
  <c r="Q273" i="67"/>
  <c r="A290" i="67"/>
  <c r="A309" i="67"/>
  <c r="A328" i="67"/>
  <c r="A347" i="67"/>
  <c r="C351" i="67"/>
  <c r="D351" i="67"/>
  <c r="E351" i="67"/>
  <c r="F351" i="67"/>
  <c r="G351" i="67"/>
  <c r="H351" i="67"/>
  <c r="I351" i="67"/>
  <c r="J351" i="67"/>
  <c r="K351" i="67"/>
  <c r="L351" i="67"/>
  <c r="M351" i="67"/>
  <c r="N351" i="67"/>
  <c r="O351" i="67"/>
  <c r="P351" i="67"/>
  <c r="Q351" i="67"/>
  <c r="A366" i="67"/>
  <c r="A385" i="67"/>
  <c r="A404" i="67"/>
  <c r="C408" i="67"/>
  <c r="D408" i="67"/>
  <c r="E408" i="67"/>
  <c r="F408" i="67"/>
  <c r="G408" i="67"/>
  <c r="H408" i="67"/>
  <c r="I408" i="67"/>
  <c r="J408" i="67"/>
  <c r="K408" i="67"/>
  <c r="L408" i="67"/>
  <c r="M408" i="67"/>
  <c r="N408" i="67"/>
  <c r="O408" i="67"/>
  <c r="P408" i="67"/>
  <c r="Q408" i="67"/>
  <c r="A423" i="67"/>
  <c r="A461" i="67"/>
  <c r="C465" i="67"/>
  <c r="D465" i="67"/>
  <c r="E465" i="67"/>
  <c r="F465" i="67"/>
  <c r="G465" i="67"/>
  <c r="H465" i="67"/>
  <c r="I465" i="67"/>
  <c r="J465" i="67"/>
  <c r="K465" i="67"/>
  <c r="L465" i="67"/>
  <c r="M465" i="67"/>
  <c r="N465" i="67"/>
  <c r="O465" i="67"/>
  <c r="P465" i="67"/>
  <c r="Q465" i="67"/>
  <c r="A5" i="66"/>
  <c r="A19" i="66"/>
  <c r="A33" i="66"/>
  <c r="A47" i="66"/>
  <c r="A61" i="66"/>
  <c r="A75" i="66"/>
  <c r="A76" i="66"/>
  <c r="A77" i="66"/>
  <c r="B78" i="66"/>
  <c r="C78" i="66"/>
  <c r="D78" i="66"/>
  <c r="E78" i="66"/>
  <c r="F78" i="66"/>
  <c r="G78" i="66"/>
  <c r="H78" i="66"/>
  <c r="I78" i="66"/>
  <c r="J78" i="66"/>
  <c r="K78" i="66"/>
  <c r="L78" i="66"/>
  <c r="M78" i="66"/>
  <c r="N78" i="66"/>
  <c r="O78" i="66"/>
  <c r="P78" i="66"/>
  <c r="Q78" i="66"/>
  <c r="B80" i="66"/>
  <c r="C80" i="66"/>
  <c r="D80" i="66"/>
  <c r="E80" i="66"/>
  <c r="F80" i="66"/>
  <c r="G80" i="66"/>
  <c r="H80" i="66"/>
  <c r="I80" i="66"/>
  <c r="J80" i="66"/>
  <c r="K80" i="66"/>
  <c r="L80" i="66"/>
  <c r="M80" i="66"/>
  <c r="N80" i="66"/>
  <c r="O80" i="66"/>
  <c r="P80" i="66"/>
  <c r="Q80" i="66"/>
  <c r="B81" i="66"/>
  <c r="C81" i="66"/>
  <c r="D81" i="66"/>
  <c r="E81" i="66"/>
  <c r="F81" i="66"/>
  <c r="G81" i="66"/>
  <c r="H81" i="66"/>
  <c r="I81" i="66"/>
  <c r="J81" i="66"/>
  <c r="K81" i="66"/>
  <c r="L81" i="66"/>
  <c r="M81" i="66"/>
  <c r="N81" i="66"/>
  <c r="O81" i="66"/>
  <c r="P81" i="66"/>
  <c r="Q81" i="66"/>
  <c r="B83" i="66"/>
  <c r="C83" i="66"/>
  <c r="D83" i="66"/>
  <c r="E83" i="66"/>
  <c r="F83" i="66"/>
  <c r="G83" i="66"/>
  <c r="H83" i="66"/>
  <c r="I83" i="66"/>
  <c r="J83" i="66"/>
  <c r="K83" i="66"/>
  <c r="L83" i="66"/>
  <c r="M83" i="66"/>
  <c r="N83" i="66"/>
  <c r="O83" i="66"/>
  <c r="P83" i="66"/>
  <c r="Q83" i="66"/>
  <c r="B86" i="66"/>
  <c r="C86" i="66"/>
  <c r="D86" i="66"/>
  <c r="E86" i="66"/>
  <c r="F86" i="66"/>
  <c r="G86" i="66"/>
  <c r="H86" i="66"/>
  <c r="I86" i="66"/>
  <c r="J86" i="66"/>
  <c r="K86" i="66"/>
  <c r="L86" i="66"/>
  <c r="M86" i="66"/>
  <c r="N86" i="66"/>
  <c r="O86" i="66"/>
  <c r="P86" i="66"/>
  <c r="Q86" i="66"/>
  <c r="B87" i="66"/>
  <c r="C87" i="66"/>
  <c r="D87" i="66"/>
  <c r="E87" i="66"/>
  <c r="F87" i="66"/>
  <c r="G87" i="66"/>
  <c r="H87" i="66"/>
  <c r="I87" i="66"/>
  <c r="J87" i="66"/>
  <c r="K87" i="66"/>
  <c r="L87" i="66"/>
  <c r="M87" i="66"/>
  <c r="N87" i="66"/>
  <c r="O87" i="66"/>
  <c r="P87" i="66"/>
  <c r="Q87" i="66"/>
  <c r="B90" i="66"/>
  <c r="C90" i="66"/>
  <c r="D90" i="66"/>
  <c r="E90" i="66"/>
  <c r="F90" i="66"/>
  <c r="G90" i="66"/>
  <c r="H90" i="66"/>
  <c r="I90" i="66"/>
  <c r="J90" i="66"/>
  <c r="K90" i="66"/>
  <c r="L90" i="66"/>
  <c r="M90" i="66"/>
  <c r="N90" i="66"/>
  <c r="O90" i="66"/>
  <c r="P90" i="66"/>
  <c r="Q90" i="66"/>
  <c r="B91" i="66"/>
  <c r="C91" i="66"/>
  <c r="D91" i="66"/>
  <c r="E91" i="66"/>
  <c r="F91" i="66"/>
  <c r="G91" i="66"/>
  <c r="H91" i="66"/>
  <c r="I91" i="66"/>
  <c r="J91" i="66"/>
  <c r="K91" i="66"/>
  <c r="L91" i="66"/>
  <c r="M91" i="66"/>
  <c r="N91" i="66"/>
  <c r="O91" i="66"/>
  <c r="P91" i="66"/>
  <c r="Q91" i="66"/>
  <c r="B92" i="66"/>
  <c r="C92" i="66"/>
  <c r="D92" i="66"/>
  <c r="E92" i="66"/>
  <c r="F92" i="66"/>
  <c r="G92" i="66"/>
  <c r="H92" i="66"/>
  <c r="I92" i="66"/>
  <c r="J92" i="66"/>
  <c r="K92" i="66"/>
  <c r="L92" i="66"/>
  <c r="M92" i="66"/>
  <c r="N92" i="66"/>
  <c r="O92" i="66"/>
  <c r="P92" i="66"/>
  <c r="Q92" i="66"/>
  <c r="A96" i="66"/>
  <c r="A98" i="66"/>
  <c r="A117" i="66"/>
  <c r="A136" i="66"/>
  <c r="A155" i="66"/>
  <c r="B159" i="66"/>
  <c r="C159" i="66"/>
  <c r="D159" i="66"/>
  <c r="E159" i="66"/>
  <c r="F159" i="66"/>
  <c r="G159" i="66"/>
  <c r="H159" i="66"/>
  <c r="I159" i="66"/>
  <c r="J159" i="66"/>
  <c r="K159" i="66"/>
  <c r="L159" i="66"/>
  <c r="M159" i="66"/>
  <c r="N159" i="66"/>
  <c r="O159" i="66"/>
  <c r="P159" i="66"/>
  <c r="Q159" i="66"/>
  <c r="A174" i="66"/>
  <c r="A193" i="66"/>
  <c r="A212" i="66"/>
  <c r="B216" i="66"/>
  <c r="C216" i="66"/>
  <c r="D216" i="66"/>
  <c r="E216" i="66"/>
  <c r="F216" i="66"/>
  <c r="G216" i="66"/>
  <c r="H216" i="66"/>
  <c r="I216" i="66"/>
  <c r="J216" i="66"/>
  <c r="K216" i="66"/>
  <c r="L216" i="66"/>
  <c r="M216" i="66"/>
  <c r="N216" i="66"/>
  <c r="O216" i="66"/>
  <c r="P216" i="66"/>
  <c r="Q216" i="66"/>
  <c r="A231" i="66"/>
  <c r="A250" i="66"/>
  <c r="A269" i="66"/>
  <c r="B273" i="66"/>
  <c r="C273" i="66"/>
  <c r="D273" i="66"/>
  <c r="E273" i="66"/>
  <c r="F273" i="66"/>
  <c r="G273" i="66"/>
  <c r="H273" i="66"/>
  <c r="I273" i="66"/>
  <c r="J273" i="66"/>
  <c r="K273" i="66"/>
  <c r="L273" i="66"/>
  <c r="M273" i="66"/>
  <c r="N273" i="66"/>
  <c r="O273" i="66"/>
  <c r="P273" i="66"/>
  <c r="Q273" i="66"/>
  <c r="A290" i="66"/>
  <c r="A309" i="66"/>
  <c r="A328" i="66"/>
  <c r="A347" i="66"/>
  <c r="C351" i="66"/>
  <c r="D351" i="66"/>
  <c r="E351" i="66"/>
  <c r="F351" i="66"/>
  <c r="G351" i="66"/>
  <c r="H351" i="66"/>
  <c r="I351" i="66"/>
  <c r="J351" i="66"/>
  <c r="K351" i="66"/>
  <c r="L351" i="66"/>
  <c r="M351" i="66"/>
  <c r="N351" i="66"/>
  <c r="O351" i="66"/>
  <c r="P351" i="66"/>
  <c r="Q351" i="66"/>
  <c r="A366" i="66"/>
  <c r="A385" i="66"/>
  <c r="A404" i="66"/>
  <c r="C408" i="66"/>
  <c r="D408" i="66"/>
  <c r="E408" i="66"/>
  <c r="F408" i="66"/>
  <c r="G408" i="66"/>
  <c r="H408" i="66"/>
  <c r="I408" i="66"/>
  <c r="J408" i="66"/>
  <c r="K408" i="66"/>
  <c r="L408" i="66"/>
  <c r="M408" i="66"/>
  <c r="N408" i="66"/>
  <c r="O408" i="66"/>
  <c r="P408" i="66"/>
  <c r="Q408" i="66"/>
  <c r="A423" i="66"/>
  <c r="A461" i="66"/>
  <c r="C465" i="66"/>
  <c r="D465" i="66"/>
  <c r="E465" i="66"/>
  <c r="F465" i="66"/>
  <c r="G465" i="66"/>
  <c r="H465" i="66"/>
  <c r="I465" i="66"/>
  <c r="J465" i="66"/>
  <c r="K465" i="66"/>
  <c r="L465" i="66"/>
  <c r="M465" i="66"/>
  <c r="N465" i="66"/>
  <c r="O465" i="66"/>
  <c r="P465" i="66"/>
  <c r="Q465" i="66"/>
  <c r="A5" i="65"/>
  <c r="A19" i="65"/>
  <c r="A33" i="65"/>
  <c r="A47" i="65"/>
  <c r="A61" i="65"/>
  <c r="A75" i="65"/>
  <c r="A76" i="65"/>
  <c r="A77" i="65"/>
  <c r="B78" i="65"/>
  <c r="C78" i="65"/>
  <c r="D78" i="65"/>
  <c r="E78" i="65"/>
  <c r="F78" i="65"/>
  <c r="G78" i="65"/>
  <c r="H78" i="65"/>
  <c r="I78" i="65"/>
  <c r="J78" i="65"/>
  <c r="K78" i="65"/>
  <c r="L78" i="65"/>
  <c r="M78" i="65"/>
  <c r="N78" i="65"/>
  <c r="O78" i="65"/>
  <c r="P78" i="65"/>
  <c r="Q78" i="65"/>
  <c r="B80" i="65"/>
  <c r="C80" i="65"/>
  <c r="D80" i="65"/>
  <c r="E80" i="65"/>
  <c r="F80" i="65"/>
  <c r="G80" i="65"/>
  <c r="H80" i="65"/>
  <c r="I80" i="65"/>
  <c r="J80" i="65"/>
  <c r="K80" i="65"/>
  <c r="L80" i="65"/>
  <c r="M80" i="65"/>
  <c r="N80" i="65"/>
  <c r="O80" i="65"/>
  <c r="P80" i="65"/>
  <c r="Q80" i="65"/>
  <c r="B81" i="65"/>
  <c r="C81" i="65"/>
  <c r="D81" i="65"/>
  <c r="E81" i="65"/>
  <c r="F81" i="65"/>
  <c r="G81" i="65"/>
  <c r="H81" i="65"/>
  <c r="I81" i="65"/>
  <c r="J81" i="65"/>
  <c r="K81" i="65"/>
  <c r="L81" i="65"/>
  <c r="M81" i="65"/>
  <c r="N81" i="65"/>
  <c r="O81" i="65"/>
  <c r="P81" i="65"/>
  <c r="Q81" i="65"/>
  <c r="B83" i="65"/>
  <c r="C83" i="65"/>
  <c r="D83" i="65"/>
  <c r="E83" i="65"/>
  <c r="F83" i="65"/>
  <c r="G83" i="65"/>
  <c r="H83" i="65"/>
  <c r="I83" i="65"/>
  <c r="J83" i="65"/>
  <c r="K83" i="65"/>
  <c r="L83" i="65"/>
  <c r="M83" i="65"/>
  <c r="N83" i="65"/>
  <c r="O83" i="65"/>
  <c r="P83" i="65"/>
  <c r="Q83" i="65"/>
  <c r="B86" i="65"/>
  <c r="C86" i="65"/>
  <c r="D86" i="65"/>
  <c r="E86" i="65"/>
  <c r="F86" i="65"/>
  <c r="G86" i="65"/>
  <c r="H86" i="65"/>
  <c r="I86" i="65"/>
  <c r="J86" i="65"/>
  <c r="K86" i="65"/>
  <c r="L86" i="65"/>
  <c r="M86" i="65"/>
  <c r="N86" i="65"/>
  <c r="O86" i="65"/>
  <c r="P86" i="65"/>
  <c r="Q86" i="65"/>
  <c r="B87" i="65"/>
  <c r="C87" i="65"/>
  <c r="D87" i="65"/>
  <c r="E87" i="65"/>
  <c r="F87" i="65"/>
  <c r="G87" i="65"/>
  <c r="H87" i="65"/>
  <c r="I87" i="65"/>
  <c r="J87" i="65"/>
  <c r="K87" i="65"/>
  <c r="L87" i="65"/>
  <c r="M87" i="65"/>
  <c r="N87" i="65"/>
  <c r="O87" i="65"/>
  <c r="P87" i="65"/>
  <c r="Q87" i="65"/>
  <c r="B90" i="65"/>
  <c r="C90" i="65"/>
  <c r="D90" i="65"/>
  <c r="E90" i="65"/>
  <c r="F90" i="65"/>
  <c r="G90" i="65"/>
  <c r="H90" i="65"/>
  <c r="I90" i="65"/>
  <c r="J90" i="65"/>
  <c r="K90" i="65"/>
  <c r="L90" i="65"/>
  <c r="M90" i="65"/>
  <c r="N90" i="65"/>
  <c r="O90" i="65"/>
  <c r="P90" i="65"/>
  <c r="Q90" i="65"/>
  <c r="B91" i="65"/>
  <c r="C91" i="65"/>
  <c r="D91" i="65"/>
  <c r="E91" i="65"/>
  <c r="F91" i="65"/>
  <c r="G91" i="65"/>
  <c r="H91" i="65"/>
  <c r="I91" i="65"/>
  <c r="J91" i="65"/>
  <c r="K91" i="65"/>
  <c r="L91" i="65"/>
  <c r="M91" i="65"/>
  <c r="N91" i="65"/>
  <c r="O91" i="65"/>
  <c r="P91" i="65"/>
  <c r="Q91" i="65"/>
  <c r="B92" i="65"/>
  <c r="C92" i="65"/>
  <c r="D92" i="65"/>
  <c r="E92" i="65"/>
  <c r="F92" i="65"/>
  <c r="G92" i="65"/>
  <c r="H92" i="65"/>
  <c r="I92" i="65"/>
  <c r="J92" i="65"/>
  <c r="K92" i="65"/>
  <c r="L92" i="65"/>
  <c r="M92" i="65"/>
  <c r="N92" i="65"/>
  <c r="O92" i="65"/>
  <c r="P92" i="65"/>
  <c r="Q92" i="65"/>
  <c r="A96" i="65"/>
  <c r="A98" i="65"/>
  <c r="A117" i="65"/>
  <c r="A136" i="65"/>
  <c r="A155" i="65"/>
  <c r="B159" i="65"/>
  <c r="C159" i="65"/>
  <c r="D159" i="65"/>
  <c r="E159" i="65"/>
  <c r="F159" i="65"/>
  <c r="G159" i="65"/>
  <c r="H159" i="65"/>
  <c r="I159" i="65"/>
  <c r="J159" i="65"/>
  <c r="K159" i="65"/>
  <c r="L159" i="65"/>
  <c r="M159" i="65"/>
  <c r="N159" i="65"/>
  <c r="O159" i="65"/>
  <c r="P159" i="65"/>
  <c r="Q159" i="65"/>
  <c r="A174" i="65"/>
  <c r="A193" i="65"/>
  <c r="A212" i="65"/>
  <c r="B216" i="65"/>
  <c r="C216" i="65"/>
  <c r="D216" i="65"/>
  <c r="E216" i="65"/>
  <c r="F216" i="65"/>
  <c r="G216" i="65"/>
  <c r="H216" i="65"/>
  <c r="I216" i="65"/>
  <c r="J216" i="65"/>
  <c r="K216" i="65"/>
  <c r="L216" i="65"/>
  <c r="M216" i="65"/>
  <c r="N216" i="65"/>
  <c r="O216" i="65"/>
  <c r="P216" i="65"/>
  <c r="Q216" i="65"/>
  <c r="A231" i="65"/>
  <c r="A250" i="65"/>
  <c r="A269" i="65"/>
  <c r="B273" i="65"/>
  <c r="C273" i="65"/>
  <c r="D273" i="65"/>
  <c r="E273" i="65"/>
  <c r="F273" i="65"/>
  <c r="G273" i="65"/>
  <c r="H273" i="65"/>
  <c r="I273" i="65"/>
  <c r="J273" i="65"/>
  <c r="K273" i="65"/>
  <c r="L273" i="65"/>
  <c r="M273" i="65"/>
  <c r="N273" i="65"/>
  <c r="O273" i="65"/>
  <c r="P273" i="65"/>
  <c r="Q273" i="65"/>
  <c r="A290" i="65"/>
  <c r="A309" i="65"/>
  <c r="A328" i="65"/>
  <c r="A347" i="65"/>
  <c r="C351" i="65"/>
  <c r="D351" i="65"/>
  <c r="E351" i="65"/>
  <c r="F351" i="65"/>
  <c r="G351" i="65"/>
  <c r="H351" i="65"/>
  <c r="I351" i="65"/>
  <c r="J351" i="65"/>
  <c r="K351" i="65"/>
  <c r="L351" i="65"/>
  <c r="M351" i="65"/>
  <c r="N351" i="65"/>
  <c r="O351" i="65"/>
  <c r="P351" i="65"/>
  <c r="Q351" i="65"/>
  <c r="A366" i="65"/>
  <c r="A385" i="65"/>
  <c r="A404" i="65"/>
  <c r="C408" i="65"/>
  <c r="D408" i="65"/>
  <c r="E408" i="65"/>
  <c r="F408" i="65"/>
  <c r="G408" i="65"/>
  <c r="H408" i="65"/>
  <c r="I408" i="65"/>
  <c r="J408" i="65"/>
  <c r="K408" i="65"/>
  <c r="L408" i="65"/>
  <c r="M408" i="65"/>
  <c r="N408" i="65"/>
  <c r="O408" i="65"/>
  <c r="P408" i="65"/>
  <c r="Q408" i="65"/>
  <c r="A423" i="65"/>
  <c r="A461" i="65"/>
  <c r="C465" i="65"/>
  <c r="D465" i="65"/>
  <c r="E465" i="65"/>
  <c r="F465" i="65"/>
  <c r="G465" i="65"/>
  <c r="H465" i="65"/>
  <c r="I465" i="65"/>
  <c r="J465" i="65"/>
  <c r="K465" i="65"/>
  <c r="L465" i="65"/>
  <c r="M465" i="65"/>
  <c r="N465" i="65"/>
  <c r="O465" i="65"/>
  <c r="P465" i="65"/>
  <c r="Q465" i="65"/>
  <c r="B177" i="64"/>
  <c r="C177" i="64"/>
  <c r="D177" i="64"/>
  <c r="E177" i="64"/>
  <c r="F177" i="64"/>
  <c r="G177" i="64"/>
  <c r="H177" i="64"/>
  <c r="I177" i="64"/>
  <c r="J177" i="64"/>
  <c r="K177" i="64"/>
  <c r="L177" i="64"/>
  <c r="M177" i="64"/>
  <c r="N177" i="64"/>
  <c r="O177" i="64"/>
  <c r="P177" i="64"/>
  <c r="Q177" i="64"/>
  <c r="B240" i="64"/>
  <c r="C240" i="64"/>
  <c r="D240" i="64"/>
  <c r="E240" i="64"/>
  <c r="F240" i="64"/>
  <c r="G240" i="64"/>
  <c r="H240" i="64"/>
  <c r="I240" i="64"/>
  <c r="J240" i="64"/>
  <c r="K240" i="64"/>
  <c r="L240" i="64"/>
  <c r="M240" i="64"/>
  <c r="N240" i="64"/>
  <c r="O240" i="64"/>
  <c r="P240" i="64"/>
  <c r="Q240" i="64"/>
  <c r="B303" i="64"/>
  <c r="C303" i="64"/>
  <c r="D303" i="64"/>
  <c r="E303" i="64"/>
  <c r="F303" i="64"/>
  <c r="G303" i="64"/>
  <c r="H303" i="64"/>
  <c r="I303" i="64"/>
  <c r="J303" i="64"/>
  <c r="K303" i="64"/>
  <c r="L303" i="64"/>
  <c r="M303" i="64"/>
  <c r="N303" i="64"/>
  <c r="O303" i="64"/>
  <c r="P303" i="64"/>
  <c r="Q303" i="64"/>
  <c r="C389" i="64"/>
  <c r="D389" i="64"/>
  <c r="E389" i="64"/>
  <c r="F389" i="64"/>
  <c r="G389" i="64"/>
  <c r="H389" i="64"/>
  <c r="I389" i="64"/>
  <c r="J389" i="64"/>
  <c r="K389" i="64"/>
  <c r="L389" i="64"/>
  <c r="M389" i="64"/>
  <c r="N389" i="64"/>
  <c r="O389" i="64"/>
  <c r="P389" i="64"/>
  <c r="Q389" i="64"/>
  <c r="C452" i="64"/>
  <c r="D452" i="64"/>
  <c r="E452" i="64"/>
  <c r="F452" i="64"/>
  <c r="G452" i="64"/>
  <c r="H452" i="64"/>
  <c r="I452" i="64"/>
  <c r="J452" i="64"/>
  <c r="K452" i="64"/>
  <c r="L452" i="64"/>
  <c r="M452" i="64"/>
  <c r="N452" i="64"/>
  <c r="O452" i="64"/>
  <c r="P452" i="64"/>
  <c r="Q452" i="64"/>
  <c r="C515" i="64"/>
  <c r="D515" i="64"/>
  <c r="E515" i="64"/>
  <c r="F515" i="64"/>
  <c r="G515" i="64"/>
  <c r="H515" i="64"/>
  <c r="I515" i="64"/>
  <c r="J515" i="64"/>
  <c r="K515" i="64"/>
  <c r="L515" i="64"/>
  <c r="M515" i="64"/>
  <c r="N515" i="64"/>
  <c r="O515" i="64"/>
  <c r="P515" i="64"/>
  <c r="Q515" i="64"/>
  <c r="C7" i="63"/>
  <c r="D7" i="63"/>
  <c r="E7" i="63"/>
  <c r="F7" i="63"/>
  <c r="G7" i="63"/>
  <c r="H7" i="63"/>
  <c r="I7" i="63"/>
  <c r="J7" i="63"/>
  <c r="K7" i="63"/>
  <c r="L7" i="63"/>
  <c r="M7" i="63"/>
  <c r="N7" i="63"/>
  <c r="O7" i="63"/>
  <c r="P7" i="63"/>
  <c r="Q7" i="63"/>
  <c r="C28" i="63"/>
  <c r="D28" i="63"/>
  <c r="E28" i="63"/>
  <c r="F28" i="63"/>
  <c r="G28" i="63"/>
  <c r="H28" i="63"/>
  <c r="I28" i="63"/>
  <c r="J28" i="63"/>
  <c r="K28" i="63"/>
  <c r="L28" i="63"/>
  <c r="M28" i="63"/>
  <c r="N28" i="63"/>
  <c r="O28" i="63"/>
  <c r="P28" i="63"/>
  <c r="Q28" i="63"/>
  <c r="C47" i="63"/>
  <c r="D47" i="63"/>
  <c r="E47" i="63"/>
  <c r="F47" i="63"/>
  <c r="G47" i="63"/>
  <c r="H47" i="63"/>
  <c r="I47" i="63"/>
  <c r="J47" i="63"/>
  <c r="K47" i="63"/>
  <c r="L47" i="63"/>
  <c r="M47" i="63"/>
  <c r="N47" i="63"/>
  <c r="O47" i="63"/>
  <c r="P47" i="63"/>
  <c r="Q47" i="63"/>
  <c r="C66" i="63"/>
  <c r="D66" i="63"/>
  <c r="E66" i="63"/>
  <c r="F66" i="63"/>
  <c r="G66" i="63"/>
  <c r="H66" i="63"/>
  <c r="I66" i="63"/>
  <c r="J66" i="63"/>
  <c r="K66" i="63"/>
  <c r="L66" i="63"/>
  <c r="M66" i="63"/>
  <c r="N66" i="63"/>
  <c r="O66" i="63"/>
  <c r="P66" i="63"/>
  <c r="Q66" i="63"/>
  <c r="C85" i="63"/>
  <c r="D85" i="63"/>
  <c r="E85" i="63"/>
  <c r="F85" i="63"/>
  <c r="G85" i="63"/>
  <c r="H85" i="63"/>
  <c r="I85" i="63"/>
  <c r="J85" i="63"/>
  <c r="K85" i="63"/>
  <c r="L85" i="63"/>
  <c r="M85" i="63"/>
  <c r="N85" i="63"/>
  <c r="O85" i="63"/>
  <c r="P85" i="63"/>
  <c r="Q85" i="63"/>
  <c r="C109" i="63"/>
  <c r="D109" i="63"/>
  <c r="E109" i="63"/>
  <c r="F109" i="63"/>
  <c r="G109" i="63"/>
  <c r="H109" i="63"/>
  <c r="I109" i="63"/>
  <c r="J109" i="63"/>
  <c r="K109" i="63"/>
  <c r="L109" i="63"/>
  <c r="M109" i="63"/>
  <c r="N109" i="63"/>
  <c r="O109" i="63"/>
  <c r="P109" i="63"/>
  <c r="Q109" i="63"/>
  <c r="C128" i="63"/>
  <c r="D128" i="63"/>
  <c r="E128" i="63"/>
  <c r="F128" i="63"/>
  <c r="G128" i="63"/>
  <c r="H128" i="63"/>
  <c r="I128" i="63"/>
  <c r="J128" i="63"/>
  <c r="K128" i="63"/>
  <c r="L128" i="63"/>
  <c r="M128" i="63"/>
  <c r="N128" i="63"/>
  <c r="O128" i="63"/>
  <c r="P128" i="63"/>
  <c r="Q128" i="63"/>
  <c r="C146" i="63"/>
  <c r="D146" i="63"/>
  <c r="E146" i="63"/>
  <c r="F146" i="63"/>
  <c r="G146" i="63"/>
  <c r="H146" i="63"/>
  <c r="I146" i="63"/>
  <c r="J146" i="63"/>
  <c r="K146" i="63"/>
  <c r="L146" i="63"/>
  <c r="M146" i="63"/>
  <c r="N146" i="63"/>
  <c r="O146" i="63"/>
  <c r="P146" i="63"/>
  <c r="Q146" i="63"/>
  <c r="C164" i="63"/>
  <c r="D164" i="63"/>
  <c r="E164" i="63"/>
  <c r="F164" i="63"/>
  <c r="G164" i="63"/>
  <c r="H164" i="63"/>
  <c r="I164" i="63"/>
  <c r="J164" i="63"/>
  <c r="K164" i="63"/>
  <c r="L164" i="63"/>
  <c r="M164" i="63"/>
  <c r="N164" i="63"/>
  <c r="O164" i="63"/>
  <c r="P164" i="63"/>
  <c r="Q164" i="63"/>
  <c r="C7" i="60"/>
  <c r="D7" i="60"/>
  <c r="E7" i="60"/>
  <c r="F7" i="60"/>
  <c r="G7" i="60"/>
  <c r="H7" i="60"/>
  <c r="I7" i="60"/>
  <c r="J7" i="60"/>
  <c r="K7" i="60"/>
  <c r="L7" i="60"/>
  <c r="M7" i="60"/>
  <c r="N7" i="60"/>
  <c r="O7" i="60"/>
  <c r="P7" i="60"/>
  <c r="Q7" i="60"/>
  <c r="C28" i="60"/>
  <c r="D28" i="60"/>
  <c r="E28" i="60"/>
  <c r="F28" i="60"/>
  <c r="G28" i="60"/>
  <c r="H28" i="60"/>
  <c r="I28" i="60"/>
  <c r="J28" i="60"/>
  <c r="K28" i="60"/>
  <c r="L28" i="60"/>
  <c r="M28" i="60"/>
  <c r="N28" i="60"/>
  <c r="O28" i="60"/>
  <c r="P28" i="60"/>
  <c r="Q28" i="60"/>
  <c r="C47" i="60"/>
  <c r="D47" i="60"/>
  <c r="E47" i="60"/>
  <c r="F47" i="60"/>
  <c r="G47" i="60"/>
  <c r="H47" i="60"/>
  <c r="I47" i="60"/>
  <c r="J47" i="60"/>
  <c r="K47" i="60"/>
  <c r="L47" i="60"/>
  <c r="M47" i="60"/>
  <c r="N47" i="60"/>
  <c r="O47" i="60"/>
  <c r="P47" i="60"/>
  <c r="Q47" i="60"/>
  <c r="C66" i="60"/>
  <c r="D66" i="60"/>
  <c r="E66" i="60"/>
  <c r="F66" i="60"/>
  <c r="G66" i="60"/>
  <c r="H66" i="60"/>
  <c r="I66" i="60"/>
  <c r="J66" i="60"/>
  <c r="K66" i="60"/>
  <c r="L66" i="60"/>
  <c r="M66" i="60"/>
  <c r="N66" i="60"/>
  <c r="O66" i="60"/>
  <c r="P66" i="60"/>
  <c r="Q66" i="60"/>
  <c r="C85" i="60"/>
  <c r="D85" i="60"/>
  <c r="E85" i="60"/>
  <c r="F85" i="60"/>
  <c r="G85" i="60"/>
  <c r="H85" i="60"/>
  <c r="I85" i="60"/>
  <c r="J85" i="60"/>
  <c r="K85" i="60"/>
  <c r="L85" i="60"/>
  <c r="M85" i="60"/>
  <c r="N85" i="60"/>
  <c r="O85" i="60"/>
  <c r="P85" i="60"/>
  <c r="Q85" i="60"/>
  <c r="C109" i="60"/>
  <c r="D109" i="60"/>
  <c r="E109" i="60"/>
  <c r="F109" i="60"/>
  <c r="G109" i="60"/>
  <c r="H109" i="60"/>
  <c r="I109" i="60"/>
  <c r="J109" i="60"/>
  <c r="K109" i="60"/>
  <c r="L109" i="60"/>
  <c r="M109" i="60"/>
  <c r="N109" i="60"/>
  <c r="O109" i="60"/>
  <c r="P109" i="60"/>
  <c r="Q109" i="60"/>
  <c r="C128" i="60"/>
  <c r="D128" i="60"/>
  <c r="E128" i="60"/>
  <c r="F128" i="60"/>
  <c r="G128" i="60"/>
  <c r="H128" i="60"/>
  <c r="I128" i="60"/>
  <c r="J128" i="60"/>
  <c r="K128" i="60"/>
  <c r="L128" i="60"/>
  <c r="M128" i="60"/>
  <c r="N128" i="60"/>
  <c r="O128" i="60"/>
  <c r="P128" i="60"/>
  <c r="Q128" i="60"/>
  <c r="C146" i="60"/>
  <c r="D146" i="60"/>
  <c r="E146" i="60"/>
  <c r="F146" i="60"/>
  <c r="G146" i="60"/>
  <c r="H146" i="60"/>
  <c r="I146" i="60"/>
  <c r="J146" i="60"/>
  <c r="K146" i="60"/>
  <c r="L146" i="60"/>
  <c r="M146" i="60"/>
  <c r="N146" i="60"/>
  <c r="O146" i="60"/>
  <c r="P146" i="60"/>
  <c r="Q146" i="60"/>
  <c r="C164" i="60"/>
  <c r="D164" i="60"/>
  <c r="E164" i="60"/>
  <c r="F164" i="60"/>
  <c r="G164" i="60"/>
  <c r="H164" i="60"/>
  <c r="I164" i="60"/>
  <c r="J164" i="60"/>
  <c r="K164" i="60"/>
  <c r="L164" i="60"/>
  <c r="M164" i="60"/>
  <c r="N164" i="60"/>
  <c r="O164" i="60"/>
  <c r="P164" i="60"/>
  <c r="Q164" i="60"/>
  <c r="C7" i="57"/>
  <c r="D7" i="57"/>
  <c r="E7" i="57"/>
  <c r="F7" i="57"/>
  <c r="G7" i="57"/>
  <c r="H7" i="57"/>
  <c r="I7" i="57"/>
  <c r="J7" i="57"/>
  <c r="K7" i="57"/>
  <c r="L7" i="57"/>
  <c r="M7" i="57"/>
  <c r="N7" i="57"/>
  <c r="O7" i="57"/>
  <c r="P7" i="57"/>
  <c r="Q7" i="57"/>
  <c r="C28" i="57"/>
  <c r="D28" i="57"/>
  <c r="E28" i="57"/>
  <c r="F28" i="57"/>
  <c r="G28" i="57"/>
  <c r="H28" i="57"/>
  <c r="I28" i="57"/>
  <c r="J28" i="57"/>
  <c r="K28" i="57"/>
  <c r="L28" i="57"/>
  <c r="M28" i="57"/>
  <c r="N28" i="57"/>
  <c r="O28" i="57"/>
  <c r="P28" i="57"/>
  <c r="Q28" i="57"/>
  <c r="C47" i="57"/>
  <c r="D47" i="57"/>
  <c r="E47" i="57"/>
  <c r="F47" i="57"/>
  <c r="G47" i="57"/>
  <c r="H47" i="57"/>
  <c r="I47" i="57"/>
  <c r="J47" i="57"/>
  <c r="K47" i="57"/>
  <c r="L47" i="57"/>
  <c r="M47" i="57"/>
  <c r="N47" i="57"/>
  <c r="O47" i="57"/>
  <c r="P47" i="57"/>
  <c r="Q47" i="57"/>
  <c r="C66" i="57"/>
  <c r="D66" i="57"/>
  <c r="E66" i="57"/>
  <c r="F66" i="57"/>
  <c r="G66" i="57"/>
  <c r="H66" i="57"/>
  <c r="I66" i="57"/>
  <c r="J66" i="57"/>
  <c r="K66" i="57"/>
  <c r="L66" i="57"/>
  <c r="M66" i="57"/>
  <c r="N66" i="57"/>
  <c r="O66" i="57"/>
  <c r="P66" i="57"/>
  <c r="Q66" i="57"/>
  <c r="C85" i="57"/>
  <c r="D85" i="57"/>
  <c r="E85" i="57"/>
  <c r="F85" i="57"/>
  <c r="G85" i="57"/>
  <c r="H85" i="57"/>
  <c r="I85" i="57"/>
  <c r="J85" i="57"/>
  <c r="K85" i="57"/>
  <c r="L85" i="57"/>
  <c r="M85" i="57"/>
  <c r="N85" i="57"/>
  <c r="O85" i="57"/>
  <c r="P85" i="57"/>
  <c r="Q85" i="57"/>
  <c r="C109" i="57"/>
  <c r="D109" i="57"/>
  <c r="E109" i="57"/>
  <c r="F109" i="57"/>
  <c r="G109" i="57"/>
  <c r="H109" i="57"/>
  <c r="I109" i="57"/>
  <c r="J109" i="57"/>
  <c r="K109" i="57"/>
  <c r="L109" i="57"/>
  <c r="M109" i="57"/>
  <c r="N109" i="57"/>
  <c r="O109" i="57"/>
  <c r="P109" i="57"/>
  <c r="Q109" i="57"/>
  <c r="C128" i="57"/>
  <c r="D128" i="57"/>
  <c r="E128" i="57"/>
  <c r="F128" i="57"/>
  <c r="G128" i="57"/>
  <c r="H128" i="57"/>
  <c r="I128" i="57"/>
  <c r="J128" i="57"/>
  <c r="K128" i="57"/>
  <c r="L128" i="57"/>
  <c r="M128" i="57"/>
  <c r="N128" i="57"/>
  <c r="O128" i="57"/>
  <c r="P128" i="57"/>
  <c r="Q128" i="57"/>
  <c r="C146" i="57"/>
  <c r="D146" i="57"/>
  <c r="E146" i="57"/>
  <c r="F146" i="57"/>
  <c r="G146" i="57"/>
  <c r="H146" i="57"/>
  <c r="I146" i="57"/>
  <c r="J146" i="57"/>
  <c r="K146" i="57"/>
  <c r="L146" i="57"/>
  <c r="M146" i="57"/>
  <c r="N146" i="57"/>
  <c r="O146" i="57"/>
  <c r="P146" i="57"/>
  <c r="Q146" i="57"/>
  <c r="C164" i="57"/>
  <c r="D164" i="57"/>
  <c r="E164" i="57"/>
  <c r="F164" i="57"/>
  <c r="G164" i="57"/>
  <c r="H164" i="57"/>
  <c r="I164" i="57"/>
  <c r="J164" i="57"/>
  <c r="K164" i="57"/>
  <c r="L164" i="57"/>
  <c r="M164" i="57"/>
  <c r="N164" i="57"/>
  <c r="O164" i="57"/>
  <c r="P164" i="57"/>
  <c r="Q164" i="57"/>
  <c r="B7" i="53"/>
  <c r="C7" i="53"/>
  <c r="D7" i="53"/>
  <c r="E7" i="53"/>
  <c r="F7" i="53"/>
  <c r="G7" i="53"/>
  <c r="H7" i="53"/>
  <c r="I7" i="53"/>
  <c r="J7" i="53"/>
  <c r="K7" i="53"/>
  <c r="L7" i="53"/>
  <c r="M7" i="53"/>
  <c r="N7" i="53"/>
  <c r="O7" i="53"/>
  <c r="P7" i="53"/>
  <c r="Q7" i="53"/>
  <c r="B28" i="53"/>
  <c r="C28" i="53"/>
  <c r="D28" i="53"/>
  <c r="E28" i="53"/>
  <c r="F28" i="53"/>
  <c r="G28" i="53"/>
  <c r="H28" i="53"/>
  <c r="I28" i="53"/>
  <c r="J28" i="53"/>
  <c r="K28" i="53"/>
  <c r="L28" i="53"/>
  <c r="M28" i="53"/>
  <c r="N28" i="53"/>
  <c r="O28" i="53"/>
  <c r="P28" i="53"/>
  <c r="Q28" i="53"/>
  <c r="B47" i="53"/>
  <c r="C47" i="53"/>
  <c r="D47" i="53"/>
  <c r="E47" i="53"/>
  <c r="F47" i="53"/>
  <c r="G47" i="53"/>
  <c r="H47" i="53"/>
  <c r="I47" i="53"/>
  <c r="J47" i="53"/>
  <c r="K47" i="53"/>
  <c r="L47" i="53"/>
  <c r="M47" i="53"/>
  <c r="N47" i="53"/>
  <c r="O47" i="53"/>
  <c r="P47" i="53"/>
  <c r="Q47" i="53"/>
  <c r="B66" i="53"/>
  <c r="C66" i="53"/>
  <c r="D66" i="53"/>
  <c r="E66" i="53"/>
  <c r="F66" i="53"/>
  <c r="G66" i="53"/>
  <c r="H66" i="53"/>
  <c r="I66" i="53"/>
  <c r="J66" i="53"/>
  <c r="K66" i="53"/>
  <c r="L66" i="53"/>
  <c r="M66" i="53"/>
  <c r="N66" i="53"/>
  <c r="O66" i="53"/>
  <c r="P66" i="53"/>
  <c r="Q66" i="53"/>
  <c r="B85" i="53"/>
  <c r="C85" i="53"/>
  <c r="D85" i="53"/>
  <c r="E85" i="53"/>
  <c r="F85" i="53"/>
  <c r="G85" i="53"/>
  <c r="H85" i="53"/>
  <c r="I85" i="53"/>
  <c r="J85" i="53"/>
  <c r="K85" i="53"/>
  <c r="L85" i="53"/>
  <c r="M85" i="53"/>
  <c r="N85" i="53"/>
  <c r="O85" i="53"/>
  <c r="P85" i="53"/>
  <c r="Q85" i="53"/>
  <c r="B109" i="53"/>
  <c r="C109" i="53"/>
  <c r="D109" i="53"/>
  <c r="E109" i="53"/>
  <c r="F109" i="53"/>
  <c r="G109" i="53"/>
  <c r="H109" i="53"/>
  <c r="I109" i="53"/>
  <c r="J109" i="53"/>
  <c r="K109" i="53"/>
  <c r="L109" i="53"/>
  <c r="M109" i="53"/>
  <c r="N109" i="53"/>
  <c r="O109" i="53"/>
  <c r="P109" i="53"/>
  <c r="Q109" i="53"/>
  <c r="B128" i="53"/>
  <c r="C128" i="53"/>
  <c r="D128" i="53"/>
  <c r="E128" i="53"/>
  <c r="F128" i="53"/>
  <c r="G128" i="53"/>
  <c r="H128" i="53"/>
  <c r="I128" i="53"/>
  <c r="J128" i="53"/>
  <c r="K128" i="53"/>
  <c r="L128" i="53"/>
  <c r="M128" i="53"/>
  <c r="N128" i="53"/>
  <c r="O128" i="53"/>
  <c r="P128" i="53"/>
  <c r="Q128" i="53"/>
  <c r="B146" i="53"/>
  <c r="C146" i="53"/>
  <c r="D146" i="53"/>
  <c r="E146" i="53"/>
  <c r="F146" i="53"/>
  <c r="G146" i="53"/>
  <c r="H146" i="53"/>
  <c r="I146" i="53"/>
  <c r="J146" i="53"/>
  <c r="K146" i="53"/>
  <c r="L146" i="53"/>
  <c r="M146" i="53"/>
  <c r="N146" i="53"/>
  <c r="O146" i="53"/>
  <c r="P146" i="53"/>
  <c r="Q146" i="53"/>
  <c r="B164" i="53"/>
  <c r="C164" i="53"/>
  <c r="D164" i="53"/>
  <c r="E164" i="53"/>
  <c r="F164" i="53"/>
  <c r="G164" i="53"/>
  <c r="H164" i="53"/>
  <c r="I164" i="53"/>
  <c r="J164" i="53"/>
  <c r="K164" i="53"/>
  <c r="L164" i="53"/>
  <c r="M164" i="53"/>
  <c r="N164" i="53"/>
  <c r="O164" i="53"/>
  <c r="P164" i="53"/>
  <c r="Q164" i="53"/>
  <c r="B7" i="50"/>
  <c r="C7" i="50"/>
  <c r="D7" i="50"/>
  <c r="E7" i="50"/>
  <c r="F7" i="50"/>
  <c r="G7" i="50"/>
  <c r="H7" i="50"/>
  <c r="I7" i="50"/>
  <c r="J7" i="50"/>
  <c r="K7" i="50"/>
  <c r="L7" i="50"/>
  <c r="M7" i="50"/>
  <c r="N7" i="50"/>
  <c r="O7" i="50"/>
  <c r="P7" i="50"/>
  <c r="Q7" i="50"/>
  <c r="B28" i="50"/>
  <c r="C28" i="50"/>
  <c r="D28" i="50"/>
  <c r="E28" i="50"/>
  <c r="F28" i="50"/>
  <c r="G28" i="50"/>
  <c r="H28" i="50"/>
  <c r="I28" i="50"/>
  <c r="J28" i="50"/>
  <c r="K28" i="50"/>
  <c r="L28" i="50"/>
  <c r="M28" i="50"/>
  <c r="N28" i="50"/>
  <c r="O28" i="50"/>
  <c r="P28" i="50"/>
  <c r="Q28" i="50"/>
  <c r="B47" i="50"/>
  <c r="C47" i="50"/>
  <c r="D47" i="50"/>
  <c r="E47" i="50"/>
  <c r="F47" i="50"/>
  <c r="G47" i="50"/>
  <c r="H47" i="50"/>
  <c r="I47" i="50"/>
  <c r="J47" i="50"/>
  <c r="K47" i="50"/>
  <c r="L47" i="50"/>
  <c r="M47" i="50"/>
  <c r="N47" i="50"/>
  <c r="O47" i="50"/>
  <c r="P47" i="50"/>
  <c r="Q47" i="50"/>
  <c r="B66" i="50"/>
  <c r="C66" i="50"/>
  <c r="D66" i="50"/>
  <c r="E66" i="50"/>
  <c r="F66" i="50"/>
  <c r="G66" i="50"/>
  <c r="H66" i="50"/>
  <c r="I66" i="50"/>
  <c r="J66" i="50"/>
  <c r="K66" i="50"/>
  <c r="L66" i="50"/>
  <c r="M66" i="50"/>
  <c r="N66" i="50"/>
  <c r="O66" i="50"/>
  <c r="P66" i="50"/>
  <c r="Q66" i="50"/>
  <c r="B85" i="50"/>
  <c r="C85" i="50"/>
  <c r="D85" i="50"/>
  <c r="E85" i="50"/>
  <c r="F85" i="50"/>
  <c r="G85" i="50"/>
  <c r="H85" i="50"/>
  <c r="I85" i="50"/>
  <c r="J85" i="50"/>
  <c r="K85" i="50"/>
  <c r="L85" i="50"/>
  <c r="M85" i="50"/>
  <c r="N85" i="50"/>
  <c r="O85" i="50"/>
  <c r="P85" i="50"/>
  <c r="Q85" i="50"/>
  <c r="B109" i="50"/>
  <c r="C109" i="50"/>
  <c r="D109" i="50"/>
  <c r="E109" i="50"/>
  <c r="F109" i="50"/>
  <c r="G109" i="50"/>
  <c r="H109" i="50"/>
  <c r="I109" i="50"/>
  <c r="J109" i="50"/>
  <c r="K109" i="50"/>
  <c r="L109" i="50"/>
  <c r="M109" i="50"/>
  <c r="N109" i="50"/>
  <c r="O109" i="50"/>
  <c r="P109" i="50"/>
  <c r="Q109" i="50"/>
  <c r="B128" i="50"/>
  <c r="C128" i="50"/>
  <c r="D128" i="50"/>
  <c r="E128" i="50"/>
  <c r="F128" i="50"/>
  <c r="G128" i="50"/>
  <c r="H128" i="50"/>
  <c r="I128" i="50"/>
  <c r="J128" i="50"/>
  <c r="K128" i="50"/>
  <c r="L128" i="50"/>
  <c r="M128" i="50"/>
  <c r="N128" i="50"/>
  <c r="O128" i="50"/>
  <c r="P128" i="50"/>
  <c r="Q128" i="50"/>
  <c r="B146" i="50"/>
  <c r="C146" i="50"/>
  <c r="D146" i="50"/>
  <c r="E146" i="50"/>
  <c r="F146" i="50"/>
  <c r="G146" i="50"/>
  <c r="H146" i="50"/>
  <c r="I146" i="50"/>
  <c r="J146" i="50"/>
  <c r="K146" i="50"/>
  <c r="L146" i="50"/>
  <c r="M146" i="50"/>
  <c r="N146" i="50"/>
  <c r="O146" i="50"/>
  <c r="P146" i="50"/>
  <c r="Q146" i="50"/>
  <c r="B164" i="50"/>
  <c r="C164" i="50"/>
  <c r="D164" i="50"/>
  <c r="E164" i="50"/>
  <c r="F164" i="50"/>
  <c r="G164" i="50"/>
  <c r="H164" i="50"/>
  <c r="I164" i="50"/>
  <c r="J164" i="50"/>
  <c r="K164" i="50"/>
  <c r="L164" i="50"/>
  <c r="M164" i="50"/>
  <c r="N164" i="50"/>
  <c r="O164" i="50"/>
  <c r="P164" i="50"/>
  <c r="Q164" i="50"/>
  <c r="B7" i="47"/>
  <c r="C7" i="47"/>
  <c r="D7" i="47"/>
  <c r="E7" i="47"/>
  <c r="F7" i="47"/>
  <c r="G7" i="47"/>
  <c r="H7" i="47"/>
  <c r="I7" i="47"/>
  <c r="J7" i="47"/>
  <c r="K7" i="47"/>
  <c r="L7" i="47"/>
  <c r="M7" i="47"/>
  <c r="N7" i="47"/>
  <c r="O7" i="47"/>
  <c r="P7" i="47"/>
  <c r="Q7" i="47"/>
  <c r="B28" i="47"/>
  <c r="C28" i="47"/>
  <c r="D28" i="47"/>
  <c r="E28" i="47"/>
  <c r="F28" i="47"/>
  <c r="G28" i="47"/>
  <c r="H28" i="47"/>
  <c r="I28" i="47"/>
  <c r="J28" i="47"/>
  <c r="K28" i="47"/>
  <c r="L28" i="47"/>
  <c r="M28" i="47"/>
  <c r="N28" i="47"/>
  <c r="O28" i="47"/>
  <c r="P28" i="47"/>
  <c r="Q28" i="47"/>
  <c r="B47" i="47"/>
  <c r="C47" i="47"/>
  <c r="D47" i="47"/>
  <c r="E47" i="47"/>
  <c r="F47" i="47"/>
  <c r="G47" i="47"/>
  <c r="H47" i="47"/>
  <c r="I47" i="47"/>
  <c r="J47" i="47"/>
  <c r="K47" i="47"/>
  <c r="L47" i="47"/>
  <c r="M47" i="47"/>
  <c r="N47" i="47"/>
  <c r="O47" i="47"/>
  <c r="P47" i="47"/>
  <c r="Q47" i="47"/>
  <c r="B66" i="47"/>
  <c r="C66" i="47"/>
  <c r="D66" i="47"/>
  <c r="E66" i="47"/>
  <c r="F66" i="47"/>
  <c r="G66" i="47"/>
  <c r="H66" i="47"/>
  <c r="I66" i="47"/>
  <c r="J66" i="47"/>
  <c r="K66" i="47"/>
  <c r="L66" i="47"/>
  <c r="M66" i="47"/>
  <c r="N66" i="47"/>
  <c r="O66" i="47"/>
  <c r="P66" i="47"/>
  <c r="Q66" i="47"/>
  <c r="B85" i="47"/>
  <c r="C85" i="47"/>
  <c r="D85" i="47"/>
  <c r="E85" i="47"/>
  <c r="F85" i="47"/>
  <c r="G85" i="47"/>
  <c r="H85" i="47"/>
  <c r="I85" i="47"/>
  <c r="J85" i="47"/>
  <c r="K85" i="47"/>
  <c r="L85" i="47"/>
  <c r="M85" i="47"/>
  <c r="N85" i="47"/>
  <c r="O85" i="47"/>
  <c r="P85" i="47"/>
  <c r="Q85" i="47"/>
  <c r="B109" i="47"/>
  <c r="C109" i="47"/>
  <c r="D109" i="47"/>
  <c r="E109" i="47"/>
  <c r="F109" i="47"/>
  <c r="G109" i="47"/>
  <c r="H109" i="47"/>
  <c r="I109" i="47"/>
  <c r="J109" i="47"/>
  <c r="K109" i="47"/>
  <c r="L109" i="47"/>
  <c r="M109" i="47"/>
  <c r="N109" i="47"/>
  <c r="O109" i="47"/>
  <c r="P109" i="47"/>
  <c r="Q109" i="47"/>
  <c r="B128" i="47"/>
  <c r="C128" i="47"/>
  <c r="D128" i="47"/>
  <c r="E128" i="47"/>
  <c r="F128" i="47"/>
  <c r="G128" i="47"/>
  <c r="H128" i="47"/>
  <c r="I128" i="47"/>
  <c r="J128" i="47"/>
  <c r="K128" i="47"/>
  <c r="L128" i="47"/>
  <c r="M128" i="47"/>
  <c r="N128" i="47"/>
  <c r="O128" i="47"/>
  <c r="P128" i="47"/>
  <c r="Q128" i="47"/>
  <c r="B146" i="47"/>
  <c r="C146" i="47"/>
  <c r="D146" i="47"/>
  <c r="E146" i="47"/>
  <c r="F146" i="47"/>
  <c r="G146" i="47"/>
  <c r="H146" i="47"/>
  <c r="I146" i="47"/>
  <c r="J146" i="47"/>
  <c r="K146" i="47"/>
  <c r="L146" i="47"/>
  <c r="M146" i="47"/>
  <c r="N146" i="47"/>
  <c r="O146" i="47"/>
  <c r="P146" i="47"/>
  <c r="Q146" i="47"/>
  <c r="B164" i="47"/>
  <c r="C164" i="47"/>
  <c r="D164" i="47"/>
  <c r="E164" i="47"/>
  <c r="F164" i="47"/>
  <c r="G164" i="47"/>
  <c r="H164" i="47"/>
  <c r="I164" i="47"/>
  <c r="J164" i="47"/>
  <c r="K164" i="47"/>
  <c r="L164" i="47"/>
  <c r="M164" i="47"/>
  <c r="N164" i="47"/>
  <c r="O164" i="47"/>
  <c r="P164" i="47"/>
  <c r="Q164" i="47"/>
  <c r="C13" i="42"/>
  <c r="D13" i="42"/>
  <c r="E13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C14" i="42"/>
  <c r="D14" i="42"/>
  <c r="E14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C33" i="42"/>
  <c r="D33" i="42"/>
  <c r="E33" i="42"/>
  <c r="F33" i="42"/>
  <c r="G33" i="42"/>
  <c r="H33" i="42"/>
  <c r="I33" i="42"/>
  <c r="J33" i="42"/>
  <c r="K33" i="42"/>
  <c r="L33" i="42"/>
  <c r="M33" i="42"/>
  <c r="N33" i="42"/>
  <c r="O33" i="42"/>
  <c r="P33" i="42"/>
  <c r="Q33" i="42"/>
  <c r="C34" i="42"/>
  <c r="D34" i="42"/>
  <c r="E34" i="42"/>
  <c r="F34" i="42"/>
  <c r="G34" i="42"/>
  <c r="H34" i="42"/>
  <c r="I34" i="42"/>
  <c r="J34" i="42"/>
  <c r="K34" i="42"/>
  <c r="L34" i="42"/>
  <c r="M34" i="42"/>
  <c r="N34" i="42"/>
  <c r="O34" i="42"/>
  <c r="P34" i="42"/>
  <c r="Q34" i="42"/>
  <c r="C52" i="42"/>
  <c r="D52" i="42"/>
  <c r="E52" i="42"/>
  <c r="F52" i="42"/>
  <c r="G52" i="42"/>
  <c r="H52" i="42"/>
  <c r="I52" i="42"/>
  <c r="J52" i="42"/>
  <c r="K52" i="42"/>
  <c r="L52" i="42"/>
  <c r="M52" i="42"/>
  <c r="N52" i="42"/>
  <c r="O52" i="42"/>
  <c r="P52" i="42"/>
  <c r="Q52" i="42"/>
  <c r="C53" i="42"/>
  <c r="D53" i="42"/>
  <c r="E53" i="42"/>
  <c r="F53" i="42"/>
  <c r="G53" i="42"/>
  <c r="H53" i="42"/>
  <c r="I53" i="42"/>
  <c r="J53" i="42"/>
  <c r="K53" i="42"/>
  <c r="L53" i="42"/>
  <c r="M53" i="42"/>
  <c r="N53" i="42"/>
  <c r="O53" i="42"/>
  <c r="P53" i="42"/>
  <c r="Q53" i="42"/>
  <c r="C71" i="42"/>
  <c r="D71" i="42"/>
  <c r="E71" i="42"/>
  <c r="F71" i="42"/>
  <c r="G71" i="42"/>
  <c r="H71" i="42"/>
  <c r="I71" i="42"/>
  <c r="J71" i="42"/>
  <c r="K71" i="42"/>
  <c r="L71" i="42"/>
  <c r="M71" i="42"/>
  <c r="N71" i="42"/>
  <c r="O71" i="42"/>
  <c r="P71" i="42"/>
  <c r="Q71" i="42"/>
  <c r="C72" i="42"/>
  <c r="D72" i="42"/>
  <c r="E72" i="42"/>
  <c r="F72" i="42"/>
  <c r="G72" i="42"/>
  <c r="H72" i="42"/>
  <c r="I72" i="42"/>
  <c r="J72" i="42"/>
  <c r="K72" i="42"/>
  <c r="L72" i="42"/>
  <c r="M72" i="42"/>
  <c r="N72" i="42"/>
  <c r="O72" i="42"/>
  <c r="P72" i="42"/>
  <c r="Q72" i="42"/>
  <c r="C90" i="42"/>
  <c r="D90" i="42"/>
  <c r="E90" i="42"/>
  <c r="F90" i="42"/>
  <c r="G90" i="42"/>
  <c r="H90" i="42"/>
  <c r="I90" i="42"/>
  <c r="J90" i="42"/>
  <c r="K90" i="42"/>
  <c r="L90" i="42"/>
  <c r="M90" i="42"/>
  <c r="N90" i="42"/>
  <c r="O90" i="42"/>
  <c r="P90" i="42"/>
  <c r="Q90" i="42"/>
  <c r="C91" i="42"/>
  <c r="D91" i="42"/>
  <c r="E91" i="42"/>
  <c r="F91" i="42"/>
  <c r="G91" i="42"/>
  <c r="H91" i="42"/>
  <c r="I91" i="42"/>
  <c r="J91" i="42"/>
  <c r="K91" i="42"/>
  <c r="L91" i="42"/>
  <c r="M91" i="42"/>
  <c r="N91" i="42"/>
  <c r="O91" i="42"/>
  <c r="P91" i="42"/>
  <c r="Q91" i="42"/>
  <c r="C94" i="42"/>
  <c r="D94" i="42"/>
  <c r="E94" i="42"/>
  <c r="F94" i="42"/>
  <c r="G94" i="42"/>
  <c r="H94" i="42"/>
  <c r="I94" i="42"/>
  <c r="J94" i="42"/>
  <c r="K94" i="42"/>
  <c r="L94" i="42"/>
  <c r="M94" i="42"/>
  <c r="N94" i="42"/>
  <c r="O94" i="42"/>
  <c r="P94" i="42"/>
  <c r="Q94" i="42"/>
  <c r="C95" i="42"/>
  <c r="D95" i="42"/>
  <c r="E95" i="42"/>
  <c r="F95" i="42"/>
  <c r="G95" i="42"/>
  <c r="H95" i="42"/>
  <c r="I95" i="42"/>
  <c r="J95" i="42"/>
  <c r="K95" i="42"/>
  <c r="L95" i="42"/>
  <c r="M95" i="42"/>
  <c r="N95" i="42"/>
  <c r="O95" i="42"/>
  <c r="P95" i="42"/>
  <c r="Q95" i="42"/>
  <c r="C114" i="42"/>
  <c r="D114" i="42"/>
  <c r="E114" i="42"/>
  <c r="F114" i="42"/>
  <c r="G114" i="42"/>
  <c r="H114" i="42"/>
  <c r="I114" i="42"/>
  <c r="J114" i="42"/>
  <c r="K114" i="42"/>
  <c r="L114" i="42"/>
  <c r="M114" i="42"/>
  <c r="N114" i="42"/>
  <c r="O114" i="42"/>
  <c r="P114" i="42"/>
  <c r="Q114" i="42"/>
  <c r="C115" i="42"/>
  <c r="D115" i="42"/>
  <c r="E115" i="42"/>
  <c r="F115" i="42"/>
  <c r="G115" i="42"/>
  <c r="H115" i="42"/>
  <c r="I115" i="42"/>
  <c r="J115" i="42"/>
  <c r="K115" i="42"/>
  <c r="L115" i="42"/>
  <c r="M115" i="42"/>
  <c r="N115" i="42"/>
  <c r="O115" i="42"/>
  <c r="P115" i="42"/>
  <c r="Q115" i="42"/>
  <c r="C133" i="42"/>
  <c r="D133" i="42"/>
  <c r="E133" i="42"/>
  <c r="F133" i="42"/>
  <c r="G133" i="42"/>
  <c r="H133" i="42"/>
  <c r="I133" i="42"/>
  <c r="J133" i="42"/>
  <c r="K133" i="42"/>
  <c r="L133" i="42"/>
  <c r="M133" i="42"/>
  <c r="N133" i="42"/>
  <c r="O133" i="42"/>
  <c r="P133" i="42"/>
  <c r="Q133" i="42"/>
  <c r="C134" i="42"/>
  <c r="D134" i="42"/>
  <c r="E134" i="42"/>
  <c r="F134" i="42"/>
  <c r="G134" i="42"/>
  <c r="H134" i="42"/>
  <c r="I134" i="42"/>
  <c r="J134" i="42"/>
  <c r="K134" i="42"/>
  <c r="L134" i="42"/>
  <c r="M134" i="42"/>
  <c r="N134" i="42"/>
  <c r="O134" i="42"/>
  <c r="P134" i="42"/>
  <c r="Q134" i="42"/>
  <c r="C151" i="42"/>
  <c r="D151" i="42"/>
  <c r="E151" i="42"/>
  <c r="F151" i="42"/>
  <c r="G151" i="42"/>
  <c r="H151" i="42"/>
  <c r="I151" i="42"/>
  <c r="J151" i="42"/>
  <c r="K151" i="42"/>
  <c r="L151" i="42"/>
  <c r="M151" i="42"/>
  <c r="N151" i="42"/>
  <c r="O151" i="42"/>
  <c r="P151" i="42"/>
  <c r="Q151" i="42"/>
  <c r="C152" i="42"/>
  <c r="D152" i="42"/>
  <c r="E152" i="42"/>
  <c r="F152" i="42"/>
  <c r="G152" i="42"/>
  <c r="H152" i="42"/>
  <c r="I152" i="42"/>
  <c r="J152" i="42"/>
  <c r="K152" i="42"/>
  <c r="L152" i="42"/>
  <c r="M152" i="42"/>
  <c r="N152" i="42"/>
  <c r="O152" i="42"/>
  <c r="P152" i="42"/>
  <c r="Q152" i="42"/>
  <c r="C169" i="42"/>
  <c r="D169" i="42"/>
  <c r="E169" i="42"/>
  <c r="F169" i="42"/>
  <c r="G169" i="42"/>
  <c r="H169" i="42"/>
  <c r="I169" i="42"/>
  <c r="J169" i="42"/>
  <c r="K169" i="42"/>
  <c r="L169" i="42"/>
  <c r="M169" i="42"/>
  <c r="N169" i="42"/>
  <c r="O169" i="42"/>
  <c r="P169" i="42"/>
  <c r="Q169" i="42"/>
  <c r="C170" i="42"/>
  <c r="D170" i="42"/>
  <c r="E170" i="42"/>
  <c r="F170" i="42"/>
  <c r="G170" i="42"/>
  <c r="H170" i="42"/>
  <c r="I170" i="42"/>
  <c r="J170" i="42"/>
  <c r="K170" i="42"/>
  <c r="L170" i="42"/>
  <c r="M170" i="42"/>
  <c r="N170" i="42"/>
  <c r="O170" i="42"/>
  <c r="P170" i="42"/>
  <c r="Q170" i="42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6" i="25"/>
  <c r="D16" i="25"/>
  <c r="D16" i="28" s="1"/>
  <c r="E16" i="25"/>
  <c r="E16" i="28" s="1"/>
  <c r="F16" i="25"/>
  <c r="F16" i="28" s="1"/>
  <c r="G16" i="25"/>
  <c r="H16" i="25"/>
  <c r="H16" i="28" s="1"/>
  <c r="I16" i="25"/>
  <c r="I16" i="28" s="1"/>
  <c r="J16" i="25"/>
  <c r="J15" i="25" s="1"/>
  <c r="J15" i="28" s="1"/>
  <c r="K16" i="25"/>
  <c r="K16" i="28" s="1"/>
  <c r="L16" i="25"/>
  <c r="L15" i="25" s="1"/>
  <c r="L15" i="28" s="1"/>
  <c r="M16" i="25"/>
  <c r="M16" i="28" s="1"/>
  <c r="N16" i="25"/>
  <c r="N16" i="28" s="1"/>
  <c r="O16" i="25"/>
  <c r="P16" i="25"/>
  <c r="P15" i="25" s="1"/>
  <c r="P15" i="28" s="1"/>
  <c r="Q16" i="25"/>
  <c r="Q16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C32" i="25"/>
  <c r="C32" i="28" s="1"/>
  <c r="D32" i="25"/>
  <c r="D32" i="28" s="1"/>
  <c r="E32" i="25"/>
  <c r="E32" i="28" s="1"/>
  <c r="F32" i="25"/>
  <c r="F32" i="28" s="1"/>
  <c r="G32" i="25"/>
  <c r="G32" i="28" s="1"/>
  <c r="H32" i="25"/>
  <c r="H32" i="28" s="1"/>
  <c r="I32" i="25"/>
  <c r="I32" i="28" s="1"/>
  <c r="J32" i="25"/>
  <c r="J32" i="28" s="1"/>
  <c r="K32" i="25"/>
  <c r="K32" i="28" s="1"/>
  <c r="L32" i="25"/>
  <c r="L32" i="28" s="1"/>
  <c r="M32" i="25"/>
  <c r="M32" i="28" s="1"/>
  <c r="N32" i="25"/>
  <c r="N32" i="28" s="1"/>
  <c r="O32" i="25"/>
  <c r="O32" i="28" s="1"/>
  <c r="P32" i="25"/>
  <c r="P32" i="28" s="1"/>
  <c r="Q32" i="25"/>
  <c r="Q32" i="28" s="1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6" i="14"/>
  <c r="B15" i="14" s="1"/>
  <c r="B15" i="17" s="1"/>
  <c r="C16" i="14"/>
  <c r="D16" i="14"/>
  <c r="D16" i="17" s="1"/>
  <c r="E16" i="14"/>
  <c r="E15" i="14" s="1"/>
  <c r="E15" i="17" s="1"/>
  <c r="F16" i="14"/>
  <c r="F16" i="17" s="1"/>
  <c r="G16" i="14"/>
  <c r="H16" i="14"/>
  <c r="H15" i="14" s="1"/>
  <c r="H15" i="17" s="1"/>
  <c r="I16" i="14"/>
  <c r="I15" i="14" s="1"/>
  <c r="I15" i="17" s="1"/>
  <c r="J16" i="14"/>
  <c r="J15" i="14" s="1"/>
  <c r="J15" i="17" s="1"/>
  <c r="K16" i="14"/>
  <c r="K15" i="14" s="1"/>
  <c r="K15" i="17" s="1"/>
  <c r="L16" i="14"/>
  <c r="L15" i="14" s="1"/>
  <c r="L15" i="17" s="1"/>
  <c r="M16" i="14"/>
  <c r="M15" i="14" s="1"/>
  <c r="M15" i="17" s="1"/>
  <c r="N16" i="14"/>
  <c r="N15" i="14" s="1"/>
  <c r="N15" i="17" s="1"/>
  <c r="O16" i="14"/>
  <c r="P16" i="14"/>
  <c r="P16" i="17" s="1"/>
  <c r="Q16" i="14"/>
  <c r="Q15" i="14" s="1"/>
  <c r="Q15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2" i="14"/>
  <c r="B32" i="17" s="1"/>
  <c r="C32" i="14"/>
  <c r="C32" i="17" s="1"/>
  <c r="D32" i="14"/>
  <c r="D32" i="17" s="1"/>
  <c r="E32" i="14"/>
  <c r="E32" i="17" s="1"/>
  <c r="F32" i="14"/>
  <c r="F32" i="17" s="1"/>
  <c r="G32" i="14"/>
  <c r="G32" i="17" s="1"/>
  <c r="H32" i="14"/>
  <c r="H32" i="17" s="1"/>
  <c r="I32" i="14"/>
  <c r="I32" i="17" s="1"/>
  <c r="J32" i="14"/>
  <c r="J32" i="17" s="1"/>
  <c r="K32" i="14"/>
  <c r="K32" i="17" s="1"/>
  <c r="L32" i="14"/>
  <c r="L32" i="17" s="1"/>
  <c r="M32" i="14"/>
  <c r="M32" i="17" s="1"/>
  <c r="N32" i="14"/>
  <c r="N32" i="17" s="1"/>
  <c r="O32" i="14"/>
  <c r="O32" i="17" s="1"/>
  <c r="P32" i="14"/>
  <c r="P32" i="17" s="1"/>
  <c r="Q32" i="14"/>
  <c r="Q32" i="17" s="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B21" i="6"/>
  <c r="B20" i="6" s="1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B113" i="6"/>
  <c r="B143" i="6" s="1"/>
  <c r="C113" i="6"/>
  <c r="C167" i="6" s="1"/>
  <c r="D113" i="6"/>
  <c r="D167" i="6" s="1"/>
  <c r="E113" i="6"/>
  <c r="E143" i="6" s="1"/>
  <c r="F113" i="6"/>
  <c r="F167" i="6" s="1"/>
  <c r="G113" i="6"/>
  <c r="G143" i="6" s="1"/>
  <c r="H113" i="6"/>
  <c r="H143" i="6" s="1"/>
  <c r="I113" i="6"/>
  <c r="I167" i="6" s="1"/>
  <c r="J113" i="6"/>
  <c r="J167" i="6" s="1"/>
  <c r="K113" i="6"/>
  <c r="K167" i="6" s="1"/>
  <c r="L113" i="6"/>
  <c r="L167" i="6" s="1"/>
  <c r="M113" i="6"/>
  <c r="M167" i="6" s="1"/>
  <c r="N113" i="6"/>
  <c r="N167" i="6" s="1"/>
  <c r="O113" i="6"/>
  <c r="O143" i="6" s="1"/>
  <c r="P113" i="6"/>
  <c r="P143" i="6" s="1"/>
  <c r="Q113" i="6"/>
  <c r="Q143" i="6" s="1"/>
  <c r="B116" i="6"/>
  <c r="B170" i="6" s="1"/>
  <c r="C116" i="6"/>
  <c r="C170" i="6" s="1"/>
  <c r="D116" i="6"/>
  <c r="D170" i="6" s="1"/>
  <c r="E116" i="6"/>
  <c r="E170" i="6" s="1"/>
  <c r="F116" i="6"/>
  <c r="F170" i="6" s="1"/>
  <c r="G116" i="6"/>
  <c r="G146" i="6" s="1"/>
  <c r="H116" i="6"/>
  <c r="H170" i="6" s="1"/>
  <c r="I116" i="6"/>
  <c r="I170" i="6" s="1"/>
  <c r="J116" i="6"/>
  <c r="J146" i="6" s="1"/>
  <c r="K116" i="6"/>
  <c r="K170" i="6" s="1"/>
  <c r="L116" i="6"/>
  <c r="L170" i="6" s="1"/>
  <c r="M116" i="6"/>
  <c r="M146" i="6" s="1"/>
  <c r="N116" i="6"/>
  <c r="N170" i="6" s="1"/>
  <c r="O116" i="6"/>
  <c r="O146" i="6" s="1"/>
  <c r="P116" i="6"/>
  <c r="P170" i="6" s="1"/>
  <c r="Q116" i="6"/>
  <c r="Q170" i="6" s="1"/>
  <c r="B56" i="4"/>
  <c r="B47" i="4"/>
  <c r="B7" i="4"/>
  <c r="B67" i="4"/>
  <c r="B9" i="4"/>
  <c r="B77" i="4"/>
  <c r="B52" i="4"/>
  <c r="B79" i="4"/>
  <c r="B78" i="4"/>
  <c r="B30" i="4"/>
  <c r="B71" i="4"/>
  <c r="B34" i="4"/>
  <c r="B76" i="4"/>
  <c r="B40" i="4"/>
  <c r="B68" i="4"/>
  <c r="B65" i="4"/>
  <c r="B59" i="4"/>
  <c r="B33" i="4"/>
  <c r="B8" i="4"/>
  <c r="B27" i="4"/>
  <c r="B11" i="4"/>
  <c r="B70" i="4"/>
  <c r="B13" i="4"/>
  <c r="B17" i="4"/>
  <c r="B36" i="4"/>
  <c r="B14" i="4"/>
  <c r="B73" i="4"/>
  <c r="B20" i="4"/>
  <c r="B45" i="4"/>
  <c r="B10" i="4"/>
  <c r="B69" i="4"/>
  <c r="B38" i="4"/>
  <c r="B35" i="4"/>
  <c r="B53" i="4"/>
  <c r="B22" i="4"/>
  <c r="B28" i="4"/>
  <c r="B54" i="4"/>
  <c r="B16" i="4"/>
  <c r="B60" i="4"/>
  <c r="B64" i="4"/>
  <c r="B29" i="4"/>
  <c r="B80" i="4"/>
  <c r="B55" i="4"/>
  <c r="B84" i="4"/>
  <c r="B81" i="4"/>
  <c r="B72" i="4"/>
  <c r="B66" i="4"/>
  <c r="B41" i="4"/>
  <c r="B23" i="4"/>
  <c r="B39" i="4"/>
  <c r="B37" i="4"/>
  <c r="B26" i="4"/>
  <c r="B44" i="4"/>
  <c r="B25" i="4"/>
  <c r="B46" i="4"/>
  <c r="B82" i="4"/>
  <c r="B58" i="4"/>
  <c r="B4" i="4"/>
  <c r="B49" i="4"/>
  <c r="B21" i="4"/>
  <c r="B48" i="4"/>
  <c r="B83" i="4"/>
  <c r="B15" i="4"/>
  <c r="B24" i="4"/>
  <c r="B57" i="4"/>
  <c r="B61" i="4"/>
  <c r="B12" i="4"/>
  <c r="E167" i="6" l="1"/>
  <c r="H167" i="6"/>
  <c r="M170" i="6"/>
  <c r="P167" i="6"/>
  <c r="M143" i="6"/>
  <c r="H146" i="6"/>
  <c r="G170" i="6"/>
  <c r="P146" i="6"/>
  <c r="G167" i="6"/>
  <c r="O170" i="6"/>
  <c r="Q167" i="6"/>
  <c r="Q146" i="6"/>
  <c r="O167" i="6"/>
  <c r="I146" i="6"/>
  <c r="J170" i="6"/>
  <c r="B167" i="6"/>
  <c r="J143" i="6"/>
  <c r="I143" i="6"/>
  <c r="E146" i="6"/>
  <c r="B146" i="6"/>
  <c r="F146" i="6"/>
  <c r="F143" i="6"/>
  <c r="N146" i="6"/>
  <c r="N143" i="6"/>
  <c r="L146" i="6"/>
  <c r="D146" i="6"/>
  <c r="L143" i="6"/>
  <c r="D143" i="6"/>
  <c r="K146" i="6"/>
  <c r="C146" i="6"/>
  <c r="K143" i="6"/>
  <c r="C143" i="6"/>
  <c r="Q15" i="25"/>
  <c r="Q15" i="28" s="1"/>
  <c r="M16" i="17"/>
  <c r="I15" i="25"/>
  <c r="I15" i="28" s="1"/>
  <c r="I16" i="17"/>
  <c r="E15" i="25"/>
  <c r="E15" i="28" s="1"/>
  <c r="C16" i="28"/>
  <c r="C15" i="25"/>
  <c r="C15" i="28" s="1"/>
  <c r="C15" i="14"/>
  <c r="C15" i="17" s="1"/>
  <c r="C16" i="17"/>
  <c r="K16" i="17"/>
  <c r="K15" i="25"/>
  <c r="K15" i="28" s="1"/>
  <c r="Q16" i="17"/>
  <c r="E16" i="17"/>
  <c r="M15" i="25"/>
  <c r="M15" i="28" s="1"/>
  <c r="O15" i="14"/>
  <c r="O15" i="17" s="1"/>
  <c r="O16" i="17"/>
  <c r="G15" i="14"/>
  <c r="G15" i="17" s="1"/>
  <c r="G16" i="17"/>
  <c r="O16" i="28"/>
  <c r="O15" i="25"/>
  <c r="O15" i="28" s="1"/>
  <c r="G16" i="28"/>
  <c r="G15" i="25"/>
  <c r="G15" i="28" s="1"/>
  <c r="P20" i="6"/>
  <c r="D20" i="6"/>
  <c r="P15" i="14"/>
  <c r="P15" i="17" s="1"/>
  <c r="D15" i="14"/>
  <c r="D15" i="17" s="1"/>
  <c r="P16" i="28"/>
  <c r="N20" i="6"/>
  <c r="F20" i="6"/>
  <c r="F15" i="14"/>
  <c r="F15" i="17" s="1"/>
  <c r="L16" i="28"/>
  <c r="Q20" i="6"/>
  <c r="M20" i="6"/>
  <c r="I20" i="6"/>
  <c r="E20" i="6"/>
  <c r="L16" i="17"/>
  <c r="H16" i="17"/>
  <c r="H15" i="25"/>
  <c r="H15" i="28" s="1"/>
  <c r="D15" i="25"/>
  <c r="D15" i="28" s="1"/>
  <c r="J16" i="28"/>
  <c r="H20" i="6"/>
  <c r="O20" i="6"/>
  <c r="K20" i="6"/>
  <c r="G20" i="6"/>
  <c r="C20" i="6"/>
  <c r="N16" i="17"/>
  <c r="J16" i="17"/>
  <c r="B16" i="17"/>
  <c r="N15" i="25"/>
  <c r="N15" i="28" s="1"/>
  <c r="F15" i="25"/>
  <c r="F15" i="28" s="1"/>
  <c r="L20" i="6"/>
  <c r="J20" i="6"/>
  <c r="Q23" i="12" l="1"/>
  <c r="Q23" i="15" s="1"/>
  <c r="P23" i="12"/>
  <c r="P23" i="15" s="1"/>
  <c r="O23" i="12"/>
  <c r="O23" i="15" s="1"/>
  <c r="N23" i="12"/>
  <c r="N23" i="15" s="1"/>
  <c r="M23" i="12"/>
  <c r="M23" i="15" s="1"/>
  <c r="L23" i="12"/>
  <c r="L23" i="15" s="1"/>
  <c r="K23" i="12"/>
  <c r="K23" i="15" s="1"/>
  <c r="J23" i="12"/>
  <c r="J23" i="15" s="1"/>
  <c r="I23" i="12"/>
  <c r="I23" i="15" s="1"/>
  <c r="H23" i="12"/>
  <c r="H23" i="15" s="1"/>
  <c r="G23" i="12"/>
  <c r="G23" i="15" s="1"/>
  <c r="F23" i="12"/>
  <c r="F23" i="15" s="1"/>
  <c r="E23" i="12"/>
  <c r="E23" i="15" s="1"/>
  <c r="D23" i="12"/>
  <c r="D23" i="15" s="1"/>
  <c r="C23" i="12"/>
  <c r="C23" i="15" s="1"/>
  <c r="B23" i="12"/>
  <c r="B23" i="15" s="1"/>
  <c r="I11" i="14" l="1"/>
  <c r="I11" i="17" s="1"/>
  <c r="O31" i="14"/>
  <c r="O31" i="17" s="1"/>
  <c r="B11" i="10"/>
  <c r="B10" i="14"/>
  <c r="B10" i="17" s="1"/>
  <c r="J10" i="14"/>
  <c r="J10" i="17" s="1"/>
  <c r="B11" i="14"/>
  <c r="B11" i="17" s="1"/>
  <c r="J11" i="14"/>
  <c r="J11" i="17" s="1"/>
  <c r="H31" i="14"/>
  <c r="H31" i="17" s="1"/>
  <c r="P31" i="14"/>
  <c r="P31" i="17" s="1"/>
  <c r="C31" i="14"/>
  <c r="C31" i="17" s="1"/>
  <c r="C10" i="14"/>
  <c r="C10" i="17" s="1"/>
  <c r="K10" i="14"/>
  <c r="K10" i="17" s="1"/>
  <c r="C11" i="14"/>
  <c r="C11" i="17" s="1"/>
  <c r="K11" i="14"/>
  <c r="K11" i="17" s="1"/>
  <c r="I31" i="14"/>
  <c r="I31" i="17" s="1"/>
  <c r="Q31" i="14"/>
  <c r="Q31" i="17" s="1"/>
  <c r="B10" i="10"/>
  <c r="Q11" i="14"/>
  <c r="Q11" i="17" s="1"/>
  <c r="B5" i="10"/>
  <c r="B9" i="10"/>
  <c r="D10" i="14"/>
  <c r="D10" i="17" s="1"/>
  <c r="L10" i="14"/>
  <c r="L10" i="17" s="1"/>
  <c r="D11" i="14"/>
  <c r="D11" i="17" s="1"/>
  <c r="L11" i="14"/>
  <c r="L11" i="17" s="1"/>
  <c r="J31" i="14"/>
  <c r="J31" i="17" s="1"/>
  <c r="R31" i="14"/>
  <c r="R31" i="17" s="1"/>
  <c r="Q10" i="14"/>
  <c r="Q10" i="17" s="1"/>
  <c r="B6" i="10"/>
  <c r="E10" i="14"/>
  <c r="E10" i="17" s="1"/>
  <c r="M10" i="14"/>
  <c r="M10" i="17" s="1"/>
  <c r="E11" i="14"/>
  <c r="E11" i="17" s="1"/>
  <c r="M11" i="14"/>
  <c r="M11" i="17" s="1"/>
  <c r="K31" i="14"/>
  <c r="K31" i="17" s="1"/>
  <c r="S31" i="14"/>
  <c r="S31" i="17" s="1"/>
  <c r="I10" i="14"/>
  <c r="I10" i="17" s="1"/>
  <c r="B7" i="10"/>
  <c r="F10" i="14"/>
  <c r="F10" i="17" s="1"/>
  <c r="N10" i="14"/>
  <c r="N10" i="17" s="1"/>
  <c r="F11" i="14"/>
  <c r="F11" i="17" s="1"/>
  <c r="N11" i="14"/>
  <c r="N11" i="17" s="1"/>
  <c r="D31" i="14"/>
  <c r="D31" i="17" s="1"/>
  <c r="L31" i="14"/>
  <c r="L31" i="17" s="1"/>
  <c r="T31" i="14"/>
  <c r="T31" i="17" s="1"/>
  <c r="G31" i="14"/>
  <c r="G31" i="17" s="1"/>
  <c r="B8" i="10"/>
  <c r="G10" i="14"/>
  <c r="G10" i="17" s="1"/>
  <c r="O10" i="14"/>
  <c r="O10" i="17" s="1"/>
  <c r="G11" i="14"/>
  <c r="G11" i="17" s="1"/>
  <c r="O11" i="14"/>
  <c r="O11" i="17" s="1"/>
  <c r="E31" i="14"/>
  <c r="E31" i="17" s="1"/>
  <c r="M31" i="14"/>
  <c r="M31" i="17" s="1"/>
  <c r="U31" i="14"/>
  <c r="U31" i="17" s="1"/>
  <c r="H10" i="14"/>
  <c r="H10" i="17" s="1"/>
  <c r="P10" i="14"/>
  <c r="P10" i="17" s="1"/>
  <c r="H11" i="14"/>
  <c r="H11" i="17" s="1"/>
  <c r="P11" i="14"/>
  <c r="P11" i="17" s="1"/>
  <c r="B31" i="14"/>
  <c r="B31" i="17" s="1"/>
  <c r="F31" i="14"/>
  <c r="F31" i="17" s="1"/>
  <c r="N31" i="14"/>
  <c r="N31" i="17" s="1"/>
  <c r="V31" i="14"/>
  <c r="V31" i="17" s="1"/>
  <c r="H9" i="14" l="1"/>
  <c r="H9" i="17" s="1"/>
  <c r="B168" i="68"/>
  <c r="D4" i="11"/>
  <c r="B9" i="14"/>
  <c r="B9" i="17" s="1"/>
  <c r="H4" i="11"/>
  <c r="O4" i="11"/>
  <c r="F9" i="14"/>
  <c r="F9" i="17" s="1"/>
  <c r="Q4" i="11"/>
  <c r="B4" i="11"/>
  <c r="I9" i="14"/>
  <c r="I9" i="17" s="1"/>
  <c r="F4" i="11"/>
  <c r="M9" i="14"/>
  <c r="M9" i="17" s="1"/>
  <c r="B45" i="46"/>
  <c r="K9" i="14"/>
  <c r="K9" i="17" s="1"/>
  <c r="B5" i="46"/>
  <c r="G9" i="14"/>
  <c r="G9" i="17" s="1"/>
  <c r="B138" i="66"/>
  <c r="L9" i="14"/>
  <c r="L9" i="17" s="1"/>
  <c r="B26" i="46"/>
  <c r="B126" i="46"/>
  <c r="B154" i="64"/>
  <c r="P9" i="14"/>
  <c r="P9" i="17" s="1"/>
  <c r="B107" i="46"/>
  <c r="G4" i="11"/>
  <c r="M4" i="11"/>
  <c r="B138" i="65"/>
  <c r="B138" i="70"/>
  <c r="K4" i="11"/>
  <c r="J9" i="14"/>
  <c r="J9" i="17" s="1"/>
  <c r="B138" i="69"/>
  <c r="N9" i="14"/>
  <c r="N9" i="17" s="1"/>
  <c r="B64" i="46"/>
  <c r="L4" i="11"/>
  <c r="Q9" i="14"/>
  <c r="Q9" i="17" s="1"/>
  <c r="P4" i="11"/>
  <c r="B138" i="67"/>
  <c r="I4" i="11"/>
  <c r="E9" i="14"/>
  <c r="E9" i="17" s="1"/>
  <c r="C9" i="14"/>
  <c r="C9" i="17" s="1"/>
  <c r="J4" i="11"/>
  <c r="O9" i="14"/>
  <c r="O9" i="17" s="1"/>
  <c r="B83" i="46"/>
  <c r="N4" i="11"/>
  <c r="E4" i="11"/>
  <c r="D9" i="14"/>
  <c r="D9" i="17" s="1"/>
  <c r="C4" i="11"/>
  <c r="B15" i="7" l="1"/>
  <c r="C15" i="7" l="1"/>
  <c r="D15" i="7" l="1"/>
  <c r="E15" i="7" l="1"/>
  <c r="F15" i="7" l="1"/>
  <c r="G15" i="7" l="1"/>
  <c r="H15" i="7" l="1"/>
  <c r="I15" i="7" l="1"/>
  <c r="J15" i="7" l="1"/>
  <c r="R15" i="7" l="1"/>
  <c r="K15" i="7"/>
  <c r="S15" i="7" l="1"/>
  <c r="L15" i="7"/>
  <c r="T15" i="7" l="1"/>
  <c r="M15" i="7"/>
  <c r="U15" i="7" l="1"/>
  <c r="N15" i="7"/>
  <c r="V15" i="7" l="1"/>
  <c r="O15" i="7"/>
  <c r="P15" i="7" l="1"/>
  <c r="Q15" i="7" l="1"/>
  <c r="S111" i="29" l="1"/>
  <c r="V110" i="29"/>
  <c r="T111" i="29"/>
  <c r="R112" i="29"/>
  <c r="V115" i="29"/>
  <c r="V118" i="29"/>
  <c r="U111" i="29"/>
  <c r="S112" i="29"/>
  <c r="R109" i="29"/>
  <c r="V111" i="29"/>
  <c r="T112" i="29"/>
  <c r="R114" i="29"/>
  <c r="R117" i="29"/>
  <c r="U115" i="29"/>
  <c r="U118" i="29"/>
  <c r="S109" i="29"/>
  <c r="U112" i="29"/>
  <c r="S114" i="29"/>
  <c r="S117" i="29"/>
  <c r="T109" i="29"/>
  <c r="R110" i="29"/>
  <c r="V112" i="29"/>
  <c r="T114" i="29"/>
  <c r="R115" i="29"/>
  <c r="T117" i="29"/>
  <c r="R118" i="29"/>
  <c r="U109" i="29"/>
  <c r="S110" i="29"/>
  <c r="U114" i="29"/>
  <c r="S115" i="29"/>
  <c r="U117" i="29"/>
  <c r="S118" i="29"/>
  <c r="U110" i="29"/>
  <c r="V109" i="29"/>
  <c r="T110" i="29"/>
  <c r="R111" i="29"/>
  <c r="V114" i="29"/>
  <c r="T115" i="29"/>
  <c r="V117" i="29"/>
  <c r="T118" i="29"/>
  <c r="C16" i="35" l="1"/>
  <c r="J118" i="29"/>
  <c r="L16" i="34"/>
  <c r="P16" i="32"/>
  <c r="K117" i="29"/>
  <c r="C16" i="34"/>
  <c r="Q16" i="31"/>
  <c r="I16" i="33"/>
  <c r="H16" i="37"/>
  <c r="C16" i="33"/>
  <c r="J16" i="33"/>
  <c r="D16" i="35"/>
  <c r="H16" i="33"/>
  <c r="N16" i="30"/>
  <c r="Q16" i="33"/>
  <c r="I111" i="29"/>
  <c r="B118" i="29"/>
  <c r="D117" i="29"/>
  <c r="J115" i="29"/>
  <c r="D114" i="29"/>
  <c r="H111" i="29"/>
  <c r="K111" i="29"/>
  <c r="Q118" i="29"/>
  <c r="K16" i="36"/>
  <c r="I115" i="29"/>
  <c r="E112" i="29"/>
  <c r="I110" i="29"/>
  <c r="I112" i="29"/>
  <c r="J16" i="34"/>
  <c r="H16" i="31"/>
  <c r="G115" i="29"/>
  <c r="G110" i="29"/>
  <c r="N118" i="29"/>
  <c r="H16" i="36"/>
  <c r="F115" i="29"/>
  <c r="B16" i="33"/>
  <c r="H109" i="29"/>
  <c r="M118" i="29"/>
  <c r="L110" i="29"/>
  <c r="F109" i="29"/>
  <c r="E16" i="35"/>
  <c r="M16" i="36"/>
  <c r="I16" i="32"/>
  <c r="B16" i="37"/>
  <c r="D16" i="36"/>
  <c r="J16" i="35"/>
  <c r="D16" i="34"/>
  <c r="H16" i="32"/>
  <c r="K16" i="32"/>
  <c r="Q16" i="37"/>
  <c r="I16" i="35"/>
  <c r="E16" i="33"/>
  <c r="I16" i="31"/>
  <c r="M110" i="29"/>
  <c r="P115" i="29"/>
  <c r="B114" i="29"/>
  <c r="N111" i="29"/>
  <c r="Q117" i="29"/>
  <c r="G16" i="35"/>
  <c r="G16" i="31"/>
  <c r="N16" i="37"/>
  <c r="H117" i="29"/>
  <c r="F16" i="35"/>
  <c r="B112" i="29"/>
  <c r="H16" i="30"/>
  <c r="M16" i="37"/>
  <c r="N117" i="29"/>
  <c r="L16" i="31"/>
  <c r="F16" i="30"/>
  <c r="E115" i="29"/>
  <c r="K118" i="29"/>
  <c r="M117" i="29"/>
  <c r="M114" i="29"/>
  <c r="O16" i="33"/>
  <c r="M109" i="29"/>
  <c r="M16" i="35"/>
  <c r="E16" i="31"/>
  <c r="B16" i="35"/>
  <c r="N112" i="29"/>
  <c r="L109" i="29"/>
  <c r="I16" i="37"/>
  <c r="C117" i="29"/>
  <c r="O111" i="29"/>
  <c r="M16" i="31"/>
  <c r="P16" i="35"/>
  <c r="B16" i="34"/>
  <c r="N16" i="32"/>
  <c r="Q16" i="36"/>
  <c r="Q114" i="29"/>
  <c r="M16" i="32"/>
  <c r="Q109" i="29"/>
  <c r="F118" i="29"/>
  <c r="P114" i="29"/>
  <c r="N110" i="29"/>
  <c r="L118" i="29"/>
  <c r="N16" i="36"/>
  <c r="N114" i="29"/>
  <c r="J111" i="29"/>
  <c r="D110" i="29"/>
  <c r="K16" i="37"/>
  <c r="M16" i="34"/>
  <c r="O112" i="29"/>
  <c r="M16" i="30"/>
  <c r="E118" i="29"/>
  <c r="M115" i="29"/>
  <c r="E110" i="29"/>
  <c r="B115" i="29"/>
  <c r="N16" i="33"/>
  <c r="L16" i="30"/>
  <c r="I118" i="29"/>
  <c r="C16" i="36"/>
  <c r="O16" i="32"/>
  <c r="O109" i="29"/>
  <c r="J117" i="29"/>
  <c r="H115" i="29"/>
  <c r="L112" i="29"/>
  <c r="F111" i="29"/>
  <c r="J109" i="29"/>
  <c r="Q16" i="34"/>
  <c r="M111" i="29"/>
  <c r="Q16" i="30"/>
  <c r="F16" i="37"/>
  <c r="P16" i="34"/>
  <c r="N16" i="31"/>
  <c r="O16" i="36"/>
  <c r="L16" i="37"/>
  <c r="N16" i="34"/>
  <c r="J16" i="32"/>
  <c r="D16" i="31"/>
  <c r="C118" i="29"/>
  <c r="E117" i="29"/>
  <c r="K115" i="29"/>
  <c r="E114" i="29"/>
  <c r="G16" i="33"/>
  <c r="K110" i="29"/>
  <c r="E109" i="29"/>
  <c r="E16" i="37"/>
  <c r="G114" i="29"/>
  <c r="G109" i="29"/>
  <c r="F112" i="29"/>
  <c r="J110" i="29"/>
  <c r="D109" i="29"/>
  <c r="K114" i="29"/>
  <c r="G16" i="32"/>
  <c r="K109" i="29"/>
  <c r="O16" i="30"/>
  <c r="P118" i="29"/>
  <c r="J16" i="36"/>
  <c r="H16" i="35"/>
  <c r="L16" i="33"/>
  <c r="F16" i="32"/>
  <c r="J16" i="30"/>
  <c r="O16" i="37"/>
  <c r="I117" i="29"/>
  <c r="I114" i="29"/>
  <c r="K112" i="29"/>
  <c r="E16" i="32"/>
  <c r="I109" i="29"/>
  <c r="C111" i="29"/>
  <c r="H114" i="29"/>
  <c r="L111" i="29"/>
  <c r="F110" i="29"/>
  <c r="O117" i="29"/>
  <c r="D115" i="29"/>
  <c r="H112" i="29"/>
  <c r="N109" i="29"/>
  <c r="Q112" i="29"/>
  <c r="Q16" i="32"/>
  <c r="G117" i="29"/>
  <c r="Q16" i="35"/>
  <c r="M16" i="33"/>
  <c r="C16" i="30"/>
  <c r="J114" i="29"/>
  <c r="H110" i="29"/>
  <c r="G118" i="29"/>
  <c r="O16" i="35"/>
  <c r="O16" i="31"/>
  <c r="O16" i="34"/>
  <c r="N16" i="35"/>
  <c r="D16" i="32"/>
  <c r="D118" i="29"/>
  <c r="F117" i="29"/>
  <c r="L115" i="29"/>
  <c r="F114" i="29"/>
  <c r="P112" i="29"/>
  <c r="B111" i="29"/>
  <c r="C16" i="37"/>
  <c r="E16" i="36"/>
  <c r="K16" i="35"/>
  <c r="E16" i="34"/>
  <c r="G112" i="29"/>
  <c r="K16" i="31"/>
  <c r="E16" i="30"/>
  <c r="G16" i="34"/>
  <c r="G16" i="30"/>
  <c r="L117" i="29"/>
  <c r="F16" i="33"/>
  <c r="J16" i="31"/>
  <c r="D16" i="30"/>
  <c r="K16" i="34"/>
  <c r="G111" i="29"/>
  <c r="K16" i="30"/>
  <c r="P16" i="37"/>
  <c r="B117" i="29"/>
  <c r="D112" i="29"/>
  <c r="P110" i="29"/>
  <c r="B109" i="29"/>
  <c r="O118" i="29"/>
  <c r="I16" i="36"/>
  <c r="I16" i="34"/>
  <c r="K16" i="33"/>
  <c r="E111" i="29"/>
  <c r="I16" i="30"/>
  <c r="C16" i="32"/>
  <c r="P117" i="29"/>
  <c r="H16" i="34"/>
  <c r="L16" i="32"/>
  <c r="F16" i="31"/>
  <c r="P16" i="30"/>
  <c r="D16" i="37"/>
  <c r="F16" i="36"/>
  <c r="L16" i="35"/>
  <c r="F16" i="34"/>
  <c r="P16" i="33"/>
  <c r="B16" i="32"/>
  <c r="C115" i="29"/>
  <c r="Q111" i="29"/>
  <c r="C110" i="29"/>
  <c r="G16" i="36"/>
  <c r="J16" i="37"/>
  <c r="L16" i="36"/>
  <c r="L114" i="29"/>
  <c r="P111" i="29"/>
  <c r="B110" i="29"/>
  <c r="Q115" i="29"/>
  <c r="C114" i="29"/>
  <c r="M112" i="29"/>
  <c r="Q110" i="29"/>
  <c r="C109" i="29"/>
  <c r="H118" i="29"/>
  <c r="B16" i="36"/>
  <c r="D16" i="33"/>
  <c r="P16" i="31"/>
  <c r="B16" i="30"/>
  <c r="G16" i="37"/>
  <c r="O115" i="29"/>
  <c r="C112" i="29"/>
  <c r="O110" i="29"/>
  <c r="O114" i="29"/>
  <c r="P16" i="36"/>
  <c r="N115" i="29"/>
  <c r="J112" i="29"/>
  <c r="D111" i="29"/>
  <c r="P109" i="29"/>
  <c r="B26" i="29" l="1"/>
  <c r="B130" i="29"/>
  <c r="B17" i="36"/>
  <c r="B13" i="29"/>
  <c r="B122" i="29" l="1"/>
  <c r="B128" i="29"/>
  <c r="B17" i="34"/>
  <c r="B17" i="31"/>
  <c r="B17" i="37"/>
  <c r="B17" i="35"/>
  <c r="B131" i="29"/>
  <c r="B27" i="29"/>
  <c r="B125" i="29"/>
  <c r="B21" i="29"/>
  <c r="B143" i="29"/>
  <c r="B17" i="30"/>
  <c r="B127" i="29"/>
  <c r="B23" i="29"/>
  <c r="B123" i="29"/>
  <c r="B19" i="29"/>
  <c r="B17" i="32"/>
  <c r="B124" i="29"/>
  <c r="B20" i="29"/>
  <c r="B24" i="29" l="1"/>
  <c r="B18" i="32"/>
  <c r="B18" i="33"/>
  <c r="B18" i="35"/>
  <c r="B17" i="33"/>
  <c r="B18" i="36"/>
  <c r="B18" i="31"/>
  <c r="B18" i="29"/>
  <c r="B17" i="29" s="1"/>
  <c r="C124" i="29"/>
  <c r="C125" i="29"/>
  <c r="C18" i="37"/>
  <c r="C17" i="31"/>
  <c r="C127" i="29"/>
  <c r="C17" i="35"/>
  <c r="B11" i="29"/>
  <c r="B6" i="29"/>
  <c r="B136" i="29" s="1"/>
  <c r="B7" i="29"/>
  <c r="B137" i="29" s="1"/>
  <c r="C131" i="29"/>
  <c r="C27" i="29"/>
  <c r="B8" i="29"/>
  <c r="B14" i="29"/>
  <c r="B18" i="37"/>
  <c r="C123" i="29"/>
  <c r="C19" i="29"/>
  <c r="B25" i="29"/>
  <c r="B22" i="29"/>
  <c r="C128" i="29"/>
  <c r="C24" i="29"/>
  <c r="C17" i="34"/>
  <c r="B18" i="30"/>
  <c r="C17" i="32"/>
  <c r="C17" i="33"/>
  <c r="C23" i="29" l="1"/>
  <c r="C22" i="29" s="1"/>
  <c r="C18" i="35"/>
  <c r="B5" i="29"/>
  <c r="B4" i="29" s="1"/>
  <c r="C18" i="33"/>
  <c r="C18" i="32"/>
  <c r="C20" i="29"/>
  <c r="C7" i="29" s="1"/>
  <c r="C137" i="29" s="1"/>
  <c r="C17" i="37"/>
  <c r="C21" i="29"/>
  <c r="C8" i="29" s="1"/>
  <c r="B141" i="29"/>
  <c r="D17" i="35"/>
  <c r="D27" i="29"/>
  <c r="D124" i="29"/>
  <c r="C17" i="36"/>
  <c r="C18" i="31"/>
  <c r="D17" i="30"/>
  <c r="B10" i="29"/>
  <c r="B9" i="29" s="1"/>
  <c r="D17" i="31"/>
  <c r="D17" i="33"/>
  <c r="D127" i="29"/>
  <c r="C6" i="29"/>
  <c r="C136" i="29" s="1"/>
  <c r="D17" i="32"/>
  <c r="B144" i="29"/>
  <c r="B12" i="29"/>
  <c r="D128" i="29"/>
  <c r="D24" i="29"/>
  <c r="B16" i="29"/>
  <c r="C14" i="29"/>
  <c r="C130" i="29"/>
  <c r="C26" i="29"/>
  <c r="D17" i="37"/>
  <c r="D125" i="29"/>
  <c r="D21" i="29"/>
  <c r="C11" i="29"/>
  <c r="D122" i="29"/>
  <c r="D18" i="29"/>
  <c r="D123" i="29"/>
  <c r="D19" i="29"/>
  <c r="D17" i="34"/>
  <c r="B138" i="29"/>
  <c r="B102" i="6"/>
  <c r="B135" i="29" l="1"/>
  <c r="B134" i="29" s="1"/>
  <c r="D18" i="35"/>
  <c r="D18" i="30"/>
  <c r="D131" i="29"/>
  <c r="D23" i="29"/>
  <c r="D22" i="29" s="1"/>
  <c r="B140" i="29"/>
  <c r="B139" i="29" s="1"/>
  <c r="D18" i="32"/>
  <c r="D18" i="37"/>
  <c r="B18" i="34"/>
  <c r="D20" i="29"/>
  <c r="D17" i="29" s="1"/>
  <c r="D18" i="33"/>
  <c r="D11" i="29"/>
  <c r="D141" i="29" s="1"/>
  <c r="D17" i="36"/>
  <c r="E20" i="29"/>
  <c r="E17" i="30"/>
  <c r="E27" i="29"/>
  <c r="E127" i="29"/>
  <c r="C10" i="29"/>
  <c r="C9" i="29" s="1"/>
  <c r="E17" i="35"/>
  <c r="D6" i="29"/>
  <c r="D136" i="29" s="1"/>
  <c r="E17" i="33"/>
  <c r="C122" i="29"/>
  <c r="C18" i="29"/>
  <c r="C18" i="30"/>
  <c r="C17" i="30"/>
  <c r="D8" i="29"/>
  <c r="D138" i="29" s="1"/>
  <c r="D14" i="29"/>
  <c r="D144" i="29" s="1"/>
  <c r="C141" i="29"/>
  <c r="E17" i="32"/>
  <c r="C25" i="29"/>
  <c r="D5" i="29"/>
  <c r="E128" i="29"/>
  <c r="E24" i="29"/>
  <c r="B142" i="29"/>
  <c r="C18" i="36"/>
  <c r="C13" i="29"/>
  <c r="E125" i="29"/>
  <c r="E21" i="29"/>
  <c r="B3" i="29"/>
  <c r="B132" i="6"/>
  <c r="B156" i="6"/>
  <c r="E17" i="34"/>
  <c r="E17" i="31"/>
  <c r="C144" i="29"/>
  <c r="E17" i="37"/>
  <c r="D130" i="29"/>
  <c r="D26" i="29"/>
  <c r="E123" i="29"/>
  <c r="E19" i="29"/>
  <c r="C138" i="29"/>
  <c r="E131" i="29"/>
  <c r="C102" i="6"/>
  <c r="E122" i="29"/>
  <c r="E18" i="29"/>
  <c r="E18" i="30" l="1"/>
  <c r="D18" i="31"/>
  <c r="E18" i="33"/>
  <c r="D7" i="29"/>
  <c r="D4" i="29" s="1"/>
  <c r="C140" i="29"/>
  <c r="C139" i="29" s="1"/>
  <c r="E18" i="37"/>
  <c r="E18" i="32"/>
  <c r="E124" i="29"/>
  <c r="E23" i="29"/>
  <c r="E22" i="29" s="1"/>
  <c r="F124" i="29"/>
  <c r="F123" i="29"/>
  <c r="F125" i="29"/>
  <c r="E130" i="29"/>
  <c r="F17" i="30"/>
  <c r="C5" i="29"/>
  <c r="C17" i="29"/>
  <c r="C16" i="29" s="1"/>
  <c r="E18" i="34"/>
  <c r="D10" i="29"/>
  <c r="D9" i="29" s="1"/>
  <c r="F23" i="29"/>
  <c r="E11" i="29"/>
  <c r="E141" i="29" s="1"/>
  <c r="D102" i="6"/>
  <c r="E17" i="36"/>
  <c r="E6" i="29"/>
  <c r="E18" i="31"/>
  <c r="F17" i="33"/>
  <c r="B133" i="29"/>
  <c r="C132" i="6"/>
  <c r="C156" i="6"/>
  <c r="F122" i="29"/>
  <c r="F18" i="29"/>
  <c r="E5" i="29"/>
  <c r="E17" i="29"/>
  <c r="D135" i="29"/>
  <c r="D13" i="29"/>
  <c r="D25" i="29"/>
  <c r="D16" i="29" s="1"/>
  <c r="C12" i="29"/>
  <c r="C143" i="29"/>
  <c r="F128" i="29"/>
  <c r="F24" i="29"/>
  <c r="F17" i="32"/>
  <c r="E8" i="29"/>
  <c r="E7" i="29"/>
  <c r="E14" i="29"/>
  <c r="F17" i="34"/>
  <c r="F131" i="29"/>
  <c r="F27" i="29"/>
  <c r="F17" i="31"/>
  <c r="D18" i="36" l="1"/>
  <c r="E10" i="29"/>
  <c r="F18" i="32"/>
  <c r="D140" i="29"/>
  <c r="D139" i="29" s="1"/>
  <c r="F17" i="37"/>
  <c r="D137" i="29"/>
  <c r="F18" i="30"/>
  <c r="F20" i="29"/>
  <c r="F7" i="29" s="1"/>
  <c r="E26" i="29"/>
  <c r="E25" i="29" s="1"/>
  <c r="E16" i="29" s="1"/>
  <c r="F18" i="35"/>
  <c r="C18" i="34"/>
  <c r="F21" i="29"/>
  <c r="F8" i="29" s="1"/>
  <c r="F18" i="33"/>
  <c r="E18" i="35"/>
  <c r="F127" i="29"/>
  <c r="F19" i="29"/>
  <c r="F17" i="35"/>
  <c r="F18" i="34"/>
  <c r="C135" i="29"/>
  <c r="C4" i="29"/>
  <c r="C3" i="29" s="1"/>
  <c r="G21" i="29"/>
  <c r="G124" i="29"/>
  <c r="G123" i="29"/>
  <c r="G131" i="29"/>
  <c r="G17" i="34"/>
  <c r="F14" i="29"/>
  <c r="F144" i="29" s="1"/>
  <c r="F11" i="29"/>
  <c r="F141" i="29" s="1"/>
  <c r="E136" i="29"/>
  <c r="D12" i="29"/>
  <c r="D3" i="29" s="1"/>
  <c r="D143" i="29"/>
  <c r="E144" i="29"/>
  <c r="G17" i="31"/>
  <c r="F5" i="29"/>
  <c r="E4" i="29"/>
  <c r="E135" i="29"/>
  <c r="G17" i="30"/>
  <c r="G17" i="33"/>
  <c r="F130" i="29"/>
  <c r="F26" i="29"/>
  <c r="G122" i="29"/>
  <c r="G18" i="29"/>
  <c r="D156" i="6"/>
  <c r="D132" i="6"/>
  <c r="G17" i="37"/>
  <c r="G128" i="29"/>
  <c r="G24" i="29"/>
  <c r="F10" i="29"/>
  <c r="E138" i="29"/>
  <c r="G127" i="29"/>
  <c r="G23" i="29"/>
  <c r="F22" i="29"/>
  <c r="E140" i="29"/>
  <c r="G17" i="32"/>
  <c r="E18" i="36"/>
  <c r="E137" i="29"/>
  <c r="C142" i="29"/>
  <c r="D134" i="29" l="1"/>
  <c r="E9" i="29"/>
  <c r="F6" i="29"/>
  <c r="F136" i="29" s="1"/>
  <c r="E13" i="29"/>
  <c r="G19" i="29"/>
  <c r="G20" i="29"/>
  <c r="G7" i="29" s="1"/>
  <c r="G18" i="37"/>
  <c r="G17" i="35"/>
  <c r="G18" i="33"/>
  <c r="F17" i="29"/>
  <c r="F17" i="36"/>
  <c r="G27" i="29"/>
  <c r="F18" i="31"/>
  <c r="G18" i="30"/>
  <c r="G18" i="35"/>
  <c r="G18" i="32"/>
  <c r="D18" i="34"/>
  <c r="F18" i="37"/>
  <c r="G125" i="29"/>
  <c r="H17" i="34"/>
  <c r="G17" i="36"/>
  <c r="H123" i="29"/>
  <c r="H17" i="30"/>
  <c r="C134" i="29"/>
  <c r="C133" i="29" s="1"/>
  <c r="H17" i="35"/>
  <c r="H124" i="29"/>
  <c r="F137" i="29"/>
  <c r="H17" i="31"/>
  <c r="H122" i="29"/>
  <c r="H18" i="29"/>
  <c r="F25" i="29"/>
  <c r="F135" i="29"/>
  <c r="H127" i="29"/>
  <c r="H23" i="29"/>
  <c r="G18" i="31"/>
  <c r="H125" i="29"/>
  <c r="H21" i="29"/>
  <c r="E139" i="29"/>
  <c r="G11" i="29"/>
  <c r="H131" i="29"/>
  <c r="H27" i="29"/>
  <c r="D142" i="29"/>
  <c r="E134" i="29"/>
  <c r="E102" i="6"/>
  <c r="H128" i="29"/>
  <c r="H24" i="29"/>
  <c r="H17" i="32"/>
  <c r="G5" i="29"/>
  <c r="F138" i="29"/>
  <c r="G8" i="29"/>
  <c r="G130" i="29"/>
  <c r="G26" i="29"/>
  <c r="G22" i="29"/>
  <c r="F9" i="29"/>
  <c r="F140" i="29"/>
  <c r="D133" i="29" l="1"/>
  <c r="E143" i="29"/>
  <c r="E142" i="29" s="1"/>
  <c r="E133" i="29" s="1"/>
  <c r="E12" i="29"/>
  <c r="E3" i="29" s="1"/>
  <c r="F4" i="29"/>
  <c r="G17" i="29"/>
  <c r="G6" i="29"/>
  <c r="G136" i="29" s="1"/>
  <c r="H19" i="29"/>
  <c r="H20" i="29"/>
  <c r="H7" i="29" s="1"/>
  <c r="F16" i="29"/>
  <c r="G14" i="29"/>
  <c r="H17" i="37"/>
  <c r="H18" i="35"/>
  <c r="H18" i="33"/>
  <c r="H18" i="32"/>
  <c r="H17" i="33"/>
  <c r="H18" i="30"/>
  <c r="I17" i="32"/>
  <c r="H14" i="29"/>
  <c r="H18" i="31"/>
  <c r="I17" i="33"/>
  <c r="H17" i="36"/>
  <c r="I17" i="37"/>
  <c r="I17" i="35"/>
  <c r="I123" i="29"/>
  <c r="G10" i="29"/>
  <c r="G9" i="29" s="1"/>
  <c r="I17" i="34"/>
  <c r="I17" i="30"/>
  <c r="F13" i="29"/>
  <c r="F12" i="29" s="1"/>
  <c r="F18" i="36"/>
  <c r="F139" i="29"/>
  <c r="H11" i="29"/>
  <c r="F134" i="29"/>
  <c r="I125" i="29"/>
  <c r="I21" i="29"/>
  <c r="I127" i="29"/>
  <c r="I23" i="29"/>
  <c r="G135" i="29"/>
  <c r="H130" i="29"/>
  <c r="H26" i="29"/>
  <c r="E132" i="6"/>
  <c r="E156" i="6"/>
  <c r="I131" i="29"/>
  <c r="I27" i="29"/>
  <c r="H10" i="29"/>
  <c r="G25" i="29"/>
  <c r="I124" i="29"/>
  <c r="I20" i="29"/>
  <c r="H5" i="29"/>
  <c r="G137" i="29"/>
  <c r="I122" i="29"/>
  <c r="I18" i="29"/>
  <c r="F102" i="6"/>
  <c r="I128" i="29"/>
  <c r="I24" i="29"/>
  <c r="G13" i="29"/>
  <c r="G138" i="29"/>
  <c r="G141" i="29"/>
  <c r="H8" i="29"/>
  <c r="I17" i="31"/>
  <c r="H22" i="29"/>
  <c r="F3" i="29" l="1"/>
  <c r="G16" i="29"/>
  <c r="H17" i="29"/>
  <c r="G4" i="29"/>
  <c r="H6" i="29"/>
  <c r="H136" i="29" s="1"/>
  <c r="G144" i="29"/>
  <c r="G140" i="29"/>
  <c r="G139" i="29" s="1"/>
  <c r="I18" i="30"/>
  <c r="H18" i="37"/>
  <c r="I18" i="33"/>
  <c r="G18" i="36"/>
  <c r="G18" i="34"/>
  <c r="H18" i="34"/>
  <c r="I19" i="29"/>
  <c r="I17" i="29" s="1"/>
  <c r="I18" i="32"/>
  <c r="H144" i="29"/>
  <c r="J124" i="29"/>
  <c r="J17" i="37"/>
  <c r="J17" i="35"/>
  <c r="I17" i="36"/>
  <c r="F143" i="29"/>
  <c r="F142" i="29" s="1"/>
  <c r="F133" i="29" s="1"/>
  <c r="J17" i="30"/>
  <c r="J17" i="34"/>
  <c r="H102" i="6"/>
  <c r="I11" i="29"/>
  <c r="I8" i="29"/>
  <c r="I138" i="29" s="1"/>
  <c r="G12" i="29"/>
  <c r="G3" i="29" s="1"/>
  <c r="G143" i="29"/>
  <c r="J131" i="29"/>
  <c r="J27" i="29"/>
  <c r="I5" i="29"/>
  <c r="G134" i="29"/>
  <c r="J17" i="33"/>
  <c r="H13" i="29"/>
  <c r="G102" i="6"/>
  <c r="J123" i="29"/>
  <c r="J19" i="29"/>
  <c r="J125" i="29"/>
  <c r="J21" i="29"/>
  <c r="H141" i="29"/>
  <c r="H138" i="29"/>
  <c r="J17" i="32"/>
  <c r="I130" i="29"/>
  <c r="I26" i="29"/>
  <c r="I14" i="29"/>
  <c r="H25" i="29"/>
  <c r="H137" i="29"/>
  <c r="I22" i="29"/>
  <c r="J128" i="29"/>
  <c r="J24" i="29"/>
  <c r="H9" i="29"/>
  <c r="H140" i="29"/>
  <c r="J122" i="29"/>
  <c r="J18" i="29"/>
  <c r="J127" i="29"/>
  <c r="J23" i="29"/>
  <c r="I7" i="29"/>
  <c r="H135" i="29"/>
  <c r="F132" i="6"/>
  <c r="F156" i="6"/>
  <c r="H4" i="29" l="1"/>
  <c r="H16" i="29"/>
  <c r="J18" i="35"/>
  <c r="J18" i="30"/>
  <c r="H18" i="36"/>
  <c r="I18" i="37"/>
  <c r="J20" i="29"/>
  <c r="J17" i="29" s="1"/>
  <c r="J18" i="33"/>
  <c r="J17" i="31"/>
  <c r="I18" i="31"/>
  <c r="I18" i="35"/>
  <c r="I6" i="29"/>
  <c r="I141" i="29"/>
  <c r="J18" i="32"/>
  <c r="K123" i="29"/>
  <c r="K127" i="29"/>
  <c r="K17" i="37"/>
  <c r="K122" i="29"/>
  <c r="K124" i="29"/>
  <c r="I10" i="29"/>
  <c r="I9" i="29" s="1"/>
  <c r="J18" i="31"/>
  <c r="J14" i="29"/>
  <c r="J6" i="29"/>
  <c r="J136" i="29" s="1"/>
  <c r="I102" i="6"/>
  <c r="J11" i="29"/>
  <c r="H12" i="29"/>
  <c r="H3" i="29" s="1"/>
  <c r="H143" i="29"/>
  <c r="K17" i="31"/>
  <c r="H139" i="29"/>
  <c r="I144" i="29"/>
  <c r="I25" i="29"/>
  <c r="I16" i="29" s="1"/>
  <c r="K17" i="34"/>
  <c r="K128" i="29"/>
  <c r="K24" i="29"/>
  <c r="G132" i="6"/>
  <c r="G156" i="6"/>
  <c r="I135" i="29"/>
  <c r="J22" i="29"/>
  <c r="K131" i="29"/>
  <c r="K27" i="29"/>
  <c r="K125" i="29"/>
  <c r="K21" i="29"/>
  <c r="K17" i="30"/>
  <c r="K17" i="32"/>
  <c r="J5" i="29"/>
  <c r="H156" i="6"/>
  <c r="H132" i="6"/>
  <c r="J130" i="29"/>
  <c r="J26" i="29"/>
  <c r="H134" i="29"/>
  <c r="I137" i="29"/>
  <c r="J8" i="29"/>
  <c r="I13" i="29"/>
  <c r="G142" i="29"/>
  <c r="G133" i="29" s="1"/>
  <c r="L122" i="29"/>
  <c r="I4" i="29" l="1"/>
  <c r="J18" i="37"/>
  <c r="K18" i="32"/>
  <c r="K18" i="30"/>
  <c r="J7" i="29"/>
  <c r="J137" i="29" s="1"/>
  <c r="K17" i="33"/>
  <c r="J17" i="36"/>
  <c r="K19" i="29"/>
  <c r="I136" i="29"/>
  <c r="I140" i="29"/>
  <c r="I139" i="29" s="1"/>
  <c r="K20" i="29"/>
  <c r="K7" i="29" s="1"/>
  <c r="K137" i="29" s="1"/>
  <c r="I18" i="36"/>
  <c r="K18" i="35"/>
  <c r="K18" i="29"/>
  <c r="K5" i="29" s="1"/>
  <c r="K18" i="33"/>
  <c r="K17" i="35"/>
  <c r="I18" i="34"/>
  <c r="K23" i="29"/>
  <c r="K22" i="29" s="1"/>
  <c r="L19" i="29"/>
  <c r="L17" i="37"/>
  <c r="L18" i="29"/>
  <c r="J10" i="29"/>
  <c r="J9" i="29" s="1"/>
  <c r="L17" i="35"/>
  <c r="L127" i="29"/>
  <c r="L124" i="29"/>
  <c r="K26" i="29"/>
  <c r="K18" i="31"/>
  <c r="J102" i="6"/>
  <c r="J141" i="29"/>
  <c r="K14" i="29"/>
  <c r="K144" i="29" s="1"/>
  <c r="I12" i="29"/>
  <c r="I3" i="29" s="1"/>
  <c r="I143" i="29"/>
  <c r="J25" i="29"/>
  <c r="J16" i="29" s="1"/>
  <c r="L17" i="31"/>
  <c r="K17" i="36"/>
  <c r="L125" i="29"/>
  <c r="L21" i="29"/>
  <c r="L17" i="34"/>
  <c r="J13" i="29"/>
  <c r="J18" i="36"/>
  <c r="L131" i="29"/>
  <c r="L27" i="29"/>
  <c r="L128" i="29"/>
  <c r="L24" i="29"/>
  <c r="J135" i="29"/>
  <c r="K8" i="29"/>
  <c r="K11" i="29"/>
  <c r="H142" i="29"/>
  <c r="H133" i="29" s="1"/>
  <c r="J144" i="29"/>
  <c r="J138" i="29"/>
  <c r="L17" i="32"/>
  <c r="I156" i="6"/>
  <c r="I132" i="6"/>
  <c r="J4" i="29" l="1"/>
  <c r="L17" i="33"/>
  <c r="K6" i="29"/>
  <c r="K4" i="29" s="1"/>
  <c r="K130" i="29"/>
  <c r="L123" i="29"/>
  <c r="I134" i="29"/>
  <c r="L18" i="32"/>
  <c r="K18" i="37"/>
  <c r="L23" i="29"/>
  <c r="L22" i="29" s="1"/>
  <c r="J18" i="34"/>
  <c r="L20" i="29"/>
  <c r="L7" i="29" s="1"/>
  <c r="L18" i="35"/>
  <c r="J140" i="29"/>
  <c r="K17" i="29"/>
  <c r="L18" i="33"/>
  <c r="L5" i="29"/>
  <c r="L135" i="29" s="1"/>
  <c r="M125" i="29"/>
  <c r="M23" i="29"/>
  <c r="K10" i="29"/>
  <c r="K140" i="29" s="1"/>
  <c r="L18" i="31"/>
  <c r="L17" i="30"/>
  <c r="L18" i="30"/>
  <c r="M17" i="35"/>
  <c r="L6" i="29"/>
  <c r="L14" i="29"/>
  <c r="K102" i="6"/>
  <c r="L11" i="29"/>
  <c r="J12" i="29"/>
  <c r="J143" i="29"/>
  <c r="J134" i="29"/>
  <c r="M17" i="33"/>
  <c r="M123" i="29"/>
  <c r="M19" i="29"/>
  <c r="K25" i="29"/>
  <c r="K135" i="29"/>
  <c r="K138" i="29"/>
  <c r="L8" i="29"/>
  <c r="M128" i="29"/>
  <c r="M24" i="29"/>
  <c r="M17" i="30"/>
  <c r="J132" i="6"/>
  <c r="J156" i="6"/>
  <c r="K141" i="29"/>
  <c r="M122" i="29"/>
  <c r="M18" i="29"/>
  <c r="L130" i="29"/>
  <c r="L26" i="29"/>
  <c r="K18" i="36"/>
  <c r="K13" i="29"/>
  <c r="M17" i="34"/>
  <c r="M124" i="29"/>
  <c r="M20" i="29"/>
  <c r="M131" i="29"/>
  <c r="M27" i="29"/>
  <c r="M17" i="32"/>
  <c r="I142" i="29"/>
  <c r="I133" i="29" l="1"/>
  <c r="K136" i="29"/>
  <c r="J3" i="29"/>
  <c r="J139" i="29"/>
  <c r="L18" i="37"/>
  <c r="M17" i="31"/>
  <c r="M17" i="37"/>
  <c r="M18" i="30"/>
  <c r="K9" i="29"/>
  <c r="L17" i="36"/>
  <c r="M21" i="29"/>
  <c r="M8" i="29" s="1"/>
  <c r="L17" i="29"/>
  <c r="M127" i="29"/>
  <c r="K16" i="29"/>
  <c r="M18" i="32"/>
  <c r="M18" i="33"/>
  <c r="L137" i="29"/>
  <c r="M18" i="35"/>
  <c r="N17" i="31"/>
  <c r="N17" i="35"/>
  <c r="N124" i="29"/>
  <c r="N17" i="30"/>
  <c r="N127" i="29"/>
  <c r="N17" i="33"/>
  <c r="M18" i="37"/>
  <c r="M18" i="31"/>
  <c r="M17" i="36"/>
  <c r="M14" i="29"/>
  <c r="M6" i="29"/>
  <c r="N17" i="37"/>
  <c r="L18" i="34"/>
  <c r="L10" i="29"/>
  <c r="L9" i="29" s="1"/>
  <c r="M7" i="29"/>
  <c r="L141" i="29"/>
  <c r="K12" i="29"/>
  <c r="K143" i="29"/>
  <c r="K139" i="29"/>
  <c r="L144" i="29"/>
  <c r="N122" i="29"/>
  <c r="N18" i="29"/>
  <c r="K134" i="29"/>
  <c r="N123" i="29"/>
  <c r="N19" i="29"/>
  <c r="K156" i="6"/>
  <c r="K132" i="6"/>
  <c r="L136" i="29"/>
  <c r="N128" i="29"/>
  <c r="N24" i="29"/>
  <c r="N17" i="32"/>
  <c r="M130" i="29"/>
  <c r="M26" i="29"/>
  <c r="N125" i="29"/>
  <c r="N21" i="29"/>
  <c r="L4" i="29"/>
  <c r="N17" i="34"/>
  <c r="N131" i="29"/>
  <c r="N27" i="29"/>
  <c r="M22" i="29"/>
  <c r="L25" i="29"/>
  <c r="M5" i="29"/>
  <c r="L138" i="29"/>
  <c r="J142" i="29"/>
  <c r="L13" i="29"/>
  <c r="L18" i="36"/>
  <c r="B31" i="12"/>
  <c r="B31" i="15" s="1"/>
  <c r="M11" i="29"/>
  <c r="J133" i="29" l="1"/>
  <c r="M17" i="29"/>
  <c r="K3" i="29"/>
  <c r="L16" i="29"/>
  <c r="N23" i="29"/>
  <c r="N22" i="29" s="1"/>
  <c r="N18" i="31"/>
  <c r="N18" i="33"/>
  <c r="N8" i="29"/>
  <c r="L140" i="29"/>
  <c r="N18" i="32"/>
  <c r="K18" i="34"/>
  <c r="M137" i="29"/>
  <c r="M144" i="29"/>
  <c r="O122" i="29"/>
  <c r="O21" i="29"/>
  <c r="O131" i="29"/>
  <c r="O123" i="29"/>
  <c r="O128" i="29"/>
  <c r="N17" i="36"/>
  <c r="N11" i="29"/>
  <c r="N18" i="37"/>
  <c r="O124" i="29"/>
  <c r="N14" i="29"/>
  <c r="O17" i="34"/>
  <c r="N20" i="29"/>
  <c r="N17" i="29" s="1"/>
  <c r="M18" i="34"/>
  <c r="M10" i="29"/>
  <c r="M9" i="29" s="1"/>
  <c r="N6" i="29"/>
  <c r="N136" i="29" s="1"/>
  <c r="M102" i="6"/>
  <c r="L12" i="29"/>
  <c r="L3" i="29" s="1"/>
  <c r="L143" i="29"/>
  <c r="B30" i="12"/>
  <c r="B30" i="15" s="1"/>
  <c r="B30" i="14"/>
  <c r="B30" i="17" s="1"/>
  <c r="B186" i="68"/>
  <c r="B101" i="46"/>
  <c r="C11" i="12"/>
  <c r="C11" i="15" s="1"/>
  <c r="M141" i="29"/>
  <c r="B6" i="13"/>
  <c r="B6" i="16" s="1"/>
  <c r="B6" i="12"/>
  <c r="B6" i="15" s="1"/>
  <c r="B6" i="14"/>
  <c r="B6" i="17" s="1"/>
  <c r="B5" i="13"/>
  <c r="B5" i="16" s="1"/>
  <c r="B5" i="12"/>
  <c r="B5" i="15" s="1"/>
  <c r="B5" i="14"/>
  <c r="B5" i="17" s="1"/>
  <c r="O17" i="32"/>
  <c r="O17" i="31"/>
  <c r="B28" i="12"/>
  <c r="B28" i="15" s="1"/>
  <c r="B28" i="14"/>
  <c r="B28" i="17" s="1"/>
  <c r="M138" i="29"/>
  <c r="L134" i="29"/>
  <c r="O17" i="37"/>
  <c r="B8" i="13"/>
  <c r="B8" i="16" s="1"/>
  <c r="B8" i="12"/>
  <c r="B8" i="15" s="1"/>
  <c r="B8" i="14"/>
  <c r="B8" i="17" s="1"/>
  <c r="K142" i="29"/>
  <c r="K133" i="29" s="1"/>
  <c r="C31" i="12"/>
  <c r="C31" i="15" s="1"/>
  <c r="B10" i="12"/>
  <c r="B10" i="15" s="1"/>
  <c r="B10" i="13"/>
  <c r="B10" i="16" s="1"/>
  <c r="B152" i="67"/>
  <c r="B78" i="46"/>
  <c r="O17" i="33"/>
  <c r="N5" i="29"/>
  <c r="B11" i="12"/>
  <c r="B11" i="15" s="1"/>
  <c r="B11" i="13"/>
  <c r="B11" i="16" s="1"/>
  <c r="M4" i="29"/>
  <c r="M135" i="29"/>
  <c r="M136" i="29"/>
  <c r="M25" i="29"/>
  <c r="L102" i="6"/>
  <c r="C10" i="12"/>
  <c r="C10" i="15" s="1"/>
  <c r="O17" i="35"/>
  <c r="O17" i="30"/>
  <c r="O127" i="29"/>
  <c r="O23" i="29"/>
  <c r="B9" i="13"/>
  <c r="B9" i="16" s="1"/>
  <c r="B9" i="12"/>
  <c r="B9" i="15" s="1"/>
  <c r="M13" i="29"/>
  <c r="B159" i="64"/>
  <c r="B10" i="46"/>
  <c r="C9" i="12"/>
  <c r="C9" i="15" s="1"/>
  <c r="B169" i="64"/>
  <c r="B20" i="46"/>
  <c r="N130" i="29"/>
  <c r="N26" i="29"/>
  <c r="B18" i="12"/>
  <c r="B18" i="15" s="1"/>
  <c r="B18" i="14"/>
  <c r="B18" i="17" s="1"/>
  <c r="M16" i="29" l="1"/>
  <c r="N138" i="29"/>
  <c r="N7" i="29"/>
  <c r="N4" i="29" s="1"/>
  <c r="O20" i="29"/>
  <c r="O7" i="29" s="1"/>
  <c r="N18" i="30"/>
  <c r="O27" i="29"/>
  <c r="O125" i="29"/>
  <c r="N144" i="29"/>
  <c r="O19" i="29"/>
  <c r="L139" i="29"/>
  <c r="O24" i="29"/>
  <c r="O22" i="29" s="1"/>
  <c r="O18" i="29"/>
  <c r="O5" i="29" s="1"/>
  <c r="O18" i="35"/>
  <c r="N18" i="35"/>
  <c r="O18" i="33"/>
  <c r="M18" i="36"/>
  <c r="O18" i="30"/>
  <c r="O18" i="32"/>
  <c r="M140" i="29"/>
  <c r="M139" i="29" s="1"/>
  <c r="P19" i="29"/>
  <c r="P17" i="33"/>
  <c r="O18" i="31"/>
  <c r="P17" i="34"/>
  <c r="P124" i="29"/>
  <c r="O17" i="36"/>
  <c r="P24" i="29"/>
  <c r="O18" i="37"/>
  <c r="P17" i="37"/>
  <c r="N10" i="29"/>
  <c r="N9" i="29" s="1"/>
  <c r="N18" i="34"/>
  <c r="N102" i="6"/>
  <c r="M12" i="29"/>
  <c r="M3" i="29" s="1"/>
  <c r="M143" i="29"/>
  <c r="L142" i="29"/>
  <c r="D10" i="12"/>
  <c r="D10" i="15" s="1"/>
  <c r="D11" i="12"/>
  <c r="D11" i="15" s="1"/>
  <c r="P127" i="29"/>
  <c r="P23" i="29"/>
  <c r="P17" i="32"/>
  <c r="C5" i="12"/>
  <c r="C5" i="15" s="1"/>
  <c r="C5" i="14"/>
  <c r="C5" i="17" s="1"/>
  <c r="P17" i="31"/>
  <c r="C18" i="12"/>
  <c r="C18" i="15" s="1"/>
  <c r="C18" i="14"/>
  <c r="C18" i="17" s="1"/>
  <c r="P128" i="29"/>
  <c r="M134" i="29"/>
  <c r="M132" i="6"/>
  <c r="M156" i="6"/>
  <c r="N25" i="29"/>
  <c r="N16" i="29" s="1"/>
  <c r="L156" i="6"/>
  <c r="L132" i="6"/>
  <c r="P17" i="35"/>
  <c r="N141" i="29"/>
  <c r="P131" i="29"/>
  <c r="P27" i="29"/>
  <c r="D30" i="12"/>
  <c r="D30" i="15" s="1"/>
  <c r="D30" i="14"/>
  <c r="D30" i="17" s="1"/>
  <c r="B28" i="13"/>
  <c r="B28" i="16" s="1"/>
  <c r="B28" i="10"/>
  <c r="O8" i="29"/>
  <c r="C6" i="12"/>
  <c r="C6" i="15" s="1"/>
  <c r="C6" i="14"/>
  <c r="C6" i="17" s="1"/>
  <c r="C8" i="12"/>
  <c r="C8" i="15" s="1"/>
  <c r="C8" i="14"/>
  <c r="C8" i="17" s="1"/>
  <c r="D28" i="12"/>
  <c r="D28" i="15" s="1"/>
  <c r="D28" i="14"/>
  <c r="D28" i="17" s="1"/>
  <c r="O130" i="29"/>
  <c r="O26" i="29"/>
  <c r="D9" i="12"/>
  <c r="D9" i="15" s="1"/>
  <c r="C30" i="12"/>
  <c r="C30" i="15" s="1"/>
  <c r="C30" i="14"/>
  <c r="C30" i="17" s="1"/>
  <c r="N135" i="29"/>
  <c r="B30" i="13"/>
  <c r="B30" i="16" s="1"/>
  <c r="B30" i="10"/>
  <c r="D31" i="12"/>
  <c r="D31" i="15" s="1"/>
  <c r="B18" i="13"/>
  <c r="B18" i="16" s="1"/>
  <c r="B18" i="10"/>
  <c r="P125" i="29"/>
  <c r="P21" i="29"/>
  <c r="C28" i="12"/>
  <c r="C28" i="15" s="1"/>
  <c r="C28" i="14"/>
  <c r="C28" i="17" s="1"/>
  <c r="N13" i="29"/>
  <c r="B31" i="13"/>
  <c r="B31" i="16" s="1"/>
  <c r="B31" i="10"/>
  <c r="N137" i="29" l="1"/>
  <c r="O11" i="29"/>
  <c r="L133" i="29"/>
  <c r="N18" i="36"/>
  <c r="O14" i="29"/>
  <c r="O144" i="29" s="1"/>
  <c r="O17" i="29"/>
  <c r="O6" i="29"/>
  <c r="O4" i="29" s="1"/>
  <c r="P20" i="29"/>
  <c r="P7" i="29" s="1"/>
  <c r="P18" i="33"/>
  <c r="P123" i="29"/>
  <c r="P18" i="32"/>
  <c r="P18" i="35"/>
  <c r="N140" i="29"/>
  <c r="P18" i="31"/>
  <c r="Q123" i="29"/>
  <c r="Q125" i="29"/>
  <c r="Q17" i="30"/>
  <c r="O10" i="29"/>
  <c r="O18" i="34"/>
  <c r="Q17" i="32"/>
  <c r="P14" i="29"/>
  <c r="Q128" i="29"/>
  <c r="Q17" i="34"/>
  <c r="O102" i="6"/>
  <c r="P8" i="29"/>
  <c r="P138" i="29" s="1"/>
  <c r="P11" i="29"/>
  <c r="P141" i="29" s="1"/>
  <c r="P6" i="29"/>
  <c r="P136" i="29" s="1"/>
  <c r="N12" i="29"/>
  <c r="N3" i="29" s="1"/>
  <c r="N143" i="29"/>
  <c r="D18" i="12"/>
  <c r="D18" i="15" s="1"/>
  <c r="D18" i="14"/>
  <c r="D18" i="17" s="1"/>
  <c r="B114" i="64"/>
  <c r="E11" i="12"/>
  <c r="E11" i="15" s="1"/>
  <c r="N156" i="6"/>
  <c r="N132" i="6"/>
  <c r="Q122" i="29"/>
  <c r="Q18" i="29"/>
  <c r="Q17" i="35"/>
  <c r="C10" i="13"/>
  <c r="C10" i="16" s="1"/>
  <c r="C10" i="10"/>
  <c r="M142" i="29"/>
  <c r="M133" i="29" s="1"/>
  <c r="Q17" i="33"/>
  <c r="Q17" i="31"/>
  <c r="D6" i="12"/>
  <c r="D6" i="15" s="1"/>
  <c r="D6" i="14"/>
  <c r="D6" i="17" s="1"/>
  <c r="Q131" i="29"/>
  <c r="Q27" i="29"/>
  <c r="B102" i="70"/>
  <c r="B122" i="68"/>
  <c r="B102" i="65"/>
  <c r="B102" i="69"/>
  <c r="Q124" i="29"/>
  <c r="Q20" i="29"/>
  <c r="Q127" i="29"/>
  <c r="Q23" i="29"/>
  <c r="O137" i="29"/>
  <c r="O13" i="29"/>
  <c r="P130" i="29"/>
  <c r="P26" i="29"/>
  <c r="O138" i="29"/>
  <c r="B7" i="12"/>
  <c r="B7" i="15" s="1"/>
  <c r="B7" i="13"/>
  <c r="B7" i="16" s="1"/>
  <c r="B7" i="14"/>
  <c r="B7" i="17" s="1"/>
  <c r="B4" i="7"/>
  <c r="B14" i="7"/>
  <c r="D8" i="12"/>
  <c r="D8" i="15" s="1"/>
  <c r="D8" i="14"/>
  <c r="D8" i="17" s="1"/>
  <c r="E9" i="12"/>
  <c r="E9" i="15" s="1"/>
  <c r="O25" i="29"/>
  <c r="D5" i="12"/>
  <c r="D5" i="15" s="1"/>
  <c r="D5" i="14"/>
  <c r="D5" i="17" s="1"/>
  <c r="O135" i="29"/>
  <c r="E10" i="12"/>
  <c r="E10" i="15" s="1"/>
  <c r="O141" i="29"/>
  <c r="P22" i="29"/>
  <c r="R123" i="29"/>
  <c r="R131" i="29"/>
  <c r="R125" i="29"/>
  <c r="R124" i="29"/>
  <c r="R23" i="29"/>
  <c r="R128" i="29"/>
  <c r="N134" i="29" l="1"/>
  <c r="Q17" i="37"/>
  <c r="O16" i="29"/>
  <c r="P17" i="36"/>
  <c r="O136" i="29"/>
  <c r="O18" i="36"/>
  <c r="Q19" i="29"/>
  <c r="P18" i="37"/>
  <c r="O140" i="29"/>
  <c r="O139" i="29" s="1"/>
  <c r="O9" i="29"/>
  <c r="Q21" i="29"/>
  <c r="Q8" i="29" s="1"/>
  <c r="Q18" i="32"/>
  <c r="Q24" i="29"/>
  <c r="Q11" i="29" s="1"/>
  <c r="N139" i="29"/>
  <c r="P144" i="29"/>
  <c r="P18" i="36"/>
  <c r="Q18" i="35"/>
  <c r="Q18" i="30"/>
  <c r="Q18" i="33"/>
  <c r="R24" i="29"/>
  <c r="R22" i="29" s="1"/>
  <c r="R127" i="29"/>
  <c r="R19" i="29"/>
  <c r="P18" i="34"/>
  <c r="P10" i="29"/>
  <c r="P9" i="29" s="1"/>
  <c r="R27" i="29"/>
  <c r="Q18" i="31"/>
  <c r="Q14" i="29"/>
  <c r="P17" i="30"/>
  <c r="P18" i="30"/>
  <c r="Q18" i="37"/>
  <c r="P122" i="29"/>
  <c r="P18" i="29"/>
  <c r="R21" i="29"/>
  <c r="Q17" i="36"/>
  <c r="R20" i="29"/>
  <c r="E31" i="12"/>
  <c r="E31" i="15" s="1"/>
  <c r="P102" i="6"/>
  <c r="Q7" i="29"/>
  <c r="Q137" i="29" s="1"/>
  <c r="E6" i="12"/>
  <c r="E6" i="15" s="1"/>
  <c r="E6" i="14"/>
  <c r="E6" i="17" s="1"/>
  <c r="F10" i="12"/>
  <c r="F10" i="15" s="1"/>
  <c r="B110" i="48"/>
  <c r="B109" i="44"/>
  <c r="C138" i="69"/>
  <c r="E5" i="12"/>
  <c r="E5" i="15" s="1"/>
  <c r="E5" i="14"/>
  <c r="E5" i="17" s="1"/>
  <c r="Q130" i="29"/>
  <c r="Q26" i="29"/>
  <c r="B3" i="7"/>
  <c r="B4" i="14"/>
  <c r="B4" i="17" s="1"/>
  <c r="F11" i="12"/>
  <c r="F11" i="15" s="1"/>
  <c r="B102" i="66"/>
  <c r="P13" i="29"/>
  <c r="P25" i="29"/>
  <c r="B29" i="48"/>
  <c r="B28" i="44"/>
  <c r="O156" i="6"/>
  <c r="O132" i="6"/>
  <c r="B8" i="48"/>
  <c r="B7" i="44"/>
  <c r="C107" i="46"/>
  <c r="B129" i="48"/>
  <c r="B128" i="44"/>
  <c r="E18" i="12"/>
  <c r="E18" i="15" s="1"/>
  <c r="E18" i="14"/>
  <c r="E18" i="17" s="1"/>
  <c r="B100" i="71"/>
  <c r="P137" i="29"/>
  <c r="Q5" i="29"/>
  <c r="B102" i="67"/>
  <c r="C102" i="69"/>
  <c r="B86" i="48"/>
  <c r="B85" i="44"/>
  <c r="C7" i="12"/>
  <c r="C7" i="15" s="1"/>
  <c r="C7" i="14"/>
  <c r="C7" i="17" s="1"/>
  <c r="C14" i="7"/>
  <c r="C4" i="7"/>
  <c r="O12" i="29"/>
  <c r="O143" i="29"/>
  <c r="B100" i="72"/>
  <c r="F9" i="12"/>
  <c r="F9" i="15" s="1"/>
  <c r="E8" i="12"/>
  <c r="E8" i="15" s="1"/>
  <c r="E8" i="14"/>
  <c r="E8" i="17" s="1"/>
  <c r="N142" i="29"/>
  <c r="S131" i="29"/>
  <c r="S123" i="29"/>
  <c r="S127" i="29"/>
  <c r="R130" i="29"/>
  <c r="S124" i="29"/>
  <c r="S125" i="29"/>
  <c r="S128" i="29"/>
  <c r="O134" i="29" l="1"/>
  <c r="Q22" i="29"/>
  <c r="N133" i="29"/>
  <c r="R11" i="29"/>
  <c r="R141" i="29" s="1"/>
  <c r="Q6" i="29"/>
  <c r="R7" i="29"/>
  <c r="R137" i="29" s="1"/>
  <c r="Q17" i="29"/>
  <c r="O3" i="29"/>
  <c r="R8" i="29"/>
  <c r="R138" i="29" s="1"/>
  <c r="R14" i="29"/>
  <c r="R144" i="29" s="1"/>
  <c r="S20" i="29"/>
  <c r="Q144" i="29"/>
  <c r="S23" i="29"/>
  <c r="P140" i="29"/>
  <c r="R26" i="29"/>
  <c r="R25" i="29" s="1"/>
  <c r="R6" i="29"/>
  <c r="R136" i="29" s="1"/>
  <c r="R122" i="29"/>
  <c r="R18" i="29"/>
  <c r="S24" i="29"/>
  <c r="S21" i="29"/>
  <c r="P5" i="29"/>
  <c r="P17" i="29"/>
  <c r="P16" i="29" s="1"/>
  <c r="S19" i="29"/>
  <c r="Q10" i="29"/>
  <c r="Q9" i="29" s="1"/>
  <c r="S27" i="29"/>
  <c r="E28" i="12"/>
  <c r="E28" i="15" s="1"/>
  <c r="E28" i="14"/>
  <c r="E28" i="17" s="1"/>
  <c r="Q141" i="29"/>
  <c r="F31" i="12"/>
  <c r="F31" i="15" s="1"/>
  <c r="Q102" i="6"/>
  <c r="B165" i="48"/>
  <c r="B164" i="44"/>
  <c r="Q135" i="29"/>
  <c r="B8" i="51"/>
  <c r="B7" i="48"/>
  <c r="B199" i="64"/>
  <c r="B198" i="64" s="1"/>
  <c r="B135" i="64"/>
  <c r="B156" i="64" s="1"/>
  <c r="B157" i="64"/>
  <c r="F8" i="12"/>
  <c r="F8" i="15" s="1"/>
  <c r="F8" i="14"/>
  <c r="F8" i="17" s="1"/>
  <c r="B67" i="48"/>
  <c r="B66" i="44"/>
  <c r="G10" i="12"/>
  <c r="G10" i="15" s="1"/>
  <c r="F5" i="12"/>
  <c r="F5" i="15" s="1"/>
  <c r="F5" i="14"/>
  <c r="F5" i="17" s="1"/>
  <c r="F6" i="12"/>
  <c r="F6" i="15" s="1"/>
  <c r="F6" i="14"/>
  <c r="F6" i="17" s="1"/>
  <c r="B110" i="49"/>
  <c r="B109" i="45"/>
  <c r="B109" i="46" s="1"/>
  <c r="B110" i="46"/>
  <c r="G11" i="12"/>
  <c r="G11" i="15" s="1"/>
  <c r="O142" i="29"/>
  <c r="O133" i="29" s="1"/>
  <c r="C3" i="7"/>
  <c r="C4" i="14"/>
  <c r="C4" i="17" s="1"/>
  <c r="B121" i="69"/>
  <c r="B140" i="69" s="1"/>
  <c r="B141" i="69"/>
  <c r="Q25" i="29"/>
  <c r="Q13" i="29"/>
  <c r="H31" i="12"/>
  <c r="H31" i="15" s="1"/>
  <c r="G31" i="12"/>
  <c r="G31" i="15" s="1"/>
  <c r="G9" i="12"/>
  <c r="G9" i="15" s="1"/>
  <c r="B86" i="51"/>
  <c r="B219" i="68"/>
  <c r="B218" i="68" s="1"/>
  <c r="B85" i="48"/>
  <c r="P12" i="29"/>
  <c r="P143" i="29"/>
  <c r="B129" i="49"/>
  <c r="B129" i="46"/>
  <c r="B128" i="45"/>
  <c r="B128" i="46" s="1"/>
  <c r="Q138" i="29"/>
  <c r="B129" i="51"/>
  <c r="B128" i="48"/>
  <c r="B179" i="70"/>
  <c r="B178" i="70" s="1"/>
  <c r="B121" i="70"/>
  <c r="B140" i="70" s="1"/>
  <c r="B141" i="70"/>
  <c r="B86" i="49"/>
  <c r="B86" i="46"/>
  <c r="B85" i="45"/>
  <c r="B85" i="46" s="1"/>
  <c r="C110" i="48"/>
  <c r="C109" i="44"/>
  <c r="B29" i="49"/>
  <c r="B28" i="45"/>
  <c r="B28" i="46" s="1"/>
  <c r="B29" i="46"/>
  <c r="B147" i="48"/>
  <c r="B146" i="44"/>
  <c r="B28" i="48"/>
  <c r="B29" i="51"/>
  <c r="B179" i="65"/>
  <c r="B178" i="65" s="1"/>
  <c r="P156" i="6"/>
  <c r="P132" i="6"/>
  <c r="D7" i="12"/>
  <c r="D7" i="15" s="1"/>
  <c r="D7" i="14"/>
  <c r="D7" i="17" s="1"/>
  <c r="D4" i="7"/>
  <c r="D14" i="7"/>
  <c r="B171" i="68"/>
  <c r="B146" i="68"/>
  <c r="B170" i="68" s="1"/>
  <c r="G18" i="12"/>
  <c r="G18" i="15" s="1"/>
  <c r="G18" i="14"/>
  <c r="G18" i="17" s="1"/>
  <c r="B121" i="65"/>
  <c r="B140" i="65" s="1"/>
  <c r="B141" i="65"/>
  <c r="B48" i="48"/>
  <c r="B47" i="44"/>
  <c r="B8" i="49"/>
  <c r="B8" i="46"/>
  <c r="B7" i="45"/>
  <c r="B7" i="46" s="1"/>
  <c r="B179" i="69"/>
  <c r="B178" i="69" s="1"/>
  <c r="B110" i="51"/>
  <c r="B109" i="48"/>
  <c r="F18" i="12"/>
  <c r="F18" i="15" s="1"/>
  <c r="F18" i="14"/>
  <c r="F18" i="17" s="1"/>
  <c r="T123" i="29"/>
  <c r="T127" i="29"/>
  <c r="S130" i="29"/>
  <c r="T21" i="29"/>
  <c r="T128" i="29"/>
  <c r="T124" i="29"/>
  <c r="T27" i="29"/>
  <c r="Q16" i="29" l="1"/>
  <c r="Q4" i="29"/>
  <c r="Q136" i="29"/>
  <c r="S7" i="29"/>
  <c r="S137" i="29" s="1"/>
  <c r="S22" i="29"/>
  <c r="Q140" i="29"/>
  <c r="S11" i="29"/>
  <c r="S141" i="29" s="1"/>
  <c r="P139" i="29"/>
  <c r="Q18" i="34"/>
  <c r="Q18" i="36"/>
  <c r="S8" i="29"/>
  <c r="R13" i="29"/>
  <c r="R12" i="29" s="1"/>
  <c r="T125" i="29"/>
  <c r="T131" i="29"/>
  <c r="T20" i="29"/>
  <c r="S14" i="29"/>
  <c r="S144" i="29" s="1"/>
  <c r="T23" i="29"/>
  <c r="S26" i="29"/>
  <c r="S25" i="29" s="1"/>
  <c r="S6" i="29"/>
  <c r="R17" i="29"/>
  <c r="R16" i="29" s="1"/>
  <c r="R5" i="29"/>
  <c r="T19" i="29"/>
  <c r="S122" i="29"/>
  <c r="S18" i="29"/>
  <c r="P135" i="29"/>
  <c r="P4" i="29"/>
  <c r="P3" i="29" s="1"/>
  <c r="T24" i="29"/>
  <c r="R10" i="29"/>
  <c r="E30" i="12"/>
  <c r="E30" i="15" s="1"/>
  <c r="E30" i="14"/>
  <c r="E30" i="17" s="1"/>
  <c r="C29" i="12"/>
  <c r="C29" i="15" s="1"/>
  <c r="G8" i="12"/>
  <c r="G8" i="15" s="1"/>
  <c r="G8" i="14"/>
  <c r="G8" i="17" s="1"/>
  <c r="B165" i="49"/>
  <c r="B165" i="46"/>
  <c r="B164" i="45"/>
  <c r="B164" i="46" s="1"/>
  <c r="B29" i="12"/>
  <c r="B29" i="15" s="1"/>
  <c r="B27" i="7"/>
  <c r="C141" i="69"/>
  <c r="C121" i="69"/>
  <c r="C140" i="69" s="1"/>
  <c r="B121" i="66"/>
  <c r="B140" i="66" s="1"/>
  <c r="B141" i="66"/>
  <c r="Q12" i="29"/>
  <c r="Q143" i="29"/>
  <c r="B262" i="64"/>
  <c r="B261" i="64" s="1"/>
  <c r="B7" i="51"/>
  <c r="B99" i="6"/>
  <c r="H28" i="12"/>
  <c r="H28" i="15" s="1"/>
  <c r="H28" i="14"/>
  <c r="H28" i="17" s="1"/>
  <c r="H11" i="12"/>
  <c r="H11" i="15" s="1"/>
  <c r="H10" i="12"/>
  <c r="H10" i="15" s="1"/>
  <c r="B152" i="69"/>
  <c r="B121" i="46"/>
  <c r="B118" i="72"/>
  <c r="B136" i="72" s="1"/>
  <c r="B137" i="72"/>
  <c r="B86" i="52"/>
  <c r="B243" i="68"/>
  <c r="B242" i="68" s="1"/>
  <c r="B85" i="49"/>
  <c r="B236" i="70"/>
  <c r="B235" i="70" s="1"/>
  <c r="B128" i="51"/>
  <c r="B198" i="70"/>
  <c r="B197" i="70" s="1"/>
  <c r="B128" i="49"/>
  <c r="B129" i="52"/>
  <c r="G5" i="12"/>
  <c r="G5" i="15" s="1"/>
  <c r="G5" i="14"/>
  <c r="G5" i="17" s="1"/>
  <c r="B147" i="49"/>
  <c r="B147" i="46"/>
  <c r="B146" i="45"/>
  <c r="B146" i="46" s="1"/>
  <c r="B15" i="8"/>
  <c r="B16" i="12"/>
  <c r="B28" i="51"/>
  <c r="B236" i="65"/>
  <c r="B235" i="65" s="1"/>
  <c r="E7" i="12"/>
  <c r="E7" i="15" s="1"/>
  <c r="E7" i="14"/>
  <c r="E7" i="17" s="1"/>
  <c r="E14" i="7"/>
  <c r="E4" i="7"/>
  <c r="B118" i="71"/>
  <c r="B136" i="71" s="1"/>
  <c r="B137" i="71"/>
  <c r="H30" i="12"/>
  <c r="H30" i="15" s="1"/>
  <c r="H30" i="14"/>
  <c r="H30" i="17" s="1"/>
  <c r="B16" i="10"/>
  <c r="B15" i="9"/>
  <c r="B16" i="13"/>
  <c r="B236" i="69"/>
  <c r="B235" i="69" s="1"/>
  <c r="B109" i="51"/>
  <c r="B291" i="68"/>
  <c r="B290" i="68" s="1"/>
  <c r="B85" i="51"/>
  <c r="B220" i="64"/>
  <c r="B219" i="64" s="1"/>
  <c r="B7" i="49"/>
  <c r="B8" i="52"/>
  <c r="B67" i="49"/>
  <c r="B67" i="46"/>
  <c r="B66" i="45"/>
  <c r="B66" i="46" s="1"/>
  <c r="P142" i="29"/>
  <c r="T8" i="29"/>
  <c r="H9" i="12"/>
  <c r="H9" i="15" s="1"/>
  <c r="I10" i="12"/>
  <c r="I10" i="15" s="1"/>
  <c r="I11" i="12"/>
  <c r="I11" i="15" s="1"/>
  <c r="B121" i="67"/>
  <c r="B140" i="67" s="1"/>
  <c r="B141" i="67"/>
  <c r="B198" i="65"/>
  <c r="B197" i="65" s="1"/>
  <c r="B28" i="49"/>
  <c r="B29" i="52"/>
  <c r="G30" i="12"/>
  <c r="G30" i="15" s="1"/>
  <c r="G30" i="14"/>
  <c r="G30" i="17" s="1"/>
  <c r="G6" i="12"/>
  <c r="G6" i="15" s="1"/>
  <c r="G6" i="14"/>
  <c r="G6" i="17" s="1"/>
  <c r="B165" i="51"/>
  <c r="B173" i="72"/>
  <c r="B172" i="72" s="1"/>
  <c r="B164" i="48"/>
  <c r="I9" i="12"/>
  <c r="I9" i="15" s="1"/>
  <c r="D3" i="7"/>
  <c r="D4" i="14"/>
  <c r="D4" i="17" s="1"/>
  <c r="G28" i="12"/>
  <c r="G28" i="15" s="1"/>
  <c r="G28" i="14"/>
  <c r="G28" i="17" s="1"/>
  <c r="Q156" i="6"/>
  <c r="Q132" i="6"/>
  <c r="B48" i="51"/>
  <c r="B47" i="48"/>
  <c r="B179" i="66"/>
  <c r="B178" i="66" s="1"/>
  <c r="B147" i="51"/>
  <c r="B173" i="71"/>
  <c r="B172" i="71" s="1"/>
  <c r="B146" i="48"/>
  <c r="C179" i="69"/>
  <c r="C178" i="69" s="1"/>
  <c r="C109" i="48"/>
  <c r="C110" i="51"/>
  <c r="C110" i="49"/>
  <c r="C109" i="45"/>
  <c r="C109" i="46" s="1"/>
  <c r="C110" i="46"/>
  <c r="B48" i="49"/>
  <c r="B48" i="46"/>
  <c r="B47" i="45"/>
  <c r="B47" i="46" s="1"/>
  <c r="B198" i="69"/>
  <c r="B197" i="69" s="1"/>
  <c r="B109" i="49"/>
  <c r="B110" i="52"/>
  <c r="B67" i="51"/>
  <c r="B66" i="48"/>
  <c r="B179" i="67"/>
  <c r="B178" i="67" s="1"/>
  <c r="C27" i="7"/>
  <c r="U123" i="29"/>
  <c r="U27" i="29"/>
  <c r="U23" i="29"/>
  <c r="U125" i="29"/>
  <c r="T130" i="29"/>
  <c r="U124" i="29"/>
  <c r="T14" i="29"/>
  <c r="U128" i="29"/>
  <c r="Q134" i="29" l="1"/>
  <c r="Q3" i="29"/>
  <c r="S138" i="29"/>
  <c r="Q139" i="29"/>
  <c r="T7" i="29"/>
  <c r="T22" i="29"/>
  <c r="T11" i="29"/>
  <c r="S136" i="29"/>
  <c r="S13" i="29"/>
  <c r="S12" i="29" s="1"/>
  <c r="R143" i="29"/>
  <c r="R142" i="29" s="1"/>
  <c r="U131" i="29"/>
  <c r="U127" i="29"/>
  <c r="T122" i="29"/>
  <c r="T18" i="29"/>
  <c r="R4" i="29"/>
  <c r="R135" i="29"/>
  <c r="T26" i="29"/>
  <c r="T25" i="29" s="1"/>
  <c r="U19" i="29"/>
  <c r="S10" i="29"/>
  <c r="U24" i="29"/>
  <c r="U22" i="29" s="1"/>
  <c r="R140" i="29"/>
  <c r="R9" i="29"/>
  <c r="U21" i="29"/>
  <c r="U20" i="29"/>
  <c r="P134" i="29"/>
  <c r="P133" i="29" s="1"/>
  <c r="T6" i="29"/>
  <c r="T136" i="29" s="1"/>
  <c r="S5" i="29"/>
  <c r="S17" i="29"/>
  <c r="S16" i="29" s="1"/>
  <c r="F30" i="14"/>
  <c r="F30" i="17" s="1"/>
  <c r="F30" i="12"/>
  <c r="F30" i="15" s="1"/>
  <c r="F28" i="14"/>
  <c r="F28" i="17" s="1"/>
  <c r="F28" i="12"/>
  <c r="F28" i="15" s="1"/>
  <c r="B15" i="10"/>
  <c r="S102" i="6"/>
  <c r="T144" i="29"/>
  <c r="T138" i="29"/>
  <c r="B148" i="71"/>
  <c r="B158" i="46"/>
  <c r="B66" i="51"/>
  <c r="B236" i="67"/>
  <c r="B235" i="67" s="1"/>
  <c r="B227" i="71"/>
  <c r="B226" i="71" s="1"/>
  <c r="B146" i="51"/>
  <c r="B28" i="52"/>
  <c r="B255" i="65"/>
  <c r="B254" i="65" s="1"/>
  <c r="I5" i="12"/>
  <c r="I5" i="15" s="1"/>
  <c r="I5" i="14"/>
  <c r="I5" i="17" s="1"/>
  <c r="B198" i="67"/>
  <c r="B197" i="67" s="1"/>
  <c r="B66" i="49"/>
  <c r="B67" i="52"/>
  <c r="B15" i="13"/>
  <c r="B15" i="16" s="1"/>
  <c r="B16" i="16"/>
  <c r="F7" i="12"/>
  <c r="F7" i="15" s="1"/>
  <c r="F7" i="14"/>
  <c r="F7" i="17" s="1"/>
  <c r="F14" i="7"/>
  <c r="F4" i="7"/>
  <c r="B255" i="70"/>
  <c r="B254" i="70" s="1"/>
  <c r="B128" i="52"/>
  <c r="B47" i="51"/>
  <c r="B236" i="66"/>
  <c r="B235" i="66" s="1"/>
  <c r="H6" i="12"/>
  <c r="H6" i="15" s="1"/>
  <c r="H6" i="14"/>
  <c r="H6" i="17" s="1"/>
  <c r="B283" i="64"/>
  <c r="B282" i="64" s="1"/>
  <c r="B7" i="52"/>
  <c r="B315" i="68"/>
  <c r="B314" i="68" s="1"/>
  <c r="B85" i="52"/>
  <c r="R102" i="6"/>
  <c r="B151" i="69"/>
  <c r="B120" i="46"/>
  <c r="I31" i="12"/>
  <c r="I31" i="15" s="1"/>
  <c r="B255" i="69"/>
  <c r="B254" i="69" s="1"/>
  <c r="B109" i="52"/>
  <c r="C236" i="69"/>
  <c r="C235" i="69" s="1"/>
  <c r="C109" i="51"/>
  <c r="H18" i="12"/>
  <c r="H18" i="15" s="1"/>
  <c r="H18" i="14"/>
  <c r="H18" i="17" s="1"/>
  <c r="H8" i="12"/>
  <c r="H8" i="15" s="1"/>
  <c r="H8" i="14"/>
  <c r="H8" i="17" s="1"/>
  <c r="B147" i="52"/>
  <c r="B146" i="49"/>
  <c r="B191" i="71"/>
  <c r="B190" i="71" s="1"/>
  <c r="B153" i="69"/>
  <c r="B122" i="46"/>
  <c r="C152" i="69"/>
  <c r="C121" i="46"/>
  <c r="C109" i="49"/>
  <c r="C110" i="52"/>
  <c r="C198" i="69"/>
  <c r="C197" i="69" s="1"/>
  <c r="H5" i="12"/>
  <c r="H5" i="15" s="1"/>
  <c r="H5" i="14"/>
  <c r="H5" i="17" s="1"/>
  <c r="I18" i="12"/>
  <c r="I18" i="15" s="1"/>
  <c r="I18" i="14"/>
  <c r="I18" i="17" s="1"/>
  <c r="B153" i="6"/>
  <c r="B129" i="6"/>
  <c r="Q142" i="29"/>
  <c r="I6" i="12"/>
  <c r="I6" i="15" s="1"/>
  <c r="I6" i="14"/>
  <c r="I6" i="17" s="1"/>
  <c r="B16" i="15"/>
  <c r="B15" i="12"/>
  <c r="B15" i="15" s="1"/>
  <c r="B47" i="49"/>
  <c r="B198" i="66"/>
  <c r="B197" i="66" s="1"/>
  <c r="B48" i="52"/>
  <c r="B227" i="72"/>
  <c r="B226" i="72" s="1"/>
  <c r="B164" i="51"/>
  <c r="E3" i="7"/>
  <c r="E4" i="14"/>
  <c r="E4" i="17" s="1"/>
  <c r="I8" i="12"/>
  <c r="I8" i="15" s="1"/>
  <c r="I8" i="14"/>
  <c r="I8" i="17" s="1"/>
  <c r="B191" i="72"/>
  <c r="B190" i="72" s="1"/>
  <c r="B164" i="49"/>
  <c r="B165" i="52"/>
  <c r="V127" i="29"/>
  <c r="V124" i="29"/>
  <c r="V125" i="29"/>
  <c r="U130" i="29"/>
  <c r="V128" i="29"/>
  <c r="V19" i="29"/>
  <c r="V131" i="29"/>
  <c r="Q133" i="29" l="1"/>
  <c r="T137" i="29"/>
  <c r="T141" i="29"/>
  <c r="U7" i="29"/>
  <c r="U137" i="29" s="1"/>
  <c r="R3" i="29"/>
  <c r="U8" i="29"/>
  <c r="U138" i="29" s="1"/>
  <c r="U11" i="29"/>
  <c r="S143" i="29"/>
  <c r="T13" i="29"/>
  <c r="V123" i="29"/>
  <c r="T5" i="29"/>
  <c r="T17" i="29"/>
  <c r="T16" i="29" s="1"/>
  <c r="V23" i="29"/>
  <c r="V24" i="29"/>
  <c r="V21" i="29"/>
  <c r="U14" i="29"/>
  <c r="U144" i="29" s="1"/>
  <c r="S4" i="29"/>
  <c r="S135" i="29"/>
  <c r="U26" i="29"/>
  <c r="U25" i="29" s="1"/>
  <c r="U6" i="29"/>
  <c r="V20" i="29"/>
  <c r="R139" i="29"/>
  <c r="V27" i="29"/>
  <c r="U122" i="29"/>
  <c r="U18" i="29"/>
  <c r="R134" i="29"/>
  <c r="T10" i="29"/>
  <c r="S9" i="29"/>
  <c r="S140" i="29"/>
  <c r="B255" i="66"/>
  <c r="B254" i="66" s="1"/>
  <c r="B47" i="52"/>
  <c r="B255" i="67"/>
  <c r="B254" i="67" s="1"/>
  <c r="B66" i="52"/>
  <c r="B152" i="65"/>
  <c r="B40" i="46"/>
  <c r="B187" i="68"/>
  <c r="B102" i="46"/>
  <c r="L31" i="12"/>
  <c r="L31" i="15" s="1"/>
  <c r="J10" i="12"/>
  <c r="J10" i="15" s="1"/>
  <c r="F3" i="7"/>
  <c r="F4" i="14"/>
  <c r="F4" i="17" s="1"/>
  <c r="C153" i="69"/>
  <c r="C122" i="46"/>
  <c r="B152" i="66"/>
  <c r="B59" i="46"/>
  <c r="S132" i="6"/>
  <c r="S156" i="6"/>
  <c r="D29" i="12"/>
  <c r="D29" i="15" s="1"/>
  <c r="D27" i="7"/>
  <c r="T102" i="6"/>
  <c r="B170" i="64"/>
  <c r="B21" i="46"/>
  <c r="J11" i="12"/>
  <c r="J11" i="15" s="1"/>
  <c r="J9" i="12"/>
  <c r="J9" i="15" s="1"/>
  <c r="K31" i="12"/>
  <c r="K31" i="15" s="1"/>
  <c r="B164" i="52"/>
  <c r="B245" i="72"/>
  <c r="B244" i="72" s="1"/>
  <c r="C255" i="69"/>
  <c r="C254" i="69" s="1"/>
  <c r="C109" i="52"/>
  <c r="C151" i="69"/>
  <c r="C120" i="46"/>
  <c r="B26" i="12"/>
  <c r="B26" i="15" s="1"/>
  <c r="G7" i="12"/>
  <c r="G7" i="15" s="1"/>
  <c r="G7" i="14"/>
  <c r="G7" i="17" s="1"/>
  <c r="G4" i="7"/>
  <c r="G14" i="7"/>
  <c r="I28" i="12"/>
  <c r="I28" i="15" s="1"/>
  <c r="I28" i="14"/>
  <c r="I28" i="17" s="1"/>
  <c r="B152" i="70"/>
  <c r="B140" i="46"/>
  <c r="B148" i="72"/>
  <c r="B176" i="46"/>
  <c r="I30" i="12"/>
  <c r="I30" i="15" s="1"/>
  <c r="I30" i="14"/>
  <c r="I30" i="17" s="1"/>
  <c r="B245" i="71"/>
  <c r="B244" i="71" s="1"/>
  <c r="B146" i="52"/>
  <c r="R156" i="6"/>
  <c r="R132" i="6"/>
  <c r="B120" i="6"/>
  <c r="B160" i="6"/>
  <c r="B136" i="6"/>
  <c r="V130" i="29"/>
  <c r="U136" i="29" l="1"/>
  <c r="U141" i="29"/>
  <c r="S142" i="29"/>
  <c r="V22" i="29"/>
  <c r="T143" i="29"/>
  <c r="T142" i="29" s="1"/>
  <c r="T12" i="29"/>
  <c r="V7" i="29"/>
  <c r="V8" i="29"/>
  <c r="V138" i="29" s="1"/>
  <c r="R133" i="29"/>
  <c r="V11" i="29"/>
  <c r="V141" i="29" s="1"/>
  <c r="U13" i="29"/>
  <c r="U12" i="29" s="1"/>
  <c r="S3" i="29"/>
  <c r="V14" i="29"/>
  <c r="S134" i="29"/>
  <c r="U5" i="29"/>
  <c r="U17" i="29"/>
  <c r="U16" i="29" s="1"/>
  <c r="S139" i="29"/>
  <c r="U10" i="29"/>
  <c r="T4" i="29"/>
  <c r="T135" i="29"/>
  <c r="V26" i="29"/>
  <c r="V25" i="29" s="1"/>
  <c r="T9" i="29"/>
  <c r="T140" i="29"/>
  <c r="V18" i="29"/>
  <c r="V122" i="29"/>
  <c r="D153" i="69"/>
  <c r="D122" i="46"/>
  <c r="G3" i="7"/>
  <c r="G4" i="14"/>
  <c r="G4" i="17" s="1"/>
  <c r="J6" i="12"/>
  <c r="J6" i="15" s="1"/>
  <c r="J6" i="14"/>
  <c r="J6" i="17" s="1"/>
  <c r="J5" i="12"/>
  <c r="J5" i="15" s="1"/>
  <c r="J5" i="14"/>
  <c r="J5" i="17" s="1"/>
  <c r="L11" i="12"/>
  <c r="L11" i="15" s="1"/>
  <c r="B24" i="12"/>
  <c r="B24" i="15" s="1"/>
  <c r="B29" i="13"/>
  <c r="B29" i="16" s="1"/>
  <c r="B29" i="10"/>
  <c r="C4" i="18"/>
  <c r="C3" i="18" s="1"/>
  <c r="L30" i="12"/>
  <c r="L30" i="15" s="1"/>
  <c r="L30" i="14"/>
  <c r="L30" i="17" s="1"/>
  <c r="I7" i="12"/>
  <c r="I7" i="15" s="1"/>
  <c r="I7" i="14"/>
  <c r="I7" i="17" s="1"/>
  <c r="I14" i="7"/>
  <c r="I4" i="7"/>
  <c r="J18" i="12"/>
  <c r="J18" i="15" s="1"/>
  <c r="J18" i="14"/>
  <c r="J18" i="17" s="1"/>
  <c r="L18" i="12"/>
  <c r="L18" i="15" s="1"/>
  <c r="L18" i="14"/>
  <c r="L18" i="17" s="1"/>
  <c r="L28" i="12"/>
  <c r="L28" i="15" s="1"/>
  <c r="L28" i="14"/>
  <c r="L28" i="17" s="1"/>
  <c r="T132" i="6"/>
  <c r="T156" i="6"/>
  <c r="K10" i="12"/>
  <c r="K10" i="15" s="1"/>
  <c r="B20" i="12"/>
  <c r="B20" i="15" s="1"/>
  <c r="U102" i="6"/>
  <c r="L9" i="12"/>
  <c r="L9" i="15" s="1"/>
  <c r="B22" i="12"/>
  <c r="B22" i="15" s="1"/>
  <c r="B21" i="12"/>
  <c r="B21" i="15" s="1"/>
  <c r="L10" i="12"/>
  <c r="L10" i="15" s="1"/>
  <c r="E29" i="12"/>
  <c r="E29" i="15" s="1"/>
  <c r="E27" i="7"/>
  <c r="H7" i="12"/>
  <c r="H7" i="15" s="1"/>
  <c r="H7" i="14"/>
  <c r="H7" i="17" s="1"/>
  <c r="H14" i="7"/>
  <c r="H4" i="7"/>
  <c r="K9" i="12"/>
  <c r="K9" i="15" s="1"/>
  <c r="K11" i="12"/>
  <c r="K11" i="15" s="1"/>
  <c r="B29" i="14"/>
  <c r="B29" i="17" s="1"/>
  <c r="B27" i="11"/>
  <c r="B27" i="14" s="1"/>
  <c r="B27" i="17" s="1"/>
  <c r="J8" i="12"/>
  <c r="J8" i="15" s="1"/>
  <c r="J8" i="14"/>
  <c r="J8" i="17" s="1"/>
  <c r="K30" i="12"/>
  <c r="K30" i="15" s="1"/>
  <c r="K30" i="14"/>
  <c r="K30" i="17" s="1"/>
  <c r="K28" i="12"/>
  <c r="K28" i="15" s="1"/>
  <c r="K28" i="14"/>
  <c r="K28" i="17" s="1"/>
  <c r="V137" i="29" l="1"/>
  <c r="V13" i="29"/>
  <c r="V143" i="29" s="1"/>
  <c r="T3" i="29"/>
  <c r="U143" i="29"/>
  <c r="U142" i="29" s="1"/>
  <c r="V144" i="29"/>
  <c r="S133" i="29"/>
  <c r="V5" i="29"/>
  <c r="V17" i="29"/>
  <c r="V16" i="29" s="1"/>
  <c r="U9" i="29"/>
  <c r="U140" i="29"/>
  <c r="U4" i="29"/>
  <c r="U135" i="29"/>
  <c r="T139" i="29"/>
  <c r="T134" i="29"/>
  <c r="V10" i="29"/>
  <c r="J31" i="12"/>
  <c r="J31" i="15" s="1"/>
  <c r="C5" i="13"/>
  <c r="C5" i="16" s="1"/>
  <c r="C5" i="10"/>
  <c r="I3" i="7"/>
  <c r="I4" i="14"/>
  <c r="I4" i="17" s="1"/>
  <c r="K6" i="12"/>
  <c r="K6" i="15" s="1"/>
  <c r="K6" i="14"/>
  <c r="K6" i="17" s="1"/>
  <c r="B150" i="69"/>
  <c r="B119" i="46"/>
  <c r="B149" i="69"/>
  <c r="B118" i="46"/>
  <c r="U132" i="6"/>
  <c r="U156" i="6"/>
  <c r="B19" i="12"/>
  <c r="B19" i="15" s="1"/>
  <c r="B17" i="7"/>
  <c r="L8" i="12"/>
  <c r="L8" i="15" s="1"/>
  <c r="L8" i="14"/>
  <c r="L8" i="17" s="1"/>
  <c r="M31" i="12"/>
  <c r="M31" i="15" s="1"/>
  <c r="B146" i="66"/>
  <c r="B53" i="46"/>
  <c r="B146" i="69"/>
  <c r="B115" i="46"/>
  <c r="B176" i="68"/>
  <c r="B91" i="46"/>
  <c r="C331" i="69"/>
  <c r="C108" i="56"/>
  <c r="K18" i="12"/>
  <c r="K18" i="15" s="1"/>
  <c r="K18" i="14"/>
  <c r="K18" i="17" s="1"/>
  <c r="K5" i="12"/>
  <c r="K5" i="15" s="1"/>
  <c r="K5" i="14"/>
  <c r="K5" i="17" s="1"/>
  <c r="L5" i="12"/>
  <c r="L5" i="15" s="1"/>
  <c r="L5" i="14"/>
  <c r="L5" i="17" s="1"/>
  <c r="H3" i="7"/>
  <c r="H4" i="14"/>
  <c r="H4" i="17" s="1"/>
  <c r="F27" i="7"/>
  <c r="F29" i="12"/>
  <c r="F29" i="15" s="1"/>
  <c r="C14" i="18"/>
  <c r="B146" i="67"/>
  <c r="B72" i="46"/>
  <c r="B143" i="69"/>
  <c r="B112" i="46"/>
  <c r="L6" i="12"/>
  <c r="L6" i="15" s="1"/>
  <c r="L6" i="14"/>
  <c r="L6" i="17" s="1"/>
  <c r="D10" i="13"/>
  <c r="D10" i="16" s="1"/>
  <c r="D10" i="10"/>
  <c r="K8" i="12"/>
  <c r="K8" i="15" s="1"/>
  <c r="K8" i="14"/>
  <c r="K8" i="17" s="1"/>
  <c r="V12" i="29" l="1"/>
  <c r="U3" i="29"/>
  <c r="T133" i="29"/>
  <c r="V135" i="29"/>
  <c r="V9" i="29"/>
  <c r="V140" i="29"/>
  <c r="U134" i="29"/>
  <c r="U139" i="29"/>
  <c r="J30" i="12"/>
  <c r="J30" i="15" s="1"/>
  <c r="J30" i="14"/>
  <c r="J30" i="17" s="1"/>
  <c r="J28" i="14"/>
  <c r="J28" i="17" s="1"/>
  <c r="J28" i="12"/>
  <c r="J28" i="15" s="1"/>
  <c r="C6" i="56"/>
  <c r="C367" i="64"/>
  <c r="I29" i="12"/>
  <c r="I29" i="15" s="1"/>
  <c r="H29" i="12"/>
  <c r="H29" i="15" s="1"/>
  <c r="M9" i="12"/>
  <c r="M9" i="15" s="1"/>
  <c r="D138" i="69"/>
  <c r="B147" i="69"/>
  <c r="B116" i="46"/>
  <c r="M28" i="12"/>
  <c r="M28" i="15" s="1"/>
  <c r="M28" i="14"/>
  <c r="M28" i="17" s="1"/>
  <c r="V142" i="29"/>
  <c r="J7" i="12"/>
  <c r="J7" i="15" s="1"/>
  <c r="J7" i="14"/>
  <c r="J7" i="17" s="1"/>
  <c r="J14" i="7"/>
  <c r="J4" i="7"/>
  <c r="B148" i="69"/>
  <c r="B117" i="46"/>
  <c r="B167" i="64"/>
  <c r="B18" i="46"/>
  <c r="B139" i="72"/>
  <c r="B167" i="46"/>
  <c r="M18" i="12"/>
  <c r="M18" i="15" s="1"/>
  <c r="M18" i="14"/>
  <c r="M18" i="17" s="1"/>
  <c r="C294" i="69"/>
  <c r="C7" i="13"/>
  <c r="C7" i="16" s="1"/>
  <c r="C7" i="10"/>
  <c r="C9" i="13"/>
  <c r="C9" i="16" s="1"/>
  <c r="C9" i="10"/>
  <c r="M11" i="12"/>
  <c r="M11" i="15" s="1"/>
  <c r="G29" i="12"/>
  <c r="G29" i="15" s="1"/>
  <c r="G27" i="7"/>
  <c r="C11" i="13"/>
  <c r="C11" i="16" s="1"/>
  <c r="C11" i="10"/>
  <c r="M30" i="12"/>
  <c r="M30" i="15" s="1"/>
  <c r="M30" i="14"/>
  <c r="M30" i="17" s="1"/>
  <c r="B139" i="71"/>
  <c r="B149" i="46"/>
  <c r="B146" i="70"/>
  <c r="B134" i="46"/>
  <c r="C6" i="13"/>
  <c r="C6" i="16" s="1"/>
  <c r="C6" i="10"/>
  <c r="B173" i="68"/>
  <c r="B88" i="46"/>
  <c r="M10" i="12"/>
  <c r="M10" i="15" s="1"/>
  <c r="B143" i="66"/>
  <c r="B50" i="46"/>
  <c r="B143" i="67"/>
  <c r="B69" i="46"/>
  <c r="N31" i="12"/>
  <c r="N31" i="15" s="1"/>
  <c r="B143" i="70"/>
  <c r="B131" i="46"/>
  <c r="D107" i="46"/>
  <c r="R23" i="12"/>
  <c r="R23" i="15" s="1"/>
  <c r="B24" i="14"/>
  <c r="B24" i="17" s="1"/>
  <c r="B23" i="14"/>
  <c r="B23" i="17" s="1"/>
  <c r="U133" i="29" l="1"/>
  <c r="V139" i="29"/>
  <c r="B22" i="13"/>
  <c r="B22" i="16" s="1"/>
  <c r="B22" i="10"/>
  <c r="C386" i="69"/>
  <c r="C106" i="59"/>
  <c r="C106" i="62"/>
  <c r="C443" i="69"/>
  <c r="B163" i="64"/>
  <c r="B14" i="46"/>
  <c r="M8" i="12"/>
  <c r="M8" i="15" s="1"/>
  <c r="M8" i="14"/>
  <c r="M8" i="17" s="1"/>
  <c r="C138" i="65"/>
  <c r="N28" i="12"/>
  <c r="N28" i="15" s="1"/>
  <c r="N28" i="14"/>
  <c r="N28" i="17" s="1"/>
  <c r="C106" i="55"/>
  <c r="N11" i="12"/>
  <c r="N11" i="15" s="1"/>
  <c r="B150" i="65"/>
  <c r="B38" i="46"/>
  <c r="B145" i="66"/>
  <c r="B52" i="46"/>
  <c r="N9" i="12"/>
  <c r="N9" i="15" s="1"/>
  <c r="L7" i="12"/>
  <c r="L7" i="15" s="1"/>
  <c r="L7" i="14"/>
  <c r="L7" i="17" s="1"/>
  <c r="L14" i="7"/>
  <c r="L4" i="7"/>
  <c r="C310" i="69"/>
  <c r="C8" i="13"/>
  <c r="C8" i="16" s="1"/>
  <c r="C8" i="10"/>
  <c r="M5" i="12"/>
  <c r="M5" i="15" s="1"/>
  <c r="M5" i="14"/>
  <c r="M5" i="17" s="1"/>
  <c r="B150" i="70"/>
  <c r="B138" i="46"/>
  <c r="B145" i="69"/>
  <c r="B114" i="46"/>
  <c r="B175" i="68"/>
  <c r="B90" i="46"/>
  <c r="C5" i="46"/>
  <c r="C110" i="59"/>
  <c r="C109" i="55"/>
  <c r="C110" i="56"/>
  <c r="K7" i="12"/>
  <c r="K7" i="15" s="1"/>
  <c r="K7" i="14"/>
  <c r="K7" i="17" s="1"/>
  <c r="K14" i="7"/>
  <c r="K4" i="7"/>
  <c r="B160" i="64"/>
  <c r="B11" i="46"/>
  <c r="B146" i="72"/>
  <c r="B174" i="46"/>
  <c r="N10" i="12"/>
  <c r="N10" i="15" s="1"/>
  <c r="B145" i="70"/>
  <c r="B133" i="46"/>
  <c r="C126" i="46"/>
  <c r="H27" i="7"/>
  <c r="C154" i="64"/>
  <c r="C333" i="69"/>
  <c r="C313" i="69"/>
  <c r="C332" i="69" s="1"/>
  <c r="C138" i="70"/>
  <c r="C83" i="46"/>
  <c r="J3" i="7"/>
  <c r="J4" i="14"/>
  <c r="J4" i="17" s="1"/>
  <c r="C45" i="46"/>
  <c r="B145" i="67"/>
  <c r="B71" i="46"/>
  <c r="B143" i="65"/>
  <c r="B31" i="46"/>
  <c r="B142" i="72"/>
  <c r="B170" i="46"/>
  <c r="B150" i="67"/>
  <c r="B76" i="46"/>
  <c r="B142" i="71"/>
  <c r="B152" i="46"/>
  <c r="C168" i="68"/>
  <c r="C110" i="58"/>
  <c r="C109" i="54"/>
  <c r="C138" i="66"/>
  <c r="B146" i="71"/>
  <c r="B156" i="46"/>
  <c r="C291" i="69"/>
  <c r="C106" i="54"/>
  <c r="C10" i="23"/>
  <c r="C10" i="26" s="1"/>
  <c r="B177" i="68"/>
  <c r="B92" i="46"/>
  <c r="I27" i="7"/>
  <c r="M6" i="12"/>
  <c r="M6" i="15" s="1"/>
  <c r="M6" i="14"/>
  <c r="M6" i="17" s="1"/>
  <c r="B150" i="66"/>
  <c r="B57" i="46"/>
  <c r="B184" i="68"/>
  <c r="B99" i="46"/>
  <c r="B180" i="68"/>
  <c r="B95" i="46"/>
  <c r="B146" i="65"/>
  <c r="B34" i="46"/>
  <c r="D5" i="13"/>
  <c r="D5" i="16" s="1"/>
  <c r="D5" i="10"/>
  <c r="C26" i="46"/>
  <c r="C10" i="24"/>
  <c r="C10" i="27" s="1"/>
  <c r="D6" i="56" l="1"/>
  <c r="D367" i="64"/>
  <c r="C10" i="21"/>
  <c r="B19" i="13"/>
  <c r="B19" i="16" s="1"/>
  <c r="J29" i="12"/>
  <c r="J29" i="15" s="1"/>
  <c r="B21" i="13"/>
  <c r="B21" i="16" s="1"/>
  <c r="B21" i="10"/>
  <c r="N30" i="12"/>
  <c r="N30" i="15" s="1"/>
  <c r="N30" i="14"/>
  <c r="N30" i="17" s="1"/>
  <c r="B20" i="13"/>
  <c r="B20" i="16" s="1"/>
  <c r="B20" i="10"/>
  <c r="L3" i="7"/>
  <c r="L4" i="14"/>
  <c r="L4" i="17" s="1"/>
  <c r="C106" i="56"/>
  <c r="D331" i="69"/>
  <c r="D108" i="56"/>
  <c r="C348" i="69"/>
  <c r="C106" i="57"/>
  <c r="C10" i="25"/>
  <c r="C10" i="28" s="1"/>
  <c r="C367" i="69"/>
  <c r="C106" i="58"/>
  <c r="C424" i="69"/>
  <c r="C106" i="61"/>
  <c r="D6" i="13"/>
  <c r="D6" i="16" s="1"/>
  <c r="D6" i="10"/>
  <c r="C64" i="46"/>
  <c r="B174" i="68"/>
  <c r="B89" i="46"/>
  <c r="C26" i="12"/>
  <c r="C26" i="15" s="1"/>
  <c r="O31" i="12"/>
  <c r="O31" i="15" s="1"/>
  <c r="B141" i="72"/>
  <c r="B169" i="46"/>
  <c r="P31" i="12"/>
  <c r="P31" i="15" s="1"/>
  <c r="B144" i="66"/>
  <c r="B51" i="46"/>
  <c r="B144" i="70"/>
  <c r="B132" i="46"/>
  <c r="O10" i="12"/>
  <c r="O10" i="15" s="1"/>
  <c r="O11" i="12"/>
  <c r="O11" i="15" s="1"/>
  <c r="C109" i="56"/>
  <c r="C138" i="67"/>
  <c r="B26" i="13"/>
  <c r="B26" i="16" s="1"/>
  <c r="B26" i="10"/>
  <c r="B179" i="68"/>
  <c r="B94" i="46"/>
  <c r="B144" i="67"/>
  <c r="B70" i="46"/>
  <c r="C390" i="69"/>
  <c r="C389" i="69" s="1"/>
  <c r="C110" i="62"/>
  <c r="C109" i="59"/>
  <c r="B23" i="13"/>
  <c r="B23" i="16" s="1"/>
  <c r="B23" i="10"/>
  <c r="C330" i="69"/>
  <c r="N5" i="12"/>
  <c r="N5" i="15" s="1"/>
  <c r="N5" i="14"/>
  <c r="N5" i="17" s="1"/>
  <c r="N6" i="12"/>
  <c r="N6" i="15" s="1"/>
  <c r="N6" i="14"/>
  <c r="N6" i="17" s="1"/>
  <c r="C329" i="69"/>
  <c r="B141" i="71"/>
  <c r="B151" i="46"/>
  <c r="O9" i="12"/>
  <c r="O9" i="15" s="1"/>
  <c r="B145" i="65"/>
  <c r="B33" i="46"/>
  <c r="N8" i="12"/>
  <c r="N8" i="15" s="1"/>
  <c r="N8" i="14"/>
  <c r="N8" i="17" s="1"/>
  <c r="B20" i="14"/>
  <c r="B20" i="17" s="1"/>
  <c r="C371" i="69"/>
  <c r="C370" i="69" s="1"/>
  <c r="C110" i="61"/>
  <c r="C109" i="58"/>
  <c r="B24" i="13"/>
  <c r="B24" i="16" s="1"/>
  <c r="B24" i="10"/>
  <c r="B22" i="14"/>
  <c r="B22" i="17" s="1"/>
  <c r="B144" i="69"/>
  <c r="B113" i="46"/>
  <c r="B21" i="14"/>
  <c r="B21" i="17" s="1"/>
  <c r="B162" i="64"/>
  <c r="B13" i="46"/>
  <c r="D8" i="13"/>
  <c r="D8" i="16" s="1"/>
  <c r="D8" i="10"/>
  <c r="K3" i="7"/>
  <c r="K4" i="14"/>
  <c r="K4" i="17" s="1"/>
  <c r="N18" i="12"/>
  <c r="N18" i="15" s="1"/>
  <c r="N18" i="14"/>
  <c r="N18" i="17" s="1"/>
  <c r="C107" i="56"/>
  <c r="D14" i="18"/>
  <c r="D4" i="18"/>
  <c r="D3" i="18" s="1"/>
  <c r="J27" i="7"/>
  <c r="B19" i="10" l="1"/>
  <c r="D64" i="46"/>
  <c r="B140" i="71"/>
  <c r="B150" i="46"/>
  <c r="D7" i="13"/>
  <c r="D7" i="16" s="1"/>
  <c r="D7" i="10"/>
  <c r="C169" i="64"/>
  <c r="C20" i="46"/>
  <c r="B142" i="69"/>
  <c r="B111" i="46"/>
  <c r="O8" i="12"/>
  <c r="O8" i="15" s="1"/>
  <c r="O8" i="14"/>
  <c r="O8" i="17" s="1"/>
  <c r="M7" i="12"/>
  <c r="M7" i="15" s="1"/>
  <c r="M7" i="14"/>
  <c r="M7" i="17" s="1"/>
  <c r="M14" i="7"/>
  <c r="M4" i="7"/>
  <c r="C405" i="69"/>
  <c r="C106" i="60"/>
  <c r="C462" i="69"/>
  <c r="C106" i="63"/>
  <c r="E10" i="13"/>
  <c r="E10" i="16" s="1"/>
  <c r="E10" i="10"/>
  <c r="O5" i="12"/>
  <c r="O5" i="15" s="1"/>
  <c r="O5" i="14"/>
  <c r="O5" i="17" s="1"/>
  <c r="D5" i="46"/>
  <c r="D138" i="67"/>
  <c r="B19" i="14"/>
  <c r="B19" i="17" s="1"/>
  <c r="B17" i="11"/>
  <c r="C20" i="12"/>
  <c r="C20" i="15" s="1"/>
  <c r="D11" i="13"/>
  <c r="D11" i="16" s="1"/>
  <c r="D11" i="10"/>
  <c r="D154" i="64"/>
  <c r="D294" i="69"/>
  <c r="P28" i="12"/>
  <c r="P28" i="15" s="1"/>
  <c r="P28" i="14"/>
  <c r="P28" i="17" s="1"/>
  <c r="B161" i="64"/>
  <c r="B12" i="46"/>
  <c r="C186" i="68"/>
  <c r="C101" i="46"/>
  <c r="C22" i="12"/>
  <c r="C22" i="15" s="1"/>
  <c r="D9" i="13"/>
  <c r="D9" i="16" s="1"/>
  <c r="D9" i="10"/>
  <c r="C428" i="69"/>
  <c r="C427" i="69" s="1"/>
  <c r="C109" i="61"/>
  <c r="C447" i="69"/>
  <c r="C446" i="69" s="1"/>
  <c r="C109" i="62"/>
  <c r="P30" i="12"/>
  <c r="P30" i="15" s="1"/>
  <c r="P30" i="14"/>
  <c r="P30" i="17" s="1"/>
  <c r="P9" i="12"/>
  <c r="P9" i="15" s="1"/>
  <c r="B178" i="68"/>
  <c r="B93" i="46"/>
  <c r="O28" i="12"/>
  <c r="O28" i="15" s="1"/>
  <c r="O28" i="14"/>
  <c r="O28" i="17" s="1"/>
  <c r="B140" i="72"/>
  <c r="B168" i="46"/>
  <c r="P11" i="12"/>
  <c r="P11" i="15" s="1"/>
  <c r="P10" i="12"/>
  <c r="P10" i="15" s="1"/>
  <c r="Q31" i="12"/>
  <c r="Q31" i="15" s="1"/>
  <c r="O30" i="12"/>
  <c r="O30" i="15" s="1"/>
  <c r="O30" i="14"/>
  <c r="O30" i="17" s="1"/>
  <c r="D26" i="46"/>
  <c r="C21" i="12"/>
  <c r="C21" i="15" s="1"/>
  <c r="D169" i="64"/>
  <c r="D20" i="46"/>
  <c r="C75" i="64"/>
  <c r="C10" i="42"/>
  <c r="B144" i="65"/>
  <c r="B32" i="46"/>
  <c r="O18" i="12"/>
  <c r="O18" i="15" s="1"/>
  <c r="O18" i="14"/>
  <c r="O18" i="17" s="1"/>
  <c r="D138" i="65"/>
  <c r="C338" i="69"/>
  <c r="C115" i="56"/>
  <c r="C24" i="12"/>
  <c r="C24" i="15" s="1"/>
  <c r="O6" i="12"/>
  <c r="O6" i="15" s="1"/>
  <c r="O6" i="14"/>
  <c r="O6" i="17" s="1"/>
  <c r="D26" i="12" l="1"/>
  <c r="D26" i="15" s="1"/>
  <c r="C330" i="65"/>
  <c r="C6" i="23"/>
  <c r="C6" i="26" s="1"/>
  <c r="C150" i="69"/>
  <c r="C119" i="46"/>
  <c r="C159" i="64"/>
  <c r="C10" i="46"/>
  <c r="C68" i="65"/>
  <c r="C32" i="42"/>
  <c r="K29" i="12"/>
  <c r="K29" i="15" s="1"/>
  <c r="C344" i="64"/>
  <c r="D310" i="69"/>
  <c r="E138" i="69"/>
  <c r="C31" i="13"/>
  <c r="C31" i="16" s="1"/>
  <c r="C31" i="10"/>
  <c r="B17" i="14"/>
  <c r="B17" i="17" s="1"/>
  <c r="B3" i="11"/>
  <c r="C149" i="69"/>
  <c r="C118" i="46"/>
  <c r="D102" i="69"/>
  <c r="C330" i="66"/>
  <c r="C7" i="23"/>
  <c r="C7" i="26" s="1"/>
  <c r="C146" i="69"/>
  <c r="C115" i="46"/>
  <c r="D186" i="68"/>
  <c r="D101" i="46"/>
  <c r="E26" i="12"/>
  <c r="E26" i="15" s="1"/>
  <c r="D28" i="13"/>
  <c r="D28" i="16" s="1"/>
  <c r="D28" i="10"/>
  <c r="N7" i="12"/>
  <c r="N7" i="15" s="1"/>
  <c r="N7" i="14"/>
  <c r="N7" i="17" s="1"/>
  <c r="N14" i="7"/>
  <c r="N4" i="7"/>
  <c r="C11" i="24"/>
  <c r="C11" i="27" s="1"/>
  <c r="Q30" i="12"/>
  <c r="Q30" i="15" s="1"/>
  <c r="Q30" i="14"/>
  <c r="Q30" i="17" s="1"/>
  <c r="P6" i="12"/>
  <c r="P6" i="15" s="1"/>
  <c r="P6" i="14"/>
  <c r="P6" i="17" s="1"/>
  <c r="E107" i="46"/>
  <c r="C336" i="69"/>
  <c r="C113" i="56"/>
  <c r="Q10" i="12"/>
  <c r="Q10" i="15" s="1"/>
  <c r="C152" i="67"/>
  <c r="C78" i="46"/>
  <c r="C6" i="24"/>
  <c r="C6" i="27" s="1"/>
  <c r="D110" i="58"/>
  <c r="D109" i="54"/>
  <c r="P18" i="12"/>
  <c r="P18" i="15" s="1"/>
  <c r="P18" i="14"/>
  <c r="P18" i="17" s="1"/>
  <c r="D386" i="69"/>
  <c r="D106" i="59"/>
  <c r="D443" i="69"/>
  <c r="D106" i="62"/>
  <c r="C70" i="69"/>
  <c r="C117" i="42"/>
  <c r="C323" i="64"/>
  <c r="C4" i="54"/>
  <c r="L29" i="12"/>
  <c r="L29" i="15" s="1"/>
  <c r="L27" i="7"/>
  <c r="D83" i="46"/>
  <c r="C26" i="56"/>
  <c r="C9" i="24"/>
  <c r="C9" i="27" s="1"/>
  <c r="P5" i="12"/>
  <c r="P5" i="15" s="1"/>
  <c r="P5" i="14"/>
  <c r="P5" i="17" s="1"/>
  <c r="D110" i="59"/>
  <c r="D109" i="55"/>
  <c r="D110" i="56"/>
  <c r="K27" i="7"/>
  <c r="D291" i="69"/>
  <c r="D106" i="54"/>
  <c r="D10" i="23"/>
  <c r="D10" i="26" s="1"/>
  <c r="C68" i="69"/>
  <c r="C113" i="42"/>
  <c r="C146" i="66"/>
  <c r="C53" i="46"/>
  <c r="C410" i="68"/>
  <c r="C83" i="56"/>
  <c r="C9" i="23"/>
  <c r="C9" i="26" s="1"/>
  <c r="D168" i="68"/>
  <c r="Q28" i="12"/>
  <c r="Q28" i="15" s="1"/>
  <c r="Q28" i="14"/>
  <c r="Q28" i="17" s="1"/>
  <c r="P8" i="12"/>
  <c r="P8" i="15" s="1"/>
  <c r="P8" i="14"/>
  <c r="P8" i="17" s="1"/>
  <c r="M3" i="7"/>
  <c r="M4" i="14"/>
  <c r="M4" i="17" s="1"/>
  <c r="D313" i="69"/>
  <c r="D332" i="69" s="1"/>
  <c r="D333" i="69"/>
  <c r="E5" i="13"/>
  <c r="E5" i="16" s="1"/>
  <c r="E5" i="10"/>
  <c r="C330" i="70"/>
  <c r="C11" i="23"/>
  <c r="C11" i="26" s="1"/>
  <c r="C158" i="56"/>
  <c r="C7" i="24"/>
  <c r="C7" i="27" s="1"/>
  <c r="D126" i="46"/>
  <c r="C176" i="68"/>
  <c r="C91" i="46"/>
  <c r="C4" i="55"/>
  <c r="C5" i="56"/>
  <c r="D106" i="55"/>
  <c r="C337" i="69"/>
  <c r="C114" i="56"/>
  <c r="Q11" i="12"/>
  <c r="Q11" i="15" s="1"/>
  <c r="Q9" i="12"/>
  <c r="Q9" i="15" s="1"/>
  <c r="C428" i="64"/>
  <c r="C4" i="59"/>
  <c r="C491" i="64"/>
  <c r="C4" i="62"/>
  <c r="C342" i="69"/>
  <c r="C119" i="56"/>
  <c r="C5" i="24"/>
  <c r="C5" i="27" s="1"/>
  <c r="C5" i="21"/>
  <c r="C19" i="12"/>
  <c r="C19" i="15" s="1"/>
  <c r="C17" i="7"/>
  <c r="C330" i="71"/>
  <c r="D10" i="24"/>
  <c r="D10" i="27" s="1"/>
  <c r="C45" i="56"/>
  <c r="D138" i="70"/>
  <c r="C28" i="13"/>
  <c r="C28" i="16" s="1"/>
  <c r="C28" i="10"/>
  <c r="C6" i="21" l="1"/>
  <c r="D10" i="21"/>
  <c r="C7" i="21"/>
  <c r="D107" i="56"/>
  <c r="D109" i="56"/>
  <c r="M29" i="12"/>
  <c r="M29" i="15" s="1"/>
  <c r="C9" i="25"/>
  <c r="C9" i="28" s="1"/>
  <c r="R11" i="14"/>
  <c r="R11" i="17" s="1"/>
  <c r="Q5" i="12"/>
  <c r="Q5" i="15" s="1"/>
  <c r="Q5" i="14"/>
  <c r="Q5" i="17" s="1"/>
  <c r="C142" i="71"/>
  <c r="C152" i="46"/>
  <c r="C67" i="69"/>
  <c r="C112" i="42"/>
  <c r="C6" i="25"/>
  <c r="C6" i="28" s="1"/>
  <c r="C69" i="69"/>
  <c r="C116" i="42"/>
  <c r="C4" i="56"/>
  <c r="D138" i="66"/>
  <c r="C9" i="21"/>
  <c r="O7" i="12"/>
  <c r="O7" i="15" s="1"/>
  <c r="O7" i="14"/>
  <c r="O7" i="17" s="1"/>
  <c r="O14" i="7"/>
  <c r="O4" i="7"/>
  <c r="D110" i="48"/>
  <c r="D109" i="44"/>
  <c r="D106" i="56"/>
  <c r="C148" i="69"/>
  <c r="C117" i="46"/>
  <c r="R10" i="14"/>
  <c r="R10" i="17" s="1"/>
  <c r="C31" i="23"/>
  <c r="C31" i="26" s="1"/>
  <c r="D113" i="42"/>
  <c r="E8" i="13"/>
  <c r="E8" i="16" s="1"/>
  <c r="E8" i="10"/>
  <c r="C5" i="23"/>
  <c r="C5" i="26" s="1"/>
  <c r="E11" i="13"/>
  <c r="E11" i="16" s="1"/>
  <c r="E11" i="10"/>
  <c r="Q8" i="12"/>
  <c r="Q8" i="15" s="1"/>
  <c r="Q8" i="14"/>
  <c r="Q8" i="17" s="1"/>
  <c r="B3" i="14"/>
  <c r="D348" i="69"/>
  <c r="D106" i="57"/>
  <c r="D10" i="25"/>
  <c r="D10" i="28" s="1"/>
  <c r="C150" i="66"/>
  <c r="C57" i="46"/>
  <c r="C23" i="23"/>
  <c r="C23" i="26" s="1"/>
  <c r="E338" i="69"/>
  <c r="E115" i="56"/>
  <c r="C330" i="67"/>
  <c r="C64" i="56"/>
  <c r="C8" i="23"/>
  <c r="C8" i="26" s="1"/>
  <c r="C146" i="65"/>
  <c r="C34" i="46"/>
  <c r="C8" i="24"/>
  <c r="C8" i="27" s="1"/>
  <c r="N3" i="7"/>
  <c r="N4" i="14"/>
  <c r="N4" i="17" s="1"/>
  <c r="Q6" i="12"/>
  <c r="Q6" i="15" s="1"/>
  <c r="Q6" i="14"/>
  <c r="Q6" i="17" s="1"/>
  <c r="D22" i="12"/>
  <c r="D22" i="15" s="1"/>
  <c r="C67" i="65"/>
  <c r="C31" i="42"/>
  <c r="C335" i="69"/>
  <c r="C112" i="56"/>
  <c r="D24" i="12"/>
  <c r="D24" i="15" s="1"/>
  <c r="F26" i="12"/>
  <c r="F26" i="15" s="1"/>
  <c r="D21" i="12"/>
  <c r="D21" i="15" s="1"/>
  <c r="E20" i="12"/>
  <c r="E20" i="15" s="1"/>
  <c r="C30" i="13"/>
  <c r="C30" i="16" s="1"/>
  <c r="C30" i="10"/>
  <c r="C366" i="64"/>
  <c r="E21" i="12"/>
  <c r="E21" i="15" s="1"/>
  <c r="D20" i="12"/>
  <c r="D20" i="15" s="1"/>
  <c r="E24" i="12"/>
  <c r="E24" i="15" s="1"/>
  <c r="C11" i="25"/>
  <c r="C11" i="28" s="1"/>
  <c r="C147" i="69"/>
  <c r="C116" i="46"/>
  <c r="C102" i="66"/>
  <c r="D367" i="69"/>
  <c r="D106" i="58"/>
  <c r="D424" i="69"/>
  <c r="D106" i="61"/>
  <c r="C407" i="64"/>
  <c r="C4" i="58"/>
  <c r="C4" i="61"/>
  <c r="C470" i="64"/>
  <c r="C126" i="56"/>
  <c r="C365" i="64"/>
  <c r="C143" i="69"/>
  <c r="C112" i="46"/>
  <c r="D381" i="64"/>
  <c r="D20" i="56"/>
  <c r="D152" i="67"/>
  <c r="D78" i="46"/>
  <c r="C386" i="64"/>
  <c r="C4" i="57"/>
  <c r="D390" i="69"/>
  <c r="D389" i="69" s="1"/>
  <c r="D110" i="62"/>
  <c r="D109" i="59"/>
  <c r="D329" i="69"/>
  <c r="E22" i="12"/>
  <c r="E22" i="15" s="1"/>
  <c r="C7" i="25"/>
  <c r="C7" i="28" s="1"/>
  <c r="C146" i="70"/>
  <c r="C134" i="46"/>
  <c r="C101" i="56"/>
  <c r="C146" i="67"/>
  <c r="C72" i="46"/>
  <c r="D45" i="46"/>
  <c r="Q18" i="12"/>
  <c r="Q18" i="15" s="1"/>
  <c r="Q18" i="14"/>
  <c r="Q18" i="17" s="1"/>
  <c r="D371" i="69"/>
  <c r="D370" i="69" s="1"/>
  <c r="D110" i="61"/>
  <c r="D109" i="58"/>
  <c r="C11" i="21"/>
  <c r="D31" i="13"/>
  <c r="D31" i="16" s="1"/>
  <c r="D31" i="10"/>
  <c r="D330" i="69"/>
  <c r="E14" i="18"/>
  <c r="E4" i="18"/>
  <c r="E3" i="18" s="1"/>
  <c r="C18" i="13"/>
  <c r="C18" i="16" s="1"/>
  <c r="C18" i="10"/>
  <c r="M27" i="7"/>
  <c r="S23" i="12"/>
  <c r="S23" i="15" s="1"/>
  <c r="C24" i="14"/>
  <c r="C24" i="17" s="1"/>
  <c r="C15" i="18"/>
  <c r="D68" i="69" l="1"/>
  <c r="C8" i="21"/>
  <c r="C116" i="56"/>
  <c r="C22" i="14"/>
  <c r="C22" i="17" s="1"/>
  <c r="D447" i="69"/>
  <c r="D446" i="69" s="1"/>
  <c r="D109" i="62"/>
  <c r="D121" i="69"/>
  <c r="D140" i="69" s="1"/>
  <c r="D141" i="69"/>
  <c r="C114" i="64"/>
  <c r="V102" i="6"/>
  <c r="C324" i="72"/>
  <c r="C170" i="56"/>
  <c r="C184" i="68"/>
  <c r="C99" i="46"/>
  <c r="C324" i="71"/>
  <c r="C152" i="56"/>
  <c r="C100" i="71"/>
  <c r="F21" i="12"/>
  <c r="F21" i="15" s="1"/>
  <c r="E146" i="66"/>
  <c r="E53" i="46"/>
  <c r="E75" i="64"/>
  <c r="E10" i="42"/>
  <c r="C167" i="64"/>
  <c r="C18" i="46"/>
  <c r="C150" i="65"/>
  <c r="C38" i="46"/>
  <c r="D19" i="12"/>
  <c r="D19" i="15" s="1"/>
  <c r="D17" i="7"/>
  <c r="D344" i="64"/>
  <c r="E5" i="46"/>
  <c r="E138" i="67"/>
  <c r="C23" i="24"/>
  <c r="C23" i="27" s="1"/>
  <c r="C23" i="21"/>
  <c r="C28" i="23"/>
  <c r="C28" i="26" s="1"/>
  <c r="D110" i="49"/>
  <c r="D110" i="46"/>
  <c r="D109" i="45"/>
  <c r="D109" i="46" s="1"/>
  <c r="E126" i="46"/>
  <c r="C339" i="69"/>
  <c r="C68" i="66"/>
  <c r="C51" i="42"/>
  <c r="C23" i="13"/>
  <c r="C23" i="16" s="1"/>
  <c r="C23" i="10"/>
  <c r="C146" i="71"/>
  <c r="C156" i="46"/>
  <c r="D149" i="69"/>
  <c r="D118" i="46"/>
  <c r="E335" i="69"/>
  <c r="E112" i="56"/>
  <c r="G26" i="12"/>
  <c r="G26" i="15" s="1"/>
  <c r="C80" i="68"/>
  <c r="C89" i="42"/>
  <c r="C180" i="68"/>
  <c r="C95" i="46"/>
  <c r="D428" i="64"/>
  <c r="D4" i="59"/>
  <c r="D491" i="64"/>
  <c r="D4" i="62"/>
  <c r="C102" i="70"/>
  <c r="C68" i="67"/>
  <c r="C70" i="42"/>
  <c r="C146" i="72"/>
  <c r="C174" i="46"/>
  <c r="D75" i="64"/>
  <c r="D10" i="42"/>
  <c r="C23" i="14"/>
  <c r="C23" i="17" s="1"/>
  <c r="D28" i="24"/>
  <c r="D28" i="27" s="1"/>
  <c r="D28" i="21"/>
  <c r="P7" i="12"/>
  <c r="P7" i="15" s="1"/>
  <c r="P7" i="14"/>
  <c r="P7" i="17" s="1"/>
  <c r="P14" i="7"/>
  <c r="P4" i="7"/>
  <c r="C28" i="24"/>
  <c r="C28" i="27" s="1"/>
  <c r="C28" i="21"/>
  <c r="C53" i="56"/>
  <c r="E154" i="64"/>
  <c r="E138" i="70"/>
  <c r="E143" i="69"/>
  <c r="E112" i="46"/>
  <c r="C145" i="69"/>
  <c r="C114" i="46"/>
  <c r="C150" i="67"/>
  <c r="C76" i="46"/>
  <c r="D31" i="23"/>
  <c r="D31" i="26" s="1"/>
  <c r="D330" i="65"/>
  <c r="D26" i="56"/>
  <c r="D6" i="23"/>
  <c r="D6" i="26" s="1"/>
  <c r="C30" i="23"/>
  <c r="C30" i="26" s="1"/>
  <c r="D8" i="23"/>
  <c r="D8" i="26" s="1"/>
  <c r="E70" i="69"/>
  <c r="E117" i="42"/>
  <c r="E169" i="64"/>
  <c r="E20" i="46"/>
  <c r="C122" i="68"/>
  <c r="C31" i="24"/>
  <c r="C31" i="27" s="1"/>
  <c r="C31" i="21"/>
  <c r="C27" i="18"/>
  <c r="C117" i="56"/>
  <c r="E19" i="12"/>
  <c r="E19" i="15" s="1"/>
  <c r="E17" i="7"/>
  <c r="C118" i="56"/>
  <c r="D405" i="69"/>
  <c r="D106" i="60"/>
  <c r="D462" i="69"/>
  <c r="D106" i="63"/>
  <c r="C20" i="56"/>
  <c r="C22" i="56"/>
  <c r="C338" i="66"/>
  <c r="E330" i="69"/>
  <c r="E107" i="56"/>
  <c r="E10" i="23"/>
  <c r="E10" i="26" s="1"/>
  <c r="D152" i="69"/>
  <c r="D121" i="46"/>
  <c r="D150" i="69"/>
  <c r="D119" i="46"/>
  <c r="C418" i="68"/>
  <c r="C91" i="56"/>
  <c r="C8" i="25"/>
  <c r="C8" i="28" s="1"/>
  <c r="D146" i="69"/>
  <c r="D115" i="46"/>
  <c r="D146" i="66"/>
  <c r="D53" i="46"/>
  <c r="F22" i="12"/>
  <c r="F22" i="15" s="1"/>
  <c r="C23" i="25"/>
  <c r="C23" i="28" s="1"/>
  <c r="F338" i="69"/>
  <c r="F115" i="56"/>
  <c r="F20" i="12"/>
  <c r="F20" i="15" s="1"/>
  <c r="C67" i="66"/>
  <c r="C50" i="42"/>
  <c r="E9" i="13"/>
  <c r="E9" i="16" s="1"/>
  <c r="E9" i="10"/>
  <c r="C5" i="25"/>
  <c r="C5" i="28" s="1"/>
  <c r="E6" i="13"/>
  <c r="E6" i="16" s="1"/>
  <c r="E6" i="10"/>
  <c r="C340" i="69"/>
  <c r="C341" i="69"/>
  <c r="B3" i="17"/>
  <c r="C381" i="64"/>
  <c r="C383" i="64"/>
  <c r="C163" i="64"/>
  <c r="C14" i="46"/>
  <c r="C142" i="72"/>
  <c r="C170" i="46"/>
  <c r="D28" i="23"/>
  <c r="D28" i="26" s="1"/>
  <c r="E146" i="67"/>
  <c r="E72" i="46"/>
  <c r="D338" i="69"/>
  <c r="D115" i="56"/>
  <c r="C70" i="66"/>
  <c r="C55" i="42"/>
  <c r="C100" i="72"/>
  <c r="C143" i="65"/>
  <c r="C31" i="46"/>
  <c r="E146" i="70"/>
  <c r="E134" i="46"/>
  <c r="D114" i="64"/>
  <c r="C428" i="68"/>
  <c r="E10" i="24"/>
  <c r="E10" i="27" s="1"/>
  <c r="D109" i="48"/>
  <c r="D179" i="69"/>
  <c r="D178" i="69" s="1"/>
  <c r="D110" i="51"/>
  <c r="C20" i="14"/>
  <c r="C20" i="17" s="1"/>
  <c r="E7" i="13"/>
  <c r="E7" i="16" s="1"/>
  <c r="E7" i="10"/>
  <c r="C102" i="67"/>
  <c r="E146" i="69"/>
  <c r="E115" i="46"/>
  <c r="C69" i="65"/>
  <c r="C35" i="42"/>
  <c r="D428" i="69"/>
  <c r="D427" i="69" s="1"/>
  <c r="D109" i="61"/>
  <c r="R9" i="14"/>
  <c r="R9" i="17" s="1"/>
  <c r="D30" i="13"/>
  <c r="D30" i="16" s="1"/>
  <c r="D30" i="10"/>
  <c r="D5" i="24"/>
  <c r="D5" i="27" s="1"/>
  <c r="C48" i="48"/>
  <c r="C47" i="44"/>
  <c r="D6" i="24"/>
  <c r="D6" i="27" s="1"/>
  <c r="O3" i="7"/>
  <c r="O4" i="14"/>
  <c r="O4" i="17" s="1"/>
  <c r="F24" i="12"/>
  <c r="F24" i="15" s="1"/>
  <c r="C31" i="25"/>
  <c r="C31" i="28" s="1"/>
  <c r="E176" i="68"/>
  <c r="E91" i="46"/>
  <c r="D102" i="66"/>
  <c r="C102" i="65"/>
  <c r="D102" i="70"/>
  <c r="C150" i="70"/>
  <c r="C138" i="46"/>
  <c r="E150" i="69"/>
  <c r="E119" i="46"/>
  <c r="C70" i="71"/>
  <c r="C154" i="42"/>
  <c r="D323" i="64"/>
  <c r="D4" i="54"/>
  <c r="C449" i="64"/>
  <c r="C4" i="60"/>
  <c r="C4" i="63"/>
  <c r="C512" i="64"/>
  <c r="D4" i="55"/>
  <c r="E64" i="46"/>
  <c r="E23" i="23"/>
  <c r="E23" i="26" s="1"/>
  <c r="T23" i="12"/>
  <c r="T23" i="15" s="1"/>
  <c r="D15" i="18"/>
  <c r="C335" i="65" l="1"/>
  <c r="V6" i="29"/>
  <c r="E10" i="21"/>
  <c r="D176" i="56"/>
  <c r="D64" i="56"/>
  <c r="D8" i="24"/>
  <c r="D8" i="27" s="1"/>
  <c r="D330" i="67"/>
  <c r="C4" i="22"/>
  <c r="C4" i="25" s="1"/>
  <c r="C4" i="28" s="1"/>
  <c r="D5" i="56"/>
  <c r="D6" i="21"/>
  <c r="C31" i="56"/>
  <c r="D330" i="72"/>
  <c r="E23" i="24"/>
  <c r="E23" i="27" s="1"/>
  <c r="E23" i="21"/>
  <c r="C69" i="67"/>
  <c r="C73" i="42"/>
  <c r="C67" i="48"/>
  <c r="C66" i="44"/>
  <c r="D386" i="64"/>
  <c r="D4" i="57"/>
  <c r="D146" i="70"/>
  <c r="D134" i="46"/>
  <c r="F180" i="68"/>
  <c r="F95" i="46"/>
  <c r="D159" i="64"/>
  <c r="D10" i="46"/>
  <c r="F150" i="69"/>
  <c r="F119" i="46"/>
  <c r="E159" i="64"/>
  <c r="E10" i="46"/>
  <c r="G20" i="12"/>
  <c r="G20" i="15" s="1"/>
  <c r="D48" i="48"/>
  <c r="D47" i="44"/>
  <c r="C47" i="48"/>
  <c r="C48" i="51"/>
  <c r="C179" i="66"/>
  <c r="C178" i="66" s="1"/>
  <c r="R4" i="11"/>
  <c r="E83" i="46"/>
  <c r="D11" i="24"/>
  <c r="D11" i="27" s="1"/>
  <c r="C78" i="56"/>
  <c r="D428" i="68"/>
  <c r="C344" i="67"/>
  <c r="G21" i="12"/>
  <c r="G21" i="15" s="1"/>
  <c r="D122" i="68"/>
  <c r="F146" i="66"/>
  <c r="F53" i="46"/>
  <c r="E68" i="69"/>
  <c r="E113" i="42"/>
  <c r="D330" i="70"/>
  <c r="D11" i="23"/>
  <c r="D11" i="26" s="1"/>
  <c r="D8" i="25"/>
  <c r="D8" i="28" s="1"/>
  <c r="C143" i="66"/>
  <c r="C50" i="46"/>
  <c r="D151" i="69"/>
  <c r="D120" i="46"/>
  <c r="C18" i="23"/>
  <c r="C18" i="26" s="1"/>
  <c r="D109" i="51"/>
  <c r="D236" i="69"/>
  <c r="D235" i="69" s="1"/>
  <c r="V156" i="6"/>
  <c r="V132" i="6"/>
  <c r="D143" i="69"/>
  <c r="D112" i="46"/>
  <c r="C86" i="48"/>
  <c r="C85" i="44"/>
  <c r="C145" i="67"/>
  <c r="C71" i="46"/>
  <c r="D337" i="69"/>
  <c r="D114" i="56"/>
  <c r="C344" i="70"/>
  <c r="C70" i="65"/>
  <c r="C36" i="42"/>
  <c r="E337" i="69"/>
  <c r="E114" i="56"/>
  <c r="F142" i="71"/>
  <c r="F152" i="46"/>
  <c r="D31" i="25"/>
  <c r="D31" i="28" s="1"/>
  <c r="D146" i="67"/>
  <c r="D72" i="46"/>
  <c r="C69" i="66"/>
  <c r="C54" i="42"/>
  <c r="D102" i="65"/>
  <c r="D342" i="69"/>
  <c r="D119" i="56"/>
  <c r="E184" i="68"/>
  <c r="E99" i="46"/>
  <c r="N29" i="12"/>
  <c r="N29" i="15" s="1"/>
  <c r="D8" i="48"/>
  <c r="D7" i="44"/>
  <c r="C18" i="24"/>
  <c r="C18" i="27" s="1"/>
  <c r="C18" i="21"/>
  <c r="E28" i="13"/>
  <c r="E28" i="16" s="1"/>
  <c r="E28" i="10"/>
  <c r="C129" i="48"/>
  <c r="C128" i="44"/>
  <c r="C29" i="48"/>
  <c r="C28" i="44"/>
  <c r="D336" i="69"/>
  <c r="D113" i="56"/>
  <c r="F146" i="70"/>
  <c r="F134" i="46"/>
  <c r="C69" i="71"/>
  <c r="C153" i="42"/>
  <c r="F163" i="64"/>
  <c r="F14" i="46"/>
  <c r="D148" i="69"/>
  <c r="D117" i="46"/>
  <c r="H26" i="12"/>
  <c r="H26" i="15" s="1"/>
  <c r="C67" i="70"/>
  <c r="C131" i="42"/>
  <c r="I26" i="12"/>
  <c r="I26" i="15" s="1"/>
  <c r="D5" i="23"/>
  <c r="D5" i="26" s="1"/>
  <c r="D5" i="21"/>
  <c r="N27" i="7"/>
  <c r="C26" i="13"/>
  <c r="C26" i="16" s="1"/>
  <c r="C26" i="10"/>
  <c r="E26" i="46"/>
  <c r="C10" i="56"/>
  <c r="P3" i="7"/>
  <c r="P4" i="14"/>
  <c r="P4" i="17" s="1"/>
  <c r="D28" i="25"/>
  <c r="D28" i="28" s="1"/>
  <c r="C147" i="48"/>
  <c r="C146" i="44"/>
  <c r="C8" i="48"/>
  <c r="C7" i="44"/>
  <c r="D176" i="68"/>
  <c r="D91" i="46"/>
  <c r="C144" i="69"/>
  <c r="C113" i="46"/>
  <c r="F146" i="69"/>
  <c r="F115" i="46"/>
  <c r="D100" i="72"/>
  <c r="G22" i="12"/>
  <c r="G22" i="15" s="1"/>
  <c r="D100" i="71"/>
  <c r="C70" i="67"/>
  <c r="C74" i="42"/>
  <c r="C30" i="25"/>
  <c r="C30" i="28" s="1"/>
  <c r="Q7" i="12"/>
  <c r="Q7" i="15" s="1"/>
  <c r="Q7" i="14"/>
  <c r="Q7" i="17" s="1"/>
  <c r="Q14" i="7"/>
  <c r="Q4" i="7"/>
  <c r="C21" i="14"/>
  <c r="C21" i="17" s="1"/>
  <c r="D158" i="56"/>
  <c r="E138" i="65"/>
  <c r="C371" i="64"/>
  <c r="C121" i="56"/>
  <c r="D109" i="49"/>
  <c r="D198" i="69"/>
  <c r="D197" i="69" s="1"/>
  <c r="D110" i="52"/>
  <c r="D126" i="56"/>
  <c r="C70" i="72"/>
  <c r="C172" i="42"/>
  <c r="D6" i="25"/>
  <c r="D6" i="28" s="1"/>
  <c r="C175" i="68"/>
  <c r="C90" i="46"/>
  <c r="E10" i="25"/>
  <c r="E10" i="28" s="1"/>
  <c r="F142" i="72"/>
  <c r="F170" i="46"/>
  <c r="C145" i="65"/>
  <c r="C33" i="46"/>
  <c r="D365" i="64"/>
  <c r="C28" i="25"/>
  <c r="C28" i="28" s="1"/>
  <c r="D129" i="48"/>
  <c r="D128" i="44"/>
  <c r="C48" i="49"/>
  <c r="C48" i="46"/>
  <c r="C47" i="45"/>
  <c r="C47" i="46" s="1"/>
  <c r="D330" i="71"/>
  <c r="C344" i="69"/>
  <c r="F19" i="12"/>
  <c r="F19" i="15" s="1"/>
  <c r="F17" i="7"/>
  <c r="D366" i="64"/>
  <c r="D31" i="24"/>
  <c r="D31" i="27" s="1"/>
  <c r="D31" i="21"/>
  <c r="D70" i="67"/>
  <c r="D74" i="42"/>
  <c r="D70" i="69"/>
  <c r="D117" i="42"/>
  <c r="E168" i="68"/>
  <c r="D69" i="69"/>
  <c r="D116" i="42"/>
  <c r="C145" i="66"/>
  <c r="C52" i="46"/>
  <c r="G24" i="12"/>
  <c r="G24" i="15" s="1"/>
  <c r="D102" i="67"/>
  <c r="C68" i="70"/>
  <c r="C132" i="42"/>
  <c r="F68" i="69"/>
  <c r="F113" i="42"/>
  <c r="D410" i="68"/>
  <c r="D83" i="56"/>
  <c r="D9" i="23"/>
  <c r="D9" i="26" s="1"/>
  <c r="D147" i="69"/>
  <c r="D116" i="46"/>
  <c r="F146" i="67"/>
  <c r="F72" i="46"/>
  <c r="D4" i="56"/>
  <c r="D407" i="64"/>
  <c r="D4" i="58"/>
  <c r="D470" i="64"/>
  <c r="D4" i="61"/>
  <c r="C121" i="66"/>
  <c r="C140" i="66" s="1"/>
  <c r="C141" i="66"/>
  <c r="C165" i="48"/>
  <c r="C164" i="44"/>
  <c r="D9" i="24"/>
  <c r="D9" i="27" s="1"/>
  <c r="C30" i="24"/>
  <c r="C30" i="27" s="1"/>
  <c r="C30" i="21"/>
  <c r="D101" i="56"/>
  <c r="D24" i="14"/>
  <c r="D24" i="17" s="1"/>
  <c r="E23" i="14"/>
  <c r="E23" i="17" s="1"/>
  <c r="D23" i="14"/>
  <c r="D23" i="17" s="1"/>
  <c r="C57" i="56" l="1"/>
  <c r="G113" i="42"/>
  <c r="V4" i="29"/>
  <c r="V3" i="29" s="1"/>
  <c r="V136" i="29"/>
  <c r="D9" i="21"/>
  <c r="D8" i="21"/>
  <c r="C338" i="67"/>
  <c r="C140" i="56"/>
  <c r="G68" i="69"/>
  <c r="C338" i="70"/>
  <c r="C429" i="68"/>
  <c r="C72" i="56"/>
  <c r="E20" i="14"/>
  <c r="E20" i="17" s="1"/>
  <c r="D23" i="13"/>
  <c r="D23" i="16" s="1"/>
  <c r="D23" i="10"/>
  <c r="D20" i="14"/>
  <c r="D20" i="17" s="1"/>
  <c r="E22" i="14"/>
  <c r="E22" i="17" s="1"/>
  <c r="D68" i="66"/>
  <c r="D51" i="42"/>
  <c r="I22" i="12"/>
  <c r="I22" i="15" s="1"/>
  <c r="G338" i="69"/>
  <c r="G115" i="56"/>
  <c r="D339" i="69"/>
  <c r="D116" i="56"/>
  <c r="H21" i="12"/>
  <c r="H21" i="15" s="1"/>
  <c r="E150" i="67"/>
  <c r="E76" i="46"/>
  <c r="D67" i="66"/>
  <c r="D50" i="42"/>
  <c r="D67" i="69"/>
  <c r="D112" i="42"/>
  <c r="I338" i="69"/>
  <c r="I115" i="56"/>
  <c r="D150" i="67"/>
  <c r="D76" i="46"/>
  <c r="E102" i="69"/>
  <c r="D121" i="70"/>
  <c r="D140" i="70" s="1"/>
  <c r="D141" i="70"/>
  <c r="C99" i="6"/>
  <c r="C179" i="70"/>
  <c r="C178" i="70" s="1"/>
  <c r="C128" i="48"/>
  <c r="C129" i="51"/>
  <c r="F14" i="18"/>
  <c r="F4" i="18"/>
  <c r="F3" i="18" s="1"/>
  <c r="C146" i="68"/>
  <c r="C170" i="68" s="1"/>
  <c r="C171" i="68"/>
  <c r="C20" i="13"/>
  <c r="C20" i="16" s="1"/>
  <c r="C20" i="10"/>
  <c r="C165" i="49"/>
  <c r="C165" i="46"/>
  <c r="C164" i="45"/>
  <c r="C164" i="46" s="1"/>
  <c r="C236" i="66"/>
  <c r="C235" i="66" s="1"/>
  <c r="C47" i="51"/>
  <c r="E336" i="69"/>
  <c r="E113" i="56"/>
  <c r="D7" i="21"/>
  <c r="F9" i="13"/>
  <c r="F9" i="16" s="1"/>
  <c r="F9" i="10"/>
  <c r="I21" i="12"/>
  <c r="I21" i="15" s="1"/>
  <c r="F143" i="69"/>
  <c r="F112" i="46"/>
  <c r="C67" i="71"/>
  <c r="C149" i="42"/>
  <c r="D11" i="25"/>
  <c r="D11" i="28" s="1"/>
  <c r="E146" i="71"/>
  <c r="E156" i="46"/>
  <c r="E150" i="65"/>
  <c r="E38" i="46"/>
  <c r="D146" i="72"/>
  <c r="D174" i="46"/>
  <c r="C144" i="67"/>
  <c r="C70" i="46"/>
  <c r="C198" i="66"/>
  <c r="C197" i="66" s="1"/>
  <c r="C48" i="52"/>
  <c r="C47" i="49"/>
  <c r="D7" i="24"/>
  <c r="D7" i="27" s="1"/>
  <c r="C342" i="66"/>
  <c r="C122" i="56"/>
  <c r="C15" i="8"/>
  <c r="C16" i="12"/>
  <c r="D8" i="49"/>
  <c r="D7" i="45"/>
  <c r="D7" i="46" s="1"/>
  <c r="D8" i="46"/>
  <c r="C147" i="49"/>
  <c r="C147" i="46"/>
  <c r="C146" i="45"/>
  <c r="C146" i="46" s="1"/>
  <c r="F11" i="13"/>
  <c r="F11" i="16" s="1"/>
  <c r="F11" i="10"/>
  <c r="C118" i="72"/>
  <c r="C136" i="72" s="1"/>
  <c r="C137" i="72"/>
  <c r="D11" i="21"/>
  <c r="E18" i="13"/>
  <c r="E18" i="16" s="1"/>
  <c r="E18" i="10"/>
  <c r="C290" i="69"/>
  <c r="C105" i="54"/>
  <c r="G337" i="69"/>
  <c r="G114" i="56"/>
  <c r="E152" i="67"/>
  <c r="E78" i="46"/>
  <c r="F150" i="65"/>
  <c r="F38" i="46"/>
  <c r="H22" i="12"/>
  <c r="H22" i="15" s="1"/>
  <c r="C67" i="67"/>
  <c r="C69" i="42"/>
  <c r="C79" i="68"/>
  <c r="C88" i="42"/>
  <c r="F184" i="68"/>
  <c r="F99" i="46"/>
  <c r="E180" i="68"/>
  <c r="E95" i="46"/>
  <c r="D163" i="64"/>
  <c r="D14" i="46"/>
  <c r="E163" i="64"/>
  <c r="E14" i="46"/>
  <c r="H24" i="12"/>
  <c r="H24" i="15" s="1"/>
  <c r="D142" i="72"/>
  <c r="D170" i="46"/>
  <c r="D150" i="70"/>
  <c r="D138" i="46"/>
  <c r="C68" i="71"/>
  <c r="C150" i="42"/>
  <c r="C69" i="72"/>
  <c r="C171" i="42"/>
  <c r="E150" i="70"/>
  <c r="E138" i="46"/>
  <c r="D70" i="66"/>
  <c r="D55" i="42"/>
  <c r="C173" i="72"/>
  <c r="C172" i="72" s="1"/>
  <c r="C164" i="48"/>
  <c r="C165" i="51"/>
  <c r="D179" i="70"/>
  <c r="D178" i="70" s="1"/>
  <c r="D129" i="51"/>
  <c r="D128" i="48"/>
  <c r="C8" i="49"/>
  <c r="C7" i="45"/>
  <c r="C7" i="46" s="1"/>
  <c r="C8" i="46"/>
  <c r="F10" i="13"/>
  <c r="F10" i="16" s="1"/>
  <c r="F10" i="10"/>
  <c r="G19" i="12"/>
  <c r="G19" i="15" s="1"/>
  <c r="G17" i="7"/>
  <c r="D45" i="56"/>
  <c r="C19" i="14"/>
  <c r="C19" i="17" s="1"/>
  <c r="C17" i="11"/>
  <c r="D165" i="48"/>
  <c r="D164" i="44"/>
  <c r="C147" i="51"/>
  <c r="C146" i="48"/>
  <c r="C173" i="71"/>
  <c r="C172" i="71" s="1"/>
  <c r="C345" i="69"/>
  <c r="D135" i="64"/>
  <c r="D156" i="64" s="1"/>
  <c r="D157" i="64"/>
  <c r="C118" i="71"/>
  <c r="C136" i="71" s="1"/>
  <c r="C137" i="71"/>
  <c r="D30" i="24"/>
  <c r="D30" i="27" s="1"/>
  <c r="D5" i="25"/>
  <c r="D5" i="28" s="1"/>
  <c r="C16" i="10"/>
  <c r="C15" i="9"/>
  <c r="C16" i="13"/>
  <c r="C294" i="66"/>
  <c r="D48" i="49"/>
  <c r="D47" i="45"/>
  <c r="D47" i="46" s="1"/>
  <c r="D48" i="46"/>
  <c r="E142" i="72"/>
  <c r="E170" i="46"/>
  <c r="D341" i="69"/>
  <c r="D118" i="56"/>
  <c r="I20" i="12"/>
  <c r="I20" i="15" s="1"/>
  <c r="F176" i="68"/>
  <c r="F91" i="46"/>
  <c r="C144" i="65"/>
  <c r="C32" i="46"/>
  <c r="E167" i="64"/>
  <c r="E18" i="46"/>
  <c r="C142" i="69"/>
  <c r="C111" i="46"/>
  <c r="D23" i="23"/>
  <c r="D23" i="26" s="1"/>
  <c r="D9" i="25"/>
  <c r="D9" i="28" s="1"/>
  <c r="E146" i="72"/>
  <c r="E174" i="46"/>
  <c r="C135" i="64"/>
  <c r="C156" i="64" s="1"/>
  <c r="C157" i="64"/>
  <c r="D330" i="66"/>
  <c r="D109" i="52"/>
  <c r="D255" i="69"/>
  <c r="D254" i="69" s="1"/>
  <c r="C67" i="49"/>
  <c r="C67" i="46"/>
  <c r="C66" i="45"/>
  <c r="C66" i="46" s="1"/>
  <c r="C199" i="64"/>
  <c r="C198" i="64" s="1"/>
  <c r="C8" i="51"/>
  <c r="C7" i="48"/>
  <c r="D29" i="48"/>
  <c r="D28" i="44"/>
  <c r="C179" i="67"/>
  <c r="C178" i="67" s="1"/>
  <c r="C66" i="48"/>
  <c r="C67" i="51"/>
  <c r="C144" i="66"/>
  <c r="C51" i="46"/>
  <c r="D167" i="64"/>
  <c r="D18" i="46"/>
  <c r="D150" i="65"/>
  <c r="D38" i="46"/>
  <c r="D69" i="66"/>
  <c r="D54" i="42"/>
  <c r="D340" i="69"/>
  <c r="D117" i="56"/>
  <c r="F337" i="69"/>
  <c r="F114" i="56"/>
  <c r="D80" i="68"/>
  <c r="D89" i="42"/>
  <c r="C68" i="72"/>
  <c r="C168" i="42"/>
  <c r="D142" i="71"/>
  <c r="D152" i="46"/>
  <c r="C143" i="70"/>
  <c r="C131" i="46"/>
  <c r="D67" i="48"/>
  <c r="D66" i="44"/>
  <c r="E23" i="25"/>
  <c r="E23" i="28" s="1"/>
  <c r="F7" i="13"/>
  <c r="F7" i="16" s="1"/>
  <c r="F7" i="10"/>
  <c r="Q3" i="7"/>
  <c r="Q4" i="14"/>
  <c r="Q4" i="17" s="1"/>
  <c r="C121" i="67"/>
  <c r="C140" i="67" s="1"/>
  <c r="C141" i="67"/>
  <c r="D147" i="48"/>
  <c r="D146" i="44"/>
  <c r="C134" i="56"/>
  <c r="D199" i="64"/>
  <c r="D198" i="64" s="1"/>
  <c r="D8" i="51"/>
  <c r="D7" i="48"/>
  <c r="C102" i="56"/>
  <c r="D86" i="48"/>
  <c r="D85" i="44"/>
  <c r="C129" i="49"/>
  <c r="C129" i="46"/>
  <c r="C128" i="45"/>
  <c r="C128" i="46" s="1"/>
  <c r="D179" i="66"/>
  <c r="D178" i="66" s="1"/>
  <c r="D48" i="51"/>
  <c r="D47" i="48"/>
  <c r="D18" i="13"/>
  <c r="D18" i="16" s="1"/>
  <c r="D18" i="10"/>
  <c r="D449" i="64"/>
  <c r="D4" i="60"/>
  <c r="D4" i="63"/>
  <c r="D512" i="64"/>
  <c r="E142" i="71"/>
  <c r="E152" i="46"/>
  <c r="F5" i="13"/>
  <c r="F5" i="16" s="1"/>
  <c r="F5" i="10"/>
  <c r="C86" i="51"/>
  <c r="C219" i="68"/>
  <c r="C218" i="68" s="1"/>
  <c r="C85" i="48"/>
  <c r="F150" i="67"/>
  <c r="F76" i="46"/>
  <c r="G146" i="69"/>
  <c r="G115" i="46"/>
  <c r="F146" i="65"/>
  <c r="F34" i="46"/>
  <c r="H20" i="12"/>
  <c r="H20" i="15" s="1"/>
  <c r="I24" i="12"/>
  <c r="I24" i="15" s="1"/>
  <c r="D150" i="66"/>
  <c r="D57" i="46"/>
  <c r="E342" i="69"/>
  <c r="E119" i="56"/>
  <c r="C145" i="70"/>
  <c r="C133" i="46"/>
  <c r="O29" i="12"/>
  <c r="O29" i="15" s="1"/>
  <c r="C18" i="25"/>
  <c r="C18" i="28" s="1"/>
  <c r="E45" i="46"/>
  <c r="C111" i="56"/>
  <c r="C105" i="55"/>
  <c r="F6" i="13"/>
  <c r="F6" i="16" s="1"/>
  <c r="F6" i="10"/>
  <c r="E24" i="14"/>
  <c r="E24" i="17" s="1"/>
  <c r="D141" i="66"/>
  <c r="D121" i="66"/>
  <c r="D140" i="66" s="1"/>
  <c r="C179" i="65"/>
  <c r="C178" i="65" s="1"/>
  <c r="C28" i="48"/>
  <c r="C29" i="51"/>
  <c r="C29" i="49"/>
  <c r="C29" i="46"/>
  <c r="C28" i="45"/>
  <c r="C28" i="46" s="1"/>
  <c r="C121" i="70"/>
  <c r="C140" i="70" s="1"/>
  <c r="C141" i="70"/>
  <c r="F336" i="69"/>
  <c r="F113" i="56"/>
  <c r="D180" i="68"/>
  <c r="D95" i="46"/>
  <c r="G150" i="69"/>
  <c r="G119" i="46"/>
  <c r="G146" i="67"/>
  <c r="G72" i="46"/>
  <c r="E145" i="69"/>
  <c r="E114" i="46"/>
  <c r="D145" i="69"/>
  <c r="D114" i="46"/>
  <c r="D335" i="69"/>
  <c r="D112" i="56"/>
  <c r="E150" i="66"/>
  <c r="E57" i="46"/>
  <c r="D184" i="68"/>
  <c r="D99" i="46"/>
  <c r="C338" i="65"/>
  <c r="C34" i="56"/>
  <c r="D69" i="67"/>
  <c r="D73" i="42"/>
  <c r="G146" i="66"/>
  <c r="G53" i="46"/>
  <c r="D146" i="65"/>
  <c r="D34" i="46"/>
  <c r="D338" i="66"/>
  <c r="D146" i="71"/>
  <c r="D156" i="46"/>
  <c r="D70" i="71"/>
  <c r="D154" i="42"/>
  <c r="G146" i="70"/>
  <c r="G134" i="46"/>
  <c r="D68" i="67"/>
  <c r="D70" i="42"/>
  <c r="C174" i="68"/>
  <c r="C89" i="46"/>
  <c r="E146" i="65"/>
  <c r="E34" i="46"/>
  <c r="E138" i="66"/>
  <c r="C334" i="69"/>
  <c r="C309" i="69"/>
  <c r="D129" i="49"/>
  <c r="D129" i="46"/>
  <c r="D128" i="45"/>
  <c r="D128" i="46" s="1"/>
  <c r="C121" i="65"/>
  <c r="C140" i="65" s="1"/>
  <c r="C141" i="65"/>
  <c r="C86" i="49"/>
  <c r="C86" i="46"/>
  <c r="C85" i="45"/>
  <c r="C85" i="46" s="1"/>
  <c r="O27" i="7"/>
  <c r="F23" i="14"/>
  <c r="F23" i="17" s="1"/>
  <c r="C328" i="71" l="1"/>
  <c r="C342" i="65"/>
  <c r="C138" i="56"/>
  <c r="V134" i="29"/>
  <c r="V133" i="29" s="1"/>
  <c r="C156" i="56"/>
  <c r="C342" i="70"/>
  <c r="D53" i="56"/>
  <c r="C15" i="10"/>
  <c r="D383" i="64"/>
  <c r="D344" i="67"/>
  <c r="D78" i="56"/>
  <c r="C442" i="69"/>
  <c r="C120" i="56"/>
  <c r="E20" i="56"/>
  <c r="C105" i="62"/>
  <c r="D22" i="56"/>
  <c r="C38" i="56"/>
  <c r="C343" i="69"/>
  <c r="C385" i="69"/>
  <c r="E381" i="64"/>
  <c r="Q29" i="12"/>
  <c r="Q29" i="15" s="1"/>
  <c r="F21" i="14"/>
  <c r="F21" i="17" s="1"/>
  <c r="F22" i="14"/>
  <c r="F22" i="17" s="1"/>
  <c r="F23" i="13"/>
  <c r="F23" i="16" s="1"/>
  <c r="F23" i="10"/>
  <c r="C364" i="68"/>
  <c r="D66" i="48"/>
  <c r="D179" i="67"/>
  <c r="D178" i="67" s="1"/>
  <c r="D67" i="51"/>
  <c r="C17" i="14"/>
  <c r="C17" i="17" s="1"/>
  <c r="H146" i="67"/>
  <c r="H72" i="46"/>
  <c r="E69" i="69"/>
  <c r="E116" i="42"/>
  <c r="G146" i="71"/>
  <c r="G156" i="46"/>
  <c r="D79" i="68"/>
  <c r="D88" i="42"/>
  <c r="I146" i="66"/>
  <c r="I53" i="46"/>
  <c r="I150" i="69"/>
  <c r="I119" i="46"/>
  <c r="H176" i="68"/>
  <c r="H91" i="46"/>
  <c r="D145" i="67"/>
  <c r="D71" i="46"/>
  <c r="I163" i="64"/>
  <c r="I14" i="46"/>
  <c r="C70" i="70"/>
  <c r="C136" i="42"/>
  <c r="D294" i="70"/>
  <c r="G146" i="65"/>
  <c r="G34" i="46"/>
  <c r="S10" i="14"/>
  <c r="S10" i="17" s="1"/>
  <c r="D175" i="68"/>
  <c r="D90" i="46"/>
  <c r="I19" i="12"/>
  <c r="I19" i="15" s="1"/>
  <c r="I17" i="7"/>
  <c r="C24" i="13"/>
  <c r="C24" i="16" s="1"/>
  <c r="C24" i="10"/>
  <c r="C236" i="67"/>
  <c r="C235" i="67" s="1"/>
  <c r="C66" i="51"/>
  <c r="C66" i="49"/>
  <c r="C67" i="52"/>
  <c r="C198" i="67"/>
  <c r="C197" i="67" s="1"/>
  <c r="D86" i="49"/>
  <c r="D86" i="46"/>
  <c r="D85" i="45"/>
  <c r="D85" i="46" s="1"/>
  <c r="E53" i="56"/>
  <c r="F138" i="70"/>
  <c r="C146" i="49"/>
  <c r="C147" i="52"/>
  <c r="C191" i="71"/>
  <c r="C190" i="71" s="1"/>
  <c r="E28" i="23"/>
  <c r="E28" i="26" s="1"/>
  <c r="D7" i="23"/>
  <c r="D7" i="26" s="1"/>
  <c r="C328" i="72"/>
  <c r="C153" i="6"/>
  <c r="C129" i="6"/>
  <c r="F168" i="68"/>
  <c r="E330" i="71"/>
  <c r="E158" i="56"/>
  <c r="F102" i="69"/>
  <c r="P29" i="12"/>
  <c r="P29" i="15" s="1"/>
  <c r="P27" i="7"/>
  <c r="H68" i="69"/>
  <c r="H113" i="42"/>
  <c r="C69" i="70"/>
  <c r="C135" i="42"/>
  <c r="D16" i="10"/>
  <c r="D15" i="9"/>
  <c r="D16" i="13"/>
  <c r="E67" i="66"/>
  <c r="E50" i="42"/>
  <c r="F150" i="70"/>
  <c r="F138" i="46"/>
  <c r="C294" i="67"/>
  <c r="C294" i="65"/>
  <c r="F167" i="64"/>
  <c r="F18" i="46"/>
  <c r="E67" i="69"/>
  <c r="E112" i="42"/>
  <c r="C13" i="56"/>
  <c r="H146" i="66"/>
  <c r="H53" i="46"/>
  <c r="E28" i="24"/>
  <c r="E28" i="27" s="1"/>
  <c r="E28" i="21"/>
  <c r="E18" i="25"/>
  <c r="E18" i="28" s="1"/>
  <c r="C105" i="56"/>
  <c r="D236" i="66"/>
  <c r="D235" i="66" s="1"/>
  <c r="D47" i="51"/>
  <c r="E8" i="24"/>
  <c r="E8" i="27" s="1"/>
  <c r="C262" i="64"/>
  <c r="C261" i="64" s="1"/>
  <c r="C7" i="51"/>
  <c r="D22" i="14"/>
  <c r="D22" i="17" s="1"/>
  <c r="D171" i="68"/>
  <c r="D146" i="68"/>
  <c r="D170" i="68" s="1"/>
  <c r="E338" i="66"/>
  <c r="C76" i="56"/>
  <c r="D23" i="25"/>
  <c r="D23" i="28" s="1"/>
  <c r="G142" i="72"/>
  <c r="G170" i="46"/>
  <c r="E126" i="56"/>
  <c r="E11" i="23"/>
  <c r="E11" i="26" s="1"/>
  <c r="G143" i="69"/>
  <c r="G112" i="46"/>
  <c r="C143" i="67"/>
  <c r="C69" i="46"/>
  <c r="H146" i="65"/>
  <c r="H34" i="46"/>
  <c r="I146" i="65"/>
  <c r="I34" i="46"/>
  <c r="G336" i="69"/>
  <c r="G113" i="56"/>
  <c r="E186" i="68"/>
  <c r="E101" i="46"/>
  <c r="D144" i="69"/>
  <c r="D113" i="46"/>
  <c r="D143" i="67"/>
  <c r="D69" i="46"/>
  <c r="C282" i="72"/>
  <c r="H150" i="69"/>
  <c r="H119" i="46"/>
  <c r="D173" i="68"/>
  <c r="D88" i="46"/>
  <c r="C243" i="68"/>
  <c r="C242" i="68" s="1"/>
  <c r="C86" i="52"/>
  <c r="C85" i="49"/>
  <c r="E5" i="24"/>
  <c r="E5" i="27" s="1"/>
  <c r="E371" i="64"/>
  <c r="E10" i="56"/>
  <c r="E18" i="21"/>
  <c r="C198" i="65"/>
  <c r="C197" i="65" s="1"/>
  <c r="C29" i="52"/>
  <c r="C28" i="49"/>
  <c r="D19" i="14"/>
  <c r="D19" i="17" s="1"/>
  <c r="D17" i="11"/>
  <c r="D99" i="6"/>
  <c r="C227" i="71"/>
  <c r="C226" i="71" s="1"/>
  <c r="C146" i="51"/>
  <c r="D147" i="49"/>
  <c r="D147" i="46"/>
  <c r="D146" i="45"/>
  <c r="D146" i="46" s="1"/>
  <c r="C342" i="67"/>
  <c r="C105" i="57"/>
  <c r="D165" i="49"/>
  <c r="D165" i="46"/>
  <c r="D164" i="45"/>
  <c r="D164" i="46" s="1"/>
  <c r="E110" i="48"/>
  <c r="E109" i="44"/>
  <c r="C347" i="69"/>
  <c r="D118" i="72"/>
  <c r="D136" i="72" s="1"/>
  <c r="D137" i="72"/>
  <c r="F107" i="46"/>
  <c r="G180" i="68"/>
  <c r="G95" i="46"/>
  <c r="C374" i="64"/>
  <c r="E23" i="13"/>
  <c r="E23" i="16" s="1"/>
  <c r="E23" i="10"/>
  <c r="E26" i="13"/>
  <c r="E26" i="16" s="1"/>
  <c r="E26" i="10"/>
  <c r="D137" i="71"/>
  <c r="D118" i="71"/>
  <c r="D136" i="71" s="1"/>
  <c r="J26" i="12"/>
  <c r="J26" i="15" s="1"/>
  <c r="D67" i="67"/>
  <c r="D69" i="42"/>
  <c r="D341" i="65"/>
  <c r="D37" i="56"/>
  <c r="S11" i="14"/>
  <c r="S11" i="17" s="1"/>
  <c r="F145" i="69"/>
  <c r="F114" i="46"/>
  <c r="I142" i="71"/>
  <c r="I152" i="46"/>
  <c r="G176" i="68"/>
  <c r="G91" i="46"/>
  <c r="G163" i="64"/>
  <c r="G14" i="46"/>
  <c r="D323" i="71"/>
  <c r="D151" i="56"/>
  <c r="F150" i="66"/>
  <c r="F57" i="46"/>
  <c r="I146" i="67"/>
  <c r="I72" i="46"/>
  <c r="C282" i="71"/>
  <c r="G10" i="13"/>
  <c r="G10" i="16" s="1"/>
  <c r="G10" i="10"/>
  <c r="D86" i="51"/>
  <c r="D85" i="48"/>
  <c r="D219" i="68"/>
  <c r="D218" i="68" s="1"/>
  <c r="D262" i="64"/>
  <c r="D261" i="64" s="1"/>
  <c r="D7" i="51"/>
  <c r="C15" i="12"/>
  <c r="C15" i="15" s="1"/>
  <c r="C16" i="15"/>
  <c r="C164" i="49"/>
  <c r="C165" i="52"/>
  <c r="C191" i="72"/>
  <c r="C190" i="72" s="1"/>
  <c r="C128" i="51"/>
  <c r="C236" i="70"/>
  <c r="C235" i="70" s="1"/>
  <c r="F138" i="69"/>
  <c r="F70" i="69"/>
  <c r="F117" i="42"/>
  <c r="C375" i="64"/>
  <c r="C14" i="56"/>
  <c r="D7" i="49"/>
  <c r="D8" i="52"/>
  <c r="D220" i="64"/>
  <c r="D219" i="64" s="1"/>
  <c r="C326" i="64"/>
  <c r="E5" i="56"/>
  <c r="E5" i="21"/>
  <c r="F23" i="23"/>
  <c r="F23" i="26" s="1"/>
  <c r="C141" i="71"/>
  <c r="C151" i="46"/>
  <c r="H142" i="71"/>
  <c r="H152" i="46"/>
  <c r="C67" i="72"/>
  <c r="C167" i="42"/>
  <c r="H142" i="72"/>
  <c r="H170" i="46"/>
  <c r="C336" i="65"/>
  <c r="C32" i="56"/>
  <c r="D326" i="64"/>
  <c r="C294" i="70"/>
  <c r="C173" i="68"/>
  <c r="C88" i="46"/>
  <c r="H338" i="69"/>
  <c r="H115" i="56"/>
  <c r="E144" i="69"/>
  <c r="E113" i="46"/>
  <c r="D198" i="70"/>
  <c r="D197" i="70" s="1"/>
  <c r="D129" i="52"/>
  <c r="D128" i="49"/>
  <c r="D23" i="24"/>
  <c r="D23" i="27" s="1"/>
  <c r="D23" i="21"/>
  <c r="C337" i="65"/>
  <c r="C33" i="56"/>
  <c r="E19" i="14"/>
  <c r="E19" i="17" s="1"/>
  <c r="E17" i="11"/>
  <c r="D29" i="49"/>
  <c r="D29" i="46"/>
  <c r="D28" i="45"/>
  <c r="D28" i="46" s="1"/>
  <c r="C48" i="59"/>
  <c r="C47" i="55"/>
  <c r="C48" i="56"/>
  <c r="C220" i="64"/>
  <c r="C219" i="64" s="1"/>
  <c r="C8" i="52"/>
  <c r="C7" i="49"/>
  <c r="D35" i="56"/>
  <c r="C105" i="59"/>
  <c r="F45" i="46"/>
  <c r="E18" i="24"/>
  <c r="E18" i="27" s="1"/>
  <c r="F146" i="72"/>
  <c r="F174" i="46"/>
  <c r="I146" i="70"/>
  <c r="I134" i="46"/>
  <c r="E68" i="66"/>
  <c r="E51" i="42"/>
  <c r="I180" i="68"/>
  <c r="I95" i="46"/>
  <c r="E8" i="23"/>
  <c r="E8" i="26" s="1"/>
  <c r="I142" i="72"/>
  <c r="I170" i="46"/>
  <c r="D70" i="65"/>
  <c r="D36" i="42"/>
  <c r="C144" i="70"/>
  <c r="C132" i="46"/>
  <c r="D143" i="66"/>
  <c r="D50" i="46"/>
  <c r="E134" i="56"/>
  <c r="D145" i="66"/>
  <c r="D52" i="46"/>
  <c r="G142" i="71"/>
  <c r="G152" i="46"/>
  <c r="H150" i="67"/>
  <c r="H76" i="46"/>
  <c r="C139" i="71"/>
  <c r="C149" i="46"/>
  <c r="C328" i="69"/>
  <c r="F26" i="46"/>
  <c r="C198" i="70"/>
  <c r="C197" i="70" s="1"/>
  <c r="C129" i="52"/>
  <c r="C128" i="49"/>
  <c r="D173" i="71"/>
  <c r="D172" i="71" s="1"/>
  <c r="D147" i="51"/>
  <c r="D146" i="48"/>
  <c r="D121" i="65"/>
  <c r="D140" i="65" s="1"/>
  <c r="D141" i="65"/>
  <c r="C333" i="66"/>
  <c r="C313" i="66"/>
  <c r="C332" i="66" s="1"/>
  <c r="D128" i="51"/>
  <c r="D236" i="70"/>
  <c r="D235" i="70" s="1"/>
  <c r="E30" i="13"/>
  <c r="E30" i="16" s="1"/>
  <c r="E30" i="10"/>
  <c r="C255" i="66"/>
  <c r="C254" i="66" s="1"/>
  <c r="C47" i="52"/>
  <c r="I113" i="42"/>
  <c r="D339" i="65"/>
  <c r="D67" i="49"/>
  <c r="D67" i="46"/>
  <c r="D66" i="45"/>
  <c r="D66" i="46" s="1"/>
  <c r="F138" i="66"/>
  <c r="I176" i="68"/>
  <c r="I91" i="46"/>
  <c r="D15" i="8"/>
  <c r="D16" i="12"/>
  <c r="D198" i="66"/>
  <c r="D197" i="66" s="1"/>
  <c r="D48" i="52"/>
  <c r="D47" i="49"/>
  <c r="C366" i="69"/>
  <c r="C105" i="58"/>
  <c r="C105" i="61"/>
  <c r="C423" i="69"/>
  <c r="H180" i="68"/>
  <c r="H95" i="46"/>
  <c r="F146" i="71"/>
  <c r="F156" i="46"/>
  <c r="I146" i="69"/>
  <c r="I115" i="46"/>
  <c r="H146" i="69"/>
  <c r="H115" i="46"/>
  <c r="H167" i="64"/>
  <c r="H18" i="46"/>
  <c r="D342" i="65"/>
  <c r="D38" i="56"/>
  <c r="D294" i="66"/>
  <c r="D21" i="14"/>
  <c r="D21" i="17" s="1"/>
  <c r="F138" i="65"/>
  <c r="D27" i="18"/>
  <c r="C236" i="65"/>
  <c r="C235" i="65" s="1"/>
  <c r="C28" i="51"/>
  <c r="F24" i="14"/>
  <c r="F24" i="17" s="1"/>
  <c r="H19" i="12"/>
  <c r="H19" i="15" s="1"/>
  <c r="H17" i="7"/>
  <c r="C291" i="68"/>
  <c r="C290" i="68" s="1"/>
  <c r="C85" i="51"/>
  <c r="C17" i="18"/>
  <c r="D179" i="65"/>
  <c r="D178" i="65" s="1"/>
  <c r="D29" i="51"/>
  <c r="D28" i="48"/>
  <c r="C48" i="58"/>
  <c r="C47" i="54"/>
  <c r="C16" i="16"/>
  <c r="C15" i="13"/>
  <c r="C15" i="16" s="1"/>
  <c r="E21" i="14"/>
  <c r="E21" i="17" s="1"/>
  <c r="D164" i="48"/>
  <c r="D173" i="72"/>
  <c r="D172" i="72" s="1"/>
  <c r="D165" i="51"/>
  <c r="C164" i="51"/>
  <c r="C227" i="72"/>
  <c r="C226" i="72" s="1"/>
  <c r="F126" i="46"/>
  <c r="D26" i="13"/>
  <c r="D26" i="16" s="1"/>
  <c r="D26" i="10"/>
  <c r="I68" i="69"/>
  <c r="C174" i="56"/>
  <c r="D141" i="67"/>
  <c r="D121" i="67"/>
  <c r="D140" i="67" s="1"/>
  <c r="F83" i="46"/>
  <c r="E11" i="24"/>
  <c r="E11" i="27" s="1"/>
  <c r="C26" i="23"/>
  <c r="C26" i="26" s="1"/>
  <c r="Q27" i="7"/>
  <c r="G23" i="14"/>
  <c r="G23" i="17" s="1"/>
  <c r="G24" i="14"/>
  <c r="G24" i="17" s="1"/>
  <c r="C20" i="23"/>
  <c r="C20" i="26" s="1"/>
  <c r="U23" i="12" l="1"/>
  <c r="U23" i="15" s="1"/>
  <c r="C17" i="56"/>
  <c r="D36" i="56"/>
  <c r="D340" i="65"/>
  <c r="E338" i="70"/>
  <c r="D30" i="25"/>
  <c r="D30" i="28" s="1"/>
  <c r="D30" i="23"/>
  <c r="D30" i="26" s="1"/>
  <c r="D30" i="21"/>
  <c r="D121" i="56"/>
  <c r="D344" i="69"/>
  <c r="C378" i="64"/>
  <c r="E11" i="21"/>
  <c r="C15" i="56"/>
  <c r="C105" i="60"/>
  <c r="C26" i="21"/>
  <c r="C105" i="63"/>
  <c r="G19" i="14"/>
  <c r="G19" i="17" s="1"/>
  <c r="C404" i="69"/>
  <c r="D338" i="67"/>
  <c r="G20" i="14"/>
  <c r="G20" i="17" s="1"/>
  <c r="G22" i="14"/>
  <c r="G22" i="17" s="1"/>
  <c r="D111" i="56"/>
  <c r="D282" i="72"/>
  <c r="J20" i="12"/>
  <c r="J20" i="15" s="1"/>
  <c r="I336" i="69"/>
  <c r="I113" i="56"/>
  <c r="H150" i="65"/>
  <c r="H38" i="46"/>
  <c r="H337" i="69"/>
  <c r="H114" i="56"/>
  <c r="E8" i="25"/>
  <c r="E8" i="28" s="1"/>
  <c r="F335" i="69"/>
  <c r="F112" i="56"/>
  <c r="G146" i="72"/>
  <c r="G174" i="46"/>
  <c r="D324" i="71"/>
  <c r="D152" i="56"/>
  <c r="C422" i="68"/>
  <c r="C95" i="56"/>
  <c r="D294" i="65"/>
  <c r="D322" i="72"/>
  <c r="D168" i="56"/>
  <c r="C77" i="64"/>
  <c r="C12" i="42"/>
  <c r="D68" i="71"/>
  <c r="D150" i="42"/>
  <c r="D15" i="12"/>
  <c r="D15" i="15" s="1"/>
  <c r="D16" i="15"/>
  <c r="D7" i="25"/>
  <c r="D7" i="28" s="1"/>
  <c r="D4" i="22"/>
  <c r="E17" i="14"/>
  <c r="E17" i="17" s="1"/>
  <c r="C129" i="58"/>
  <c r="C128" i="54"/>
  <c r="D309" i="69"/>
  <c r="F20" i="14"/>
  <c r="F20" i="17" s="1"/>
  <c r="C255" i="65"/>
  <c r="C254" i="65" s="1"/>
  <c r="C28" i="52"/>
  <c r="E8" i="21"/>
  <c r="C29" i="58"/>
  <c r="C28" i="54"/>
  <c r="C67" i="58"/>
  <c r="C66" i="54"/>
  <c r="C86" i="59"/>
  <c r="C85" i="55"/>
  <c r="C86" i="56"/>
  <c r="F5" i="46"/>
  <c r="C313" i="67"/>
  <c r="C332" i="67" s="1"/>
  <c r="C333" i="67"/>
  <c r="E110" i="49"/>
  <c r="E109" i="45"/>
  <c r="E109" i="46" s="1"/>
  <c r="E110" i="46"/>
  <c r="C141" i="72"/>
  <c r="C169" i="46"/>
  <c r="C79" i="64"/>
  <c r="C16" i="42"/>
  <c r="D294" i="67"/>
  <c r="F144" i="69"/>
  <c r="F113" i="46"/>
  <c r="E9" i="23"/>
  <c r="E9" i="26" s="1"/>
  <c r="H336" i="69"/>
  <c r="H113" i="56"/>
  <c r="G184" i="68"/>
  <c r="G99" i="46"/>
  <c r="C82" i="68"/>
  <c r="C93" i="42"/>
  <c r="H150" i="70"/>
  <c r="H138" i="46"/>
  <c r="K26" i="12"/>
  <c r="K26" i="15" s="1"/>
  <c r="C15" i="20"/>
  <c r="C16" i="24"/>
  <c r="G167" i="64"/>
  <c r="G18" i="46"/>
  <c r="J21" i="12"/>
  <c r="J21" i="15" s="1"/>
  <c r="H146" i="70"/>
  <c r="H134" i="46"/>
  <c r="D164" i="51"/>
  <c r="D227" i="72"/>
  <c r="D226" i="72" s="1"/>
  <c r="C47" i="58"/>
  <c r="C48" i="61"/>
  <c r="C371" i="66"/>
  <c r="C370" i="66" s="1"/>
  <c r="D48" i="58"/>
  <c r="D47" i="54"/>
  <c r="C8" i="59"/>
  <c r="C7" i="55"/>
  <c r="C8" i="56"/>
  <c r="C255" i="70"/>
  <c r="C254" i="70" s="1"/>
  <c r="C128" i="52"/>
  <c r="C283" i="64"/>
  <c r="C282" i="64" s="1"/>
  <c r="C7" i="52"/>
  <c r="E338" i="67"/>
  <c r="E72" i="56"/>
  <c r="C147" i="58"/>
  <c r="C146" i="54"/>
  <c r="E179" i="69"/>
  <c r="E178" i="69" s="1"/>
  <c r="E109" i="48"/>
  <c r="E110" i="51"/>
  <c r="C315" i="68"/>
  <c r="C314" i="68" s="1"/>
  <c r="C85" i="52"/>
  <c r="C165" i="58"/>
  <c r="C164" i="54"/>
  <c r="F26" i="13"/>
  <c r="F26" i="16" s="1"/>
  <c r="F26" i="10"/>
  <c r="C388" i="68"/>
  <c r="C412" i="68" s="1"/>
  <c r="C413" i="68"/>
  <c r="F154" i="64"/>
  <c r="E141" i="69"/>
  <c r="E121" i="69"/>
  <c r="E140" i="69" s="1"/>
  <c r="G107" i="46"/>
  <c r="C376" i="64"/>
  <c r="D324" i="72"/>
  <c r="D170" i="56"/>
  <c r="D144" i="66"/>
  <c r="D51" i="46"/>
  <c r="C129" i="59"/>
  <c r="C129" i="56"/>
  <c r="C128" i="55"/>
  <c r="D146" i="51"/>
  <c r="D227" i="71"/>
  <c r="D226" i="71" s="1"/>
  <c r="I184" i="68"/>
  <c r="I99" i="46"/>
  <c r="F8" i="13"/>
  <c r="F8" i="16" s="1"/>
  <c r="F8" i="10"/>
  <c r="I143" i="69"/>
  <c r="I112" i="46"/>
  <c r="H150" i="66"/>
  <c r="H57" i="46"/>
  <c r="J24" i="12"/>
  <c r="J24" i="15" s="1"/>
  <c r="C377" i="64"/>
  <c r="C16" i="56"/>
  <c r="D141" i="71"/>
  <c r="D151" i="46"/>
  <c r="E68" i="67"/>
  <c r="E70" i="42"/>
  <c r="C337" i="67"/>
  <c r="C71" i="56"/>
  <c r="T11" i="14"/>
  <c r="T11" i="17" s="1"/>
  <c r="I146" i="71"/>
  <c r="I156" i="46"/>
  <c r="C347" i="64"/>
  <c r="C369" i="64"/>
  <c r="C461" i="69"/>
  <c r="D191" i="71"/>
  <c r="D190" i="71" s="1"/>
  <c r="D147" i="52"/>
  <c r="D146" i="49"/>
  <c r="D129" i="6"/>
  <c r="D153" i="6"/>
  <c r="D17" i="14"/>
  <c r="D17" i="17" s="1"/>
  <c r="E18" i="23"/>
  <c r="E18" i="26" s="1"/>
  <c r="D22" i="13"/>
  <c r="D22" i="16" s="1"/>
  <c r="D22" i="10"/>
  <c r="E330" i="67"/>
  <c r="E330" i="70"/>
  <c r="C165" i="59"/>
  <c r="C165" i="56"/>
  <c r="C164" i="55"/>
  <c r="G138" i="69"/>
  <c r="D134" i="56"/>
  <c r="D236" i="67"/>
  <c r="D235" i="67" s="1"/>
  <c r="D66" i="51"/>
  <c r="E143" i="66"/>
  <c r="E50" i="46"/>
  <c r="G150" i="66"/>
  <c r="G57" i="46"/>
  <c r="E330" i="65"/>
  <c r="E26" i="56"/>
  <c r="E6" i="23"/>
  <c r="E6" i="26" s="1"/>
  <c r="D70" i="72"/>
  <c r="D172" i="42"/>
  <c r="I146" i="72"/>
  <c r="I174" i="46"/>
  <c r="D69" i="72"/>
  <c r="D171" i="42"/>
  <c r="F23" i="25"/>
  <c r="F23" i="28" s="1"/>
  <c r="G150" i="65"/>
  <c r="G38" i="46"/>
  <c r="S9" i="14"/>
  <c r="S9" i="17" s="1"/>
  <c r="C47" i="56"/>
  <c r="D8" i="58"/>
  <c r="D7" i="54"/>
  <c r="D129" i="59"/>
  <c r="D128" i="55"/>
  <c r="D129" i="56"/>
  <c r="C29" i="59"/>
  <c r="C28" i="55"/>
  <c r="C29" i="56"/>
  <c r="C147" i="59"/>
  <c r="C146" i="55"/>
  <c r="C147" i="56"/>
  <c r="C319" i="72"/>
  <c r="C300" i="72"/>
  <c r="C318" i="72" s="1"/>
  <c r="D8" i="59"/>
  <c r="D7" i="55"/>
  <c r="D8" i="56"/>
  <c r="D91" i="56"/>
  <c r="D15" i="13"/>
  <c r="D15" i="16" s="1"/>
  <c r="D16" i="16"/>
  <c r="D243" i="68"/>
  <c r="D242" i="68" s="1"/>
  <c r="D86" i="52"/>
  <c r="D85" i="49"/>
  <c r="D338" i="70"/>
  <c r="D18" i="23"/>
  <c r="D18" i="26" s="1"/>
  <c r="D129" i="58"/>
  <c r="D128" i="54"/>
  <c r="C86" i="58"/>
  <c r="C85" i="54"/>
  <c r="D67" i="65"/>
  <c r="D31" i="42"/>
  <c r="D255" i="66"/>
  <c r="D254" i="66" s="1"/>
  <c r="D47" i="52"/>
  <c r="D343" i="69"/>
  <c r="D120" i="56"/>
  <c r="C379" i="64"/>
  <c r="C18" i="56"/>
  <c r="D68" i="65"/>
  <c r="D32" i="42"/>
  <c r="D321" i="71"/>
  <c r="D149" i="56"/>
  <c r="C16" i="21"/>
  <c r="J22" i="12"/>
  <c r="J22" i="15" s="1"/>
  <c r="T10" i="14"/>
  <c r="T10" i="17" s="1"/>
  <c r="C140" i="71"/>
  <c r="C150" i="46"/>
  <c r="H146" i="72"/>
  <c r="H174" i="46"/>
  <c r="C48" i="62"/>
  <c r="C47" i="59"/>
  <c r="C390" i="66"/>
  <c r="C389" i="66" s="1"/>
  <c r="C22" i="13"/>
  <c r="C22" i="16" s="1"/>
  <c r="C22" i="10"/>
  <c r="D313" i="70"/>
  <c r="D332" i="70" s="1"/>
  <c r="D333" i="70"/>
  <c r="D283" i="64"/>
  <c r="D282" i="64" s="1"/>
  <c r="D7" i="52"/>
  <c r="C245" i="72"/>
  <c r="C244" i="72" s="1"/>
  <c r="C164" i="52"/>
  <c r="D291" i="68"/>
  <c r="D290" i="68" s="1"/>
  <c r="D85" i="51"/>
  <c r="E6" i="24"/>
  <c r="E6" i="27" s="1"/>
  <c r="C313" i="65"/>
  <c r="C332" i="65" s="1"/>
  <c r="C333" i="65"/>
  <c r="E64" i="56"/>
  <c r="D72" i="56"/>
  <c r="D21" i="13"/>
  <c r="D21" i="16" s="1"/>
  <c r="D21" i="10"/>
  <c r="C21" i="13"/>
  <c r="C21" i="16" s="1"/>
  <c r="C21" i="10"/>
  <c r="C300" i="71"/>
  <c r="C318" i="71" s="1"/>
  <c r="C319" i="71"/>
  <c r="D347" i="64"/>
  <c r="D368" i="64" s="1"/>
  <c r="D369" i="64"/>
  <c r="D418" i="68"/>
  <c r="D15" i="10"/>
  <c r="F110" i="48"/>
  <c r="F109" i="44"/>
  <c r="E5" i="23"/>
  <c r="E5" i="26" s="1"/>
  <c r="C337" i="66"/>
  <c r="C52" i="56"/>
  <c r="D364" i="68"/>
  <c r="H143" i="69"/>
  <c r="H112" i="46"/>
  <c r="D419" i="68"/>
  <c r="D92" i="56"/>
  <c r="H163" i="64"/>
  <c r="H14" i="46"/>
  <c r="D174" i="68"/>
  <c r="D89" i="46"/>
  <c r="D142" i="69"/>
  <c r="D111" i="46"/>
  <c r="E11" i="25"/>
  <c r="E11" i="28" s="1"/>
  <c r="D69" i="70"/>
  <c r="D135" i="42"/>
  <c r="H146" i="71"/>
  <c r="H156" i="46"/>
  <c r="C90" i="56"/>
  <c r="D68" i="70"/>
  <c r="D132" i="42"/>
  <c r="F69" i="69"/>
  <c r="F116" i="42"/>
  <c r="D236" i="65"/>
  <c r="D235" i="65" s="1"/>
  <c r="D28" i="51"/>
  <c r="D20" i="13"/>
  <c r="D20" i="16" s="1"/>
  <c r="D20" i="10"/>
  <c r="D198" i="65"/>
  <c r="D197" i="65" s="1"/>
  <c r="D29" i="52"/>
  <c r="D28" i="49"/>
  <c r="C8" i="58"/>
  <c r="C7" i="54"/>
  <c r="E366" i="64"/>
  <c r="E31" i="13"/>
  <c r="E31" i="16" s="1"/>
  <c r="E31" i="10"/>
  <c r="C20" i="24"/>
  <c r="C20" i="27" s="1"/>
  <c r="C20" i="21"/>
  <c r="E9" i="24"/>
  <c r="E9" i="27" s="1"/>
  <c r="E9" i="21"/>
  <c r="D18" i="24"/>
  <c r="D18" i="27" s="1"/>
  <c r="D18" i="21"/>
  <c r="C255" i="67"/>
  <c r="C254" i="67" s="1"/>
  <c r="C66" i="52"/>
  <c r="D48" i="59"/>
  <c r="D47" i="55"/>
  <c r="D48" i="56"/>
  <c r="C50" i="56"/>
  <c r="E83" i="56"/>
  <c r="D10" i="56"/>
  <c r="E28" i="25"/>
  <c r="E28" i="28" s="1"/>
  <c r="G145" i="69"/>
  <c r="G114" i="46"/>
  <c r="C373" i="64"/>
  <c r="C12" i="56"/>
  <c r="D67" i="52"/>
  <c r="D66" i="49"/>
  <c r="D198" i="67"/>
  <c r="D197" i="67" s="1"/>
  <c r="I337" i="69"/>
  <c r="I114" i="56"/>
  <c r="D322" i="71"/>
  <c r="D150" i="56"/>
  <c r="G150" i="67"/>
  <c r="G76" i="46"/>
  <c r="G150" i="70"/>
  <c r="G138" i="46"/>
  <c r="D144" i="67"/>
  <c r="D70" i="46"/>
  <c r="H184" i="68"/>
  <c r="H99" i="46"/>
  <c r="C426" i="68"/>
  <c r="D282" i="71"/>
  <c r="D323" i="72"/>
  <c r="D169" i="56"/>
  <c r="F342" i="69"/>
  <c r="F119" i="56"/>
  <c r="C313" i="70"/>
  <c r="C332" i="70" s="1"/>
  <c r="C333" i="70"/>
  <c r="C120" i="6"/>
  <c r="C136" i="6"/>
  <c r="C160" i="6"/>
  <c r="D255" i="70"/>
  <c r="D254" i="70" s="1"/>
  <c r="D128" i="52"/>
  <c r="D105" i="55"/>
  <c r="C417" i="68"/>
  <c r="D164" i="49"/>
  <c r="D165" i="52"/>
  <c r="D191" i="72"/>
  <c r="D190" i="72" s="1"/>
  <c r="C67" i="59"/>
  <c r="C66" i="55"/>
  <c r="C67" i="56"/>
  <c r="C245" i="71"/>
  <c r="C244" i="71" s="1"/>
  <c r="C146" i="52"/>
  <c r="D333" i="66"/>
  <c r="D313" i="66"/>
  <c r="D332" i="66" s="1"/>
  <c r="C335" i="66"/>
  <c r="D371" i="64"/>
  <c r="D17" i="18"/>
  <c r="C20" i="25"/>
  <c r="C20" i="28" s="1"/>
  <c r="C24" i="23"/>
  <c r="C24" i="26" s="1"/>
  <c r="E6" i="21" l="1"/>
  <c r="D422" i="68"/>
  <c r="C26" i="24"/>
  <c r="C26" i="27" s="1"/>
  <c r="D76" i="56"/>
  <c r="J113" i="42"/>
  <c r="C128" i="56"/>
  <c r="D95" i="56"/>
  <c r="E176" i="56"/>
  <c r="E30" i="23"/>
  <c r="E30" i="26" s="1"/>
  <c r="D328" i="72"/>
  <c r="E30" i="25"/>
  <c r="E30" i="28" s="1"/>
  <c r="D345" i="69"/>
  <c r="D122" i="56"/>
  <c r="D344" i="70"/>
  <c r="D140" i="56"/>
  <c r="E330" i="72"/>
  <c r="D342" i="67"/>
  <c r="C99" i="56"/>
  <c r="J68" i="69"/>
  <c r="D290" i="69"/>
  <c r="D328" i="69" s="1"/>
  <c r="D26" i="23"/>
  <c r="D26" i="26" s="1"/>
  <c r="D442" i="69"/>
  <c r="D128" i="56"/>
  <c r="C85" i="56"/>
  <c r="C335" i="70"/>
  <c r="H21" i="14"/>
  <c r="H21" i="17" s="1"/>
  <c r="H20" i="14"/>
  <c r="H20" i="17" s="1"/>
  <c r="C421" i="68"/>
  <c r="C94" i="56"/>
  <c r="J146" i="69"/>
  <c r="J115" i="46"/>
  <c r="D129" i="61"/>
  <c r="D128" i="58"/>
  <c r="D371" i="70"/>
  <c r="D370" i="70" s="1"/>
  <c r="D120" i="6"/>
  <c r="D160" i="6"/>
  <c r="D136" i="6"/>
  <c r="D146" i="52"/>
  <c r="D245" i="71"/>
  <c r="D244" i="71" s="1"/>
  <c r="C129" i="62"/>
  <c r="C128" i="59"/>
  <c r="C390" i="70"/>
  <c r="C389" i="70" s="1"/>
  <c r="C16" i="27"/>
  <c r="C15" i="24"/>
  <c r="C15" i="27" s="1"/>
  <c r="C371" i="70"/>
  <c r="C370" i="70" s="1"/>
  <c r="C129" i="61"/>
  <c r="C128" i="58"/>
  <c r="D333" i="67"/>
  <c r="D313" i="67"/>
  <c r="D332" i="67" s="1"/>
  <c r="F23" i="24"/>
  <c r="F23" i="27" s="1"/>
  <c r="F23" i="21"/>
  <c r="D68" i="72"/>
  <c r="D168" i="42"/>
  <c r="D140" i="71"/>
  <c r="D150" i="46"/>
  <c r="F75" i="64"/>
  <c r="F10" i="42"/>
  <c r="E145" i="66"/>
  <c r="E52" i="46"/>
  <c r="C321" i="71"/>
  <c r="C149" i="56"/>
  <c r="K21" i="12"/>
  <c r="K21" i="15" s="1"/>
  <c r="C22" i="23"/>
  <c r="C22" i="26" s="1"/>
  <c r="C152" i="70"/>
  <c r="C140" i="46"/>
  <c r="C21" i="23"/>
  <c r="C21" i="26" s="1"/>
  <c r="C170" i="64"/>
  <c r="C21" i="46"/>
  <c r="E122" i="68"/>
  <c r="F70" i="66"/>
  <c r="F55" i="42"/>
  <c r="G26" i="13"/>
  <c r="G26" i="16" s="1"/>
  <c r="G26" i="10"/>
  <c r="D138" i="56"/>
  <c r="H24" i="14"/>
  <c r="H24" i="17" s="1"/>
  <c r="G14" i="18"/>
  <c r="G4" i="18"/>
  <c r="G3" i="18" s="1"/>
  <c r="D85" i="52"/>
  <c r="D315" i="68"/>
  <c r="D314" i="68" s="1"/>
  <c r="C146" i="56"/>
  <c r="D57" i="56"/>
  <c r="E91" i="56"/>
  <c r="C355" i="72"/>
  <c r="C354" i="72" s="1"/>
  <c r="C165" i="61"/>
  <c r="C164" i="58"/>
  <c r="C146" i="58"/>
  <c r="C355" i="71"/>
  <c r="C354" i="71" s="1"/>
  <c r="C147" i="61"/>
  <c r="D105" i="62"/>
  <c r="D300" i="72"/>
  <c r="D318" i="72" s="1"/>
  <c r="D319" i="72"/>
  <c r="C485" i="68"/>
  <c r="C484" i="68" s="1"/>
  <c r="C86" i="62"/>
  <c r="C85" i="59"/>
  <c r="D4" i="25"/>
  <c r="D4" i="28" s="1"/>
  <c r="D372" i="64"/>
  <c r="D11" i="56"/>
  <c r="E6" i="25"/>
  <c r="E6" i="28" s="1"/>
  <c r="C15" i="19"/>
  <c r="C15" i="21" s="1"/>
  <c r="C16" i="23"/>
  <c r="F121" i="69"/>
  <c r="F140" i="69" s="1"/>
  <c r="F141" i="69"/>
  <c r="D165" i="59"/>
  <c r="D164" i="55"/>
  <c r="D165" i="56"/>
  <c r="E198" i="69"/>
  <c r="E197" i="69" s="1"/>
  <c r="E109" i="49"/>
  <c r="E110" i="52"/>
  <c r="C139" i="72"/>
  <c r="C167" i="46"/>
  <c r="J150" i="69"/>
  <c r="J119" i="46"/>
  <c r="E70" i="67"/>
  <c r="E74" i="42"/>
  <c r="G5" i="13"/>
  <c r="G5" i="16" s="1"/>
  <c r="G5" i="10"/>
  <c r="L26" i="12"/>
  <c r="L26" i="15" s="1"/>
  <c r="K22" i="12"/>
  <c r="K22" i="15" s="1"/>
  <c r="J337" i="69"/>
  <c r="J114" i="56"/>
  <c r="D67" i="70"/>
  <c r="D131" i="42"/>
  <c r="R31" i="12"/>
  <c r="R31" i="15" s="1"/>
  <c r="D245" i="72"/>
  <c r="D244" i="72" s="1"/>
  <c r="D164" i="52"/>
  <c r="D342" i="70"/>
  <c r="C411" i="64"/>
  <c r="C410" i="64" s="1"/>
  <c r="C8" i="61"/>
  <c r="C7" i="58"/>
  <c r="G11" i="13"/>
  <c r="G11" i="16" s="1"/>
  <c r="G11" i="10"/>
  <c r="G6" i="13"/>
  <c r="G6" i="16" s="1"/>
  <c r="G6" i="10"/>
  <c r="C447" i="66"/>
  <c r="C446" i="66" s="1"/>
  <c r="C47" i="62"/>
  <c r="C373" i="71"/>
  <c r="C372" i="71" s="1"/>
  <c r="C147" i="62"/>
  <c r="C146" i="59"/>
  <c r="G21" i="14"/>
  <c r="G21" i="17" s="1"/>
  <c r="D342" i="66"/>
  <c r="C373" i="72"/>
  <c r="C372" i="72" s="1"/>
  <c r="C165" i="62"/>
  <c r="C164" i="59"/>
  <c r="D105" i="59"/>
  <c r="D47" i="56"/>
  <c r="C66" i="56"/>
  <c r="E70" i="66"/>
  <c r="E55" i="42"/>
  <c r="D374" i="64"/>
  <c r="D13" i="56"/>
  <c r="F186" i="68"/>
  <c r="F101" i="46"/>
  <c r="D145" i="65"/>
  <c r="D33" i="46"/>
  <c r="E67" i="70"/>
  <c r="E131" i="42"/>
  <c r="G144" i="69"/>
  <c r="G113" i="46"/>
  <c r="C323" i="71"/>
  <c r="C151" i="56"/>
  <c r="I150" i="70"/>
  <c r="I138" i="46"/>
  <c r="D69" i="65"/>
  <c r="D35" i="42"/>
  <c r="D67" i="71"/>
  <c r="D149" i="42"/>
  <c r="C336" i="66"/>
  <c r="C51" i="56"/>
  <c r="C336" i="67"/>
  <c r="C70" i="56"/>
  <c r="E410" i="68"/>
  <c r="D156" i="56"/>
  <c r="D34" i="56"/>
  <c r="D385" i="69"/>
  <c r="C7" i="56"/>
  <c r="D371" i="66"/>
  <c r="D370" i="66" s="1"/>
  <c r="D48" i="61"/>
  <c r="D47" i="58"/>
  <c r="C428" i="66"/>
  <c r="C427" i="66" s="1"/>
  <c r="C47" i="61"/>
  <c r="D67" i="58"/>
  <c r="D66" i="54"/>
  <c r="C66" i="58"/>
  <c r="C67" i="61"/>
  <c r="C371" i="67"/>
  <c r="C370" i="67" s="1"/>
  <c r="D334" i="69"/>
  <c r="E68" i="70"/>
  <c r="E132" i="42"/>
  <c r="E31" i="23"/>
  <c r="E31" i="26" s="1"/>
  <c r="K24" i="12"/>
  <c r="K24" i="15" s="1"/>
  <c r="D321" i="72"/>
  <c r="D167" i="56"/>
  <c r="F67" i="69"/>
  <c r="F112" i="42"/>
  <c r="E57" i="56"/>
  <c r="D328" i="71"/>
  <c r="C29" i="62"/>
  <c r="C28" i="59"/>
  <c r="C390" i="65"/>
  <c r="C389" i="65" s="1"/>
  <c r="D338" i="65"/>
  <c r="D86" i="59"/>
  <c r="D86" i="56"/>
  <c r="D85" i="55"/>
  <c r="C8" i="62"/>
  <c r="C432" i="64"/>
  <c r="C431" i="64" s="1"/>
  <c r="C7" i="59"/>
  <c r="C28" i="56"/>
  <c r="D15" i="20"/>
  <c r="D16" i="24"/>
  <c r="I145" i="69"/>
  <c r="I114" i="46"/>
  <c r="C152" i="65"/>
  <c r="C40" i="46"/>
  <c r="D70" i="70"/>
  <c r="D136" i="42"/>
  <c r="C416" i="68"/>
  <c r="C89" i="56"/>
  <c r="E67" i="67"/>
  <c r="E69" i="42"/>
  <c r="H145" i="69"/>
  <c r="H114" i="46"/>
  <c r="I150" i="67"/>
  <c r="I76" i="46"/>
  <c r="F338" i="66"/>
  <c r="F53" i="56"/>
  <c r="F169" i="64"/>
  <c r="F20" i="46"/>
  <c r="D69" i="71"/>
  <c r="D153" i="42"/>
  <c r="F338" i="67"/>
  <c r="F72" i="56"/>
  <c r="E69" i="66"/>
  <c r="E54" i="42"/>
  <c r="I167" i="64"/>
  <c r="I18" i="46"/>
  <c r="D143" i="65"/>
  <c r="D31" i="46"/>
  <c r="D145" i="70"/>
  <c r="D133" i="46"/>
  <c r="C148" i="71"/>
  <c r="C158" i="46"/>
  <c r="K20" i="12"/>
  <c r="K20" i="15" s="1"/>
  <c r="C179" i="68"/>
  <c r="C94" i="46"/>
  <c r="E80" i="68"/>
  <c r="E89" i="42"/>
  <c r="G23" i="13"/>
  <c r="G23" i="16" s="1"/>
  <c r="G23" i="10"/>
  <c r="D255" i="67"/>
  <c r="D254" i="67" s="1"/>
  <c r="D66" i="52"/>
  <c r="E342" i="67"/>
  <c r="E76" i="56"/>
  <c r="E5" i="25"/>
  <c r="E5" i="28" s="1"/>
  <c r="E342" i="66"/>
  <c r="C461" i="68"/>
  <c r="C460" i="68" s="1"/>
  <c r="C86" i="61"/>
  <c r="C85" i="58"/>
  <c r="D7" i="56"/>
  <c r="D390" i="70"/>
  <c r="D389" i="70" s="1"/>
  <c r="D129" i="62"/>
  <c r="D128" i="59"/>
  <c r="E30" i="24"/>
  <c r="E30" i="27" s="1"/>
  <c r="D18" i="25"/>
  <c r="D18" i="28" s="1"/>
  <c r="D388" i="68"/>
  <c r="D412" i="68" s="1"/>
  <c r="D413" i="68"/>
  <c r="E236" i="69"/>
  <c r="E235" i="69" s="1"/>
  <c r="E109" i="51"/>
  <c r="C371" i="65"/>
  <c r="C370" i="65" s="1"/>
  <c r="C29" i="61"/>
  <c r="C28" i="58"/>
  <c r="C140" i="72"/>
  <c r="C168" i="46"/>
  <c r="D82" i="68"/>
  <c r="D93" i="42"/>
  <c r="J338" i="69"/>
  <c r="J115" i="56"/>
  <c r="C81" i="68"/>
  <c r="C92" i="42"/>
  <c r="D375" i="64"/>
  <c r="D14" i="56"/>
  <c r="J146" i="70"/>
  <c r="J134" i="46"/>
  <c r="C76" i="64"/>
  <c r="C162" i="64"/>
  <c r="C13" i="46"/>
  <c r="D147" i="58"/>
  <c r="D146" i="54"/>
  <c r="I24" i="14"/>
  <c r="I24" i="17" s="1"/>
  <c r="D174" i="56"/>
  <c r="D390" i="66"/>
  <c r="D389" i="66" s="1"/>
  <c r="D48" i="62"/>
  <c r="D47" i="59"/>
  <c r="I23" i="14"/>
  <c r="I23" i="17" s="1"/>
  <c r="F110" i="51"/>
  <c r="F179" i="69"/>
  <c r="F178" i="69" s="1"/>
  <c r="F109" i="48"/>
  <c r="D29" i="59"/>
  <c r="D28" i="55"/>
  <c r="D29" i="56"/>
  <c r="E418" i="68"/>
  <c r="C24" i="24"/>
  <c r="C24" i="27" s="1"/>
  <c r="C24" i="21"/>
  <c r="D432" i="64"/>
  <c r="D431" i="64" s="1"/>
  <c r="D8" i="62"/>
  <c r="D7" i="59"/>
  <c r="G9" i="13"/>
  <c r="G9" i="16" s="1"/>
  <c r="G9" i="10"/>
  <c r="E78" i="56"/>
  <c r="E138" i="56"/>
  <c r="D29" i="58"/>
  <c r="D28" i="54"/>
  <c r="C152" i="66"/>
  <c r="C59" i="46"/>
  <c r="D300" i="71"/>
  <c r="D318" i="71" s="1"/>
  <c r="D319" i="71"/>
  <c r="D8" i="61"/>
  <c r="D7" i="58"/>
  <c r="D411" i="64"/>
  <c r="D410" i="64" s="1"/>
  <c r="C164" i="56"/>
  <c r="D165" i="58"/>
  <c r="D164" i="54"/>
  <c r="C337" i="70"/>
  <c r="C133" i="56"/>
  <c r="E9" i="25"/>
  <c r="E9" i="28" s="1"/>
  <c r="I150" i="65"/>
  <c r="I38" i="46"/>
  <c r="C148" i="72"/>
  <c r="C176" i="46"/>
  <c r="I150" i="66"/>
  <c r="I57" i="46"/>
  <c r="C187" i="68"/>
  <c r="C102" i="46"/>
  <c r="E294" i="69"/>
  <c r="C66" i="59"/>
  <c r="C390" i="67"/>
  <c r="C389" i="67" s="1"/>
  <c r="C67" i="62"/>
  <c r="D147" i="59"/>
  <c r="D146" i="55"/>
  <c r="D147" i="56"/>
  <c r="D255" i="65"/>
  <c r="D254" i="65" s="1"/>
  <c r="D28" i="52"/>
  <c r="J19" i="12"/>
  <c r="J19" i="15" s="1"/>
  <c r="J17" i="7"/>
  <c r="H26" i="13"/>
  <c r="H26" i="16" s="1"/>
  <c r="H26" i="10"/>
  <c r="D86" i="58"/>
  <c r="D85" i="54"/>
  <c r="D313" i="65"/>
  <c r="D332" i="65" s="1"/>
  <c r="D333" i="65"/>
  <c r="F19" i="14"/>
  <c r="F19" i="17" s="1"/>
  <c r="F17" i="11"/>
  <c r="C131" i="56"/>
  <c r="G7" i="13"/>
  <c r="G7" i="16" s="1"/>
  <c r="G7" i="10"/>
  <c r="F110" i="49"/>
  <c r="F109" i="45"/>
  <c r="F109" i="46" s="1"/>
  <c r="F110" i="46"/>
  <c r="E344" i="67"/>
  <c r="C368" i="64"/>
  <c r="H23" i="14"/>
  <c r="H23" i="17" s="1"/>
  <c r="E342" i="70"/>
  <c r="D67" i="59"/>
  <c r="D66" i="55"/>
  <c r="D67" i="56"/>
  <c r="E7" i="24"/>
  <c r="E7" i="27" s="1"/>
  <c r="E7" i="21"/>
  <c r="D105" i="54"/>
  <c r="D105" i="56" s="1"/>
  <c r="G17" i="11"/>
  <c r="D22" i="23"/>
  <c r="D22" i="26" s="1"/>
  <c r="E15" i="18"/>
  <c r="C24" i="25"/>
  <c r="C24" i="28" s="1"/>
  <c r="F57" i="56" l="1"/>
  <c r="F342" i="67"/>
  <c r="D335" i="67"/>
  <c r="C69" i="56"/>
  <c r="F418" i="68"/>
  <c r="D69" i="56"/>
  <c r="D376" i="64"/>
  <c r="D164" i="56"/>
  <c r="C415" i="68"/>
  <c r="C335" i="67"/>
  <c r="E30" i="21"/>
  <c r="C88" i="56"/>
  <c r="D66" i="56"/>
  <c r="D429" i="68"/>
  <c r="D102" i="56"/>
  <c r="F342" i="66"/>
  <c r="D347" i="69"/>
  <c r="D105" i="57"/>
  <c r="D18" i="56"/>
  <c r="D426" i="68"/>
  <c r="D99" i="56"/>
  <c r="F91" i="56"/>
  <c r="D146" i="56"/>
  <c r="F76" i="56"/>
  <c r="D28" i="56"/>
  <c r="D15" i="56"/>
  <c r="J146" i="71"/>
  <c r="J156" i="46"/>
  <c r="E313" i="69"/>
  <c r="E332" i="69" s="1"/>
  <c r="E333" i="69"/>
  <c r="E110" i="58"/>
  <c r="E109" i="54"/>
  <c r="D371" i="65"/>
  <c r="D370" i="65" s="1"/>
  <c r="D29" i="61"/>
  <c r="D28" i="58"/>
  <c r="C447" i="65"/>
  <c r="C446" i="65" s="1"/>
  <c r="C28" i="62"/>
  <c r="F330" i="70"/>
  <c r="F126" i="56"/>
  <c r="F11" i="23"/>
  <c r="F11" i="26" s="1"/>
  <c r="F330" i="69"/>
  <c r="F107" i="56"/>
  <c r="F10" i="23"/>
  <c r="F10" i="26" s="1"/>
  <c r="J146" i="66"/>
  <c r="J53" i="46"/>
  <c r="J146" i="72"/>
  <c r="J174" i="46"/>
  <c r="J184" i="68"/>
  <c r="J99" i="46"/>
  <c r="D337" i="66"/>
  <c r="D52" i="56"/>
  <c r="G345" i="65"/>
  <c r="G41" i="56"/>
  <c r="J142" i="71"/>
  <c r="J152" i="46"/>
  <c r="F7" i="23"/>
  <c r="F7" i="26" s="1"/>
  <c r="K338" i="69"/>
  <c r="K115" i="56"/>
  <c r="F159" i="64"/>
  <c r="F10" i="46"/>
  <c r="I20" i="14"/>
  <c r="I20" i="17" s="1"/>
  <c r="I23" i="13"/>
  <c r="I23" i="16" s="1"/>
  <c r="I23" i="10"/>
  <c r="G28" i="24"/>
  <c r="G28" i="27" s="1"/>
  <c r="D447" i="66"/>
  <c r="D446" i="66" s="1"/>
  <c r="D47" i="62"/>
  <c r="E7" i="23"/>
  <c r="E7" i="26" s="1"/>
  <c r="C428" i="65"/>
  <c r="C427" i="65" s="1"/>
  <c r="C28" i="61"/>
  <c r="I26" i="13"/>
  <c r="I26" i="16" s="1"/>
  <c r="I26" i="10"/>
  <c r="D16" i="27"/>
  <c r="D15" i="24"/>
  <c r="D15" i="27" s="1"/>
  <c r="D485" i="68"/>
  <c r="D484" i="68" s="1"/>
  <c r="D86" i="62"/>
  <c r="D85" i="59"/>
  <c r="D421" i="68"/>
  <c r="H10" i="13"/>
  <c r="H10" i="16" s="1"/>
  <c r="H10" i="10"/>
  <c r="F31" i="13"/>
  <c r="F31" i="16" s="1"/>
  <c r="F31" i="10"/>
  <c r="H19" i="14"/>
  <c r="H19" i="17" s="1"/>
  <c r="H17" i="11"/>
  <c r="K113" i="42"/>
  <c r="H22" i="14"/>
  <c r="H22" i="17" s="1"/>
  <c r="D20" i="24"/>
  <c r="D20" i="27" s="1"/>
  <c r="D373" i="72"/>
  <c r="D372" i="72" s="1"/>
  <c r="D165" i="62"/>
  <c r="D164" i="59"/>
  <c r="F11" i="24"/>
  <c r="F11" i="27" s="1"/>
  <c r="E100" i="72"/>
  <c r="E339" i="65"/>
  <c r="E35" i="56"/>
  <c r="F330" i="66"/>
  <c r="G23" i="23"/>
  <c r="G23" i="26" s="1"/>
  <c r="E102" i="70"/>
  <c r="C336" i="70"/>
  <c r="C132" i="56"/>
  <c r="J176" i="68"/>
  <c r="J91" i="46"/>
  <c r="D139" i="71"/>
  <c r="D149" i="46"/>
  <c r="E341" i="65"/>
  <c r="L20" i="12"/>
  <c r="L20" i="15" s="1"/>
  <c r="K146" i="67"/>
  <c r="K72" i="46"/>
  <c r="J180" i="68"/>
  <c r="J95" i="46"/>
  <c r="D337" i="67"/>
  <c r="D71" i="56"/>
  <c r="K176" i="68"/>
  <c r="K91" i="46"/>
  <c r="D15" i="19"/>
  <c r="D15" i="21" s="1"/>
  <c r="D16" i="23"/>
  <c r="D474" i="64"/>
  <c r="D473" i="64" s="1"/>
  <c r="D7" i="61"/>
  <c r="G11" i="24"/>
  <c r="G11" i="27" s="1"/>
  <c r="F7" i="24"/>
  <c r="F7" i="27" s="1"/>
  <c r="K68" i="69"/>
  <c r="C427" i="71"/>
  <c r="C426" i="71" s="1"/>
  <c r="C146" i="62"/>
  <c r="D50" i="56"/>
  <c r="K19" i="12"/>
  <c r="K19" i="15" s="1"/>
  <c r="K17" i="7"/>
  <c r="G45" i="46"/>
  <c r="D128" i="61"/>
  <c r="D428" i="70"/>
  <c r="D427" i="70" s="1"/>
  <c r="H144" i="69"/>
  <c r="H113" i="46"/>
  <c r="D177" i="68"/>
  <c r="D92" i="46"/>
  <c r="D141" i="72"/>
  <c r="D169" i="46"/>
  <c r="D77" i="64"/>
  <c r="D12" i="42"/>
  <c r="C161" i="64"/>
  <c r="C12" i="46"/>
  <c r="D81" i="68"/>
  <c r="D92" i="42"/>
  <c r="F83" i="56"/>
  <c r="F9" i="23"/>
  <c r="F9" i="26" s="1"/>
  <c r="L21" i="12"/>
  <c r="L21" i="15" s="1"/>
  <c r="L338" i="69"/>
  <c r="L115" i="56"/>
  <c r="J143" i="69"/>
  <c r="J112" i="46"/>
  <c r="G10" i="23"/>
  <c r="G10" i="26" s="1"/>
  <c r="E110" i="59"/>
  <c r="E110" i="56"/>
  <c r="E109" i="55"/>
  <c r="D7" i="62"/>
  <c r="D495" i="64"/>
  <c r="D494" i="64" s="1"/>
  <c r="E20" i="13"/>
  <c r="E20" i="16" s="1"/>
  <c r="E20" i="10"/>
  <c r="C21" i="24"/>
  <c r="C21" i="27" s="1"/>
  <c r="C21" i="21"/>
  <c r="F28" i="13"/>
  <c r="F28" i="16" s="1"/>
  <c r="F28" i="10"/>
  <c r="D22" i="24"/>
  <c r="D22" i="27" s="1"/>
  <c r="D22" i="21"/>
  <c r="D16" i="21"/>
  <c r="D371" i="67"/>
  <c r="D370" i="67" s="1"/>
  <c r="D67" i="61"/>
  <c r="D66" i="58"/>
  <c r="F45" i="56"/>
  <c r="C29" i="14"/>
  <c r="C29" i="17" s="1"/>
  <c r="C27" i="11"/>
  <c r="D335" i="66"/>
  <c r="G138" i="66"/>
  <c r="D105" i="61"/>
  <c r="C409" i="72"/>
  <c r="C408" i="72" s="1"/>
  <c r="C164" i="61"/>
  <c r="E31" i="24"/>
  <c r="E31" i="27" s="1"/>
  <c r="E31" i="21"/>
  <c r="E255" i="69"/>
  <c r="E254" i="69" s="1"/>
  <c r="E109" i="52"/>
  <c r="D423" i="69"/>
  <c r="E101" i="56"/>
  <c r="R28" i="12"/>
  <c r="R28" i="15" s="1"/>
  <c r="R28" i="14"/>
  <c r="R28" i="17" s="1"/>
  <c r="E143" i="67"/>
  <c r="E69" i="46"/>
  <c r="E324" i="71"/>
  <c r="E152" i="56"/>
  <c r="D88" i="56"/>
  <c r="C427" i="72"/>
  <c r="C426" i="72" s="1"/>
  <c r="C164" i="62"/>
  <c r="J163" i="64"/>
  <c r="J14" i="46"/>
  <c r="L24" i="12"/>
  <c r="L24" i="15" s="1"/>
  <c r="C22" i="25"/>
  <c r="C22" i="28" s="1"/>
  <c r="G335" i="69"/>
  <c r="G112" i="56"/>
  <c r="E102" i="67"/>
  <c r="D144" i="65"/>
  <c r="D32" i="46"/>
  <c r="E145" i="67"/>
  <c r="E71" i="46"/>
  <c r="C178" i="68"/>
  <c r="C93" i="46"/>
  <c r="E31" i="25"/>
  <c r="E31" i="28" s="1"/>
  <c r="E144" i="66"/>
  <c r="E51" i="46"/>
  <c r="E70" i="71"/>
  <c r="E154" i="42"/>
  <c r="J146" i="67"/>
  <c r="J72" i="46"/>
  <c r="F67" i="66"/>
  <c r="F50" i="42"/>
  <c r="G330" i="70"/>
  <c r="G126" i="56"/>
  <c r="G11" i="23"/>
  <c r="G11" i="26" s="1"/>
  <c r="J150" i="66"/>
  <c r="J57" i="46"/>
  <c r="D84" i="68"/>
  <c r="D97" i="42"/>
  <c r="E145" i="70"/>
  <c r="E133" i="46"/>
  <c r="F294" i="69"/>
  <c r="D355" i="72"/>
  <c r="D354" i="72" s="1"/>
  <c r="D165" i="61"/>
  <c r="D164" i="58"/>
  <c r="I21" i="14"/>
  <c r="I21" i="17" s="1"/>
  <c r="D415" i="68"/>
  <c r="E37" i="56"/>
  <c r="D21" i="24"/>
  <c r="D21" i="27" s="1"/>
  <c r="D21" i="23"/>
  <c r="D21" i="26" s="1"/>
  <c r="D105" i="58"/>
  <c r="E428" i="68"/>
  <c r="C128" i="61"/>
  <c r="C428" i="70"/>
  <c r="C427" i="70" s="1"/>
  <c r="G381" i="64"/>
  <c r="G20" i="56"/>
  <c r="F17" i="14"/>
  <c r="F17" i="17" s="1"/>
  <c r="F236" i="69"/>
  <c r="F235" i="69" s="1"/>
  <c r="F109" i="51"/>
  <c r="F68" i="66"/>
  <c r="F51" i="42"/>
  <c r="F330" i="65"/>
  <c r="F6" i="23"/>
  <c r="F6" i="26" s="1"/>
  <c r="D373" i="64"/>
  <c r="D12" i="56"/>
  <c r="K146" i="70"/>
  <c r="K134" i="46"/>
  <c r="E22" i="56"/>
  <c r="F68" i="67"/>
  <c r="F70" i="42"/>
  <c r="C160" i="64"/>
  <c r="C11" i="46"/>
  <c r="G17" i="14"/>
  <c r="G17" i="17" s="1"/>
  <c r="D390" i="67"/>
  <c r="D389" i="67" s="1"/>
  <c r="D67" i="62"/>
  <c r="D66" i="59"/>
  <c r="D86" i="61"/>
  <c r="D461" i="68"/>
  <c r="D460" i="68" s="1"/>
  <c r="D85" i="58"/>
  <c r="I19" i="14"/>
  <c r="I19" i="17" s="1"/>
  <c r="I17" i="11"/>
  <c r="C11" i="42"/>
  <c r="D447" i="70"/>
  <c r="D446" i="70" s="1"/>
  <c r="D128" i="62"/>
  <c r="G10" i="24"/>
  <c r="G10" i="27" s="1"/>
  <c r="G10" i="21"/>
  <c r="C474" i="64"/>
  <c r="C473" i="64" s="1"/>
  <c r="C7" i="61"/>
  <c r="C15" i="23"/>
  <c r="C15" i="26" s="1"/>
  <c r="C16" i="26"/>
  <c r="D366" i="69"/>
  <c r="E330" i="66"/>
  <c r="C29" i="13"/>
  <c r="C29" i="16" s="1"/>
  <c r="C29" i="10"/>
  <c r="F64" i="46"/>
  <c r="E45" i="56"/>
  <c r="F70" i="70"/>
  <c r="F136" i="42"/>
  <c r="E143" i="70"/>
  <c r="E131" i="46"/>
  <c r="F6" i="24"/>
  <c r="F6" i="27" s="1"/>
  <c r="E102" i="65"/>
  <c r="F338" i="70"/>
  <c r="F134" i="56"/>
  <c r="D420" i="68"/>
  <c r="D93" i="56"/>
  <c r="C420" i="68"/>
  <c r="C93" i="56"/>
  <c r="E69" i="67"/>
  <c r="E73" i="42"/>
  <c r="L22" i="12"/>
  <c r="L22" i="15" s="1"/>
  <c r="D144" i="70"/>
  <c r="D132" i="46"/>
  <c r="E114" i="64"/>
  <c r="J150" i="65"/>
  <c r="J38" i="46"/>
  <c r="I144" i="69"/>
  <c r="I113" i="46"/>
  <c r="E102" i="66"/>
  <c r="J146" i="65"/>
  <c r="J34" i="46"/>
  <c r="C21" i="25"/>
  <c r="C21" i="28" s="1"/>
  <c r="K150" i="69"/>
  <c r="K119" i="46"/>
  <c r="D417" i="68"/>
  <c r="D90" i="56"/>
  <c r="I22" i="14"/>
  <c r="I22" i="17" s="1"/>
  <c r="H23" i="13"/>
  <c r="H23" i="16" s="1"/>
  <c r="H23" i="10"/>
  <c r="D373" i="71"/>
  <c r="D372" i="71" s="1"/>
  <c r="D147" i="62"/>
  <c r="D146" i="59"/>
  <c r="G126" i="46"/>
  <c r="D26" i="24"/>
  <c r="D26" i="27" s="1"/>
  <c r="D26" i="21"/>
  <c r="C533" i="68"/>
  <c r="C532" i="68" s="1"/>
  <c r="C85" i="61"/>
  <c r="D20" i="23"/>
  <c r="D20" i="26" s="1"/>
  <c r="G26" i="46"/>
  <c r="C7" i="62"/>
  <c r="C495" i="64"/>
  <c r="C494" i="64" s="1"/>
  <c r="D85" i="56"/>
  <c r="R30" i="12"/>
  <c r="R30" i="15" s="1"/>
  <c r="R30" i="14"/>
  <c r="R30" i="17" s="1"/>
  <c r="C428" i="67"/>
  <c r="C427" i="67" s="1"/>
  <c r="C66" i="61"/>
  <c r="D428" i="66"/>
  <c r="D427" i="66" s="1"/>
  <c r="D47" i="61"/>
  <c r="F10" i="24"/>
  <c r="F10" i="27" s="1"/>
  <c r="F9" i="24"/>
  <c r="F9" i="27" s="1"/>
  <c r="C146" i="61"/>
  <c r="C409" i="71"/>
  <c r="C408" i="71" s="1"/>
  <c r="G83" i="46"/>
  <c r="F138" i="67"/>
  <c r="F198" i="69"/>
  <c r="F197" i="69" s="1"/>
  <c r="F110" i="52"/>
  <c r="F109" i="49"/>
  <c r="C323" i="72"/>
  <c r="C169" i="56"/>
  <c r="J142" i="72"/>
  <c r="J170" i="46"/>
  <c r="D179" i="68"/>
  <c r="D94" i="46"/>
  <c r="F80" i="68"/>
  <c r="F89" i="42"/>
  <c r="C322" i="71"/>
  <c r="C150" i="56"/>
  <c r="M26" i="12"/>
  <c r="M26" i="15" s="1"/>
  <c r="E79" i="68"/>
  <c r="E88" i="42"/>
  <c r="J336" i="69"/>
  <c r="J113" i="56"/>
  <c r="E100" i="71"/>
  <c r="D378" i="64"/>
  <c r="D17" i="56"/>
  <c r="K146" i="69"/>
  <c r="K115" i="46"/>
  <c r="C78" i="64"/>
  <c r="C15" i="42"/>
  <c r="D143" i="70"/>
  <c r="D131" i="46"/>
  <c r="C447" i="67"/>
  <c r="C446" i="67" s="1"/>
  <c r="C66" i="62"/>
  <c r="G138" i="70"/>
  <c r="D28" i="59"/>
  <c r="D29" i="62"/>
  <c r="D390" i="65"/>
  <c r="D389" i="65" s="1"/>
  <c r="D147" i="61"/>
  <c r="D146" i="58"/>
  <c r="D355" i="71"/>
  <c r="D354" i="71" s="1"/>
  <c r="C22" i="24"/>
  <c r="C22" i="27" s="1"/>
  <c r="C22" i="21"/>
  <c r="G138" i="65"/>
  <c r="G330" i="69"/>
  <c r="T9" i="14"/>
  <c r="T9" i="17" s="1"/>
  <c r="D379" i="64"/>
  <c r="D94" i="56"/>
  <c r="C557" i="68"/>
  <c r="C556" i="68" s="1"/>
  <c r="C85" i="62"/>
  <c r="E338" i="65"/>
  <c r="E34" i="56"/>
  <c r="E86" i="48"/>
  <c r="E85" i="44"/>
  <c r="G168" i="68"/>
  <c r="C128" i="62"/>
  <c r="C447" i="70"/>
  <c r="C446" i="70" s="1"/>
  <c r="D22" i="25"/>
  <c r="D22" i="28" s="1"/>
  <c r="D20" i="25"/>
  <c r="D20" i="28" s="1"/>
  <c r="V23" i="12"/>
  <c r="V23" i="15" s="1"/>
  <c r="E109" i="56" l="1"/>
  <c r="F11" i="21"/>
  <c r="F7" i="21"/>
  <c r="F6" i="21"/>
  <c r="F10" i="21"/>
  <c r="E383" i="64"/>
  <c r="D404" i="69"/>
  <c r="D105" i="60"/>
  <c r="D461" i="69"/>
  <c r="D105" i="63"/>
  <c r="F9" i="21"/>
  <c r="E121" i="56"/>
  <c r="F138" i="56"/>
  <c r="E344" i="69"/>
  <c r="F342" i="70"/>
  <c r="E335" i="66"/>
  <c r="C19" i="13"/>
  <c r="C19" i="16" s="1"/>
  <c r="C19" i="10"/>
  <c r="J22" i="14"/>
  <c r="J22" i="17" s="1"/>
  <c r="D140" i="72"/>
  <c r="D168" i="46"/>
  <c r="M24" i="12"/>
  <c r="M24" i="15" s="1"/>
  <c r="C321" i="72"/>
  <c r="C167" i="56"/>
  <c r="C83" i="68"/>
  <c r="C96" i="42"/>
  <c r="D67" i="72"/>
  <c r="D167" i="42"/>
  <c r="E68" i="65"/>
  <c r="E32" i="42"/>
  <c r="F330" i="72"/>
  <c r="F176" i="56"/>
  <c r="F67" i="67"/>
  <c r="F69" i="42"/>
  <c r="F69" i="66"/>
  <c r="F54" i="42"/>
  <c r="E27" i="18"/>
  <c r="J150" i="70"/>
  <c r="J138" i="46"/>
  <c r="F9" i="25"/>
  <c r="F9" i="28" s="1"/>
  <c r="E147" i="48"/>
  <c r="E146" i="44"/>
  <c r="E328" i="71"/>
  <c r="E156" i="56"/>
  <c r="E50" i="56"/>
  <c r="D447" i="67"/>
  <c r="D446" i="67" s="1"/>
  <c r="D66" i="62"/>
  <c r="E86" i="49"/>
  <c r="E85" i="45"/>
  <c r="E85" i="46" s="1"/>
  <c r="E86" i="46"/>
  <c r="G342" i="69"/>
  <c r="G119" i="56"/>
  <c r="G11" i="21"/>
  <c r="F18" i="13"/>
  <c r="F18" i="16" s="1"/>
  <c r="F18" i="10"/>
  <c r="E342" i="65"/>
  <c r="E38" i="56"/>
  <c r="H17" i="14"/>
  <c r="H17" i="17" s="1"/>
  <c r="D557" i="68"/>
  <c r="D556" i="68" s="1"/>
  <c r="D85" i="62"/>
  <c r="L19" i="12"/>
  <c r="L19" i="15" s="1"/>
  <c r="L17" i="7"/>
  <c r="D79" i="64"/>
  <c r="D16" i="42"/>
  <c r="J19" i="14"/>
  <c r="J19" i="17" s="1"/>
  <c r="F110" i="59"/>
  <c r="F109" i="55"/>
  <c r="F110" i="56"/>
  <c r="F69" i="70"/>
  <c r="F135" i="42"/>
  <c r="U11" i="14"/>
  <c r="U11" i="17" s="1"/>
  <c r="J145" i="69"/>
  <c r="J114" i="46"/>
  <c r="K337" i="69"/>
  <c r="K114" i="56"/>
  <c r="E323" i="71"/>
  <c r="E151" i="56"/>
  <c r="D336" i="67"/>
  <c r="E328" i="72"/>
  <c r="E174" i="56"/>
  <c r="K142" i="71"/>
  <c r="K152" i="46"/>
  <c r="L146" i="69"/>
  <c r="L115" i="46"/>
  <c r="F68" i="65"/>
  <c r="F32" i="42"/>
  <c r="D178" i="68"/>
  <c r="D93" i="46"/>
  <c r="E219" i="68"/>
  <c r="E218" i="68" s="1"/>
  <c r="E85" i="48"/>
  <c r="E86" i="51"/>
  <c r="F255" i="69"/>
  <c r="F254" i="69" s="1"/>
  <c r="F109" i="52"/>
  <c r="E48" i="48"/>
  <c r="E47" i="44"/>
  <c r="E24" i="13"/>
  <c r="E24" i="16" s="1"/>
  <c r="E24" i="10"/>
  <c r="G28" i="23"/>
  <c r="G28" i="26" s="1"/>
  <c r="G23" i="24"/>
  <c r="G23" i="27" s="1"/>
  <c r="G23" i="21"/>
  <c r="F313" i="69"/>
  <c r="F332" i="69" s="1"/>
  <c r="F333" i="69"/>
  <c r="K143" i="69"/>
  <c r="K112" i="46"/>
  <c r="E146" i="68"/>
  <c r="E170" i="68" s="1"/>
  <c r="E171" i="68"/>
  <c r="G23" i="25"/>
  <c r="G23" i="28" s="1"/>
  <c r="K336" i="69"/>
  <c r="K113" i="56"/>
  <c r="E322" i="71"/>
  <c r="E150" i="56"/>
  <c r="F175" i="68"/>
  <c r="F90" i="46"/>
  <c r="F338" i="65"/>
  <c r="F34" i="56"/>
  <c r="D377" i="64"/>
  <c r="D16" i="56"/>
  <c r="D447" i="65"/>
  <c r="D446" i="65" s="1"/>
  <c r="D28" i="62"/>
  <c r="D24" i="13"/>
  <c r="D24" i="16" s="1"/>
  <c r="D24" i="10"/>
  <c r="G107" i="56"/>
  <c r="D409" i="72"/>
  <c r="D408" i="72" s="1"/>
  <c r="D164" i="61"/>
  <c r="E165" i="48"/>
  <c r="E164" i="44"/>
  <c r="E340" i="65"/>
  <c r="E36" i="56"/>
  <c r="E69" i="65"/>
  <c r="E35" i="42"/>
  <c r="N26" i="12"/>
  <c r="N26" i="15" s="1"/>
  <c r="F328" i="71"/>
  <c r="E67" i="65"/>
  <c r="E31" i="42"/>
  <c r="L146" i="67"/>
  <c r="L72" i="46"/>
  <c r="K163" i="64"/>
  <c r="K14" i="46"/>
  <c r="F145" i="66"/>
  <c r="F52" i="46"/>
  <c r="J150" i="67"/>
  <c r="J76" i="46"/>
  <c r="D336" i="66"/>
  <c r="D51" i="56"/>
  <c r="E70" i="65"/>
  <c r="E36" i="42"/>
  <c r="D416" i="68"/>
  <c r="D89" i="56"/>
  <c r="M20" i="12"/>
  <c r="M20" i="15" s="1"/>
  <c r="R18" i="12"/>
  <c r="R18" i="15" s="1"/>
  <c r="R18" i="14"/>
  <c r="R18" i="17" s="1"/>
  <c r="D21" i="21"/>
  <c r="E7" i="25"/>
  <c r="E7" i="28" s="1"/>
  <c r="E4" i="22"/>
  <c r="J23" i="14"/>
  <c r="J23" i="17" s="1"/>
  <c r="E21" i="13"/>
  <c r="E21" i="16" s="1"/>
  <c r="E21" i="10"/>
  <c r="E129" i="48"/>
  <c r="E128" i="44"/>
  <c r="G5" i="46"/>
  <c r="F102" i="67"/>
  <c r="F68" i="70"/>
  <c r="F132" i="42"/>
  <c r="L337" i="69"/>
  <c r="L114" i="56"/>
  <c r="D162" i="64"/>
  <c r="D13" i="46"/>
  <c r="F67" i="70"/>
  <c r="F131" i="42"/>
  <c r="C322" i="72"/>
  <c r="C168" i="56"/>
  <c r="E144" i="70"/>
  <c r="E132" i="46"/>
  <c r="L146" i="66"/>
  <c r="L53" i="46"/>
  <c r="C177" i="68"/>
  <c r="C92" i="46"/>
  <c r="H4" i="18"/>
  <c r="H3" i="18" s="1"/>
  <c r="M21" i="12"/>
  <c r="M21" i="15" s="1"/>
  <c r="F10" i="25"/>
  <c r="F10" i="28" s="1"/>
  <c r="F31" i="23"/>
  <c r="F31" i="26" s="1"/>
  <c r="C84" i="68"/>
  <c r="D409" i="71"/>
  <c r="D408" i="71" s="1"/>
  <c r="D146" i="61"/>
  <c r="D21" i="25"/>
  <c r="D21" i="28" s="1"/>
  <c r="F26" i="56"/>
  <c r="C27" i="14"/>
  <c r="C27" i="17" s="1"/>
  <c r="C3" i="11"/>
  <c r="D66" i="61"/>
  <c r="D428" i="67"/>
  <c r="D427" i="67" s="1"/>
  <c r="D427" i="72"/>
  <c r="D426" i="72" s="1"/>
  <c r="D164" i="62"/>
  <c r="F410" i="68"/>
  <c r="G28" i="21"/>
  <c r="H107" i="46"/>
  <c r="J24" i="14"/>
  <c r="J24" i="17" s="1"/>
  <c r="G154" i="64"/>
  <c r="F5" i="56"/>
  <c r="F5" i="21"/>
  <c r="E110" i="62"/>
  <c r="E390" i="69"/>
  <c r="E389" i="69" s="1"/>
  <c r="E109" i="59"/>
  <c r="F7" i="25"/>
  <c r="F7" i="28" s="1"/>
  <c r="E144" i="67"/>
  <c r="E70" i="46"/>
  <c r="E173" i="68"/>
  <c r="E88" i="46"/>
  <c r="H5" i="13"/>
  <c r="H5" i="16" s="1"/>
  <c r="H5" i="10"/>
  <c r="L336" i="69"/>
  <c r="L113" i="56"/>
  <c r="U10" i="14"/>
  <c r="U10" i="17" s="1"/>
  <c r="D76" i="64"/>
  <c r="F152" i="67"/>
  <c r="F78" i="46"/>
  <c r="G11" i="25"/>
  <c r="G11" i="28" s="1"/>
  <c r="E70" i="70"/>
  <c r="E136" i="42"/>
  <c r="J167" i="64"/>
  <c r="J18" i="46"/>
  <c r="F79" i="68"/>
  <c r="F88" i="42"/>
  <c r="D427" i="71"/>
  <c r="D426" i="71" s="1"/>
  <c r="D146" i="62"/>
  <c r="E29" i="48"/>
  <c r="E28" i="44"/>
  <c r="I17" i="14"/>
  <c r="I17" i="17" s="1"/>
  <c r="D15" i="23"/>
  <c r="D15" i="26" s="1"/>
  <c r="D16" i="26"/>
  <c r="F5" i="24"/>
  <c r="F5" i="27" s="1"/>
  <c r="H138" i="69"/>
  <c r="D428" i="65"/>
  <c r="D427" i="65" s="1"/>
  <c r="D28" i="61"/>
  <c r="E109" i="58"/>
  <c r="E371" i="69"/>
  <c r="E370" i="69" s="1"/>
  <c r="E110" i="61"/>
  <c r="D83" i="68"/>
  <c r="D96" i="42"/>
  <c r="F330" i="71"/>
  <c r="F158" i="56"/>
  <c r="F6" i="25"/>
  <c r="F6" i="28" s="1"/>
  <c r="E69" i="70"/>
  <c r="E135" i="42"/>
  <c r="M22" i="12"/>
  <c r="M22" i="15" s="1"/>
  <c r="F11" i="25"/>
  <c r="F11" i="28" s="1"/>
  <c r="K146" i="66"/>
  <c r="K53" i="46"/>
  <c r="G8" i="13"/>
  <c r="G8" i="16" s="1"/>
  <c r="G8" i="10"/>
  <c r="L150" i="69"/>
  <c r="L119" i="46"/>
  <c r="G10" i="25"/>
  <c r="G10" i="28" s="1"/>
  <c r="L68" i="69"/>
  <c r="L113" i="42"/>
  <c r="E175" i="68"/>
  <c r="E90" i="46"/>
  <c r="E8" i="48"/>
  <c r="E7" i="44"/>
  <c r="D533" i="68"/>
  <c r="D532" i="68" s="1"/>
  <c r="D85" i="61"/>
  <c r="D70" i="56"/>
  <c r="F110" i="58"/>
  <c r="F109" i="54"/>
  <c r="E67" i="48"/>
  <c r="E66" i="44"/>
  <c r="D20" i="21"/>
  <c r="K23" i="14"/>
  <c r="K23" i="17" s="1"/>
  <c r="F15" i="18"/>
  <c r="K24" i="14"/>
  <c r="K24" i="17" s="1"/>
  <c r="C40" i="56" l="1"/>
  <c r="C344" i="65"/>
  <c r="F342" i="65"/>
  <c r="D148" i="71"/>
  <c r="F156" i="56"/>
  <c r="F37" i="56"/>
  <c r="F341" i="65"/>
  <c r="C330" i="72"/>
  <c r="C176" i="56"/>
  <c r="E68" i="72"/>
  <c r="E344" i="70"/>
  <c r="H14" i="18"/>
  <c r="F38" i="56"/>
  <c r="F101" i="56"/>
  <c r="F20" i="56"/>
  <c r="E373" i="64"/>
  <c r="E12" i="56"/>
  <c r="K22" i="14"/>
  <c r="K22" i="17" s="1"/>
  <c r="K21" i="14"/>
  <c r="K21" i="17" s="1"/>
  <c r="K23" i="13"/>
  <c r="K23" i="16" s="1"/>
  <c r="K23" i="10"/>
  <c r="L143" i="69"/>
  <c r="L112" i="46"/>
  <c r="L142" i="72"/>
  <c r="L170" i="46"/>
  <c r="K150" i="66"/>
  <c r="K57" i="46"/>
  <c r="K150" i="67"/>
  <c r="K76" i="46"/>
  <c r="R10" i="12"/>
  <c r="R10" i="15" s="1"/>
  <c r="D161" i="64"/>
  <c r="D12" i="46"/>
  <c r="G186" i="68"/>
  <c r="G101" i="46"/>
  <c r="L167" i="64"/>
  <c r="L18" i="46"/>
  <c r="F144" i="66"/>
  <c r="F51" i="46"/>
  <c r="J144" i="69"/>
  <c r="J113" i="46"/>
  <c r="E135" i="64"/>
  <c r="E156" i="64" s="1"/>
  <c r="E157" i="64"/>
  <c r="E147" i="49"/>
  <c r="E146" i="45"/>
  <c r="E146" i="46" s="1"/>
  <c r="E147" i="46"/>
  <c r="F428" i="68"/>
  <c r="F381" i="64"/>
  <c r="C29" i="24"/>
  <c r="C29" i="27" s="1"/>
  <c r="C29" i="21"/>
  <c r="E324" i="72"/>
  <c r="E170" i="56"/>
  <c r="F70" i="67"/>
  <c r="F74" i="42"/>
  <c r="E337" i="66"/>
  <c r="E52" i="56"/>
  <c r="E20" i="23"/>
  <c r="E20" i="26" s="1"/>
  <c r="K142" i="72"/>
  <c r="K170" i="46"/>
  <c r="F102" i="70"/>
  <c r="F143" i="67"/>
  <c r="F69" i="46"/>
  <c r="F31" i="25"/>
  <c r="F31" i="28" s="1"/>
  <c r="D152" i="70"/>
  <c r="D140" i="46"/>
  <c r="D337" i="65"/>
  <c r="D33" i="56"/>
  <c r="F102" i="66"/>
  <c r="M146" i="69"/>
  <c r="M115" i="46"/>
  <c r="M150" i="69"/>
  <c r="M119" i="46"/>
  <c r="E20" i="24"/>
  <c r="E20" i="27" s="1"/>
  <c r="E22" i="13"/>
  <c r="E22" i="16" s="1"/>
  <c r="E22" i="10"/>
  <c r="E118" i="71"/>
  <c r="E136" i="71" s="1"/>
  <c r="E137" i="71"/>
  <c r="F36" i="56"/>
  <c r="E179" i="66"/>
  <c r="E178" i="66" s="1"/>
  <c r="E47" i="48"/>
  <c r="E48" i="51"/>
  <c r="E86" i="52"/>
  <c r="E85" i="49"/>
  <c r="E243" i="68"/>
  <c r="E242" i="68" s="1"/>
  <c r="J21" i="14"/>
  <c r="J21" i="17" s="1"/>
  <c r="C21" i="56"/>
  <c r="F122" i="68"/>
  <c r="K150" i="65"/>
  <c r="K38" i="46"/>
  <c r="G169" i="64"/>
  <c r="G20" i="46"/>
  <c r="E8" i="49"/>
  <c r="E7" i="45"/>
  <c r="E7" i="46" s="1"/>
  <c r="E8" i="46"/>
  <c r="D370" i="64"/>
  <c r="F69" i="67"/>
  <c r="F73" i="42"/>
  <c r="M146" i="67"/>
  <c r="M72" i="46"/>
  <c r="E321" i="71"/>
  <c r="E149" i="56"/>
  <c r="M176" i="68"/>
  <c r="M91" i="46"/>
  <c r="R9" i="12"/>
  <c r="R9" i="15" s="1"/>
  <c r="N24" i="12"/>
  <c r="N24" i="15" s="1"/>
  <c r="D152" i="66"/>
  <c r="D59" i="46"/>
  <c r="D24" i="23"/>
  <c r="D24" i="26" s="1"/>
  <c r="H70" i="69"/>
  <c r="H117" i="42"/>
  <c r="E67" i="51"/>
  <c r="E179" i="67"/>
  <c r="E178" i="67" s="1"/>
  <c r="E66" i="48"/>
  <c r="D19" i="21"/>
  <c r="F28" i="23"/>
  <c r="F28" i="26" s="1"/>
  <c r="I10" i="13"/>
  <c r="I10" i="16" s="1"/>
  <c r="I10" i="10"/>
  <c r="E48" i="49"/>
  <c r="E47" i="45"/>
  <c r="E47" i="46" s="1"/>
  <c r="E48" i="46"/>
  <c r="D11" i="42"/>
  <c r="F5" i="23"/>
  <c r="F5" i="26" s="1"/>
  <c r="C3" i="14"/>
  <c r="C97" i="42"/>
  <c r="F340" i="65"/>
  <c r="F67" i="48"/>
  <c r="F66" i="44"/>
  <c r="E165" i="51"/>
  <c r="E164" i="48"/>
  <c r="E173" i="72"/>
  <c r="E172" i="72" s="1"/>
  <c r="C29" i="23"/>
  <c r="C29" i="26" s="1"/>
  <c r="J23" i="13"/>
  <c r="J23" i="16" s="1"/>
  <c r="J23" i="10"/>
  <c r="E291" i="68"/>
  <c r="E290" i="68" s="1"/>
  <c r="E85" i="51"/>
  <c r="E99" i="6"/>
  <c r="C382" i="64"/>
  <c r="E375" i="64"/>
  <c r="E14" i="56"/>
  <c r="F324" i="71"/>
  <c r="F152" i="56"/>
  <c r="G70" i="69"/>
  <c r="G117" i="42"/>
  <c r="F102" i="65"/>
  <c r="K146" i="72"/>
  <c r="K174" i="46"/>
  <c r="G70" i="66"/>
  <c r="G55" i="42"/>
  <c r="O26" i="12"/>
  <c r="O26" i="15" s="1"/>
  <c r="N21" i="12"/>
  <c r="N21" i="15" s="1"/>
  <c r="K167" i="64"/>
  <c r="K18" i="46"/>
  <c r="F145" i="70"/>
  <c r="F133" i="46"/>
  <c r="E165" i="49"/>
  <c r="E164" i="45"/>
  <c r="E164" i="46" s="1"/>
  <c r="E165" i="46"/>
  <c r="E121" i="66"/>
  <c r="E140" i="66" s="1"/>
  <c r="E141" i="66"/>
  <c r="F30" i="13"/>
  <c r="F30" i="16" s="1"/>
  <c r="F30" i="10"/>
  <c r="M19" i="12"/>
  <c r="M19" i="15" s="1"/>
  <c r="M17" i="7"/>
  <c r="E140" i="56"/>
  <c r="D19" i="24"/>
  <c r="D19" i="27" s="1"/>
  <c r="E15" i="8"/>
  <c r="E16" i="12"/>
  <c r="K150" i="70"/>
  <c r="K138" i="46"/>
  <c r="M146" i="70"/>
  <c r="M134" i="46"/>
  <c r="E174" i="68"/>
  <c r="E89" i="46"/>
  <c r="E4" i="25"/>
  <c r="E4" i="28" s="1"/>
  <c r="K146" i="65"/>
  <c r="K34" i="46"/>
  <c r="F70" i="71"/>
  <c r="F154" i="42"/>
  <c r="D187" i="68"/>
  <c r="D102" i="46"/>
  <c r="F145" i="67"/>
  <c r="F71" i="46"/>
  <c r="E68" i="71"/>
  <c r="E150" i="42"/>
  <c r="E145" i="65"/>
  <c r="E33" i="46"/>
  <c r="F114" i="64"/>
  <c r="D160" i="64"/>
  <c r="D11" i="46"/>
  <c r="J20" i="14"/>
  <c r="J20" i="17" s="1"/>
  <c r="E118" i="72"/>
  <c r="E136" i="72" s="1"/>
  <c r="E137" i="72"/>
  <c r="E129" i="51"/>
  <c r="E128" i="48"/>
  <c r="E179" i="70"/>
  <c r="E178" i="70" s="1"/>
  <c r="D31" i="56"/>
  <c r="H11" i="13"/>
  <c r="H11" i="16" s="1"/>
  <c r="H11" i="10"/>
  <c r="D337" i="70"/>
  <c r="D133" i="56"/>
  <c r="M146" i="66"/>
  <c r="M53" i="46"/>
  <c r="K145" i="69"/>
  <c r="K114" i="46"/>
  <c r="E374" i="64"/>
  <c r="E13" i="56"/>
  <c r="E199" i="64"/>
  <c r="E198" i="64" s="1"/>
  <c r="E8" i="51"/>
  <c r="E7" i="48"/>
  <c r="E28" i="48"/>
  <c r="E29" i="51"/>
  <c r="E179" i="65"/>
  <c r="E178" i="65" s="1"/>
  <c r="R11" i="12"/>
  <c r="R11" i="15" s="1"/>
  <c r="D78" i="64"/>
  <c r="D15" i="42"/>
  <c r="D139" i="72"/>
  <c r="D167" i="46"/>
  <c r="F321" i="71"/>
  <c r="F149" i="56"/>
  <c r="E323" i="72"/>
  <c r="E169" i="56"/>
  <c r="F339" i="65"/>
  <c r="F35" i="56"/>
  <c r="E364" i="68"/>
  <c r="K180" i="68"/>
  <c r="K95" i="46"/>
  <c r="K184" i="68"/>
  <c r="K99" i="46"/>
  <c r="L146" i="70"/>
  <c r="L134" i="46"/>
  <c r="D170" i="64"/>
  <c r="D21" i="46"/>
  <c r="G338" i="66"/>
  <c r="G53" i="56"/>
  <c r="F173" i="68"/>
  <c r="F88" i="46"/>
  <c r="F371" i="69"/>
  <c r="F370" i="69" s="1"/>
  <c r="F110" i="61"/>
  <c r="F109" i="58"/>
  <c r="E428" i="69"/>
  <c r="E427" i="69" s="1"/>
  <c r="E109" i="61"/>
  <c r="E67" i="49"/>
  <c r="E66" i="45"/>
  <c r="E66" i="46" s="1"/>
  <c r="E67" i="46"/>
  <c r="G28" i="25"/>
  <c r="G28" i="28" s="1"/>
  <c r="D335" i="65"/>
  <c r="H8" i="13"/>
  <c r="H8" i="16" s="1"/>
  <c r="H8" i="10"/>
  <c r="E129" i="49"/>
  <c r="E128" i="45"/>
  <c r="E128" i="46" s="1"/>
  <c r="E129" i="46"/>
  <c r="C59" i="56"/>
  <c r="F109" i="56"/>
  <c r="K146" i="71"/>
  <c r="K156" i="46"/>
  <c r="L150" i="67"/>
  <c r="L76" i="46"/>
  <c r="U9" i="14"/>
  <c r="U9" i="17" s="1"/>
  <c r="M338" i="69"/>
  <c r="M115" i="56"/>
  <c r="N22" i="12"/>
  <c r="N22" i="15" s="1"/>
  <c r="F100" i="71"/>
  <c r="L176" i="68"/>
  <c r="L91" i="46"/>
  <c r="E15" i="9"/>
  <c r="E16" i="10"/>
  <c r="E16" i="13"/>
  <c r="G67" i="69"/>
  <c r="G112" i="42"/>
  <c r="E322" i="72"/>
  <c r="E168" i="56"/>
  <c r="F67" i="65"/>
  <c r="F31" i="42"/>
  <c r="F143" i="70"/>
  <c r="F131" i="46"/>
  <c r="D148" i="72"/>
  <c r="D176" i="46"/>
  <c r="F143" i="66"/>
  <c r="F50" i="46"/>
  <c r="E69" i="71"/>
  <c r="E153" i="42"/>
  <c r="F100" i="72"/>
  <c r="N20" i="12"/>
  <c r="N20" i="15" s="1"/>
  <c r="G68" i="67"/>
  <c r="G70" i="42"/>
  <c r="G102" i="69"/>
  <c r="J26" i="13"/>
  <c r="J26" i="16" s="1"/>
  <c r="J26" i="10"/>
  <c r="E121" i="67"/>
  <c r="E140" i="67" s="1"/>
  <c r="E141" i="67"/>
  <c r="E447" i="69"/>
  <c r="E446" i="69" s="1"/>
  <c r="E109" i="62"/>
  <c r="F31" i="24"/>
  <c r="F31" i="27" s="1"/>
  <c r="F31" i="21"/>
  <c r="F28" i="24"/>
  <c r="F28" i="27" s="1"/>
  <c r="F28" i="21"/>
  <c r="E141" i="70"/>
  <c r="E121" i="70"/>
  <c r="E140" i="70" s="1"/>
  <c r="C344" i="66"/>
  <c r="E29" i="49"/>
  <c r="E28" i="45"/>
  <c r="E28" i="46" s="1"/>
  <c r="E29" i="46"/>
  <c r="F109" i="59"/>
  <c r="F390" i="69"/>
  <c r="F389" i="69" s="1"/>
  <c r="F110" i="62"/>
  <c r="F366" i="64"/>
  <c r="E141" i="65"/>
  <c r="E121" i="65"/>
  <c r="E140" i="65" s="1"/>
  <c r="J17" i="11"/>
  <c r="E173" i="71"/>
  <c r="E172" i="71" s="1"/>
  <c r="E146" i="48"/>
  <c r="E147" i="51"/>
  <c r="E24" i="23"/>
  <c r="E24" i="26" s="1"/>
  <c r="L24" i="14"/>
  <c r="L24" i="17" s="1"/>
  <c r="E15" i="10" l="1"/>
  <c r="C380" i="64"/>
  <c r="C19" i="56"/>
  <c r="D158" i="46"/>
  <c r="E168" i="42"/>
  <c r="D40" i="46"/>
  <c r="D152" i="65"/>
  <c r="D29" i="13"/>
  <c r="D29" i="16" s="1"/>
  <c r="E20" i="21"/>
  <c r="E141" i="71"/>
  <c r="G342" i="66"/>
  <c r="E131" i="56"/>
  <c r="E335" i="70"/>
  <c r="E26" i="24"/>
  <c r="E26" i="27" s="1"/>
  <c r="G57" i="56"/>
  <c r="D19" i="25"/>
  <c r="D19" i="28" s="1"/>
  <c r="L22" i="14"/>
  <c r="L22" i="17" s="1"/>
  <c r="C19" i="23"/>
  <c r="C19" i="26" s="1"/>
  <c r="L23" i="13"/>
  <c r="L23" i="16" s="1"/>
  <c r="L23" i="10"/>
  <c r="L20" i="14"/>
  <c r="L20" i="17" s="1"/>
  <c r="G330" i="66"/>
  <c r="G45" i="56"/>
  <c r="G7" i="23"/>
  <c r="G7" i="26" s="1"/>
  <c r="E294" i="66"/>
  <c r="F145" i="65"/>
  <c r="F33" i="46"/>
  <c r="G9" i="24"/>
  <c r="G9" i="27" s="1"/>
  <c r="E191" i="71"/>
  <c r="E190" i="71" s="1"/>
  <c r="E146" i="49"/>
  <c r="E147" i="52"/>
  <c r="M143" i="69"/>
  <c r="M112" i="46"/>
  <c r="H23" i="23"/>
  <c r="H23" i="26" s="1"/>
  <c r="M68" i="69"/>
  <c r="M113" i="42"/>
  <c r="M146" i="65"/>
  <c r="M34" i="46"/>
  <c r="M142" i="72"/>
  <c r="M170" i="46"/>
  <c r="F143" i="65"/>
  <c r="F31" i="46"/>
  <c r="L150" i="66"/>
  <c r="L57" i="46"/>
  <c r="E67" i="72"/>
  <c r="E167" i="42"/>
  <c r="F24" i="13"/>
  <c r="F24" i="16" s="1"/>
  <c r="F24" i="10"/>
  <c r="F18" i="23"/>
  <c r="F18" i="26" s="1"/>
  <c r="E86" i="58"/>
  <c r="E85" i="54"/>
  <c r="H138" i="67"/>
  <c r="E69" i="56"/>
  <c r="E165" i="52"/>
  <c r="E191" i="72"/>
  <c r="E190" i="72" s="1"/>
  <c r="E164" i="49"/>
  <c r="E129" i="6"/>
  <c r="E153" i="6"/>
  <c r="G28" i="13"/>
  <c r="G28" i="16" s="1"/>
  <c r="G28" i="10"/>
  <c r="C11" i="56"/>
  <c r="F21" i="13"/>
  <c r="F21" i="16" s="1"/>
  <c r="F21" i="10"/>
  <c r="F129" i="48"/>
  <c r="F128" i="44"/>
  <c r="G72" i="56"/>
  <c r="F70" i="72"/>
  <c r="F172" i="42"/>
  <c r="N143" i="69"/>
  <c r="N112" i="46"/>
  <c r="F141" i="67"/>
  <c r="F121" i="67"/>
  <c r="F140" i="67" s="1"/>
  <c r="F5" i="25"/>
  <c r="F5" i="28" s="1"/>
  <c r="G145" i="67"/>
  <c r="G71" i="46"/>
  <c r="N150" i="69"/>
  <c r="N119" i="46"/>
  <c r="F64" i="56"/>
  <c r="F8" i="21"/>
  <c r="G68" i="66"/>
  <c r="G51" i="42"/>
  <c r="E294" i="65"/>
  <c r="L145" i="69"/>
  <c r="L114" i="46"/>
  <c r="E227" i="71"/>
  <c r="E226" i="71" s="1"/>
  <c r="E146" i="51"/>
  <c r="F28" i="25"/>
  <c r="F28" i="28" s="1"/>
  <c r="E198" i="70"/>
  <c r="E197" i="70" s="1"/>
  <c r="E128" i="49"/>
  <c r="E129" i="52"/>
  <c r="F22" i="13"/>
  <c r="F22" i="16" s="1"/>
  <c r="F22" i="10"/>
  <c r="F174" i="68"/>
  <c r="F89" i="46"/>
  <c r="E262" i="64"/>
  <c r="E261" i="64" s="1"/>
  <c r="E7" i="51"/>
  <c r="I107" i="46"/>
  <c r="E335" i="67"/>
  <c r="K19" i="14"/>
  <c r="K19" i="17" s="1"/>
  <c r="K17" i="11"/>
  <c r="F67" i="51"/>
  <c r="F66" i="48"/>
  <c r="F179" i="67"/>
  <c r="F178" i="67" s="1"/>
  <c r="E102" i="56"/>
  <c r="C372" i="64"/>
  <c r="G338" i="67"/>
  <c r="G410" i="68"/>
  <c r="G9" i="23"/>
  <c r="G9" i="26" s="1"/>
  <c r="L163" i="64"/>
  <c r="L14" i="46"/>
  <c r="G138" i="67"/>
  <c r="E227" i="72"/>
  <c r="E226" i="72" s="1"/>
  <c r="E164" i="51"/>
  <c r="C3" i="17"/>
  <c r="E337" i="67"/>
  <c r="E71" i="56"/>
  <c r="M150" i="70"/>
  <c r="M138" i="46"/>
  <c r="N338" i="69"/>
  <c r="N115" i="56"/>
  <c r="E77" i="64"/>
  <c r="E12" i="42"/>
  <c r="H330" i="69"/>
  <c r="H107" i="56"/>
  <c r="H10" i="23"/>
  <c r="H10" i="26" s="1"/>
  <c r="K144" i="69"/>
  <c r="K113" i="46"/>
  <c r="F144" i="67"/>
  <c r="F70" i="46"/>
  <c r="D24" i="25"/>
  <c r="D24" i="28" s="1"/>
  <c r="F30" i="23"/>
  <c r="F30" i="26" s="1"/>
  <c r="E67" i="71"/>
  <c r="E149" i="42"/>
  <c r="F109" i="62"/>
  <c r="F447" i="69"/>
  <c r="F446" i="69" s="1"/>
  <c r="F165" i="48"/>
  <c r="F164" i="44"/>
  <c r="E86" i="59"/>
  <c r="E85" i="55"/>
  <c r="E86" i="56"/>
  <c r="I138" i="69"/>
  <c r="D19" i="13"/>
  <c r="D19" i="16" s="1"/>
  <c r="D19" i="10"/>
  <c r="H6" i="13"/>
  <c r="H6" i="16" s="1"/>
  <c r="H6" i="10"/>
  <c r="H10" i="24"/>
  <c r="H10" i="27" s="1"/>
  <c r="E236" i="67"/>
  <c r="E235" i="67" s="1"/>
  <c r="E66" i="51"/>
  <c r="E429" i="68"/>
  <c r="R6" i="12"/>
  <c r="R6" i="15" s="1"/>
  <c r="R6" i="14"/>
  <c r="R6" i="17" s="1"/>
  <c r="G7" i="24"/>
  <c r="G7" i="27" s="1"/>
  <c r="G7" i="21"/>
  <c r="F86" i="48"/>
  <c r="F85" i="44"/>
  <c r="E315" i="68"/>
  <c r="E314" i="68" s="1"/>
  <c r="E85" i="52"/>
  <c r="E236" i="66"/>
  <c r="E235" i="66" s="1"/>
  <c r="E47" i="51"/>
  <c r="D9" i="56"/>
  <c r="F18" i="24"/>
  <c r="F18" i="27" s="1"/>
  <c r="F18" i="21"/>
  <c r="R8" i="12"/>
  <c r="R8" i="15" s="1"/>
  <c r="R8" i="14"/>
  <c r="R8" i="17" s="1"/>
  <c r="E337" i="70"/>
  <c r="E133" i="56"/>
  <c r="H64" i="46"/>
  <c r="D19" i="23"/>
  <c r="D19" i="26" s="1"/>
  <c r="F48" i="48"/>
  <c r="F47" i="44"/>
  <c r="E141" i="72"/>
  <c r="E169" i="46"/>
  <c r="L184" i="68"/>
  <c r="L99" i="46"/>
  <c r="L146" i="71"/>
  <c r="L156" i="46"/>
  <c r="E144" i="65"/>
  <c r="E32" i="46"/>
  <c r="O22" i="12"/>
  <c r="O22" i="15" s="1"/>
  <c r="G152" i="67"/>
  <c r="G78" i="46"/>
  <c r="L146" i="65"/>
  <c r="L34" i="46"/>
  <c r="E326" i="64"/>
  <c r="E143" i="65"/>
  <c r="E31" i="46"/>
  <c r="E388" i="68"/>
  <c r="E412" i="68" s="1"/>
  <c r="E413" i="68"/>
  <c r="E16" i="16"/>
  <c r="E15" i="13"/>
  <c r="E15" i="16" s="1"/>
  <c r="E17" i="18"/>
  <c r="H126" i="46"/>
  <c r="E15" i="12"/>
  <c r="E15" i="15" s="1"/>
  <c r="E16" i="15"/>
  <c r="K20" i="14"/>
  <c r="K20" i="17" s="1"/>
  <c r="C29" i="25"/>
  <c r="C29" i="28" s="1"/>
  <c r="C27" i="22"/>
  <c r="C27" i="25" s="1"/>
  <c r="C27" i="28" s="1"/>
  <c r="F174" i="56"/>
  <c r="D24" i="24"/>
  <c r="D24" i="27" s="1"/>
  <c r="D24" i="21"/>
  <c r="E8" i="52"/>
  <c r="E7" i="49"/>
  <c r="E220" i="64"/>
  <c r="E219" i="64" s="1"/>
  <c r="F10" i="56"/>
  <c r="H342" i="69"/>
  <c r="H119" i="56"/>
  <c r="E336" i="66"/>
  <c r="E51" i="56"/>
  <c r="F20" i="13"/>
  <c r="F20" i="16" s="1"/>
  <c r="F20" i="10"/>
  <c r="G6" i="24"/>
  <c r="G6" i="27" s="1"/>
  <c r="C322" i="64"/>
  <c r="C3" i="54"/>
  <c r="N146" i="66"/>
  <c r="N53" i="46"/>
  <c r="F323" i="71"/>
  <c r="F151" i="56"/>
  <c r="N163" i="64"/>
  <c r="N14" i="46"/>
  <c r="E294" i="67"/>
  <c r="H339" i="69"/>
  <c r="H116" i="56"/>
  <c r="N146" i="69"/>
  <c r="N115" i="46"/>
  <c r="D336" i="65"/>
  <c r="D32" i="56"/>
  <c r="L150" i="65"/>
  <c r="L38" i="46"/>
  <c r="E70" i="72"/>
  <c r="E172" i="42"/>
  <c r="E321" i="72"/>
  <c r="E167" i="56"/>
  <c r="M337" i="69"/>
  <c r="M114" i="56"/>
  <c r="J17" i="14"/>
  <c r="J17" i="17" s="1"/>
  <c r="G110" i="48"/>
  <c r="G109" i="44"/>
  <c r="E21" i="23"/>
  <c r="E21" i="26" s="1"/>
  <c r="E67" i="52"/>
  <c r="E198" i="67"/>
  <c r="E197" i="67" s="1"/>
  <c r="E66" i="49"/>
  <c r="F109" i="61"/>
  <c r="F428" i="69"/>
  <c r="F427" i="69" s="1"/>
  <c r="F8" i="24"/>
  <c r="F8" i="27" s="1"/>
  <c r="E28" i="51"/>
  <c r="E236" i="65"/>
  <c r="E235" i="65" s="1"/>
  <c r="E128" i="51"/>
  <c r="E236" i="70"/>
  <c r="E235" i="70" s="1"/>
  <c r="H138" i="70"/>
  <c r="F8" i="48"/>
  <c r="F7" i="44"/>
  <c r="H7" i="13"/>
  <c r="H7" i="16" s="1"/>
  <c r="H7" i="10"/>
  <c r="F328" i="72"/>
  <c r="D131" i="56"/>
  <c r="F371" i="64"/>
  <c r="N19" i="12"/>
  <c r="N19" i="15" s="1"/>
  <c r="N17" i="7"/>
  <c r="S18" i="12"/>
  <c r="S18" i="15" s="1"/>
  <c r="S18" i="14"/>
  <c r="S18" i="17" s="1"/>
  <c r="G330" i="71"/>
  <c r="G158" i="56"/>
  <c r="O338" i="69"/>
  <c r="O115" i="56"/>
  <c r="N176" i="68"/>
  <c r="N91" i="46"/>
  <c r="G69" i="69"/>
  <c r="G116" i="42"/>
  <c r="E21" i="24"/>
  <c r="E21" i="27" s="1"/>
  <c r="C19" i="24"/>
  <c r="C19" i="27" s="1"/>
  <c r="C19" i="21"/>
  <c r="P26" i="12"/>
  <c r="P26" i="15" s="1"/>
  <c r="E20" i="25"/>
  <c r="E20" i="28" s="1"/>
  <c r="D336" i="70"/>
  <c r="D132" i="56"/>
  <c r="E421" i="68"/>
  <c r="E94" i="56"/>
  <c r="L142" i="71"/>
  <c r="L152" i="46"/>
  <c r="O21" i="12"/>
  <c r="O21" i="15" s="1"/>
  <c r="M142" i="71"/>
  <c r="M152" i="46"/>
  <c r="M336" i="69"/>
  <c r="M113" i="56"/>
  <c r="E24" i="24"/>
  <c r="E24" i="27" s="1"/>
  <c r="E24" i="21"/>
  <c r="F147" i="48"/>
  <c r="F146" i="44"/>
  <c r="F29" i="48"/>
  <c r="F28" i="44"/>
  <c r="E48" i="52"/>
  <c r="E47" i="49"/>
  <c r="E198" i="66"/>
  <c r="E197" i="66" s="1"/>
  <c r="D335" i="70"/>
  <c r="H5" i="46"/>
  <c r="L146" i="72"/>
  <c r="L174" i="46"/>
  <c r="E29" i="52"/>
  <c r="E28" i="49"/>
  <c r="E198" i="65"/>
  <c r="E197" i="65" s="1"/>
  <c r="G75" i="64"/>
  <c r="G10" i="42"/>
  <c r="M180" i="68"/>
  <c r="M95" i="46"/>
  <c r="G330" i="65"/>
  <c r="G6" i="23"/>
  <c r="G6" i="26" s="1"/>
  <c r="E294" i="70"/>
  <c r="F70" i="65"/>
  <c r="F36" i="42"/>
  <c r="O20" i="12"/>
  <c r="O20" i="15" s="1"/>
  <c r="E282" i="71"/>
  <c r="F69" i="65"/>
  <c r="F35" i="42"/>
  <c r="L150" i="70"/>
  <c r="L138" i="46"/>
  <c r="L180" i="68"/>
  <c r="L95" i="46"/>
  <c r="F144" i="70"/>
  <c r="F132" i="46"/>
  <c r="O24" i="12"/>
  <c r="O24" i="15" s="1"/>
  <c r="E282" i="72"/>
  <c r="F27" i="18"/>
  <c r="F330" i="67"/>
  <c r="K26" i="13"/>
  <c r="K26" i="16" s="1"/>
  <c r="K26" i="10"/>
  <c r="G64" i="46"/>
  <c r="R5" i="12"/>
  <c r="R5" i="15" s="1"/>
  <c r="R5" i="14"/>
  <c r="R5" i="17" s="1"/>
  <c r="D29" i="14"/>
  <c r="D29" i="17" s="1"/>
  <c r="D27" i="11"/>
  <c r="F67" i="49"/>
  <c r="F66" i="45"/>
  <c r="F66" i="46" s="1"/>
  <c r="F67" i="46"/>
  <c r="L23" i="14"/>
  <c r="L23" i="17" s="1"/>
  <c r="H154" i="64"/>
  <c r="G31" i="13"/>
  <c r="G31" i="16" s="1"/>
  <c r="G31" i="10"/>
  <c r="M24" i="14"/>
  <c r="M24" i="17" s="1"/>
  <c r="M23" i="14"/>
  <c r="M23" i="17" s="1"/>
  <c r="E24" i="25"/>
  <c r="E24" i="28" s="1"/>
  <c r="D29" i="10" l="1"/>
  <c r="E151" i="46"/>
  <c r="E21" i="21"/>
  <c r="E82" i="68"/>
  <c r="E162" i="64"/>
  <c r="E415" i="68"/>
  <c r="M23" i="13"/>
  <c r="M23" i="16" s="1"/>
  <c r="M23" i="10"/>
  <c r="F322" i="71"/>
  <c r="F150" i="56"/>
  <c r="N68" i="69"/>
  <c r="N113" i="42"/>
  <c r="H67" i="69"/>
  <c r="H112" i="42"/>
  <c r="H102" i="69"/>
  <c r="G5" i="24"/>
  <c r="G5" i="27" s="1"/>
  <c r="D30" i="56"/>
  <c r="M150" i="66"/>
  <c r="M57" i="46"/>
  <c r="P22" i="12"/>
  <c r="P22" i="15" s="1"/>
  <c r="G9" i="25"/>
  <c r="G9" i="28" s="1"/>
  <c r="N146" i="70"/>
  <c r="N134" i="46"/>
  <c r="E15" i="20"/>
  <c r="E16" i="24"/>
  <c r="N337" i="69"/>
  <c r="N114" i="56"/>
  <c r="F30" i="25"/>
  <c r="F30" i="28" s="1"/>
  <c r="G330" i="72"/>
  <c r="G79" i="68"/>
  <c r="G88" i="42"/>
  <c r="N146" i="72"/>
  <c r="N174" i="46"/>
  <c r="F152" i="69"/>
  <c r="F121" i="46"/>
  <c r="E152" i="69"/>
  <c r="E121" i="46"/>
  <c r="L21" i="14"/>
  <c r="L21" i="17" s="1"/>
  <c r="C370" i="64"/>
  <c r="C343" i="64"/>
  <c r="C364" i="64" s="1"/>
  <c r="F173" i="71"/>
  <c r="F172" i="71" s="1"/>
  <c r="F147" i="51"/>
  <c r="F146" i="48"/>
  <c r="F157" i="64"/>
  <c r="F135" i="64"/>
  <c r="F156" i="64" s="1"/>
  <c r="G342" i="67"/>
  <c r="G76" i="56"/>
  <c r="H45" i="46"/>
  <c r="E8" i="59"/>
  <c r="E7" i="55"/>
  <c r="E8" i="56"/>
  <c r="F48" i="49"/>
  <c r="F48" i="46"/>
  <c r="F47" i="45"/>
  <c r="F47" i="46" s="1"/>
  <c r="F118" i="72"/>
  <c r="F136" i="72" s="1"/>
  <c r="F137" i="72"/>
  <c r="F78" i="56"/>
  <c r="E245" i="72"/>
  <c r="E244" i="72" s="1"/>
  <c r="E164" i="52"/>
  <c r="H26" i="46"/>
  <c r="E29" i="59"/>
  <c r="E28" i="55"/>
  <c r="E29" i="56"/>
  <c r="E300" i="71"/>
  <c r="E318" i="71" s="1"/>
  <c r="E319" i="71"/>
  <c r="F99" i="6"/>
  <c r="G9" i="21"/>
  <c r="N142" i="71"/>
  <c r="N152" i="46"/>
  <c r="N180" i="68"/>
  <c r="N95" i="46"/>
  <c r="G70" i="70"/>
  <c r="G136" i="42"/>
  <c r="E417" i="68"/>
  <c r="E90" i="56"/>
  <c r="F141" i="70"/>
  <c r="F121" i="70"/>
  <c r="F140" i="70" s="1"/>
  <c r="G145" i="66"/>
  <c r="G52" i="46"/>
  <c r="M146" i="72"/>
  <c r="M174" i="46"/>
  <c r="N146" i="65"/>
  <c r="N34" i="46"/>
  <c r="Q26" i="12"/>
  <c r="Q26" i="15" s="1"/>
  <c r="F16" i="10"/>
  <c r="F15" i="9"/>
  <c r="F16" i="13"/>
  <c r="V10" i="14"/>
  <c r="V10" i="17" s="1"/>
  <c r="C427" i="64"/>
  <c r="C3" i="59"/>
  <c r="C490" i="64"/>
  <c r="C3" i="62"/>
  <c r="H9" i="13"/>
  <c r="H9" i="16" s="1"/>
  <c r="H9" i="10"/>
  <c r="H138" i="66"/>
  <c r="C92" i="56"/>
  <c r="E129" i="59"/>
  <c r="E128" i="55"/>
  <c r="E129" i="56"/>
  <c r="G30" i="13"/>
  <c r="G30" i="16" s="1"/>
  <c r="G30" i="10"/>
  <c r="F86" i="49"/>
  <c r="F86" i="46"/>
  <c r="F85" i="45"/>
  <c r="F85" i="46" s="1"/>
  <c r="E369" i="64"/>
  <c r="E347" i="64"/>
  <c r="E368" i="64" s="1"/>
  <c r="F219" i="68"/>
  <c r="F218" i="68" s="1"/>
  <c r="F85" i="48"/>
  <c r="F86" i="51"/>
  <c r="F121" i="66"/>
  <c r="F140" i="66" s="1"/>
  <c r="F141" i="66"/>
  <c r="K17" i="14"/>
  <c r="K17" i="17" s="1"/>
  <c r="E29" i="58"/>
  <c r="E28" i="54"/>
  <c r="O19" i="12"/>
  <c r="O19" i="15" s="1"/>
  <c r="O17" i="7"/>
  <c r="F8" i="23"/>
  <c r="F8" i="26" s="1"/>
  <c r="F344" i="67"/>
  <c r="G338" i="70"/>
  <c r="G134" i="56"/>
  <c r="H138" i="65"/>
  <c r="E313" i="65"/>
  <c r="E332" i="65" s="1"/>
  <c r="E333" i="65"/>
  <c r="F15" i="8"/>
  <c r="F16" i="12"/>
  <c r="E146" i="52"/>
  <c r="E245" i="71"/>
  <c r="E244" i="71" s="1"/>
  <c r="F29" i="49"/>
  <c r="F29" i="46"/>
  <c r="F28" i="45"/>
  <c r="F28" i="46" s="1"/>
  <c r="E78" i="64"/>
  <c r="E15" i="42"/>
  <c r="F323" i="72"/>
  <c r="F169" i="56"/>
  <c r="E336" i="70"/>
  <c r="E132" i="56"/>
  <c r="E485" i="68"/>
  <c r="E484" i="68" s="1"/>
  <c r="E86" i="62"/>
  <c r="E85" i="59"/>
  <c r="R7" i="12"/>
  <c r="R7" i="15" s="1"/>
  <c r="R7" i="14"/>
  <c r="R7" i="17" s="1"/>
  <c r="F22" i="23"/>
  <c r="F22" i="26" s="1"/>
  <c r="G144" i="67"/>
  <c r="G70" i="46"/>
  <c r="O146" i="70"/>
  <c r="O134" i="46"/>
  <c r="H335" i="69"/>
  <c r="H112" i="56"/>
  <c r="H23" i="25"/>
  <c r="H23" i="28" s="1"/>
  <c r="O68" i="69"/>
  <c r="O113" i="42"/>
  <c r="M167" i="64"/>
  <c r="M18" i="46"/>
  <c r="P338" i="69"/>
  <c r="P115" i="56"/>
  <c r="M146" i="71"/>
  <c r="M156" i="46"/>
  <c r="E16" i="21"/>
  <c r="F375" i="64"/>
  <c r="F14" i="56"/>
  <c r="F294" i="67"/>
  <c r="M163" i="64"/>
  <c r="M14" i="46"/>
  <c r="M184" i="68"/>
  <c r="M99" i="46"/>
  <c r="G366" i="64"/>
  <c r="G5" i="56"/>
  <c r="F66" i="49"/>
  <c r="F198" i="67"/>
  <c r="F197" i="67" s="1"/>
  <c r="F67" i="52"/>
  <c r="E379" i="64"/>
  <c r="E18" i="56"/>
  <c r="E22" i="23"/>
  <c r="E22" i="26" s="1"/>
  <c r="G110" i="51"/>
  <c r="G179" i="69"/>
  <c r="G178" i="69" s="1"/>
  <c r="G109" i="48"/>
  <c r="F18" i="25"/>
  <c r="F18" i="28" s="1"/>
  <c r="C419" i="68"/>
  <c r="E313" i="70"/>
  <c r="E332" i="70" s="1"/>
  <c r="E333" i="70"/>
  <c r="E283" i="64"/>
  <c r="E282" i="64" s="1"/>
  <c r="E7" i="52"/>
  <c r="G176" i="56"/>
  <c r="F171" i="68"/>
  <c r="F146" i="68"/>
  <c r="F170" i="68" s="1"/>
  <c r="G110" i="49"/>
  <c r="G110" i="46"/>
  <c r="G109" i="45"/>
  <c r="G109" i="46" s="1"/>
  <c r="E120" i="6"/>
  <c r="E160" i="6"/>
  <c r="E136" i="6"/>
  <c r="E48" i="59"/>
  <c r="E47" i="55"/>
  <c r="E48" i="56"/>
  <c r="F121" i="65"/>
  <c r="F140" i="65" s="1"/>
  <c r="F141" i="65"/>
  <c r="E336" i="67"/>
  <c r="E70" i="56"/>
  <c r="G31" i="23"/>
  <c r="G31" i="26" s="1"/>
  <c r="F137" i="71"/>
  <c r="F118" i="71"/>
  <c r="F136" i="71" s="1"/>
  <c r="M145" i="69"/>
  <c r="M114" i="46"/>
  <c r="O176" i="68"/>
  <c r="O91" i="46"/>
  <c r="F68" i="72"/>
  <c r="F168" i="42"/>
  <c r="G6" i="25"/>
  <c r="G6" i="28" s="1"/>
  <c r="N142" i="72"/>
  <c r="N170" i="46"/>
  <c r="M150" i="67"/>
  <c r="M76" i="46"/>
  <c r="O150" i="69"/>
  <c r="O119" i="46"/>
  <c r="G418" i="68"/>
  <c r="G91" i="56"/>
  <c r="E422" i="68"/>
  <c r="E95" i="56"/>
  <c r="E165" i="59"/>
  <c r="E165" i="56"/>
  <c r="E164" i="55"/>
  <c r="G141" i="69"/>
  <c r="G121" i="69"/>
  <c r="G140" i="69" s="1"/>
  <c r="E313" i="66"/>
  <c r="E332" i="66" s="1"/>
  <c r="E333" i="66"/>
  <c r="D17" i="22"/>
  <c r="F324" i="72"/>
  <c r="F170" i="56"/>
  <c r="L144" i="69"/>
  <c r="L113" i="46"/>
  <c r="F67" i="71"/>
  <c r="F149" i="42"/>
  <c r="E140" i="71"/>
  <c r="E150" i="46"/>
  <c r="F28" i="48"/>
  <c r="F29" i="51"/>
  <c r="F179" i="65"/>
  <c r="F178" i="65" s="1"/>
  <c r="C385" i="64"/>
  <c r="C3" i="57"/>
  <c r="F337" i="66"/>
  <c r="F52" i="56"/>
  <c r="F321" i="72"/>
  <c r="F167" i="56"/>
  <c r="F144" i="65"/>
  <c r="F32" i="46"/>
  <c r="O146" i="66"/>
  <c r="O53" i="46"/>
  <c r="F69" i="71"/>
  <c r="F153" i="42"/>
  <c r="F68" i="71"/>
  <c r="F150" i="42"/>
  <c r="F69" i="72"/>
  <c r="F171" i="42"/>
  <c r="E140" i="72"/>
  <c r="E168" i="46"/>
  <c r="E139" i="71"/>
  <c r="E149" i="46"/>
  <c r="R14" i="7"/>
  <c r="E129" i="58"/>
  <c r="E128" i="54"/>
  <c r="F8" i="51"/>
  <c r="F7" i="48"/>
  <c r="F199" i="64"/>
  <c r="F198" i="64" s="1"/>
  <c r="E255" i="67"/>
  <c r="E254" i="67" s="1"/>
  <c r="E66" i="52"/>
  <c r="E8" i="58"/>
  <c r="E7" i="54"/>
  <c r="E300" i="72"/>
  <c r="E318" i="72" s="1"/>
  <c r="E319" i="72"/>
  <c r="H10" i="21"/>
  <c r="F173" i="72"/>
  <c r="F172" i="72" s="1"/>
  <c r="F165" i="51"/>
  <c r="F164" i="48"/>
  <c r="E22" i="24"/>
  <c r="E22" i="27" s="1"/>
  <c r="D334" i="65"/>
  <c r="E21" i="25"/>
  <c r="E21" i="28" s="1"/>
  <c r="E67" i="59"/>
  <c r="E66" i="55"/>
  <c r="E67" i="56"/>
  <c r="G26" i="56"/>
  <c r="G70" i="67"/>
  <c r="G74" i="42"/>
  <c r="E47" i="52"/>
  <c r="E255" i="66"/>
  <c r="E254" i="66" s="1"/>
  <c r="E372" i="64"/>
  <c r="E11" i="56"/>
  <c r="P24" i="12"/>
  <c r="P24" i="15" s="1"/>
  <c r="G102" i="67"/>
  <c r="N150" i="70"/>
  <c r="N138" i="46"/>
  <c r="F20" i="23"/>
  <c r="F20" i="26" s="1"/>
  <c r="O146" i="69"/>
  <c r="O115" i="46"/>
  <c r="P21" i="12"/>
  <c r="P21" i="15" s="1"/>
  <c r="V11" i="14"/>
  <c r="V11" i="17" s="1"/>
  <c r="G67" i="66"/>
  <c r="G50" i="42"/>
  <c r="E139" i="72"/>
  <c r="E167" i="46"/>
  <c r="N146" i="67"/>
  <c r="N72" i="46"/>
  <c r="R4" i="7"/>
  <c r="F129" i="49"/>
  <c r="F129" i="46"/>
  <c r="F128" i="45"/>
  <c r="F128" i="46" s="1"/>
  <c r="E147" i="58"/>
  <c r="E146" i="54"/>
  <c r="C406" i="64"/>
  <c r="C3" i="58"/>
  <c r="C3" i="61"/>
  <c r="C469" i="64"/>
  <c r="G6" i="21"/>
  <c r="F147" i="49"/>
  <c r="F147" i="46"/>
  <c r="F146" i="45"/>
  <c r="F146" i="46" s="1"/>
  <c r="E88" i="56"/>
  <c r="F66" i="51"/>
  <c r="F236" i="67"/>
  <c r="F235" i="67" s="1"/>
  <c r="E313" i="67"/>
  <c r="E332" i="67" s="1"/>
  <c r="E333" i="67"/>
  <c r="G83" i="56"/>
  <c r="E85" i="56"/>
  <c r="G7" i="25"/>
  <c r="G7" i="28" s="1"/>
  <c r="G159" i="64"/>
  <c r="G10" i="46"/>
  <c r="P20" i="12"/>
  <c r="P20" i="15" s="1"/>
  <c r="H10" i="25"/>
  <c r="H10" i="28" s="1"/>
  <c r="E79" i="64"/>
  <c r="E16" i="42"/>
  <c r="F374" i="64"/>
  <c r="F13" i="56"/>
  <c r="M150" i="65"/>
  <c r="M38" i="46"/>
  <c r="E69" i="72"/>
  <c r="E171" i="42"/>
  <c r="F322" i="72"/>
  <c r="F168" i="56"/>
  <c r="G67" i="67"/>
  <c r="G69" i="42"/>
  <c r="D27" i="14"/>
  <c r="D27" i="17" s="1"/>
  <c r="D3" i="11"/>
  <c r="E165" i="58"/>
  <c r="E164" i="54"/>
  <c r="C9" i="56"/>
  <c r="C3" i="55"/>
  <c r="E255" i="65"/>
  <c r="E254" i="65" s="1"/>
  <c r="E28" i="52"/>
  <c r="F8" i="49"/>
  <c r="F8" i="46"/>
  <c r="F7" i="45"/>
  <c r="F7" i="46" s="1"/>
  <c r="E67" i="58"/>
  <c r="E66" i="54"/>
  <c r="F48" i="51"/>
  <c r="F47" i="48"/>
  <c r="F179" i="66"/>
  <c r="F178" i="66" s="1"/>
  <c r="L26" i="13"/>
  <c r="L26" i="16" s="1"/>
  <c r="L26" i="10"/>
  <c r="F165" i="49"/>
  <c r="F165" i="46"/>
  <c r="F164" i="45"/>
  <c r="F164" i="46" s="1"/>
  <c r="E255" i="70"/>
  <c r="E254" i="70" s="1"/>
  <c r="E128" i="52"/>
  <c r="F30" i="24"/>
  <c r="F30" i="27" s="1"/>
  <c r="F30" i="21"/>
  <c r="F179" i="70"/>
  <c r="F178" i="70" s="1"/>
  <c r="F129" i="51"/>
  <c r="F128" i="48"/>
  <c r="E461" i="68"/>
  <c r="E460" i="68" s="1"/>
  <c r="E86" i="61"/>
  <c r="E85" i="58"/>
  <c r="E147" i="59"/>
  <c r="E146" i="55"/>
  <c r="E147" i="56"/>
  <c r="T18" i="12"/>
  <c r="T18" i="15" s="1"/>
  <c r="T18" i="14"/>
  <c r="T18" i="17" s="1"/>
  <c r="S4" i="11"/>
  <c r="E48" i="58"/>
  <c r="E47" i="54"/>
  <c r="F21" i="23"/>
  <c r="F21" i="26" s="1"/>
  <c r="G15" i="18"/>
  <c r="N24" i="14"/>
  <c r="N24" i="17" s="1"/>
  <c r="F24" i="23"/>
  <c r="F24" i="26" s="1"/>
  <c r="G428" i="68" l="1"/>
  <c r="E93" i="56"/>
  <c r="F26" i="23"/>
  <c r="F26" i="26" s="1"/>
  <c r="F11" i="56"/>
  <c r="F345" i="69"/>
  <c r="F417" i="68"/>
  <c r="E22" i="21"/>
  <c r="F88" i="56"/>
  <c r="E93" i="42"/>
  <c r="F90" i="56"/>
  <c r="E146" i="56"/>
  <c r="E13" i="46"/>
  <c r="F372" i="64"/>
  <c r="E128" i="56"/>
  <c r="N19" i="14"/>
  <c r="N19" i="17" s="1"/>
  <c r="G101" i="56"/>
  <c r="E19" i="23"/>
  <c r="E19" i="26" s="1"/>
  <c r="F415" i="68"/>
  <c r="F335" i="67"/>
  <c r="F335" i="70"/>
  <c r="E28" i="56"/>
  <c r="E164" i="56"/>
  <c r="E420" i="68"/>
  <c r="N21" i="14"/>
  <c r="N21" i="17" s="1"/>
  <c r="F227" i="71"/>
  <c r="F226" i="71" s="1"/>
  <c r="F146" i="51"/>
  <c r="F20" i="24"/>
  <c r="F20" i="27" s="1"/>
  <c r="F20" i="21"/>
  <c r="F67" i="72"/>
  <c r="F167" i="42"/>
  <c r="F16" i="16"/>
  <c r="F15" i="13"/>
  <c r="F15" i="16" s="1"/>
  <c r="F294" i="65"/>
  <c r="G114" i="64"/>
  <c r="O337" i="69"/>
  <c r="O114" i="56"/>
  <c r="N167" i="64"/>
  <c r="N18" i="46"/>
  <c r="G31" i="25"/>
  <c r="G31" i="28" s="1"/>
  <c r="F416" i="68"/>
  <c r="F89" i="56"/>
  <c r="F141" i="72"/>
  <c r="F169" i="46"/>
  <c r="E337" i="65"/>
  <c r="E33" i="56"/>
  <c r="P146" i="69"/>
  <c r="P115" i="46"/>
  <c r="F76" i="64"/>
  <c r="E416" i="68"/>
  <c r="E89" i="56"/>
  <c r="H152" i="67"/>
  <c r="H78" i="46"/>
  <c r="F220" i="64"/>
  <c r="F219" i="64" s="1"/>
  <c r="F8" i="52"/>
  <c r="F7" i="49"/>
  <c r="C3" i="56"/>
  <c r="M21" i="14"/>
  <c r="M21" i="17" s="1"/>
  <c r="E8" i="61"/>
  <c r="E7" i="58"/>
  <c r="E411" i="64"/>
  <c r="E410" i="64" s="1"/>
  <c r="F262" i="64"/>
  <c r="F261" i="64" s="1"/>
  <c r="F7" i="51"/>
  <c r="D17" i="25"/>
  <c r="D17" i="28" s="1"/>
  <c r="F255" i="67"/>
  <c r="F254" i="67" s="1"/>
  <c r="F66" i="52"/>
  <c r="F67" i="59"/>
  <c r="F66" i="55"/>
  <c r="F67" i="56"/>
  <c r="M26" i="13"/>
  <c r="M26" i="16" s="1"/>
  <c r="M26" i="10"/>
  <c r="E419" i="68"/>
  <c r="E92" i="56"/>
  <c r="F15" i="10"/>
  <c r="E390" i="65"/>
  <c r="E389" i="65" s="1"/>
  <c r="E29" i="62"/>
  <c r="E28" i="59"/>
  <c r="F95" i="56"/>
  <c r="F50" i="56"/>
  <c r="G324" i="71"/>
  <c r="G152" i="56"/>
  <c r="H23" i="24"/>
  <c r="H23" i="27" s="1"/>
  <c r="H23" i="21"/>
  <c r="F243" i="68"/>
  <c r="F242" i="68" s="1"/>
  <c r="F86" i="52"/>
  <c r="F85" i="49"/>
  <c r="P176" i="68"/>
  <c r="P91" i="46"/>
  <c r="O336" i="69"/>
  <c r="O113" i="56"/>
  <c r="F22" i="25"/>
  <c r="F22" i="28" s="1"/>
  <c r="G80" i="68"/>
  <c r="G89" i="42"/>
  <c r="Q21" i="12"/>
  <c r="Q21" i="15" s="1"/>
  <c r="F20" i="25"/>
  <c r="F20" i="28" s="1"/>
  <c r="F337" i="70"/>
  <c r="F133" i="56"/>
  <c r="M144" i="69"/>
  <c r="M113" i="46"/>
  <c r="G30" i="23"/>
  <c r="G30" i="26" s="1"/>
  <c r="F373" i="64"/>
  <c r="F326" i="64"/>
  <c r="H338" i="66"/>
  <c r="H53" i="56"/>
  <c r="F364" i="68"/>
  <c r="G69" i="66"/>
  <c r="G54" i="42"/>
  <c r="E371" i="66"/>
  <c r="E370" i="66" s="1"/>
  <c r="E48" i="61"/>
  <c r="E47" i="58"/>
  <c r="E22" i="25"/>
  <c r="E22" i="28" s="1"/>
  <c r="F24" i="24"/>
  <c r="F24" i="27" s="1"/>
  <c r="F24" i="21"/>
  <c r="M20" i="14"/>
  <c r="M20" i="17" s="1"/>
  <c r="D21" i="56"/>
  <c r="C448" i="64"/>
  <c r="C3" i="60"/>
  <c r="C3" i="63"/>
  <c r="C511" i="64"/>
  <c r="E164" i="59"/>
  <c r="E165" i="62"/>
  <c r="E373" i="72"/>
  <c r="E372" i="72" s="1"/>
  <c r="M19" i="14"/>
  <c r="M19" i="17" s="1"/>
  <c r="M17" i="11"/>
  <c r="G198" i="69"/>
  <c r="G197" i="69" s="1"/>
  <c r="G110" i="52"/>
  <c r="G109" i="49"/>
  <c r="C19" i="25"/>
  <c r="C19" i="28" s="1"/>
  <c r="C17" i="22"/>
  <c r="G5" i="23"/>
  <c r="G5" i="26" s="1"/>
  <c r="F313" i="67"/>
  <c r="F332" i="67" s="1"/>
  <c r="F333" i="67"/>
  <c r="E29" i="61"/>
  <c r="E28" i="58"/>
  <c r="E371" i="65"/>
  <c r="E370" i="65" s="1"/>
  <c r="F291" i="68"/>
  <c r="F290" i="68" s="1"/>
  <c r="F85" i="51"/>
  <c r="E7" i="56"/>
  <c r="F422" i="68"/>
  <c r="F335" i="66"/>
  <c r="H69" i="66"/>
  <c r="H54" i="42"/>
  <c r="N184" i="68"/>
  <c r="N99" i="46"/>
  <c r="Q22" i="12"/>
  <c r="Q22" i="15" s="1"/>
  <c r="P163" i="64"/>
  <c r="P14" i="46"/>
  <c r="G102" i="65"/>
  <c r="P150" i="69"/>
  <c r="P119" i="46"/>
  <c r="G143" i="66"/>
  <c r="G50" i="46"/>
  <c r="N146" i="71"/>
  <c r="N156" i="46"/>
  <c r="E161" i="64"/>
  <c r="E12" i="46"/>
  <c r="F139" i="71"/>
  <c r="F149" i="46"/>
  <c r="G122" i="68"/>
  <c r="F336" i="66"/>
  <c r="F51" i="56"/>
  <c r="E160" i="64"/>
  <c r="E11" i="46"/>
  <c r="E373" i="71"/>
  <c r="E372" i="71" s="1"/>
  <c r="E147" i="62"/>
  <c r="E146" i="59"/>
  <c r="F131" i="56"/>
  <c r="D382" i="64"/>
  <c r="P19" i="12"/>
  <c r="P19" i="15" s="1"/>
  <c r="P17" i="7"/>
  <c r="F28" i="49"/>
  <c r="F198" i="65"/>
  <c r="F197" i="65" s="1"/>
  <c r="F29" i="52"/>
  <c r="G338" i="65"/>
  <c r="G34" i="56"/>
  <c r="E432" i="64"/>
  <c r="E431" i="64" s="1"/>
  <c r="E8" i="62"/>
  <c r="E7" i="59"/>
  <c r="F379" i="64"/>
  <c r="F18" i="56"/>
  <c r="G321" i="71"/>
  <c r="G149" i="56"/>
  <c r="Q24" i="12"/>
  <c r="Q24" i="15" s="1"/>
  <c r="E76" i="64"/>
  <c r="N150" i="67"/>
  <c r="N76" i="46"/>
  <c r="F77" i="64"/>
  <c r="F12" i="42"/>
  <c r="N150" i="66"/>
  <c r="N57" i="46"/>
  <c r="D322" i="64"/>
  <c r="D3" i="54"/>
  <c r="G344" i="67"/>
  <c r="G78" i="56"/>
  <c r="G68" i="65"/>
  <c r="G32" i="42"/>
  <c r="G143" i="67"/>
  <c r="G69" i="46"/>
  <c r="G68" i="70"/>
  <c r="G132" i="42"/>
  <c r="E533" i="68"/>
  <c r="E532" i="68" s="1"/>
  <c r="E85" i="61"/>
  <c r="F191" i="72"/>
  <c r="F190" i="72" s="1"/>
  <c r="F165" i="52"/>
  <c r="F164" i="49"/>
  <c r="E355" i="72"/>
  <c r="E354" i="72" s="1"/>
  <c r="E165" i="61"/>
  <c r="E164" i="58"/>
  <c r="V9" i="14"/>
  <c r="V9" i="17" s="1"/>
  <c r="E426" i="68"/>
  <c r="E99" i="56"/>
  <c r="F236" i="65"/>
  <c r="F235" i="65" s="1"/>
  <c r="F28" i="51"/>
  <c r="G236" i="69"/>
  <c r="G235" i="69" s="1"/>
  <c r="G109" i="51"/>
  <c r="F17" i="18"/>
  <c r="L19" i="14"/>
  <c r="L19" i="17" s="1"/>
  <c r="L17" i="11"/>
  <c r="F153" i="6"/>
  <c r="F129" i="6"/>
  <c r="P146" i="70"/>
  <c r="P134" i="46"/>
  <c r="E81" i="68"/>
  <c r="E92" i="42"/>
  <c r="F421" i="68"/>
  <c r="F94" i="56"/>
  <c r="G323" i="71"/>
  <c r="G151" i="56"/>
  <c r="F294" i="66"/>
  <c r="H169" i="64"/>
  <c r="H20" i="46"/>
  <c r="F337" i="67"/>
  <c r="F71" i="56"/>
  <c r="H67" i="66"/>
  <c r="H50" i="42"/>
  <c r="G152" i="69"/>
  <c r="G121" i="46"/>
  <c r="M22" i="14"/>
  <c r="M22" i="17" s="1"/>
  <c r="F128" i="49"/>
  <c r="F129" i="52"/>
  <c r="F198" i="70"/>
  <c r="F197" i="70" s="1"/>
  <c r="G67" i="48"/>
  <c r="G66" i="44"/>
  <c r="H57" i="56"/>
  <c r="E66" i="56"/>
  <c r="G31" i="24"/>
  <c r="G31" i="27" s="1"/>
  <c r="G31" i="21"/>
  <c r="F22" i="24"/>
  <c r="F22" i="27" s="1"/>
  <c r="F22" i="21"/>
  <c r="F67" i="58"/>
  <c r="F66" i="54"/>
  <c r="N23" i="14"/>
  <c r="N23" i="17" s="1"/>
  <c r="G344" i="70"/>
  <c r="G140" i="56"/>
  <c r="G294" i="69"/>
  <c r="E355" i="71"/>
  <c r="E354" i="71" s="1"/>
  <c r="E147" i="61"/>
  <c r="E146" i="58"/>
  <c r="F12" i="56"/>
  <c r="G322" i="71"/>
  <c r="G150" i="56"/>
  <c r="G144" i="66"/>
  <c r="G51" i="46"/>
  <c r="G341" i="65"/>
  <c r="G37" i="56"/>
  <c r="G102" i="70"/>
  <c r="F282" i="71"/>
  <c r="F141" i="71"/>
  <c r="F151" i="46"/>
  <c r="G102" i="66"/>
  <c r="I5" i="13"/>
  <c r="I5" i="16" s="1"/>
  <c r="I5" i="10"/>
  <c r="Q20" i="12"/>
  <c r="Q20" i="15" s="1"/>
  <c r="N150" i="65"/>
  <c r="N38" i="46"/>
  <c r="N145" i="69"/>
  <c r="N114" i="46"/>
  <c r="F236" i="66"/>
  <c r="F235" i="66" s="1"/>
  <c r="F47" i="51"/>
  <c r="D3" i="14"/>
  <c r="R4" i="14"/>
  <c r="R4" i="17" s="1"/>
  <c r="R3" i="7"/>
  <c r="H342" i="66"/>
  <c r="E390" i="67"/>
  <c r="E389" i="67" s="1"/>
  <c r="E67" i="62"/>
  <c r="E66" i="59"/>
  <c r="F227" i="72"/>
  <c r="F226" i="72" s="1"/>
  <c r="F164" i="51"/>
  <c r="H83" i="46"/>
  <c r="F8" i="25"/>
  <c r="F8" i="28" s="1"/>
  <c r="F4" i="22"/>
  <c r="E47" i="56"/>
  <c r="E15" i="19"/>
  <c r="E15" i="21" s="1"/>
  <c r="E16" i="23"/>
  <c r="F21" i="24"/>
  <c r="F21" i="27" s="1"/>
  <c r="F21" i="21"/>
  <c r="E557" i="68"/>
  <c r="E556" i="68" s="1"/>
  <c r="E85" i="62"/>
  <c r="E390" i="70"/>
  <c r="E389" i="70" s="1"/>
  <c r="E129" i="62"/>
  <c r="E128" i="59"/>
  <c r="G5" i="21"/>
  <c r="H110" i="48"/>
  <c r="H109" i="44"/>
  <c r="G100" i="72"/>
  <c r="G100" i="71"/>
  <c r="F294" i="70"/>
  <c r="O146" i="67"/>
  <c r="O72" i="46"/>
  <c r="I331" i="66"/>
  <c r="I46" i="56"/>
  <c r="P68" i="69"/>
  <c r="P113" i="42"/>
  <c r="Q338" i="69"/>
  <c r="Q115" i="56"/>
  <c r="O143" i="69"/>
  <c r="O112" i="46"/>
  <c r="F282" i="72"/>
  <c r="F128" i="51"/>
  <c r="F236" i="70"/>
  <c r="F235" i="70" s="1"/>
  <c r="E371" i="67"/>
  <c r="E370" i="67" s="1"/>
  <c r="E67" i="61"/>
  <c r="E66" i="58"/>
  <c r="G18" i="13"/>
  <c r="G18" i="16" s="1"/>
  <c r="G18" i="10"/>
  <c r="F191" i="71"/>
  <c r="F190" i="71" s="1"/>
  <c r="F147" i="52"/>
  <c r="F146" i="49"/>
  <c r="G342" i="70"/>
  <c r="G138" i="56"/>
  <c r="E371" i="70"/>
  <c r="E370" i="70" s="1"/>
  <c r="E129" i="61"/>
  <c r="E128" i="58"/>
  <c r="F122" i="56"/>
  <c r="H168" i="68"/>
  <c r="E390" i="66"/>
  <c r="E389" i="66" s="1"/>
  <c r="E48" i="62"/>
  <c r="E47" i="59"/>
  <c r="F69" i="56"/>
  <c r="F15" i="12"/>
  <c r="F15" i="15" s="1"/>
  <c r="F16" i="15"/>
  <c r="F198" i="66"/>
  <c r="F197" i="66" s="1"/>
  <c r="F48" i="52"/>
  <c r="F47" i="49"/>
  <c r="E16" i="27"/>
  <c r="E15" i="24"/>
  <c r="E15" i="27" s="1"/>
  <c r="G27" i="18"/>
  <c r="F24" i="25"/>
  <c r="F24" i="28" s="1"/>
  <c r="O24" i="14"/>
  <c r="O24" i="17" s="1"/>
  <c r="G383" i="64" l="1"/>
  <c r="F66" i="56"/>
  <c r="N17" i="11"/>
  <c r="N17" i="14" s="1"/>
  <c r="N17" i="17" s="1"/>
  <c r="H338" i="67"/>
  <c r="H72" i="56"/>
  <c r="G22" i="56"/>
  <c r="O19" i="14"/>
  <c r="O19" i="17" s="1"/>
  <c r="O21" i="14"/>
  <c r="O21" i="17" s="1"/>
  <c r="R29" i="12"/>
  <c r="R29" i="15" s="1"/>
  <c r="G145" i="65"/>
  <c r="G33" i="46"/>
  <c r="E152" i="65"/>
  <c r="E40" i="46"/>
  <c r="P146" i="66"/>
  <c r="P53" i="46"/>
  <c r="O167" i="64"/>
  <c r="O18" i="46"/>
  <c r="H70" i="66"/>
  <c r="H55" i="42"/>
  <c r="F83" i="68"/>
  <c r="F96" i="42"/>
  <c r="P142" i="71"/>
  <c r="P152" i="46"/>
  <c r="F140" i="72"/>
  <c r="F168" i="46"/>
  <c r="H330" i="70"/>
  <c r="H126" i="56"/>
  <c r="H11" i="23"/>
  <c r="H11" i="26" s="1"/>
  <c r="H145" i="66"/>
  <c r="H52" i="46"/>
  <c r="Q150" i="69"/>
  <c r="Q119" i="46"/>
  <c r="O150" i="66"/>
  <c r="O57" i="46"/>
  <c r="F426" i="68"/>
  <c r="F99" i="56"/>
  <c r="F78" i="64"/>
  <c r="F15" i="42"/>
  <c r="G145" i="70"/>
  <c r="G133" i="46"/>
  <c r="F255" i="66"/>
  <c r="F254" i="66" s="1"/>
  <c r="F47" i="52"/>
  <c r="F165" i="58"/>
  <c r="F164" i="54"/>
  <c r="D3" i="17"/>
  <c r="N22" i="14"/>
  <c r="N22" i="17" s="1"/>
  <c r="G8" i="24"/>
  <c r="G8" i="27" s="1"/>
  <c r="L17" i="14"/>
  <c r="L17" i="17" s="1"/>
  <c r="H5" i="24"/>
  <c r="H5" i="27" s="1"/>
  <c r="F347" i="64"/>
  <c r="F368" i="64" s="1"/>
  <c r="F369" i="64"/>
  <c r="F300" i="71"/>
  <c r="F318" i="71" s="1"/>
  <c r="F319" i="71"/>
  <c r="G20" i="13"/>
  <c r="G20" i="16" s="1"/>
  <c r="G20" i="10"/>
  <c r="C3" i="22"/>
  <c r="C17" i="25"/>
  <c r="C17" i="28" s="1"/>
  <c r="G67" i="49"/>
  <c r="G67" i="46"/>
  <c r="G66" i="45"/>
  <c r="G66" i="46" s="1"/>
  <c r="E31" i="56"/>
  <c r="F147" i="59"/>
  <c r="F147" i="56"/>
  <c r="F146" i="55"/>
  <c r="F16" i="21"/>
  <c r="P180" i="68"/>
  <c r="P95" i="46"/>
  <c r="O142" i="71"/>
  <c r="O152" i="46"/>
  <c r="P184" i="68"/>
  <c r="P99" i="46"/>
  <c r="H68" i="66"/>
  <c r="H51" i="42"/>
  <c r="G173" i="68"/>
  <c r="G88" i="46"/>
  <c r="F336" i="70"/>
  <c r="F132" i="56"/>
  <c r="E148" i="71"/>
  <c r="E158" i="46"/>
  <c r="G70" i="72"/>
  <c r="G172" i="42"/>
  <c r="E152" i="66"/>
  <c r="E59" i="46"/>
  <c r="G147" i="48"/>
  <c r="G146" i="44"/>
  <c r="F120" i="6"/>
  <c r="F136" i="6"/>
  <c r="F160" i="6"/>
  <c r="E26" i="23"/>
  <c r="E26" i="26" s="1"/>
  <c r="E26" i="21"/>
  <c r="G70" i="65"/>
  <c r="G36" i="42"/>
  <c r="H11" i="24"/>
  <c r="H11" i="27" s="1"/>
  <c r="H11" i="21"/>
  <c r="F255" i="70"/>
  <c r="F254" i="70" s="1"/>
  <c r="F128" i="52"/>
  <c r="H28" i="13"/>
  <c r="H28" i="16" s="1"/>
  <c r="H28" i="10"/>
  <c r="E409" i="72"/>
  <c r="E408" i="72" s="1"/>
  <c r="E164" i="61"/>
  <c r="F164" i="52"/>
  <c r="F245" i="72"/>
  <c r="F244" i="72" s="1"/>
  <c r="G21" i="13"/>
  <c r="G21" i="16" s="1"/>
  <c r="G21" i="10"/>
  <c r="E7" i="62"/>
  <c r="E495" i="64"/>
  <c r="E494" i="64" s="1"/>
  <c r="E427" i="72"/>
  <c r="E426" i="72" s="1"/>
  <c r="E164" i="62"/>
  <c r="E428" i="66"/>
  <c r="E427" i="66" s="1"/>
  <c r="E47" i="61"/>
  <c r="G121" i="67"/>
  <c r="G140" i="67" s="1"/>
  <c r="G141" i="67"/>
  <c r="E335" i="65"/>
  <c r="G8" i="48"/>
  <c r="G7" i="44"/>
  <c r="E179" i="68"/>
  <c r="E94" i="46"/>
  <c r="E83" i="68"/>
  <c r="E96" i="42"/>
  <c r="E177" i="68"/>
  <c r="E92" i="46"/>
  <c r="I6" i="13"/>
  <c r="I6" i="16" s="1"/>
  <c r="I6" i="10"/>
  <c r="O146" i="65"/>
  <c r="O34" i="46"/>
  <c r="E84" i="68"/>
  <c r="E97" i="42"/>
  <c r="H330" i="67"/>
  <c r="H64" i="56"/>
  <c r="H8" i="23"/>
  <c r="H8" i="26" s="1"/>
  <c r="F4" i="25"/>
  <c r="F4" i="28" s="1"/>
  <c r="N336" i="69"/>
  <c r="N113" i="56"/>
  <c r="G110" i="59"/>
  <c r="G110" i="56"/>
  <c r="G109" i="55"/>
  <c r="F371" i="67"/>
  <c r="F370" i="67" s="1"/>
  <c r="F67" i="61"/>
  <c r="F66" i="58"/>
  <c r="G342" i="65"/>
  <c r="G38" i="56"/>
  <c r="F21" i="25"/>
  <c r="F21" i="28" s="1"/>
  <c r="F315" i="68"/>
  <c r="F314" i="68" s="1"/>
  <c r="F85" i="52"/>
  <c r="D19" i="56"/>
  <c r="D3" i="55"/>
  <c r="G121" i="56"/>
  <c r="G324" i="72"/>
  <c r="G170" i="56"/>
  <c r="E336" i="65"/>
  <c r="E32" i="56"/>
  <c r="F336" i="67"/>
  <c r="F70" i="56"/>
  <c r="F48" i="58"/>
  <c r="F47" i="54"/>
  <c r="F8" i="59"/>
  <c r="F7" i="55"/>
  <c r="F8" i="56"/>
  <c r="Q180" i="68"/>
  <c r="Q95" i="46"/>
  <c r="H75" i="64"/>
  <c r="H10" i="42"/>
  <c r="O142" i="72"/>
  <c r="O170" i="46"/>
  <c r="O145" i="69"/>
  <c r="O114" i="46"/>
  <c r="E152" i="70"/>
  <c r="E140" i="46"/>
  <c r="P142" i="72"/>
  <c r="P170" i="46"/>
  <c r="Q146" i="66"/>
  <c r="Q53" i="46"/>
  <c r="H5" i="21"/>
  <c r="G337" i="67"/>
  <c r="G71" i="56"/>
  <c r="F139" i="72"/>
  <c r="F167" i="46"/>
  <c r="G69" i="67"/>
  <c r="G73" i="42"/>
  <c r="G69" i="70"/>
  <c r="G135" i="42"/>
  <c r="G5" i="25"/>
  <c r="G5" i="28" s="1"/>
  <c r="G333" i="69"/>
  <c r="G313" i="69"/>
  <c r="G332" i="69" s="1"/>
  <c r="F147" i="58"/>
  <c r="F146" i="54"/>
  <c r="G129" i="48"/>
  <c r="G128" i="44"/>
  <c r="G110" i="58"/>
  <c r="G109" i="54"/>
  <c r="D406" i="64"/>
  <c r="D3" i="58"/>
  <c r="D469" i="64"/>
  <c r="D3" i="61"/>
  <c r="E11" i="42"/>
  <c r="F48" i="59"/>
  <c r="F48" i="56"/>
  <c r="F47" i="55"/>
  <c r="G86" i="48"/>
  <c r="G85" i="44"/>
  <c r="N20" i="14"/>
  <c r="N20" i="17" s="1"/>
  <c r="M17" i="14"/>
  <c r="M17" i="17" s="1"/>
  <c r="F86" i="58"/>
  <c r="F85" i="54"/>
  <c r="D380" i="64"/>
  <c r="D343" i="64"/>
  <c r="D364" i="64" s="1"/>
  <c r="F390" i="67"/>
  <c r="F389" i="67" s="1"/>
  <c r="F66" i="59"/>
  <c r="F67" i="62"/>
  <c r="F7" i="52"/>
  <c r="F283" i="64"/>
  <c r="F282" i="64" s="1"/>
  <c r="G344" i="69"/>
  <c r="F29" i="58"/>
  <c r="F28" i="54"/>
  <c r="O150" i="67"/>
  <c r="O76" i="46"/>
  <c r="P143" i="69"/>
  <c r="P112" i="46"/>
  <c r="Q146" i="69"/>
  <c r="Q115" i="46"/>
  <c r="P146" i="65"/>
  <c r="P34" i="46"/>
  <c r="G30" i="25"/>
  <c r="G30" i="28" s="1"/>
  <c r="P146" i="67"/>
  <c r="P72" i="46"/>
  <c r="Q146" i="67"/>
  <c r="Q72" i="46"/>
  <c r="E148" i="72"/>
  <c r="E176" i="46"/>
  <c r="G67" i="65"/>
  <c r="G31" i="42"/>
  <c r="E187" i="68"/>
  <c r="E102" i="46"/>
  <c r="P150" i="67"/>
  <c r="P76" i="46"/>
  <c r="Q176" i="68"/>
  <c r="Q91" i="46"/>
  <c r="H335" i="67"/>
  <c r="H69" i="56"/>
  <c r="G67" i="70"/>
  <c r="G131" i="42"/>
  <c r="O23" i="14"/>
  <c r="O23" i="17" s="1"/>
  <c r="F129" i="58"/>
  <c r="F128" i="54"/>
  <c r="G165" i="48"/>
  <c r="G164" i="44"/>
  <c r="H179" i="69"/>
  <c r="H178" i="69" s="1"/>
  <c r="H110" i="51"/>
  <c r="H109" i="48"/>
  <c r="E447" i="70"/>
  <c r="E446" i="70" s="1"/>
  <c r="E128" i="62"/>
  <c r="G48" i="48"/>
  <c r="G47" i="44"/>
  <c r="I7" i="13"/>
  <c r="I7" i="16" s="1"/>
  <c r="I7" i="10"/>
  <c r="F129" i="59"/>
  <c r="F128" i="55"/>
  <c r="F129" i="56"/>
  <c r="F313" i="66"/>
  <c r="F332" i="66" s="1"/>
  <c r="F333" i="66"/>
  <c r="I8" i="13"/>
  <c r="I8" i="16" s="1"/>
  <c r="I8" i="10"/>
  <c r="F165" i="59"/>
  <c r="F164" i="55"/>
  <c r="F165" i="56"/>
  <c r="G29" i="48"/>
  <c r="G28" i="44"/>
  <c r="G340" i="65"/>
  <c r="G36" i="56"/>
  <c r="E428" i="65"/>
  <c r="E427" i="65" s="1"/>
  <c r="E28" i="61"/>
  <c r="H110" i="49"/>
  <c r="H109" i="45"/>
  <c r="H109" i="46" s="1"/>
  <c r="H110" i="46"/>
  <c r="F8" i="58"/>
  <c r="F7" i="54"/>
  <c r="I4" i="18"/>
  <c r="I3" i="18" s="1"/>
  <c r="I14" i="18"/>
  <c r="D427" i="64"/>
  <c r="D3" i="59"/>
  <c r="D490" i="64"/>
  <c r="D3" i="62"/>
  <c r="G328" i="71"/>
  <c r="G156" i="56"/>
  <c r="H30" i="13"/>
  <c r="H30" i="16" s="1"/>
  <c r="H30" i="10"/>
  <c r="F140" i="71"/>
  <c r="F150" i="46"/>
  <c r="E66" i="61"/>
  <c r="E428" i="67"/>
  <c r="E427" i="67" s="1"/>
  <c r="E16" i="26"/>
  <c r="E15" i="23"/>
  <c r="E15" i="26" s="1"/>
  <c r="E447" i="67"/>
  <c r="E446" i="67" s="1"/>
  <c r="E66" i="62"/>
  <c r="F313" i="65"/>
  <c r="F332" i="65" s="1"/>
  <c r="F333" i="65"/>
  <c r="F81" i="68"/>
  <c r="F92" i="42"/>
  <c r="P337" i="69"/>
  <c r="P114" i="56"/>
  <c r="D385" i="64"/>
  <c r="D3" i="57"/>
  <c r="O184" i="68"/>
  <c r="O99" i="46"/>
  <c r="F160" i="64"/>
  <c r="F11" i="46"/>
  <c r="P146" i="71"/>
  <c r="P156" i="46"/>
  <c r="G321" i="72"/>
  <c r="G167" i="56"/>
  <c r="O146" i="72"/>
  <c r="O174" i="46"/>
  <c r="O150" i="65"/>
  <c r="O38" i="46"/>
  <c r="F420" i="68"/>
  <c r="F93" i="56"/>
  <c r="H69" i="69"/>
  <c r="H116" i="42"/>
  <c r="F146" i="52"/>
  <c r="F245" i="71"/>
  <c r="F244" i="71" s="1"/>
  <c r="N23" i="13"/>
  <c r="N23" i="16" s="1"/>
  <c r="N23" i="10"/>
  <c r="E409" i="71"/>
  <c r="E408" i="71" s="1"/>
  <c r="E146" i="61"/>
  <c r="F313" i="70"/>
  <c r="F332" i="70" s="1"/>
  <c r="F333" i="70"/>
  <c r="E427" i="71"/>
  <c r="E426" i="71" s="1"/>
  <c r="E146" i="62"/>
  <c r="H8" i="24"/>
  <c r="H8" i="27" s="1"/>
  <c r="F300" i="72"/>
  <c r="F318" i="72" s="1"/>
  <c r="F319" i="72"/>
  <c r="G109" i="52"/>
  <c r="G255" i="69"/>
  <c r="G254" i="69" s="1"/>
  <c r="H141" i="69"/>
  <c r="H121" i="69"/>
  <c r="H140" i="69" s="1"/>
  <c r="E474" i="64"/>
  <c r="E473" i="64" s="1"/>
  <c r="E7" i="61"/>
  <c r="F11" i="42"/>
  <c r="G330" i="67"/>
  <c r="G64" i="56"/>
  <c r="G8" i="21"/>
  <c r="F337" i="65"/>
  <c r="F33" i="56"/>
  <c r="G175" i="68"/>
  <c r="G90" i="46"/>
  <c r="J10" i="13"/>
  <c r="J10" i="16" s="1"/>
  <c r="J10" i="10"/>
  <c r="I11" i="13"/>
  <c r="I11" i="16" s="1"/>
  <c r="I11" i="10"/>
  <c r="F28" i="52"/>
  <c r="F255" i="65"/>
  <c r="F254" i="65" s="1"/>
  <c r="G68" i="71"/>
  <c r="G150" i="42"/>
  <c r="E170" i="64"/>
  <c r="E21" i="46"/>
  <c r="O150" i="70"/>
  <c r="O138" i="46"/>
  <c r="Q68" i="69"/>
  <c r="Q113" i="42"/>
  <c r="G69" i="65"/>
  <c r="G35" i="42"/>
  <c r="F82" i="68"/>
  <c r="F93" i="42"/>
  <c r="O180" i="68"/>
  <c r="O95" i="46"/>
  <c r="H68" i="67"/>
  <c r="H70" i="42"/>
  <c r="O146" i="71"/>
  <c r="O156" i="46"/>
  <c r="Q146" i="65"/>
  <c r="Q34" i="46"/>
  <c r="F15" i="20"/>
  <c r="F16" i="24"/>
  <c r="P336" i="69"/>
  <c r="P113" i="56"/>
  <c r="N144" i="69"/>
  <c r="N113" i="46"/>
  <c r="H80" i="68"/>
  <c r="H89" i="42"/>
  <c r="F162" i="64"/>
  <c r="F13" i="46"/>
  <c r="Q146" i="70"/>
  <c r="Q134" i="46"/>
  <c r="O163" i="64"/>
  <c r="O14" i="46"/>
  <c r="E447" i="66"/>
  <c r="E446" i="66" s="1"/>
  <c r="E47" i="62"/>
  <c r="E428" i="70"/>
  <c r="E427" i="70" s="1"/>
  <c r="E128" i="61"/>
  <c r="F29" i="59"/>
  <c r="F28" i="55"/>
  <c r="F29" i="56"/>
  <c r="G66" i="48"/>
  <c r="G67" i="51"/>
  <c r="G179" i="67"/>
  <c r="G178" i="67" s="1"/>
  <c r="Q19" i="12"/>
  <c r="Q19" i="15" s="1"/>
  <c r="Q17" i="7"/>
  <c r="G30" i="24"/>
  <c r="G30" i="27" s="1"/>
  <c r="G30" i="21"/>
  <c r="F86" i="59"/>
  <c r="F86" i="56"/>
  <c r="F85" i="55"/>
  <c r="E28" i="62"/>
  <c r="E447" i="65"/>
  <c r="E446" i="65" s="1"/>
  <c r="E19" i="24"/>
  <c r="E19" i="27" s="1"/>
  <c r="E19" i="21"/>
  <c r="N26" i="13"/>
  <c r="N26" i="16" s="1"/>
  <c r="N26" i="10"/>
  <c r="F388" i="68"/>
  <c r="F412" i="68" s="1"/>
  <c r="F413" i="68"/>
  <c r="R27" i="7"/>
  <c r="P23" i="14"/>
  <c r="P23" i="17" s="1"/>
  <c r="P24" i="14"/>
  <c r="P24" i="17" s="1"/>
  <c r="H8" i="21" l="1"/>
  <c r="F28" i="56"/>
  <c r="E382" i="64"/>
  <c r="D344" i="66"/>
  <c r="D59" i="56"/>
  <c r="D29" i="24"/>
  <c r="D29" i="27" s="1"/>
  <c r="D29" i="23"/>
  <c r="D29" i="26" s="1"/>
  <c r="D40" i="56"/>
  <c r="D344" i="65"/>
  <c r="F85" i="56"/>
  <c r="F47" i="56"/>
  <c r="E21" i="56"/>
  <c r="G109" i="56"/>
  <c r="F344" i="69"/>
  <c r="E30" i="56"/>
  <c r="E334" i="65"/>
  <c r="F164" i="56"/>
  <c r="F121" i="56"/>
  <c r="P23" i="13"/>
  <c r="P23" i="16" s="1"/>
  <c r="P23" i="10"/>
  <c r="P20" i="14"/>
  <c r="P20" i="17" s="1"/>
  <c r="G336" i="67"/>
  <c r="G70" i="56"/>
  <c r="G69" i="72"/>
  <c r="G171" i="42"/>
  <c r="Q184" i="68"/>
  <c r="Q99" i="46"/>
  <c r="G174" i="68"/>
  <c r="G89" i="46"/>
  <c r="H144" i="66"/>
  <c r="H51" i="46"/>
  <c r="P146" i="72"/>
  <c r="P174" i="46"/>
  <c r="F152" i="66"/>
  <c r="F59" i="46"/>
  <c r="Q142" i="72"/>
  <c r="Q170" i="46"/>
  <c r="I330" i="69"/>
  <c r="I107" i="56"/>
  <c r="I10" i="23"/>
  <c r="I10" i="26" s="1"/>
  <c r="G337" i="66"/>
  <c r="G52" i="56"/>
  <c r="G144" i="70"/>
  <c r="G132" i="46"/>
  <c r="F16" i="27"/>
  <c r="F15" i="24"/>
  <c r="F15" i="27" s="1"/>
  <c r="I154" i="64"/>
  <c r="O23" i="13"/>
  <c r="O23" i="16" s="1"/>
  <c r="O23" i="10"/>
  <c r="H198" i="69"/>
  <c r="H197" i="69" s="1"/>
  <c r="H109" i="49"/>
  <c r="H110" i="52"/>
  <c r="F373" i="72"/>
  <c r="F372" i="72" s="1"/>
  <c r="F165" i="62"/>
  <c r="F164" i="59"/>
  <c r="E19" i="25"/>
  <c r="E19" i="28" s="1"/>
  <c r="E17" i="22"/>
  <c r="F461" i="68"/>
  <c r="F460" i="68" s="1"/>
  <c r="F85" i="58"/>
  <c r="F86" i="61"/>
  <c r="F355" i="71"/>
  <c r="F354" i="71" s="1"/>
  <c r="F147" i="61"/>
  <c r="F146" i="58"/>
  <c r="G18" i="23"/>
  <c r="G18" i="26" s="1"/>
  <c r="J138" i="69"/>
  <c r="I26" i="46"/>
  <c r="H418" i="68"/>
  <c r="G48" i="49"/>
  <c r="G48" i="46"/>
  <c r="G47" i="45"/>
  <c r="G47" i="46" s="1"/>
  <c r="F84" i="68"/>
  <c r="G20" i="24"/>
  <c r="G20" i="27" s="1"/>
  <c r="G371" i="64"/>
  <c r="G121" i="66"/>
  <c r="G140" i="66" s="1"/>
  <c r="G141" i="66"/>
  <c r="G67" i="52"/>
  <c r="G198" i="67"/>
  <c r="G197" i="67" s="1"/>
  <c r="G66" i="49"/>
  <c r="E29" i="14"/>
  <c r="E29" i="17" s="1"/>
  <c r="E27" i="11"/>
  <c r="G144" i="65"/>
  <c r="G32" i="46"/>
  <c r="G21" i="23"/>
  <c r="G21" i="26" s="1"/>
  <c r="O144" i="69"/>
  <c r="O113" i="46"/>
  <c r="E178" i="68"/>
  <c r="E93" i="46"/>
  <c r="P150" i="66"/>
  <c r="P57" i="46"/>
  <c r="I102" i="69"/>
  <c r="G121" i="70"/>
  <c r="G140" i="70" s="1"/>
  <c r="G141" i="70"/>
  <c r="H6" i="24"/>
  <c r="H6" i="27" s="1"/>
  <c r="G179" i="66"/>
  <c r="G178" i="66" s="1"/>
  <c r="G47" i="48"/>
  <c r="G48" i="51"/>
  <c r="H236" i="69"/>
  <c r="H235" i="69" s="1"/>
  <c r="H109" i="51"/>
  <c r="G165" i="51"/>
  <c r="G173" i="72"/>
  <c r="G172" i="72" s="1"/>
  <c r="G164" i="48"/>
  <c r="I138" i="70"/>
  <c r="O20" i="14"/>
  <c r="O20" i="17" s="1"/>
  <c r="D3" i="56"/>
  <c r="F15" i="19"/>
  <c r="F15" i="21" s="1"/>
  <c r="F16" i="23"/>
  <c r="C3" i="25"/>
  <c r="G86" i="49"/>
  <c r="G86" i="46"/>
  <c r="G85" i="45"/>
  <c r="G85" i="46" s="1"/>
  <c r="F179" i="68"/>
  <c r="F94" i="46"/>
  <c r="H11" i="25"/>
  <c r="H11" i="28" s="1"/>
  <c r="G8" i="23"/>
  <c r="G8" i="26" s="1"/>
  <c r="H330" i="65"/>
  <c r="H26" i="56"/>
  <c r="H6" i="23"/>
  <c r="H6" i="26" s="1"/>
  <c r="H8" i="25"/>
  <c r="H8" i="28" s="1"/>
  <c r="G143" i="65"/>
  <c r="G31" i="46"/>
  <c r="F161" i="64"/>
  <c r="F12" i="46"/>
  <c r="H30" i="23"/>
  <c r="H30" i="26" s="1"/>
  <c r="H294" i="69"/>
  <c r="E29" i="13"/>
  <c r="E29" i="16" s="1"/>
  <c r="E29" i="10"/>
  <c r="D448" i="64"/>
  <c r="D3" i="60"/>
  <c r="D511" i="64"/>
  <c r="D3" i="63"/>
  <c r="F128" i="56"/>
  <c r="F447" i="67"/>
  <c r="F446" i="67" s="1"/>
  <c r="F66" i="62"/>
  <c r="G165" i="49"/>
  <c r="G165" i="46"/>
  <c r="G164" i="45"/>
  <c r="G164" i="46" s="1"/>
  <c r="G335" i="66"/>
  <c r="G50" i="56"/>
  <c r="G20" i="23"/>
  <c r="G20" i="26" s="1"/>
  <c r="G323" i="72"/>
  <c r="G169" i="56"/>
  <c r="H5" i="56"/>
  <c r="G173" i="71"/>
  <c r="G172" i="71" s="1"/>
  <c r="G146" i="48"/>
  <c r="G147" i="51"/>
  <c r="G99" i="6"/>
  <c r="G29" i="49"/>
  <c r="G29" i="46"/>
  <c r="G28" i="45"/>
  <c r="G28" i="46" s="1"/>
  <c r="G328" i="72"/>
  <c r="G174" i="56"/>
  <c r="G171" i="68"/>
  <c r="G146" i="68"/>
  <c r="G170" i="68" s="1"/>
  <c r="G339" i="65"/>
  <c r="G35" i="56"/>
  <c r="H342" i="67"/>
  <c r="H76" i="56"/>
  <c r="I291" i="66"/>
  <c r="I44" i="54"/>
  <c r="I7" i="23"/>
  <c r="I7" i="26" s="1"/>
  <c r="H330" i="66"/>
  <c r="H7" i="23"/>
  <c r="H7" i="26" s="1"/>
  <c r="F79" i="64"/>
  <c r="F16" i="42"/>
  <c r="P150" i="65"/>
  <c r="P38" i="46"/>
  <c r="H143" i="66"/>
  <c r="H50" i="46"/>
  <c r="G236" i="67"/>
  <c r="G235" i="67" s="1"/>
  <c r="G66" i="51"/>
  <c r="F128" i="58"/>
  <c r="F371" i="70"/>
  <c r="F370" i="70" s="1"/>
  <c r="F129" i="61"/>
  <c r="I45" i="46"/>
  <c r="I7" i="24"/>
  <c r="I7" i="27" s="1"/>
  <c r="I64" i="46"/>
  <c r="G118" i="72"/>
  <c r="G136" i="72" s="1"/>
  <c r="G137" i="72"/>
  <c r="F428" i="67"/>
  <c r="F427" i="67" s="1"/>
  <c r="F66" i="61"/>
  <c r="F26" i="24"/>
  <c r="F26" i="27" s="1"/>
  <c r="F26" i="21"/>
  <c r="G15" i="8"/>
  <c r="G16" i="12"/>
  <c r="G22" i="13"/>
  <c r="G22" i="16" s="1"/>
  <c r="G22" i="10"/>
  <c r="G121" i="65"/>
  <c r="G140" i="65" s="1"/>
  <c r="G141" i="65"/>
  <c r="F146" i="56"/>
  <c r="H50" i="56"/>
  <c r="H145" i="67"/>
  <c r="H71" i="46"/>
  <c r="G179" i="65"/>
  <c r="G178" i="65" s="1"/>
  <c r="G28" i="48"/>
  <c r="G29" i="51"/>
  <c r="F128" i="59"/>
  <c r="F390" i="70"/>
  <c r="F389" i="70" s="1"/>
  <c r="F129" i="62"/>
  <c r="F390" i="66"/>
  <c r="F389" i="66" s="1"/>
  <c r="F48" i="62"/>
  <c r="F47" i="59"/>
  <c r="I138" i="65"/>
  <c r="I345" i="65"/>
  <c r="I41" i="56"/>
  <c r="H159" i="64"/>
  <c r="H10" i="46"/>
  <c r="G15" i="9"/>
  <c r="G16" i="10"/>
  <c r="G16" i="13"/>
  <c r="Q150" i="70"/>
  <c r="Q138" i="46"/>
  <c r="G294" i="67"/>
  <c r="F485" i="68"/>
  <c r="F484" i="68" s="1"/>
  <c r="F86" i="62"/>
  <c r="F85" i="59"/>
  <c r="F390" i="65"/>
  <c r="F389" i="65" s="1"/>
  <c r="F29" i="62"/>
  <c r="F28" i="59"/>
  <c r="F411" i="64"/>
  <c r="F410" i="64" s="1"/>
  <c r="F7" i="58"/>
  <c r="F8" i="61"/>
  <c r="I138" i="66"/>
  <c r="I44" i="55"/>
  <c r="I138" i="67"/>
  <c r="F355" i="72"/>
  <c r="F354" i="72" s="1"/>
  <c r="F165" i="61"/>
  <c r="F164" i="58"/>
  <c r="H335" i="66"/>
  <c r="I9" i="13"/>
  <c r="I9" i="16" s="1"/>
  <c r="I9" i="10"/>
  <c r="G143" i="70"/>
  <c r="G131" i="46"/>
  <c r="I10" i="24"/>
  <c r="I10" i="27" s="1"/>
  <c r="H366" i="64"/>
  <c r="Q143" i="69"/>
  <c r="Q112" i="46"/>
  <c r="Q142" i="71"/>
  <c r="Q152" i="46"/>
  <c r="I23" i="23"/>
  <c r="I23" i="26" s="1"/>
  <c r="F336" i="65"/>
  <c r="F32" i="56"/>
  <c r="P167" i="64"/>
  <c r="P18" i="46"/>
  <c r="Q337" i="69"/>
  <c r="Q114" i="56"/>
  <c r="G8" i="49"/>
  <c r="G8" i="46"/>
  <c r="G7" i="45"/>
  <c r="G7" i="46" s="1"/>
  <c r="I310" i="66"/>
  <c r="F371" i="65"/>
  <c r="F370" i="65" s="1"/>
  <c r="F29" i="61"/>
  <c r="F28" i="58"/>
  <c r="G219" i="68"/>
  <c r="G218" i="68" s="1"/>
  <c r="G85" i="48"/>
  <c r="G86" i="51"/>
  <c r="G109" i="58"/>
  <c r="G110" i="61"/>
  <c r="G371" i="69"/>
  <c r="G370" i="69" s="1"/>
  <c r="G179" i="70"/>
  <c r="G178" i="70" s="1"/>
  <c r="G128" i="48"/>
  <c r="G129" i="51"/>
  <c r="F7" i="56"/>
  <c r="F371" i="66"/>
  <c r="F370" i="66" s="1"/>
  <c r="F48" i="61"/>
  <c r="F47" i="58"/>
  <c r="G390" i="69"/>
  <c r="G389" i="69" s="1"/>
  <c r="G110" i="62"/>
  <c r="G109" i="59"/>
  <c r="F140" i="56"/>
  <c r="G147" i="49"/>
  <c r="G147" i="46"/>
  <c r="G146" i="45"/>
  <c r="G146" i="46" s="1"/>
  <c r="G8" i="51"/>
  <c r="G7" i="48"/>
  <c r="G199" i="64"/>
  <c r="G198" i="64" s="1"/>
  <c r="F373" i="71"/>
  <c r="F372" i="71" s="1"/>
  <c r="F146" i="59"/>
  <c r="F147" i="62"/>
  <c r="F102" i="56"/>
  <c r="U18" i="12"/>
  <c r="U18" i="15" s="1"/>
  <c r="U18" i="14"/>
  <c r="U18" i="17" s="1"/>
  <c r="G18" i="24"/>
  <c r="G18" i="27" s="1"/>
  <c r="G18" i="21"/>
  <c r="G129" i="49"/>
  <c r="G129" i="46"/>
  <c r="G128" i="45"/>
  <c r="G128" i="46" s="1"/>
  <c r="I126" i="46"/>
  <c r="H186" i="68"/>
  <c r="H101" i="46"/>
  <c r="I386" i="66"/>
  <c r="I44" i="59"/>
  <c r="I443" i="66"/>
  <c r="I44" i="62"/>
  <c r="H175" i="68"/>
  <c r="H90" i="46"/>
  <c r="Q163" i="64"/>
  <c r="Q14" i="46"/>
  <c r="P150" i="70"/>
  <c r="P138" i="46"/>
  <c r="P145" i="69"/>
  <c r="P114" i="46"/>
  <c r="G17" i="18"/>
  <c r="Q336" i="69"/>
  <c r="Q113" i="56"/>
  <c r="G70" i="71"/>
  <c r="G154" i="42"/>
  <c r="O22" i="14"/>
  <c r="O22" i="17" s="1"/>
  <c r="O26" i="13"/>
  <c r="O26" i="16" s="1"/>
  <c r="O26" i="10"/>
  <c r="I5" i="46"/>
  <c r="H7" i="24"/>
  <c r="H7" i="27" s="1"/>
  <c r="G135" i="64"/>
  <c r="G156" i="64" s="1"/>
  <c r="G157" i="64"/>
  <c r="H5" i="23"/>
  <c r="H5" i="26" s="1"/>
  <c r="F7" i="59"/>
  <c r="F8" i="62"/>
  <c r="F432" i="64"/>
  <c r="F431" i="64" s="1"/>
  <c r="E19" i="13"/>
  <c r="E19" i="16" s="1"/>
  <c r="E19" i="10"/>
  <c r="J107" i="46"/>
  <c r="F344" i="70"/>
  <c r="G118" i="71"/>
  <c r="G136" i="71" s="1"/>
  <c r="G137" i="71"/>
  <c r="H91" i="56"/>
  <c r="F429" i="68"/>
  <c r="G10" i="56"/>
  <c r="O17" i="11"/>
  <c r="G335" i="67" l="1"/>
  <c r="H330" i="72"/>
  <c r="H176" i="56"/>
  <c r="I330" i="66"/>
  <c r="E19" i="56"/>
  <c r="I7" i="21"/>
  <c r="E380" i="64"/>
  <c r="H7" i="21"/>
  <c r="H338" i="70"/>
  <c r="H78" i="56"/>
  <c r="H134" i="56"/>
  <c r="D29" i="21"/>
  <c r="I10" i="21"/>
  <c r="G15" i="10"/>
  <c r="H158" i="56"/>
  <c r="H330" i="71"/>
  <c r="H344" i="67"/>
  <c r="Q20" i="14"/>
  <c r="Q20" i="17" s="1"/>
  <c r="Q167" i="64"/>
  <c r="Q18" i="46"/>
  <c r="I329" i="66"/>
  <c r="H255" i="69"/>
  <c r="H254" i="69" s="1"/>
  <c r="H109" i="52"/>
  <c r="G18" i="25"/>
  <c r="G18" i="28" s="1"/>
  <c r="Q150" i="66"/>
  <c r="Q57" i="46"/>
  <c r="G373" i="64"/>
  <c r="G12" i="56"/>
  <c r="Q146" i="71"/>
  <c r="Q156" i="46"/>
  <c r="G67" i="71"/>
  <c r="G149" i="42"/>
  <c r="H100" i="72"/>
  <c r="P144" i="69"/>
  <c r="P113" i="46"/>
  <c r="G69" i="71"/>
  <c r="G153" i="42"/>
  <c r="H30" i="25"/>
  <c r="H30" i="28" s="1"/>
  <c r="H31" i="13"/>
  <c r="H31" i="16" s="1"/>
  <c r="H31" i="10"/>
  <c r="G236" i="70"/>
  <c r="G235" i="70" s="1"/>
  <c r="G128" i="51"/>
  <c r="G291" i="68"/>
  <c r="G290" i="68" s="1"/>
  <c r="G85" i="51"/>
  <c r="H9" i="24"/>
  <c r="H9" i="27" s="1"/>
  <c r="G69" i="56"/>
  <c r="F447" i="70"/>
  <c r="F446" i="70" s="1"/>
  <c r="F128" i="62"/>
  <c r="J6" i="13"/>
  <c r="J6" i="16" s="1"/>
  <c r="J6" i="10"/>
  <c r="G47" i="51"/>
  <c r="G236" i="66"/>
  <c r="G235" i="66" s="1"/>
  <c r="E27" i="14"/>
  <c r="E27" i="17" s="1"/>
  <c r="E3" i="11"/>
  <c r="G255" i="67"/>
  <c r="G254" i="67" s="1"/>
  <c r="G66" i="52"/>
  <c r="F409" i="71"/>
  <c r="F408" i="71" s="1"/>
  <c r="F146" i="61"/>
  <c r="G21" i="24"/>
  <c r="G21" i="27" s="1"/>
  <c r="G21" i="21"/>
  <c r="G79" i="64"/>
  <c r="G16" i="42"/>
  <c r="G82" i="68"/>
  <c r="G93" i="42"/>
  <c r="F187" i="68"/>
  <c r="F102" i="46"/>
  <c r="I348" i="66"/>
  <c r="I44" i="57"/>
  <c r="I7" i="25"/>
  <c r="I7" i="28" s="1"/>
  <c r="G294" i="65"/>
  <c r="G67" i="58"/>
  <c r="G66" i="54"/>
  <c r="G141" i="71"/>
  <c r="G151" i="46"/>
  <c r="I367" i="66"/>
  <c r="I44" i="58"/>
  <c r="I424" i="66"/>
  <c r="I44" i="61"/>
  <c r="P19" i="14"/>
  <c r="P19" i="17" s="1"/>
  <c r="P17" i="11"/>
  <c r="G375" i="64"/>
  <c r="G14" i="56"/>
  <c r="H6" i="21"/>
  <c r="E17" i="25"/>
  <c r="E17" i="28" s="1"/>
  <c r="F120" i="56"/>
  <c r="F148" i="72"/>
  <c r="F176" i="46"/>
  <c r="H20" i="13"/>
  <c r="H20" i="16" s="1"/>
  <c r="H20" i="10"/>
  <c r="C3" i="28"/>
  <c r="E344" i="65"/>
  <c r="F152" i="65"/>
  <c r="F40" i="46"/>
  <c r="G282" i="71"/>
  <c r="G419" i="68"/>
  <c r="G92" i="56"/>
  <c r="I10" i="25"/>
  <c r="I10" i="28" s="1"/>
  <c r="F495" i="64"/>
  <c r="F494" i="64" s="1"/>
  <c r="F7" i="62"/>
  <c r="F427" i="71"/>
  <c r="F426" i="71" s="1"/>
  <c r="F146" i="62"/>
  <c r="G262" i="64"/>
  <c r="G261" i="64" s="1"/>
  <c r="G7" i="51"/>
  <c r="G447" i="69"/>
  <c r="G446" i="69" s="1"/>
  <c r="G109" i="62"/>
  <c r="H28" i="24"/>
  <c r="H28" i="27" s="1"/>
  <c r="H28" i="21"/>
  <c r="F409" i="72"/>
  <c r="F408" i="72" s="1"/>
  <c r="F164" i="61"/>
  <c r="F447" i="65"/>
  <c r="F446" i="65" s="1"/>
  <c r="F28" i="62"/>
  <c r="H110" i="59"/>
  <c r="H109" i="55"/>
  <c r="H110" i="56"/>
  <c r="G15" i="12"/>
  <c r="G15" i="15" s="1"/>
  <c r="G16" i="15"/>
  <c r="H110" i="58"/>
  <c r="H109" i="54"/>
  <c r="G20" i="21"/>
  <c r="F97" i="42"/>
  <c r="G47" i="49"/>
  <c r="G198" i="66"/>
  <c r="G197" i="66" s="1"/>
  <c r="G48" i="52"/>
  <c r="F343" i="69"/>
  <c r="F152" i="70"/>
  <c r="F140" i="46"/>
  <c r="F428" i="65"/>
  <c r="F427" i="65" s="1"/>
  <c r="F28" i="61"/>
  <c r="G140" i="71"/>
  <c r="G150" i="46"/>
  <c r="H7" i="25"/>
  <c r="H7" i="28" s="1"/>
  <c r="G67" i="72"/>
  <c r="G167" i="42"/>
  <c r="G326" i="64"/>
  <c r="Q150" i="65"/>
  <c r="Q38" i="46"/>
  <c r="F178" i="68"/>
  <c r="F93" i="46"/>
  <c r="G7" i="49"/>
  <c r="G8" i="52"/>
  <c r="G220" i="64"/>
  <c r="G219" i="64" s="1"/>
  <c r="H20" i="56"/>
  <c r="G24" i="13"/>
  <c r="G24" i="16" s="1"/>
  <c r="G24" i="10"/>
  <c r="F474" i="64"/>
  <c r="F473" i="64" s="1"/>
  <c r="F7" i="61"/>
  <c r="F85" i="62"/>
  <c r="F557" i="68"/>
  <c r="F556" i="68" s="1"/>
  <c r="G15" i="13"/>
  <c r="G15" i="16" s="1"/>
  <c r="G16" i="16"/>
  <c r="G236" i="65"/>
  <c r="G235" i="65" s="1"/>
  <c r="G28" i="51"/>
  <c r="H333" i="69"/>
  <c r="H313" i="69"/>
  <c r="H332" i="69" s="1"/>
  <c r="P22" i="14"/>
  <c r="P22" i="17" s="1"/>
  <c r="P21" i="14"/>
  <c r="P21" i="17" s="1"/>
  <c r="G198" i="65"/>
  <c r="G197" i="65" s="1"/>
  <c r="G29" i="52"/>
  <c r="G28" i="49"/>
  <c r="G243" i="68"/>
  <c r="G242" i="68" s="1"/>
  <c r="G86" i="52"/>
  <c r="G85" i="49"/>
  <c r="H5" i="25"/>
  <c r="H5" i="28" s="1"/>
  <c r="Q23" i="14"/>
  <c r="Q23" i="17" s="1"/>
  <c r="G294" i="70"/>
  <c r="G282" i="72"/>
  <c r="H144" i="67"/>
  <c r="H70" i="46"/>
  <c r="G422" i="68"/>
  <c r="G95" i="56"/>
  <c r="H83" i="56"/>
  <c r="I342" i="69"/>
  <c r="I119" i="56"/>
  <c r="H28" i="23"/>
  <c r="H28" i="26" s="1"/>
  <c r="G8" i="25"/>
  <c r="G8" i="28" s="1"/>
  <c r="G4" i="22"/>
  <c r="G129" i="52"/>
  <c r="G128" i="49"/>
  <c r="G198" i="70"/>
  <c r="G197" i="70" s="1"/>
  <c r="G109" i="61"/>
  <c r="G428" i="69"/>
  <c r="G427" i="69" s="1"/>
  <c r="H381" i="64"/>
  <c r="I44" i="56"/>
  <c r="K10" i="13"/>
  <c r="K10" i="16" s="1"/>
  <c r="K10" i="10"/>
  <c r="Q24" i="14"/>
  <c r="Q24" i="17" s="1"/>
  <c r="G67" i="59"/>
  <c r="G66" i="55"/>
  <c r="G67" i="56"/>
  <c r="G20" i="25"/>
  <c r="G20" i="28" s="1"/>
  <c r="G336" i="66"/>
  <c r="G51" i="56"/>
  <c r="H6" i="25"/>
  <c r="H6" i="28" s="1"/>
  <c r="G322" i="72"/>
  <c r="G168" i="56"/>
  <c r="H67" i="67"/>
  <c r="H69" i="42"/>
  <c r="F177" i="68"/>
  <c r="F92" i="46"/>
  <c r="H68" i="70"/>
  <c r="H132" i="42"/>
  <c r="Q150" i="67"/>
  <c r="Q76" i="46"/>
  <c r="Q146" i="72"/>
  <c r="Q174" i="46"/>
  <c r="O17" i="14"/>
  <c r="O17" i="17" s="1"/>
  <c r="I45" i="56"/>
  <c r="F447" i="66"/>
  <c r="F446" i="66" s="1"/>
  <c r="F47" i="62"/>
  <c r="F428" i="70"/>
  <c r="F427" i="70" s="1"/>
  <c r="F128" i="61"/>
  <c r="G13" i="56"/>
  <c r="G129" i="6"/>
  <c r="G153" i="6"/>
  <c r="G191" i="72"/>
  <c r="G190" i="72" s="1"/>
  <c r="G165" i="52"/>
  <c r="G164" i="49"/>
  <c r="F16" i="26"/>
  <c r="F15" i="23"/>
  <c r="F15" i="26" s="1"/>
  <c r="G227" i="72"/>
  <c r="G226" i="72" s="1"/>
  <c r="G164" i="51"/>
  <c r="I110" i="48"/>
  <c r="I109" i="44"/>
  <c r="F164" i="62"/>
  <c r="F427" i="72"/>
  <c r="F426" i="72" s="1"/>
  <c r="H45" i="56"/>
  <c r="G313" i="67"/>
  <c r="G332" i="67" s="1"/>
  <c r="G333" i="67"/>
  <c r="F148" i="71"/>
  <c r="F158" i="46"/>
  <c r="G364" i="68"/>
  <c r="F170" i="64"/>
  <c r="F21" i="46"/>
  <c r="G426" i="68"/>
  <c r="Q145" i="69"/>
  <c r="Q114" i="46"/>
  <c r="H79" i="68"/>
  <c r="H88" i="42"/>
  <c r="F334" i="65"/>
  <c r="F30" i="56"/>
  <c r="I335" i="69"/>
  <c r="I112" i="56"/>
  <c r="G21" i="25"/>
  <c r="G21" i="28" s="1"/>
  <c r="H174" i="68"/>
  <c r="H89" i="46"/>
  <c r="I23" i="25"/>
  <c r="I23" i="28" s="1"/>
  <c r="G294" i="66"/>
  <c r="G191" i="71"/>
  <c r="G190" i="71" s="1"/>
  <c r="G146" i="49"/>
  <c r="G147" i="52"/>
  <c r="F428" i="66"/>
  <c r="F427" i="66" s="1"/>
  <c r="F47" i="61"/>
  <c r="H30" i="24"/>
  <c r="H30" i="27" s="1"/>
  <c r="H30" i="21"/>
  <c r="P26" i="13"/>
  <c r="P26" i="16" s="1"/>
  <c r="P26" i="10"/>
  <c r="H18" i="13"/>
  <c r="H18" i="16" s="1"/>
  <c r="H18" i="10"/>
  <c r="G374" i="64"/>
  <c r="G227" i="71"/>
  <c r="G226" i="71" s="1"/>
  <c r="G146" i="51"/>
  <c r="F335" i="65"/>
  <c r="F31" i="56"/>
  <c r="F533" i="68"/>
  <c r="F532" i="68" s="1"/>
  <c r="F85" i="61"/>
  <c r="I20" i="23"/>
  <c r="I20" i="26" s="1"/>
  <c r="H15" i="18"/>
  <c r="E59" i="56" l="1"/>
  <c r="G66" i="56"/>
  <c r="H338" i="65"/>
  <c r="E344" i="66"/>
  <c r="I50" i="56"/>
  <c r="D29" i="25"/>
  <c r="D29" i="28" s="1"/>
  <c r="D27" i="22"/>
  <c r="G382" i="64"/>
  <c r="G21" i="56"/>
  <c r="E40" i="56"/>
  <c r="I335" i="66"/>
  <c r="G33" i="56"/>
  <c r="G99" i="56"/>
  <c r="H109" i="56"/>
  <c r="G24" i="23"/>
  <c r="G24" i="26" s="1"/>
  <c r="G19" i="24"/>
  <c r="G19" i="27" s="1"/>
  <c r="G333" i="66"/>
  <c r="G313" i="66"/>
  <c r="G332" i="66" s="1"/>
  <c r="I141" i="69"/>
  <c r="I121" i="69"/>
  <c r="I140" i="69" s="1"/>
  <c r="J9" i="13"/>
  <c r="J9" i="16" s="1"/>
  <c r="J9" i="10"/>
  <c r="H165" i="48"/>
  <c r="H164" i="44"/>
  <c r="K107" i="46"/>
  <c r="E29" i="24"/>
  <c r="E29" i="27" s="1"/>
  <c r="E29" i="21"/>
  <c r="H143" i="67"/>
  <c r="H69" i="46"/>
  <c r="H122" i="68"/>
  <c r="H69" i="70"/>
  <c r="H135" i="42"/>
  <c r="H102" i="66"/>
  <c r="G15" i="20"/>
  <c r="G16" i="24"/>
  <c r="H173" i="68"/>
  <c r="H88" i="46"/>
  <c r="G78" i="64"/>
  <c r="G15" i="42"/>
  <c r="G146" i="52"/>
  <c r="G245" i="71"/>
  <c r="G244" i="71" s="1"/>
  <c r="G313" i="65"/>
  <c r="G332" i="65" s="1"/>
  <c r="G333" i="65"/>
  <c r="G86" i="58"/>
  <c r="G85" i="54"/>
  <c r="Q26" i="13"/>
  <c r="Q26" i="16" s="1"/>
  <c r="Q26" i="10"/>
  <c r="H34" i="56"/>
  <c r="J26" i="46"/>
  <c r="G18" i="56"/>
  <c r="K138" i="69"/>
  <c r="G315" i="68"/>
  <c r="G314" i="68" s="1"/>
  <c r="G85" i="52"/>
  <c r="G11" i="56"/>
  <c r="G26" i="23"/>
  <c r="G26" i="26" s="1"/>
  <c r="H145" i="70"/>
  <c r="H133" i="46"/>
  <c r="G29" i="59"/>
  <c r="G28" i="55"/>
  <c r="G29" i="56"/>
  <c r="G420" i="68"/>
  <c r="G93" i="56"/>
  <c r="J138" i="65"/>
  <c r="F19" i="13"/>
  <c r="F19" i="16" s="1"/>
  <c r="F19" i="10"/>
  <c r="G255" i="65"/>
  <c r="G254" i="65" s="1"/>
  <c r="G28" i="52"/>
  <c r="H138" i="56"/>
  <c r="G120" i="6"/>
  <c r="G136" i="6"/>
  <c r="G160" i="6"/>
  <c r="G379" i="64"/>
  <c r="H114" i="64"/>
  <c r="G84" i="68"/>
  <c r="G97" i="42"/>
  <c r="H67" i="70"/>
  <c r="H131" i="42"/>
  <c r="Q21" i="14"/>
  <c r="Q21" i="17" s="1"/>
  <c r="G48" i="58"/>
  <c r="G47" i="54"/>
  <c r="I110" i="51"/>
  <c r="I109" i="48"/>
  <c r="I179" i="69"/>
  <c r="I178" i="69" s="1"/>
  <c r="G245" i="72"/>
  <c r="G244" i="72" s="1"/>
  <c r="G164" i="52"/>
  <c r="G255" i="70"/>
  <c r="G254" i="70" s="1"/>
  <c r="G128" i="52"/>
  <c r="G129" i="58"/>
  <c r="G128" i="54"/>
  <c r="G47" i="52"/>
  <c r="G255" i="66"/>
  <c r="G254" i="66" s="1"/>
  <c r="P17" i="14"/>
  <c r="P17" i="17" s="1"/>
  <c r="G371" i="67"/>
  <c r="G370" i="67" s="1"/>
  <c r="G67" i="61"/>
  <c r="G66" i="58"/>
  <c r="H342" i="70"/>
  <c r="I80" i="68"/>
  <c r="I89" i="42"/>
  <c r="J342" i="69"/>
  <c r="J119" i="56"/>
  <c r="H70" i="67"/>
  <c r="H74" i="42"/>
  <c r="H102" i="70"/>
  <c r="Q144" i="69"/>
  <c r="Q113" i="46"/>
  <c r="G77" i="64"/>
  <c r="G12" i="42"/>
  <c r="I23" i="24"/>
  <c r="I23" i="27" s="1"/>
  <c r="I23" i="21"/>
  <c r="H9" i="23"/>
  <c r="H9" i="26" s="1"/>
  <c r="I20" i="24"/>
  <c r="I20" i="27" s="1"/>
  <c r="I20" i="21"/>
  <c r="G8" i="58"/>
  <c r="G7" i="54"/>
  <c r="G372" i="64"/>
  <c r="H28" i="25"/>
  <c r="H28" i="28" s="1"/>
  <c r="G147" i="58"/>
  <c r="G146" i="54"/>
  <c r="G22" i="24"/>
  <c r="G22" i="27" s="1"/>
  <c r="I405" i="66"/>
  <c r="I44" i="60"/>
  <c r="I462" i="66"/>
  <c r="I44" i="63"/>
  <c r="H337" i="66"/>
  <c r="H52" i="56"/>
  <c r="H20" i="23"/>
  <c r="H20" i="26" s="1"/>
  <c r="J5" i="13"/>
  <c r="J5" i="16" s="1"/>
  <c r="J5" i="10"/>
  <c r="H31" i="23"/>
  <c r="H31" i="26" s="1"/>
  <c r="H102" i="67"/>
  <c r="H9" i="25"/>
  <c r="H9" i="28" s="1"/>
  <c r="G68" i="72"/>
  <c r="G168" i="42"/>
  <c r="Q23" i="13"/>
  <c r="Q23" i="16" s="1"/>
  <c r="Q23" i="10"/>
  <c r="G165" i="58"/>
  <c r="G164" i="54"/>
  <c r="G86" i="59"/>
  <c r="G85" i="55"/>
  <c r="G86" i="56"/>
  <c r="F29" i="14"/>
  <c r="F29" i="17" s="1"/>
  <c r="F27" i="11"/>
  <c r="E3" i="14"/>
  <c r="G165" i="59"/>
  <c r="G164" i="55"/>
  <c r="G165" i="56"/>
  <c r="H131" i="56"/>
  <c r="I53" i="56"/>
  <c r="I168" i="68"/>
  <c r="H20" i="24"/>
  <c r="H20" i="27" s="1"/>
  <c r="G347" i="64"/>
  <c r="G368" i="64" s="1"/>
  <c r="G369" i="64"/>
  <c r="G417" i="68"/>
  <c r="G90" i="56"/>
  <c r="I337" i="66"/>
  <c r="I52" i="56"/>
  <c r="G337" i="70"/>
  <c r="G133" i="56"/>
  <c r="Q19" i="14"/>
  <c r="Q19" i="17" s="1"/>
  <c r="Q17" i="11"/>
  <c r="G129" i="59"/>
  <c r="G128" i="55"/>
  <c r="G129" i="56"/>
  <c r="G147" i="59"/>
  <c r="G146" i="55"/>
  <c r="G147" i="56"/>
  <c r="F29" i="13"/>
  <c r="F29" i="16" s="1"/>
  <c r="F29" i="10"/>
  <c r="G7" i="52"/>
  <c r="G283" i="64"/>
  <c r="G282" i="64" s="1"/>
  <c r="G388" i="68"/>
  <c r="G412" i="68" s="1"/>
  <c r="G413" i="68"/>
  <c r="J14" i="18"/>
  <c r="J4" i="18"/>
  <c r="J3" i="18" s="1"/>
  <c r="H390" i="69"/>
  <c r="H389" i="69" s="1"/>
  <c r="H110" i="62"/>
  <c r="H109" i="59"/>
  <c r="H410" i="68"/>
  <c r="G29" i="58"/>
  <c r="G28" i="54"/>
  <c r="G94" i="56"/>
  <c r="H9" i="21"/>
  <c r="G319" i="72"/>
  <c r="G300" i="72"/>
  <c r="G318" i="72" s="1"/>
  <c r="H335" i="70"/>
  <c r="I338" i="66"/>
  <c r="H102" i="65"/>
  <c r="G4" i="25"/>
  <c r="G4" i="28" s="1"/>
  <c r="I169" i="64"/>
  <c r="I20" i="46"/>
  <c r="H100" i="71"/>
  <c r="G139" i="71"/>
  <c r="G149" i="46"/>
  <c r="G179" i="68"/>
  <c r="G94" i="46"/>
  <c r="I70" i="69"/>
  <c r="I117" i="42"/>
  <c r="H69" i="67"/>
  <c r="H73" i="42"/>
  <c r="R26" i="12"/>
  <c r="R26" i="15" s="1"/>
  <c r="I68" i="66"/>
  <c r="I51" i="42"/>
  <c r="G139" i="72"/>
  <c r="G167" i="46"/>
  <c r="J70" i="69"/>
  <c r="J117" i="42"/>
  <c r="G26" i="24"/>
  <c r="G26" i="27" s="1"/>
  <c r="G313" i="70"/>
  <c r="G332" i="70" s="1"/>
  <c r="G333" i="70"/>
  <c r="G300" i="71"/>
  <c r="G318" i="71" s="1"/>
  <c r="G319" i="71"/>
  <c r="J8" i="13"/>
  <c r="J8" i="16" s="1"/>
  <c r="J8" i="10"/>
  <c r="I83" i="46"/>
  <c r="G390" i="67"/>
  <c r="G389" i="67" s="1"/>
  <c r="G67" i="62"/>
  <c r="G66" i="59"/>
  <c r="Q22" i="14"/>
  <c r="Q22" i="17" s="1"/>
  <c r="G8" i="59"/>
  <c r="G7" i="55"/>
  <c r="G8" i="56"/>
  <c r="H109" i="58"/>
  <c r="H110" i="61"/>
  <c r="H371" i="69"/>
  <c r="H370" i="69" s="1"/>
  <c r="J11" i="13"/>
  <c r="J11" i="16" s="1"/>
  <c r="J11" i="10"/>
  <c r="G48" i="59"/>
  <c r="G47" i="55"/>
  <c r="G48" i="56"/>
  <c r="G421" i="68"/>
  <c r="I110" i="49"/>
  <c r="I110" i="46"/>
  <c r="I109" i="45"/>
  <c r="I109" i="46" s="1"/>
  <c r="E29" i="23"/>
  <c r="E29" i="26" s="1"/>
  <c r="I342" i="66" l="1"/>
  <c r="I339" i="66"/>
  <c r="G85" i="56"/>
  <c r="G19" i="21"/>
  <c r="G128" i="56"/>
  <c r="G337" i="65"/>
  <c r="D27" i="25"/>
  <c r="D27" i="28" s="1"/>
  <c r="D3" i="22"/>
  <c r="G26" i="21"/>
  <c r="G380" i="64"/>
  <c r="G19" i="56"/>
  <c r="H22" i="23"/>
  <c r="H22" i="26" s="1"/>
  <c r="I57" i="56"/>
  <c r="F92" i="56"/>
  <c r="H20" i="21"/>
  <c r="G131" i="56"/>
  <c r="G335" i="70"/>
  <c r="H101" i="56"/>
  <c r="G146" i="56"/>
  <c r="H428" i="68"/>
  <c r="F419" i="68"/>
  <c r="I68" i="70"/>
  <c r="I132" i="42"/>
  <c r="G148" i="71"/>
  <c r="G158" i="46"/>
  <c r="I338" i="65"/>
  <c r="I34" i="56"/>
  <c r="H417" i="68"/>
  <c r="H90" i="56"/>
  <c r="I330" i="70"/>
  <c r="I126" i="56"/>
  <c r="I11" i="23"/>
  <c r="I11" i="26" s="1"/>
  <c r="J102" i="69"/>
  <c r="G47" i="56"/>
  <c r="G447" i="67"/>
  <c r="G446" i="67" s="1"/>
  <c r="G66" i="62"/>
  <c r="E3" i="17"/>
  <c r="G485" i="68"/>
  <c r="G484" i="68" s="1"/>
  <c r="G85" i="59"/>
  <c r="G86" i="62"/>
  <c r="G355" i="72"/>
  <c r="G354" i="72" s="1"/>
  <c r="G165" i="61"/>
  <c r="G164" i="58"/>
  <c r="H129" i="48"/>
  <c r="H128" i="44"/>
  <c r="H165" i="49"/>
  <c r="H165" i="46"/>
  <c r="H164" i="45"/>
  <c r="H164" i="46" s="1"/>
  <c r="G371" i="66"/>
  <c r="G370" i="66" s="1"/>
  <c r="G47" i="58"/>
  <c r="G48" i="61"/>
  <c r="I91" i="56"/>
  <c r="H4" i="22"/>
  <c r="H86" i="48"/>
  <c r="H85" i="44"/>
  <c r="H173" i="72"/>
  <c r="H172" i="72" s="1"/>
  <c r="H165" i="51"/>
  <c r="H164" i="48"/>
  <c r="H20" i="25"/>
  <c r="H20" i="28" s="1"/>
  <c r="G371" i="65"/>
  <c r="G370" i="65" s="1"/>
  <c r="G29" i="61"/>
  <c r="G28" i="58"/>
  <c r="H325" i="72"/>
  <c r="H171" i="56"/>
  <c r="I338" i="67"/>
  <c r="I72" i="56"/>
  <c r="G336" i="65"/>
  <c r="G32" i="56"/>
  <c r="R21" i="12"/>
  <c r="R21" i="15" s="1"/>
  <c r="H342" i="65"/>
  <c r="H38" i="56"/>
  <c r="I175" i="68"/>
  <c r="I90" i="46"/>
  <c r="G141" i="72"/>
  <c r="G169" i="46"/>
  <c r="G390" i="66"/>
  <c r="G389" i="66" s="1"/>
  <c r="G48" i="62"/>
  <c r="G47" i="59"/>
  <c r="I28" i="13"/>
  <c r="I28" i="16" s="1"/>
  <c r="I28" i="10"/>
  <c r="H67" i="48"/>
  <c r="H66" i="44"/>
  <c r="J64" i="46"/>
  <c r="I54" i="56"/>
  <c r="G355" i="71"/>
  <c r="G354" i="71" s="1"/>
  <c r="G147" i="61"/>
  <c r="G146" i="58"/>
  <c r="H137" i="72"/>
  <c r="H118" i="72"/>
  <c r="H136" i="72" s="1"/>
  <c r="I109" i="51"/>
  <c r="I236" i="69"/>
  <c r="I235" i="69" s="1"/>
  <c r="F59" i="56"/>
  <c r="I418" i="68"/>
  <c r="I64" i="56"/>
  <c r="I8" i="23"/>
  <c r="I8" i="26" s="1"/>
  <c r="G15" i="19"/>
  <c r="G15" i="21" s="1"/>
  <c r="G16" i="23"/>
  <c r="H339" i="65"/>
  <c r="H35" i="56"/>
  <c r="G81" i="68"/>
  <c r="G92" i="42"/>
  <c r="I67" i="66"/>
  <c r="I50" i="42"/>
  <c r="G152" i="66"/>
  <c r="G59" i="46"/>
  <c r="I69" i="69"/>
  <c r="I116" i="42"/>
  <c r="G177" i="68"/>
  <c r="G92" i="46"/>
  <c r="G8" i="62"/>
  <c r="G432" i="64"/>
  <c r="G431" i="64" s="1"/>
  <c r="G7" i="59"/>
  <c r="G24" i="24"/>
  <c r="G24" i="27" s="1"/>
  <c r="G24" i="21"/>
  <c r="G390" i="70"/>
  <c r="G389" i="70" s="1"/>
  <c r="G129" i="62"/>
  <c r="G128" i="59"/>
  <c r="H31" i="24"/>
  <c r="H31" i="27" s="1"/>
  <c r="H31" i="21"/>
  <c r="J83" i="46"/>
  <c r="F27" i="14"/>
  <c r="F27" i="17" s="1"/>
  <c r="F3" i="11"/>
  <c r="G415" i="68"/>
  <c r="G88" i="56"/>
  <c r="J138" i="67"/>
  <c r="I20" i="25"/>
  <c r="I20" i="28" s="1"/>
  <c r="F344" i="66"/>
  <c r="H27" i="18"/>
  <c r="H18" i="24"/>
  <c r="H18" i="27" s="1"/>
  <c r="H18" i="21"/>
  <c r="H21" i="13"/>
  <c r="H21" i="16" s="1"/>
  <c r="H21" i="10"/>
  <c r="G416" i="68"/>
  <c r="G89" i="56"/>
  <c r="G162" i="64"/>
  <c r="G13" i="46"/>
  <c r="H143" i="70"/>
  <c r="H131" i="46"/>
  <c r="H68" i="65"/>
  <c r="H32" i="42"/>
  <c r="H321" i="71"/>
  <c r="H149" i="56"/>
  <c r="I338" i="70"/>
  <c r="I134" i="56"/>
  <c r="R20" i="12"/>
  <c r="R20" i="15" s="1"/>
  <c r="I339" i="65"/>
  <c r="I35" i="56"/>
  <c r="I198" i="69"/>
  <c r="I197" i="69" s="1"/>
  <c r="I110" i="52"/>
  <c r="I109" i="49"/>
  <c r="H428" i="69"/>
  <c r="H427" i="69" s="1"/>
  <c r="H109" i="61"/>
  <c r="G373" i="71"/>
  <c r="G372" i="71" s="1"/>
  <c r="G147" i="62"/>
  <c r="G146" i="59"/>
  <c r="J168" i="68"/>
  <c r="J10" i="24"/>
  <c r="J10" i="27" s="1"/>
  <c r="G371" i="70"/>
  <c r="G370" i="70" s="1"/>
  <c r="G129" i="61"/>
  <c r="G128" i="58"/>
  <c r="H18" i="23"/>
  <c r="H18" i="26" s="1"/>
  <c r="H10" i="56"/>
  <c r="G461" i="68"/>
  <c r="G460" i="68" s="1"/>
  <c r="G86" i="61"/>
  <c r="G85" i="58"/>
  <c r="G16" i="27"/>
  <c r="G15" i="24"/>
  <c r="G15" i="27" s="1"/>
  <c r="V18" i="12"/>
  <c r="V18" i="15" s="1"/>
  <c r="V18" i="14"/>
  <c r="V18" i="17" s="1"/>
  <c r="J23" i="23"/>
  <c r="J23" i="26" s="1"/>
  <c r="G152" i="65"/>
  <c r="G40" i="46"/>
  <c r="H70" i="70"/>
  <c r="H136" i="42"/>
  <c r="I145" i="66"/>
  <c r="I52" i="46"/>
  <c r="G178" i="68"/>
  <c r="G93" i="46"/>
  <c r="F19" i="23"/>
  <c r="F19" i="26" s="1"/>
  <c r="G164" i="56"/>
  <c r="J126" i="46"/>
  <c r="G31" i="56"/>
  <c r="H8" i="48"/>
  <c r="H7" i="44"/>
  <c r="H371" i="64"/>
  <c r="I5" i="24"/>
  <c r="I5" i="27" s="1"/>
  <c r="G16" i="21"/>
  <c r="H341" i="65"/>
  <c r="H37" i="56"/>
  <c r="H144" i="70"/>
  <c r="H132" i="46"/>
  <c r="G170" i="64"/>
  <c r="G21" i="46"/>
  <c r="S31" i="12"/>
  <c r="S31" i="15" s="1"/>
  <c r="G152" i="70"/>
  <c r="G140" i="46"/>
  <c r="G148" i="72"/>
  <c r="G176" i="46"/>
  <c r="J330" i="69"/>
  <c r="J107" i="56"/>
  <c r="J10" i="23"/>
  <c r="J10" i="26" s="1"/>
  <c r="G83" i="68"/>
  <c r="G96" i="42"/>
  <c r="G76" i="64"/>
  <c r="H29" i="48"/>
  <c r="H28" i="44"/>
  <c r="H447" i="69"/>
  <c r="H446" i="69" s="1"/>
  <c r="H109" i="62"/>
  <c r="Q17" i="14"/>
  <c r="Q17" i="17" s="1"/>
  <c r="G165" i="62"/>
  <c r="G164" i="59"/>
  <c r="G373" i="72"/>
  <c r="G372" i="72" s="1"/>
  <c r="F19" i="24"/>
  <c r="F19" i="27" s="1"/>
  <c r="F19" i="21"/>
  <c r="G7" i="56"/>
  <c r="J138" i="70"/>
  <c r="G335" i="65"/>
  <c r="G28" i="56"/>
  <c r="H22" i="13"/>
  <c r="H22" i="16" s="1"/>
  <c r="H22" i="10"/>
  <c r="R22" i="12"/>
  <c r="R22" i="15" s="1"/>
  <c r="I336" i="66"/>
  <c r="I51" i="56"/>
  <c r="H31" i="25"/>
  <c r="H31" i="28" s="1"/>
  <c r="H337" i="67"/>
  <c r="H71" i="56"/>
  <c r="H21" i="23"/>
  <c r="H21" i="26" s="1"/>
  <c r="H328" i="71"/>
  <c r="H156" i="56"/>
  <c r="I67" i="69"/>
  <c r="I112" i="42"/>
  <c r="R24" i="12"/>
  <c r="R24" i="15" s="1"/>
  <c r="G187" i="68"/>
  <c r="G102" i="46"/>
  <c r="H336" i="66"/>
  <c r="H51" i="56"/>
  <c r="I330" i="65"/>
  <c r="I26" i="56"/>
  <c r="I6" i="23"/>
  <c r="I6" i="26" s="1"/>
  <c r="I366" i="64"/>
  <c r="I75" i="64"/>
  <c r="I10" i="42"/>
  <c r="G24" i="25"/>
  <c r="G24" i="28" s="1"/>
  <c r="G336" i="70"/>
  <c r="G132" i="56"/>
  <c r="H147" i="48"/>
  <c r="H146" i="44"/>
  <c r="I11" i="24"/>
  <c r="I11" i="27" s="1"/>
  <c r="G7" i="58"/>
  <c r="G411" i="64"/>
  <c r="G410" i="64" s="1"/>
  <c r="G8" i="61"/>
  <c r="I6" i="24"/>
  <c r="I6" i="27" s="1"/>
  <c r="H21" i="24"/>
  <c r="H21" i="27" s="1"/>
  <c r="G428" i="67"/>
  <c r="G427" i="67" s="1"/>
  <c r="G66" i="61"/>
  <c r="I8" i="24"/>
  <c r="I8" i="27" s="1"/>
  <c r="E29" i="25"/>
  <c r="E29" i="28" s="1"/>
  <c r="E27" i="22"/>
  <c r="G28" i="59"/>
  <c r="G390" i="65"/>
  <c r="G389" i="65" s="1"/>
  <c r="G29" i="62"/>
  <c r="H48" i="48"/>
  <c r="H47" i="44"/>
  <c r="I15" i="18"/>
  <c r="G19" i="23" l="1"/>
  <c r="G19" i="26" s="1"/>
  <c r="I11" i="21"/>
  <c r="H415" i="68"/>
  <c r="K8" i="13"/>
  <c r="K8" i="16" s="1"/>
  <c r="I76" i="56"/>
  <c r="D3" i="25"/>
  <c r="I56" i="56"/>
  <c r="F21" i="56"/>
  <c r="I341" i="66"/>
  <c r="F382" i="64"/>
  <c r="I8" i="21"/>
  <c r="H21" i="21"/>
  <c r="I342" i="67"/>
  <c r="I38" i="56"/>
  <c r="H282" i="72"/>
  <c r="R150" i="65"/>
  <c r="R38" i="46"/>
  <c r="R146" i="69"/>
  <c r="R115" i="46"/>
  <c r="I100" i="72"/>
  <c r="I322" i="71"/>
  <c r="I150" i="56"/>
  <c r="R163" i="64"/>
  <c r="R14" i="46"/>
  <c r="I145" i="65"/>
  <c r="I33" i="46"/>
  <c r="H336" i="67"/>
  <c r="I68" i="67"/>
  <c r="I70" i="42"/>
  <c r="I68" i="71"/>
  <c r="I150" i="42"/>
  <c r="G160" i="64"/>
  <c r="G11" i="46"/>
  <c r="I6" i="21"/>
  <c r="H173" i="71"/>
  <c r="H172" i="71" s="1"/>
  <c r="H147" i="51"/>
  <c r="H146" i="48"/>
  <c r="I5" i="23"/>
  <c r="I5" i="26" s="1"/>
  <c r="F40" i="56"/>
  <c r="G11" i="42"/>
  <c r="H199" i="64"/>
  <c r="H198" i="64" s="1"/>
  <c r="H8" i="51"/>
  <c r="H7" i="48"/>
  <c r="G22" i="25"/>
  <c r="G22" i="28" s="1"/>
  <c r="J154" i="64"/>
  <c r="G29" i="14"/>
  <c r="G29" i="17" s="1"/>
  <c r="G27" i="11"/>
  <c r="H141" i="66"/>
  <c r="H121" i="66"/>
  <c r="H140" i="66" s="1"/>
  <c r="H191" i="72"/>
  <c r="H190" i="72" s="1"/>
  <c r="H164" i="49"/>
  <c r="H165" i="52"/>
  <c r="G557" i="68"/>
  <c r="G556" i="68" s="1"/>
  <c r="G85" i="62"/>
  <c r="J110" i="48"/>
  <c r="J109" i="44"/>
  <c r="I323" i="72"/>
  <c r="I169" i="56"/>
  <c r="H145" i="65"/>
  <c r="H33" i="46"/>
  <c r="I8" i="25"/>
  <c r="I8" i="28" s="1"/>
  <c r="R150" i="69"/>
  <c r="R119" i="46"/>
  <c r="I159" i="64"/>
  <c r="I10" i="46"/>
  <c r="I114" i="64"/>
  <c r="I145" i="70"/>
  <c r="I133" i="46"/>
  <c r="I102" i="70"/>
  <c r="H179" i="66"/>
  <c r="H178" i="66" s="1"/>
  <c r="H48" i="51"/>
  <c r="H47" i="48"/>
  <c r="F344" i="65"/>
  <c r="I5" i="56"/>
  <c r="G427" i="71"/>
  <c r="G426" i="71" s="1"/>
  <c r="G146" i="62"/>
  <c r="L10" i="13"/>
  <c r="L10" i="16" s="1"/>
  <c r="L10" i="10"/>
  <c r="G447" i="70"/>
  <c r="G446" i="70" s="1"/>
  <c r="G128" i="62"/>
  <c r="G15" i="23"/>
  <c r="G15" i="26" s="1"/>
  <c r="G16" i="26"/>
  <c r="H67" i="51"/>
  <c r="H66" i="48"/>
  <c r="H179" i="67"/>
  <c r="H178" i="67" s="1"/>
  <c r="H174" i="56"/>
  <c r="H4" i="25"/>
  <c r="H4" i="28" s="1"/>
  <c r="S28" i="12"/>
  <c r="S28" i="15" s="1"/>
  <c r="S28" i="14"/>
  <c r="S28" i="17" s="1"/>
  <c r="I102" i="66"/>
  <c r="I345" i="67"/>
  <c r="I79" i="56"/>
  <c r="R146" i="67"/>
  <c r="R72" i="46"/>
  <c r="H141" i="70"/>
  <c r="H121" i="70"/>
  <c r="H140" i="70" s="1"/>
  <c r="I144" i="66"/>
  <c r="I51" i="46"/>
  <c r="H323" i="71"/>
  <c r="H151" i="56"/>
  <c r="I186" i="68"/>
  <c r="I101" i="46"/>
  <c r="R146" i="65"/>
  <c r="R34" i="46"/>
  <c r="R68" i="69"/>
  <c r="R113" i="42"/>
  <c r="J335" i="69"/>
  <c r="J112" i="56"/>
  <c r="G161" i="64"/>
  <c r="G12" i="46"/>
  <c r="G427" i="72"/>
  <c r="G426" i="72" s="1"/>
  <c r="G164" i="62"/>
  <c r="R19" i="12"/>
  <c r="R19" i="15" s="1"/>
  <c r="R17" i="7"/>
  <c r="H22" i="24"/>
  <c r="H22" i="27" s="1"/>
  <c r="H22" i="21"/>
  <c r="F29" i="23"/>
  <c r="F29" i="26" s="1"/>
  <c r="K7" i="13"/>
  <c r="K7" i="16" s="1"/>
  <c r="K7" i="10"/>
  <c r="H121" i="56"/>
  <c r="H328" i="72"/>
  <c r="G428" i="66"/>
  <c r="G427" i="66" s="1"/>
  <c r="G47" i="61"/>
  <c r="H179" i="70"/>
  <c r="H178" i="70" s="1"/>
  <c r="H129" i="51"/>
  <c r="H128" i="48"/>
  <c r="H67" i="65"/>
  <c r="H31" i="42"/>
  <c r="I321" i="72"/>
  <c r="I167" i="56"/>
  <c r="H18" i="25"/>
  <c r="H18" i="28" s="1"/>
  <c r="I102" i="67"/>
  <c r="J10" i="25"/>
  <c r="J10" i="28" s="1"/>
  <c r="I324" i="71"/>
  <c r="I152" i="56"/>
  <c r="H323" i="72"/>
  <c r="H169" i="56"/>
  <c r="I328" i="71"/>
  <c r="I156" i="56"/>
  <c r="R180" i="68"/>
  <c r="R95" i="46"/>
  <c r="K5" i="13"/>
  <c r="K5" i="16" s="1"/>
  <c r="K5" i="10"/>
  <c r="H416" i="68"/>
  <c r="H89" i="56"/>
  <c r="I324" i="72"/>
  <c r="I170" i="56"/>
  <c r="R338" i="69"/>
  <c r="R115" i="56"/>
  <c r="R146" i="70"/>
  <c r="R134" i="46"/>
  <c r="I67" i="70"/>
  <c r="I131" i="42"/>
  <c r="H22" i="25"/>
  <c r="H22" i="28" s="1"/>
  <c r="I415" i="68"/>
  <c r="H129" i="49"/>
  <c r="H129" i="46"/>
  <c r="H128" i="45"/>
  <c r="H128" i="46" s="1"/>
  <c r="H8" i="49"/>
  <c r="H8" i="46"/>
  <c r="H7" i="45"/>
  <c r="H7" i="46" s="1"/>
  <c r="G29" i="13"/>
  <c r="G29" i="16" s="1"/>
  <c r="G29" i="10"/>
  <c r="H88" i="56"/>
  <c r="F3" i="14"/>
  <c r="H147" i="49"/>
  <c r="H147" i="46"/>
  <c r="H146" i="45"/>
  <c r="H146" i="46" s="1"/>
  <c r="H344" i="69"/>
  <c r="H137" i="71"/>
  <c r="H118" i="71"/>
  <c r="H136" i="71" s="1"/>
  <c r="H86" i="49"/>
  <c r="H86" i="46"/>
  <c r="H85" i="45"/>
  <c r="H85" i="46" s="1"/>
  <c r="G409" i="71"/>
  <c r="G408" i="71" s="1"/>
  <c r="G146" i="61"/>
  <c r="G447" i="66"/>
  <c r="G446" i="66" s="1"/>
  <c r="G47" i="62"/>
  <c r="K6" i="13"/>
  <c r="K6" i="16" s="1"/>
  <c r="K6" i="10"/>
  <c r="H219" i="68"/>
  <c r="H218" i="68" s="1"/>
  <c r="H86" i="51"/>
  <c r="H85" i="48"/>
  <c r="H324" i="71"/>
  <c r="H152" i="56"/>
  <c r="H322" i="72"/>
  <c r="H168" i="56"/>
  <c r="I122" i="68"/>
  <c r="R176" i="68"/>
  <c r="R91" i="46"/>
  <c r="I70" i="67"/>
  <c r="I74" i="42"/>
  <c r="I322" i="72"/>
  <c r="I168" i="56"/>
  <c r="R184" i="68"/>
  <c r="R99" i="46"/>
  <c r="R146" i="66"/>
  <c r="R53" i="46"/>
  <c r="I67" i="65"/>
  <c r="I31" i="42"/>
  <c r="I11" i="25"/>
  <c r="I11" i="28" s="1"/>
  <c r="I102" i="65"/>
  <c r="R146" i="72"/>
  <c r="R174" i="46"/>
  <c r="G140" i="72"/>
  <c r="G168" i="46"/>
  <c r="G474" i="64"/>
  <c r="G473" i="64" s="1"/>
  <c r="G7" i="61"/>
  <c r="F19" i="25"/>
  <c r="F19" i="28" s="1"/>
  <c r="F17" i="22"/>
  <c r="G19" i="25"/>
  <c r="G19" i="28" s="1"/>
  <c r="G428" i="70"/>
  <c r="G427" i="70" s="1"/>
  <c r="G128" i="61"/>
  <c r="H29" i="49"/>
  <c r="H28" i="45"/>
  <c r="H28" i="46" s="1"/>
  <c r="H29" i="46"/>
  <c r="K11" i="13"/>
  <c r="K11" i="16" s="1"/>
  <c r="K11" i="10"/>
  <c r="I342" i="65"/>
  <c r="H24" i="13"/>
  <c r="H24" i="16" s="1"/>
  <c r="H24" i="10"/>
  <c r="G22" i="23"/>
  <c r="G22" i="26" s="1"/>
  <c r="G22" i="21"/>
  <c r="H70" i="56"/>
  <c r="H171" i="68"/>
  <c r="H146" i="68"/>
  <c r="H170" i="68" s="1"/>
  <c r="I330" i="67"/>
  <c r="S30" i="12"/>
  <c r="S30" i="15" s="1"/>
  <c r="S30" i="14"/>
  <c r="S30" i="17" s="1"/>
  <c r="E27" i="25"/>
  <c r="E27" i="28" s="1"/>
  <c r="E3" i="22"/>
  <c r="I174" i="68"/>
  <c r="I89" i="46"/>
  <c r="I6" i="25"/>
  <c r="I6" i="28" s="1"/>
  <c r="J23" i="25"/>
  <c r="J23" i="28" s="1"/>
  <c r="H324" i="72"/>
  <c r="H170" i="56"/>
  <c r="I100" i="71"/>
  <c r="H21" i="25"/>
  <c r="H21" i="28" s="1"/>
  <c r="R146" i="71"/>
  <c r="R156" i="46"/>
  <c r="H375" i="64"/>
  <c r="H14" i="56"/>
  <c r="I70" i="66"/>
  <c r="I55" i="42"/>
  <c r="I67" i="67"/>
  <c r="I69" i="42"/>
  <c r="H70" i="71"/>
  <c r="H154" i="42"/>
  <c r="H15" i="8"/>
  <c r="H16" i="12"/>
  <c r="G85" i="61"/>
  <c r="G533" i="68"/>
  <c r="G532" i="68" s="1"/>
  <c r="I109" i="52"/>
  <c r="I255" i="69"/>
  <c r="I254" i="69" s="1"/>
  <c r="H121" i="65"/>
  <c r="H140" i="65" s="1"/>
  <c r="H141" i="65"/>
  <c r="G495" i="64"/>
  <c r="G494" i="64" s="1"/>
  <c r="G7" i="62"/>
  <c r="H67" i="49"/>
  <c r="H66" i="45"/>
  <c r="H66" i="46" s="1"/>
  <c r="H67" i="46"/>
  <c r="G28" i="61"/>
  <c r="G428" i="65"/>
  <c r="G427" i="65" s="1"/>
  <c r="H164" i="51"/>
  <c r="H227" i="72"/>
  <c r="H226" i="72" s="1"/>
  <c r="G164" i="61"/>
  <c r="G409" i="72"/>
  <c r="G408" i="72" s="1"/>
  <c r="H36" i="56"/>
  <c r="H135" i="64"/>
  <c r="H156" i="64" s="1"/>
  <c r="H157" i="64"/>
  <c r="H16" i="10"/>
  <c r="H15" i="9"/>
  <c r="H16" i="13"/>
  <c r="I68" i="65"/>
  <c r="I32" i="42"/>
  <c r="I323" i="71"/>
  <c r="I151" i="56"/>
  <c r="I340" i="66"/>
  <c r="I55" i="56"/>
  <c r="R150" i="66"/>
  <c r="R57" i="46"/>
  <c r="H70" i="72"/>
  <c r="H172" i="42"/>
  <c r="G28" i="62"/>
  <c r="G447" i="65"/>
  <c r="G446" i="65" s="1"/>
  <c r="H179" i="65"/>
  <c r="H178" i="65" s="1"/>
  <c r="H29" i="51"/>
  <c r="H28" i="48"/>
  <c r="I5" i="21"/>
  <c r="J5" i="46"/>
  <c r="H99" i="6"/>
  <c r="J10" i="21"/>
  <c r="F29" i="24"/>
  <c r="F29" i="27" s="1"/>
  <c r="F29" i="21"/>
  <c r="J7" i="13"/>
  <c r="J7" i="16" s="1"/>
  <c r="J7" i="10"/>
  <c r="H141" i="67"/>
  <c r="H121" i="67"/>
  <c r="H140" i="67" s="1"/>
  <c r="H48" i="49"/>
  <c r="H48" i="46"/>
  <c r="H47" i="45"/>
  <c r="H47" i="46" s="1"/>
  <c r="H340" i="65"/>
  <c r="H344" i="70" l="1"/>
  <c r="I174" i="56"/>
  <c r="I88" i="56"/>
  <c r="K8" i="10"/>
  <c r="L107" i="46"/>
  <c r="L138" i="69"/>
  <c r="I328" i="72"/>
  <c r="D3" i="28"/>
  <c r="I37" i="56"/>
  <c r="H15" i="10"/>
  <c r="I341" i="65"/>
  <c r="H140" i="56"/>
  <c r="G17" i="22"/>
  <c r="G17" i="25" s="1"/>
  <c r="G17" i="28" s="1"/>
  <c r="J330" i="72"/>
  <c r="J176" i="56"/>
  <c r="H294" i="67"/>
  <c r="I8" i="48"/>
  <c r="I7" i="44"/>
  <c r="H7" i="51"/>
  <c r="H262" i="64"/>
  <c r="H261" i="64" s="1"/>
  <c r="I152" i="67"/>
  <c r="I78" i="46"/>
  <c r="S9" i="12"/>
  <c r="S9" i="15" s="1"/>
  <c r="I99" i="6"/>
  <c r="H144" i="65"/>
  <c r="H32" i="46"/>
  <c r="H294" i="65"/>
  <c r="I144" i="70"/>
  <c r="I132" i="46"/>
  <c r="I143" i="66"/>
  <c r="I50" i="46"/>
  <c r="H15" i="13"/>
  <c r="H15" i="16" s="1"/>
  <c r="H16" i="16"/>
  <c r="I147" i="48"/>
  <c r="I146" i="44"/>
  <c r="I29" i="48"/>
  <c r="I28" i="44"/>
  <c r="I9" i="24"/>
  <c r="I9" i="27" s="1"/>
  <c r="H300" i="72"/>
  <c r="H318" i="72" s="1"/>
  <c r="H319" i="72"/>
  <c r="I31" i="13"/>
  <c r="I31" i="16" s="1"/>
  <c r="I31" i="10"/>
  <c r="H227" i="71"/>
  <c r="H226" i="71" s="1"/>
  <c r="H146" i="51"/>
  <c r="I165" i="48"/>
  <c r="I164" i="44"/>
  <c r="H220" i="64"/>
  <c r="H219" i="64" s="1"/>
  <c r="H7" i="49"/>
  <c r="H8" i="52"/>
  <c r="H68" i="72"/>
  <c r="H168" i="42"/>
  <c r="R337" i="69"/>
  <c r="R114" i="56"/>
  <c r="I330" i="71"/>
  <c r="I158" i="56"/>
  <c r="I143" i="67"/>
  <c r="I69" i="46"/>
  <c r="H337" i="70"/>
  <c r="H133" i="56"/>
  <c r="H24" i="23"/>
  <c r="H24" i="26" s="1"/>
  <c r="H322" i="71"/>
  <c r="H150" i="56"/>
  <c r="H143" i="65"/>
  <c r="H31" i="46"/>
  <c r="I143" i="70"/>
  <c r="I131" i="46"/>
  <c r="K26" i="46"/>
  <c r="H15" i="12"/>
  <c r="H15" i="15" s="1"/>
  <c r="H16" i="15"/>
  <c r="E3" i="25"/>
  <c r="H236" i="70"/>
  <c r="H235" i="70" s="1"/>
  <c r="H128" i="51"/>
  <c r="H24" i="24"/>
  <c r="H24" i="27" s="1"/>
  <c r="H236" i="66"/>
  <c r="H235" i="66" s="1"/>
  <c r="H47" i="51"/>
  <c r="I18" i="13"/>
  <c r="I18" i="16" s="1"/>
  <c r="I18" i="10"/>
  <c r="R336" i="69"/>
  <c r="R113" i="56"/>
  <c r="H282" i="71"/>
  <c r="H294" i="66"/>
  <c r="J69" i="69"/>
  <c r="J116" i="42"/>
  <c r="K138" i="65"/>
  <c r="H198" i="67"/>
  <c r="H197" i="67" s="1"/>
  <c r="H66" i="49"/>
  <c r="H67" i="52"/>
  <c r="H102" i="56"/>
  <c r="J45" i="46"/>
  <c r="I36" i="56"/>
  <c r="H85" i="49"/>
  <c r="H86" i="52"/>
  <c r="H243" i="68"/>
  <c r="H242" i="68" s="1"/>
  <c r="H191" i="71"/>
  <c r="H190" i="71" s="1"/>
  <c r="H146" i="49"/>
  <c r="H147" i="52"/>
  <c r="I28" i="24"/>
  <c r="I28" i="27" s="1"/>
  <c r="I28" i="21"/>
  <c r="K342" i="69"/>
  <c r="K119" i="56"/>
  <c r="K4" i="18"/>
  <c r="K3" i="18" s="1"/>
  <c r="K14" i="18"/>
  <c r="H236" i="67"/>
  <c r="H235" i="67" s="1"/>
  <c r="H66" i="51"/>
  <c r="I138" i="56"/>
  <c r="G27" i="14"/>
  <c r="G27" i="17" s="1"/>
  <c r="G3" i="11"/>
  <c r="H165" i="58"/>
  <c r="H164" i="54"/>
  <c r="I410" i="68"/>
  <c r="I83" i="56"/>
  <c r="H236" i="65"/>
  <c r="H235" i="65" s="1"/>
  <c r="H28" i="51"/>
  <c r="I86" i="48"/>
  <c r="I85" i="44"/>
  <c r="H165" i="59"/>
  <c r="H164" i="55"/>
  <c r="H165" i="56"/>
  <c r="I69" i="72"/>
  <c r="I171" i="42"/>
  <c r="H373" i="64"/>
  <c r="H12" i="56"/>
  <c r="I69" i="66"/>
  <c r="I54" i="42"/>
  <c r="H294" i="70"/>
  <c r="H326" i="64"/>
  <c r="I375" i="64"/>
  <c r="I14" i="56"/>
  <c r="K70" i="69"/>
  <c r="K117" i="42"/>
  <c r="G334" i="65"/>
  <c r="G30" i="56"/>
  <c r="K64" i="46"/>
  <c r="H29" i="52"/>
  <c r="H198" i="65"/>
  <c r="H197" i="65" s="1"/>
  <c r="H28" i="49"/>
  <c r="H429" i="68"/>
  <c r="J138" i="66"/>
  <c r="I340" i="65"/>
  <c r="F3" i="17"/>
  <c r="H129" i="52"/>
  <c r="H198" i="70"/>
  <c r="H197" i="70" s="1"/>
  <c r="H128" i="49"/>
  <c r="I20" i="56"/>
  <c r="J23" i="24"/>
  <c r="J23" i="27" s="1"/>
  <c r="J23" i="21"/>
  <c r="I335" i="65"/>
  <c r="I31" i="56"/>
  <c r="I342" i="70"/>
  <c r="I129" i="48"/>
  <c r="I128" i="44"/>
  <c r="H245" i="72"/>
  <c r="H244" i="72" s="1"/>
  <c r="H164" i="52"/>
  <c r="S11" i="12"/>
  <c r="S11" i="15" s="1"/>
  <c r="J26" i="56"/>
  <c r="J6" i="23"/>
  <c r="J6" i="26" s="1"/>
  <c r="H70" i="65"/>
  <c r="H36" i="42"/>
  <c r="F17" i="25"/>
  <c r="F17" i="28" s="1"/>
  <c r="F29" i="25"/>
  <c r="F29" i="28" s="1"/>
  <c r="F27" i="22"/>
  <c r="F27" i="25" s="1"/>
  <c r="F27" i="28" s="1"/>
  <c r="I79" i="68"/>
  <c r="I88" i="42"/>
  <c r="I70" i="65"/>
  <c r="I36" i="42"/>
  <c r="J330" i="71"/>
  <c r="J158" i="56"/>
  <c r="R150" i="70"/>
  <c r="R138" i="46"/>
  <c r="R167" i="64"/>
  <c r="R18" i="46"/>
  <c r="I321" i="71"/>
  <c r="I149" i="56"/>
  <c r="R142" i="71"/>
  <c r="R152" i="46"/>
  <c r="R142" i="72"/>
  <c r="R170" i="46"/>
  <c r="S10" i="12"/>
  <c r="S10" i="15" s="1"/>
  <c r="J186" i="68"/>
  <c r="J101" i="46"/>
  <c r="H153" i="6"/>
  <c r="H129" i="6"/>
  <c r="K138" i="67"/>
  <c r="K45" i="46"/>
  <c r="K126" i="46"/>
  <c r="I381" i="64"/>
  <c r="J110" i="49"/>
  <c r="J109" i="45"/>
  <c r="J109" i="46" s="1"/>
  <c r="J110" i="46"/>
  <c r="J15" i="18"/>
  <c r="I70" i="71"/>
  <c r="I154" i="42"/>
  <c r="I48" i="48"/>
  <c r="I47" i="44"/>
  <c r="H321" i="72"/>
  <c r="H167" i="56"/>
  <c r="I144" i="65"/>
  <c r="I32" i="46"/>
  <c r="J100" i="72"/>
  <c r="K138" i="66"/>
  <c r="K138" i="70"/>
  <c r="J121" i="69"/>
  <c r="J140" i="69" s="1"/>
  <c r="J141" i="69"/>
  <c r="G19" i="13"/>
  <c r="G19" i="16" s="1"/>
  <c r="G19" i="10"/>
  <c r="J6" i="24"/>
  <c r="J6" i="27" s="1"/>
  <c r="R143" i="69"/>
  <c r="R112" i="46"/>
  <c r="J169" i="64"/>
  <c r="J20" i="46"/>
  <c r="I28" i="23"/>
  <c r="I28" i="26" s="1"/>
  <c r="I145" i="67"/>
  <c r="I71" i="46"/>
  <c r="I69" i="67"/>
  <c r="I73" i="42"/>
  <c r="I334" i="66"/>
  <c r="I49" i="56"/>
  <c r="H364" i="68"/>
  <c r="R150" i="67"/>
  <c r="R76" i="46"/>
  <c r="I294" i="69"/>
  <c r="H198" i="66"/>
  <c r="H197" i="66" s="1"/>
  <c r="H47" i="49"/>
  <c r="H48" i="52"/>
  <c r="I5" i="25"/>
  <c r="I5" i="28" s="1"/>
  <c r="H85" i="51"/>
  <c r="H291" i="68"/>
  <c r="H290" i="68" s="1"/>
  <c r="I67" i="48"/>
  <c r="I66" i="44"/>
  <c r="J179" i="69"/>
  <c r="J178" i="69" s="1"/>
  <c r="J110" i="51"/>
  <c r="J109" i="48"/>
  <c r="R23" i="14"/>
  <c r="R23" i="17" s="1"/>
  <c r="H419" i="68" l="1"/>
  <c r="H164" i="56"/>
  <c r="J6" i="21"/>
  <c r="H92" i="56"/>
  <c r="H13" i="56"/>
  <c r="H374" i="64"/>
  <c r="G59" i="56"/>
  <c r="H24" i="21"/>
  <c r="G344" i="66"/>
  <c r="G40" i="56"/>
  <c r="I11" i="56"/>
  <c r="R23" i="13"/>
  <c r="R23" i="16" s="1"/>
  <c r="R23" i="10"/>
  <c r="J122" i="68"/>
  <c r="J102" i="70"/>
  <c r="I67" i="72"/>
  <c r="I167" i="42"/>
  <c r="K9" i="13"/>
  <c r="K9" i="16" s="1"/>
  <c r="K9" i="10"/>
  <c r="H16" i="21"/>
  <c r="J75" i="64"/>
  <c r="I144" i="67"/>
  <c r="I70" i="46"/>
  <c r="I173" i="68"/>
  <c r="I88" i="46"/>
  <c r="I143" i="65"/>
  <c r="I31" i="46"/>
  <c r="I70" i="72"/>
  <c r="I172" i="42"/>
  <c r="I373" i="64"/>
  <c r="I12" i="56"/>
  <c r="J294" i="69"/>
  <c r="H48" i="59"/>
  <c r="H47" i="55"/>
  <c r="H48" i="56"/>
  <c r="I121" i="70"/>
  <c r="I140" i="70" s="1"/>
  <c r="I141" i="70"/>
  <c r="I372" i="64"/>
  <c r="J11" i="24"/>
  <c r="J11" i="27" s="1"/>
  <c r="H255" i="70"/>
  <c r="H254" i="70" s="1"/>
  <c r="H128" i="52"/>
  <c r="H255" i="65"/>
  <c r="H254" i="65" s="1"/>
  <c r="H28" i="52"/>
  <c r="G3" i="14"/>
  <c r="I48" i="49"/>
  <c r="I47" i="45"/>
  <c r="I47" i="46" s="1"/>
  <c r="I48" i="46"/>
  <c r="H95" i="56"/>
  <c r="I21" i="13"/>
  <c r="I21" i="16" s="1"/>
  <c r="I21" i="10"/>
  <c r="G344" i="65"/>
  <c r="H347" i="64"/>
  <c r="H368" i="64" s="1"/>
  <c r="H369" i="64"/>
  <c r="H29" i="58"/>
  <c r="H28" i="54"/>
  <c r="I15" i="8"/>
  <c r="I16" i="12"/>
  <c r="I30" i="13"/>
  <c r="I30" i="16" s="1"/>
  <c r="I30" i="10"/>
  <c r="I22" i="24"/>
  <c r="I22" i="27" s="1"/>
  <c r="H8" i="59"/>
  <c r="H8" i="56"/>
  <c r="H7" i="55"/>
  <c r="J102" i="65"/>
  <c r="I69" i="71"/>
  <c r="I153" i="42"/>
  <c r="H24" i="25"/>
  <c r="H24" i="28" s="1"/>
  <c r="J68" i="67"/>
  <c r="J70" i="42"/>
  <c r="I77" i="64"/>
  <c r="I12" i="42"/>
  <c r="J102" i="67"/>
  <c r="H313" i="66"/>
  <c r="H332" i="66" s="1"/>
  <c r="H333" i="66"/>
  <c r="H29" i="59"/>
  <c r="H28" i="55"/>
  <c r="H29" i="56"/>
  <c r="J165" i="48"/>
  <c r="J164" i="44"/>
  <c r="I147" i="49"/>
  <c r="I147" i="46"/>
  <c r="I146" i="45"/>
  <c r="I146" i="46" s="1"/>
  <c r="H120" i="6"/>
  <c r="H136" i="6"/>
  <c r="H160" i="6"/>
  <c r="H129" i="58"/>
  <c r="H128" i="54"/>
  <c r="H48" i="58"/>
  <c r="H47" i="54"/>
  <c r="I121" i="66"/>
  <c r="I140" i="66" s="1"/>
  <c r="I141" i="66"/>
  <c r="H422" i="68"/>
  <c r="I86" i="49"/>
  <c r="I85" i="45"/>
  <c r="I85" i="46" s="1"/>
  <c r="I86" i="46"/>
  <c r="I129" i="6"/>
  <c r="I153" i="6"/>
  <c r="I374" i="64"/>
  <c r="I13" i="56"/>
  <c r="I129" i="49"/>
  <c r="I129" i="46"/>
  <c r="I128" i="45"/>
  <c r="I128" i="46" s="1"/>
  <c r="I219" i="68"/>
  <c r="I218" i="68" s="1"/>
  <c r="I85" i="48"/>
  <c r="I86" i="51"/>
  <c r="R145" i="69"/>
  <c r="R114" i="46"/>
  <c r="I69" i="65"/>
  <c r="I35" i="42"/>
  <c r="H379" i="64"/>
  <c r="H18" i="56"/>
  <c r="H17" i="18"/>
  <c r="J410" i="68"/>
  <c r="J83" i="56"/>
  <c r="J9" i="23"/>
  <c r="J9" i="26" s="1"/>
  <c r="H69" i="72"/>
  <c r="H171" i="42"/>
  <c r="K335" i="69"/>
  <c r="K112" i="56"/>
  <c r="I337" i="65"/>
  <c r="I33" i="56"/>
  <c r="I179" i="67"/>
  <c r="I178" i="67" s="1"/>
  <c r="I66" i="48"/>
  <c r="I67" i="51"/>
  <c r="I110" i="58"/>
  <c r="I109" i="54"/>
  <c r="H313" i="65"/>
  <c r="H332" i="65" s="1"/>
  <c r="H333" i="65"/>
  <c r="I118" i="71"/>
  <c r="I136" i="71" s="1"/>
  <c r="I137" i="71"/>
  <c r="G29" i="23"/>
  <c r="G29" i="26" s="1"/>
  <c r="F3" i="22"/>
  <c r="I165" i="49"/>
  <c r="I165" i="46"/>
  <c r="I164" i="45"/>
  <c r="I164" i="46" s="1"/>
  <c r="H147" i="58"/>
  <c r="H146" i="54"/>
  <c r="H129" i="59"/>
  <c r="H128" i="55"/>
  <c r="H129" i="56"/>
  <c r="H283" i="64"/>
  <c r="H282" i="64" s="1"/>
  <c r="H7" i="52"/>
  <c r="I146" i="68"/>
  <c r="I170" i="68" s="1"/>
  <c r="I171" i="68"/>
  <c r="H67" i="58"/>
  <c r="H66" i="54"/>
  <c r="J114" i="64"/>
  <c r="I68" i="72"/>
  <c r="I168" i="42"/>
  <c r="H141" i="72"/>
  <c r="H169" i="46"/>
  <c r="K23" i="23"/>
  <c r="K23" i="26" s="1"/>
  <c r="H68" i="71"/>
  <c r="H150" i="42"/>
  <c r="J330" i="70"/>
  <c r="J126" i="56"/>
  <c r="J11" i="23"/>
  <c r="J11" i="26" s="1"/>
  <c r="H76" i="64"/>
  <c r="J67" i="69"/>
  <c r="J112" i="42"/>
  <c r="H77" i="64"/>
  <c r="H12" i="42"/>
  <c r="S5" i="12"/>
  <c r="S5" i="15" s="1"/>
  <c r="S5" i="14"/>
  <c r="S5" i="17" s="1"/>
  <c r="I110" i="59"/>
  <c r="I109" i="55"/>
  <c r="I110" i="56"/>
  <c r="J53" i="56"/>
  <c r="G102" i="56"/>
  <c r="I118" i="72"/>
  <c r="I136" i="72" s="1"/>
  <c r="I137" i="72"/>
  <c r="H313" i="70"/>
  <c r="H332" i="70" s="1"/>
  <c r="H333" i="70"/>
  <c r="H147" i="59"/>
  <c r="H147" i="56"/>
  <c r="H146" i="55"/>
  <c r="I164" i="48"/>
  <c r="I173" i="72"/>
  <c r="I172" i="72" s="1"/>
  <c r="I165" i="51"/>
  <c r="I173" i="71"/>
  <c r="I172" i="71" s="1"/>
  <c r="I146" i="48"/>
  <c r="I147" i="51"/>
  <c r="I20" i="13"/>
  <c r="I20" i="16" s="1"/>
  <c r="I20" i="10"/>
  <c r="S6" i="12"/>
  <c r="S6" i="15" s="1"/>
  <c r="S6" i="14"/>
  <c r="S6" i="17" s="1"/>
  <c r="I7" i="48"/>
  <c r="I8" i="51"/>
  <c r="I199" i="64"/>
  <c r="I198" i="64" s="1"/>
  <c r="R22" i="14"/>
  <c r="R22" i="17" s="1"/>
  <c r="I141" i="65"/>
  <c r="I121" i="65"/>
  <c r="I140" i="65" s="1"/>
  <c r="H245" i="71"/>
  <c r="H244" i="71" s="1"/>
  <c r="H146" i="52"/>
  <c r="I417" i="68"/>
  <c r="I90" i="56"/>
  <c r="I22" i="23"/>
  <c r="I22" i="26" s="1"/>
  <c r="H67" i="71"/>
  <c r="H149" i="42"/>
  <c r="J100" i="71"/>
  <c r="I31" i="23"/>
  <c r="I31" i="26" s="1"/>
  <c r="L5" i="13"/>
  <c r="L5" i="16" s="1"/>
  <c r="L5" i="10"/>
  <c r="J236" i="69"/>
  <c r="J235" i="69" s="1"/>
  <c r="J109" i="51"/>
  <c r="I28" i="25"/>
  <c r="I28" i="28" s="1"/>
  <c r="I67" i="49"/>
  <c r="I66" i="45"/>
  <c r="I66" i="46" s="1"/>
  <c r="I67" i="46"/>
  <c r="J9" i="24"/>
  <c r="J9" i="27" s="1"/>
  <c r="H67" i="59"/>
  <c r="H66" i="55"/>
  <c r="H67" i="56"/>
  <c r="J198" i="69"/>
  <c r="J197" i="69" s="1"/>
  <c r="J109" i="49"/>
  <c r="J110" i="52"/>
  <c r="I313" i="69"/>
  <c r="I332" i="69" s="1"/>
  <c r="I333" i="69"/>
  <c r="J338" i="66"/>
  <c r="G429" i="68"/>
  <c r="I9" i="23"/>
  <c r="I9" i="26" s="1"/>
  <c r="H164" i="58"/>
  <c r="H355" i="72"/>
  <c r="H354" i="72" s="1"/>
  <c r="H165" i="61"/>
  <c r="H86" i="59"/>
  <c r="H85" i="55"/>
  <c r="H86" i="56"/>
  <c r="H300" i="71"/>
  <c r="H318" i="71" s="1"/>
  <c r="H319" i="71"/>
  <c r="J330" i="65"/>
  <c r="J68" i="66"/>
  <c r="J51" i="42"/>
  <c r="J8" i="23"/>
  <c r="J8" i="26" s="1"/>
  <c r="J6" i="25"/>
  <c r="J6" i="28" s="1"/>
  <c r="J152" i="67"/>
  <c r="J78" i="46"/>
  <c r="H336" i="70"/>
  <c r="H132" i="56"/>
  <c r="I70" i="70"/>
  <c r="I136" i="42"/>
  <c r="I8" i="49"/>
  <c r="I7" i="45"/>
  <c r="I7" i="46" s="1"/>
  <c r="I8" i="46"/>
  <c r="H86" i="58"/>
  <c r="H85" i="54"/>
  <c r="I121" i="67"/>
  <c r="I140" i="67" s="1"/>
  <c r="I141" i="67"/>
  <c r="H26" i="23"/>
  <c r="H26" i="26" s="1"/>
  <c r="K5" i="46"/>
  <c r="R24" i="14"/>
  <c r="R24" i="17" s="1"/>
  <c r="H333" i="67"/>
  <c r="H313" i="67"/>
  <c r="H332" i="67" s="1"/>
  <c r="I48" i="51"/>
  <c r="I179" i="66"/>
  <c r="I178" i="66" s="1"/>
  <c r="I47" i="48"/>
  <c r="H373" i="72"/>
  <c r="H372" i="72" s="1"/>
  <c r="H165" i="62"/>
  <c r="H164" i="59"/>
  <c r="H255" i="67"/>
  <c r="H254" i="67" s="1"/>
  <c r="H66" i="52"/>
  <c r="K10" i="24"/>
  <c r="K10" i="27" s="1"/>
  <c r="I24" i="13"/>
  <c r="I24" i="16" s="1"/>
  <c r="I24" i="10"/>
  <c r="H388" i="68"/>
  <c r="H412" i="68" s="1"/>
  <c r="H413" i="68"/>
  <c r="H8" i="58"/>
  <c r="H7" i="54"/>
  <c r="H15" i="20"/>
  <c r="H16" i="24"/>
  <c r="H69" i="71"/>
  <c r="H153" i="42"/>
  <c r="I95" i="56"/>
  <c r="J102" i="66"/>
  <c r="I16" i="10"/>
  <c r="I15" i="9"/>
  <c r="I16" i="13"/>
  <c r="H69" i="65"/>
  <c r="H35" i="42"/>
  <c r="K10" i="23"/>
  <c r="K10" i="26" s="1"/>
  <c r="R26" i="10"/>
  <c r="R26" i="13"/>
  <c r="R26" i="16" s="1"/>
  <c r="H255" i="66"/>
  <c r="H254" i="66" s="1"/>
  <c r="H47" i="52"/>
  <c r="I135" i="64"/>
  <c r="I156" i="64" s="1"/>
  <c r="I157" i="64"/>
  <c r="J28" i="13"/>
  <c r="J28" i="16" s="1"/>
  <c r="J28" i="10"/>
  <c r="K154" i="64"/>
  <c r="J31" i="13"/>
  <c r="J31" i="16" s="1"/>
  <c r="J31" i="10"/>
  <c r="I179" i="70"/>
  <c r="I178" i="70" s="1"/>
  <c r="I128" i="48"/>
  <c r="I129" i="51"/>
  <c r="I29" i="49"/>
  <c r="I28" i="45"/>
  <c r="I28" i="46" s="1"/>
  <c r="I29" i="46"/>
  <c r="H85" i="52"/>
  <c r="H315" i="68"/>
  <c r="H314" i="68" s="1"/>
  <c r="J8" i="24"/>
  <c r="J8" i="27" s="1"/>
  <c r="S8" i="12"/>
  <c r="S8" i="15" s="1"/>
  <c r="S8" i="14"/>
  <c r="S8" i="17" s="1"/>
  <c r="E3" i="28"/>
  <c r="G29" i="24"/>
  <c r="G29" i="27" s="1"/>
  <c r="G29" i="21"/>
  <c r="I9" i="21"/>
  <c r="I179" i="65"/>
  <c r="I178" i="65" s="1"/>
  <c r="I28" i="48"/>
  <c r="I29" i="51"/>
  <c r="I422" i="68" l="1"/>
  <c r="H128" i="56"/>
  <c r="H146" i="56"/>
  <c r="H66" i="56"/>
  <c r="H47" i="56"/>
  <c r="G343" i="65"/>
  <c r="H28" i="56"/>
  <c r="I371" i="64"/>
  <c r="I15" i="10"/>
  <c r="H85" i="56"/>
  <c r="I10" i="56"/>
  <c r="K10" i="21"/>
  <c r="I109" i="56"/>
  <c r="J342" i="66"/>
  <c r="I22" i="21"/>
  <c r="I26" i="23"/>
  <c r="I26" i="26" s="1"/>
  <c r="H26" i="24"/>
  <c r="H26" i="27" s="1"/>
  <c r="H26" i="21"/>
  <c r="I421" i="68"/>
  <c r="I94" i="56"/>
  <c r="H85" i="58"/>
  <c r="H461" i="68"/>
  <c r="H460" i="68" s="1"/>
  <c r="H86" i="61"/>
  <c r="I227" i="71"/>
  <c r="I226" i="71" s="1"/>
  <c r="I146" i="51"/>
  <c r="I31" i="24"/>
  <c r="I31" i="27" s="1"/>
  <c r="I31" i="21"/>
  <c r="H7" i="59"/>
  <c r="H432" i="64"/>
  <c r="H431" i="64" s="1"/>
  <c r="H8" i="62"/>
  <c r="I15" i="12"/>
  <c r="I15" i="15" s="1"/>
  <c r="I16" i="15"/>
  <c r="I162" i="64"/>
  <c r="I13" i="46"/>
  <c r="H160" i="64"/>
  <c r="H11" i="46"/>
  <c r="I84" i="68"/>
  <c r="I97" i="42"/>
  <c r="J70" i="66"/>
  <c r="J55" i="42"/>
  <c r="H141" i="71"/>
  <c r="H151" i="46"/>
  <c r="I76" i="64"/>
  <c r="H67" i="72"/>
  <c r="H167" i="42"/>
  <c r="I364" i="68"/>
  <c r="H390" i="67"/>
  <c r="H389" i="67" s="1"/>
  <c r="H67" i="62"/>
  <c r="H66" i="59"/>
  <c r="I101" i="56"/>
  <c r="I198" i="70"/>
  <c r="I197" i="70" s="1"/>
  <c r="I129" i="52"/>
  <c r="I128" i="49"/>
  <c r="I22" i="13"/>
  <c r="I22" i="16" s="1"/>
  <c r="I22" i="10"/>
  <c r="J10" i="42"/>
  <c r="H15" i="19"/>
  <c r="H16" i="23"/>
  <c r="H140" i="72"/>
  <c r="H168" i="46"/>
  <c r="I294" i="67"/>
  <c r="I139" i="72"/>
  <c r="I167" i="46"/>
  <c r="I236" i="65"/>
  <c r="I235" i="65" s="1"/>
  <c r="I28" i="51"/>
  <c r="J48" i="48"/>
  <c r="J47" i="44"/>
  <c r="H485" i="68"/>
  <c r="H484" i="68" s="1"/>
  <c r="H86" i="62"/>
  <c r="H85" i="59"/>
  <c r="K23" i="24"/>
  <c r="K23" i="27" s="1"/>
  <c r="K23" i="21"/>
  <c r="I282" i="72"/>
  <c r="H426" i="68"/>
  <c r="H99" i="56"/>
  <c r="J31" i="23"/>
  <c r="J31" i="26" s="1"/>
  <c r="I22" i="25"/>
  <c r="I22" i="28" s="1"/>
  <c r="I19" i="24"/>
  <c r="I19" i="27" s="1"/>
  <c r="H373" i="71"/>
  <c r="H372" i="71" s="1"/>
  <c r="H146" i="59"/>
  <c r="H147" i="62"/>
  <c r="I428" i="68"/>
  <c r="H390" i="70"/>
  <c r="H389" i="70" s="1"/>
  <c r="H129" i="62"/>
  <c r="H128" i="59"/>
  <c r="I164" i="49"/>
  <c r="I165" i="52"/>
  <c r="I191" i="72"/>
  <c r="I190" i="72" s="1"/>
  <c r="I109" i="58"/>
  <c r="I371" i="69"/>
  <c r="I370" i="69" s="1"/>
  <c r="I110" i="61"/>
  <c r="I198" i="66"/>
  <c r="I197" i="66" s="1"/>
  <c r="I48" i="52"/>
  <c r="I47" i="49"/>
  <c r="J330" i="67"/>
  <c r="J11" i="21"/>
  <c r="J110" i="58"/>
  <c r="J109" i="54"/>
  <c r="H409" i="72"/>
  <c r="H408" i="72" s="1"/>
  <c r="H164" i="61"/>
  <c r="J338" i="67"/>
  <c r="I18" i="24"/>
  <c r="I18" i="27" s="1"/>
  <c r="I18" i="21"/>
  <c r="I294" i="66"/>
  <c r="I416" i="68"/>
  <c r="I89" i="56"/>
  <c r="K23" i="25"/>
  <c r="K23" i="28" s="1"/>
  <c r="J159" i="64"/>
  <c r="J10" i="46"/>
  <c r="I141" i="71"/>
  <c r="I151" i="46"/>
  <c r="H152" i="69"/>
  <c r="H121" i="46"/>
  <c r="I198" i="65"/>
  <c r="I197" i="65" s="1"/>
  <c r="I29" i="52"/>
  <c r="I28" i="49"/>
  <c r="G29" i="25"/>
  <c r="G29" i="28" s="1"/>
  <c r="G27" i="22"/>
  <c r="H16" i="27"/>
  <c r="H15" i="24"/>
  <c r="H15" i="27" s="1"/>
  <c r="M10" i="13"/>
  <c r="M10" i="16" s="1"/>
  <c r="M10" i="10"/>
  <c r="R21" i="14"/>
  <c r="R21" i="17" s="1"/>
  <c r="J8" i="48"/>
  <c r="J7" i="44"/>
  <c r="H48" i="61"/>
  <c r="H47" i="58"/>
  <c r="H371" i="66"/>
  <c r="H370" i="66" s="1"/>
  <c r="H128" i="58"/>
  <c r="H129" i="61"/>
  <c r="H371" i="70"/>
  <c r="H370" i="70" s="1"/>
  <c r="I17" i="18"/>
  <c r="G3" i="17"/>
  <c r="J11" i="25"/>
  <c r="J11" i="28" s="1"/>
  <c r="H139" i="71"/>
  <c r="H149" i="46"/>
  <c r="H162" i="64"/>
  <c r="H13" i="46"/>
  <c r="J8" i="25"/>
  <c r="J8" i="28" s="1"/>
  <c r="I419" i="68"/>
  <c r="I92" i="56"/>
  <c r="K10" i="25"/>
  <c r="K10" i="28" s="1"/>
  <c r="I31" i="25"/>
  <c r="I31" i="28" s="1"/>
  <c r="I141" i="72"/>
  <c r="I169" i="46"/>
  <c r="J8" i="21"/>
  <c r="I128" i="51"/>
  <c r="I236" i="70"/>
  <c r="I235" i="70" s="1"/>
  <c r="R20" i="14"/>
  <c r="R20" i="17" s="1"/>
  <c r="L70" i="69"/>
  <c r="L117" i="42"/>
  <c r="J9" i="21"/>
  <c r="I176" i="56"/>
  <c r="I227" i="72"/>
  <c r="I226" i="72" s="1"/>
  <c r="I164" i="51"/>
  <c r="I390" i="69"/>
  <c r="I389" i="69" s="1"/>
  <c r="I110" i="62"/>
  <c r="I109" i="59"/>
  <c r="I18" i="56"/>
  <c r="I18" i="23"/>
  <c r="I18" i="26" s="1"/>
  <c r="J165" i="49"/>
  <c r="J165" i="46"/>
  <c r="J164" i="45"/>
  <c r="J164" i="46" s="1"/>
  <c r="J29" i="48"/>
  <c r="J28" i="44"/>
  <c r="J129" i="48"/>
  <c r="J128" i="44"/>
  <c r="H84" i="68"/>
  <c r="H97" i="42"/>
  <c r="I81" i="68"/>
  <c r="I92" i="42"/>
  <c r="I282" i="71"/>
  <c r="I30" i="23"/>
  <c r="I30" i="26" s="1"/>
  <c r="I326" i="64"/>
  <c r="I337" i="70"/>
  <c r="I133" i="56"/>
  <c r="I24" i="23"/>
  <c r="I24" i="26" s="1"/>
  <c r="I336" i="65"/>
  <c r="I32" i="56"/>
  <c r="K102" i="69"/>
  <c r="R19" i="14"/>
  <c r="R19" i="17" s="1"/>
  <c r="R17" i="11"/>
  <c r="I15" i="13"/>
  <c r="I15" i="16" s="1"/>
  <c r="I16" i="16"/>
  <c r="H15" i="21"/>
  <c r="H427" i="72"/>
  <c r="H426" i="72" s="1"/>
  <c r="H164" i="62"/>
  <c r="I236" i="66"/>
  <c r="I235" i="66" s="1"/>
  <c r="I47" i="51"/>
  <c r="G39" i="56"/>
  <c r="J110" i="59"/>
  <c r="J109" i="55"/>
  <c r="J110" i="56"/>
  <c r="I330" i="72"/>
  <c r="I262" i="64"/>
  <c r="I261" i="64" s="1"/>
  <c r="I7" i="51"/>
  <c r="I379" i="64"/>
  <c r="H66" i="58"/>
  <c r="H371" i="67"/>
  <c r="H370" i="67" s="1"/>
  <c r="H67" i="61"/>
  <c r="F3" i="25"/>
  <c r="I236" i="67"/>
  <c r="I235" i="67" s="1"/>
  <c r="I66" i="51"/>
  <c r="J64" i="56"/>
  <c r="H390" i="65"/>
  <c r="H389" i="65" s="1"/>
  <c r="H29" i="62"/>
  <c r="H28" i="59"/>
  <c r="I19" i="23"/>
  <c r="I19" i="26" s="1"/>
  <c r="J118" i="72"/>
  <c r="J136" i="72" s="1"/>
  <c r="J137" i="72"/>
  <c r="T4" i="11"/>
  <c r="I9" i="25"/>
  <c r="I9" i="28" s="1"/>
  <c r="I4" i="22"/>
  <c r="K330" i="69"/>
  <c r="I69" i="70"/>
  <c r="I135" i="42"/>
  <c r="H152" i="70"/>
  <c r="H140" i="46"/>
  <c r="R144" i="69"/>
  <c r="R113" i="46"/>
  <c r="J145" i="67"/>
  <c r="J71" i="46"/>
  <c r="K107" i="56"/>
  <c r="H411" i="64"/>
  <c r="H410" i="64" s="1"/>
  <c r="H8" i="61"/>
  <c r="H7" i="58"/>
  <c r="J30" i="13"/>
  <c r="J30" i="16" s="1"/>
  <c r="J30" i="10"/>
  <c r="L7" i="13"/>
  <c r="L7" i="16" s="1"/>
  <c r="L7" i="10"/>
  <c r="J313" i="69"/>
  <c r="J332" i="69" s="1"/>
  <c r="J333" i="69"/>
  <c r="J147" i="48"/>
  <c r="J146" i="44"/>
  <c r="H146" i="58"/>
  <c r="H355" i="71"/>
  <c r="H354" i="71" s="1"/>
  <c r="H147" i="61"/>
  <c r="I243" i="68"/>
  <c r="I242" i="68" s="1"/>
  <c r="I86" i="52"/>
  <c r="I85" i="49"/>
  <c r="J173" i="72"/>
  <c r="J172" i="72" s="1"/>
  <c r="J165" i="51"/>
  <c r="J164" i="48"/>
  <c r="H7" i="56"/>
  <c r="H390" i="66"/>
  <c r="H389" i="66" s="1"/>
  <c r="H48" i="62"/>
  <c r="H47" i="59"/>
  <c r="H337" i="65"/>
  <c r="H33" i="56"/>
  <c r="I294" i="65"/>
  <c r="J9" i="25"/>
  <c r="J9" i="28" s="1"/>
  <c r="I67" i="71"/>
  <c r="I149" i="42"/>
  <c r="J5" i="56"/>
  <c r="J5" i="21"/>
  <c r="I294" i="70"/>
  <c r="L14" i="18"/>
  <c r="J338" i="70"/>
  <c r="I82" i="68"/>
  <c r="I93" i="42"/>
  <c r="I220" i="64"/>
  <c r="I219" i="64" s="1"/>
  <c r="I8" i="52"/>
  <c r="I7" i="49"/>
  <c r="J255" i="69"/>
  <c r="J254" i="69" s="1"/>
  <c r="J109" i="52"/>
  <c r="I198" i="67"/>
  <c r="I197" i="67" s="1"/>
  <c r="I67" i="52"/>
  <c r="I66" i="49"/>
  <c r="J57" i="56"/>
  <c r="H11" i="42"/>
  <c r="J72" i="56"/>
  <c r="I291" i="68"/>
  <c r="I290" i="68" s="1"/>
  <c r="I85" i="51"/>
  <c r="I147" i="52"/>
  <c r="I146" i="49"/>
  <c r="I191" i="71"/>
  <c r="I190" i="71" s="1"/>
  <c r="J67" i="48"/>
  <c r="J66" i="44"/>
  <c r="H371" i="65"/>
  <c r="H370" i="65" s="1"/>
  <c r="H29" i="61"/>
  <c r="H28" i="58"/>
  <c r="J5" i="24"/>
  <c r="J5" i="27" s="1"/>
  <c r="J86" i="48"/>
  <c r="J85" i="44"/>
  <c r="I21" i="23"/>
  <c r="I21" i="26" s="1"/>
  <c r="L4" i="18" l="1"/>
  <c r="L3" i="18" s="1"/>
  <c r="H335" i="65"/>
  <c r="K50" i="56"/>
  <c r="J109" i="56"/>
  <c r="I131" i="56"/>
  <c r="K335" i="66"/>
  <c r="I335" i="70"/>
  <c r="I19" i="21"/>
  <c r="J134" i="56"/>
  <c r="I19" i="25"/>
  <c r="I19" i="28" s="1"/>
  <c r="I344" i="67"/>
  <c r="J381" i="64"/>
  <c r="H152" i="66"/>
  <c r="H59" i="46"/>
  <c r="I333" i="66"/>
  <c r="I313" i="66"/>
  <c r="J99" i="6"/>
  <c r="K6" i="24"/>
  <c r="K6" i="27" s="1"/>
  <c r="K330" i="70"/>
  <c r="K11" i="23"/>
  <c r="K11" i="26" s="1"/>
  <c r="K338" i="66"/>
  <c r="K53" i="56"/>
  <c r="H170" i="64"/>
  <c r="H21" i="46"/>
  <c r="L107" i="56"/>
  <c r="L10" i="23"/>
  <c r="L10" i="26" s="1"/>
  <c r="H140" i="71"/>
  <c r="H150" i="46"/>
  <c r="J418" i="68"/>
  <c r="J91" i="56"/>
  <c r="L335" i="69"/>
  <c r="L112" i="56"/>
  <c r="H148" i="71"/>
  <c r="H158" i="46"/>
  <c r="J342" i="67"/>
  <c r="J76" i="56"/>
  <c r="H421" i="68"/>
  <c r="H94" i="56"/>
  <c r="J179" i="67"/>
  <c r="J178" i="67" s="1"/>
  <c r="J67" i="51"/>
  <c r="J66" i="48"/>
  <c r="H146" i="61"/>
  <c r="H409" i="71"/>
  <c r="H408" i="71" s="1"/>
  <c r="I18" i="25"/>
  <c r="I18" i="28" s="1"/>
  <c r="K168" i="68"/>
  <c r="K110" i="48"/>
  <c r="K109" i="44"/>
  <c r="J15" i="8"/>
  <c r="J16" i="12"/>
  <c r="J118" i="71"/>
  <c r="J136" i="71" s="1"/>
  <c r="J137" i="71"/>
  <c r="J199" i="64"/>
  <c r="J198" i="64" s="1"/>
  <c r="J8" i="51"/>
  <c r="J7" i="48"/>
  <c r="J135" i="64"/>
  <c r="J156" i="64" s="1"/>
  <c r="J157" i="64"/>
  <c r="M138" i="69"/>
  <c r="I319" i="72"/>
  <c r="I300" i="72"/>
  <c r="I318" i="72" s="1"/>
  <c r="H495" i="64"/>
  <c r="H494" i="64" s="1"/>
  <c r="H7" i="62"/>
  <c r="I140" i="72"/>
  <c r="I168" i="46"/>
  <c r="H336" i="65"/>
  <c r="H32" i="56"/>
  <c r="I161" i="64"/>
  <c r="I12" i="46"/>
  <c r="J31" i="25"/>
  <c r="J31" i="28" s="1"/>
  <c r="H152" i="65"/>
  <c r="H40" i="46"/>
  <c r="H82" i="68"/>
  <c r="H93" i="42"/>
  <c r="I78" i="64"/>
  <c r="I15" i="42"/>
  <c r="J27" i="18"/>
  <c r="K67" i="69"/>
  <c r="K112" i="42"/>
  <c r="J219" i="68"/>
  <c r="J218" i="68" s="1"/>
  <c r="J86" i="51"/>
  <c r="J85" i="48"/>
  <c r="I29" i="58"/>
  <c r="I28" i="54"/>
  <c r="J29" i="49"/>
  <c r="J28" i="45"/>
  <c r="J28" i="46" s="1"/>
  <c r="J29" i="46"/>
  <c r="I147" i="58"/>
  <c r="I146" i="54"/>
  <c r="J179" i="70"/>
  <c r="J178" i="70" s="1"/>
  <c r="J128" i="48"/>
  <c r="J129" i="51"/>
  <c r="I21" i="24"/>
  <c r="I21" i="27" s="1"/>
  <c r="I21" i="21"/>
  <c r="H428" i="70"/>
  <c r="H427" i="70" s="1"/>
  <c r="H128" i="61"/>
  <c r="J18" i="13"/>
  <c r="J18" i="16" s="1"/>
  <c r="J18" i="10"/>
  <c r="J129" i="49"/>
  <c r="J129" i="46"/>
  <c r="J128" i="45"/>
  <c r="J128" i="46" s="1"/>
  <c r="J109" i="58"/>
  <c r="J110" i="61"/>
  <c r="J371" i="69"/>
  <c r="J370" i="69" s="1"/>
  <c r="I255" i="66"/>
  <c r="I254" i="66" s="1"/>
  <c r="I47" i="52"/>
  <c r="H447" i="67"/>
  <c r="H446" i="67" s="1"/>
  <c r="H66" i="62"/>
  <c r="J31" i="24"/>
  <c r="J31" i="27" s="1"/>
  <c r="J31" i="21"/>
  <c r="I27" i="18"/>
  <c r="M107" i="46"/>
  <c r="H78" i="64"/>
  <c r="H15" i="42"/>
  <c r="I140" i="71"/>
  <c r="I150" i="46"/>
  <c r="L23" i="23"/>
  <c r="L23" i="26" s="1"/>
  <c r="I337" i="67"/>
  <c r="I71" i="56"/>
  <c r="J16" i="10"/>
  <c r="J15" i="9"/>
  <c r="J16" i="13"/>
  <c r="K169" i="64"/>
  <c r="K20" i="46"/>
  <c r="I16" i="21"/>
  <c r="I334" i="65"/>
  <c r="I30" i="56"/>
  <c r="I8" i="58"/>
  <c r="I7" i="54"/>
  <c r="J121" i="65"/>
  <c r="J140" i="65" s="1"/>
  <c r="J141" i="65"/>
  <c r="J67" i="49"/>
  <c r="J66" i="45"/>
  <c r="J66" i="46" s="1"/>
  <c r="J67" i="46"/>
  <c r="I29" i="59"/>
  <c r="I28" i="55"/>
  <c r="I29" i="56"/>
  <c r="I69" i="56"/>
  <c r="L11" i="13"/>
  <c r="L11" i="16" s="1"/>
  <c r="L11" i="10"/>
  <c r="G27" i="25"/>
  <c r="G27" i="28" s="1"/>
  <c r="G3" i="22"/>
  <c r="I129" i="59"/>
  <c r="I129" i="56"/>
  <c r="I128" i="55"/>
  <c r="J141" i="70"/>
  <c r="J121" i="70"/>
  <c r="J140" i="70" s="1"/>
  <c r="K72" i="56"/>
  <c r="I164" i="52"/>
  <c r="I245" i="72"/>
  <c r="I244" i="72" s="1"/>
  <c r="K7" i="24"/>
  <c r="K7" i="27" s="1"/>
  <c r="J86" i="49"/>
  <c r="J86" i="46"/>
  <c r="J85" i="45"/>
  <c r="J85" i="46" s="1"/>
  <c r="J179" i="66"/>
  <c r="J178" i="66" s="1"/>
  <c r="J48" i="51"/>
  <c r="J47" i="48"/>
  <c r="K11" i="24"/>
  <c r="K11" i="27" s="1"/>
  <c r="J101" i="56"/>
  <c r="H533" i="68"/>
  <c r="H532" i="68" s="1"/>
  <c r="H85" i="61"/>
  <c r="J8" i="49"/>
  <c r="J8" i="46"/>
  <c r="J7" i="45"/>
  <c r="J7" i="46" s="1"/>
  <c r="I165" i="59"/>
  <c r="I164" i="55"/>
  <c r="I165" i="56"/>
  <c r="K330" i="67"/>
  <c r="K64" i="56"/>
  <c r="K8" i="23"/>
  <c r="K8" i="26" s="1"/>
  <c r="L8" i="13"/>
  <c r="L8" i="16" s="1"/>
  <c r="L8" i="10"/>
  <c r="H139" i="72"/>
  <c r="H167" i="46"/>
  <c r="H79" i="64"/>
  <c r="H16" i="42"/>
  <c r="I426" i="68"/>
  <c r="I99" i="56"/>
  <c r="H83" i="68"/>
  <c r="H187" i="68"/>
  <c r="H102" i="46"/>
  <c r="I283" i="64"/>
  <c r="I282" i="64" s="1"/>
  <c r="I7" i="52"/>
  <c r="L5" i="46"/>
  <c r="I129" i="58"/>
  <c r="I128" i="54"/>
  <c r="J5" i="23"/>
  <c r="J5" i="26" s="1"/>
  <c r="J146" i="48"/>
  <c r="J147" i="51"/>
  <c r="J173" i="71"/>
  <c r="J172" i="71" s="1"/>
  <c r="L10" i="24"/>
  <c r="L10" i="27" s="1"/>
  <c r="L10" i="21"/>
  <c r="F3" i="28"/>
  <c r="I67" i="59"/>
  <c r="I66" i="55"/>
  <c r="I67" i="56"/>
  <c r="J141" i="67"/>
  <c r="J121" i="67"/>
  <c r="J140" i="67" s="1"/>
  <c r="I333" i="65"/>
  <c r="I313" i="65"/>
  <c r="I332" i="65" s="1"/>
  <c r="I335" i="67"/>
  <c r="I333" i="70"/>
  <c r="I313" i="70"/>
  <c r="I332" i="70" s="1"/>
  <c r="K338" i="67"/>
  <c r="J171" i="68"/>
  <c r="J146" i="68"/>
  <c r="J170" i="68" s="1"/>
  <c r="I165" i="58"/>
  <c r="I164" i="54"/>
  <c r="I86" i="58"/>
  <c r="I85" i="54"/>
  <c r="K126" i="56"/>
  <c r="J428" i="68"/>
  <c r="I344" i="66"/>
  <c r="I59" i="56"/>
  <c r="J144" i="67"/>
  <c r="J70" i="46"/>
  <c r="J282" i="72"/>
  <c r="K83" i="46"/>
  <c r="I48" i="58"/>
  <c r="I47" i="54"/>
  <c r="H15" i="23"/>
  <c r="H15" i="26" s="1"/>
  <c r="H16" i="26"/>
  <c r="I336" i="70"/>
  <c r="I132" i="56"/>
  <c r="J330" i="66"/>
  <c r="J45" i="56"/>
  <c r="J7" i="23"/>
  <c r="J7" i="26" s="1"/>
  <c r="H161" i="64"/>
  <c r="H12" i="46"/>
  <c r="I420" i="68"/>
  <c r="I93" i="56"/>
  <c r="J145" i="66"/>
  <c r="J52" i="46"/>
  <c r="I146" i="52"/>
  <c r="I245" i="71"/>
  <c r="I244" i="71" s="1"/>
  <c r="L154" i="64"/>
  <c r="K8" i="24"/>
  <c r="K8" i="27" s="1"/>
  <c r="H31" i="56"/>
  <c r="H428" i="67"/>
  <c r="H427" i="67" s="1"/>
  <c r="H66" i="61"/>
  <c r="J28" i="23"/>
  <c r="J28" i="26" s="1"/>
  <c r="I313" i="67"/>
  <c r="I332" i="67" s="1"/>
  <c r="I333" i="67"/>
  <c r="J179" i="65"/>
  <c r="J178" i="65" s="1"/>
  <c r="J29" i="51"/>
  <c r="J28" i="48"/>
  <c r="J191" i="72"/>
  <c r="J190" i="72" s="1"/>
  <c r="J164" i="49"/>
  <c r="J165" i="52"/>
  <c r="I428" i="69"/>
  <c r="I427" i="69" s="1"/>
  <c r="I109" i="61"/>
  <c r="L6" i="13"/>
  <c r="L6" i="16" s="1"/>
  <c r="L6" i="10"/>
  <c r="I255" i="70"/>
  <c r="I254" i="70" s="1"/>
  <c r="I128" i="52"/>
  <c r="H28" i="61"/>
  <c r="H428" i="65"/>
  <c r="H427" i="65" s="1"/>
  <c r="I136" i="6"/>
  <c r="I160" i="6"/>
  <c r="I120" i="6"/>
  <c r="I24" i="24"/>
  <c r="I24" i="27" s="1"/>
  <c r="I24" i="21"/>
  <c r="H447" i="65"/>
  <c r="H446" i="65" s="1"/>
  <c r="H28" i="62"/>
  <c r="I24" i="25"/>
  <c r="I24" i="28" s="1"/>
  <c r="I79" i="64"/>
  <c r="I16" i="42"/>
  <c r="H148" i="72"/>
  <c r="H176" i="46"/>
  <c r="I15" i="20"/>
  <c r="I16" i="24"/>
  <c r="K68" i="66"/>
  <c r="K51" i="42"/>
  <c r="J67" i="66"/>
  <c r="J50" i="42"/>
  <c r="I139" i="71"/>
  <c r="I149" i="46"/>
  <c r="J30" i="23"/>
  <c r="J30" i="26" s="1"/>
  <c r="K6" i="23"/>
  <c r="K6" i="26" s="1"/>
  <c r="L342" i="69"/>
  <c r="L119" i="56"/>
  <c r="I255" i="67"/>
  <c r="I254" i="67" s="1"/>
  <c r="I66" i="52"/>
  <c r="L45" i="46"/>
  <c r="L330" i="69"/>
  <c r="J48" i="49"/>
  <c r="J48" i="46"/>
  <c r="J47" i="45"/>
  <c r="J47" i="46" s="1"/>
  <c r="I30" i="24"/>
  <c r="I30" i="27" s="1"/>
  <c r="I30" i="21"/>
  <c r="J28" i="24"/>
  <c r="J28" i="27" s="1"/>
  <c r="J28" i="21"/>
  <c r="H428" i="66"/>
  <c r="H427" i="66" s="1"/>
  <c r="H47" i="61"/>
  <c r="I255" i="65"/>
  <c r="I254" i="65" s="1"/>
  <c r="I28" i="52"/>
  <c r="I147" i="59"/>
  <c r="I146" i="55"/>
  <c r="I147" i="56"/>
  <c r="S7" i="12"/>
  <c r="S7" i="15" s="1"/>
  <c r="S7" i="14"/>
  <c r="S7" i="17" s="1"/>
  <c r="S14" i="7"/>
  <c r="S4" i="7"/>
  <c r="H447" i="70"/>
  <c r="H446" i="70" s="1"/>
  <c r="H128" i="62"/>
  <c r="I86" i="59"/>
  <c r="I85" i="55"/>
  <c r="I86" i="56"/>
  <c r="I8" i="59"/>
  <c r="I7" i="55"/>
  <c r="I8" i="56"/>
  <c r="H85" i="62"/>
  <c r="H557" i="68"/>
  <c r="H556" i="68" s="1"/>
  <c r="I67" i="58"/>
  <c r="I66" i="54"/>
  <c r="I11" i="42"/>
  <c r="J7" i="24"/>
  <c r="J7" i="27" s="1"/>
  <c r="I4" i="25"/>
  <c r="I4" i="28" s="1"/>
  <c r="J147" i="49"/>
  <c r="J146" i="45"/>
  <c r="J146" i="46" s="1"/>
  <c r="J147" i="46"/>
  <c r="K330" i="66"/>
  <c r="K7" i="23"/>
  <c r="K7" i="26" s="1"/>
  <c r="I30" i="25"/>
  <c r="I30" i="28" s="1"/>
  <c r="H81" i="68"/>
  <c r="H92" i="42"/>
  <c r="I152" i="69"/>
  <c r="I121" i="46"/>
  <c r="I48" i="59"/>
  <c r="I47" i="55"/>
  <c r="I48" i="56"/>
  <c r="L138" i="66"/>
  <c r="H447" i="66"/>
  <c r="H446" i="66" s="1"/>
  <c r="H47" i="62"/>
  <c r="J164" i="51"/>
  <c r="J227" i="72"/>
  <c r="J226" i="72" s="1"/>
  <c r="I85" i="52"/>
  <c r="I315" i="68"/>
  <c r="I314" i="68" s="1"/>
  <c r="H474" i="64"/>
  <c r="H473" i="64" s="1"/>
  <c r="H7" i="61"/>
  <c r="J121" i="66"/>
  <c r="J140" i="66" s="1"/>
  <c r="J141" i="66"/>
  <c r="J110" i="62"/>
  <c r="J109" i="59"/>
  <c r="J390" i="69"/>
  <c r="J389" i="69" s="1"/>
  <c r="R17" i="14"/>
  <c r="R17" i="17" s="1"/>
  <c r="I447" i="69"/>
  <c r="I446" i="69" s="1"/>
  <c r="I109" i="62"/>
  <c r="I78" i="56"/>
  <c r="J20" i="56"/>
  <c r="I300" i="71"/>
  <c r="I319" i="71"/>
  <c r="H146" i="62"/>
  <c r="H427" i="71"/>
  <c r="H426" i="71" s="1"/>
  <c r="I388" i="68"/>
  <c r="I412" i="68" s="1"/>
  <c r="I413" i="68"/>
  <c r="I347" i="64"/>
  <c r="I368" i="64" s="1"/>
  <c r="I369" i="64"/>
  <c r="J366" i="64"/>
  <c r="H30" i="56" l="1"/>
  <c r="I121" i="56"/>
  <c r="K342" i="66"/>
  <c r="I7" i="56"/>
  <c r="I146" i="56"/>
  <c r="K11" i="21"/>
  <c r="I85" i="56"/>
  <c r="K57" i="56"/>
  <c r="I77" i="56"/>
  <c r="I28" i="56"/>
  <c r="H334" i="65"/>
  <c r="J342" i="70"/>
  <c r="J15" i="10"/>
  <c r="I21" i="25"/>
  <c r="I21" i="28" s="1"/>
  <c r="I17" i="22"/>
  <c r="J338" i="65"/>
  <c r="J34" i="56"/>
  <c r="I66" i="59"/>
  <c r="I390" i="67"/>
  <c r="I389" i="67" s="1"/>
  <c r="I67" i="62"/>
  <c r="I371" i="65"/>
  <c r="I370" i="65" s="1"/>
  <c r="I29" i="61"/>
  <c r="I28" i="58"/>
  <c r="K179" i="69"/>
  <c r="K178" i="69" s="1"/>
  <c r="K109" i="48"/>
  <c r="K110" i="51"/>
  <c r="J236" i="67"/>
  <c r="J235" i="67" s="1"/>
  <c r="J66" i="51"/>
  <c r="L23" i="25"/>
  <c r="L23" i="28" s="1"/>
  <c r="K100" i="72"/>
  <c r="I177" i="68"/>
  <c r="I92" i="46"/>
  <c r="K75" i="64"/>
  <c r="K10" i="42"/>
  <c r="K366" i="64"/>
  <c r="K5" i="56"/>
  <c r="I390" i="66"/>
  <c r="I389" i="66" s="1"/>
  <c r="I48" i="62"/>
  <c r="I47" i="59"/>
  <c r="I344" i="69"/>
  <c r="J236" i="65"/>
  <c r="J235" i="65" s="1"/>
  <c r="J28" i="51"/>
  <c r="J227" i="71"/>
  <c r="J226" i="71" s="1"/>
  <c r="J146" i="51"/>
  <c r="J78" i="56"/>
  <c r="L26" i="46"/>
  <c r="J447" i="69"/>
  <c r="J446" i="69" s="1"/>
  <c r="J109" i="62"/>
  <c r="I47" i="56"/>
  <c r="J326" i="64"/>
  <c r="K7" i="25"/>
  <c r="K7" i="28" s="1"/>
  <c r="K110" i="49"/>
  <c r="K110" i="46"/>
  <c r="K109" i="45"/>
  <c r="K109" i="46" s="1"/>
  <c r="J191" i="71"/>
  <c r="J190" i="71" s="1"/>
  <c r="J146" i="49"/>
  <c r="J147" i="52"/>
  <c r="I432" i="64"/>
  <c r="I431" i="64" s="1"/>
  <c r="I8" i="62"/>
  <c r="I7" i="59"/>
  <c r="K371" i="64"/>
  <c r="K18" i="21"/>
  <c r="H96" i="42"/>
  <c r="J236" i="66"/>
  <c r="J235" i="66" s="1"/>
  <c r="J47" i="51"/>
  <c r="K18" i="24"/>
  <c r="K18" i="27" s="1"/>
  <c r="I15" i="19"/>
  <c r="I15" i="21" s="1"/>
  <c r="I16" i="23"/>
  <c r="J15" i="13"/>
  <c r="J15" i="16" s="1"/>
  <c r="J16" i="16"/>
  <c r="L126" i="46"/>
  <c r="K18" i="25"/>
  <c r="K18" i="28" s="1"/>
  <c r="J344" i="67"/>
  <c r="L138" i="65"/>
  <c r="J15" i="12"/>
  <c r="J15" i="15" s="1"/>
  <c r="J16" i="15"/>
  <c r="J294" i="70"/>
  <c r="I371" i="66"/>
  <c r="I370" i="66" s="1"/>
  <c r="I48" i="61"/>
  <c r="I47" i="58"/>
  <c r="I373" i="72"/>
  <c r="I372" i="72" s="1"/>
  <c r="I165" i="62"/>
  <c r="I164" i="59"/>
  <c r="M14" i="18"/>
  <c r="K70" i="67"/>
  <c r="K74" i="42"/>
  <c r="J294" i="67"/>
  <c r="K418" i="68"/>
  <c r="K91" i="56"/>
  <c r="I179" i="68"/>
  <c r="I94" i="46"/>
  <c r="H179" i="68"/>
  <c r="H94" i="46"/>
  <c r="J68" i="65"/>
  <c r="J32" i="42"/>
  <c r="J144" i="66"/>
  <c r="J51" i="46"/>
  <c r="K159" i="64"/>
  <c r="K10" i="46"/>
  <c r="L68" i="66"/>
  <c r="L51" i="42"/>
  <c r="L102" i="69"/>
  <c r="K141" i="69"/>
  <c r="K121" i="69"/>
  <c r="K140" i="69" s="1"/>
  <c r="H29" i="14"/>
  <c r="H29" i="17" s="1"/>
  <c r="H27" i="11"/>
  <c r="I16" i="27"/>
  <c r="I15" i="24"/>
  <c r="I15" i="27" s="1"/>
  <c r="J220" i="64"/>
  <c r="J219" i="64" s="1"/>
  <c r="J7" i="49"/>
  <c r="J8" i="52"/>
  <c r="K7" i="21"/>
  <c r="I128" i="56"/>
  <c r="K10" i="56"/>
  <c r="L138" i="70"/>
  <c r="J129" i="52"/>
  <c r="J198" i="70"/>
  <c r="J197" i="70" s="1"/>
  <c r="J128" i="49"/>
  <c r="J236" i="70"/>
  <c r="J235" i="70" s="1"/>
  <c r="J128" i="51"/>
  <c r="I147" i="61"/>
  <c r="I146" i="58"/>
  <c r="I355" i="71"/>
  <c r="I354" i="71" s="1"/>
  <c r="K26" i="56"/>
  <c r="H29" i="13"/>
  <c r="H29" i="16" s="1"/>
  <c r="H29" i="10"/>
  <c r="J153" i="6"/>
  <c r="J129" i="6"/>
  <c r="I332" i="66"/>
  <c r="K335" i="67"/>
  <c r="K69" i="56"/>
  <c r="M5" i="13"/>
  <c r="M5" i="16" s="1"/>
  <c r="M5" i="10"/>
  <c r="J294" i="65"/>
  <c r="K6" i="25"/>
  <c r="K6" i="28" s="1"/>
  <c r="J69" i="67"/>
  <c r="J73" i="42"/>
  <c r="J67" i="70"/>
  <c r="J131" i="42"/>
  <c r="K145" i="66"/>
  <c r="K52" i="46"/>
  <c r="K69" i="69"/>
  <c r="K116" i="42"/>
  <c r="J294" i="66"/>
  <c r="J5" i="25"/>
  <c r="J5" i="28" s="1"/>
  <c r="I26" i="24"/>
  <c r="I26" i="27" s="1"/>
  <c r="I26" i="21"/>
  <c r="J198" i="67"/>
  <c r="J197" i="67" s="1"/>
  <c r="J66" i="49"/>
  <c r="J67" i="52"/>
  <c r="K28" i="13"/>
  <c r="K28" i="16" s="1"/>
  <c r="K28" i="10"/>
  <c r="J428" i="69"/>
  <c r="J427" i="69" s="1"/>
  <c r="J109" i="61"/>
  <c r="J69" i="66"/>
  <c r="J54" i="42"/>
  <c r="I290" i="66"/>
  <c r="I43" i="54"/>
  <c r="I160" i="64"/>
  <c r="I11" i="46"/>
  <c r="J364" i="68"/>
  <c r="J143" i="66"/>
  <c r="J50" i="46"/>
  <c r="K67" i="66"/>
  <c r="K50" i="42"/>
  <c r="H420" i="68"/>
  <c r="H93" i="56"/>
  <c r="I85" i="59"/>
  <c r="I86" i="62"/>
  <c r="I485" i="68"/>
  <c r="I484" i="68" s="1"/>
  <c r="H372" i="64"/>
  <c r="H11" i="56"/>
  <c r="H19" i="21"/>
  <c r="J245" i="72"/>
  <c r="J244" i="72" s="1"/>
  <c r="J164" i="52"/>
  <c r="I128" i="59"/>
  <c r="I390" i="70"/>
  <c r="I389" i="70" s="1"/>
  <c r="I129" i="62"/>
  <c r="K330" i="65"/>
  <c r="J28" i="25"/>
  <c r="J28" i="28" s="1"/>
  <c r="L10" i="25"/>
  <c r="L10" i="28" s="1"/>
  <c r="G3" i="25"/>
  <c r="I336" i="67"/>
  <c r="I70" i="56"/>
  <c r="J30" i="25"/>
  <c r="J30" i="28" s="1"/>
  <c r="K70" i="66"/>
  <c r="K55" i="42"/>
  <c r="K145" i="67"/>
  <c r="K71" i="46"/>
  <c r="K11" i="25"/>
  <c r="K11" i="28" s="1"/>
  <c r="K342" i="67"/>
  <c r="K76" i="56"/>
  <c r="K68" i="67"/>
  <c r="K70" i="42"/>
  <c r="I371" i="67"/>
  <c r="I370" i="67" s="1"/>
  <c r="I67" i="61"/>
  <c r="I66" i="58"/>
  <c r="S3" i="7"/>
  <c r="S4" i="14"/>
  <c r="S4" i="17" s="1"/>
  <c r="I373" i="71"/>
  <c r="I372" i="71" s="1"/>
  <c r="I147" i="62"/>
  <c r="I146" i="59"/>
  <c r="J198" i="66"/>
  <c r="J197" i="66" s="1"/>
  <c r="J47" i="49"/>
  <c r="J48" i="52"/>
  <c r="J165" i="59"/>
  <c r="J164" i="55"/>
  <c r="J165" i="56"/>
  <c r="I343" i="67"/>
  <c r="J165" i="58"/>
  <c r="J164" i="54"/>
  <c r="I461" i="68"/>
  <c r="I460" i="68" s="1"/>
  <c r="I86" i="61"/>
  <c r="I85" i="58"/>
  <c r="K45" i="56"/>
  <c r="J85" i="49"/>
  <c r="J86" i="52"/>
  <c r="J243" i="68"/>
  <c r="J242" i="68" s="1"/>
  <c r="J29" i="52"/>
  <c r="J28" i="49"/>
  <c r="J198" i="65"/>
  <c r="J197" i="65" s="1"/>
  <c r="J291" i="68"/>
  <c r="J290" i="68" s="1"/>
  <c r="J85" i="51"/>
  <c r="H19" i="24"/>
  <c r="H19" i="27" s="1"/>
  <c r="K5" i="24"/>
  <c r="K5" i="27" s="1"/>
  <c r="K5" i="21"/>
  <c r="I8" i="61"/>
  <c r="I411" i="64"/>
  <c r="I410" i="64" s="1"/>
  <c r="I7" i="58"/>
  <c r="J30" i="24"/>
  <c r="J30" i="27" s="1"/>
  <c r="J30" i="21"/>
  <c r="J67" i="67"/>
  <c r="J69" i="42"/>
  <c r="J282" i="71"/>
  <c r="H177" i="68"/>
  <c r="H92" i="46"/>
  <c r="K15" i="18"/>
  <c r="J7" i="25"/>
  <c r="J7" i="28" s="1"/>
  <c r="J68" i="70"/>
  <c r="J132" i="42"/>
  <c r="I318" i="71"/>
  <c r="J7" i="21"/>
  <c r="J300" i="72"/>
  <c r="J318" i="72" s="1"/>
  <c r="J319" i="72"/>
  <c r="K8" i="21"/>
  <c r="I355" i="72"/>
  <c r="I354" i="72" s="1"/>
  <c r="I165" i="61"/>
  <c r="I164" i="58"/>
  <c r="I66" i="56"/>
  <c r="I371" i="70"/>
  <c r="I370" i="70" s="1"/>
  <c r="I128" i="58"/>
  <c r="I129" i="61"/>
  <c r="J138" i="56"/>
  <c r="I164" i="56"/>
  <c r="I28" i="59"/>
  <c r="I29" i="62"/>
  <c r="I390" i="65"/>
  <c r="I389" i="65" s="1"/>
  <c r="J262" i="64"/>
  <c r="J261" i="64" s="1"/>
  <c r="J7" i="51"/>
  <c r="L23" i="24"/>
  <c r="L23" i="27" s="1"/>
  <c r="L23" i="21"/>
  <c r="K6" i="21"/>
  <c r="M4" i="18" l="1"/>
  <c r="M3" i="18" s="1"/>
  <c r="I60" i="56"/>
  <c r="I429" i="68"/>
  <c r="K345" i="65"/>
  <c r="K338" i="70"/>
  <c r="K134" i="56"/>
  <c r="J164" i="56"/>
  <c r="I102" i="56"/>
  <c r="K41" i="56"/>
  <c r="I345" i="66"/>
  <c r="S29" i="12"/>
  <c r="S29" i="15" s="1"/>
  <c r="L75" i="64"/>
  <c r="L10" i="42"/>
  <c r="K114" i="64"/>
  <c r="K102" i="65"/>
  <c r="H178" i="68"/>
  <c r="H93" i="46"/>
  <c r="J15" i="20"/>
  <c r="J16" i="24"/>
  <c r="J321" i="71"/>
  <c r="J149" i="56"/>
  <c r="K144" i="67"/>
  <c r="K70" i="46"/>
  <c r="J339" i="65"/>
  <c r="I85" i="61"/>
  <c r="I533" i="68"/>
  <c r="I532" i="68" s="1"/>
  <c r="J10" i="56"/>
  <c r="J255" i="67"/>
  <c r="J254" i="67" s="1"/>
  <c r="J66" i="52"/>
  <c r="J48" i="58"/>
  <c r="J47" i="54"/>
  <c r="L53" i="56"/>
  <c r="I66" i="62"/>
  <c r="I447" i="67"/>
  <c r="I446" i="67" s="1"/>
  <c r="I17" i="25"/>
  <c r="I17" i="28" s="1"/>
  <c r="J143" i="67"/>
  <c r="J69" i="46"/>
  <c r="K102" i="66"/>
  <c r="I83" i="68"/>
  <c r="I96" i="42"/>
  <c r="J342" i="65"/>
  <c r="J38" i="56"/>
  <c r="K144" i="66"/>
  <c r="K51" i="46"/>
  <c r="K67" i="67"/>
  <c r="K69" i="42"/>
  <c r="K294" i="69"/>
  <c r="J147" i="58"/>
  <c r="J146" i="54"/>
  <c r="J371" i="64"/>
  <c r="J4" i="22"/>
  <c r="I409" i="71"/>
  <c r="I408" i="71" s="1"/>
  <c r="I146" i="61"/>
  <c r="H27" i="14"/>
  <c r="H27" i="17" s="1"/>
  <c r="H3" i="11"/>
  <c r="L110" i="48"/>
  <c r="L109" i="44"/>
  <c r="L338" i="66"/>
  <c r="K18" i="13"/>
  <c r="K18" i="16" s="1"/>
  <c r="K18" i="10"/>
  <c r="J129" i="58"/>
  <c r="J128" i="54"/>
  <c r="I16" i="26"/>
  <c r="I15" i="23"/>
  <c r="I15" i="26" s="1"/>
  <c r="I495" i="64"/>
  <c r="I494" i="64" s="1"/>
  <c r="I7" i="62"/>
  <c r="J8" i="58"/>
  <c r="J7" i="54"/>
  <c r="I47" i="62"/>
  <c r="I447" i="66"/>
  <c r="I446" i="66" s="1"/>
  <c r="J147" i="59"/>
  <c r="J146" i="55"/>
  <c r="J147" i="56"/>
  <c r="I28" i="61"/>
  <c r="I428" i="65"/>
  <c r="I427" i="65" s="1"/>
  <c r="J145" i="65"/>
  <c r="J33" i="46"/>
  <c r="L9" i="13"/>
  <c r="L9" i="16" s="1"/>
  <c r="L9" i="10"/>
  <c r="J152" i="69"/>
  <c r="J121" i="46"/>
  <c r="H19" i="13"/>
  <c r="H19" i="16" s="1"/>
  <c r="H19" i="10"/>
  <c r="I7" i="61"/>
  <c r="I474" i="64"/>
  <c r="I473" i="64" s="1"/>
  <c r="J315" i="68"/>
  <c r="J314" i="68" s="1"/>
  <c r="J85" i="52"/>
  <c r="J47" i="52"/>
  <c r="J255" i="66"/>
  <c r="J254" i="66" s="1"/>
  <c r="J8" i="59"/>
  <c r="J7" i="55"/>
  <c r="J8" i="56"/>
  <c r="I557" i="68"/>
  <c r="I556" i="68" s="1"/>
  <c r="I85" i="62"/>
  <c r="J20" i="13"/>
  <c r="J20" i="16" s="1"/>
  <c r="J20" i="10"/>
  <c r="J67" i="58"/>
  <c r="J66" i="54"/>
  <c r="I428" i="66"/>
  <c r="I427" i="66" s="1"/>
  <c r="I47" i="61"/>
  <c r="K198" i="69"/>
  <c r="K197" i="69" s="1"/>
  <c r="K110" i="52"/>
  <c r="K109" i="49"/>
  <c r="J129" i="59"/>
  <c r="J128" i="55"/>
  <c r="J129" i="56"/>
  <c r="K5" i="23"/>
  <c r="K5" i="26" s="1"/>
  <c r="J319" i="71"/>
  <c r="J300" i="71"/>
  <c r="J318" i="71" s="1"/>
  <c r="I164" i="62"/>
  <c r="I427" i="72"/>
  <c r="I426" i="72" s="1"/>
  <c r="J313" i="70"/>
  <c r="J332" i="70" s="1"/>
  <c r="J333" i="70"/>
  <c r="J369" i="64"/>
  <c r="J347" i="64"/>
  <c r="J368" i="64" s="1"/>
  <c r="J143" i="70"/>
  <c r="J131" i="46"/>
  <c r="K122" i="68"/>
  <c r="J145" i="70"/>
  <c r="J133" i="46"/>
  <c r="I409" i="72"/>
  <c r="I408" i="72" s="1"/>
  <c r="I164" i="61"/>
  <c r="J255" i="65"/>
  <c r="J254" i="65" s="1"/>
  <c r="J28" i="52"/>
  <c r="J164" i="59"/>
  <c r="J373" i="72"/>
  <c r="J372" i="72" s="1"/>
  <c r="J165" i="62"/>
  <c r="I66" i="61"/>
  <c r="I428" i="67"/>
  <c r="I427" i="67" s="1"/>
  <c r="J333" i="66"/>
  <c r="J313" i="66"/>
  <c r="J332" i="66" s="1"/>
  <c r="H19" i="23"/>
  <c r="H19" i="26" s="1"/>
  <c r="I19" i="13"/>
  <c r="I19" i="16" s="1"/>
  <c r="I19" i="10"/>
  <c r="L64" i="46"/>
  <c r="J283" i="64"/>
  <c r="J282" i="64" s="1"/>
  <c r="J7" i="52"/>
  <c r="J86" i="59"/>
  <c r="J85" i="55"/>
  <c r="J86" i="56"/>
  <c r="K18" i="23"/>
  <c r="K18" i="26" s="1"/>
  <c r="J245" i="71"/>
  <c r="J244" i="71" s="1"/>
  <c r="J146" i="52"/>
  <c r="K88" i="56"/>
  <c r="K69" i="66"/>
  <c r="K54" i="42"/>
  <c r="J80" i="68"/>
  <c r="J89" i="42"/>
  <c r="I178" i="68"/>
  <c r="I93" i="46"/>
  <c r="J337" i="67"/>
  <c r="J71" i="56"/>
  <c r="K69" i="67"/>
  <c r="K73" i="42"/>
  <c r="J324" i="72"/>
  <c r="J170" i="56"/>
  <c r="J29" i="59"/>
  <c r="J28" i="55"/>
  <c r="J29" i="56"/>
  <c r="J136" i="6"/>
  <c r="J120" i="6"/>
  <c r="J160" i="6"/>
  <c r="I366" i="66"/>
  <c r="I43" i="58"/>
  <c r="L138" i="67"/>
  <c r="J388" i="68"/>
  <c r="J412" i="68" s="1"/>
  <c r="J413" i="68"/>
  <c r="K415" i="68"/>
  <c r="M11" i="13"/>
  <c r="M11" i="16" s="1"/>
  <c r="M11" i="10"/>
  <c r="J48" i="59"/>
  <c r="J47" i="55"/>
  <c r="J48" i="56"/>
  <c r="G3" i="28"/>
  <c r="J86" i="58"/>
  <c r="J85" i="54"/>
  <c r="K100" i="71"/>
  <c r="K102" i="70"/>
  <c r="J70" i="67"/>
  <c r="J74" i="42"/>
  <c r="K102" i="67"/>
  <c r="H21" i="56"/>
  <c r="K338" i="65"/>
  <c r="K34" i="56"/>
  <c r="I447" i="65"/>
  <c r="I446" i="65" s="1"/>
  <c r="I28" i="62"/>
  <c r="I428" i="70"/>
  <c r="I427" i="70" s="1"/>
  <c r="I128" i="61"/>
  <c r="J313" i="65"/>
  <c r="J332" i="65" s="1"/>
  <c r="J333" i="65"/>
  <c r="K8" i="25"/>
  <c r="K8" i="28" s="1"/>
  <c r="J18" i="23"/>
  <c r="J18" i="26" s="1"/>
  <c r="J29" i="58"/>
  <c r="J28" i="54"/>
  <c r="J67" i="59"/>
  <c r="J67" i="56"/>
  <c r="J66" i="55"/>
  <c r="K165" i="48"/>
  <c r="K164" i="44"/>
  <c r="J70" i="72"/>
  <c r="J172" i="42"/>
  <c r="L145" i="66"/>
  <c r="L52" i="46"/>
  <c r="J355" i="72"/>
  <c r="J354" i="72" s="1"/>
  <c r="J165" i="61"/>
  <c r="J164" i="58"/>
  <c r="J328" i="72"/>
  <c r="J174" i="56"/>
  <c r="I347" i="66"/>
  <c r="I43" i="57"/>
  <c r="J35" i="56"/>
  <c r="I146" i="62"/>
  <c r="I427" i="71"/>
  <c r="I426" i="71" s="1"/>
  <c r="I128" i="62"/>
  <c r="I447" i="70"/>
  <c r="I446" i="70" s="1"/>
  <c r="J18" i="24"/>
  <c r="J18" i="27" s="1"/>
  <c r="J18" i="21"/>
  <c r="J255" i="70"/>
  <c r="J254" i="70" s="1"/>
  <c r="J128" i="52"/>
  <c r="J313" i="67"/>
  <c r="J332" i="67" s="1"/>
  <c r="J333" i="67"/>
  <c r="K236" i="69"/>
  <c r="K235" i="69" s="1"/>
  <c r="K109" i="51"/>
  <c r="S27" i="7"/>
  <c r="K20" i="56" l="1"/>
  <c r="K381" i="64"/>
  <c r="H344" i="66"/>
  <c r="H382" i="64"/>
  <c r="J28" i="56"/>
  <c r="I40" i="56"/>
  <c r="J47" i="56"/>
  <c r="H59" i="56"/>
  <c r="L57" i="56"/>
  <c r="J66" i="56"/>
  <c r="J15" i="19"/>
  <c r="J15" i="21" s="1"/>
  <c r="J16" i="23"/>
  <c r="L69" i="69"/>
  <c r="L116" i="42"/>
  <c r="K342" i="65"/>
  <c r="K38" i="56"/>
  <c r="J323" i="71"/>
  <c r="J151" i="56"/>
  <c r="K342" i="70"/>
  <c r="K138" i="56"/>
  <c r="L70" i="66"/>
  <c r="L55" i="42"/>
  <c r="J175" i="68"/>
  <c r="J90" i="46"/>
  <c r="K152" i="67"/>
  <c r="K78" i="46"/>
  <c r="M126" i="46"/>
  <c r="J67" i="62"/>
  <c r="J66" i="59"/>
  <c r="J390" i="67"/>
  <c r="J389" i="67" s="1"/>
  <c r="J371" i="65"/>
  <c r="J370" i="65" s="1"/>
  <c r="J28" i="58"/>
  <c r="J29" i="61"/>
  <c r="J390" i="65"/>
  <c r="J389" i="65" s="1"/>
  <c r="J29" i="62"/>
  <c r="J28" i="59"/>
  <c r="K165" i="49"/>
  <c r="K165" i="46"/>
  <c r="K164" i="45"/>
  <c r="K164" i="46" s="1"/>
  <c r="I43" i="61"/>
  <c r="J8" i="62"/>
  <c r="J432" i="64"/>
  <c r="J431" i="64" s="1"/>
  <c r="J7" i="59"/>
  <c r="M342" i="69"/>
  <c r="M119" i="56"/>
  <c r="L179" i="69"/>
  <c r="L178" i="69" s="1"/>
  <c r="L110" i="51"/>
  <c r="L109" i="48"/>
  <c r="L110" i="49"/>
  <c r="L109" i="45"/>
  <c r="L109" i="46" s="1"/>
  <c r="L110" i="46"/>
  <c r="K110" i="58"/>
  <c r="K109" i="54"/>
  <c r="K29" i="48"/>
  <c r="K28" i="44"/>
  <c r="K79" i="68"/>
  <c r="K88" i="42"/>
  <c r="K410" i="68"/>
  <c r="K83" i="56"/>
  <c r="K9" i="21"/>
  <c r="K328" i="71"/>
  <c r="K156" i="56"/>
  <c r="K70" i="71"/>
  <c r="K154" i="42"/>
  <c r="M138" i="70"/>
  <c r="H29" i="24"/>
  <c r="H29" i="27" s="1"/>
  <c r="H29" i="21"/>
  <c r="K147" i="48"/>
  <c r="K146" i="44"/>
  <c r="K118" i="72"/>
  <c r="K136" i="72" s="1"/>
  <c r="K137" i="72"/>
  <c r="M5" i="46"/>
  <c r="J24" i="13"/>
  <c r="J24" i="16" s="1"/>
  <c r="J24" i="10"/>
  <c r="K153" i="56"/>
  <c r="J390" i="70"/>
  <c r="J389" i="70" s="1"/>
  <c r="J129" i="62"/>
  <c r="J128" i="59"/>
  <c r="K109" i="52"/>
  <c r="K255" i="69"/>
  <c r="K254" i="69" s="1"/>
  <c r="I423" i="66"/>
  <c r="J146" i="56"/>
  <c r="L121" i="69"/>
  <c r="L140" i="69" s="1"/>
  <c r="L141" i="69"/>
  <c r="J371" i="66"/>
  <c r="J370" i="66" s="1"/>
  <c r="J48" i="61"/>
  <c r="J47" i="58"/>
  <c r="K9" i="24"/>
  <c r="K9" i="27" s="1"/>
  <c r="K68" i="70"/>
  <c r="K132" i="42"/>
  <c r="K70" i="70"/>
  <c r="K136" i="42"/>
  <c r="J20" i="23"/>
  <c r="J20" i="26" s="1"/>
  <c r="K341" i="65"/>
  <c r="K37" i="56"/>
  <c r="J374" i="64"/>
  <c r="J13" i="56"/>
  <c r="K175" i="68"/>
  <c r="K90" i="46"/>
  <c r="M70" i="69"/>
  <c r="M117" i="42"/>
  <c r="I404" i="66"/>
  <c r="I43" i="60"/>
  <c r="I461" i="66"/>
  <c r="I43" i="63"/>
  <c r="K173" i="72"/>
  <c r="K172" i="72" s="1"/>
  <c r="K164" i="48"/>
  <c r="K165" i="51"/>
  <c r="J85" i="56"/>
  <c r="L7" i="24"/>
  <c r="L7" i="27" s="1"/>
  <c r="M154" i="64"/>
  <c r="K325" i="71"/>
  <c r="L342" i="66"/>
  <c r="J147" i="62"/>
  <c r="J146" i="59"/>
  <c r="J373" i="71"/>
  <c r="J372" i="71" s="1"/>
  <c r="J128" i="56"/>
  <c r="J146" i="58"/>
  <c r="J147" i="61"/>
  <c r="J355" i="71"/>
  <c r="J354" i="71" s="1"/>
  <c r="K5" i="25"/>
  <c r="K5" i="28" s="1"/>
  <c r="J70" i="71"/>
  <c r="J154" i="42"/>
  <c r="M7" i="13"/>
  <c r="M7" i="16" s="1"/>
  <c r="M7" i="10"/>
  <c r="L67" i="69"/>
  <c r="L112" i="42"/>
  <c r="J336" i="67"/>
  <c r="J70" i="56"/>
  <c r="J144" i="65"/>
  <c r="J32" i="46"/>
  <c r="L366" i="64"/>
  <c r="L5" i="56"/>
  <c r="L5" i="21"/>
  <c r="J68" i="72"/>
  <c r="J168" i="42"/>
  <c r="L144" i="66"/>
  <c r="L51" i="46"/>
  <c r="J373" i="64"/>
  <c r="J12" i="56"/>
  <c r="K67" i="70"/>
  <c r="K131" i="42"/>
  <c r="J68" i="71"/>
  <c r="J150" i="42"/>
  <c r="J18" i="25"/>
  <c r="J18" i="28" s="1"/>
  <c r="J86" i="62"/>
  <c r="J85" i="59"/>
  <c r="J485" i="68"/>
  <c r="J484" i="68" s="1"/>
  <c r="J7" i="56"/>
  <c r="J371" i="70"/>
  <c r="J370" i="70" s="1"/>
  <c r="J129" i="61"/>
  <c r="J128" i="58"/>
  <c r="H29" i="23"/>
  <c r="H29" i="26" s="1"/>
  <c r="J21" i="13"/>
  <c r="J21" i="16" s="1"/>
  <c r="J21" i="10"/>
  <c r="K186" i="68"/>
  <c r="K101" i="46"/>
  <c r="J69" i="70"/>
  <c r="J135" i="42"/>
  <c r="K335" i="70"/>
  <c r="K131" i="56"/>
  <c r="L338" i="67"/>
  <c r="L72" i="56"/>
  <c r="L330" i="66"/>
  <c r="L7" i="23"/>
  <c r="L7" i="26" s="1"/>
  <c r="J324" i="71"/>
  <c r="J152" i="56"/>
  <c r="J67" i="65"/>
  <c r="J31" i="42"/>
  <c r="J323" i="72"/>
  <c r="J169" i="56"/>
  <c r="K143" i="66"/>
  <c r="K50" i="46"/>
  <c r="J375" i="64"/>
  <c r="J14" i="56"/>
  <c r="J337" i="66"/>
  <c r="J52" i="56"/>
  <c r="L122" i="68"/>
  <c r="M6" i="13"/>
  <c r="M6" i="16" s="1"/>
  <c r="M6" i="10"/>
  <c r="J390" i="66"/>
  <c r="J389" i="66" s="1"/>
  <c r="J48" i="62"/>
  <c r="J47" i="59"/>
  <c r="J427" i="72"/>
  <c r="J426" i="72" s="1"/>
  <c r="J164" i="62"/>
  <c r="K28" i="23"/>
  <c r="K28" i="26" s="1"/>
  <c r="J371" i="67"/>
  <c r="J370" i="67" s="1"/>
  <c r="J66" i="58"/>
  <c r="J67" i="61"/>
  <c r="L5" i="24"/>
  <c r="L5" i="27" s="1"/>
  <c r="H40" i="56"/>
  <c r="J7" i="58"/>
  <c r="J8" i="61"/>
  <c r="J411" i="64"/>
  <c r="J410" i="64" s="1"/>
  <c r="I344" i="65"/>
  <c r="J16" i="27"/>
  <c r="J15" i="24"/>
  <c r="J15" i="27" s="1"/>
  <c r="K8" i="48"/>
  <c r="K7" i="44"/>
  <c r="I385" i="66"/>
  <c r="I43" i="59"/>
  <c r="I43" i="62"/>
  <c r="I442" i="66"/>
  <c r="J341" i="65"/>
  <c r="J37" i="56"/>
  <c r="K70" i="65"/>
  <c r="K36" i="42"/>
  <c r="K143" i="67"/>
  <c r="K69" i="46"/>
  <c r="J322" i="72"/>
  <c r="J168" i="56"/>
  <c r="K80" i="68"/>
  <c r="K89" i="42"/>
  <c r="J79" i="68"/>
  <c r="J88" i="42"/>
  <c r="J144" i="70"/>
  <c r="J132" i="46"/>
  <c r="J69" i="71"/>
  <c r="J153" i="42"/>
  <c r="K67" i="48"/>
  <c r="K66" i="44"/>
  <c r="K110" i="59"/>
  <c r="K110" i="56"/>
  <c r="K109" i="55"/>
  <c r="K28" i="24"/>
  <c r="K28" i="27" s="1"/>
  <c r="K28" i="21"/>
  <c r="K86" i="48"/>
  <c r="K85" i="44"/>
  <c r="J156" i="56"/>
  <c r="H344" i="65"/>
  <c r="I58" i="56"/>
  <c r="I43" i="55"/>
  <c r="I43" i="56" s="1"/>
  <c r="K48" i="48"/>
  <c r="K47" i="44"/>
  <c r="J16" i="21"/>
  <c r="J70" i="70"/>
  <c r="J136" i="42"/>
  <c r="J340" i="65"/>
  <c r="J36" i="56"/>
  <c r="K324" i="71"/>
  <c r="K152" i="56"/>
  <c r="J70" i="65"/>
  <c r="J36" i="42"/>
  <c r="L342" i="67"/>
  <c r="L76" i="56"/>
  <c r="L70" i="67"/>
  <c r="L74" i="42"/>
  <c r="M8" i="13"/>
  <c r="M8" i="16" s="1"/>
  <c r="M8" i="10"/>
  <c r="J409" i="72"/>
  <c r="J408" i="72" s="1"/>
  <c r="J164" i="61"/>
  <c r="K129" i="48"/>
  <c r="K128" i="44"/>
  <c r="J461" i="68"/>
  <c r="J460" i="68" s="1"/>
  <c r="J86" i="61"/>
  <c r="J85" i="58"/>
  <c r="K333" i="69"/>
  <c r="K313" i="69"/>
  <c r="K332" i="69" s="1"/>
  <c r="J328" i="71"/>
  <c r="H3" i="14"/>
  <c r="J4" i="25"/>
  <c r="J4" i="28" s="1"/>
  <c r="I343" i="66"/>
  <c r="I309" i="66"/>
  <c r="I328" i="66" s="1"/>
  <c r="H19" i="25"/>
  <c r="H19" i="28" s="1"/>
  <c r="H17" i="22"/>
  <c r="L15" i="18"/>
  <c r="K109" i="56" l="1"/>
  <c r="J335" i="66"/>
  <c r="J50" i="56"/>
  <c r="K325" i="72"/>
  <c r="L91" i="56"/>
  <c r="K171" i="56"/>
  <c r="K121" i="67"/>
  <c r="K140" i="67" s="1"/>
  <c r="K141" i="67"/>
  <c r="K20" i="24"/>
  <c r="K20" i="27" s="1"/>
  <c r="M138" i="67"/>
  <c r="L80" i="68"/>
  <c r="L89" i="42"/>
  <c r="K322" i="71"/>
  <c r="K150" i="56"/>
  <c r="K337" i="66"/>
  <c r="K52" i="56"/>
  <c r="K20" i="23"/>
  <c r="K20" i="26" s="1"/>
  <c r="J21" i="23"/>
  <c r="J21" i="26" s="1"/>
  <c r="L102" i="67"/>
  <c r="H17" i="25"/>
  <c r="H17" i="28" s="1"/>
  <c r="J533" i="68"/>
  <c r="J532" i="68" s="1"/>
  <c r="J85" i="61"/>
  <c r="J428" i="67"/>
  <c r="J427" i="67" s="1"/>
  <c r="J66" i="61"/>
  <c r="L45" i="56"/>
  <c r="J557" i="68"/>
  <c r="J556" i="68" s="1"/>
  <c r="J85" i="62"/>
  <c r="L5" i="23"/>
  <c r="L5" i="26" s="1"/>
  <c r="J427" i="71"/>
  <c r="J426" i="71" s="1"/>
  <c r="J146" i="62"/>
  <c r="I343" i="65"/>
  <c r="M26" i="46"/>
  <c r="L418" i="68"/>
  <c r="K158" i="56"/>
  <c r="L198" i="69"/>
  <c r="L197" i="69" s="1"/>
  <c r="L110" i="52"/>
  <c r="L109" i="49"/>
  <c r="J7" i="62"/>
  <c r="J495" i="64"/>
  <c r="J494" i="64" s="1"/>
  <c r="J28" i="62"/>
  <c r="J447" i="65"/>
  <c r="J446" i="65" s="1"/>
  <c r="K321" i="72"/>
  <c r="K167" i="56"/>
  <c r="K69" i="70"/>
  <c r="K135" i="42"/>
  <c r="L86" i="48"/>
  <c r="L85" i="44"/>
  <c r="J66" i="62"/>
  <c r="J447" i="67"/>
  <c r="J446" i="67" s="1"/>
  <c r="L26" i="56"/>
  <c r="L6" i="23"/>
  <c r="L6" i="26" s="1"/>
  <c r="J20" i="25"/>
  <c r="J20" i="28" s="1"/>
  <c r="I152" i="66"/>
  <c r="I59" i="46"/>
  <c r="I148" i="72"/>
  <c r="I176" i="46"/>
  <c r="M102" i="69"/>
  <c r="K179" i="66"/>
  <c r="K178" i="66" s="1"/>
  <c r="K47" i="48"/>
  <c r="K48" i="51"/>
  <c r="J474" i="64"/>
  <c r="J473" i="64" s="1"/>
  <c r="J7" i="61"/>
  <c r="J447" i="66"/>
  <c r="J446" i="66" s="1"/>
  <c r="J47" i="62"/>
  <c r="K20" i="13"/>
  <c r="K20" i="16" s="1"/>
  <c r="K20" i="10"/>
  <c r="J409" i="71"/>
  <c r="J408" i="71" s="1"/>
  <c r="J146" i="61"/>
  <c r="L7" i="21"/>
  <c r="K227" i="72"/>
  <c r="K226" i="72" s="1"/>
  <c r="K164" i="51"/>
  <c r="M138" i="65"/>
  <c r="K129" i="49"/>
  <c r="K129" i="46"/>
  <c r="K128" i="45"/>
  <c r="K128" i="46" s="1"/>
  <c r="K9" i="23"/>
  <c r="K9" i="26" s="1"/>
  <c r="K330" i="71"/>
  <c r="K339" i="65"/>
  <c r="K67" i="51"/>
  <c r="K179" i="67"/>
  <c r="K178" i="67" s="1"/>
  <c r="K66" i="48"/>
  <c r="K173" i="68"/>
  <c r="K88" i="46"/>
  <c r="J69" i="72"/>
  <c r="J171" i="42"/>
  <c r="L7" i="25"/>
  <c r="L7" i="28" s="1"/>
  <c r="L100" i="72"/>
  <c r="L69" i="67"/>
  <c r="L73" i="42"/>
  <c r="M23" i="23"/>
  <c r="M23" i="26" s="1"/>
  <c r="L114" i="64"/>
  <c r="L338" i="70"/>
  <c r="L134" i="56"/>
  <c r="K143" i="65"/>
  <c r="K31" i="46"/>
  <c r="L100" i="71"/>
  <c r="M330" i="69"/>
  <c r="M10" i="23"/>
  <c r="M10" i="26" s="1"/>
  <c r="M68" i="66"/>
  <c r="M51" i="42"/>
  <c r="L294" i="69"/>
  <c r="K29" i="49"/>
  <c r="K28" i="45"/>
  <c r="K28" i="46" s="1"/>
  <c r="K29" i="46"/>
  <c r="H29" i="25"/>
  <c r="H29" i="28" s="1"/>
  <c r="H27" i="22"/>
  <c r="H27" i="25" s="1"/>
  <c r="H27" i="28" s="1"/>
  <c r="M9" i="13"/>
  <c r="M9" i="16" s="1"/>
  <c r="M9" i="10"/>
  <c r="K31" i="13"/>
  <c r="K31" i="16" s="1"/>
  <c r="K31" i="10"/>
  <c r="J128" i="61"/>
  <c r="J428" i="70"/>
  <c r="J427" i="70" s="1"/>
  <c r="K121" i="70"/>
  <c r="K140" i="70" s="1"/>
  <c r="K141" i="70"/>
  <c r="J447" i="70"/>
  <c r="J446" i="70" s="1"/>
  <c r="J128" i="62"/>
  <c r="L6" i="24"/>
  <c r="L6" i="27" s="1"/>
  <c r="K28" i="48"/>
  <c r="K29" i="51"/>
  <c r="K179" i="65"/>
  <c r="K178" i="65" s="1"/>
  <c r="K21" i="24"/>
  <c r="K21" i="27" s="1"/>
  <c r="K67" i="65"/>
  <c r="K31" i="42"/>
  <c r="K16" i="10"/>
  <c r="K15" i="9"/>
  <c r="K16" i="13"/>
  <c r="L102" i="66"/>
  <c r="L159" i="64"/>
  <c r="L10" i="46"/>
  <c r="K328" i="72"/>
  <c r="K174" i="56"/>
  <c r="I152" i="70"/>
  <c r="I140" i="46"/>
  <c r="L102" i="70"/>
  <c r="K143" i="70"/>
  <c r="K131" i="46"/>
  <c r="L102" i="65"/>
  <c r="S26" i="12"/>
  <c r="S26" i="15" s="1"/>
  <c r="K421" i="68"/>
  <c r="L67" i="66"/>
  <c r="L50" i="42"/>
  <c r="K337" i="67"/>
  <c r="K71" i="56"/>
  <c r="K21" i="23"/>
  <c r="K21" i="26" s="1"/>
  <c r="H3" i="17"/>
  <c r="K121" i="65"/>
  <c r="K140" i="65" s="1"/>
  <c r="K141" i="65"/>
  <c r="K147" i="49"/>
  <c r="K147" i="46"/>
  <c r="K146" i="45"/>
  <c r="K146" i="46" s="1"/>
  <c r="K8" i="49"/>
  <c r="K7" i="45"/>
  <c r="K7" i="46" s="1"/>
  <c r="K8" i="46"/>
  <c r="K99" i="6"/>
  <c r="L11" i="24"/>
  <c r="L11" i="27" s="1"/>
  <c r="K30" i="13"/>
  <c r="K30" i="16" s="1"/>
  <c r="K30" i="10"/>
  <c r="K28" i="25"/>
  <c r="K28" i="28" s="1"/>
  <c r="K323" i="71"/>
  <c r="K151" i="56"/>
  <c r="K129" i="51"/>
  <c r="K128" i="48"/>
  <c r="K179" i="70"/>
  <c r="K178" i="70" s="1"/>
  <c r="K110" i="62"/>
  <c r="K109" i="59"/>
  <c r="K390" i="69"/>
  <c r="K389" i="69" s="1"/>
  <c r="M10" i="24"/>
  <c r="M10" i="27" s="1"/>
  <c r="M10" i="21"/>
  <c r="I39" i="56"/>
  <c r="N14" i="18"/>
  <c r="K145" i="70"/>
  <c r="K133" i="46"/>
  <c r="J174" i="68"/>
  <c r="J89" i="46"/>
  <c r="J143" i="65"/>
  <c r="J31" i="46"/>
  <c r="L330" i="70"/>
  <c r="L126" i="56"/>
  <c r="L11" i="23"/>
  <c r="L11" i="26" s="1"/>
  <c r="L143" i="66"/>
  <c r="L50" i="46"/>
  <c r="K118" i="71"/>
  <c r="K136" i="71" s="1"/>
  <c r="K137" i="71"/>
  <c r="K219" i="68"/>
  <c r="K218" i="68" s="1"/>
  <c r="K85" i="48"/>
  <c r="K86" i="51"/>
  <c r="K21" i="13"/>
  <c r="K21" i="16" s="1"/>
  <c r="K21" i="10"/>
  <c r="K135" i="64"/>
  <c r="K156" i="64" s="1"/>
  <c r="K157" i="64"/>
  <c r="K15" i="8"/>
  <c r="K16" i="12"/>
  <c r="J428" i="66"/>
  <c r="J427" i="66" s="1"/>
  <c r="J47" i="61"/>
  <c r="L330" i="65"/>
  <c r="K340" i="65"/>
  <c r="K36" i="56"/>
  <c r="J322" i="71"/>
  <c r="J150" i="56"/>
  <c r="K69" i="71"/>
  <c r="K153" i="42"/>
  <c r="K282" i="72"/>
  <c r="J69" i="65"/>
  <c r="J35" i="42"/>
  <c r="L67" i="67"/>
  <c r="L69" i="42"/>
  <c r="K321" i="71"/>
  <c r="K149" i="56"/>
  <c r="K330" i="72"/>
  <c r="K176" i="56"/>
  <c r="M45" i="46"/>
  <c r="K86" i="49"/>
  <c r="K86" i="46"/>
  <c r="K85" i="45"/>
  <c r="K85" i="46" s="1"/>
  <c r="J20" i="24"/>
  <c r="J20" i="27" s="1"/>
  <c r="J20" i="21"/>
  <c r="K173" i="71"/>
  <c r="K172" i="71" s="1"/>
  <c r="K146" i="48"/>
  <c r="K147" i="51"/>
  <c r="K371" i="69"/>
  <c r="K370" i="69" s="1"/>
  <c r="K109" i="58"/>
  <c r="K110" i="61"/>
  <c r="L236" i="69"/>
  <c r="L235" i="69" s="1"/>
  <c r="L109" i="51"/>
  <c r="K191" i="72"/>
  <c r="K190" i="72" s="1"/>
  <c r="K165" i="52"/>
  <c r="K164" i="49"/>
  <c r="J428" i="65"/>
  <c r="J427" i="65" s="1"/>
  <c r="J28" i="61"/>
  <c r="L83" i="46"/>
  <c r="K48" i="49"/>
  <c r="K48" i="46"/>
  <c r="K47" i="45"/>
  <c r="K47" i="46" s="1"/>
  <c r="J15" i="23"/>
  <c r="J15" i="26" s="1"/>
  <c r="J16" i="26"/>
  <c r="M335" i="69"/>
  <c r="M112" i="56"/>
  <c r="K68" i="65"/>
  <c r="K32" i="42"/>
  <c r="K68" i="71"/>
  <c r="K150" i="42"/>
  <c r="J336" i="66"/>
  <c r="J51" i="56"/>
  <c r="K174" i="68"/>
  <c r="K89" i="46"/>
  <c r="J173" i="68"/>
  <c r="J88" i="46"/>
  <c r="J141" i="72"/>
  <c r="J169" i="46"/>
  <c r="L68" i="67"/>
  <c r="L70" i="42"/>
  <c r="K69" i="65"/>
  <c r="K35" i="42"/>
  <c r="J321" i="72"/>
  <c r="J167" i="56"/>
  <c r="K35" i="56"/>
  <c r="K199" i="64"/>
  <c r="K198" i="64" s="1"/>
  <c r="K8" i="51"/>
  <c r="K7" i="48"/>
  <c r="M138" i="66"/>
  <c r="K146" i="68"/>
  <c r="K170" i="68" s="1"/>
  <c r="K171" i="68"/>
  <c r="M64" i="46"/>
  <c r="K67" i="49"/>
  <c r="K67" i="46"/>
  <c r="K66" i="45"/>
  <c r="K66" i="46" s="1"/>
  <c r="L168" i="68"/>
  <c r="K121" i="66"/>
  <c r="K140" i="66" s="1"/>
  <c r="K141" i="66"/>
  <c r="J69" i="56" l="1"/>
  <c r="K14" i="56"/>
  <c r="J335" i="67"/>
  <c r="L6" i="21"/>
  <c r="K375" i="64"/>
  <c r="K94" i="56"/>
  <c r="K15" i="10"/>
  <c r="J140" i="56"/>
  <c r="K13" i="56"/>
  <c r="J344" i="70"/>
  <c r="K20" i="21"/>
  <c r="K26" i="23"/>
  <c r="K26" i="26" s="1"/>
  <c r="N7" i="13"/>
  <c r="N7" i="16" s="1"/>
  <c r="N7" i="10"/>
  <c r="K165" i="58"/>
  <c r="K164" i="54"/>
  <c r="K153" i="6"/>
  <c r="K129" i="6"/>
  <c r="M75" i="64"/>
  <c r="M10" i="42"/>
  <c r="K420" i="68"/>
  <c r="K93" i="56"/>
  <c r="J379" i="64"/>
  <c r="J18" i="56"/>
  <c r="L145" i="70"/>
  <c r="L133" i="46"/>
  <c r="J170" i="64"/>
  <c r="J21" i="46"/>
  <c r="K141" i="71"/>
  <c r="K151" i="46"/>
  <c r="K262" i="64"/>
  <c r="K261" i="64" s="1"/>
  <c r="K7" i="51"/>
  <c r="J21" i="24"/>
  <c r="J21" i="27" s="1"/>
  <c r="J21" i="21"/>
  <c r="K291" i="68"/>
  <c r="K290" i="68" s="1"/>
  <c r="K85" i="51"/>
  <c r="L20" i="13"/>
  <c r="L20" i="16" s="1"/>
  <c r="L20" i="10"/>
  <c r="K374" i="64"/>
  <c r="K447" i="69"/>
  <c r="K446" i="69" s="1"/>
  <c r="K109" i="62"/>
  <c r="K7" i="49"/>
  <c r="K8" i="52"/>
  <c r="K220" i="64"/>
  <c r="K219" i="64" s="1"/>
  <c r="K191" i="71"/>
  <c r="K190" i="71" s="1"/>
  <c r="K147" i="52"/>
  <c r="K146" i="49"/>
  <c r="L165" i="48"/>
  <c r="L164" i="44"/>
  <c r="K198" i="70"/>
  <c r="K197" i="70" s="1"/>
  <c r="K129" i="52"/>
  <c r="K128" i="49"/>
  <c r="J26" i="23"/>
  <c r="J26" i="26" s="1"/>
  <c r="L70" i="71"/>
  <c r="L154" i="42"/>
  <c r="T31" i="12"/>
  <c r="T31" i="15" s="1"/>
  <c r="K145" i="65"/>
  <c r="K33" i="46"/>
  <c r="K326" i="64"/>
  <c r="K294" i="67"/>
  <c r="L69" i="66"/>
  <c r="L54" i="42"/>
  <c r="I152" i="65"/>
  <c r="I40" i="46"/>
  <c r="L143" i="67"/>
  <c r="L69" i="46"/>
  <c r="N10" i="13"/>
  <c r="N10" i="16" s="1"/>
  <c r="N10" i="10"/>
  <c r="K165" i="59"/>
  <c r="K164" i="55"/>
  <c r="K165" i="56"/>
  <c r="L129" i="48"/>
  <c r="L128" i="44"/>
  <c r="K198" i="65"/>
  <c r="K197" i="65" s="1"/>
  <c r="K29" i="52"/>
  <c r="K28" i="49"/>
  <c r="L8" i="48"/>
  <c r="L7" i="44"/>
  <c r="K95" i="56"/>
  <c r="I148" i="71"/>
  <c r="I158" i="46"/>
  <c r="M23" i="24"/>
  <c r="M23" i="27" s="1"/>
  <c r="M23" i="21"/>
  <c r="K146" i="51"/>
  <c r="K227" i="71"/>
  <c r="K226" i="71" s="1"/>
  <c r="L18" i="13"/>
  <c r="L18" i="16" s="1"/>
  <c r="L18" i="10"/>
  <c r="K28" i="51"/>
  <c r="K236" i="65"/>
  <c r="K235" i="65" s="1"/>
  <c r="J421" i="68"/>
  <c r="J94" i="56"/>
  <c r="J76" i="64"/>
  <c r="K294" i="66"/>
  <c r="K20" i="25"/>
  <c r="K20" i="28" s="1"/>
  <c r="L175" i="68"/>
  <c r="L90" i="46"/>
  <c r="J67" i="72"/>
  <c r="J167" i="42"/>
  <c r="K21" i="25"/>
  <c r="K21" i="28" s="1"/>
  <c r="L6" i="25"/>
  <c r="L6" i="28" s="1"/>
  <c r="L79" i="68"/>
  <c r="L88" i="42"/>
  <c r="J67" i="71"/>
  <c r="J149" i="42"/>
  <c r="M338" i="66"/>
  <c r="M53" i="56"/>
  <c r="J77" i="64"/>
  <c r="J12" i="42"/>
  <c r="N8" i="13"/>
  <c r="N8" i="16" s="1"/>
  <c r="N8" i="10"/>
  <c r="J22" i="13"/>
  <c r="J22" i="16" s="1"/>
  <c r="J22" i="10"/>
  <c r="K109" i="61"/>
  <c r="K428" i="69"/>
  <c r="K427" i="69" s="1"/>
  <c r="M57" i="56"/>
  <c r="K319" i="72"/>
  <c r="K300" i="72"/>
  <c r="K318" i="72" s="1"/>
  <c r="L138" i="56"/>
  <c r="K22" i="13"/>
  <c r="K22" i="16" s="1"/>
  <c r="K22" i="10"/>
  <c r="J24" i="24"/>
  <c r="J24" i="27" s="1"/>
  <c r="L255" i="69"/>
  <c r="L254" i="69" s="1"/>
  <c r="L109" i="52"/>
  <c r="K422" i="68"/>
  <c r="L5" i="25"/>
  <c r="L5" i="28" s="1"/>
  <c r="K364" i="68"/>
  <c r="J337" i="70"/>
  <c r="J133" i="56"/>
  <c r="M23" i="25"/>
  <c r="M23" i="28" s="1"/>
  <c r="M168" i="68"/>
  <c r="K324" i="72"/>
  <c r="K170" i="56"/>
  <c r="M70" i="66"/>
  <c r="M55" i="42"/>
  <c r="K373" i="64"/>
  <c r="K12" i="56"/>
  <c r="S21" i="12"/>
  <c r="S21" i="15" s="1"/>
  <c r="L68" i="65"/>
  <c r="L32" i="42"/>
  <c r="K336" i="67"/>
  <c r="K70" i="56"/>
  <c r="L330" i="67"/>
  <c r="L64" i="56"/>
  <c r="L8" i="23"/>
  <c r="L8" i="26" s="1"/>
  <c r="J141" i="71"/>
  <c r="J151" i="46"/>
  <c r="I187" i="68"/>
  <c r="I102" i="46"/>
  <c r="L11" i="25"/>
  <c r="L11" i="28" s="1"/>
  <c r="L68" i="70"/>
  <c r="L132" i="42"/>
  <c r="J24" i="23"/>
  <c r="J24" i="26" s="1"/>
  <c r="K198" i="66"/>
  <c r="K197" i="66" s="1"/>
  <c r="K48" i="52"/>
  <c r="K47" i="49"/>
  <c r="M342" i="66"/>
  <c r="K24" i="13"/>
  <c r="K24" i="16" s="1"/>
  <c r="K24" i="10"/>
  <c r="L48" i="48"/>
  <c r="L47" i="44"/>
  <c r="K21" i="21"/>
  <c r="L110" i="58"/>
  <c r="L109" i="54"/>
  <c r="L342" i="70"/>
  <c r="K236" i="67"/>
  <c r="K235" i="67" s="1"/>
  <c r="K66" i="51"/>
  <c r="N4" i="18"/>
  <c r="N3" i="18" s="1"/>
  <c r="J131" i="56"/>
  <c r="K294" i="65"/>
  <c r="J17" i="18"/>
  <c r="J140" i="72"/>
  <c r="J168" i="46"/>
  <c r="K323" i="72"/>
  <c r="K169" i="56"/>
  <c r="J148" i="71"/>
  <c r="J158" i="46"/>
  <c r="N5" i="13"/>
  <c r="N5" i="16" s="1"/>
  <c r="N5" i="10"/>
  <c r="K77" i="64"/>
  <c r="K12" i="42"/>
  <c r="K30" i="23"/>
  <c r="K30" i="26" s="1"/>
  <c r="K144" i="70"/>
  <c r="K132" i="46"/>
  <c r="K337" i="65"/>
  <c r="K33" i="56"/>
  <c r="K243" i="68"/>
  <c r="K242" i="68" s="1"/>
  <c r="K86" i="52"/>
  <c r="K85" i="49"/>
  <c r="L8" i="24"/>
  <c r="L8" i="27" s="1"/>
  <c r="K15" i="12"/>
  <c r="K15" i="15" s="1"/>
  <c r="K16" i="15"/>
  <c r="K236" i="70"/>
  <c r="K235" i="70" s="1"/>
  <c r="K128" i="51"/>
  <c r="L11" i="21"/>
  <c r="L29" i="48"/>
  <c r="L28" i="44"/>
  <c r="K47" i="51"/>
  <c r="K236" i="66"/>
  <c r="K235" i="66" s="1"/>
  <c r="M110" i="48"/>
  <c r="M109" i="44"/>
  <c r="J335" i="70"/>
  <c r="L145" i="67"/>
  <c r="L71" i="46"/>
  <c r="I170" i="64"/>
  <c r="I21" i="46"/>
  <c r="J82" i="68"/>
  <c r="J93" i="42"/>
  <c r="L70" i="72"/>
  <c r="L172" i="42"/>
  <c r="K282" i="71"/>
  <c r="K336" i="66"/>
  <c r="K51" i="56"/>
  <c r="J419" i="68"/>
  <c r="J92" i="56"/>
  <c r="K17" i="18"/>
  <c r="J372" i="64"/>
  <c r="J11" i="56"/>
  <c r="L337" i="66"/>
  <c r="L52" i="56"/>
  <c r="M10" i="25"/>
  <c r="M10" i="28" s="1"/>
  <c r="S22" i="12"/>
  <c r="S22" i="15" s="1"/>
  <c r="S20" i="12"/>
  <c r="S20" i="15" s="1"/>
  <c r="L86" i="49"/>
  <c r="L85" i="45"/>
  <c r="L85" i="46" s="1"/>
  <c r="L86" i="46"/>
  <c r="L34" i="56"/>
  <c r="L147" i="48"/>
  <c r="L146" i="44"/>
  <c r="J121" i="56"/>
  <c r="H3" i="22"/>
  <c r="L110" i="59"/>
  <c r="L109" i="55"/>
  <c r="L110" i="56"/>
  <c r="K31" i="23"/>
  <c r="K31" i="26" s="1"/>
  <c r="J21" i="25"/>
  <c r="J21" i="28" s="1"/>
  <c r="J95" i="56"/>
  <c r="K294" i="70"/>
  <c r="L67" i="70"/>
  <c r="L131" i="42"/>
  <c r="J337" i="65"/>
  <c r="J33" i="56"/>
  <c r="S24" i="12"/>
  <c r="S24" i="15" s="1"/>
  <c r="J99" i="56"/>
  <c r="K67" i="52"/>
  <c r="K66" i="49"/>
  <c r="K198" i="67"/>
  <c r="K197" i="67" s="1"/>
  <c r="K245" i="72"/>
  <c r="K244" i="72" s="1"/>
  <c r="K164" i="52"/>
  <c r="L171" i="68"/>
  <c r="L146" i="68"/>
  <c r="L170" i="68" s="1"/>
  <c r="L338" i="65"/>
  <c r="M83" i="46"/>
  <c r="K15" i="13"/>
  <c r="K15" i="16" s="1"/>
  <c r="K16" i="16"/>
  <c r="K9" i="25"/>
  <c r="K9" i="28" s="1"/>
  <c r="K4" i="22"/>
  <c r="J344" i="69"/>
  <c r="L85" i="48"/>
  <c r="L219" i="68"/>
  <c r="L218" i="68" s="1"/>
  <c r="L86" i="51"/>
  <c r="M107" i="56"/>
  <c r="L313" i="69"/>
  <c r="L332" i="69" s="1"/>
  <c r="L333" i="69"/>
  <c r="L67" i="48"/>
  <c r="L66" i="44"/>
  <c r="J426" i="68" l="1"/>
  <c r="K11" i="56"/>
  <c r="K372" i="64"/>
  <c r="L109" i="56"/>
  <c r="K344" i="67"/>
  <c r="K78" i="56"/>
  <c r="J422" i="68"/>
  <c r="K164" i="56"/>
  <c r="K22" i="56"/>
  <c r="L174" i="56"/>
  <c r="L415" i="68"/>
  <c r="J29" i="14"/>
  <c r="J29" i="17" s="1"/>
  <c r="L8" i="21"/>
  <c r="K383" i="64"/>
  <c r="K92" i="56"/>
  <c r="K379" i="64"/>
  <c r="K19" i="23"/>
  <c r="K19" i="26" s="1"/>
  <c r="L321" i="72"/>
  <c r="L167" i="56"/>
  <c r="K426" i="68"/>
  <c r="K99" i="56"/>
  <c r="J162" i="64"/>
  <c r="J13" i="46"/>
  <c r="N7" i="24"/>
  <c r="N7" i="27" s="1"/>
  <c r="N107" i="46"/>
  <c r="K67" i="59"/>
  <c r="K66" i="55"/>
  <c r="K67" i="56"/>
  <c r="S146" i="66"/>
  <c r="K417" i="68"/>
  <c r="K90" i="56"/>
  <c r="K22" i="23"/>
  <c r="K22" i="26" s="1"/>
  <c r="M145" i="66"/>
  <c r="M52" i="46"/>
  <c r="M366" i="64"/>
  <c r="M5" i="56"/>
  <c r="M5" i="21"/>
  <c r="L165" i="49"/>
  <c r="L165" i="46"/>
  <c r="L164" i="45"/>
  <c r="L164" i="46" s="1"/>
  <c r="M110" i="49"/>
  <c r="M109" i="45"/>
  <c r="M109" i="46" s="1"/>
  <c r="M110" i="46"/>
  <c r="L179" i="65"/>
  <c r="L178" i="65" s="1"/>
  <c r="L29" i="51"/>
  <c r="L28" i="48"/>
  <c r="K48" i="59"/>
  <c r="K47" i="55"/>
  <c r="K48" i="56"/>
  <c r="K86" i="58"/>
  <c r="K85" i="54"/>
  <c r="L38" i="56"/>
  <c r="T30" i="12"/>
  <c r="T30" i="15" s="1"/>
  <c r="T30" i="14"/>
  <c r="T30" i="17" s="1"/>
  <c r="M18" i="24"/>
  <c r="M18" i="27" s="1"/>
  <c r="K22" i="24"/>
  <c r="K22" i="27" s="1"/>
  <c r="K8" i="58"/>
  <c r="K7" i="54"/>
  <c r="N64" i="46"/>
  <c r="N138" i="69"/>
  <c r="K313" i="67"/>
  <c r="K332" i="67" s="1"/>
  <c r="K333" i="67"/>
  <c r="L147" i="49"/>
  <c r="L146" i="45"/>
  <c r="L146" i="46" s="1"/>
  <c r="L147" i="46"/>
  <c r="L364" i="68"/>
  <c r="J152" i="65"/>
  <c r="J40" i="46"/>
  <c r="N11" i="13"/>
  <c r="N11" i="16" s="1"/>
  <c r="N11" i="10"/>
  <c r="K255" i="65"/>
  <c r="K254" i="65" s="1"/>
  <c r="K28" i="52"/>
  <c r="J139" i="71"/>
  <c r="J149" i="46"/>
  <c r="J19" i="21"/>
  <c r="N330" i="66"/>
  <c r="N7" i="23"/>
  <c r="N7" i="26" s="1"/>
  <c r="L173" i="68"/>
  <c r="L88" i="46"/>
  <c r="L145" i="65"/>
  <c r="L33" i="46"/>
  <c r="M330" i="70"/>
  <c r="M126" i="56"/>
  <c r="M11" i="23"/>
  <c r="M11" i="26" s="1"/>
  <c r="L336" i="66"/>
  <c r="L51" i="56"/>
  <c r="M67" i="69"/>
  <c r="M112" i="42"/>
  <c r="L118" i="72"/>
  <c r="L136" i="72" s="1"/>
  <c r="L137" i="72"/>
  <c r="K129" i="58"/>
  <c r="K128" i="54"/>
  <c r="M141" i="69"/>
  <c r="M121" i="69"/>
  <c r="M140" i="69" s="1"/>
  <c r="M179" i="69"/>
  <c r="M178" i="69" s="1"/>
  <c r="M109" i="48"/>
  <c r="M110" i="51"/>
  <c r="K315" i="68"/>
  <c r="K314" i="68" s="1"/>
  <c r="K85" i="52"/>
  <c r="L371" i="69"/>
  <c r="L370" i="69" s="1"/>
  <c r="L110" i="61"/>
  <c r="L109" i="58"/>
  <c r="L179" i="66"/>
  <c r="L178" i="66" s="1"/>
  <c r="L48" i="51"/>
  <c r="L47" i="48"/>
  <c r="K31" i="24"/>
  <c r="K31" i="27" s="1"/>
  <c r="K31" i="21"/>
  <c r="K333" i="66"/>
  <c r="K313" i="66"/>
  <c r="K332" i="66" s="1"/>
  <c r="L342" i="65"/>
  <c r="K86" i="59"/>
  <c r="K85" i="55"/>
  <c r="K86" i="56"/>
  <c r="J429" i="68"/>
  <c r="J102" i="56"/>
  <c r="L156" i="56"/>
  <c r="L173" i="72"/>
  <c r="L172" i="72" s="1"/>
  <c r="L165" i="51"/>
  <c r="L164" i="48"/>
  <c r="K245" i="71"/>
  <c r="K244" i="71" s="1"/>
  <c r="K146" i="52"/>
  <c r="N138" i="67"/>
  <c r="L137" i="71"/>
  <c r="L118" i="71"/>
  <c r="L136" i="71" s="1"/>
  <c r="J140" i="71"/>
  <c r="J150" i="46"/>
  <c r="K15" i="20"/>
  <c r="K16" i="24"/>
  <c r="J139" i="72"/>
  <c r="J167" i="46"/>
  <c r="K423" i="68"/>
  <c r="K96" i="56"/>
  <c r="N102" i="69"/>
  <c r="L48" i="49"/>
  <c r="L48" i="46"/>
  <c r="L47" i="45"/>
  <c r="L47" i="46" s="1"/>
  <c r="I29" i="14"/>
  <c r="I29" i="17" s="1"/>
  <c r="I27" i="11"/>
  <c r="H3" i="25"/>
  <c r="K101" i="56"/>
  <c r="L335" i="70"/>
  <c r="L131" i="56"/>
  <c r="K335" i="65"/>
  <c r="K31" i="56"/>
  <c r="K388" i="68"/>
  <c r="K412" i="68" s="1"/>
  <c r="K413" i="68"/>
  <c r="L179" i="70"/>
  <c r="L178" i="70" s="1"/>
  <c r="L129" i="51"/>
  <c r="L128" i="48"/>
  <c r="L328" i="71"/>
  <c r="K255" i="70"/>
  <c r="K254" i="70" s="1"/>
  <c r="K128" i="52"/>
  <c r="L15" i="8"/>
  <c r="L16" i="12"/>
  <c r="K19" i="24"/>
  <c r="K19" i="27" s="1"/>
  <c r="K19" i="21"/>
  <c r="L20" i="23"/>
  <c r="L20" i="26" s="1"/>
  <c r="K27" i="18"/>
  <c r="J335" i="65"/>
  <c r="J417" i="68"/>
  <c r="J90" i="56"/>
  <c r="L174" i="68"/>
  <c r="L89" i="46"/>
  <c r="K67" i="71"/>
  <c r="K149" i="42"/>
  <c r="M159" i="64"/>
  <c r="M10" i="46"/>
  <c r="J22" i="23"/>
  <c r="J22" i="26" s="1"/>
  <c r="K31" i="25"/>
  <c r="K31" i="28" s="1"/>
  <c r="J152" i="70"/>
  <c r="J140" i="46"/>
  <c r="S150" i="69"/>
  <c r="S119" i="46"/>
  <c r="L291" i="68"/>
  <c r="L290" i="68" s="1"/>
  <c r="L85" i="51"/>
  <c r="K4" i="25"/>
  <c r="K4" i="28" s="1"/>
  <c r="L8" i="49"/>
  <c r="L8" i="46"/>
  <c r="L7" i="45"/>
  <c r="L7" i="46" s="1"/>
  <c r="K30" i="24"/>
  <c r="K30" i="27" s="1"/>
  <c r="K30" i="21"/>
  <c r="L141" i="66"/>
  <c r="L121" i="66"/>
  <c r="L140" i="66" s="1"/>
  <c r="L390" i="69"/>
  <c r="L389" i="69" s="1"/>
  <c r="L110" i="62"/>
  <c r="L109" i="59"/>
  <c r="L243" i="68"/>
  <c r="L242" i="68" s="1"/>
  <c r="L85" i="49"/>
  <c r="L86" i="52"/>
  <c r="K428" i="68"/>
  <c r="L67" i="49"/>
  <c r="L67" i="46"/>
  <c r="L66" i="45"/>
  <c r="L66" i="46" s="1"/>
  <c r="K419" i="68"/>
  <c r="S53" i="46"/>
  <c r="J24" i="21"/>
  <c r="K48" i="58"/>
  <c r="K47" i="54"/>
  <c r="N45" i="46"/>
  <c r="K147" i="59"/>
  <c r="K146" i="55"/>
  <c r="K147" i="56"/>
  <c r="K67" i="58"/>
  <c r="K66" i="54"/>
  <c r="M371" i="64"/>
  <c r="M10" i="56"/>
  <c r="L99" i="6"/>
  <c r="J152" i="66"/>
  <c r="J59" i="46"/>
  <c r="K355" i="72"/>
  <c r="K354" i="72" s="1"/>
  <c r="K165" i="61"/>
  <c r="K164" i="58"/>
  <c r="L324" i="71"/>
  <c r="L152" i="56"/>
  <c r="L337" i="65"/>
  <c r="L33" i="56"/>
  <c r="J79" i="64"/>
  <c r="J16" i="42"/>
  <c r="J160" i="64"/>
  <c r="J11" i="46"/>
  <c r="J336" i="70"/>
  <c r="J132" i="56"/>
  <c r="K144" i="65"/>
  <c r="K32" i="46"/>
  <c r="L144" i="70"/>
  <c r="L132" i="46"/>
  <c r="K68" i="72"/>
  <c r="K168" i="42"/>
  <c r="K336" i="65"/>
  <c r="K32" i="56"/>
  <c r="L179" i="67"/>
  <c r="L178" i="67" s="1"/>
  <c r="L67" i="51"/>
  <c r="L66" i="48"/>
  <c r="K66" i="52"/>
  <c r="K255" i="67"/>
  <c r="K254" i="67" s="1"/>
  <c r="L135" i="64"/>
  <c r="L156" i="64" s="1"/>
  <c r="L157" i="64"/>
  <c r="L88" i="56"/>
  <c r="I29" i="13"/>
  <c r="I29" i="16" s="1"/>
  <c r="I29" i="10"/>
  <c r="N6" i="13"/>
  <c r="N6" i="16" s="1"/>
  <c r="N6" i="10"/>
  <c r="L141" i="67"/>
  <c r="L121" i="67"/>
  <c r="L140" i="67" s="1"/>
  <c r="N138" i="66"/>
  <c r="K300" i="71"/>
  <c r="K318" i="71" s="1"/>
  <c r="K319" i="71"/>
  <c r="L8" i="51"/>
  <c r="L7" i="48"/>
  <c r="L199" i="64"/>
  <c r="L198" i="64" s="1"/>
  <c r="K29" i="59"/>
  <c r="K28" i="55"/>
  <c r="K29" i="56"/>
  <c r="L21" i="13"/>
  <c r="L21" i="16" s="1"/>
  <c r="L21" i="10"/>
  <c r="M18" i="25"/>
  <c r="M18" i="28" s="1"/>
  <c r="L29" i="49"/>
  <c r="L28" i="45"/>
  <c r="L28" i="46" s="1"/>
  <c r="L29" i="46"/>
  <c r="K7" i="52"/>
  <c r="K283" i="64"/>
  <c r="K282" i="64" s="1"/>
  <c r="L8" i="25"/>
  <c r="L8" i="28" s="1"/>
  <c r="J420" i="68"/>
  <c r="J93" i="56"/>
  <c r="L173" i="71"/>
  <c r="L172" i="71" s="1"/>
  <c r="L147" i="51"/>
  <c r="L146" i="48"/>
  <c r="J19" i="24"/>
  <c r="J19" i="27" s="1"/>
  <c r="K347" i="64"/>
  <c r="K368" i="64" s="1"/>
  <c r="K369" i="64"/>
  <c r="K70" i="72"/>
  <c r="K172" i="42"/>
  <c r="J148" i="72"/>
  <c r="J176" i="46"/>
  <c r="L16" i="10"/>
  <c r="L15" i="9"/>
  <c r="L16" i="13"/>
  <c r="M338" i="67"/>
  <c r="M72" i="56"/>
  <c r="L144" i="67"/>
  <c r="L70" i="46"/>
  <c r="K140" i="71"/>
  <c r="K150" i="46"/>
  <c r="K30" i="25"/>
  <c r="K30" i="28" s="1"/>
  <c r="S146" i="69"/>
  <c r="S115" i="46"/>
  <c r="T28" i="12"/>
  <c r="T28" i="15" s="1"/>
  <c r="T28" i="14"/>
  <c r="T28" i="17" s="1"/>
  <c r="L328" i="72"/>
  <c r="S19" i="12"/>
  <c r="S19" i="15" s="1"/>
  <c r="S17" i="7"/>
  <c r="K373" i="72"/>
  <c r="K372" i="72" s="1"/>
  <c r="K165" i="62"/>
  <c r="K164" i="59"/>
  <c r="K313" i="65"/>
  <c r="K332" i="65" s="1"/>
  <c r="K333" i="65"/>
  <c r="L121" i="65"/>
  <c r="L140" i="65" s="1"/>
  <c r="L141" i="65"/>
  <c r="K120" i="6"/>
  <c r="K136" i="6"/>
  <c r="K160" i="6"/>
  <c r="J24" i="25"/>
  <c r="J24" i="28" s="1"/>
  <c r="J26" i="24"/>
  <c r="J26" i="27" s="1"/>
  <c r="J26" i="21"/>
  <c r="K129" i="59"/>
  <c r="K129" i="56"/>
  <c r="K128" i="55"/>
  <c r="K76" i="64"/>
  <c r="L67" i="65"/>
  <c r="L31" i="42"/>
  <c r="L141" i="70"/>
  <c r="L121" i="70"/>
  <c r="L140" i="70" s="1"/>
  <c r="K147" i="58"/>
  <c r="K146" i="54"/>
  <c r="J336" i="65"/>
  <c r="J32" i="56"/>
  <c r="J81" i="68"/>
  <c r="J92" i="42"/>
  <c r="L143" i="70"/>
  <c r="L131" i="46"/>
  <c r="L321" i="71"/>
  <c r="L149" i="56"/>
  <c r="N335" i="69"/>
  <c r="N112" i="56"/>
  <c r="J187" i="68"/>
  <c r="J102" i="46"/>
  <c r="J179" i="68"/>
  <c r="J94" i="46"/>
  <c r="S176" i="68"/>
  <c r="S91" i="46"/>
  <c r="M68" i="67"/>
  <c r="M70" i="42"/>
  <c r="K322" i="72"/>
  <c r="K168" i="56"/>
  <c r="L69" i="70"/>
  <c r="L135" i="42"/>
  <c r="S338" i="69"/>
  <c r="S115" i="56"/>
  <c r="S146" i="67"/>
  <c r="S72" i="46"/>
  <c r="L129" i="49"/>
  <c r="L129" i="46"/>
  <c r="L128" i="45"/>
  <c r="L128" i="46" s="1"/>
  <c r="M5" i="24"/>
  <c r="M5" i="27" s="1"/>
  <c r="K8" i="59"/>
  <c r="K7" i="55"/>
  <c r="K8" i="56"/>
  <c r="M11" i="24"/>
  <c r="M11" i="27" s="1"/>
  <c r="K18" i="56"/>
  <c r="K29" i="58"/>
  <c r="K28" i="54"/>
  <c r="K255" i="66"/>
  <c r="K254" i="66" s="1"/>
  <c r="K47" i="52"/>
  <c r="J11" i="42"/>
  <c r="K333" i="70"/>
  <c r="K313" i="70"/>
  <c r="K332" i="70" s="1"/>
  <c r="L335" i="66" l="1"/>
  <c r="K85" i="56"/>
  <c r="K7" i="56"/>
  <c r="J415" i="68"/>
  <c r="J88" i="56"/>
  <c r="I344" i="70"/>
  <c r="J31" i="56"/>
  <c r="M11" i="21"/>
  <c r="L50" i="56"/>
  <c r="K128" i="56"/>
  <c r="M418" i="68"/>
  <c r="J27" i="11"/>
  <c r="J27" i="14" s="1"/>
  <c r="J27" i="17" s="1"/>
  <c r="K22" i="21"/>
  <c r="K66" i="56"/>
  <c r="N53" i="56"/>
  <c r="N338" i="66"/>
  <c r="I140" i="56"/>
  <c r="M91" i="56"/>
  <c r="K28" i="56"/>
  <c r="L15" i="10"/>
  <c r="L31" i="56"/>
  <c r="M342" i="67"/>
  <c r="L410" i="68"/>
  <c r="L9" i="21"/>
  <c r="M338" i="70"/>
  <c r="M134" i="56"/>
  <c r="M8" i="24"/>
  <c r="M8" i="27" s="1"/>
  <c r="N9" i="13"/>
  <c r="N9" i="16" s="1"/>
  <c r="N9" i="10"/>
  <c r="H3" i="28"/>
  <c r="L146" i="49"/>
  <c r="L147" i="52"/>
  <c r="L191" i="71"/>
  <c r="L190" i="71" s="1"/>
  <c r="K67" i="62"/>
  <c r="K66" i="59"/>
  <c r="K390" i="67"/>
  <c r="K389" i="67" s="1"/>
  <c r="L294" i="70"/>
  <c r="L326" i="64"/>
  <c r="L294" i="65"/>
  <c r="K28" i="58"/>
  <c r="K371" i="65"/>
  <c r="K370" i="65" s="1"/>
  <c r="K29" i="61"/>
  <c r="K129" i="62"/>
  <c r="K390" i="70"/>
  <c r="K389" i="70" s="1"/>
  <c r="K128" i="59"/>
  <c r="K390" i="65"/>
  <c r="K389" i="65" s="1"/>
  <c r="K29" i="62"/>
  <c r="K28" i="59"/>
  <c r="M7" i="24"/>
  <c r="M7" i="27" s="1"/>
  <c r="K409" i="72"/>
  <c r="K408" i="72" s="1"/>
  <c r="K164" i="61"/>
  <c r="K26" i="24"/>
  <c r="K26" i="27" s="1"/>
  <c r="K26" i="21"/>
  <c r="L220" i="64"/>
  <c r="L219" i="64" s="1"/>
  <c r="L8" i="52"/>
  <c r="L7" i="49"/>
  <c r="L18" i="24"/>
  <c r="L18" i="27" s="1"/>
  <c r="L18" i="21"/>
  <c r="K47" i="56"/>
  <c r="N7" i="21"/>
  <c r="L143" i="65"/>
  <c r="L31" i="46"/>
  <c r="J178" i="68"/>
  <c r="J93" i="46"/>
  <c r="N7" i="25"/>
  <c r="N7" i="28" s="1"/>
  <c r="N23" i="24"/>
  <c r="N23" i="27" s="1"/>
  <c r="N23" i="21"/>
  <c r="K24" i="24"/>
  <c r="K24" i="27" s="1"/>
  <c r="L447" i="69"/>
  <c r="L446" i="69" s="1"/>
  <c r="L109" i="62"/>
  <c r="K344" i="69"/>
  <c r="K121" i="56"/>
  <c r="L236" i="65"/>
  <c r="L235" i="65" s="1"/>
  <c r="L28" i="51"/>
  <c r="S337" i="69"/>
  <c r="S114" i="56"/>
  <c r="L282" i="72"/>
  <c r="L294" i="66"/>
  <c r="L69" i="72"/>
  <c r="L171" i="42"/>
  <c r="M68" i="70"/>
  <c r="M132" i="42"/>
  <c r="M330" i="65"/>
  <c r="M26" i="56"/>
  <c r="M6" i="23"/>
  <c r="M6" i="26" s="1"/>
  <c r="T11" i="12"/>
  <c r="T11" i="15" s="1"/>
  <c r="M69" i="69"/>
  <c r="M116" i="42"/>
  <c r="K22" i="25"/>
  <c r="K22" i="28" s="1"/>
  <c r="L336" i="65"/>
  <c r="L32" i="56"/>
  <c r="M144" i="66"/>
  <c r="M51" i="46"/>
  <c r="K7" i="59"/>
  <c r="K432" i="64"/>
  <c r="K431" i="64" s="1"/>
  <c r="K8" i="62"/>
  <c r="K19" i="25"/>
  <c r="K19" i="28" s="1"/>
  <c r="L86" i="59"/>
  <c r="L85" i="55"/>
  <c r="L86" i="56"/>
  <c r="K15" i="19"/>
  <c r="K15" i="21" s="1"/>
  <c r="K16" i="23"/>
  <c r="L198" i="65"/>
  <c r="L197" i="65" s="1"/>
  <c r="L29" i="52"/>
  <c r="L28" i="49"/>
  <c r="K146" i="56"/>
  <c r="L10" i="56"/>
  <c r="L428" i="69"/>
  <c r="L427" i="69" s="1"/>
  <c r="L109" i="61"/>
  <c r="J19" i="23"/>
  <c r="J19" i="26" s="1"/>
  <c r="L86" i="58"/>
  <c r="L85" i="54"/>
  <c r="K411" i="64"/>
  <c r="K410" i="64" s="1"/>
  <c r="K8" i="61"/>
  <c r="K7" i="58"/>
  <c r="K461" i="68"/>
  <c r="K460" i="68" s="1"/>
  <c r="K86" i="61"/>
  <c r="K85" i="58"/>
  <c r="K47" i="59"/>
  <c r="K48" i="62"/>
  <c r="K390" i="66"/>
  <c r="K389" i="66" s="1"/>
  <c r="S336" i="69"/>
  <c r="S113" i="56"/>
  <c r="L144" i="65"/>
  <c r="L32" i="46"/>
  <c r="K337" i="70"/>
  <c r="K133" i="56"/>
  <c r="K24" i="23"/>
  <c r="K24" i="26" s="1"/>
  <c r="K160" i="64"/>
  <c r="K11" i="46"/>
  <c r="S146" i="70"/>
  <c r="S134" i="46"/>
  <c r="M11" i="25"/>
  <c r="M11" i="28" s="1"/>
  <c r="L152" i="67"/>
  <c r="L78" i="46"/>
  <c r="L388" i="68"/>
  <c r="L412" i="68" s="1"/>
  <c r="L413" i="68"/>
  <c r="J22" i="24"/>
  <c r="J22" i="27" s="1"/>
  <c r="J22" i="21"/>
  <c r="L20" i="24"/>
  <c r="L20" i="27" s="1"/>
  <c r="L20" i="21"/>
  <c r="L227" i="71"/>
  <c r="L226" i="71" s="1"/>
  <c r="L146" i="51"/>
  <c r="M18" i="23"/>
  <c r="M18" i="26" s="1"/>
  <c r="K371" i="67"/>
  <c r="K370" i="67" s="1"/>
  <c r="K67" i="61"/>
  <c r="K66" i="58"/>
  <c r="K147" i="62"/>
  <c r="K146" i="59"/>
  <c r="K373" i="71"/>
  <c r="K372" i="71" s="1"/>
  <c r="L35" i="56"/>
  <c r="I27" i="14"/>
  <c r="I27" i="17" s="1"/>
  <c r="I3" i="11"/>
  <c r="L371" i="64"/>
  <c r="K16" i="27"/>
  <c r="K15" i="24"/>
  <c r="K15" i="27" s="1"/>
  <c r="L41" i="56"/>
  <c r="N57" i="56"/>
  <c r="M5" i="23"/>
  <c r="M5" i="26" s="1"/>
  <c r="J83" i="68"/>
  <c r="J96" i="42"/>
  <c r="K78" i="64"/>
  <c r="K15" i="42"/>
  <c r="S143" i="69"/>
  <c r="S112" i="46"/>
  <c r="K139" i="71"/>
  <c r="K149" i="46"/>
  <c r="M8" i="23"/>
  <c r="M8" i="26" s="1"/>
  <c r="K81" i="68"/>
  <c r="K92" i="42"/>
  <c r="L70" i="70"/>
  <c r="L136" i="42"/>
  <c r="K67" i="72"/>
  <c r="K167" i="42"/>
  <c r="J416" i="68"/>
  <c r="J89" i="56"/>
  <c r="T9" i="12"/>
  <c r="T9" i="15" s="1"/>
  <c r="L20" i="25"/>
  <c r="L20" i="28" s="1"/>
  <c r="M294" i="69"/>
  <c r="N5" i="46"/>
  <c r="L24" i="13"/>
  <c r="L24" i="16" s="1"/>
  <c r="L24" i="10"/>
  <c r="L335" i="65"/>
  <c r="L153" i="6"/>
  <c r="L129" i="6"/>
  <c r="K371" i="66"/>
  <c r="K370" i="66" s="1"/>
  <c r="K48" i="61"/>
  <c r="K47" i="58"/>
  <c r="M18" i="13"/>
  <c r="M18" i="16" s="1"/>
  <c r="M18" i="10"/>
  <c r="L339" i="65"/>
  <c r="K16" i="21"/>
  <c r="L345" i="65"/>
  <c r="N342" i="66"/>
  <c r="N26" i="46"/>
  <c r="L191" i="72"/>
  <c r="L190" i="72" s="1"/>
  <c r="L165" i="52"/>
  <c r="L164" i="49"/>
  <c r="M67" i="66"/>
  <c r="M50" i="42"/>
  <c r="K69" i="72"/>
  <c r="K171" i="42"/>
  <c r="L372" i="64"/>
  <c r="L11" i="56"/>
  <c r="M102" i="65"/>
  <c r="L198" i="70"/>
  <c r="L197" i="70" s="1"/>
  <c r="L129" i="52"/>
  <c r="L128" i="49"/>
  <c r="N154" i="64"/>
  <c r="J29" i="13"/>
  <c r="J29" i="16" s="1"/>
  <c r="J29" i="10"/>
  <c r="L128" i="51"/>
  <c r="L236" i="70"/>
  <c r="L235" i="70" s="1"/>
  <c r="M6" i="24"/>
  <c r="M6" i="27" s="1"/>
  <c r="N126" i="46"/>
  <c r="K334" i="65"/>
  <c r="K30" i="56"/>
  <c r="K129" i="61"/>
  <c r="K128" i="58"/>
  <c r="K371" i="70"/>
  <c r="K370" i="70" s="1"/>
  <c r="N138" i="65"/>
  <c r="M110" i="52"/>
  <c r="M109" i="49"/>
  <c r="M198" i="69"/>
  <c r="M197" i="69" s="1"/>
  <c r="L18" i="23"/>
  <c r="L18" i="26" s="1"/>
  <c r="L16" i="16"/>
  <c r="L15" i="13"/>
  <c r="L15" i="16" s="1"/>
  <c r="J78" i="64"/>
  <c r="J161" i="64"/>
  <c r="J12" i="46"/>
  <c r="L323" i="71"/>
  <c r="L151" i="56"/>
  <c r="K416" i="68"/>
  <c r="K89" i="56"/>
  <c r="J22" i="25"/>
  <c r="J22" i="28" s="1"/>
  <c r="N68" i="66"/>
  <c r="N51" i="42"/>
  <c r="M80" i="68"/>
  <c r="M89" i="42"/>
  <c r="M69" i="66"/>
  <c r="M54" i="42"/>
  <c r="L9" i="24"/>
  <c r="L9" i="27" s="1"/>
  <c r="L236" i="67"/>
  <c r="L235" i="67" s="1"/>
  <c r="L66" i="51"/>
  <c r="L198" i="67"/>
  <c r="L197" i="67" s="1"/>
  <c r="L67" i="52"/>
  <c r="L66" i="49"/>
  <c r="L15" i="12"/>
  <c r="L15" i="15" s="1"/>
  <c r="L16" i="15"/>
  <c r="N110" i="48"/>
  <c r="N109" i="44"/>
  <c r="N138" i="70"/>
  <c r="L227" i="72"/>
  <c r="L226" i="72" s="1"/>
  <c r="L164" i="51"/>
  <c r="L22" i="13"/>
  <c r="L22" i="16" s="1"/>
  <c r="L22" i="10"/>
  <c r="L36" i="56"/>
  <c r="L37" i="56"/>
  <c r="M67" i="67"/>
  <c r="M69" i="42"/>
  <c r="L294" i="67"/>
  <c r="M70" i="67"/>
  <c r="M74" i="42"/>
  <c r="L323" i="72"/>
  <c r="L169" i="56"/>
  <c r="K162" i="64"/>
  <c r="K13" i="46"/>
  <c r="M330" i="66"/>
  <c r="M7" i="23"/>
  <c r="M7" i="26" s="1"/>
  <c r="T10" i="12"/>
  <c r="T10" i="15" s="1"/>
  <c r="S68" i="69"/>
  <c r="S113" i="42"/>
  <c r="K82" i="68"/>
  <c r="K93" i="42"/>
  <c r="J84" i="68"/>
  <c r="J97" i="42"/>
  <c r="L324" i="72"/>
  <c r="L170" i="56"/>
  <c r="L282" i="71"/>
  <c r="J177" i="68"/>
  <c r="J92" i="46"/>
  <c r="L83" i="56"/>
  <c r="K355" i="71"/>
  <c r="K354" i="71" s="1"/>
  <c r="K147" i="61"/>
  <c r="K146" i="58"/>
  <c r="K11" i="42"/>
  <c r="K427" i="72"/>
  <c r="K426" i="72" s="1"/>
  <c r="K164" i="62"/>
  <c r="L262" i="64"/>
  <c r="L261" i="64" s="1"/>
  <c r="L7" i="51"/>
  <c r="L315" i="68"/>
  <c r="L314" i="68" s="1"/>
  <c r="L85" i="52"/>
  <c r="L48" i="52"/>
  <c r="L47" i="49"/>
  <c r="L198" i="66"/>
  <c r="L197" i="66" s="1"/>
  <c r="M76" i="56"/>
  <c r="K485" i="68"/>
  <c r="K484" i="68" s="1"/>
  <c r="K86" i="62"/>
  <c r="K85" i="59"/>
  <c r="L47" i="51"/>
  <c r="L236" i="66"/>
  <c r="L235" i="66" s="1"/>
  <c r="M109" i="51"/>
  <c r="M236" i="69"/>
  <c r="M235" i="69" s="1"/>
  <c r="N45" i="56"/>
  <c r="M18" i="21"/>
  <c r="L340" i="65"/>
  <c r="L341" i="65"/>
  <c r="L21" i="23"/>
  <c r="L21" i="26" s="1"/>
  <c r="M15" i="18"/>
  <c r="K102" i="56" l="1"/>
  <c r="J30" i="56"/>
  <c r="J334" i="65"/>
  <c r="L14" i="56"/>
  <c r="L375" i="64"/>
  <c r="L85" i="56"/>
  <c r="J3" i="11"/>
  <c r="J3" i="14" s="1"/>
  <c r="M6" i="21"/>
  <c r="I382" i="64"/>
  <c r="K429" i="68"/>
  <c r="L95" i="56"/>
  <c r="L419" i="68"/>
  <c r="J29" i="23"/>
  <c r="J29" i="26" s="1"/>
  <c r="L422" i="68"/>
  <c r="I21" i="56"/>
  <c r="L92" i="56"/>
  <c r="K24" i="21"/>
  <c r="J29" i="24"/>
  <c r="J29" i="27" s="1"/>
  <c r="L26" i="23"/>
  <c r="L26" i="26" s="1"/>
  <c r="L19" i="23"/>
  <c r="L19" i="26" s="1"/>
  <c r="S21" i="14"/>
  <c r="S21" i="17" s="1"/>
  <c r="L15" i="20"/>
  <c r="L16" i="24"/>
  <c r="M255" i="69"/>
  <c r="M254" i="69" s="1"/>
  <c r="M109" i="52"/>
  <c r="L8" i="59"/>
  <c r="L7" i="55"/>
  <c r="L8" i="56"/>
  <c r="L21" i="24"/>
  <c r="L21" i="27" s="1"/>
  <c r="L21" i="21"/>
  <c r="K428" i="66"/>
  <c r="K427" i="66" s="1"/>
  <c r="K47" i="61"/>
  <c r="K336" i="70"/>
  <c r="K132" i="56"/>
  <c r="S150" i="65"/>
  <c r="S38" i="46"/>
  <c r="K177" i="68"/>
  <c r="K92" i="46"/>
  <c r="M100" i="71"/>
  <c r="L82" i="68"/>
  <c r="L93" i="42"/>
  <c r="M145" i="70"/>
  <c r="M133" i="46"/>
  <c r="M100" i="72"/>
  <c r="S145" i="69"/>
  <c r="S114" i="46"/>
  <c r="M143" i="66"/>
  <c r="M50" i="46"/>
  <c r="L69" i="65"/>
  <c r="L35" i="42"/>
  <c r="L322" i="71"/>
  <c r="L150" i="56"/>
  <c r="S146" i="71"/>
  <c r="S156" i="46"/>
  <c r="M145" i="67"/>
  <c r="M71" i="46"/>
  <c r="L22" i="24"/>
  <c r="L22" i="27" s="1"/>
  <c r="L67" i="58"/>
  <c r="L66" i="54"/>
  <c r="T8" i="12"/>
  <c r="T8" i="15" s="1"/>
  <c r="T8" i="14"/>
  <c r="T8" i="17" s="1"/>
  <c r="N168" i="68"/>
  <c r="K66" i="61"/>
  <c r="K428" i="67"/>
  <c r="K427" i="67" s="1"/>
  <c r="K533" i="68"/>
  <c r="K532" i="68" s="1"/>
  <c r="K85" i="61"/>
  <c r="M64" i="56"/>
  <c r="K79" i="64"/>
  <c r="K16" i="42"/>
  <c r="L77" i="64"/>
  <c r="L12" i="42"/>
  <c r="S163" i="64"/>
  <c r="S14" i="46"/>
  <c r="N67" i="66"/>
  <c r="N50" i="42"/>
  <c r="L70" i="65"/>
  <c r="L36" i="42"/>
  <c r="S146" i="72"/>
  <c r="S174" i="46"/>
  <c r="L337" i="70"/>
  <c r="L133" i="56"/>
  <c r="L24" i="23"/>
  <c r="L24" i="26" s="1"/>
  <c r="M102" i="67"/>
  <c r="S184" i="68"/>
  <c r="S99" i="46"/>
  <c r="N70" i="66"/>
  <c r="N55" i="42"/>
  <c r="L68" i="71"/>
  <c r="L150" i="42"/>
  <c r="N145" i="66"/>
  <c r="N52" i="46"/>
  <c r="K557" i="68"/>
  <c r="K556" i="68" s="1"/>
  <c r="K85" i="62"/>
  <c r="J19" i="13"/>
  <c r="J19" i="16" s="1"/>
  <c r="J19" i="10"/>
  <c r="N110" i="49"/>
  <c r="N109" i="45"/>
  <c r="N109" i="46" s="1"/>
  <c r="N110" i="46"/>
  <c r="I29" i="23"/>
  <c r="I29" i="26" s="1"/>
  <c r="S24" i="14"/>
  <c r="S24" i="17" s="1"/>
  <c r="L347" i="64"/>
  <c r="L368" i="64" s="1"/>
  <c r="L369" i="64"/>
  <c r="L69" i="56"/>
  <c r="N23" i="23"/>
  <c r="N23" i="26" s="1"/>
  <c r="L24" i="24"/>
  <c r="L24" i="27" s="1"/>
  <c r="L255" i="65"/>
  <c r="L254" i="65" s="1"/>
  <c r="L28" i="52"/>
  <c r="L48" i="59"/>
  <c r="L47" i="55"/>
  <c r="L48" i="56"/>
  <c r="L29" i="58"/>
  <c r="L28" i="54"/>
  <c r="T6" i="12"/>
  <c r="T6" i="15" s="1"/>
  <c r="T6" i="14"/>
  <c r="T6" i="17" s="1"/>
  <c r="L9" i="23"/>
  <c r="L9" i="26" s="1"/>
  <c r="L18" i="25"/>
  <c r="L18" i="28" s="1"/>
  <c r="K495" i="64"/>
  <c r="K494" i="64" s="1"/>
  <c r="K7" i="62"/>
  <c r="M68" i="65"/>
  <c r="M32" i="42"/>
  <c r="S180" i="68"/>
  <c r="S95" i="46"/>
  <c r="K179" i="68"/>
  <c r="K94" i="46"/>
  <c r="S142" i="72"/>
  <c r="S170" i="46"/>
  <c r="L186" i="68"/>
  <c r="L101" i="46"/>
  <c r="K139" i="72"/>
  <c r="K167" i="46"/>
  <c r="L421" i="68"/>
  <c r="L94" i="56"/>
  <c r="L67" i="71"/>
  <c r="L149" i="42"/>
  <c r="L255" i="66"/>
  <c r="L254" i="66" s="1"/>
  <c r="L47" i="52"/>
  <c r="N121" i="69"/>
  <c r="N140" i="69" s="1"/>
  <c r="N141" i="69"/>
  <c r="M5" i="25"/>
  <c r="M5" i="28" s="1"/>
  <c r="L335" i="67"/>
  <c r="L147" i="59"/>
  <c r="L146" i="55"/>
  <c r="L147" i="56"/>
  <c r="K344" i="70"/>
  <c r="K140" i="56"/>
  <c r="K474" i="64"/>
  <c r="K473" i="64" s="1"/>
  <c r="K7" i="61"/>
  <c r="L485" i="68"/>
  <c r="L484" i="68" s="1"/>
  <c r="L85" i="59"/>
  <c r="L86" i="62"/>
  <c r="L313" i="66"/>
  <c r="L332" i="66" s="1"/>
  <c r="L333" i="66"/>
  <c r="J21" i="56"/>
  <c r="L67" i="59"/>
  <c r="L66" i="55"/>
  <c r="L66" i="56" s="1"/>
  <c r="L67" i="56"/>
  <c r="L245" i="71"/>
  <c r="L244" i="71" s="1"/>
  <c r="L146" i="52"/>
  <c r="S146" i="65"/>
  <c r="S34" i="46"/>
  <c r="M102" i="70"/>
  <c r="L17" i="18"/>
  <c r="M8" i="25"/>
  <c r="M8" i="28" s="1"/>
  <c r="S150" i="70"/>
  <c r="S138" i="46"/>
  <c r="M69" i="67"/>
  <c r="M73" i="42"/>
  <c r="K84" i="68"/>
  <c r="K97" i="42"/>
  <c r="O367" i="64"/>
  <c r="O6" i="56"/>
  <c r="M338" i="65"/>
  <c r="M34" i="56"/>
  <c r="L322" i="72"/>
  <c r="L168" i="56"/>
  <c r="L417" i="68"/>
  <c r="L90" i="56"/>
  <c r="L22" i="23"/>
  <c r="L22" i="26" s="1"/>
  <c r="M339" i="65"/>
  <c r="M35" i="56"/>
  <c r="K409" i="71"/>
  <c r="K408" i="71" s="1"/>
  <c r="K146" i="61"/>
  <c r="L255" i="67"/>
  <c r="L254" i="67" s="1"/>
  <c r="L66" i="52"/>
  <c r="T5" i="12"/>
  <c r="T5" i="15" s="1"/>
  <c r="T5" i="14"/>
  <c r="T5" i="17" s="1"/>
  <c r="L300" i="71"/>
  <c r="L318" i="71" s="1"/>
  <c r="L319" i="71"/>
  <c r="K428" i="65"/>
  <c r="K427" i="65" s="1"/>
  <c r="K28" i="61"/>
  <c r="J382" i="64"/>
  <c r="L333" i="67"/>
  <c r="L313" i="67"/>
  <c r="L332" i="67" s="1"/>
  <c r="L129" i="58"/>
  <c r="L128" i="54"/>
  <c r="K28" i="62"/>
  <c r="K447" i="65"/>
  <c r="K446" i="65" s="1"/>
  <c r="M114" i="64"/>
  <c r="M122" i="68"/>
  <c r="L169" i="64"/>
  <c r="L20" i="46"/>
  <c r="K141" i="72"/>
  <c r="K169" i="46"/>
  <c r="S167" i="64"/>
  <c r="S18" i="46"/>
  <c r="L69" i="71"/>
  <c r="L153" i="42"/>
  <c r="L68" i="72"/>
  <c r="L168" i="42"/>
  <c r="O341" i="69"/>
  <c r="O118" i="56"/>
  <c r="L19" i="24"/>
  <c r="L19" i="27" s="1"/>
  <c r="L147" i="58"/>
  <c r="L146" i="54"/>
  <c r="I29" i="24"/>
  <c r="I29" i="27" s="1"/>
  <c r="I29" i="21"/>
  <c r="N109" i="48"/>
  <c r="N110" i="51"/>
  <c r="N179" i="69"/>
  <c r="N178" i="69" s="1"/>
  <c r="K428" i="70"/>
  <c r="K427" i="70" s="1"/>
  <c r="K128" i="61"/>
  <c r="M29" i="48"/>
  <c r="M28" i="44"/>
  <c r="L120" i="6"/>
  <c r="L160" i="6"/>
  <c r="L136" i="6"/>
  <c r="L245" i="72"/>
  <c r="L244" i="72" s="1"/>
  <c r="L164" i="52"/>
  <c r="M110" i="58"/>
  <c r="M109" i="54"/>
  <c r="L29" i="59"/>
  <c r="L28" i="55"/>
  <c r="L29" i="56"/>
  <c r="L129" i="59"/>
  <c r="L128" i="55"/>
  <c r="L129" i="56"/>
  <c r="I3" i="14"/>
  <c r="L30" i="13"/>
  <c r="L30" i="16" s="1"/>
  <c r="L30" i="10"/>
  <c r="K447" i="66"/>
  <c r="K446" i="66" s="1"/>
  <c r="K47" i="62"/>
  <c r="K447" i="70"/>
  <c r="K446" i="70" s="1"/>
  <c r="K128" i="62"/>
  <c r="L16" i="21"/>
  <c r="S150" i="66"/>
  <c r="S57" i="46"/>
  <c r="M7" i="25"/>
  <c r="M7" i="28" s="1"/>
  <c r="S142" i="71"/>
  <c r="S152" i="46"/>
  <c r="M143" i="67"/>
  <c r="M69" i="46"/>
  <c r="M6" i="25"/>
  <c r="M6" i="28" s="1"/>
  <c r="L337" i="67"/>
  <c r="L71" i="56"/>
  <c r="L374" i="64"/>
  <c r="L13" i="56"/>
  <c r="O342" i="69"/>
  <c r="O119" i="56"/>
  <c r="M110" i="59"/>
  <c r="M109" i="55"/>
  <c r="M110" i="56"/>
  <c r="L165" i="59"/>
  <c r="L164" i="55"/>
  <c r="L165" i="56"/>
  <c r="L313" i="65"/>
  <c r="L332" i="65" s="1"/>
  <c r="L333" i="65"/>
  <c r="L313" i="70"/>
  <c r="L332" i="70" s="1"/>
  <c r="L333" i="70"/>
  <c r="K427" i="71"/>
  <c r="K426" i="71" s="1"/>
  <c r="K146" i="62"/>
  <c r="L461" i="68"/>
  <c r="L460" i="68" s="1"/>
  <c r="L86" i="61"/>
  <c r="L85" i="58"/>
  <c r="M330" i="67"/>
  <c r="M7" i="21"/>
  <c r="M9" i="24"/>
  <c r="M9" i="27" s="1"/>
  <c r="K447" i="67"/>
  <c r="K446" i="67" s="1"/>
  <c r="K66" i="62"/>
  <c r="M342" i="70"/>
  <c r="M138" i="56"/>
  <c r="M102" i="66"/>
  <c r="S150" i="67"/>
  <c r="S76" i="46"/>
  <c r="K161" i="64"/>
  <c r="K12" i="46"/>
  <c r="M83" i="56"/>
  <c r="M9" i="23"/>
  <c r="M9" i="26" s="1"/>
  <c r="N68" i="67"/>
  <c r="N70" i="42"/>
  <c r="M313" i="69"/>
  <c r="M332" i="69" s="1"/>
  <c r="M333" i="69"/>
  <c r="J15" i="42"/>
  <c r="L255" i="70"/>
  <c r="L254" i="70" s="1"/>
  <c r="L128" i="52"/>
  <c r="J19" i="25"/>
  <c r="J19" i="28" s="1"/>
  <c r="J17" i="22"/>
  <c r="L300" i="72"/>
  <c r="L318" i="72" s="1"/>
  <c r="L319" i="72"/>
  <c r="S23" i="14"/>
  <c r="S23" i="17" s="1"/>
  <c r="N83" i="46"/>
  <c r="M45" i="56"/>
  <c r="K15" i="23"/>
  <c r="K15" i="26" s="1"/>
  <c r="K16" i="26"/>
  <c r="L48" i="58"/>
  <c r="L47" i="54"/>
  <c r="L165" i="58"/>
  <c r="L164" i="54"/>
  <c r="L7" i="52"/>
  <c r="L283" i="64"/>
  <c r="L282" i="64" s="1"/>
  <c r="L8" i="58"/>
  <c r="L7" i="54"/>
  <c r="M8" i="21"/>
  <c r="L21" i="25"/>
  <c r="L21" i="28" s="1"/>
  <c r="L47" i="56" l="1"/>
  <c r="O108" i="56"/>
  <c r="L19" i="21"/>
  <c r="J29" i="21"/>
  <c r="L24" i="21"/>
  <c r="J29" i="25"/>
  <c r="J29" i="28" s="1"/>
  <c r="L28" i="56"/>
  <c r="M109" i="56"/>
  <c r="J59" i="56"/>
  <c r="L19" i="25"/>
  <c r="L19" i="28" s="1"/>
  <c r="J344" i="66"/>
  <c r="N67" i="69"/>
  <c r="N112" i="42"/>
  <c r="M323" i="71"/>
  <c r="M151" i="56"/>
  <c r="L426" i="68"/>
  <c r="L99" i="56"/>
  <c r="O326" i="64"/>
  <c r="L22" i="25"/>
  <c r="L22" i="28" s="1"/>
  <c r="M328" i="71"/>
  <c r="M156" i="56"/>
  <c r="M340" i="65"/>
  <c r="M36" i="56"/>
  <c r="O5" i="13"/>
  <c r="O5" i="16" s="1"/>
  <c r="O5" i="10"/>
  <c r="L132" i="56"/>
  <c r="L24" i="25"/>
  <c r="L24" i="28" s="1"/>
  <c r="S20" i="14"/>
  <c r="S20" i="17" s="1"/>
  <c r="L533" i="68"/>
  <c r="L532" i="68" s="1"/>
  <c r="L85" i="61"/>
  <c r="L128" i="56"/>
  <c r="J40" i="56"/>
  <c r="N342" i="69"/>
  <c r="N8" i="24"/>
  <c r="N8" i="27" s="1"/>
  <c r="M129" i="48"/>
  <c r="M128" i="44"/>
  <c r="K19" i="13"/>
  <c r="K19" i="16" s="1"/>
  <c r="K19" i="10"/>
  <c r="L31" i="13"/>
  <c r="L31" i="16" s="1"/>
  <c r="L31" i="10"/>
  <c r="L30" i="56"/>
  <c r="M9" i="21"/>
  <c r="K24" i="25"/>
  <c r="K24" i="28" s="1"/>
  <c r="K17" i="22"/>
  <c r="K178" i="68"/>
  <c r="K93" i="46"/>
  <c r="M322" i="71"/>
  <c r="M150" i="56"/>
  <c r="M9" i="25"/>
  <c r="M9" i="28" s="1"/>
  <c r="L12" i="56"/>
  <c r="S144" i="69"/>
  <c r="S113" i="46"/>
  <c r="L420" i="68"/>
  <c r="L93" i="56"/>
  <c r="N143" i="66"/>
  <c r="N50" i="46"/>
  <c r="L371" i="66"/>
  <c r="L370" i="66" s="1"/>
  <c r="L47" i="58"/>
  <c r="L48" i="61"/>
  <c r="L128" i="59"/>
  <c r="L129" i="62"/>
  <c r="L390" i="70"/>
  <c r="L389" i="70" s="1"/>
  <c r="L355" i="71"/>
  <c r="L354" i="71" s="1"/>
  <c r="L147" i="61"/>
  <c r="L146" i="58"/>
  <c r="M86" i="48"/>
  <c r="M85" i="44"/>
  <c r="N23" i="25"/>
  <c r="N23" i="28" s="1"/>
  <c r="J344" i="65"/>
  <c r="L334" i="65"/>
  <c r="L22" i="21"/>
  <c r="L7" i="56"/>
  <c r="L16" i="27"/>
  <c r="L15" i="24"/>
  <c r="L15" i="27" s="1"/>
  <c r="M144" i="70"/>
  <c r="M132" i="46"/>
  <c r="N338" i="67"/>
  <c r="N72" i="56"/>
  <c r="M69" i="72"/>
  <c r="M171" i="42"/>
  <c r="M337" i="66"/>
  <c r="M52" i="56"/>
  <c r="L139" i="71"/>
  <c r="L149" i="46"/>
  <c r="M175" i="68"/>
  <c r="M90" i="46"/>
  <c r="L416" i="68"/>
  <c r="L89" i="56"/>
  <c r="L76" i="64"/>
  <c r="N69" i="69"/>
  <c r="N116" i="42"/>
  <c r="M328" i="72"/>
  <c r="M174" i="56"/>
  <c r="O340" i="69"/>
  <c r="O117" i="56"/>
  <c r="O8" i="13"/>
  <c r="O8" i="16" s="1"/>
  <c r="O8" i="10"/>
  <c r="L164" i="56"/>
  <c r="S19" i="14"/>
  <c r="S19" i="17" s="1"/>
  <c r="S17" i="11"/>
  <c r="S22" i="14"/>
  <c r="S22" i="17" s="1"/>
  <c r="M38" i="56"/>
  <c r="L146" i="56"/>
  <c r="L29" i="61"/>
  <c r="L371" i="65"/>
  <c r="L370" i="65" s="1"/>
  <c r="L28" i="58"/>
  <c r="L47" i="59"/>
  <c r="L390" i="66"/>
  <c r="L389" i="66" s="1"/>
  <c r="L48" i="62"/>
  <c r="L66" i="58"/>
  <c r="L67" i="61"/>
  <c r="L371" i="67"/>
  <c r="L370" i="67" s="1"/>
  <c r="L432" i="64"/>
  <c r="L431" i="64" s="1"/>
  <c r="L8" i="62"/>
  <c r="L7" i="59"/>
  <c r="N418" i="68"/>
  <c r="N91" i="56"/>
  <c r="M67" i="70"/>
  <c r="M131" i="42"/>
  <c r="O294" i="69"/>
  <c r="N144" i="66"/>
  <c r="N51" i="46"/>
  <c r="M144" i="67"/>
  <c r="M70" i="46"/>
  <c r="M79" i="68"/>
  <c r="M88" i="42"/>
  <c r="M70" i="72"/>
  <c r="M172" i="42"/>
  <c r="L336" i="67"/>
  <c r="L70" i="56"/>
  <c r="L83" i="68"/>
  <c r="L96" i="42"/>
  <c r="L79" i="64"/>
  <c r="L16" i="42"/>
  <c r="L411" i="64"/>
  <c r="L410" i="64" s="1"/>
  <c r="L8" i="61"/>
  <c r="L7" i="58"/>
  <c r="L164" i="58"/>
  <c r="L165" i="61"/>
  <c r="L355" i="72"/>
  <c r="L354" i="72" s="1"/>
  <c r="L336" i="70"/>
  <c r="M48" i="48"/>
  <c r="M47" i="44"/>
  <c r="L373" i="72"/>
  <c r="L372" i="72" s="1"/>
  <c r="L165" i="62"/>
  <c r="L164" i="59"/>
  <c r="N10" i="24"/>
  <c r="N10" i="27" s="1"/>
  <c r="L28" i="13"/>
  <c r="L28" i="16" s="1"/>
  <c r="L28" i="10"/>
  <c r="M342" i="65"/>
  <c r="S23" i="10"/>
  <c r="S23" i="13"/>
  <c r="S23" i="16" s="1"/>
  <c r="L373" i="71"/>
  <c r="L372" i="71" s="1"/>
  <c r="L147" i="62"/>
  <c r="L146" i="59"/>
  <c r="M147" i="48"/>
  <c r="M146" i="44"/>
  <c r="L9" i="25"/>
  <c r="L9" i="28" s="1"/>
  <c r="L4" i="22"/>
  <c r="M321" i="72"/>
  <c r="M167" i="56"/>
  <c r="K140" i="72"/>
  <c r="K168" i="46"/>
  <c r="M69" i="70"/>
  <c r="M135" i="42"/>
  <c r="L379" i="64"/>
  <c r="L18" i="56"/>
  <c r="L141" i="71"/>
  <c r="L151" i="46"/>
  <c r="M67" i="65"/>
  <c r="M31" i="42"/>
  <c r="N294" i="69"/>
  <c r="O331" i="69"/>
  <c r="I29" i="25"/>
  <c r="I29" i="28" s="1"/>
  <c r="I27" i="22"/>
  <c r="L15" i="19"/>
  <c r="L15" i="21" s="1"/>
  <c r="L16" i="23"/>
  <c r="M141" i="65"/>
  <c r="M121" i="65"/>
  <c r="M140" i="65" s="1"/>
  <c r="M8" i="48"/>
  <c r="M7" i="44"/>
  <c r="O9" i="13"/>
  <c r="O9" i="16" s="1"/>
  <c r="O9" i="10"/>
  <c r="L371" i="70"/>
  <c r="L370" i="70" s="1"/>
  <c r="L129" i="61"/>
  <c r="L128" i="58"/>
  <c r="L557" i="68"/>
  <c r="L556" i="68" s="1"/>
  <c r="L85" i="62"/>
  <c r="O6" i="13"/>
  <c r="O6" i="16" s="1"/>
  <c r="O6" i="10"/>
  <c r="M67" i="48"/>
  <c r="M66" i="44"/>
  <c r="N109" i="51"/>
  <c r="N236" i="69"/>
  <c r="N235" i="69" s="1"/>
  <c r="M29" i="49"/>
  <c r="M28" i="45"/>
  <c r="M28" i="46" s="1"/>
  <c r="M29" i="46"/>
  <c r="N330" i="67"/>
  <c r="N64" i="56"/>
  <c r="N8" i="23"/>
  <c r="N8" i="26" s="1"/>
  <c r="K83" i="68"/>
  <c r="N338" i="70"/>
  <c r="N134" i="56"/>
  <c r="N330" i="69"/>
  <c r="N107" i="56"/>
  <c r="N10" i="23"/>
  <c r="N10" i="26" s="1"/>
  <c r="L330" i="72"/>
  <c r="L176" i="56"/>
  <c r="L141" i="72"/>
  <c r="L169" i="46"/>
  <c r="J17" i="25"/>
  <c r="J17" i="28" s="1"/>
  <c r="M390" i="69"/>
  <c r="M389" i="69" s="1"/>
  <c r="M110" i="62"/>
  <c r="M109" i="59"/>
  <c r="N119" i="56"/>
  <c r="U4" i="11"/>
  <c r="L29" i="62"/>
  <c r="L390" i="65"/>
  <c r="L389" i="65" s="1"/>
  <c r="L28" i="59"/>
  <c r="M110" i="61"/>
  <c r="M371" i="69"/>
  <c r="M370" i="69" s="1"/>
  <c r="M109" i="58"/>
  <c r="L390" i="67"/>
  <c r="L389" i="67" s="1"/>
  <c r="L67" i="62"/>
  <c r="L66" i="59"/>
  <c r="J3" i="17"/>
  <c r="N198" i="69"/>
  <c r="N197" i="69" s="1"/>
  <c r="N109" i="49"/>
  <c r="N110" i="52"/>
  <c r="L373" i="64"/>
  <c r="M179" i="65"/>
  <c r="M178" i="65" s="1"/>
  <c r="M28" i="48"/>
  <c r="M29" i="51"/>
  <c r="L179" i="68"/>
  <c r="L94" i="46"/>
  <c r="M341" i="65"/>
  <c r="M37" i="56"/>
  <c r="L162" i="64"/>
  <c r="L13" i="46"/>
  <c r="M70" i="65"/>
  <c r="M36" i="42"/>
  <c r="M145" i="65"/>
  <c r="M33" i="46"/>
  <c r="M21" i="13"/>
  <c r="M21" i="16" s="1"/>
  <c r="M21" i="10"/>
  <c r="I3" i="17"/>
  <c r="O10" i="13"/>
  <c r="O10" i="16" s="1"/>
  <c r="O10" i="10"/>
  <c r="S26" i="13"/>
  <c r="S26" i="16" s="1"/>
  <c r="S26" i="10"/>
  <c r="M410" i="68"/>
  <c r="M20" i="13"/>
  <c r="M20" i="16" s="1"/>
  <c r="M20" i="10"/>
  <c r="M165" i="48"/>
  <c r="M164" i="44"/>
  <c r="J27" i="22" l="1"/>
  <c r="M4" i="22"/>
  <c r="N50" i="56"/>
  <c r="N342" i="67"/>
  <c r="N335" i="66"/>
  <c r="L330" i="71"/>
  <c r="L158" i="56"/>
  <c r="N76" i="56"/>
  <c r="N68" i="70"/>
  <c r="N132" i="42"/>
  <c r="M173" i="68"/>
  <c r="M88" i="46"/>
  <c r="L140" i="71"/>
  <c r="L150" i="46"/>
  <c r="N26" i="56"/>
  <c r="N6" i="23"/>
  <c r="N6" i="26" s="1"/>
  <c r="N366" i="64"/>
  <c r="N5" i="21"/>
  <c r="N145" i="67"/>
  <c r="N71" i="46"/>
  <c r="L178" i="68"/>
  <c r="L93" i="46"/>
  <c r="L447" i="65"/>
  <c r="L446" i="65" s="1"/>
  <c r="L28" i="62"/>
  <c r="O107" i="46"/>
  <c r="O347" i="64"/>
  <c r="O368" i="64" s="1"/>
  <c r="O369" i="64"/>
  <c r="T7" i="12"/>
  <c r="T7" i="15" s="1"/>
  <c r="T7" i="14"/>
  <c r="T7" i="17" s="1"/>
  <c r="T14" i="7"/>
  <c r="T4" i="7"/>
  <c r="O8" i="58"/>
  <c r="O7" i="54"/>
  <c r="M121" i="67"/>
  <c r="M140" i="67" s="1"/>
  <c r="M141" i="67"/>
  <c r="M121" i="66"/>
  <c r="M140" i="66" s="1"/>
  <c r="M141" i="66"/>
  <c r="M143" i="70"/>
  <c r="M131" i="46"/>
  <c r="L67" i="72"/>
  <c r="L167" i="42"/>
  <c r="L447" i="66"/>
  <c r="L446" i="66" s="1"/>
  <c r="L47" i="62"/>
  <c r="L447" i="70"/>
  <c r="L446" i="70" s="1"/>
  <c r="L128" i="62"/>
  <c r="M324" i="72"/>
  <c r="M170" i="56"/>
  <c r="N67" i="65"/>
  <c r="N31" i="42"/>
  <c r="O23" i="23"/>
  <c r="O23" i="26" s="1"/>
  <c r="M294" i="65"/>
  <c r="N294" i="66"/>
  <c r="M165" i="51"/>
  <c r="M173" i="72"/>
  <c r="M172" i="72" s="1"/>
  <c r="M164" i="48"/>
  <c r="O14" i="18"/>
  <c r="O4" i="18"/>
  <c r="O3" i="18" s="1"/>
  <c r="N5" i="56"/>
  <c r="M147" i="49"/>
  <c r="M146" i="45"/>
  <c r="M146" i="46" s="1"/>
  <c r="M147" i="46"/>
  <c r="O333" i="69"/>
  <c r="O313" i="69"/>
  <c r="O332" i="69" s="1"/>
  <c r="L428" i="67"/>
  <c r="L427" i="67" s="1"/>
  <c r="L66" i="61"/>
  <c r="N138" i="56"/>
  <c r="M8" i="49"/>
  <c r="M7" i="45"/>
  <c r="M7" i="46" s="1"/>
  <c r="M8" i="46"/>
  <c r="O83" i="46"/>
  <c r="M70" i="70"/>
  <c r="M136" i="42"/>
  <c r="M15" i="9"/>
  <c r="M16" i="10"/>
  <c r="M16" i="13"/>
  <c r="N69" i="66"/>
  <c r="N54" i="42"/>
  <c r="M179" i="70"/>
  <c r="M178" i="70" s="1"/>
  <c r="M128" i="48"/>
  <c r="M129" i="51"/>
  <c r="L78" i="64"/>
  <c r="L15" i="42"/>
  <c r="M70" i="71"/>
  <c r="M154" i="42"/>
  <c r="N126" i="56"/>
  <c r="N11" i="23"/>
  <c r="N11" i="26" s="1"/>
  <c r="M174" i="68"/>
  <c r="M89" i="46"/>
  <c r="N337" i="66"/>
  <c r="N52" i="56"/>
  <c r="M118" i="71"/>
  <c r="M136" i="71" s="1"/>
  <c r="M137" i="71"/>
  <c r="M66" i="48"/>
  <c r="M67" i="51"/>
  <c r="M179" i="67"/>
  <c r="M178" i="67" s="1"/>
  <c r="I27" i="25"/>
  <c r="I27" i="28" s="1"/>
  <c r="I3" i="22"/>
  <c r="L4" i="25"/>
  <c r="L4" i="28" s="1"/>
  <c r="M173" i="71"/>
  <c r="M172" i="71" s="1"/>
  <c r="M146" i="48"/>
  <c r="M147" i="51"/>
  <c r="L427" i="72"/>
  <c r="L426" i="72" s="1"/>
  <c r="L164" i="62"/>
  <c r="L7" i="61"/>
  <c r="L474" i="64"/>
  <c r="L473" i="64" s="1"/>
  <c r="L30" i="24"/>
  <c r="L30" i="27" s="1"/>
  <c r="L495" i="64"/>
  <c r="L494" i="64" s="1"/>
  <c r="L7" i="62"/>
  <c r="L428" i="66"/>
  <c r="L427" i="66" s="1"/>
  <c r="L47" i="61"/>
  <c r="N342" i="70"/>
  <c r="M135" i="64"/>
  <c r="M156" i="64" s="1"/>
  <c r="M157" i="64"/>
  <c r="O168" i="68"/>
  <c r="N330" i="65"/>
  <c r="O110" i="58"/>
  <c r="O109" i="54"/>
  <c r="O138" i="69"/>
  <c r="N8" i="25"/>
  <c r="N8" i="28" s="1"/>
  <c r="M68" i="72"/>
  <c r="M168" i="42"/>
  <c r="N75" i="64"/>
  <c r="N10" i="42"/>
  <c r="L160" i="64"/>
  <c r="L11" i="46"/>
  <c r="M143" i="65"/>
  <c r="M31" i="46"/>
  <c r="O102" i="69"/>
  <c r="L447" i="67"/>
  <c r="L446" i="67" s="1"/>
  <c r="L66" i="62"/>
  <c r="N20" i="24"/>
  <c r="N20" i="27" s="1"/>
  <c r="N11" i="24"/>
  <c r="N11" i="27" s="1"/>
  <c r="M86" i="49"/>
  <c r="M85" i="45"/>
  <c r="M85" i="46" s="1"/>
  <c r="M86" i="46"/>
  <c r="M165" i="49"/>
  <c r="M164" i="45"/>
  <c r="M164" i="46" s="1"/>
  <c r="M165" i="46"/>
  <c r="M219" i="68"/>
  <c r="M218" i="68" s="1"/>
  <c r="M85" i="48"/>
  <c r="M86" i="51"/>
  <c r="N20" i="23"/>
  <c r="N20" i="26" s="1"/>
  <c r="O5" i="24"/>
  <c r="O5" i="27" s="1"/>
  <c r="N8" i="21"/>
  <c r="K152" i="70"/>
  <c r="K140" i="46"/>
  <c r="M4" i="25"/>
  <c r="M4" i="28" s="1"/>
  <c r="N5" i="24"/>
  <c r="N5" i="27" s="1"/>
  <c r="N10" i="25"/>
  <c r="N10" i="28" s="1"/>
  <c r="N80" i="68"/>
  <c r="N89" i="42"/>
  <c r="N338" i="65"/>
  <c r="N34" i="56"/>
  <c r="O323" i="64"/>
  <c r="O4" i="54"/>
  <c r="L81" i="68"/>
  <c r="L92" i="42"/>
  <c r="L140" i="72"/>
  <c r="L168" i="46"/>
  <c r="M20" i="23"/>
  <c r="M20" i="26" s="1"/>
  <c r="P70" i="69"/>
  <c r="P117" i="42"/>
  <c r="M236" i="65"/>
  <c r="M235" i="65" s="1"/>
  <c r="M28" i="51"/>
  <c r="M428" i="69"/>
  <c r="M427" i="69" s="1"/>
  <c r="M109" i="61"/>
  <c r="L427" i="71"/>
  <c r="L426" i="71" s="1"/>
  <c r="L146" i="62"/>
  <c r="M146" i="68"/>
  <c r="M170" i="68" s="1"/>
  <c r="M171" i="68"/>
  <c r="N110" i="59"/>
  <c r="N109" i="55"/>
  <c r="N110" i="56"/>
  <c r="M118" i="72"/>
  <c r="M136" i="72" s="1"/>
  <c r="M137" i="72"/>
  <c r="L409" i="71"/>
  <c r="L408" i="71" s="1"/>
  <c r="L146" i="61"/>
  <c r="O4" i="55"/>
  <c r="O64" i="46"/>
  <c r="O26" i="46"/>
  <c r="M323" i="72"/>
  <c r="M169" i="56"/>
  <c r="L31" i="23"/>
  <c r="L31" i="26" s="1"/>
  <c r="O110" i="59"/>
  <c r="O109" i="55"/>
  <c r="O110" i="56"/>
  <c r="M336" i="66"/>
  <c r="M51" i="56"/>
  <c r="M68" i="71"/>
  <c r="M150" i="42"/>
  <c r="L30" i="25"/>
  <c r="L30" i="28" s="1"/>
  <c r="L161" i="64"/>
  <c r="L12" i="46"/>
  <c r="N70" i="69"/>
  <c r="N117" i="42"/>
  <c r="M99" i="6"/>
  <c r="M129" i="49"/>
  <c r="M128" i="45"/>
  <c r="M128" i="46" s="1"/>
  <c r="M129" i="46"/>
  <c r="M198" i="65"/>
  <c r="M197" i="65" s="1"/>
  <c r="M29" i="52"/>
  <c r="M28" i="49"/>
  <c r="M8" i="51"/>
  <c r="M7" i="48"/>
  <c r="M199" i="64"/>
  <c r="M198" i="64" s="1"/>
  <c r="N110" i="58"/>
  <c r="N109" i="54"/>
  <c r="N10" i="21"/>
  <c r="L409" i="72"/>
  <c r="L408" i="72" s="1"/>
  <c r="L164" i="61"/>
  <c r="L28" i="61"/>
  <c r="L428" i="65"/>
  <c r="L427" i="65" s="1"/>
  <c r="S17" i="14"/>
  <c r="S17" i="17" s="1"/>
  <c r="N313" i="69"/>
  <c r="N332" i="69" s="1"/>
  <c r="N333" i="69"/>
  <c r="L11" i="42"/>
  <c r="N20" i="13"/>
  <c r="N20" i="16" s="1"/>
  <c r="N20" i="10"/>
  <c r="O344" i="64"/>
  <c r="O138" i="67"/>
  <c r="K17" i="25"/>
  <c r="K17" i="28" s="1"/>
  <c r="O138" i="65"/>
  <c r="M144" i="65"/>
  <c r="M32" i="46"/>
  <c r="L344" i="67"/>
  <c r="L78" i="56"/>
  <c r="L30" i="23"/>
  <c r="L30" i="26" s="1"/>
  <c r="M324" i="71"/>
  <c r="M152" i="56"/>
  <c r="O428" i="64"/>
  <c r="O4" i="59"/>
  <c r="O491" i="64"/>
  <c r="O4" i="62"/>
  <c r="M321" i="71"/>
  <c r="M149" i="56"/>
  <c r="L84" i="68"/>
  <c r="L97" i="42"/>
  <c r="N68" i="65"/>
  <c r="N32" i="42"/>
  <c r="O70" i="69"/>
  <c r="O117" i="42"/>
  <c r="M15" i="8"/>
  <c r="M16" i="12"/>
  <c r="M141" i="70"/>
  <c r="M121" i="70"/>
  <c r="M140" i="70" s="1"/>
  <c r="N109" i="52"/>
  <c r="N255" i="69"/>
  <c r="N254" i="69" s="1"/>
  <c r="M109" i="62"/>
  <c r="M447" i="69"/>
  <c r="M446" i="69" s="1"/>
  <c r="N6" i="24"/>
  <c r="N6" i="27" s="1"/>
  <c r="K96" i="42"/>
  <c r="L428" i="70"/>
  <c r="L427" i="70" s="1"/>
  <c r="L128" i="61"/>
  <c r="L16" i="26"/>
  <c r="L15" i="23"/>
  <c r="L15" i="26" s="1"/>
  <c r="L26" i="24"/>
  <c r="L26" i="27" s="1"/>
  <c r="L26" i="21"/>
  <c r="M179" i="66"/>
  <c r="M178" i="66" s="1"/>
  <c r="M47" i="48"/>
  <c r="M48" i="51"/>
  <c r="O8" i="59"/>
  <c r="O7" i="55"/>
  <c r="O8" i="56"/>
  <c r="M67" i="49"/>
  <c r="M66" i="45"/>
  <c r="M66" i="46" s="1"/>
  <c r="M67" i="46"/>
  <c r="M48" i="49"/>
  <c r="M47" i="45"/>
  <c r="M47" i="46" s="1"/>
  <c r="M48" i="46"/>
  <c r="L17" i="22"/>
  <c r="L17" i="25" s="1"/>
  <c r="L17" i="28" s="1"/>
  <c r="N20" i="25"/>
  <c r="N20" i="28" s="1"/>
  <c r="M21" i="23"/>
  <c r="M21" i="26" s="1"/>
  <c r="N15" i="18"/>
  <c r="N342" i="65" l="1"/>
  <c r="J27" i="25"/>
  <c r="J27" i="28" s="1"/>
  <c r="J3" i="22"/>
  <c r="N6" i="21"/>
  <c r="O5" i="56"/>
  <c r="O366" i="64"/>
  <c r="M335" i="67"/>
  <c r="O116" i="56"/>
  <c r="L20" i="56"/>
  <c r="M69" i="56"/>
  <c r="N38" i="56"/>
  <c r="M50" i="56"/>
  <c r="N11" i="21"/>
  <c r="N324" i="71"/>
  <c r="N152" i="56"/>
  <c r="N159" i="64"/>
  <c r="N10" i="46"/>
  <c r="N100" i="72"/>
  <c r="M69" i="71"/>
  <c r="M153" i="42"/>
  <c r="M82" i="68"/>
  <c r="M93" i="42"/>
  <c r="O7" i="13"/>
  <c r="O7" i="16" s="1"/>
  <c r="O7" i="10"/>
  <c r="N321" i="72"/>
  <c r="N167" i="56"/>
  <c r="N70" i="67"/>
  <c r="N74" i="42"/>
  <c r="N341" i="65"/>
  <c r="N37" i="56"/>
  <c r="L28" i="23"/>
  <c r="L28" i="26" s="1"/>
  <c r="O390" i="69"/>
  <c r="O389" i="69" s="1"/>
  <c r="O110" i="62"/>
  <c r="O109" i="59"/>
  <c r="O4" i="56"/>
  <c r="O5" i="23"/>
  <c r="O5" i="26" s="1"/>
  <c r="M92" i="56"/>
  <c r="M28" i="24"/>
  <c r="M28" i="27" s="1"/>
  <c r="M243" i="68"/>
  <c r="M242" i="68" s="1"/>
  <c r="M86" i="52"/>
  <c r="M85" i="49"/>
  <c r="L381" i="64"/>
  <c r="M227" i="71"/>
  <c r="M226" i="71" s="1"/>
  <c r="M146" i="51"/>
  <c r="M335" i="66"/>
  <c r="O5" i="46"/>
  <c r="N145" i="65"/>
  <c r="N33" i="46"/>
  <c r="N143" i="65"/>
  <c r="N31" i="46"/>
  <c r="M313" i="65"/>
  <c r="M332" i="65" s="1"/>
  <c r="M333" i="65"/>
  <c r="N70" i="72"/>
  <c r="N172" i="42"/>
  <c r="O371" i="64"/>
  <c r="O10" i="56"/>
  <c r="M421" i="68"/>
  <c r="M94" i="56"/>
  <c r="M20" i="25"/>
  <c r="M20" i="28" s="1"/>
  <c r="M141" i="71"/>
  <c r="M151" i="46"/>
  <c r="N11" i="25"/>
  <c r="N11" i="28" s="1"/>
  <c r="O23" i="25"/>
  <c r="O23" i="28" s="1"/>
  <c r="N175" i="68"/>
  <c r="N90" i="46"/>
  <c r="N340" i="65"/>
  <c r="N36" i="56"/>
  <c r="L139" i="72"/>
  <c r="L167" i="46"/>
  <c r="M262" i="64"/>
  <c r="M261" i="64" s="1"/>
  <c r="M7" i="51"/>
  <c r="M419" i="68"/>
  <c r="O154" i="64"/>
  <c r="M14" i="56"/>
  <c r="L31" i="24"/>
  <c r="L31" i="27" s="1"/>
  <c r="L31" i="21"/>
  <c r="P8" i="13"/>
  <c r="P8" i="16" s="1"/>
  <c r="P8" i="10"/>
  <c r="N48" i="59"/>
  <c r="N47" i="55"/>
  <c r="N48" i="56"/>
  <c r="M77" i="64"/>
  <c r="M12" i="42"/>
  <c r="M69" i="65"/>
  <c r="M35" i="42"/>
  <c r="N70" i="70"/>
  <c r="N136" i="42"/>
  <c r="N114" i="64"/>
  <c r="N410" i="68"/>
  <c r="N83" i="56"/>
  <c r="N9" i="23"/>
  <c r="N9" i="26" s="1"/>
  <c r="K148" i="71"/>
  <c r="K158" i="46"/>
  <c r="M141" i="72"/>
  <c r="M169" i="46"/>
  <c r="M294" i="70"/>
  <c r="N336" i="66"/>
  <c r="N51" i="56"/>
  <c r="M21" i="24"/>
  <c r="M21" i="27" s="1"/>
  <c r="M21" i="21"/>
  <c r="O365" i="64"/>
  <c r="N330" i="70"/>
  <c r="M291" i="68"/>
  <c r="M290" i="68" s="1"/>
  <c r="M85" i="51"/>
  <c r="M375" i="64"/>
  <c r="L101" i="56"/>
  <c r="N333" i="66"/>
  <c r="N313" i="66"/>
  <c r="N332" i="66" s="1"/>
  <c r="N5" i="23"/>
  <c r="N5" i="26" s="1"/>
  <c r="O386" i="64"/>
  <c r="O4" i="57"/>
  <c r="N102" i="70"/>
  <c r="N145" i="70"/>
  <c r="N133" i="46"/>
  <c r="N144" i="67"/>
  <c r="N70" i="46"/>
  <c r="K148" i="72"/>
  <c r="K176" i="46"/>
  <c r="L177" i="68"/>
  <c r="L92" i="46"/>
  <c r="N339" i="65"/>
  <c r="N35" i="56"/>
  <c r="N70" i="65"/>
  <c r="N36" i="42"/>
  <c r="M294" i="67"/>
  <c r="M255" i="65"/>
  <c r="M254" i="65" s="1"/>
  <c r="M28" i="52"/>
  <c r="M198" i="70"/>
  <c r="M197" i="70" s="1"/>
  <c r="M129" i="52"/>
  <c r="M128" i="49"/>
  <c r="O407" i="64"/>
  <c r="O4" i="58"/>
  <c r="O4" i="61"/>
  <c r="O470" i="64"/>
  <c r="O109" i="56"/>
  <c r="M16" i="16"/>
  <c r="M15" i="13"/>
  <c r="M15" i="16" s="1"/>
  <c r="M191" i="71"/>
  <c r="M190" i="71" s="1"/>
  <c r="M147" i="52"/>
  <c r="M146" i="49"/>
  <c r="L428" i="68"/>
  <c r="M29" i="58"/>
  <c r="M28" i="54"/>
  <c r="O7" i="56"/>
  <c r="M322" i="72"/>
  <c r="M168" i="56"/>
  <c r="M337" i="70"/>
  <c r="M133" i="56"/>
  <c r="M364" i="68"/>
  <c r="M422" i="68"/>
  <c r="M95" i="56"/>
  <c r="N102" i="66"/>
  <c r="M326" i="64"/>
  <c r="N328" i="72"/>
  <c r="N174" i="56"/>
  <c r="M198" i="66"/>
  <c r="M197" i="66" s="1"/>
  <c r="M48" i="52"/>
  <c r="M47" i="49"/>
  <c r="N371" i="69"/>
  <c r="N370" i="69" s="1"/>
  <c r="N110" i="61"/>
  <c r="N109" i="58"/>
  <c r="M153" i="6"/>
  <c r="M129" i="6"/>
  <c r="N109" i="56"/>
  <c r="M165" i="52"/>
  <c r="M164" i="49"/>
  <c r="M191" i="72"/>
  <c r="M190" i="72" s="1"/>
  <c r="N20" i="21"/>
  <c r="O371" i="69"/>
  <c r="O370" i="69" s="1"/>
  <c r="O110" i="61"/>
  <c r="O109" i="58"/>
  <c r="L30" i="21"/>
  <c r="M24" i="13"/>
  <c r="M24" i="16" s="1"/>
  <c r="M24" i="10"/>
  <c r="O411" i="64"/>
  <c r="O410" i="64" s="1"/>
  <c r="O8" i="61"/>
  <c r="O7" i="58"/>
  <c r="P342" i="69"/>
  <c r="P119" i="56"/>
  <c r="N156" i="56"/>
  <c r="K152" i="65"/>
  <c r="K40" i="46"/>
  <c r="K152" i="66"/>
  <c r="K59" i="46"/>
  <c r="M282" i="72"/>
  <c r="P5" i="13"/>
  <c r="P5" i="16" s="1"/>
  <c r="P5" i="10"/>
  <c r="M282" i="71"/>
  <c r="M294" i="66"/>
  <c r="N102" i="67"/>
  <c r="M236" i="66"/>
  <c r="M235" i="66" s="1"/>
  <c r="M47" i="51"/>
  <c r="M15" i="12"/>
  <c r="M15" i="15" s="1"/>
  <c r="M16" i="15"/>
  <c r="M26" i="23"/>
  <c r="M26" i="26" s="1"/>
  <c r="N390" i="69"/>
  <c r="N389" i="69" s="1"/>
  <c r="N110" i="62"/>
  <c r="N109" i="59"/>
  <c r="O5" i="21"/>
  <c r="M236" i="67"/>
  <c r="M235" i="67" s="1"/>
  <c r="M66" i="51"/>
  <c r="M15" i="10"/>
  <c r="M220" i="64"/>
  <c r="M219" i="64" s="1"/>
  <c r="M8" i="52"/>
  <c r="M7" i="49"/>
  <c r="M227" i="72"/>
  <c r="M226" i="72" s="1"/>
  <c r="M164" i="51"/>
  <c r="N48" i="58"/>
  <c r="N47" i="54"/>
  <c r="O11" i="13"/>
  <c r="O11" i="16" s="1"/>
  <c r="O11" i="10"/>
  <c r="M17" i="18"/>
  <c r="M11" i="56"/>
  <c r="N328" i="71"/>
  <c r="N69" i="70"/>
  <c r="N135" i="42"/>
  <c r="M198" i="67"/>
  <c r="M197" i="67" s="1"/>
  <c r="M67" i="52"/>
  <c r="M66" i="49"/>
  <c r="N102" i="65"/>
  <c r="N67" i="67"/>
  <c r="N69" i="42"/>
  <c r="N69" i="67"/>
  <c r="N73" i="42"/>
  <c r="L31" i="25"/>
  <c r="L31" i="28" s="1"/>
  <c r="N122" i="68"/>
  <c r="O335" i="69"/>
  <c r="O112" i="56"/>
  <c r="N6" i="25"/>
  <c r="N6" i="28" s="1"/>
  <c r="M381" i="64"/>
  <c r="M20" i="56"/>
  <c r="M28" i="21"/>
  <c r="K187" i="68"/>
  <c r="K102" i="46"/>
  <c r="N100" i="71"/>
  <c r="K170" i="64"/>
  <c r="K21" i="46"/>
  <c r="M337" i="67"/>
  <c r="M71" i="56"/>
  <c r="K152" i="69"/>
  <c r="K121" i="46"/>
  <c r="O7" i="59"/>
  <c r="O8" i="62"/>
  <c r="O432" i="64"/>
  <c r="O431" i="64" s="1"/>
  <c r="M29" i="59"/>
  <c r="M28" i="55"/>
  <c r="M29" i="56"/>
  <c r="O18" i="23"/>
  <c r="O18" i="26" s="1"/>
  <c r="O110" i="48"/>
  <c r="O109" i="44"/>
  <c r="L28" i="24"/>
  <c r="L28" i="27" s="1"/>
  <c r="L28" i="21"/>
  <c r="I3" i="25"/>
  <c r="M20" i="24"/>
  <c r="M20" i="27" s="1"/>
  <c r="M20" i="21"/>
  <c r="M236" i="70"/>
  <c r="M235" i="70" s="1"/>
  <c r="M128" i="51"/>
  <c r="N9" i="24"/>
  <c r="N9" i="27" s="1"/>
  <c r="T3" i="7"/>
  <c r="T4" i="14"/>
  <c r="T4" i="17" s="1"/>
  <c r="M372" i="64"/>
  <c r="O339" i="69"/>
  <c r="M22" i="13"/>
  <c r="M22" i="16" s="1"/>
  <c r="M22" i="10"/>
  <c r="M99" i="56" l="1"/>
  <c r="M426" i="68"/>
  <c r="M28" i="56"/>
  <c r="J3" i="25"/>
  <c r="N9" i="21"/>
  <c r="T29" i="12"/>
  <c r="T29" i="15" s="1"/>
  <c r="P9" i="13"/>
  <c r="P9" i="16" s="1"/>
  <c r="P9" i="10"/>
  <c r="N5" i="25"/>
  <c r="N5" i="28" s="1"/>
  <c r="N18" i="13"/>
  <c r="N18" i="16" s="1"/>
  <c r="N18" i="10"/>
  <c r="Q14" i="18"/>
  <c r="M83" i="68"/>
  <c r="M96" i="42"/>
  <c r="M313" i="66"/>
  <c r="M332" i="66" s="1"/>
  <c r="M333" i="66"/>
  <c r="O138" i="70"/>
  <c r="M245" i="71"/>
  <c r="M244" i="71" s="1"/>
  <c r="M146" i="52"/>
  <c r="N129" i="48"/>
  <c r="N128" i="44"/>
  <c r="N323" i="72"/>
  <c r="N169" i="56"/>
  <c r="M15" i="20"/>
  <c r="M16" i="24"/>
  <c r="N144" i="65"/>
  <c r="N32" i="46"/>
  <c r="M337" i="65"/>
  <c r="M33" i="56"/>
  <c r="N324" i="72"/>
  <c r="N170" i="56"/>
  <c r="M139" i="72"/>
  <c r="M167" i="46"/>
  <c r="I3" i="28"/>
  <c r="L19" i="13"/>
  <c r="L19" i="16" s="1"/>
  <c r="L19" i="10"/>
  <c r="M86" i="59"/>
  <c r="M85" i="55"/>
  <c r="M86" i="56"/>
  <c r="M255" i="67"/>
  <c r="M254" i="67" s="1"/>
  <c r="M66" i="52"/>
  <c r="M165" i="58"/>
  <c r="M164" i="54"/>
  <c r="M120" i="6"/>
  <c r="M160" i="6"/>
  <c r="M136" i="6"/>
  <c r="P10" i="13"/>
  <c r="P10" i="16" s="1"/>
  <c r="P10" i="10"/>
  <c r="M67" i="59"/>
  <c r="M66" i="55"/>
  <c r="M67" i="56"/>
  <c r="M21" i="25"/>
  <c r="M21" i="28" s="1"/>
  <c r="O447" i="69"/>
  <c r="O446" i="69" s="1"/>
  <c r="O109" i="62"/>
  <c r="M67" i="72"/>
  <c r="M167" i="42"/>
  <c r="N143" i="67"/>
  <c r="N69" i="46"/>
  <c r="M140" i="71"/>
  <c r="M150" i="46"/>
  <c r="N67" i="70"/>
  <c r="N131" i="42"/>
  <c r="N144" i="70"/>
  <c r="N132" i="46"/>
  <c r="M22" i="23"/>
  <c r="M22" i="26" s="1"/>
  <c r="M413" i="68"/>
  <c r="M388" i="68"/>
  <c r="M412" i="68" s="1"/>
  <c r="P6" i="13"/>
  <c r="P6" i="16" s="1"/>
  <c r="P6" i="10"/>
  <c r="N86" i="48"/>
  <c r="N85" i="44"/>
  <c r="M245" i="72"/>
  <c r="M244" i="72" s="1"/>
  <c r="M164" i="52"/>
  <c r="M313" i="67"/>
  <c r="M332" i="67" s="1"/>
  <c r="M333" i="67"/>
  <c r="O110" i="49"/>
  <c r="O110" i="46"/>
  <c r="O109" i="45"/>
  <c r="O109" i="46" s="1"/>
  <c r="N47" i="56"/>
  <c r="O18" i="24"/>
  <c r="O18" i="27" s="1"/>
  <c r="O18" i="21"/>
  <c r="M85" i="52"/>
  <c r="M315" i="68"/>
  <c r="M314" i="68" s="1"/>
  <c r="M129" i="59"/>
  <c r="M128" i="55"/>
  <c r="M129" i="56"/>
  <c r="N165" i="48"/>
  <c r="N164" i="44"/>
  <c r="M336" i="70"/>
  <c r="M132" i="56"/>
  <c r="N323" i="71"/>
  <c r="N151" i="56"/>
  <c r="M24" i="23"/>
  <c r="M24" i="26" s="1"/>
  <c r="N77" i="64"/>
  <c r="N12" i="42"/>
  <c r="N29" i="48"/>
  <c r="N28" i="44"/>
  <c r="O18" i="25"/>
  <c r="O18" i="28" s="1"/>
  <c r="M86" i="58"/>
  <c r="M85" i="54"/>
  <c r="M255" i="70"/>
  <c r="M254" i="70" s="1"/>
  <c r="M128" i="52"/>
  <c r="M67" i="58"/>
  <c r="M66" i="54"/>
  <c r="O5" i="25"/>
  <c r="O5" i="28" s="1"/>
  <c r="O141" i="69"/>
  <c r="O121" i="69"/>
  <c r="O140" i="69" s="1"/>
  <c r="M129" i="58"/>
  <c r="M128" i="54"/>
  <c r="N47" i="59"/>
  <c r="N390" i="66"/>
  <c r="N389" i="66" s="1"/>
  <c r="N48" i="62"/>
  <c r="M313" i="70"/>
  <c r="M332" i="70" s="1"/>
  <c r="M333" i="70"/>
  <c r="M179" i="68"/>
  <c r="M94" i="46"/>
  <c r="M16" i="21"/>
  <c r="M415" i="68"/>
  <c r="N79" i="68"/>
  <c r="N88" i="42"/>
  <c r="M417" i="68"/>
  <c r="M90" i="56"/>
  <c r="N68" i="71"/>
  <c r="N150" i="42"/>
  <c r="N322" i="71"/>
  <c r="N150" i="56"/>
  <c r="N67" i="71"/>
  <c r="N149" i="42"/>
  <c r="K29" i="13"/>
  <c r="K29" i="16" s="1"/>
  <c r="K29" i="10"/>
  <c r="M28" i="23"/>
  <c r="M28" i="26" s="1"/>
  <c r="M7" i="52"/>
  <c r="M283" i="64"/>
  <c r="M282" i="64" s="1"/>
  <c r="N67" i="48"/>
  <c r="N66" i="44"/>
  <c r="M165" i="59"/>
  <c r="M164" i="55"/>
  <c r="M165" i="56"/>
  <c r="M255" i="66"/>
  <c r="M254" i="66" s="1"/>
  <c r="M47" i="52"/>
  <c r="N48" i="48"/>
  <c r="N47" i="44"/>
  <c r="Q4" i="18"/>
  <c r="Q3" i="18" s="1"/>
  <c r="M336" i="67"/>
  <c r="M70" i="56"/>
  <c r="P7" i="13"/>
  <c r="P7" i="16" s="1"/>
  <c r="P7" i="10"/>
  <c r="M8" i="58"/>
  <c r="M7" i="54"/>
  <c r="N9" i="25"/>
  <c r="N9" i="28" s="1"/>
  <c r="P367" i="64"/>
  <c r="P6" i="56"/>
  <c r="M420" i="68"/>
  <c r="M93" i="56"/>
  <c r="M390" i="65"/>
  <c r="M389" i="65" s="1"/>
  <c r="M29" i="62"/>
  <c r="M28" i="59"/>
  <c r="O495" i="64"/>
  <c r="O494" i="64" s="1"/>
  <c r="O7" i="62"/>
  <c r="N109" i="62"/>
  <c r="N447" i="69"/>
  <c r="N446" i="69" s="1"/>
  <c r="M300" i="72"/>
  <c r="M318" i="72" s="1"/>
  <c r="M319" i="72"/>
  <c r="O474" i="64"/>
  <c r="O473" i="64" s="1"/>
  <c r="O7" i="61"/>
  <c r="P64" i="46"/>
  <c r="M147" i="59"/>
  <c r="M146" i="55"/>
  <c r="M147" i="56"/>
  <c r="M140" i="72"/>
  <c r="M168" i="46"/>
  <c r="O69" i="69"/>
  <c r="O116" i="42"/>
  <c r="N69" i="65"/>
  <c r="N35" i="42"/>
  <c r="M81" i="68"/>
  <c r="M92" i="42"/>
  <c r="M84" i="68"/>
  <c r="M97" i="42"/>
  <c r="O334" i="69"/>
  <c r="O111" i="56"/>
  <c r="O23" i="24"/>
  <c r="O23" i="27" s="1"/>
  <c r="O23" i="21"/>
  <c r="M147" i="58"/>
  <c r="M146" i="54"/>
  <c r="P138" i="67"/>
  <c r="M371" i="65"/>
  <c r="M370" i="65" s="1"/>
  <c r="M29" i="61"/>
  <c r="M28" i="58"/>
  <c r="P14" i="18"/>
  <c r="P4" i="18"/>
  <c r="P3" i="18" s="1"/>
  <c r="O449" i="64"/>
  <c r="O4" i="60"/>
  <c r="O4" i="63"/>
  <c r="O512" i="64"/>
  <c r="M300" i="71"/>
  <c r="M318" i="71" s="1"/>
  <c r="M319" i="71"/>
  <c r="M8" i="59"/>
  <c r="M7" i="55"/>
  <c r="M8" i="56"/>
  <c r="N174" i="68"/>
  <c r="N89" i="46"/>
  <c r="O110" i="51"/>
  <c r="O109" i="48"/>
  <c r="O179" i="69"/>
  <c r="O178" i="69" s="1"/>
  <c r="N70" i="71"/>
  <c r="N154" i="42"/>
  <c r="M67" i="71"/>
  <c r="M149" i="42"/>
  <c r="M379" i="64"/>
  <c r="M18" i="56"/>
  <c r="M162" i="64"/>
  <c r="M13" i="46"/>
  <c r="M48" i="59"/>
  <c r="M47" i="55"/>
  <c r="M48" i="56"/>
  <c r="N147" i="48"/>
  <c r="N146" i="44"/>
  <c r="N371" i="66"/>
  <c r="N370" i="66" s="1"/>
  <c r="N48" i="61"/>
  <c r="N47" i="58"/>
  <c r="M48" i="58"/>
  <c r="M47" i="54"/>
  <c r="O109" i="61"/>
  <c r="O428" i="69"/>
  <c r="O427" i="69" s="1"/>
  <c r="N428" i="69"/>
  <c r="N427" i="69" s="1"/>
  <c r="N109" i="61"/>
  <c r="O126" i="46"/>
  <c r="K29" i="14"/>
  <c r="K29" i="17" s="1"/>
  <c r="K27" i="11"/>
  <c r="N8" i="48"/>
  <c r="N7" i="44"/>
  <c r="M347" i="64"/>
  <c r="M368" i="64" s="1"/>
  <c r="M369" i="64"/>
  <c r="L28" i="25"/>
  <c r="L28" i="28" s="1"/>
  <c r="T27" i="7"/>
  <c r="M88" i="56" l="1"/>
  <c r="M335" i="70"/>
  <c r="J3" i="28"/>
  <c r="M7" i="56"/>
  <c r="M164" i="56"/>
  <c r="M47" i="56"/>
  <c r="M131" i="56"/>
  <c r="N162" i="64"/>
  <c r="N13" i="46"/>
  <c r="N71" i="56"/>
  <c r="O330" i="67"/>
  <c r="O64" i="56"/>
  <c r="O8" i="23"/>
  <c r="O8" i="26" s="1"/>
  <c r="M432" i="64"/>
  <c r="M431" i="64" s="1"/>
  <c r="M8" i="62"/>
  <c r="M7" i="59"/>
  <c r="N173" i="68"/>
  <c r="N88" i="46"/>
  <c r="N69" i="72"/>
  <c r="N171" i="42"/>
  <c r="N421" i="68"/>
  <c r="N94" i="56"/>
  <c r="P23" i="23"/>
  <c r="P23" i="26" s="1"/>
  <c r="N322" i="72"/>
  <c r="N168" i="56"/>
  <c r="N143" i="70"/>
  <c r="N131" i="46"/>
  <c r="P102" i="69"/>
  <c r="K27" i="14"/>
  <c r="K27" i="17" s="1"/>
  <c r="K3" i="11"/>
  <c r="N428" i="66"/>
  <c r="N427" i="66" s="1"/>
  <c r="N47" i="61"/>
  <c r="M355" i="71"/>
  <c r="M354" i="71" s="1"/>
  <c r="M147" i="61"/>
  <c r="M146" i="58"/>
  <c r="O45" i="46"/>
  <c r="N171" i="68"/>
  <c r="N146" i="68"/>
  <c r="N170" i="68" s="1"/>
  <c r="M22" i="24"/>
  <c r="M22" i="27" s="1"/>
  <c r="M22" i="21"/>
  <c r="M461" i="68"/>
  <c r="M460" i="68" s="1"/>
  <c r="M86" i="61"/>
  <c r="M85" i="58"/>
  <c r="N164" i="48"/>
  <c r="N165" i="51"/>
  <c r="N173" i="72"/>
  <c r="N172" i="72" s="1"/>
  <c r="P138" i="66"/>
  <c r="O67" i="69"/>
  <c r="O112" i="42"/>
  <c r="M371" i="66"/>
  <c r="M370" i="66" s="1"/>
  <c r="M48" i="61"/>
  <c r="M47" i="58"/>
  <c r="M428" i="65"/>
  <c r="M427" i="65" s="1"/>
  <c r="M28" i="61"/>
  <c r="M24" i="25"/>
  <c r="M24" i="28" s="1"/>
  <c r="N419" i="68"/>
  <c r="N92" i="56"/>
  <c r="N67" i="49"/>
  <c r="N67" i="46"/>
  <c r="N66" i="45"/>
  <c r="N66" i="46" s="1"/>
  <c r="O138" i="66"/>
  <c r="M373" i="72"/>
  <c r="M372" i="72" s="1"/>
  <c r="M164" i="59"/>
  <c r="M165" i="62"/>
  <c r="N86" i="51"/>
  <c r="N85" i="48"/>
  <c r="N219" i="68"/>
  <c r="N218" i="68" s="1"/>
  <c r="N129" i="49"/>
  <c r="N128" i="45"/>
  <c r="N128" i="46" s="1"/>
  <c r="N129" i="46"/>
  <c r="P26" i="46"/>
  <c r="N95" i="56"/>
  <c r="M178" i="68"/>
  <c r="M93" i="46"/>
  <c r="P11" i="13"/>
  <c r="P11" i="16" s="1"/>
  <c r="P11" i="10"/>
  <c r="M139" i="71"/>
  <c r="M149" i="46"/>
  <c r="Q5" i="13"/>
  <c r="Q5" i="16" s="1"/>
  <c r="Q5" i="10"/>
  <c r="O386" i="69"/>
  <c r="O106" i="59"/>
  <c r="O443" i="69"/>
  <c r="O106" i="62"/>
  <c r="M76" i="64"/>
  <c r="O83" i="56"/>
  <c r="O9" i="23"/>
  <c r="O9" i="26" s="1"/>
  <c r="N141" i="67"/>
  <c r="N121" i="67"/>
  <c r="N140" i="67" s="1"/>
  <c r="M24" i="24"/>
  <c r="M24" i="27" s="1"/>
  <c r="M24" i="21"/>
  <c r="O109" i="51"/>
  <c r="O236" i="69"/>
  <c r="O235" i="69" s="1"/>
  <c r="O6" i="24"/>
  <c r="O6" i="27" s="1"/>
  <c r="O8" i="24"/>
  <c r="O8" i="27" s="1"/>
  <c r="N337" i="67"/>
  <c r="N179" i="66"/>
  <c r="N178" i="66" s="1"/>
  <c r="N48" i="51"/>
  <c r="N47" i="48"/>
  <c r="M371" i="70"/>
  <c r="M370" i="70" s="1"/>
  <c r="M128" i="58"/>
  <c r="M129" i="61"/>
  <c r="N8" i="49"/>
  <c r="N8" i="46"/>
  <c r="N7" i="45"/>
  <c r="N7" i="46" s="1"/>
  <c r="M15" i="56"/>
  <c r="O10" i="24"/>
  <c r="O10" i="27" s="1"/>
  <c r="P107" i="46"/>
  <c r="N121" i="70"/>
  <c r="N140" i="70" s="1"/>
  <c r="N141" i="70"/>
  <c r="P138" i="65"/>
  <c r="M164" i="58"/>
  <c r="M165" i="61"/>
  <c r="M355" i="72"/>
  <c r="M354" i="72" s="1"/>
  <c r="N422" i="68"/>
  <c r="N48" i="49"/>
  <c r="N48" i="46"/>
  <c r="N47" i="45"/>
  <c r="N47" i="46" s="1"/>
  <c r="M15" i="19"/>
  <c r="M15" i="21" s="1"/>
  <c r="M16" i="23"/>
  <c r="N29" i="51"/>
  <c r="N179" i="65"/>
  <c r="N178" i="65" s="1"/>
  <c r="N28" i="48"/>
  <c r="N135" i="64"/>
  <c r="N156" i="64" s="1"/>
  <c r="N157" i="64"/>
  <c r="M376" i="64"/>
  <c r="O106" i="55"/>
  <c r="O109" i="49"/>
  <c r="O110" i="52"/>
  <c r="O198" i="69"/>
  <c r="O197" i="69" s="1"/>
  <c r="P138" i="69"/>
  <c r="P5" i="46"/>
  <c r="M66" i="56"/>
  <c r="N121" i="66"/>
  <c r="N140" i="66" s="1"/>
  <c r="N141" i="66"/>
  <c r="M79" i="64"/>
  <c r="M16" i="42"/>
  <c r="N375" i="64"/>
  <c r="N14" i="56"/>
  <c r="N69" i="71"/>
  <c r="N153" i="42"/>
  <c r="O330" i="65"/>
  <c r="M169" i="64"/>
  <c r="M20" i="46"/>
  <c r="N141" i="71"/>
  <c r="N151" i="46"/>
  <c r="M416" i="68"/>
  <c r="M89" i="56"/>
  <c r="O57" i="56"/>
  <c r="M161" i="64"/>
  <c r="M12" i="46"/>
  <c r="N146" i="48"/>
  <c r="N147" i="51"/>
  <c r="N173" i="71"/>
  <c r="N172" i="71" s="1"/>
  <c r="N26" i="23"/>
  <c r="N26" i="26" s="1"/>
  <c r="N147" i="49"/>
  <c r="N146" i="45"/>
  <c r="N146" i="46" s="1"/>
  <c r="N147" i="46"/>
  <c r="O310" i="69"/>
  <c r="N99" i="6"/>
  <c r="M31" i="56"/>
  <c r="P154" i="64"/>
  <c r="N21" i="13"/>
  <c r="N21" i="16" s="1"/>
  <c r="N21" i="10"/>
  <c r="M66" i="59"/>
  <c r="M67" i="62"/>
  <c r="M390" i="67"/>
  <c r="M389" i="67" s="1"/>
  <c r="M85" i="56"/>
  <c r="N321" i="71"/>
  <c r="N149" i="56"/>
  <c r="M390" i="66"/>
  <c r="M389" i="66" s="1"/>
  <c r="M48" i="62"/>
  <c r="M47" i="59"/>
  <c r="N82" i="68"/>
  <c r="N93" i="42"/>
  <c r="N16" i="10"/>
  <c r="N15" i="9"/>
  <c r="N16" i="13"/>
  <c r="M22" i="25"/>
  <c r="M22" i="28" s="1"/>
  <c r="N199" i="64"/>
  <c r="N198" i="64" s="1"/>
  <c r="N8" i="51"/>
  <c r="N7" i="48"/>
  <c r="M26" i="24"/>
  <c r="M26" i="27" s="1"/>
  <c r="M26" i="21"/>
  <c r="P83" i="46"/>
  <c r="M447" i="65"/>
  <c r="M446" i="65" s="1"/>
  <c r="M28" i="62"/>
  <c r="M411" i="64"/>
  <c r="M410" i="64" s="1"/>
  <c r="M7" i="58"/>
  <c r="M8" i="61"/>
  <c r="N165" i="49"/>
  <c r="N165" i="46"/>
  <c r="N164" i="45"/>
  <c r="N164" i="46" s="1"/>
  <c r="N118" i="71"/>
  <c r="N136" i="71" s="1"/>
  <c r="N137" i="71"/>
  <c r="N15" i="8"/>
  <c r="N16" i="12"/>
  <c r="M128" i="56"/>
  <c r="M335" i="65"/>
  <c r="M485" i="68"/>
  <c r="M484" i="68" s="1"/>
  <c r="M86" i="62"/>
  <c r="M85" i="59"/>
  <c r="O75" i="64"/>
  <c r="O10" i="42"/>
  <c r="M336" i="65"/>
  <c r="M32" i="56"/>
  <c r="O291" i="69"/>
  <c r="O106" i="54"/>
  <c r="O10" i="23"/>
  <c r="O10" i="26" s="1"/>
  <c r="N139" i="71"/>
  <c r="N149" i="46"/>
  <c r="P335" i="69"/>
  <c r="P112" i="56"/>
  <c r="M177" i="68"/>
  <c r="M92" i="46"/>
  <c r="O9" i="24"/>
  <c r="O9" i="27" s="1"/>
  <c r="P168" i="68"/>
  <c r="M146" i="56"/>
  <c r="N118" i="72"/>
  <c r="N136" i="72" s="1"/>
  <c r="N137" i="72"/>
  <c r="M66" i="58"/>
  <c r="M67" i="61"/>
  <c r="M371" i="67"/>
  <c r="M370" i="67" s="1"/>
  <c r="M129" i="62"/>
  <c r="M128" i="59"/>
  <c r="M390" i="70"/>
  <c r="M389" i="70" s="1"/>
  <c r="M28" i="25"/>
  <c r="M28" i="28" s="1"/>
  <c r="N29" i="49"/>
  <c r="N28" i="45"/>
  <c r="N28" i="46" s="1"/>
  <c r="N29" i="46"/>
  <c r="N4" i="22"/>
  <c r="N17" i="18"/>
  <c r="M378" i="64"/>
  <c r="M17" i="56"/>
  <c r="N372" i="64"/>
  <c r="N11" i="56"/>
  <c r="M186" i="68"/>
  <c r="M101" i="46"/>
  <c r="P91" i="56"/>
  <c r="N68" i="72"/>
  <c r="N168" i="42"/>
  <c r="M147" i="62"/>
  <c r="M373" i="71"/>
  <c r="M372" i="71" s="1"/>
  <c r="M146" i="59"/>
  <c r="N86" i="49"/>
  <c r="N85" i="45"/>
  <c r="N85" i="46" s="1"/>
  <c r="N86" i="46"/>
  <c r="N66" i="48"/>
  <c r="N67" i="51"/>
  <c r="N179" i="67"/>
  <c r="N178" i="67" s="1"/>
  <c r="N447" i="66"/>
  <c r="N446" i="66" s="1"/>
  <c r="N47" i="62"/>
  <c r="P45" i="46"/>
  <c r="N121" i="65"/>
  <c r="N140" i="65" s="1"/>
  <c r="N141" i="65"/>
  <c r="M16" i="27"/>
  <c r="M15" i="24"/>
  <c r="M15" i="27" s="1"/>
  <c r="N179" i="70"/>
  <c r="N178" i="70" s="1"/>
  <c r="N129" i="51"/>
  <c r="N128" i="48"/>
  <c r="P418" i="68" l="1"/>
  <c r="K59" i="56"/>
  <c r="O8" i="21"/>
  <c r="O9" i="21"/>
  <c r="N374" i="64"/>
  <c r="N379" i="64"/>
  <c r="N18" i="56"/>
  <c r="L27" i="18"/>
  <c r="P72" i="56"/>
  <c r="N371" i="64"/>
  <c r="O107" i="56"/>
  <c r="N364" i="68"/>
  <c r="N26" i="24"/>
  <c r="N26" i="27" s="1"/>
  <c r="N26" i="21"/>
  <c r="M334" i="65"/>
  <c r="M30" i="56"/>
  <c r="O69" i="66"/>
  <c r="O54" i="42"/>
  <c r="P282" i="71"/>
  <c r="Q9" i="13"/>
  <c r="Q9" i="16" s="1"/>
  <c r="Q9" i="10"/>
  <c r="Q7" i="13"/>
  <c r="Q7" i="16" s="1"/>
  <c r="Q7" i="10"/>
  <c r="N164" i="49"/>
  <c r="N191" i="72"/>
  <c r="N190" i="72" s="1"/>
  <c r="N165" i="52"/>
  <c r="N262" i="64"/>
  <c r="N261" i="64" s="1"/>
  <c r="N7" i="51"/>
  <c r="N15" i="10"/>
  <c r="M447" i="67"/>
  <c r="M446" i="67" s="1"/>
  <c r="M66" i="62"/>
  <c r="O342" i="66"/>
  <c r="N236" i="66"/>
  <c r="N235" i="66" s="1"/>
  <c r="N47" i="51"/>
  <c r="M11" i="42"/>
  <c r="N291" i="68"/>
  <c r="N290" i="68" s="1"/>
  <c r="N85" i="51"/>
  <c r="O53" i="56"/>
  <c r="N128" i="51"/>
  <c r="N236" i="70"/>
  <c r="N235" i="70" s="1"/>
  <c r="N16" i="16"/>
  <c r="N15" i="13"/>
  <c r="N15" i="16" s="1"/>
  <c r="O6" i="23"/>
  <c r="O6" i="26" s="1"/>
  <c r="O6" i="21"/>
  <c r="N227" i="72"/>
  <c r="N226" i="72" s="1"/>
  <c r="N164" i="51"/>
  <c r="O348" i="69"/>
  <c r="O106" i="57"/>
  <c r="O10" i="25"/>
  <c r="O10" i="28" s="1"/>
  <c r="N84" i="68"/>
  <c r="N97" i="42"/>
  <c r="N21" i="23"/>
  <c r="N21" i="26" s="1"/>
  <c r="N67" i="72"/>
  <c r="N167" i="42"/>
  <c r="N294" i="67"/>
  <c r="P23" i="25"/>
  <c r="P23" i="28" s="1"/>
  <c r="N420" i="68"/>
  <c r="N93" i="56"/>
  <c r="M377" i="64"/>
  <c r="M16" i="56"/>
  <c r="O70" i="66"/>
  <c r="O55" i="42"/>
  <c r="N13" i="56"/>
  <c r="M557" i="68"/>
  <c r="M556" i="68" s="1"/>
  <c r="M85" i="62"/>
  <c r="O106" i="56"/>
  <c r="M409" i="72"/>
  <c r="M408" i="72" s="1"/>
  <c r="M164" i="61"/>
  <c r="M85" i="61"/>
  <c r="M533" i="68"/>
  <c r="M532" i="68" s="1"/>
  <c r="P110" i="48"/>
  <c r="P109" i="44"/>
  <c r="O338" i="66"/>
  <c r="O8" i="25"/>
  <c r="O8" i="28" s="1"/>
  <c r="N336" i="67"/>
  <c r="N70" i="56"/>
  <c r="N161" i="64"/>
  <c r="N12" i="46"/>
  <c r="N294" i="70"/>
  <c r="N337" i="65"/>
  <c r="N33" i="56"/>
  <c r="N146" i="49"/>
  <c r="N147" i="52"/>
  <c r="N191" i="71"/>
  <c r="N190" i="71" s="1"/>
  <c r="M15" i="23"/>
  <c r="M15" i="26" s="1"/>
  <c r="M16" i="26"/>
  <c r="K3" i="14"/>
  <c r="N282" i="71"/>
  <c r="N426" i="68"/>
  <c r="N99" i="56"/>
  <c r="N373" i="64"/>
  <c r="N12" i="56"/>
  <c r="N337" i="70"/>
  <c r="N133" i="56"/>
  <c r="N66" i="51"/>
  <c r="N236" i="67"/>
  <c r="N235" i="67" s="1"/>
  <c r="M427" i="71"/>
  <c r="M426" i="71" s="1"/>
  <c r="M146" i="62"/>
  <c r="K344" i="66"/>
  <c r="M31" i="13"/>
  <c r="M31" i="16" s="1"/>
  <c r="M31" i="10"/>
  <c r="N4" i="25"/>
  <c r="N4" i="28" s="1"/>
  <c r="M128" i="62"/>
  <c r="M447" i="70"/>
  <c r="M446" i="70" s="1"/>
  <c r="P338" i="67"/>
  <c r="O330" i="69"/>
  <c r="K29" i="24"/>
  <c r="K29" i="27" s="1"/>
  <c r="O109" i="52"/>
  <c r="O255" i="69"/>
  <c r="O254" i="69" s="1"/>
  <c r="O10" i="21"/>
  <c r="M427" i="72"/>
  <c r="M426" i="72" s="1"/>
  <c r="M164" i="62"/>
  <c r="Q6" i="56"/>
  <c r="M428" i="66"/>
  <c r="M427" i="66" s="1"/>
  <c r="M47" i="61"/>
  <c r="M409" i="71"/>
  <c r="M408" i="71" s="1"/>
  <c r="M146" i="61"/>
  <c r="O159" i="64"/>
  <c r="O10" i="46"/>
  <c r="M160" i="64"/>
  <c r="M11" i="46"/>
  <c r="N417" i="68"/>
  <c r="N90" i="56"/>
  <c r="O9" i="25"/>
  <c r="O9" i="28" s="1"/>
  <c r="O102" i="70"/>
  <c r="N294" i="65"/>
  <c r="M374" i="64"/>
  <c r="M13" i="56"/>
  <c r="N198" i="65"/>
  <c r="N197" i="65" s="1"/>
  <c r="N28" i="49"/>
  <c r="N29" i="52"/>
  <c r="P23" i="24"/>
  <c r="P23" i="27" s="1"/>
  <c r="P23" i="21"/>
  <c r="M474" i="64"/>
  <c r="M473" i="64" s="1"/>
  <c r="M7" i="61"/>
  <c r="O329" i="69"/>
  <c r="N146" i="51"/>
  <c r="N227" i="71"/>
  <c r="N226" i="71" s="1"/>
  <c r="K21" i="56"/>
  <c r="M28" i="13"/>
  <c r="M28" i="16" s="1"/>
  <c r="M28" i="10"/>
  <c r="N220" i="64"/>
  <c r="N219" i="64" s="1"/>
  <c r="N7" i="49"/>
  <c r="N8" i="52"/>
  <c r="O26" i="56"/>
  <c r="Q367" i="64"/>
  <c r="M7" i="62"/>
  <c r="M495" i="64"/>
  <c r="M494" i="64" s="1"/>
  <c r="N243" i="68"/>
  <c r="N242" i="68" s="1"/>
  <c r="N85" i="49"/>
  <c r="N86" i="52"/>
  <c r="N18" i="23"/>
  <c r="N18" i="26" s="1"/>
  <c r="N141" i="72"/>
  <c r="N169" i="46"/>
  <c r="N282" i="72"/>
  <c r="N326" i="64"/>
  <c r="T26" i="12"/>
  <c r="T26" i="15" s="1"/>
  <c r="N140" i="71"/>
  <c r="N150" i="46"/>
  <c r="N79" i="64"/>
  <c r="N16" i="42"/>
  <c r="M428" i="67"/>
  <c r="M427" i="67" s="1"/>
  <c r="M66" i="61"/>
  <c r="O367" i="69"/>
  <c r="O106" i="58"/>
  <c r="O106" i="61"/>
  <c r="O424" i="69"/>
  <c r="N15" i="12"/>
  <c r="N15" i="15" s="1"/>
  <c r="N16" i="15"/>
  <c r="K382" i="64"/>
  <c r="P53" i="56"/>
  <c r="Q11" i="13"/>
  <c r="Q11" i="16" s="1"/>
  <c r="Q11" i="10"/>
  <c r="N48" i="52"/>
  <c r="N198" i="66"/>
  <c r="N197" i="66" s="1"/>
  <c r="N47" i="49"/>
  <c r="M428" i="70"/>
  <c r="M427" i="70" s="1"/>
  <c r="M128" i="61"/>
  <c r="Q10" i="13"/>
  <c r="Q10" i="16" s="1"/>
  <c r="Q10" i="10"/>
  <c r="N18" i="24"/>
  <c r="N18" i="27" s="1"/>
  <c r="N18" i="21"/>
  <c r="N179" i="68"/>
  <c r="N94" i="46"/>
  <c r="M78" i="64"/>
  <c r="M15" i="42"/>
  <c r="N129" i="6"/>
  <c r="N153" i="6"/>
  <c r="Q6" i="13"/>
  <c r="Q6" i="16" s="1"/>
  <c r="Q6" i="10"/>
  <c r="M447" i="66"/>
  <c r="M446" i="66" s="1"/>
  <c r="M47" i="62"/>
  <c r="P338" i="66"/>
  <c r="N236" i="65"/>
  <c r="N235" i="65" s="1"/>
  <c r="N28" i="51"/>
  <c r="N198" i="70"/>
  <c r="N197" i="70" s="1"/>
  <c r="N128" i="49"/>
  <c r="N129" i="52"/>
  <c r="N198" i="67"/>
  <c r="N197" i="67" s="1"/>
  <c r="N66" i="49"/>
  <c r="N67" i="52"/>
  <c r="Q342" i="69"/>
  <c r="Q119" i="56"/>
  <c r="O410" i="68"/>
  <c r="M19" i="24"/>
  <c r="M19" i="27" s="1"/>
  <c r="N10" i="56"/>
  <c r="N24" i="13"/>
  <c r="N24" i="16" s="1"/>
  <c r="N24" i="10"/>
  <c r="N22" i="13"/>
  <c r="N22" i="16" s="1"/>
  <c r="N22" i="10"/>
  <c r="O15" i="18"/>
  <c r="P342" i="67" l="1"/>
  <c r="K380" i="64"/>
  <c r="P134" i="56"/>
  <c r="N69" i="56"/>
  <c r="O338" i="67"/>
  <c r="O72" i="56"/>
  <c r="K40" i="56"/>
  <c r="K344" i="65"/>
  <c r="M345" i="67"/>
  <c r="M79" i="56"/>
  <c r="M152" i="67"/>
  <c r="M78" i="46"/>
  <c r="M330" i="71"/>
  <c r="M158" i="56"/>
  <c r="N335" i="67"/>
  <c r="P338" i="70"/>
  <c r="M370" i="64"/>
  <c r="M9" i="56"/>
  <c r="O418" i="68"/>
  <c r="O91" i="56"/>
  <c r="O129" i="48"/>
  <c r="O128" i="44"/>
  <c r="N165" i="59"/>
  <c r="N164" i="55"/>
  <c r="N165" i="56"/>
  <c r="Q138" i="66"/>
  <c r="T24" i="12"/>
  <c r="T24" i="15" s="1"/>
  <c r="N178" i="68"/>
  <c r="N93" i="46"/>
  <c r="O100" i="72"/>
  <c r="O122" i="68"/>
  <c r="N16" i="21"/>
  <c r="N255" i="67"/>
  <c r="N254" i="67" s="1"/>
  <c r="N66" i="52"/>
  <c r="N255" i="70"/>
  <c r="N254" i="70" s="1"/>
  <c r="N128" i="52"/>
  <c r="N315" i="68"/>
  <c r="N314" i="68" s="1"/>
  <c r="N85" i="52"/>
  <c r="N319" i="71"/>
  <c r="N300" i="71"/>
  <c r="N318" i="71" s="1"/>
  <c r="Q8" i="13"/>
  <c r="Q8" i="16" s="1"/>
  <c r="Q8" i="10"/>
  <c r="N300" i="72"/>
  <c r="N318" i="72" s="1"/>
  <c r="N319" i="72"/>
  <c r="N388" i="68"/>
  <c r="N412" i="68" s="1"/>
  <c r="N413" i="68"/>
  <c r="T22" i="12"/>
  <c r="T22" i="15" s="1"/>
  <c r="N336" i="70"/>
  <c r="N132" i="56"/>
  <c r="N67" i="59"/>
  <c r="N66" i="55"/>
  <c r="N67" i="56"/>
  <c r="N283" i="64"/>
  <c r="N282" i="64" s="1"/>
  <c r="N7" i="52"/>
  <c r="O18" i="13"/>
  <c r="O18" i="16" s="1"/>
  <c r="O18" i="10"/>
  <c r="O11" i="24"/>
  <c r="O11" i="27" s="1"/>
  <c r="N147" i="59"/>
  <c r="N147" i="56"/>
  <c r="N146" i="55"/>
  <c r="P109" i="48"/>
  <c r="P110" i="51"/>
  <c r="P179" i="69"/>
  <c r="P178" i="69" s="1"/>
  <c r="N86" i="59"/>
  <c r="N85" i="55"/>
  <c r="N86" i="56"/>
  <c r="O68" i="66"/>
  <c r="O51" i="42"/>
  <c r="O114" i="64"/>
  <c r="N22" i="23"/>
  <c r="N22" i="26" s="1"/>
  <c r="O100" i="71"/>
  <c r="P330" i="67"/>
  <c r="P8" i="23"/>
  <c r="P8" i="26" s="1"/>
  <c r="O6" i="25"/>
  <c r="O6" i="28" s="1"/>
  <c r="Q126" i="46"/>
  <c r="K19" i="56"/>
  <c r="N29" i="59"/>
  <c r="N28" i="55"/>
  <c r="N29" i="56"/>
  <c r="N129" i="58"/>
  <c r="N128" i="54"/>
  <c r="O330" i="70"/>
  <c r="O126" i="56"/>
  <c r="O11" i="23"/>
  <c r="O11" i="26" s="1"/>
  <c r="O102" i="67"/>
  <c r="N313" i="70"/>
  <c r="N332" i="70" s="1"/>
  <c r="N333" i="70"/>
  <c r="N78" i="64"/>
  <c r="N15" i="42"/>
  <c r="N313" i="67"/>
  <c r="N332" i="67" s="1"/>
  <c r="N333" i="67"/>
  <c r="N18" i="25"/>
  <c r="N18" i="28" s="1"/>
  <c r="O364" i="68"/>
  <c r="N76" i="64"/>
  <c r="N11" i="42"/>
  <c r="O102" i="66"/>
  <c r="P342" i="66"/>
  <c r="P57" i="56"/>
  <c r="O338" i="70"/>
  <c r="O134" i="56"/>
  <c r="N8" i="58"/>
  <c r="N7" i="54"/>
  <c r="N21" i="24"/>
  <c r="N21" i="27" s="1"/>
  <c r="N21" i="21"/>
  <c r="Q138" i="70"/>
  <c r="Q5" i="46"/>
  <c r="N313" i="65"/>
  <c r="N332" i="65" s="1"/>
  <c r="N333" i="65"/>
  <c r="P126" i="46"/>
  <c r="Q83" i="46"/>
  <c r="O405" i="69"/>
  <c r="O106" i="60"/>
  <c r="O462" i="69"/>
  <c r="O106" i="63"/>
  <c r="N245" i="72"/>
  <c r="N244" i="72" s="1"/>
  <c r="N164" i="52"/>
  <c r="P147" i="59"/>
  <c r="P146" i="55"/>
  <c r="P147" i="56"/>
  <c r="Q45" i="46"/>
  <c r="N255" i="65"/>
  <c r="N254" i="65" s="1"/>
  <c r="N28" i="52"/>
  <c r="N86" i="58"/>
  <c r="N85" i="54"/>
  <c r="P75" i="64"/>
  <c r="P10" i="42"/>
  <c r="N139" i="72"/>
  <c r="N167" i="46"/>
  <c r="N140" i="72"/>
  <c r="N168" i="46"/>
  <c r="N416" i="68"/>
  <c r="N89" i="56"/>
  <c r="N81" i="68"/>
  <c r="N92" i="42"/>
  <c r="T21" i="12"/>
  <c r="T21" i="15" s="1"/>
  <c r="N336" i="65"/>
  <c r="N32" i="56"/>
  <c r="Q154" i="64"/>
  <c r="M19" i="13"/>
  <c r="M19" i="16" s="1"/>
  <c r="M19" i="10"/>
  <c r="N8" i="59"/>
  <c r="N7" i="55"/>
  <c r="N8" i="56"/>
  <c r="N120" i="6"/>
  <c r="N160" i="6"/>
  <c r="N136" i="6"/>
  <c r="P138" i="70"/>
  <c r="K3" i="17"/>
  <c r="Q168" i="68"/>
  <c r="Q26" i="46"/>
  <c r="P300" i="71"/>
  <c r="P318" i="71" s="1"/>
  <c r="P319" i="71"/>
  <c r="N29" i="58"/>
  <c r="N28" i="54"/>
  <c r="U31" i="12"/>
  <c r="U31" i="15" s="1"/>
  <c r="T20" i="12"/>
  <c r="T20" i="15" s="1"/>
  <c r="O102" i="65"/>
  <c r="N15" i="20"/>
  <c r="N16" i="24"/>
  <c r="N24" i="23"/>
  <c r="N24" i="26" s="1"/>
  <c r="P110" i="49"/>
  <c r="P109" i="45"/>
  <c r="P109" i="46" s="1"/>
  <c r="P110" i="46"/>
  <c r="N165" i="58"/>
  <c r="N164" i="54"/>
  <c r="M19" i="23"/>
  <c r="M19" i="26" s="1"/>
  <c r="P8" i="24"/>
  <c r="P8" i="27" s="1"/>
  <c r="N369" i="64"/>
  <c r="N347" i="64"/>
  <c r="N368" i="64" s="1"/>
  <c r="Q107" i="46"/>
  <c r="N245" i="71"/>
  <c r="N244" i="71" s="1"/>
  <c r="N146" i="52"/>
  <c r="Q138" i="65"/>
  <c r="N67" i="58"/>
  <c r="N66" i="54"/>
  <c r="Q23" i="23"/>
  <c r="Q23" i="26" s="1"/>
  <c r="M31" i="23"/>
  <c r="M31" i="26" s="1"/>
  <c r="N147" i="58"/>
  <c r="N146" i="54"/>
  <c r="N21" i="25"/>
  <c r="N21" i="28" s="1"/>
  <c r="P69" i="66"/>
  <c r="P54" i="42"/>
  <c r="M373" i="64"/>
  <c r="M12" i="56"/>
  <c r="M19" i="21"/>
  <c r="P121" i="69"/>
  <c r="P140" i="69" s="1"/>
  <c r="P141" i="69"/>
  <c r="N47" i="52"/>
  <c r="N255" i="66"/>
  <c r="N254" i="66" s="1"/>
  <c r="P76" i="56"/>
  <c r="Q138" i="69"/>
  <c r="N129" i="59"/>
  <c r="N128" i="55"/>
  <c r="N129" i="56"/>
  <c r="P147" i="58"/>
  <c r="P146" i="54"/>
  <c r="N28" i="56" l="1"/>
  <c r="N381" i="64"/>
  <c r="N66" i="56"/>
  <c r="P8" i="21"/>
  <c r="N335" i="70"/>
  <c r="M30" i="13"/>
  <c r="M30" i="16" s="1"/>
  <c r="M30" i="10"/>
  <c r="N415" i="68"/>
  <c r="K29" i="21"/>
  <c r="K29" i="23"/>
  <c r="K29" i="26" s="1"/>
  <c r="N20" i="56"/>
  <c r="M330" i="72"/>
  <c r="M176" i="56"/>
  <c r="K39" i="56"/>
  <c r="K343" i="65"/>
  <c r="O11" i="21"/>
  <c r="Q335" i="69"/>
  <c r="Q112" i="56"/>
  <c r="P159" i="64"/>
  <c r="P10" i="46"/>
  <c r="T19" i="12"/>
  <c r="T19" i="15" s="1"/>
  <c r="T17" i="7"/>
  <c r="T146" i="66"/>
  <c r="T53" i="46"/>
  <c r="P323" i="64"/>
  <c r="P4" i="54"/>
  <c r="P5" i="21"/>
  <c r="P428" i="64"/>
  <c r="P4" i="59"/>
  <c r="P4" i="62"/>
  <c r="P491" i="64"/>
  <c r="O67" i="66"/>
  <c r="O50" i="42"/>
  <c r="O11" i="25"/>
  <c r="O11" i="28" s="1"/>
  <c r="M31" i="25"/>
  <c r="M31" i="28" s="1"/>
  <c r="P330" i="66"/>
  <c r="P45" i="56"/>
  <c r="P7" i="23"/>
  <c r="P7" i="26" s="1"/>
  <c r="P64" i="56"/>
  <c r="N371" i="67"/>
  <c r="N370" i="67" s="1"/>
  <c r="N67" i="61"/>
  <c r="N66" i="58"/>
  <c r="P198" i="69"/>
  <c r="P197" i="69" s="1"/>
  <c r="P109" i="49"/>
  <c r="P110" i="52"/>
  <c r="P9" i="24"/>
  <c r="P9" i="27" s="1"/>
  <c r="N7" i="59"/>
  <c r="N8" i="62"/>
  <c r="N432" i="64"/>
  <c r="N431" i="64" s="1"/>
  <c r="Q64" i="46"/>
  <c r="O86" i="48"/>
  <c r="O85" i="44"/>
  <c r="N164" i="56"/>
  <c r="P68" i="65"/>
  <c r="P32" i="42"/>
  <c r="Q102" i="69"/>
  <c r="U30" i="12"/>
  <c r="U30" i="15" s="1"/>
  <c r="U30" i="14"/>
  <c r="U30" i="17" s="1"/>
  <c r="T338" i="69"/>
  <c r="T115" i="56"/>
  <c r="P69" i="69"/>
  <c r="P116" i="42"/>
  <c r="P67" i="69"/>
  <c r="P112" i="42"/>
  <c r="T146" i="70"/>
  <c r="T134" i="46"/>
  <c r="P8" i="25"/>
  <c r="P8" i="28" s="1"/>
  <c r="T150" i="69"/>
  <c r="T119" i="46"/>
  <c r="N28" i="24"/>
  <c r="N28" i="27" s="1"/>
  <c r="N28" i="21"/>
  <c r="O76" i="56"/>
  <c r="M19" i="25"/>
  <c r="M19" i="28" s="1"/>
  <c r="M17" i="22"/>
  <c r="R4" i="18"/>
  <c r="R3" i="18" s="1"/>
  <c r="R14" i="18"/>
  <c r="N19" i="24"/>
  <c r="N19" i="27" s="1"/>
  <c r="Q138" i="67"/>
  <c r="O86" i="58"/>
  <c r="O85" i="54"/>
  <c r="O67" i="48"/>
  <c r="O66" i="44"/>
  <c r="N390" i="65"/>
  <c r="N389" i="65" s="1"/>
  <c r="N29" i="62"/>
  <c r="N28" i="59"/>
  <c r="N22" i="24"/>
  <c r="N22" i="27" s="1"/>
  <c r="N22" i="21"/>
  <c r="O8" i="48"/>
  <c r="O7" i="44"/>
  <c r="N85" i="56"/>
  <c r="P109" i="51"/>
  <c r="P236" i="69"/>
  <c r="P235" i="69" s="1"/>
  <c r="N28" i="23"/>
  <c r="N28" i="26" s="1"/>
  <c r="N165" i="62"/>
  <c r="N373" i="72"/>
  <c r="N372" i="72" s="1"/>
  <c r="N164" i="59"/>
  <c r="P10" i="24"/>
  <c r="P10" i="27" s="1"/>
  <c r="N355" i="72"/>
  <c r="N354" i="72" s="1"/>
  <c r="N165" i="61"/>
  <c r="N164" i="58"/>
  <c r="M428" i="68"/>
  <c r="O342" i="70"/>
  <c r="O138" i="56"/>
  <c r="Q23" i="25"/>
  <c r="Q23" i="28" s="1"/>
  <c r="N177" i="68"/>
  <c r="N92" i="46"/>
  <c r="T146" i="67"/>
  <c r="T72" i="46"/>
  <c r="O342" i="67"/>
  <c r="N16" i="27"/>
  <c r="N15" i="24"/>
  <c r="N15" i="27" s="1"/>
  <c r="N335" i="65"/>
  <c r="N31" i="56"/>
  <c r="N88" i="56"/>
  <c r="O86" i="59"/>
  <c r="O85" i="55"/>
  <c r="O86" i="56"/>
  <c r="N85" i="59"/>
  <c r="N485" i="68"/>
  <c r="N484" i="68" s="1"/>
  <c r="N86" i="62"/>
  <c r="N15" i="19"/>
  <c r="N15" i="21" s="1"/>
  <c r="N16" i="23"/>
  <c r="T337" i="69"/>
  <c r="T114" i="56"/>
  <c r="N85" i="58"/>
  <c r="N86" i="61"/>
  <c r="N461" i="68"/>
  <c r="N460" i="68" s="1"/>
  <c r="O7" i="24"/>
  <c r="O7" i="27" s="1"/>
  <c r="N22" i="25"/>
  <c r="N22" i="28" s="1"/>
  <c r="T176" i="68"/>
  <c r="T91" i="46"/>
  <c r="N24" i="25"/>
  <c r="N24" i="28" s="1"/>
  <c r="T68" i="69"/>
  <c r="T113" i="42"/>
  <c r="O339" i="70"/>
  <c r="O135" i="56"/>
  <c r="O145" i="66"/>
  <c r="O52" i="46"/>
  <c r="P338" i="65"/>
  <c r="P34" i="56"/>
  <c r="N160" i="64"/>
  <c r="N11" i="46"/>
  <c r="P355" i="71"/>
  <c r="P354" i="71" s="1"/>
  <c r="P147" i="61"/>
  <c r="P146" i="58"/>
  <c r="O129" i="49"/>
  <c r="O129" i="46"/>
  <c r="O128" i="45"/>
  <c r="O128" i="46" s="1"/>
  <c r="N7" i="56"/>
  <c r="P6" i="24"/>
  <c r="P6" i="27" s="1"/>
  <c r="P5" i="24"/>
  <c r="P5" i="27" s="1"/>
  <c r="O34" i="56"/>
  <c r="N128" i="56"/>
  <c r="O388" i="68"/>
  <c r="O412" i="68" s="1"/>
  <c r="O413" i="68"/>
  <c r="N146" i="56"/>
  <c r="O165" i="48"/>
  <c r="O164" i="44"/>
  <c r="O415" i="68"/>
  <c r="O88" i="56"/>
  <c r="O67" i="70"/>
  <c r="O131" i="42"/>
  <c r="N83" i="68"/>
  <c r="N96" i="42"/>
  <c r="P83" i="56"/>
  <c r="P9" i="23"/>
  <c r="P9" i="26" s="1"/>
  <c r="O45" i="56"/>
  <c r="O7" i="21"/>
  <c r="N334" i="65"/>
  <c r="N30" i="56"/>
  <c r="N390" i="70"/>
  <c r="N389" i="70" s="1"/>
  <c r="N129" i="62"/>
  <c r="N128" i="59"/>
  <c r="O121" i="70"/>
  <c r="O140" i="70" s="1"/>
  <c r="O141" i="70"/>
  <c r="U28" i="12"/>
  <c r="U28" i="15" s="1"/>
  <c r="U28" i="14"/>
  <c r="U28" i="17" s="1"/>
  <c r="N24" i="24"/>
  <c r="N24" i="27" s="1"/>
  <c r="N24" i="21"/>
  <c r="N146" i="58"/>
  <c r="N147" i="61"/>
  <c r="N355" i="71"/>
  <c r="N354" i="71" s="1"/>
  <c r="P146" i="56"/>
  <c r="N411" i="64"/>
  <c r="N410" i="64" s="1"/>
  <c r="N8" i="61"/>
  <c r="N7" i="58"/>
  <c r="Q18" i="24"/>
  <c r="Q18" i="27" s="1"/>
  <c r="O48" i="48"/>
  <c r="O47" i="44"/>
  <c r="P7" i="24"/>
  <c r="P7" i="27" s="1"/>
  <c r="P4" i="55"/>
  <c r="O338" i="65"/>
  <c r="N129" i="61"/>
  <c r="N371" i="70"/>
  <c r="N370" i="70" s="1"/>
  <c r="N128" i="58"/>
  <c r="P138" i="56"/>
  <c r="O179" i="70"/>
  <c r="O178" i="70" s="1"/>
  <c r="O128" i="48"/>
  <c r="O129" i="51"/>
  <c r="M101" i="56"/>
  <c r="O339" i="65"/>
  <c r="O35" i="56"/>
  <c r="O68" i="70"/>
  <c r="O132" i="42"/>
  <c r="N371" i="65"/>
  <c r="N370" i="65" s="1"/>
  <c r="N28" i="58"/>
  <c r="N29" i="61"/>
  <c r="P70" i="66"/>
  <c r="P55" i="42"/>
  <c r="O70" i="71"/>
  <c r="O154" i="42"/>
  <c r="T146" i="69"/>
  <c r="T115" i="46"/>
  <c r="P67" i="66"/>
  <c r="P50" i="42"/>
  <c r="O80" i="68"/>
  <c r="O89" i="42"/>
  <c r="Q371" i="64"/>
  <c r="Q10" i="56"/>
  <c r="P10" i="23"/>
  <c r="P10" i="26" s="1"/>
  <c r="P6" i="23"/>
  <c r="P6" i="26" s="1"/>
  <c r="P294" i="69"/>
  <c r="N131" i="56"/>
  <c r="O29" i="48"/>
  <c r="O28" i="44"/>
  <c r="P147" i="62"/>
  <c r="P146" i="59"/>
  <c r="P373" i="71"/>
  <c r="P372" i="71" s="1"/>
  <c r="P344" i="64"/>
  <c r="O147" i="48"/>
  <c r="O146" i="44"/>
  <c r="N147" i="62"/>
  <c r="N373" i="71"/>
  <c r="N372" i="71" s="1"/>
  <c r="N146" i="59"/>
  <c r="N390" i="67"/>
  <c r="N389" i="67" s="1"/>
  <c r="N66" i="59"/>
  <c r="N67" i="62"/>
  <c r="P342" i="70"/>
  <c r="M31" i="24"/>
  <c r="M31" i="27" s="1"/>
  <c r="M31" i="21"/>
  <c r="P5" i="56" l="1"/>
  <c r="P366" i="64"/>
  <c r="P7" i="21"/>
  <c r="O38" i="56"/>
  <c r="K27" i="22"/>
  <c r="K29" i="25"/>
  <c r="K29" i="28" s="1"/>
  <c r="O85" i="56"/>
  <c r="P6" i="21"/>
  <c r="O69" i="56"/>
  <c r="L121" i="56"/>
  <c r="O341" i="65"/>
  <c r="P4" i="56"/>
  <c r="O146" i="68"/>
  <c r="O170" i="68" s="1"/>
  <c r="O171" i="68"/>
  <c r="O121" i="66"/>
  <c r="O140" i="66" s="1"/>
  <c r="O141" i="66"/>
  <c r="O135" i="64"/>
  <c r="O156" i="64" s="1"/>
  <c r="O157" i="64"/>
  <c r="N28" i="25"/>
  <c r="N28" i="28" s="1"/>
  <c r="P407" i="64"/>
  <c r="P4" i="58"/>
  <c r="P4" i="61"/>
  <c r="P470" i="64"/>
  <c r="O68" i="67"/>
  <c r="O70" i="42"/>
  <c r="O340" i="65"/>
  <c r="O341" i="70"/>
  <c r="O137" i="56"/>
  <c r="P323" i="71"/>
  <c r="P151" i="56"/>
  <c r="U9" i="12"/>
  <c r="U9" i="15" s="1"/>
  <c r="N428" i="65"/>
  <c r="N427" i="65" s="1"/>
  <c r="N28" i="61"/>
  <c r="O236" i="70"/>
  <c r="O235" i="70" s="1"/>
  <c r="O128" i="51"/>
  <c r="O128" i="49"/>
  <c r="O198" i="70"/>
  <c r="O197" i="70" s="1"/>
  <c r="O129" i="52"/>
  <c r="L344" i="69"/>
  <c r="N19" i="13"/>
  <c r="N19" i="16" s="1"/>
  <c r="N19" i="10"/>
  <c r="N533" i="68"/>
  <c r="N532" i="68" s="1"/>
  <c r="N85" i="61"/>
  <c r="N7" i="62"/>
  <c r="N495" i="64"/>
  <c r="N494" i="64" s="1"/>
  <c r="O342" i="65"/>
  <c r="O335" i="67"/>
  <c r="P386" i="64"/>
  <c r="P4" i="57"/>
  <c r="N474" i="64"/>
  <c r="N473" i="64" s="1"/>
  <c r="N7" i="61"/>
  <c r="N16" i="26"/>
  <c r="N15" i="23"/>
  <c r="N15" i="26" s="1"/>
  <c r="O118" i="72"/>
  <c r="O136" i="72" s="1"/>
  <c r="O137" i="72"/>
  <c r="R11" i="10"/>
  <c r="R11" i="13"/>
  <c r="R11" i="16" s="1"/>
  <c r="Q110" i="48"/>
  <c r="Q109" i="44"/>
  <c r="P68" i="67"/>
  <c r="P70" i="42"/>
  <c r="P321" i="71"/>
  <c r="P149" i="56"/>
  <c r="O143" i="66"/>
  <c r="O50" i="46"/>
  <c r="P323" i="72"/>
  <c r="P169" i="56"/>
  <c r="P10" i="25"/>
  <c r="P10" i="28" s="1"/>
  <c r="P328" i="72"/>
  <c r="P174" i="56"/>
  <c r="Q338" i="66"/>
  <c r="Q53" i="56"/>
  <c r="O144" i="66"/>
  <c r="O51" i="46"/>
  <c r="P70" i="65"/>
  <c r="P36" i="42"/>
  <c r="O340" i="70"/>
  <c r="O136" i="56"/>
  <c r="P143" i="66"/>
  <c r="P50" i="46"/>
  <c r="P146" i="62"/>
  <c r="P427" i="71"/>
  <c r="P426" i="71" s="1"/>
  <c r="R9" i="13"/>
  <c r="R9" i="16" s="1"/>
  <c r="R9" i="10"/>
  <c r="N428" i="70"/>
  <c r="N427" i="70" s="1"/>
  <c r="N128" i="61"/>
  <c r="P26" i="56"/>
  <c r="O485" i="68"/>
  <c r="O484" i="68" s="1"/>
  <c r="O86" i="62"/>
  <c r="O85" i="59"/>
  <c r="N409" i="72"/>
  <c r="N408" i="72" s="1"/>
  <c r="N164" i="61"/>
  <c r="O199" i="64"/>
  <c r="O198" i="64" s="1"/>
  <c r="O8" i="51"/>
  <c r="O7" i="48"/>
  <c r="R10" i="13"/>
  <c r="R10" i="16" s="1"/>
  <c r="R10" i="10"/>
  <c r="O147" i="51"/>
  <c r="O146" i="48"/>
  <c r="O173" i="71"/>
  <c r="O172" i="71" s="1"/>
  <c r="P100" i="72"/>
  <c r="P110" i="58"/>
  <c r="P109" i="54"/>
  <c r="N409" i="71"/>
  <c r="N408" i="71" s="1"/>
  <c r="N146" i="61"/>
  <c r="P6" i="25"/>
  <c r="P6" i="28" s="1"/>
  <c r="O328" i="72"/>
  <c r="O174" i="56"/>
  <c r="P324" i="72"/>
  <c r="P170" i="56"/>
  <c r="O69" i="67"/>
  <c r="O73" i="42"/>
  <c r="O70" i="67"/>
  <c r="O74" i="42"/>
  <c r="P70" i="70"/>
  <c r="P136" i="42"/>
  <c r="T143" i="69"/>
  <c r="T112" i="46"/>
  <c r="Q18" i="23"/>
  <c r="Q18" i="26" s="1"/>
  <c r="O99" i="6"/>
  <c r="O121" i="65"/>
  <c r="O140" i="65" s="1"/>
  <c r="O141" i="65"/>
  <c r="O147" i="49"/>
  <c r="O147" i="46"/>
  <c r="O146" i="45"/>
  <c r="O146" i="46" s="1"/>
  <c r="O173" i="72"/>
  <c r="O172" i="72" s="1"/>
  <c r="O164" i="48"/>
  <c r="O165" i="51"/>
  <c r="R7" i="13"/>
  <c r="R7" i="16" s="1"/>
  <c r="R7" i="10"/>
  <c r="N19" i="23"/>
  <c r="N19" i="26" s="1"/>
  <c r="N19" i="21"/>
  <c r="P18" i="13"/>
  <c r="P18" i="16" s="1"/>
  <c r="P18" i="10"/>
  <c r="O325" i="71"/>
  <c r="O153" i="56"/>
  <c r="O179" i="65"/>
  <c r="O178" i="65" s="1"/>
  <c r="O28" i="48"/>
  <c r="O29" i="51"/>
  <c r="P409" i="71"/>
  <c r="P408" i="71" s="1"/>
  <c r="P146" i="61"/>
  <c r="Q23" i="24"/>
  <c r="Q23" i="27" s="1"/>
  <c r="Q23" i="21"/>
  <c r="P7" i="25"/>
  <c r="P7" i="28" s="1"/>
  <c r="Q75" i="64"/>
  <c r="Q10" i="42"/>
  <c r="P68" i="66"/>
  <c r="P51" i="42"/>
  <c r="T336" i="69"/>
  <c r="T113" i="56"/>
  <c r="N447" i="67"/>
  <c r="N446" i="67" s="1"/>
  <c r="N66" i="62"/>
  <c r="N427" i="71"/>
  <c r="N426" i="71" s="1"/>
  <c r="N146" i="62"/>
  <c r="O37" i="56"/>
  <c r="O15" i="8"/>
  <c r="O16" i="12"/>
  <c r="O137" i="71"/>
  <c r="O118" i="71"/>
  <c r="O136" i="71" s="1"/>
  <c r="N557" i="68"/>
  <c r="N556" i="68" s="1"/>
  <c r="N85" i="62"/>
  <c r="O67" i="49"/>
  <c r="O67" i="46"/>
  <c r="O66" i="45"/>
  <c r="O66" i="46" s="1"/>
  <c r="O85" i="58"/>
  <c r="O461" i="68"/>
  <c r="O460" i="68" s="1"/>
  <c r="O86" i="61"/>
  <c r="P9" i="21"/>
  <c r="P255" i="69"/>
  <c r="P254" i="69" s="1"/>
  <c r="P109" i="52"/>
  <c r="P5" i="23"/>
  <c r="P5" i="26" s="1"/>
  <c r="P9" i="25"/>
  <c r="P9" i="28" s="1"/>
  <c r="O70" i="65"/>
  <c r="O36" i="42"/>
  <c r="Q67" i="69"/>
  <c r="Q112" i="42"/>
  <c r="O29" i="49"/>
  <c r="O29" i="46"/>
  <c r="O28" i="45"/>
  <c r="O28" i="46" s="1"/>
  <c r="O179" i="67"/>
  <c r="O178" i="67" s="1"/>
  <c r="O66" i="48"/>
  <c r="O67" i="51"/>
  <c r="T180" i="68"/>
  <c r="T95" i="46"/>
  <c r="O145" i="67"/>
  <c r="O71" i="46"/>
  <c r="U11" i="12"/>
  <c r="U11" i="15" s="1"/>
  <c r="P325" i="71"/>
  <c r="P153" i="56"/>
  <c r="O79" i="68"/>
  <c r="O88" i="42"/>
  <c r="P321" i="72"/>
  <c r="P167" i="56"/>
  <c r="O143" i="70"/>
  <c r="O131" i="46"/>
  <c r="P330" i="65"/>
  <c r="O179" i="66"/>
  <c r="O178" i="66" s="1"/>
  <c r="O47" i="48"/>
  <c r="O48" i="51"/>
  <c r="N447" i="70"/>
  <c r="N446" i="70" s="1"/>
  <c r="N128" i="62"/>
  <c r="P110" i="59"/>
  <c r="P109" i="55"/>
  <c r="P110" i="56"/>
  <c r="O156" i="56"/>
  <c r="R6" i="13"/>
  <c r="R6" i="16" s="1"/>
  <c r="R6" i="10"/>
  <c r="O121" i="67"/>
  <c r="O140" i="67" s="1"/>
  <c r="O141" i="67"/>
  <c r="N427" i="72"/>
  <c r="N426" i="72" s="1"/>
  <c r="N164" i="62"/>
  <c r="Q116" i="56"/>
  <c r="O219" i="68"/>
  <c r="O218" i="68" s="1"/>
  <c r="O85" i="48"/>
  <c r="O86" i="51"/>
  <c r="O330" i="66"/>
  <c r="P107" i="56"/>
  <c r="O36" i="56"/>
  <c r="P322" i="72"/>
  <c r="P168" i="56"/>
  <c r="O175" i="68"/>
  <c r="O90" i="46"/>
  <c r="O16" i="10"/>
  <c r="O15" i="9"/>
  <c r="O15" i="10" s="1"/>
  <c r="O16" i="13"/>
  <c r="P79" i="68"/>
  <c r="P88" i="42"/>
  <c r="M17" i="25"/>
  <c r="M17" i="28" s="1"/>
  <c r="U10" i="12"/>
  <c r="U10" i="15" s="1"/>
  <c r="P342" i="65"/>
  <c r="P38" i="56"/>
  <c r="N169" i="64"/>
  <c r="N20" i="46"/>
  <c r="O145" i="70"/>
  <c r="O133" i="46"/>
  <c r="O294" i="70"/>
  <c r="Q68" i="66"/>
  <c r="Q51" i="42"/>
  <c r="O324" i="71"/>
  <c r="O152" i="56"/>
  <c r="Q18" i="21"/>
  <c r="O86" i="49"/>
  <c r="O86" i="46"/>
  <c r="O85" i="45"/>
  <c r="O85" i="46" s="1"/>
  <c r="O7" i="23"/>
  <c r="O7" i="26" s="1"/>
  <c r="P313" i="69"/>
  <c r="P332" i="69" s="1"/>
  <c r="P333" i="69"/>
  <c r="O328" i="71"/>
  <c r="P410" i="68"/>
  <c r="O48" i="49"/>
  <c r="O48" i="46"/>
  <c r="O47" i="45"/>
  <c r="O47" i="46" s="1"/>
  <c r="O8" i="49"/>
  <c r="O8" i="46"/>
  <c r="O7" i="45"/>
  <c r="O7" i="46" s="1"/>
  <c r="P10" i="21"/>
  <c r="N447" i="65"/>
  <c r="N446" i="65" s="1"/>
  <c r="N28" i="62"/>
  <c r="P330" i="69"/>
  <c r="O165" i="49"/>
  <c r="O165" i="46"/>
  <c r="O164" i="45"/>
  <c r="O164" i="46" s="1"/>
  <c r="Q339" i="69"/>
  <c r="N66" i="61"/>
  <c r="N428" i="67"/>
  <c r="N427" i="67" s="1"/>
  <c r="P365" i="64"/>
  <c r="P15" i="18"/>
  <c r="P109" i="56" l="1"/>
  <c r="Q57" i="56"/>
  <c r="L429" i="68"/>
  <c r="L102" i="56"/>
  <c r="K3" i="22"/>
  <c r="K27" i="25"/>
  <c r="K27" i="28" s="1"/>
  <c r="M22" i="56"/>
  <c r="M383" i="64"/>
  <c r="L152" i="70"/>
  <c r="L140" i="46"/>
  <c r="Q342" i="66"/>
  <c r="M27" i="18"/>
  <c r="R6" i="56"/>
  <c r="O321" i="72"/>
  <c r="T21" i="14"/>
  <c r="T21" i="17" s="1"/>
  <c r="P20" i="13"/>
  <c r="P20" i="16" s="1"/>
  <c r="P20" i="10"/>
  <c r="T20" i="14"/>
  <c r="T20" i="17" s="1"/>
  <c r="T150" i="66"/>
  <c r="T57" i="46"/>
  <c r="Q18" i="25"/>
  <c r="Q18" i="28" s="1"/>
  <c r="O557" i="68"/>
  <c r="O556" i="68" s="1"/>
  <c r="O85" i="62"/>
  <c r="T150" i="65"/>
  <c r="T38" i="46"/>
  <c r="Q323" i="64"/>
  <c r="Q4" i="54"/>
  <c r="Q5" i="21"/>
  <c r="P70" i="71"/>
  <c r="P154" i="42"/>
  <c r="O294" i="66"/>
  <c r="Q330" i="69"/>
  <c r="Q107" i="56"/>
  <c r="Q10" i="23"/>
  <c r="Q10" i="26" s="1"/>
  <c r="Q330" i="65"/>
  <c r="Q6" i="23"/>
  <c r="Q6" i="26" s="1"/>
  <c r="O191" i="72"/>
  <c r="O190" i="72" s="1"/>
  <c r="O165" i="52"/>
  <c r="O164" i="49"/>
  <c r="O220" i="64"/>
  <c r="O219" i="64" s="1"/>
  <c r="O8" i="52"/>
  <c r="O7" i="49"/>
  <c r="N28" i="13"/>
  <c r="N28" i="16" s="1"/>
  <c r="N28" i="10"/>
  <c r="R107" i="46"/>
  <c r="O198" i="67"/>
  <c r="O197" i="67" s="1"/>
  <c r="O67" i="52"/>
  <c r="O66" i="49"/>
  <c r="U8" i="12"/>
  <c r="U8" i="15" s="1"/>
  <c r="U8" i="14"/>
  <c r="U8" i="17" s="1"/>
  <c r="Q11" i="24"/>
  <c r="Q11" i="27" s="1"/>
  <c r="P156" i="56"/>
  <c r="O227" i="71"/>
  <c r="O226" i="71" s="1"/>
  <c r="O146" i="51"/>
  <c r="O20" i="13"/>
  <c r="O20" i="16" s="1"/>
  <c r="O20" i="10"/>
  <c r="P339" i="65"/>
  <c r="P35" i="56"/>
  <c r="T145" i="69"/>
  <c r="T114" i="46"/>
  <c r="P114" i="64"/>
  <c r="L344" i="70"/>
  <c r="L140" i="56"/>
  <c r="T22" i="14"/>
  <c r="T22" i="17" s="1"/>
  <c r="Q344" i="64"/>
  <c r="O294" i="67"/>
  <c r="O323" i="71"/>
  <c r="O151" i="56"/>
  <c r="T142" i="71"/>
  <c r="T152" i="46"/>
  <c r="Q338" i="67"/>
  <c r="Q72" i="56"/>
  <c r="T142" i="72"/>
  <c r="T170" i="46"/>
  <c r="R335" i="69"/>
  <c r="R112" i="56"/>
  <c r="P122" i="68"/>
  <c r="R5" i="10"/>
  <c r="R5" i="13"/>
  <c r="R5" i="16" s="1"/>
  <c r="N152" i="67"/>
  <c r="N78" i="46"/>
  <c r="P102" i="67"/>
  <c r="O243" i="68"/>
  <c r="O242" i="68" s="1"/>
  <c r="O86" i="52"/>
  <c r="O85" i="49"/>
  <c r="O129" i="58"/>
  <c r="O128" i="54"/>
  <c r="O85" i="51"/>
  <c r="O291" i="68"/>
  <c r="O290" i="68" s="1"/>
  <c r="R342" i="69"/>
  <c r="R119" i="56"/>
  <c r="O236" i="66"/>
  <c r="O235" i="66" s="1"/>
  <c r="O47" i="51"/>
  <c r="R138" i="69"/>
  <c r="O533" i="68"/>
  <c r="O532" i="68" s="1"/>
  <c r="O85" i="61"/>
  <c r="O167" i="56"/>
  <c r="T23" i="14"/>
  <c r="T23" i="17" s="1"/>
  <c r="U5" i="12"/>
  <c r="U5" i="15" s="1"/>
  <c r="U5" i="14"/>
  <c r="U5" i="17" s="1"/>
  <c r="Q9" i="24"/>
  <c r="Q9" i="27" s="1"/>
  <c r="P328" i="71"/>
  <c r="P371" i="69"/>
  <c r="P370" i="69" s="1"/>
  <c r="P110" i="61"/>
  <c r="P109" i="58"/>
  <c r="P165" i="48"/>
  <c r="P164" i="44"/>
  <c r="P5" i="25"/>
  <c r="P5" i="28" s="1"/>
  <c r="O321" i="71"/>
  <c r="O149" i="56"/>
  <c r="T163" i="64"/>
  <c r="T14" i="46"/>
  <c r="O322" i="71"/>
  <c r="O150" i="56"/>
  <c r="T150" i="70"/>
  <c r="T138" i="46"/>
  <c r="O68" i="71"/>
  <c r="O150" i="42"/>
  <c r="O129" i="59"/>
  <c r="O128" i="55"/>
  <c r="O129" i="56"/>
  <c r="O335" i="70"/>
  <c r="O131" i="56"/>
  <c r="Q145" i="66"/>
  <c r="Q52" i="46"/>
  <c r="Q330" i="70"/>
  <c r="Q126" i="56"/>
  <c r="Q11" i="23"/>
  <c r="Q11" i="26" s="1"/>
  <c r="R23" i="23"/>
  <c r="R23" i="26" s="1"/>
  <c r="P67" i="65"/>
  <c r="P31" i="42"/>
  <c r="T146" i="65"/>
  <c r="T34" i="46"/>
  <c r="Q410" i="68"/>
  <c r="Q9" i="23"/>
  <c r="Q9" i="26" s="1"/>
  <c r="P69" i="65"/>
  <c r="P35" i="42"/>
  <c r="O48" i="52"/>
  <c r="O47" i="49"/>
  <c r="O198" i="66"/>
  <c r="O197" i="66" s="1"/>
  <c r="R126" i="46"/>
  <c r="O24" i="13"/>
  <c r="O24" i="16" s="1"/>
  <c r="O24" i="10"/>
  <c r="O313" i="70"/>
  <c r="O332" i="70" s="1"/>
  <c r="O333" i="70"/>
  <c r="O198" i="65"/>
  <c r="O197" i="65" s="1"/>
  <c r="O29" i="52"/>
  <c r="O28" i="49"/>
  <c r="O191" i="71"/>
  <c r="O190" i="71" s="1"/>
  <c r="O147" i="52"/>
  <c r="O146" i="49"/>
  <c r="O262" i="64"/>
  <c r="O261" i="64" s="1"/>
  <c r="O7" i="51"/>
  <c r="U6" i="12"/>
  <c r="U6" i="15" s="1"/>
  <c r="U6" i="14"/>
  <c r="U6" i="17" s="1"/>
  <c r="Q141" i="69"/>
  <c r="Q121" i="69"/>
  <c r="Q140" i="69" s="1"/>
  <c r="R45" i="46"/>
  <c r="O282" i="71"/>
  <c r="O70" i="70"/>
  <c r="O136" i="42"/>
  <c r="Q330" i="66"/>
  <c r="Q7" i="23"/>
  <c r="Q7" i="26" s="1"/>
  <c r="P173" i="68"/>
  <c r="P88" i="46"/>
  <c r="P17" i="18"/>
  <c r="O173" i="68"/>
  <c r="O88" i="46"/>
  <c r="P145" i="67"/>
  <c r="P71" i="46"/>
  <c r="O144" i="70"/>
  <c r="O132" i="46"/>
  <c r="O68" i="65"/>
  <c r="O32" i="42"/>
  <c r="P68" i="70"/>
  <c r="P132" i="42"/>
  <c r="T146" i="72"/>
  <c r="T174" i="46"/>
  <c r="P100" i="71"/>
  <c r="P70" i="67"/>
  <c r="P74" i="42"/>
  <c r="O69" i="72"/>
  <c r="O171" i="42"/>
  <c r="T167" i="64"/>
  <c r="T18" i="46"/>
  <c r="P69" i="67"/>
  <c r="P73" i="42"/>
  <c r="O69" i="70"/>
  <c r="O135" i="42"/>
  <c r="P102" i="70"/>
  <c r="O67" i="65"/>
  <c r="O31" i="42"/>
  <c r="R367" i="64"/>
  <c r="Q6" i="24"/>
  <c r="Q6" i="27" s="1"/>
  <c r="Q6" i="21"/>
  <c r="R138" i="70"/>
  <c r="O15" i="12"/>
  <c r="O15" i="15" s="1"/>
  <c r="O16" i="15"/>
  <c r="P171" i="56"/>
  <c r="P36" i="56"/>
  <c r="P449" i="64"/>
  <c r="P4" i="60"/>
  <c r="P4" i="63"/>
  <c r="P512" i="64"/>
  <c r="O255" i="70"/>
  <c r="O254" i="70" s="1"/>
  <c r="O128" i="52"/>
  <c r="R8" i="10"/>
  <c r="R8" i="13"/>
  <c r="R8" i="16" s="1"/>
  <c r="R138" i="66"/>
  <c r="P68" i="72"/>
  <c r="P168" i="42"/>
  <c r="P69" i="70"/>
  <c r="P135" i="42"/>
  <c r="Q418" i="68"/>
  <c r="Q91" i="56"/>
  <c r="O227" i="72"/>
  <c r="O226" i="72" s="1"/>
  <c r="O164" i="51"/>
  <c r="T146" i="71"/>
  <c r="T156" i="46"/>
  <c r="P102" i="65"/>
  <c r="P67" i="70"/>
  <c r="P131" i="42"/>
  <c r="P67" i="67"/>
  <c r="P69" i="42"/>
  <c r="P102" i="66"/>
  <c r="T150" i="67"/>
  <c r="T76" i="46"/>
  <c r="P375" i="64"/>
  <c r="O174" i="68"/>
  <c r="O89" i="46"/>
  <c r="Q70" i="66"/>
  <c r="Q55" i="42"/>
  <c r="P143" i="70"/>
  <c r="P131" i="46"/>
  <c r="Q26" i="56"/>
  <c r="R26" i="46"/>
  <c r="P325" i="72"/>
  <c r="O153" i="6"/>
  <c r="O129" i="6"/>
  <c r="Q5" i="24"/>
  <c r="Q5" i="27" s="1"/>
  <c r="T24" i="14"/>
  <c r="T24" i="17" s="1"/>
  <c r="P37" i="56"/>
  <c r="R83" i="46"/>
  <c r="P340" i="65"/>
  <c r="O282" i="72"/>
  <c r="P80" i="68"/>
  <c r="P89" i="42"/>
  <c r="Q69" i="66"/>
  <c r="Q54" i="42"/>
  <c r="O67" i="67"/>
  <c r="O69" i="42"/>
  <c r="N19" i="25"/>
  <c r="N19" i="28" s="1"/>
  <c r="N17" i="22"/>
  <c r="O7" i="25"/>
  <c r="O7" i="28" s="1"/>
  <c r="O4" i="22"/>
  <c r="Q110" i="49"/>
  <c r="Q110" i="46"/>
  <c r="Q109" i="45"/>
  <c r="Q109" i="46" s="1"/>
  <c r="P11" i="24"/>
  <c r="P11" i="27" s="1"/>
  <c r="T184" i="68"/>
  <c r="T99" i="46"/>
  <c r="O144" i="67"/>
  <c r="O70" i="46"/>
  <c r="O68" i="72"/>
  <c r="O168" i="42"/>
  <c r="P324" i="71"/>
  <c r="P152" i="56"/>
  <c r="P145" i="66"/>
  <c r="P52" i="46"/>
  <c r="P69" i="72"/>
  <c r="P171" i="42"/>
  <c r="O294" i="65"/>
  <c r="Q428" i="64"/>
  <c r="Q4" i="59"/>
  <c r="Q4" i="62"/>
  <c r="Q491" i="64"/>
  <c r="O324" i="72"/>
  <c r="O170" i="56"/>
  <c r="R70" i="69"/>
  <c r="R117" i="42"/>
  <c r="O16" i="16"/>
  <c r="O15" i="13"/>
  <c r="O15" i="16" s="1"/>
  <c r="P390" i="69"/>
  <c r="P389" i="69" s="1"/>
  <c r="P110" i="62"/>
  <c r="P109" i="59"/>
  <c r="R138" i="65"/>
  <c r="O236" i="67"/>
  <c r="O235" i="67" s="1"/>
  <c r="O66" i="51"/>
  <c r="Q10" i="24"/>
  <c r="Q10" i="27" s="1"/>
  <c r="Q10" i="21"/>
  <c r="Q7" i="24"/>
  <c r="Q7" i="27" s="1"/>
  <c r="O236" i="65"/>
  <c r="O235" i="65" s="1"/>
  <c r="O28" i="51"/>
  <c r="Q4" i="55"/>
  <c r="P341" i="65"/>
  <c r="R168" i="68"/>
  <c r="Q179" i="69"/>
  <c r="Q178" i="69" s="1"/>
  <c r="Q109" i="48"/>
  <c r="Q110" i="51"/>
  <c r="P371" i="64" l="1"/>
  <c r="Q7" i="21"/>
  <c r="O169" i="56"/>
  <c r="Q76" i="56"/>
  <c r="Q366" i="64"/>
  <c r="Q342" i="67"/>
  <c r="Q5" i="56"/>
  <c r="O323" i="72"/>
  <c r="O128" i="56"/>
  <c r="P10" i="56"/>
  <c r="M344" i="69"/>
  <c r="M121" i="56"/>
  <c r="L187" i="68"/>
  <c r="L102" i="46"/>
  <c r="L158" i="46"/>
  <c r="L148" i="71"/>
  <c r="K3" i="25"/>
  <c r="L176" i="46"/>
  <c r="L148" i="72"/>
  <c r="L121" i="46"/>
  <c r="L152" i="69"/>
  <c r="M30" i="24"/>
  <c r="M30" i="27" s="1"/>
  <c r="L170" i="64"/>
  <c r="L21" i="46"/>
  <c r="L152" i="66"/>
  <c r="L59" i="46"/>
  <c r="P14" i="56"/>
  <c r="M78" i="56"/>
  <c r="M30" i="23"/>
  <c r="M30" i="26" s="1"/>
  <c r="M344" i="67"/>
  <c r="L40" i="46"/>
  <c r="L152" i="65"/>
  <c r="Q11" i="21"/>
  <c r="O29" i="59"/>
  <c r="O28" i="55"/>
  <c r="O29" i="56"/>
  <c r="P173" i="72"/>
  <c r="P172" i="72" s="1"/>
  <c r="P165" i="51"/>
  <c r="P164" i="48"/>
  <c r="Q69" i="69"/>
  <c r="Q116" i="42"/>
  <c r="Q11" i="25"/>
  <c r="Q11" i="28" s="1"/>
  <c r="P421" i="68"/>
  <c r="P94" i="56"/>
  <c r="O375" i="64"/>
  <c r="O14" i="56"/>
  <c r="Q102" i="65"/>
  <c r="Q70" i="67"/>
  <c r="Q74" i="42"/>
  <c r="O70" i="72"/>
  <c r="O172" i="42"/>
  <c r="P68" i="71"/>
  <c r="P150" i="42"/>
  <c r="Q294" i="69"/>
  <c r="T19" i="14"/>
  <c r="T19" i="17" s="1"/>
  <c r="T17" i="11"/>
  <c r="Q8" i="24"/>
  <c r="Q8" i="27" s="1"/>
  <c r="O313" i="65"/>
  <c r="O332" i="65" s="1"/>
  <c r="O333" i="65"/>
  <c r="O255" i="66"/>
  <c r="O254" i="66" s="1"/>
  <c r="O47" i="52"/>
  <c r="O67" i="58"/>
  <c r="O66" i="54"/>
  <c r="P8" i="48"/>
  <c r="P7" i="44"/>
  <c r="O255" i="67"/>
  <c r="O254" i="67" s="1"/>
  <c r="O66" i="52"/>
  <c r="Q236" i="69"/>
  <c r="Q235" i="69" s="1"/>
  <c r="Q109" i="51"/>
  <c r="O300" i="72"/>
  <c r="O318" i="72" s="1"/>
  <c r="O319" i="72"/>
  <c r="P70" i="72"/>
  <c r="P172" i="42"/>
  <c r="P374" i="64"/>
  <c r="P13" i="56"/>
  <c r="P145" i="70"/>
  <c r="P133" i="46"/>
  <c r="O67" i="71"/>
  <c r="O149" i="42"/>
  <c r="O69" i="65"/>
  <c r="O35" i="42"/>
  <c r="Q68" i="70"/>
  <c r="Q132" i="42"/>
  <c r="Q80" i="68"/>
  <c r="Q89" i="42"/>
  <c r="R23" i="25"/>
  <c r="R23" i="28" s="1"/>
  <c r="O120" i="6"/>
  <c r="O160" i="6"/>
  <c r="O136" i="6"/>
  <c r="R18" i="24"/>
  <c r="R18" i="27" s="1"/>
  <c r="P48" i="48"/>
  <c r="P47" i="44"/>
  <c r="P330" i="70"/>
  <c r="O255" i="65"/>
  <c r="O254" i="65" s="1"/>
  <c r="O28" i="52"/>
  <c r="P428" i="69"/>
  <c r="P427" i="69" s="1"/>
  <c r="P109" i="61"/>
  <c r="O48" i="59"/>
  <c r="O47" i="55"/>
  <c r="O48" i="56"/>
  <c r="R64" i="46"/>
  <c r="Q5" i="23"/>
  <c r="Q5" i="26" s="1"/>
  <c r="O31" i="23"/>
  <c r="O31" i="26" s="1"/>
  <c r="O15" i="20"/>
  <c r="O16" i="24"/>
  <c r="P11" i="23"/>
  <c r="P11" i="26" s="1"/>
  <c r="V4" i="11"/>
  <c r="O337" i="66"/>
  <c r="O52" i="56"/>
  <c r="P175" i="68"/>
  <c r="P90" i="46"/>
  <c r="O376" i="64"/>
  <c r="O15" i="56"/>
  <c r="P144" i="66"/>
  <c r="P51" i="46"/>
  <c r="Q330" i="67"/>
  <c r="Q8" i="23"/>
  <c r="Q8" i="26" s="1"/>
  <c r="Q143" i="66"/>
  <c r="Q50" i="46"/>
  <c r="O29" i="58"/>
  <c r="O28" i="54"/>
  <c r="P11" i="21"/>
  <c r="O4" i="25"/>
  <c r="O4" i="28" s="1"/>
  <c r="P129" i="48"/>
  <c r="P128" i="44"/>
  <c r="O147" i="58"/>
  <c r="O146" i="54"/>
  <c r="Q9" i="21"/>
  <c r="R23" i="21"/>
  <c r="R23" i="24"/>
  <c r="R23" i="27" s="1"/>
  <c r="Q365" i="64"/>
  <c r="O283" i="64"/>
  <c r="O282" i="64" s="1"/>
  <c r="O7" i="52"/>
  <c r="O333" i="66"/>
  <c r="O313" i="66"/>
  <c r="O332" i="66" s="1"/>
  <c r="O48" i="58"/>
  <c r="O47" i="54"/>
  <c r="R138" i="67"/>
  <c r="Q45" i="56"/>
  <c r="Q67" i="66"/>
  <c r="Q50" i="42"/>
  <c r="P143" i="67"/>
  <c r="P69" i="46"/>
  <c r="P69" i="71"/>
  <c r="P153" i="42"/>
  <c r="S14" i="18"/>
  <c r="O16" i="21"/>
  <c r="P145" i="65"/>
  <c r="P33" i="46"/>
  <c r="N17" i="25"/>
  <c r="N17" i="28" s="1"/>
  <c r="T23" i="13"/>
  <c r="T23" i="16" s="1"/>
  <c r="T23" i="10"/>
  <c r="O22" i="13"/>
  <c r="O22" i="16" s="1"/>
  <c r="O22" i="10"/>
  <c r="Q83" i="56"/>
  <c r="P67" i="48"/>
  <c r="P66" i="44"/>
  <c r="Q10" i="25"/>
  <c r="Q10" i="28" s="1"/>
  <c r="O69" i="71"/>
  <c r="O153" i="42"/>
  <c r="P22" i="13"/>
  <c r="P22" i="16" s="1"/>
  <c r="P22" i="10"/>
  <c r="P86" i="48"/>
  <c r="P85" i="44"/>
  <c r="Q9" i="25"/>
  <c r="Q9" i="28" s="1"/>
  <c r="N186" i="68"/>
  <c r="N101" i="46"/>
  <c r="Q70" i="69"/>
  <c r="Q117" i="42"/>
  <c r="Q386" i="64"/>
  <c r="Q4" i="57"/>
  <c r="O77" i="64"/>
  <c r="O12" i="42"/>
  <c r="Q338" i="70"/>
  <c r="Q134" i="56"/>
  <c r="O419" i="68"/>
  <c r="O92" i="56"/>
  <c r="R102" i="69"/>
  <c r="P447" i="69"/>
  <c r="P446" i="69" s="1"/>
  <c r="P109" i="62"/>
  <c r="P147" i="48"/>
  <c r="P146" i="44"/>
  <c r="P18" i="24"/>
  <c r="P18" i="27" s="1"/>
  <c r="P18" i="21"/>
  <c r="O245" i="71"/>
  <c r="O244" i="71" s="1"/>
  <c r="O146" i="52"/>
  <c r="P165" i="49"/>
  <c r="P165" i="46"/>
  <c r="P164" i="45"/>
  <c r="P164" i="46" s="1"/>
  <c r="P18" i="23"/>
  <c r="P18" i="26" s="1"/>
  <c r="O147" i="59"/>
  <c r="O146" i="55"/>
  <c r="O147" i="56"/>
  <c r="O128" i="59"/>
  <c r="O129" i="62"/>
  <c r="O390" i="70"/>
  <c r="O389" i="70" s="1"/>
  <c r="O315" i="68"/>
  <c r="O314" i="68" s="1"/>
  <c r="O85" i="52"/>
  <c r="Q407" i="64"/>
  <c r="Q4" i="58"/>
  <c r="Q470" i="64"/>
  <c r="Q4" i="61"/>
  <c r="Q6" i="25"/>
  <c r="Q6" i="28" s="1"/>
  <c r="P141" i="72"/>
  <c r="P169" i="46"/>
  <c r="P67" i="72"/>
  <c r="P167" i="42"/>
  <c r="Q144" i="66"/>
  <c r="Q51" i="46"/>
  <c r="Q7" i="25"/>
  <c r="Q7" i="28" s="1"/>
  <c r="P322" i="71"/>
  <c r="P150" i="56"/>
  <c r="P144" i="67"/>
  <c r="P70" i="46"/>
  <c r="O141" i="72"/>
  <c r="O169" i="46"/>
  <c r="P77" i="64"/>
  <c r="P12" i="42"/>
  <c r="Q4" i="56"/>
  <c r="O165" i="58"/>
  <c r="O164" i="54"/>
  <c r="P29" i="48"/>
  <c r="P28" i="44"/>
  <c r="O67" i="59"/>
  <c r="O66" i="55"/>
  <c r="O66" i="56" s="1"/>
  <c r="O67" i="56"/>
  <c r="P118" i="72"/>
  <c r="P136" i="72" s="1"/>
  <c r="P137" i="72"/>
  <c r="O300" i="71"/>
  <c r="O318" i="71" s="1"/>
  <c r="O319" i="71"/>
  <c r="N30" i="13"/>
  <c r="N30" i="16" s="1"/>
  <c r="N30" i="10"/>
  <c r="O245" i="72"/>
  <c r="O244" i="72" s="1"/>
  <c r="O164" i="52"/>
  <c r="O17" i="18"/>
  <c r="T144" i="69"/>
  <c r="T113" i="46"/>
  <c r="O143" i="67"/>
  <c r="O69" i="46"/>
  <c r="O145" i="65"/>
  <c r="O33" i="46"/>
  <c r="Q159" i="64"/>
  <c r="Q10" i="46"/>
  <c r="R371" i="64"/>
  <c r="R10" i="56"/>
  <c r="O20" i="23"/>
  <c r="O20" i="26" s="1"/>
  <c r="O141" i="71"/>
  <c r="O151" i="46"/>
  <c r="O372" i="64"/>
  <c r="O11" i="56"/>
  <c r="Q109" i="49"/>
  <c r="Q198" i="69"/>
  <c r="Q197" i="69" s="1"/>
  <c r="Q110" i="52"/>
  <c r="O313" i="67"/>
  <c r="O332" i="67" s="1"/>
  <c r="O333" i="67"/>
  <c r="P126" i="56"/>
  <c r="O165" i="59"/>
  <c r="O164" i="55"/>
  <c r="O165" i="56"/>
  <c r="T26" i="13"/>
  <c r="T26" i="16" s="1"/>
  <c r="T26" i="10"/>
  <c r="O371" i="70"/>
  <c r="O370" i="70" s="1"/>
  <c r="O129" i="61"/>
  <c r="O128" i="58"/>
  <c r="O26" i="23"/>
  <c r="O26" i="26" s="1"/>
  <c r="Q15" i="18"/>
  <c r="P15" i="56" l="1"/>
  <c r="O322" i="72"/>
  <c r="O146" i="56"/>
  <c r="O379" i="64"/>
  <c r="O374" i="64"/>
  <c r="Q335" i="67"/>
  <c r="P376" i="64"/>
  <c r="O13" i="56"/>
  <c r="O428" i="68"/>
  <c r="O168" i="56"/>
  <c r="Q69" i="56"/>
  <c r="M429" i="68"/>
  <c r="M102" i="56"/>
  <c r="M344" i="70"/>
  <c r="M140" i="56"/>
  <c r="K3" i="28"/>
  <c r="O164" i="56"/>
  <c r="M343" i="67"/>
  <c r="M77" i="56"/>
  <c r="L29" i="13"/>
  <c r="L29" i="16" s="1"/>
  <c r="L29" i="10"/>
  <c r="M30" i="25"/>
  <c r="M30" i="28" s="1"/>
  <c r="O18" i="56"/>
  <c r="M30" i="21"/>
  <c r="L29" i="14"/>
  <c r="L29" i="17" s="1"/>
  <c r="L27" i="11"/>
  <c r="P20" i="24"/>
  <c r="P20" i="27" s="1"/>
  <c r="O162" i="64"/>
  <c r="O13" i="46"/>
  <c r="P144" i="70"/>
  <c r="P132" i="46"/>
  <c r="Q70" i="70"/>
  <c r="Q136" i="42"/>
  <c r="O336" i="66"/>
  <c r="O51" i="56"/>
  <c r="R79" i="68"/>
  <c r="R88" i="42"/>
  <c r="P143" i="65"/>
  <c r="P31" i="46"/>
  <c r="Q102" i="70"/>
  <c r="O143" i="65"/>
  <c r="O31" i="46"/>
  <c r="O373" i="72"/>
  <c r="O372" i="72" s="1"/>
  <c r="O165" i="62"/>
  <c r="O164" i="59"/>
  <c r="O50" i="56"/>
  <c r="R154" i="64"/>
  <c r="P165" i="52"/>
  <c r="P191" i="72"/>
  <c r="P190" i="72" s="1"/>
  <c r="P164" i="49"/>
  <c r="P173" i="71"/>
  <c r="P172" i="71" s="1"/>
  <c r="P146" i="48"/>
  <c r="P147" i="51"/>
  <c r="R110" i="48"/>
  <c r="R109" i="44"/>
  <c r="P85" i="48"/>
  <c r="P86" i="51"/>
  <c r="P219" i="68"/>
  <c r="P218" i="68" s="1"/>
  <c r="Q313" i="69"/>
  <c r="Q332" i="69" s="1"/>
  <c r="Q333" i="69"/>
  <c r="P135" i="64"/>
  <c r="P156" i="64" s="1"/>
  <c r="P157" i="64"/>
  <c r="P179" i="66"/>
  <c r="P178" i="66" s="1"/>
  <c r="P48" i="51"/>
  <c r="P47" i="48"/>
  <c r="O21" i="24"/>
  <c r="O21" i="27" s="1"/>
  <c r="Q8" i="21"/>
  <c r="O28" i="56"/>
  <c r="P420" i="68"/>
  <c r="P93" i="56"/>
  <c r="Q255" i="69"/>
  <c r="Q254" i="69" s="1"/>
  <c r="Q109" i="52"/>
  <c r="S9" i="13"/>
  <c r="S9" i="16" s="1"/>
  <c r="S9" i="10"/>
  <c r="P379" i="64"/>
  <c r="P18" i="56"/>
  <c r="O31" i="25"/>
  <c r="O31" i="28" s="1"/>
  <c r="Q175" i="68"/>
  <c r="Q90" i="46"/>
  <c r="P79" i="64"/>
  <c r="P16" i="42"/>
  <c r="P24" i="13"/>
  <c r="P24" i="16" s="1"/>
  <c r="P24" i="10"/>
  <c r="P29" i="49"/>
  <c r="P28" i="45"/>
  <c r="P28" i="46" s="1"/>
  <c r="P29" i="46"/>
  <c r="Q18" i="13"/>
  <c r="Q18" i="16" s="1"/>
  <c r="Q18" i="10"/>
  <c r="O335" i="66"/>
  <c r="P28" i="48"/>
  <c r="P29" i="51"/>
  <c r="P179" i="65"/>
  <c r="P178" i="65" s="1"/>
  <c r="S6" i="13"/>
  <c r="S6" i="16" s="1"/>
  <c r="S6" i="10"/>
  <c r="R418" i="68"/>
  <c r="R91" i="56"/>
  <c r="O24" i="24"/>
  <c r="O24" i="27" s="1"/>
  <c r="P50" i="56"/>
  <c r="O28" i="59"/>
  <c r="O29" i="62"/>
  <c r="O390" i="65"/>
  <c r="O389" i="65" s="1"/>
  <c r="Q114" i="64"/>
  <c r="P8" i="49"/>
  <c r="P8" i="46"/>
  <c r="P7" i="45"/>
  <c r="P7" i="46" s="1"/>
  <c r="R417" i="68"/>
  <c r="R90" i="56"/>
  <c r="Q102" i="66"/>
  <c r="Q100" i="71"/>
  <c r="P144" i="65"/>
  <c r="P32" i="46"/>
  <c r="Q69" i="70"/>
  <c r="Q135" i="42"/>
  <c r="O140" i="72"/>
  <c r="O168" i="46"/>
  <c r="P141" i="71"/>
  <c r="P151" i="46"/>
  <c r="R67" i="69"/>
  <c r="R112" i="42"/>
  <c r="P121" i="65"/>
  <c r="P140" i="65" s="1"/>
  <c r="P141" i="65"/>
  <c r="O21" i="13"/>
  <c r="O21" i="16" s="1"/>
  <c r="O21" i="10"/>
  <c r="O355" i="72"/>
  <c r="O354" i="72" s="1"/>
  <c r="O164" i="58"/>
  <c r="O165" i="61"/>
  <c r="O447" i="70"/>
  <c r="O446" i="70" s="1"/>
  <c r="O128" i="62"/>
  <c r="Q5" i="25"/>
  <c r="Q5" i="28" s="1"/>
  <c r="P67" i="51"/>
  <c r="P179" i="67"/>
  <c r="P178" i="67" s="1"/>
  <c r="P66" i="48"/>
  <c r="P147" i="49"/>
  <c r="P147" i="46"/>
  <c r="P146" i="45"/>
  <c r="P146" i="46" s="1"/>
  <c r="P48" i="49"/>
  <c r="P48" i="46"/>
  <c r="P47" i="45"/>
  <c r="P47" i="46" s="1"/>
  <c r="P67" i="49"/>
  <c r="P66" i="45"/>
  <c r="P66" i="46" s="1"/>
  <c r="P67" i="46"/>
  <c r="Q64" i="56"/>
  <c r="P335" i="66"/>
  <c r="P227" i="72"/>
  <c r="P226" i="72" s="1"/>
  <c r="P164" i="51"/>
  <c r="O20" i="24"/>
  <c r="O20" i="27" s="1"/>
  <c r="O20" i="21"/>
  <c r="O373" i="71"/>
  <c r="O372" i="71" s="1"/>
  <c r="O147" i="62"/>
  <c r="O146" i="59"/>
  <c r="P422" i="68"/>
  <c r="T17" i="14"/>
  <c r="T17" i="17" s="1"/>
  <c r="Q145" i="70"/>
  <c r="Q133" i="46"/>
  <c r="O337" i="67"/>
  <c r="O71" i="56"/>
  <c r="O21" i="23"/>
  <c r="O21" i="26" s="1"/>
  <c r="O144" i="65"/>
  <c r="O32" i="46"/>
  <c r="Q122" i="68"/>
  <c r="O422" i="68"/>
  <c r="O95" i="56"/>
  <c r="O140" i="71"/>
  <c r="O150" i="46"/>
  <c r="O128" i="61"/>
  <c r="O428" i="70"/>
  <c r="O427" i="70" s="1"/>
  <c r="O31" i="24"/>
  <c r="O31" i="27" s="1"/>
  <c r="O31" i="21"/>
  <c r="R18" i="23"/>
  <c r="R18" i="26" s="1"/>
  <c r="O390" i="67"/>
  <c r="O389" i="67" s="1"/>
  <c r="O67" i="62"/>
  <c r="O66" i="59"/>
  <c r="P118" i="71"/>
  <c r="P136" i="71" s="1"/>
  <c r="P137" i="71"/>
  <c r="P179" i="70"/>
  <c r="P178" i="70" s="1"/>
  <c r="P129" i="51"/>
  <c r="P128" i="48"/>
  <c r="O28" i="58"/>
  <c r="O29" i="61"/>
  <c r="O371" i="65"/>
  <c r="O370" i="65" s="1"/>
  <c r="P141" i="66"/>
  <c r="P121" i="66"/>
  <c r="P140" i="66" s="1"/>
  <c r="P141" i="67"/>
  <c r="P121" i="67"/>
  <c r="P140" i="67" s="1"/>
  <c r="R18" i="21"/>
  <c r="Q110" i="58"/>
  <c r="Q109" i="54"/>
  <c r="Q68" i="67"/>
  <c r="Q70" i="42"/>
  <c r="O417" i="68"/>
  <c r="O90" i="56"/>
  <c r="O22" i="23"/>
  <c r="O22" i="26" s="1"/>
  <c r="P146" i="68"/>
  <c r="P170" i="68" s="1"/>
  <c r="P171" i="68"/>
  <c r="Q110" i="59"/>
  <c r="Q109" i="55"/>
  <c r="Q110" i="56"/>
  <c r="P174" i="68"/>
  <c r="P89" i="46"/>
  <c r="O84" i="68"/>
  <c r="O97" i="42"/>
  <c r="Q338" i="65"/>
  <c r="Q34" i="56"/>
  <c r="O101" i="56"/>
  <c r="P11" i="25"/>
  <c r="P11" i="28" s="1"/>
  <c r="P4" i="22"/>
  <c r="O15" i="19"/>
  <c r="O15" i="21" s="1"/>
  <c r="O16" i="23"/>
  <c r="Q20" i="13"/>
  <c r="Q20" i="16" s="1"/>
  <c r="Q20" i="10"/>
  <c r="S4" i="18"/>
  <c r="S3" i="18" s="1"/>
  <c r="U7" i="12"/>
  <c r="U7" i="15" s="1"/>
  <c r="U7" i="14"/>
  <c r="U7" i="17" s="1"/>
  <c r="U4" i="7"/>
  <c r="U14" i="7"/>
  <c r="O371" i="67"/>
  <c r="O370" i="67" s="1"/>
  <c r="O67" i="61"/>
  <c r="O66" i="58"/>
  <c r="Q100" i="72"/>
  <c r="R5" i="46"/>
  <c r="O390" i="66"/>
  <c r="O389" i="66" s="1"/>
  <c r="O48" i="62"/>
  <c r="O47" i="59"/>
  <c r="Q29" i="48"/>
  <c r="Q28" i="44"/>
  <c r="O67" i="72"/>
  <c r="O167" i="42"/>
  <c r="O337" i="70"/>
  <c r="O133" i="56"/>
  <c r="O24" i="23"/>
  <c r="O24" i="26" s="1"/>
  <c r="Q8" i="25"/>
  <c r="Q8" i="28" s="1"/>
  <c r="N30" i="23"/>
  <c r="N30" i="26" s="1"/>
  <c r="P129" i="49"/>
  <c r="P128" i="45"/>
  <c r="P128" i="46" s="1"/>
  <c r="P129" i="46"/>
  <c r="Q449" i="64"/>
  <c r="Q4" i="60"/>
  <c r="Q4" i="63"/>
  <c r="Q512" i="64"/>
  <c r="N31" i="13"/>
  <c r="N31" i="16" s="1"/>
  <c r="N31" i="10"/>
  <c r="P21" i="13"/>
  <c r="P21" i="16" s="1"/>
  <c r="P21" i="10"/>
  <c r="O355" i="71"/>
  <c r="O354" i="71" s="1"/>
  <c r="O147" i="61"/>
  <c r="O146" i="58"/>
  <c r="P372" i="64"/>
  <c r="P11" i="56"/>
  <c r="O22" i="24"/>
  <c r="O22" i="27" s="1"/>
  <c r="Q79" i="68"/>
  <c r="Q88" i="42"/>
  <c r="P15" i="8"/>
  <c r="P16" i="12"/>
  <c r="P18" i="25"/>
  <c r="P18" i="28" s="1"/>
  <c r="O16" i="27"/>
  <c r="O15" i="24"/>
  <c r="O15" i="27" s="1"/>
  <c r="P282" i="72"/>
  <c r="P139" i="72"/>
  <c r="P167" i="46"/>
  <c r="P140" i="72"/>
  <c r="P168" i="46"/>
  <c r="O373" i="64"/>
  <c r="O12" i="56"/>
  <c r="P373" i="64"/>
  <c r="P12" i="56"/>
  <c r="O139" i="71"/>
  <c r="O149" i="46"/>
  <c r="Q102" i="67"/>
  <c r="Q342" i="70"/>
  <c r="Q138" i="56"/>
  <c r="P15" i="9"/>
  <c r="P16" i="10"/>
  <c r="P16" i="13"/>
  <c r="O20" i="25"/>
  <c r="O20" i="28" s="1"/>
  <c r="R22" i="23"/>
  <c r="R22" i="26" s="1"/>
  <c r="P99" i="6"/>
  <c r="P86" i="49"/>
  <c r="P86" i="46"/>
  <c r="P85" i="45"/>
  <c r="P85" i="46" s="1"/>
  <c r="P121" i="70"/>
  <c r="P140" i="70" s="1"/>
  <c r="P141" i="70"/>
  <c r="P95" i="56"/>
  <c r="O48" i="61"/>
  <c r="O47" i="58"/>
  <c r="O371" i="66"/>
  <c r="O370" i="66" s="1"/>
  <c r="O47" i="56"/>
  <c r="P199" i="64"/>
  <c r="P198" i="64" s="1"/>
  <c r="P7" i="48"/>
  <c r="P8" i="51"/>
  <c r="Q109" i="56" l="1"/>
  <c r="N344" i="67"/>
  <c r="O22" i="21"/>
  <c r="O94" i="56"/>
  <c r="N330" i="71"/>
  <c r="N158" i="56"/>
  <c r="N78" i="56"/>
  <c r="O421" i="68"/>
  <c r="L27" i="14"/>
  <c r="L27" i="17" s="1"/>
  <c r="L3" i="11"/>
  <c r="P131" i="56"/>
  <c r="O17" i="56"/>
  <c r="O26" i="24"/>
  <c r="O26" i="27" s="1"/>
  <c r="O26" i="21"/>
  <c r="R68" i="66"/>
  <c r="R51" i="42"/>
  <c r="P153" i="6"/>
  <c r="P129" i="6"/>
  <c r="P236" i="70"/>
  <c r="P235" i="70" s="1"/>
  <c r="P128" i="51"/>
  <c r="Q8" i="48"/>
  <c r="Q7" i="44"/>
  <c r="P236" i="65"/>
  <c r="P235" i="65" s="1"/>
  <c r="P28" i="51"/>
  <c r="Q129" i="48"/>
  <c r="Q128" i="44"/>
  <c r="O336" i="67"/>
  <c r="O70" i="56"/>
  <c r="S5" i="10"/>
  <c r="S5" i="13"/>
  <c r="S5" i="16" s="1"/>
  <c r="R330" i="66"/>
  <c r="R45" i="56"/>
  <c r="R7" i="23"/>
  <c r="R7" i="26" s="1"/>
  <c r="P337" i="66"/>
  <c r="P52" i="56"/>
  <c r="Q144" i="70"/>
  <c r="Q132" i="46"/>
  <c r="T14" i="18"/>
  <c r="P294" i="70"/>
  <c r="O428" i="67"/>
  <c r="O427" i="67" s="1"/>
  <c r="O66" i="61"/>
  <c r="R9" i="24"/>
  <c r="R9" i="27" s="1"/>
  <c r="P67" i="52"/>
  <c r="P198" i="67"/>
  <c r="P197" i="67" s="1"/>
  <c r="P66" i="49"/>
  <c r="P335" i="70"/>
  <c r="P28" i="49"/>
  <c r="P198" i="65"/>
  <c r="P197" i="65" s="1"/>
  <c r="P29" i="52"/>
  <c r="S26" i="46"/>
  <c r="Q131" i="56"/>
  <c r="Q29" i="49"/>
  <c r="Q28" i="45"/>
  <c r="Q28" i="46" s="1"/>
  <c r="Q29" i="46"/>
  <c r="P419" i="68"/>
  <c r="P78" i="64"/>
  <c r="P15" i="42"/>
  <c r="P85" i="49"/>
  <c r="P86" i="52"/>
  <c r="P243" i="68"/>
  <c r="P242" i="68" s="1"/>
  <c r="Q371" i="69"/>
  <c r="Q370" i="69" s="1"/>
  <c r="Q110" i="61"/>
  <c r="Q109" i="58"/>
  <c r="R121" i="69"/>
  <c r="R140" i="69" s="1"/>
  <c r="R141" i="69"/>
  <c r="Q147" i="48"/>
  <c r="Q146" i="44"/>
  <c r="S342" i="69"/>
  <c r="S119" i="56"/>
  <c r="P85" i="51"/>
  <c r="P291" i="68"/>
  <c r="P290" i="68" s="1"/>
  <c r="Q342" i="65"/>
  <c r="O420" i="68"/>
  <c r="O93" i="56"/>
  <c r="O381" i="64"/>
  <c r="O20" i="56"/>
  <c r="O28" i="21"/>
  <c r="O21" i="25"/>
  <c r="O21" i="28" s="1"/>
  <c r="P294" i="65"/>
  <c r="S102" i="69"/>
  <c r="P262" i="64"/>
  <c r="P261" i="64" s="1"/>
  <c r="P7" i="51"/>
  <c r="O428" i="66"/>
  <c r="O427" i="66" s="1"/>
  <c r="O47" i="61"/>
  <c r="P165" i="58"/>
  <c r="P164" i="54"/>
  <c r="P16" i="15"/>
  <c r="P15" i="12"/>
  <c r="P15" i="15" s="1"/>
  <c r="R6" i="24"/>
  <c r="R6" i="27" s="1"/>
  <c r="U3" i="7"/>
  <c r="U4" i="14"/>
  <c r="U4" i="17" s="1"/>
  <c r="P4" i="25"/>
  <c r="P4" i="28" s="1"/>
  <c r="O428" i="65"/>
  <c r="O427" i="65" s="1"/>
  <c r="O28" i="61"/>
  <c r="P236" i="67"/>
  <c r="P235" i="67" s="1"/>
  <c r="P66" i="51"/>
  <c r="S138" i="65"/>
  <c r="Q335" i="70"/>
  <c r="O21" i="21"/>
  <c r="Q141" i="65"/>
  <c r="Q121" i="65"/>
  <c r="Q140" i="65" s="1"/>
  <c r="P364" i="68"/>
  <c r="R330" i="65"/>
  <c r="R26" i="56"/>
  <c r="R6" i="23"/>
  <c r="R6" i="26" s="1"/>
  <c r="Q337" i="66"/>
  <c r="Q52" i="56"/>
  <c r="O336" i="70"/>
  <c r="O132" i="56"/>
  <c r="O81" i="68"/>
  <c r="O92" i="42"/>
  <c r="O447" i="66"/>
  <c r="O446" i="66" s="1"/>
  <c r="O47" i="62"/>
  <c r="P22" i="24"/>
  <c r="P22" i="27" s="1"/>
  <c r="P236" i="66"/>
  <c r="P235" i="66" s="1"/>
  <c r="P47" i="51"/>
  <c r="Q324" i="72"/>
  <c r="Q170" i="56"/>
  <c r="R173" i="68"/>
  <c r="R88" i="46"/>
  <c r="P21" i="23"/>
  <c r="P21" i="26" s="1"/>
  <c r="P337" i="67"/>
  <c r="P71" i="56"/>
  <c r="N31" i="23"/>
  <c r="N31" i="26" s="1"/>
  <c r="R126" i="56"/>
  <c r="R11" i="23"/>
  <c r="R11" i="26" s="1"/>
  <c r="O24" i="25"/>
  <c r="O24" i="28" s="1"/>
  <c r="Q145" i="67"/>
  <c r="Q71" i="46"/>
  <c r="R416" i="68"/>
  <c r="R89" i="56"/>
  <c r="O423" i="68"/>
  <c r="O96" i="56"/>
  <c r="Q20" i="23"/>
  <c r="Q20" i="26" s="1"/>
  <c r="O139" i="72"/>
  <c r="O167" i="46"/>
  <c r="Q67" i="67"/>
  <c r="Q69" i="42"/>
  <c r="R80" i="68"/>
  <c r="R89" i="42"/>
  <c r="P198" i="70"/>
  <c r="P197" i="70" s="1"/>
  <c r="P128" i="49"/>
  <c r="P129" i="52"/>
  <c r="Q165" i="48"/>
  <c r="Q164" i="44"/>
  <c r="O15" i="23"/>
  <c r="O15" i="26" s="1"/>
  <c r="O16" i="26"/>
  <c r="P319" i="72"/>
  <c r="P300" i="72"/>
  <c r="P318" i="72" s="1"/>
  <c r="O378" i="64"/>
  <c r="P17" i="56"/>
  <c r="P198" i="66"/>
  <c r="P197" i="66" s="1"/>
  <c r="P47" i="49"/>
  <c r="P48" i="52"/>
  <c r="R18" i="25"/>
  <c r="R18" i="28" s="1"/>
  <c r="S11" i="10"/>
  <c r="S11" i="13"/>
  <c r="S11" i="16" s="1"/>
  <c r="O447" i="65"/>
  <c r="O446" i="65" s="1"/>
  <c r="O28" i="62"/>
  <c r="S7" i="10"/>
  <c r="S7" i="13"/>
  <c r="S7" i="16" s="1"/>
  <c r="P88" i="56"/>
  <c r="S83" i="46"/>
  <c r="R179" i="69"/>
  <c r="R178" i="69" s="1"/>
  <c r="R110" i="51"/>
  <c r="R109" i="48"/>
  <c r="P164" i="52"/>
  <c r="P245" i="72"/>
  <c r="P244" i="72" s="1"/>
  <c r="R7" i="24"/>
  <c r="R7" i="27" s="1"/>
  <c r="R7" i="21"/>
  <c r="P294" i="66"/>
  <c r="O82" i="68"/>
  <c r="O93" i="42"/>
  <c r="P162" i="64"/>
  <c r="P13" i="46"/>
  <c r="Q143" i="70"/>
  <c r="Q131" i="46"/>
  <c r="Q70" i="71"/>
  <c r="Q154" i="42"/>
  <c r="R338" i="67"/>
  <c r="R72" i="56"/>
  <c r="Q321" i="72"/>
  <c r="Q167" i="56"/>
  <c r="Q48" i="48"/>
  <c r="Q47" i="44"/>
  <c r="O24" i="21"/>
  <c r="R67" i="70"/>
  <c r="R131" i="42"/>
  <c r="Q69" i="67"/>
  <c r="Q73" i="42"/>
  <c r="O186" i="68"/>
  <c r="O101" i="46"/>
  <c r="O377" i="64"/>
  <c r="O16" i="56"/>
  <c r="Q69" i="65"/>
  <c r="Q35" i="42"/>
  <c r="P76" i="64"/>
  <c r="Q67" i="70"/>
  <c r="Q131" i="42"/>
  <c r="O426" i="68"/>
  <c r="O99" i="56"/>
  <c r="N30" i="25"/>
  <c r="N30" i="28" s="1"/>
  <c r="O161" i="64"/>
  <c r="O12" i="46"/>
  <c r="P16" i="16"/>
  <c r="P15" i="13"/>
  <c r="P15" i="16" s="1"/>
  <c r="Q67" i="48"/>
  <c r="Q66" i="44"/>
  <c r="O409" i="71"/>
  <c r="O408" i="71" s="1"/>
  <c r="O146" i="61"/>
  <c r="P426" i="68"/>
  <c r="P99" i="56"/>
  <c r="P26" i="23"/>
  <c r="P26" i="26" s="1"/>
  <c r="P378" i="64"/>
  <c r="S10" i="13"/>
  <c r="S10" i="16" s="1"/>
  <c r="S10" i="10"/>
  <c r="O427" i="71"/>
  <c r="O426" i="71" s="1"/>
  <c r="O146" i="62"/>
  <c r="P191" i="71"/>
  <c r="P190" i="71" s="1"/>
  <c r="P146" i="49"/>
  <c r="P147" i="52"/>
  <c r="Q4" i="22"/>
  <c r="O409" i="72"/>
  <c r="O408" i="72" s="1"/>
  <c r="O164" i="61"/>
  <c r="R22" i="24"/>
  <c r="R22" i="27" s="1"/>
  <c r="R22" i="21"/>
  <c r="P415" i="68"/>
  <c r="S168" i="68"/>
  <c r="O427" i="72"/>
  <c r="O426" i="72" s="1"/>
  <c r="O164" i="62"/>
  <c r="O28" i="24"/>
  <c r="O28" i="27" s="1"/>
  <c r="R75" i="64"/>
  <c r="R10" i="42"/>
  <c r="R22" i="25"/>
  <c r="R22" i="28" s="1"/>
  <c r="R10" i="24"/>
  <c r="R10" i="27" s="1"/>
  <c r="Q86" i="48"/>
  <c r="Q85" i="44"/>
  <c r="Q68" i="65"/>
  <c r="Q32" i="42"/>
  <c r="R107" i="56"/>
  <c r="R10" i="23"/>
  <c r="R10" i="26" s="1"/>
  <c r="R410" i="68"/>
  <c r="R83" i="56"/>
  <c r="R9" i="23"/>
  <c r="R9" i="26" s="1"/>
  <c r="Q328" i="72"/>
  <c r="Q174" i="56"/>
  <c r="R69" i="69"/>
  <c r="R116" i="42"/>
  <c r="R338" i="66"/>
  <c r="R53" i="56"/>
  <c r="O76" i="64"/>
  <c r="O22" i="25"/>
  <c r="O22" i="28" s="1"/>
  <c r="N30" i="24"/>
  <c r="N30" i="27" s="1"/>
  <c r="N30" i="21"/>
  <c r="Q179" i="65"/>
  <c r="Q178" i="65" s="1"/>
  <c r="Q28" i="48"/>
  <c r="Q29" i="51"/>
  <c r="R338" i="70"/>
  <c r="R134" i="56"/>
  <c r="P220" i="64"/>
  <c r="P219" i="64" s="1"/>
  <c r="P7" i="49"/>
  <c r="P8" i="52"/>
  <c r="R88" i="56"/>
  <c r="R11" i="24"/>
  <c r="R11" i="27" s="1"/>
  <c r="R11" i="21"/>
  <c r="P26" i="24"/>
  <c r="P26" i="27" s="1"/>
  <c r="P146" i="51"/>
  <c r="P227" i="71"/>
  <c r="P226" i="71" s="1"/>
  <c r="Q70" i="72"/>
  <c r="Q172" i="42"/>
  <c r="O416" i="68"/>
  <c r="O89" i="56"/>
  <c r="P165" i="59"/>
  <c r="P164" i="55"/>
  <c r="P165" i="56"/>
  <c r="Q173" i="68"/>
  <c r="Q88" i="46"/>
  <c r="P140" i="71"/>
  <c r="P150" i="46"/>
  <c r="Q174" i="68"/>
  <c r="Q89" i="46"/>
  <c r="P67" i="71"/>
  <c r="P149" i="42"/>
  <c r="P326" i="64"/>
  <c r="P294" i="67"/>
  <c r="Q328" i="71"/>
  <c r="Q156" i="56"/>
  <c r="S107" i="46"/>
  <c r="P15" i="10"/>
  <c r="Q390" i="69"/>
  <c r="Q389" i="69" s="1"/>
  <c r="Q110" i="62"/>
  <c r="Q109" i="59"/>
  <c r="O66" i="62"/>
  <c r="O447" i="67"/>
  <c r="O446" i="67" s="1"/>
  <c r="R110" i="49"/>
  <c r="R109" i="45"/>
  <c r="R109" i="46" s="1"/>
  <c r="R110" i="46"/>
  <c r="P92" i="56"/>
  <c r="R415" i="68"/>
  <c r="Q38" i="56"/>
  <c r="P26" i="21" l="1"/>
  <c r="P377" i="64"/>
  <c r="Q340" i="65"/>
  <c r="Q36" i="56"/>
  <c r="Q37" i="56"/>
  <c r="P335" i="67"/>
  <c r="P69" i="56"/>
  <c r="Q325" i="72"/>
  <c r="P16" i="56"/>
  <c r="Q171" i="56"/>
  <c r="N330" i="72"/>
  <c r="N176" i="56"/>
  <c r="L3" i="14"/>
  <c r="M152" i="70"/>
  <c r="M140" i="46"/>
  <c r="M148" i="71"/>
  <c r="R338" i="65"/>
  <c r="M152" i="69"/>
  <c r="M121" i="46"/>
  <c r="Q35" i="56"/>
  <c r="Q325" i="71"/>
  <c r="P333" i="66"/>
  <c r="P313" i="66"/>
  <c r="P332" i="66" s="1"/>
  <c r="P28" i="52"/>
  <c r="P255" i="65"/>
  <c r="P254" i="65" s="1"/>
  <c r="T4" i="18"/>
  <c r="T3" i="18" s="1"/>
  <c r="N31" i="25"/>
  <c r="N31" i="28" s="1"/>
  <c r="Q68" i="72"/>
  <c r="Q168" i="42"/>
  <c r="P21" i="25"/>
  <c r="P21" i="28" s="1"/>
  <c r="R330" i="67"/>
  <c r="R64" i="56"/>
  <c r="R8" i="23"/>
  <c r="R8" i="26" s="1"/>
  <c r="P24" i="24"/>
  <c r="P24" i="27" s="1"/>
  <c r="Q118" i="72"/>
  <c r="Q136" i="72" s="1"/>
  <c r="Q137" i="72"/>
  <c r="P283" i="64"/>
  <c r="P282" i="64" s="1"/>
  <c r="P7" i="52"/>
  <c r="P313" i="65"/>
  <c r="P332" i="65" s="1"/>
  <c r="P333" i="65"/>
  <c r="Q4" i="25"/>
  <c r="Q4" i="28" s="1"/>
  <c r="P160" i="6"/>
  <c r="P120" i="6"/>
  <c r="P136" i="6"/>
  <c r="P355" i="72"/>
  <c r="P354" i="72" s="1"/>
  <c r="P165" i="61"/>
  <c r="P164" i="58"/>
  <c r="Q323" i="72"/>
  <c r="Q169" i="56"/>
  <c r="Q144" i="67"/>
  <c r="Q70" i="46"/>
  <c r="Q121" i="67"/>
  <c r="Q140" i="67" s="1"/>
  <c r="Q141" i="67"/>
  <c r="Q86" i="51"/>
  <c r="Q85" i="48"/>
  <c r="Q219" i="68"/>
  <c r="Q218" i="68" s="1"/>
  <c r="P336" i="66"/>
  <c r="P51" i="56"/>
  <c r="R143" i="70"/>
  <c r="R131" i="46"/>
  <c r="P15" i="20"/>
  <c r="P16" i="24"/>
  <c r="R9" i="25"/>
  <c r="R9" i="28" s="1"/>
  <c r="S45" i="46"/>
  <c r="P245" i="71"/>
  <c r="P244" i="71" s="1"/>
  <c r="P146" i="52"/>
  <c r="O31" i="13"/>
  <c r="O31" i="16" s="1"/>
  <c r="O31" i="10"/>
  <c r="P86" i="59"/>
  <c r="P85" i="55"/>
  <c r="P86" i="56"/>
  <c r="S70" i="69"/>
  <c r="S117" i="42"/>
  <c r="Q179" i="66"/>
  <c r="Q178" i="66" s="1"/>
  <c r="Q47" i="48"/>
  <c r="Q48" i="51"/>
  <c r="P48" i="58"/>
  <c r="P47" i="54"/>
  <c r="Q164" i="48"/>
  <c r="Q173" i="72"/>
  <c r="Q172" i="72" s="1"/>
  <c r="Q165" i="51"/>
  <c r="R8" i="24"/>
  <c r="R8" i="27" s="1"/>
  <c r="P29" i="58"/>
  <c r="P28" i="54"/>
  <c r="Q20" i="24"/>
  <c r="Q20" i="27" s="1"/>
  <c r="Q20" i="21"/>
  <c r="R34" i="56"/>
  <c r="Q15" i="8"/>
  <c r="Q16" i="12"/>
  <c r="R102" i="66"/>
  <c r="P11" i="42"/>
  <c r="Q324" i="71"/>
  <c r="Q152" i="56"/>
  <c r="P160" i="64"/>
  <c r="P11" i="46"/>
  <c r="R68" i="65"/>
  <c r="R32" i="42"/>
  <c r="R67" i="67"/>
  <c r="R69" i="42"/>
  <c r="R342" i="67"/>
  <c r="R76" i="56"/>
  <c r="R70" i="66"/>
  <c r="R55" i="42"/>
  <c r="S138" i="66"/>
  <c r="Q236" i="65"/>
  <c r="Q235" i="65" s="1"/>
  <c r="Q28" i="51"/>
  <c r="R330" i="69"/>
  <c r="P388" i="68"/>
  <c r="P412" i="68" s="1"/>
  <c r="P413" i="68"/>
  <c r="R342" i="70"/>
  <c r="R138" i="56"/>
  <c r="Q50" i="56"/>
  <c r="S126" i="46"/>
  <c r="Q109" i="61"/>
  <c r="Q428" i="69"/>
  <c r="Q427" i="69" s="1"/>
  <c r="R9" i="21"/>
  <c r="Q99" i="6"/>
  <c r="O160" i="64"/>
  <c r="O11" i="46"/>
  <c r="P333" i="67"/>
  <c r="P313" i="67"/>
  <c r="P332" i="67" s="1"/>
  <c r="P29" i="59"/>
  <c r="P28" i="55"/>
  <c r="P29" i="56"/>
  <c r="Q70" i="65"/>
  <c r="Q36" i="42"/>
  <c r="Q143" i="67"/>
  <c r="Q69" i="46"/>
  <c r="Q294" i="65"/>
  <c r="T5" i="13"/>
  <c r="T5" i="16" s="1"/>
  <c r="T5" i="10"/>
  <c r="Q336" i="66"/>
  <c r="Q51" i="56"/>
  <c r="R6" i="25"/>
  <c r="R6" i="28" s="1"/>
  <c r="Q145" i="65"/>
  <c r="Q33" i="46"/>
  <c r="O78" i="64"/>
  <c r="O15" i="42"/>
  <c r="R68" i="70"/>
  <c r="R132" i="42"/>
  <c r="Q447" i="69"/>
  <c r="Q446" i="69" s="1"/>
  <c r="Q109" i="62"/>
  <c r="P21" i="24"/>
  <c r="P21" i="27" s="1"/>
  <c r="P21" i="21"/>
  <c r="Q339" i="65"/>
  <c r="O11" i="42"/>
  <c r="Q67" i="51"/>
  <c r="Q66" i="48"/>
  <c r="Q179" i="67"/>
  <c r="Q178" i="67" s="1"/>
  <c r="Q48" i="49"/>
  <c r="Q47" i="45"/>
  <c r="Q47" i="46" s="1"/>
  <c r="Q48" i="46"/>
  <c r="P86" i="58"/>
  <c r="P85" i="54"/>
  <c r="Q335" i="66"/>
  <c r="S138" i="70"/>
  <c r="P255" i="67"/>
  <c r="P254" i="67" s="1"/>
  <c r="P66" i="52"/>
  <c r="N31" i="24"/>
  <c r="N31" i="27" s="1"/>
  <c r="N31" i="21"/>
  <c r="Q199" i="64"/>
  <c r="Q198" i="64" s="1"/>
  <c r="Q7" i="48"/>
  <c r="Q8" i="51"/>
  <c r="P370" i="64"/>
  <c r="P9" i="56"/>
  <c r="P337" i="65"/>
  <c r="P33" i="56"/>
  <c r="P8" i="58"/>
  <c r="P7" i="54"/>
  <c r="P20" i="23"/>
  <c r="P20" i="26" s="1"/>
  <c r="P20" i="21"/>
  <c r="Q67" i="71"/>
  <c r="Q149" i="42"/>
  <c r="R342" i="66"/>
  <c r="R57" i="56"/>
  <c r="Q20" i="25"/>
  <c r="Q20" i="28" s="1"/>
  <c r="P417" i="68"/>
  <c r="P90" i="56"/>
  <c r="R70" i="67"/>
  <c r="R74" i="42"/>
  <c r="Q67" i="65"/>
  <c r="Q31" i="42"/>
  <c r="R145" i="66"/>
  <c r="R52" i="46"/>
  <c r="O179" i="68"/>
  <c r="O94" i="46"/>
  <c r="Q69" i="71"/>
  <c r="Q153" i="42"/>
  <c r="Q323" i="71"/>
  <c r="Q151" i="56"/>
  <c r="R198" i="69"/>
  <c r="R197" i="69" s="1"/>
  <c r="R109" i="49"/>
  <c r="R110" i="52"/>
  <c r="P67" i="58"/>
  <c r="P66" i="54"/>
  <c r="S8" i="10"/>
  <c r="S8" i="13"/>
  <c r="S8" i="16" s="1"/>
  <c r="Q121" i="66"/>
  <c r="Q140" i="66" s="1"/>
  <c r="Q141" i="66"/>
  <c r="R6" i="21"/>
  <c r="Q86" i="49"/>
  <c r="Q86" i="46"/>
  <c r="Q85" i="45"/>
  <c r="Q85" i="46" s="1"/>
  <c r="P129" i="58"/>
  <c r="P128" i="54"/>
  <c r="N101" i="56"/>
  <c r="Q179" i="70"/>
  <c r="Q178" i="70" s="1"/>
  <c r="Q128" i="48"/>
  <c r="Q129" i="51"/>
  <c r="P161" i="64"/>
  <c r="P12" i="46"/>
  <c r="O337" i="65"/>
  <c r="O33" i="56"/>
  <c r="P336" i="67"/>
  <c r="P70" i="56"/>
  <c r="P347" i="64"/>
  <c r="P369" i="64"/>
  <c r="R11" i="25"/>
  <c r="R11" i="28" s="1"/>
  <c r="P20" i="25"/>
  <c r="P20" i="28" s="1"/>
  <c r="O79" i="64"/>
  <c r="O16" i="42"/>
  <c r="S23" i="23"/>
  <c r="S23" i="26" s="1"/>
  <c r="R7" i="25"/>
  <c r="R7" i="28" s="1"/>
  <c r="O334" i="70"/>
  <c r="O130" i="56"/>
  <c r="P337" i="70"/>
  <c r="P133" i="56"/>
  <c r="P24" i="23"/>
  <c r="P24" i="26" s="1"/>
  <c r="Q322" i="71"/>
  <c r="Q150" i="56"/>
  <c r="R175" i="68"/>
  <c r="R90" i="46"/>
  <c r="R294" i="69"/>
  <c r="Q341" i="65"/>
  <c r="P164" i="56"/>
  <c r="Q8" i="49"/>
  <c r="Q7" i="45"/>
  <c r="Q7" i="46" s="1"/>
  <c r="Q8" i="46"/>
  <c r="R109" i="51"/>
  <c r="R236" i="69"/>
  <c r="R235" i="69" s="1"/>
  <c r="S109" i="44"/>
  <c r="S110" i="48"/>
  <c r="P129" i="59"/>
  <c r="P128" i="55"/>
  <c r="P129" i="56"/>
  <c r="Q146" i="68"/>
  <c r="Q170" i="68" s="1"/>
  <c r="Q171" i="68"/>
  <c r="Q147" i="49"/>
  <c r="Q146" i="45"/>
  <c r="Q146" i="46" s="1"/>
  <c r="Q147" i="46"/>
  <c r="Q28" i="49"/>
  <c r="Q29" i="52"/>
  <c r="Q198" i="65"/>
  <c r="Q197" i="65" s="1"/>
  <c r="N428" i="68"/>
  <c r="Q129" i="49"/>
  <c r="Q129" i="46"/>
  <c r="Q128" i="45"/>
  <c r="Q128" i="46" s="1"/>
  <c r="R330" i="70"/>
  <c r="P139" i="71"/>
  <c r="P149" i="46"/>
  <c r="Q16" i="10"/>
  <c r="Q15" i="9"/>
  <c r="Q16" i="13"/>
  <c r="Q165" i="49"/>
  <c r="Q165" i="46"/>
  <c r="Q164" i="45"/>
  <c r="Q164" i="46" s="1"/>
  <c r="R10" i="25"/>
  <c r="R10" i="28" s="1"/>
  <c r="R69" i="67"/>
  <c r="R73" i="42"/>
  <c r="R70" i="70"/>
  <c r="R136" i="42"/>
  <c r="S138" i="69"/>
  <c r="P67" i="59"/>
  <c r="P66" i="55"/>
  <c r="P67" i="56"/>
  <c r="Q67" i="49"/>
  <c r="Q66" i="45"/>
  <c r="Q66" i="46" s="1"/>
  <c r="Q67" i="46"/>
  <c r="Q22" i="13"/>
  <c r="Q22" i="16" s="1"/>
  <c r="Q22" i="10"/>
  <c r="P164" i="59"/>
  <c r="P165" i="62"/>
  <c r="P373" i="72"/>
  <c r="P372" i="72" s="1"/>
  <c r="R10" i="21"/>
  <c r="P48" i="59"/>
  <c r="P47" i="55"/>
  <c r="P48" i="56"/>
  <c r="Q24" i="13"/>
  <c r="Q24" i="16" s="1"/>
  <c r="Q24" i="10"/>
  <c r="Q135" i="64"/>
  <c r="Q156" i="64" s="1"/>
  <c r="Q157" i="64"/>
  <c r="P47" i="52"/>
  <c r="P255" i="66"/>
  <c r="P254" i="66" s="1"/>
  <c r="P128" i="52"/>
  <c r="P255" i="70"/>
  <c r="P254" i="70" s="1"/>
  <c r="P8" i="59"/>
  <c r="P7" i="55"/>
  <c r="P8" i="56"/>
  <c r="Q153" i="56"/>
  <c r="P313" i="70"/>
  <c r="P332" i="70" s="1"/>
  <c r="P333" i="70"/>
  <c r="O28" i="23"/>
  <c r="O28" i="26" s="1"/>
  <c r="Q118" i="71"/>
  <c r="Q136" i="71" s="1"/>
  <c r="Q137" i="71"/>
  <c r="Q173" i="71"/>
  <c r="Q172" i="71" s="1"/>
  <c r="Q146" i="48"/>
  <c r="Q147" i="51"/>
  <c r="P85" i="52"/>
  <c r="P315" i="68"/>
  <c r="P314" i="68" s="1"/>
  <c r="Q121" i="70"/>
  <c r="Q140" i="70" s="1"/>
  <c r="Q141" i="70"/>
  <c r="R15" i="18"/>
  <c r="P85" i="56" l="1"/>
  <c r="M158" i="46"/>
  <c r="R342" i="65"/>
  <c r="Q15" i="10"/>
  <c r="R38" i="56"/>
  <c r="P66" i="56"/>
  <c r="L382" i="64"/>
  <c r="L21" i="56"/>
  <c r="L29" i="23"/>
  <c r="L29" i="26" s="1"/>
  <c r="L344" i="66"/>
  <c r="L59" i="56"/>
  <c r="L40" i="56"/>
  <c r="L344" i="65"/>
  <c r="M187" i="68"/>
  <c r="M102" i="46"/>
  <c r="L3" i="17"/>
  <c r="M152" i="66"/>
  <c r="M59" i="46"/>
  <c r="M170" i="64"/>
  <c r="M21" i="46"/>
  <c r="M152" i="65"/>
  <c r="M40" i="46"/>
  <c r="M176" i="46"/>
  <c r="M148" i="72"/>
  <c r="L29" i="24"/>
  <c r="L29" i="27" s="1"/>
  <c r="P28" i="56"/>
  <c r="P24" i="21"/>
  <c r="R102" i="65"/>
  <c r="R145" i="70"/>
  <c r="R133" i="46"/>
  <c r="T8" i="10"/>
  <c r="T8" i="13"/>
  <c r="T8" i="16" s="1"/>
  <c r="Q198" i="67"/>
  <c r="Q197" i="67" s="1"/>
  <c r="Q67" i="52"/>
  <c r="Q66" i="49"/>
  <c r="S64" i="46"/>
  <c r="T11" i="10"/>
  <c r="T11" i="13"/>
  <c r="T11" i="16" s="1"/>
  <c r="R344" i="64"/>
  <c r="P336" i="65"/>
  <c r="P32" i="56"/>
  <c r="R100" i="71"/>
  <c r="R67" i="65"/>
  <c r="R31" i="42"/>
  <c r="R69" i="70"/>
  <c r="R135" i="42"/>
  <c r="Q322" i="72"/>
  <c r="Q168" i="56"/>
  <c r="R428" i="64"/>
  <c r="R4" i="59"/>
  <c r="R4" i="62"/>
  <c r="R491" i="64"/>
  <c r="P19" i="23"/>
  <c r="P19" i="26" s="1"/>
  <c r="Q29" i="59"/>
  <c r="Q29" i="56"/>
  <c r="Q28" i="55"/>
  <c r="O28" i="25"/>
  <c r="O28" i="28" s="1"/>
  <c r="Q220" i="64"/>
  <c r="Q219" i="64" s="1"/>
  <c r="Q8" i="52"/>
  <c r="Q7" i="49"/>
  <c r="P371" i="70"/>
  <c r="P370" i="70" s="1"/>
  <c r="P129" i="61"/>
  <c r="P128" i="58"/>
  <c r="S109" i="45"/>
  <c r="S109" i="46" s="1"/>
  <c r="S110" i="49"/>
  <c r="S110" i="46"/>
  <c r="S138" i="67"/>
  <c r="Q47" i="49"/>
  <c r="Q198" i="66"/>
  <c r="Q197" i="66" s="1"/>
  <c r="Q48" i="52"/>
  <c r="Q21" i="13"/>
  <c r="Q21" i="16" s="1"/>
  <c r="Q21" i="10"/>
  <c r="Q129" i="6"/>
  <c r="Q153" i="6"/>
  <c r="O19" i="24"/>
  <c r="O19" i="27" s="1"/>
  <c r="O19" i="21"/>
  <c r="T9" i="13"/>
  <c r="T9" i="16" s="1"/>
  <c r="T9" i="10"/>
  <c r="O9" i="56"/>
  <c r="S23" i="25"/>
  <c r="S23" i="28" s="1"/>
  <c r="R174" i="68"/>
  <c r="R89" i="46"/>
  <c r="Q82" i="68"/>
  <c r="Q93" i="42"/>
  <c r="O177" i="68"/>
  <c r="O92" i="46"/>
  <c r="Q141" i="72"/>
  <c r="Q169" i="46"/>
  <c r="P81" i="68"/>
  <c r="P92" i="42"/>
  <c r="O178" i="68"/>
  <c r="O93" i="46"/>
  <c r="P22" i="25"/>
  <c r="P22" i="28" s="1"/>
  <c r="Q326" i="64"/>
  <c r="R159" i="64"/>
  <c r="R10" i="46"/>
  <c r="Q68" i="71"/>
  <c r="Q150" i="42"/>
  <c r="P7" i="56"/>
  <c r="Q313" i="65"/>
  <c r="Q332" i="65" s="1"/>
  <c r="Q333" i="65"/>
  <c r="Q191" i="71"/>
  <c r="Q190" i="71" s="1"/>
  <c r="Q147" i="52"/>
  <c r="Q146" i="49"/>
  <c r="R22" i="13"/>
  <c r="R22" i="16" s="1"/>
  <c r="R22" i="10"/>
  <c r="S141" i="69"/>
  <c r="S121" i="69"/>
  <c r="S140" i="69" s="1"/>
  <c r="R110" i="59"/>
  <c r="R110" i="56"/>
  <c r="R109" i="55"/>
  <c r="O31" i="56"/>
  <c r="Q227" i="72"/>
  <c r="Q226" i="72" s="1"/>
  <c r="Q164" i="51"/>
  <c r="Q85" i="51"/>
  <c r="Q291" i="68"/>
  <c r="Q290" i="68" s="1"/>
  <c r="O370" i="64"/>
  <c r="Q143" i="65"/>
  <c r="Q31" i="46"/>
  <c r="R323" i="71"/>
  <c r="R151" i="56"/>
  <c r="P7" i="59"/>
  <c r="P432" i="64"/>
  <c r="P431" i="64" s="1"/>
  <c r="P8" i="62"/>
  <c r="P48" i="62"/>
  <c r="P47" i="59"/>
  <c r="P390" i="66"/>
  <c r="P389" i="66" s="1"/>
  <c r="R110" i="58"/>
  <c r="R109" i="54"/>
  <c r="Q24" i="24"/>
  <c r="Q24" i="27" s="1"/>
  <c r="O335" i="65"/>
  <c r="S335" i="69"/>
  <c r="S112" i="56"/>
  <c r="O83" i="68"/>
  <c r="O96" i="42"/>
  <c r="P336" i="70"/>
  <c r="P132" i="56"/>
  <c r="R102" i="67"/>
  <c r="Q321" i="71"/>
  <c r="Q149" i="56"/>
  <c r="R143" i="67"/>
  <c r="R69" i="46"/>
  <c r="Q227" i="71"/>
  <c r="Q226" i="71" s="1"/>
  <c r="Q146" i="51"/>
  <c r="P427" i="72"/>
  <c r="P426" i="72" s="1"/>
  <c r="P164" i="62"/>
  <c r="Q191" i="72"/>
  <c r="Q190" i="72" s="1"/>
  <c r="Q165" i="52"/>
  <c r="Q164" i="49"/>
  <c r="Q128" i="49"/>
  <c r="Q198" i="70"/>
  <c r="Q197" i="70" s="1"/>
  <c r="Q129" i="52"/>
  <c r="S179" i="69"/>
  <c r="S178" i="69" s="1"/>
  <c r="S110" i="51"/>
  <c r="S109" i="48"/>
  <c r="P15" i="19"/>
  <c r="P15" i="21" s="1"/>
  <c r="P16" i="23"/>
  <c r="T10" i="10"/>
  <c r="T10" i="13"/>
  <c r="T10" i="16" s="1"/>
  <c r="Q262" i="64"/>
  <c r="Q261" i="64" s="1"/>
  <c r="Q7" i="51"/>
  <c r="P86" i="61"/>
  <c r="P85" i="58"/>
  <c r="P461" i="68"/>
  <c r="P460" i="68" s="1"/>
  <c r="R47" i="44"/>
  <c r="R48" i="48"/>
  <c r="Q15" i="12"/>
  <c r="Q15" i="15" s="1"/>
  <c r="Q16" i="15"/>
  <c r="Q236" i="66"/>
  <c r="Q235" i="66" s="1"/>
  <c r="Q47" i="51"/>
  <c r="P86" i="62"/>
  <c r="P85" i="59"/>
  <c r="P485" i="68"/>
  <c r="P484" i="68" s="1"/>
  <c r="S5" i="46"/>
  <c r="R68" i="67"/>
  <c r="R70" i="42"/>
  <c r="R144" i="66"/>
  <c r="R51" i="46"/>
  <c r="R313" i="69"/>
  <c r="R332" i="69" s="1"/>
  <c r="R333" i="69"/>
  <c r="R100" i="72"/>
  <c r="R8" i="25"/>
  <c r="R8" i="28" s="1"/>
  <c r="Q337" i="70"/>
  <c r="Q133" i="56"/>
  <c r="Q24" i="23"/>
  <c r="Q24" i="26" s="1"/>
  <c r="R328" i="71"/>
  <c r="R156" i="56"/>
  <c r="Q69" i="72"/>
  <c r="Q171" i="42"/>
  <c r="Q374" i="64"/>
  <c r="Q13" i="56"/>
  <c r="U29" i="12"/>
  <c r="U29" i="15" s="1"/>
  <c r="U27" i="7"/>
  <c r="Q16" i="16"/>
  <c r="Q15" i="13"/>
  <c r="Q15" i="16" s="1"/>
  <c r="Q236" i="70"/>
  <c r="Q235" i="70" s="1"/>
  <c r="Q128" i="51"/>
  <c r="Q243" i="68"/>
  <c r="Q242" i="68" s="1"/>
  <c r="Q86" i="52"/>
  <c r="Q85" i="49"/>
  <c r="R109" i="52"/>
  <c r="R255" i="69"/>
  <c r="R254" i="69" s="1"/>
  <c r="P411" i="64"/>
  <c r="P410" i="64" s="1"/>
  <c r="P8" i="61"/>
  <c r="P7" i="58"/>
  <c r="P390" i="65"/>
  <c r="P389" i="65" s="1"/>
  <c r="P29" i="62"/>
  <c r="P28" i="59"/>
  <c r="P19" i="24"/>
  <c r="P19" i="27" s="1"/>
  <c r="P19" i="21"/>
  <c r="P371" i="65"/>
  <c r="P370" i="65" s="1"/>
  <c r="P29" i="61"/>
  <c r="P28" i="58"/>
  <c r="S154" i="64"/>
  <c r="Q364" i="68"/>
  <c r="Q294" i="66"/>
  <c r="Q294" i="67"/>
  <c r="R122" i="68"/>
  <c r="Q144" i="65"/>
  <c r="Q32" i="46"/>
  <c r="R67" i="66"/>
  <c r="R50" i="42"/>
  <c r="Q282" i="72"/>
  <c r="O336" i="65"/>
  <c r="O32" i="56"/>
  <c r="R102" i="70"/>
  <c r="Q282" i="71"/>
  <c r="Q22" i="23"/>
  <c r="Q22" i="26" s="1"/>
  <c r="Q28" i="52"/>
  <c r="Q255" i="65"/>
  <c r="Q254" i="65" s="1"/>
  <c r="P128" i="56"/>
  <c r="T64" i="46"/>
  <c r="P66" i="58"/>
  <c r="P371" i="67"/>
  <c r="P370" i="67" s="1"/>
  <c r="P67" i="61"/>
  <c r="P22" i="23"/>
  <c r="P22" i="26" s="1"/>
  <c r="P22" i="21"/>
  <c r="Q29" i="58"/>
  <c r="Q28" i="54"/>
  <c r="O19" i="23"/>
  <c r="O19" i="26" s="1"/>
  <c r="P31" i="56"/>
  <c r="R8" i="21"/>
  <c r="P47" i="56"/>
  <c r="P16" i="27"/>
  <c r="P15" i="24"/>
  <c r="P15" i="27" s="1"/>
  <c r="P164" i="61"/>
  <c r="P409" i="72"/>
  <c r="P408" i="72" s="1"/>
  <c r="P368" i="64"/>
  <c r="R5" i="24"/>
  <c r="R5" i="27" s="1"/>
  <c r="O169" i="64"/>
  <c r="O20" i="46"/>
  <c r="P24" i="25"/>
  <c r="P24" i="28" s="1"/>
  <c r="P67" i="62"/>
  <c r="P390" i="67"/>
  <c r="P389" i="67" s="1"/>
  <c r="P66" i="59"/>
  <c r="Q375" i="64"/>
  <c r="Q14" i="56"/>
  <c r="P82" i="68"/>
  <c r="P93" i="42"/>
  <c r="R114" i="64"/>
  <c r="Q139" i="71"/>
  <c r="Q149" i="46"/>
  <c r="Q417" i="68"/>
  <c r="Q90" i="56"/>
  <c r="R70" i="71"/>
  <c r="R154" i="42"/>
  <c r="Q67" i="72"/>
  <c r="Q167" i="42"/>
  <c r="S67" i="69"/>
  <c r="S112" i="42"/>
  <c r="R145" i="65"/>
  <c r="R33" i="46"/>
  <c r="P416" i="68"/>
  <c r="P89" i="56"/>
  <c r="R323" i="64"/>
  <c r="R4" i="54"/>
  <c r="Q294" i="70"/>
  <c r="P84" i="68"/>
  <c r="P97" i="42"/>
  <c r="P390" i="70"/>
  <c r="P389" i="70" s="1"/>
  <c r="P129" i="62"/>
  <c r="P128" i="59"/>
  <c r="T138" i="67"/>
  <c r="Q236" i="67"/>
  <c r="Q235" i="67" s="1"/>
  <c r="Q66" i="51"/>
  <c r="P335" i="65"/>
  <c r="P371" i="66"/>
  <c r="P370" i="66" s="1"/>
  <c r="P47" i="58"/>
  <c r="P48" i="61"/>
  <c r="P16" i="21"/>
  <c r="R4" i="55"/>
  <c r="T6" i="13"/>
  <c r="T6" i="16" s="1"/>
  <c r="T6" i="10"/>
  <c r="Q26" i="23"/>
  <c r="Q26" i="26" s="1"/>
  <c r="Q12" i="56" l="1"/>
  <c r="R340" i="65"/>
  <c r="Q378" i="64"/>
  <c r="Q17" i="18"/>
  <c r="P334" i="65"/>
  <c r="Q373" i="64"/>
  <c r="M29" i="13"/>
  <c r="M29" i="16" s="1"/>
  <c r="M29" i="10"/>
  <c r="L39" i="56"/>
  <c r="L343" i="65"/>
  <c r="L29" i="21"/>
  <c r="R5" i="56"/>
  <c r="M29" i="14"/>
  <c r="M29" i="17" s="1"/>
  <c r="M27" i="11"/>
  <c r="O334" i="65"/>
  <c r="Q415" i="68"/>
  <c r="R366" i="64"/>
  <c r="P30" i="56"/>
  <c r="Q11" i="56"/>
  <c r="R109" i="56"/>
  <c r="R174" i="56"/>
  <c r="Q18" i="56"/>
  <c r="R328" i="72"/>
  <c r="Q379" i="64"/>
  <c r="T23" i="23"/>
  <c r="T23" i="26" s="1"/>
  <c r="R386" i="64"/>
  <c r="R4" i="57"/>
  <c r="T138" i="69"/>
  <c r="P557" i="68"/>
  <c r="P556" i="68" s="1"/>
  <c r="P85" i="62"/>
  <c r="R67" i="48"/>
  <c r="R66" i="44"/>
  <c r="Q336" i="70"/>
  <c r="Q132" i="56"/>
  <c r="R69" i="66"/>
  <c r="R54" i="42"/>
  <c r="P447" i="70"/>
  <c r="P446" i="70" s="1"/>
  <c r="P128" i="62"/>
  <c r="Q129" i="59"/>
  <c r="Q128" i="55"/>
  <c r="Q129" i="56"/>
  <c r="R128" i="44"/>
  <c r="R129" i="48"/>
  <c r="P7" i="61"/>
  <c r="P474" i="64"/>
  <c r="P473" i="64" s="1"/>
  <c r="Q85" i="52"/>
  <c r="Q315" i="68"/>
  <c r="Q314" i="68" s="1"/>
  <c r="O19" i="13"/>
  <c r="O19" i="16" s="1"/>
  <c r="O19" i="10"/>
  <c r="T138" i="65"/>
  <c r="T83" i="46"/>
  <c r="S110" i="52"/>
  <c r="S109" i="49"/>
  <c r="S198" i="69"/>
  <c r="S197" i="69" s="1"/>
  <c r="Q28" i="56"/>
  <c r="S330" i="65"/>
  <c r="S6" i="23"/>
  <c r="S6" i="26" s="1"/>
  <c r="Q140" i="72"/>
  <c r="Q168" i="46"/>
  <c r="Q416" i="68"/>
  <c r="Q89" i="56"/>
  <c r="S338" i="66"/>
  <c r="S53" i="56"/>
  <c r="P447" i="67"/>
  <c r="P446" i="67" s="1"/>
  <c r="P66" i="62"/>
  <c r="R21" i="10"/>
  <c r="R21" i="13"/>
  <c r="R21" i="16" s="1"/>
  <c r="T7" i="13"/>
  <c r="T7" i="16" s="1"/>
  <c r="T7" i="10"/>
  <c r="Q8" i="58"/>
  <c r="Q7" i="54"/>
  <c r="T26" i="46"/>
  <c r="R145" i="67"/>
  <c r="R71" i="46"/>
  <c r="R324" i="71"/>
  <c r="R152" i="56"/>
  <c r="Q15" i="20"/>
  <c r="Q16" i="24"/>
  <c r="R7" i="44"/>
  <c r="R8" i="48"/>
  <c r="Q313" i="70"/>
  <c r="Q332" i="70" s="1"/>
  <c r="Q333" i="70"/>
  <c r="Q86" i="59"/>
  <c r="Q85" i="55"/>
  <c r="Q86" i="56"/>
  <c r="R36" i="56"/>
  <c r="P19" i="25"/>
  <c r="P19" i="28" s="1"/>
  <c r="P17" i="22"/>
  <c r="P447" i="65"/>
  <c r="P446" i="65" s="1"/>
  <c r="P28" i="62"/>
  <c r="S9" i="24"/>
  <c r="S9" i="27" s="1"/>
  <c r="Q8" i="59"/>
  <c r="Q7" i="55"/>
  <c r="Q8" i="56"/>
  <c r="S23" i="24"/>
  <c r="S23" i="27" s="1"/>
  <c r="S23" i="21"/>
  <c r="R339" i="65"/>
  <c r="R35" i="56"/>
  <c r="R371" i="69"/>
  <c r="R370" i="69" s="1"/>
  <c r="R110" i="61"/>
  <c r="R109" i="58"/>
  <c r="P47" i="62"/>
  <c r="P447" i="66"/>
  <c r="P446" i="66" s="1"/>
  <c r="O30" i="56"/>
  <c r="Q160" i="6"/>
  <c r="Q136" i="6"/>
  <c r="Q120" i="6"/>
  <c r="T168" i="68"/>
  <c r="Q147" i="59"/>
  <c r="Q146" i="55"/>
  <c r="Q147" i="56"/>
  <c r="P177" i="68"/>
  <c r="P92" i="46"/>
  <c r="Q141" i="71"/>
  <c r="Q151" i="46"/>
  <c r="Q422" i="68"/>
  <c r="Q95" i="56"/>
  <c r="R321" i="71"/>
  <c r="R149" i="56"/>
  <c r="O28" i="13"/>
  <c r="O28" i="16" s="1"/>
  <c r="O28" i="10"/>
  <c r="Q371" i="65"/>
  <c r="Q370" i="65" s="1"/>
  <c r="Q29" i="61"/>
  <c r="Q28" i="58"/>
  <c r="P495" i="64"/>
  <c r="P494" i="64" s="1"/>
  <c r="P7" i="62"/>
  <c r="R18" i="10"/>
  <c r="R18" i="13"/>
  <c r="R18" i="16" s="1"/>
  <c r="S338" i="67"/>
  <c r="S72" i="56"/>
  <c r="R70" i="72"/>
  <c r="R172" i="42"/>
  <c r="P428" i="66"/>
  <c r="P427" i="66" s="1"/>
  <c r="P47" i="61"/>
  <c r="R5" i="23"/>
  <c r="R5" i="26" s="1"/>
  <c r="Q313" i="66"/>
  <c r="Q332" i="66" s="1"/>
  <c r="Q333" i="66"/>
  <c r="Q165" i="58"/>
  <c r="Q164" i="54"/>
  <c r="R24" i="10"/>
  <c r="R24" i="13"/>
  <c r="R24" i="16" s="1"/>
  <c r="P15" i="23"/>
  <c r="P15" i="26" s="1"/>
  <c r="P16" i="26"/>
  <c r="T154" i="64"/>
  <c r="Q245" i="71"/>
  <c r="Q244" i="71" s="1"/>
  <c r="Q146" i="52"/>
  <c r="Q7" i="52"/>
  <c r="Q283" i="64"/>
  <c r="Q282" i="64" s="1"/>
  <c r="Q300" i="72"/>
  <c r="Q318" i="72" s="1"/>
  <c r="Q319" i="72"/>
  <c r="Q313" i="67"/>
  <c r="Q332" i="67" s="1"/>
  <c r="Q333" i="67"/>
  <c r="Q372" i="64"/>
  <c r="R365" i="64"/>
  <c r="R144" i="70"/>
  <c r="R132" i="46"/>
  <c r="R4" i="56"/>
  <c r="R86" i="48"/>
  <c r="R85" i="44"/>
  <c r="Q67" i="58"/>
  <c r="Q66" i="54"/>
  <c r="R47" i="45"/>
  <c r="R48" i="49"/>
  <c r="R48" i="46"/>
  <c r="P85" i="61"/>
  <c r="P533" i="68"/>
  <c r="P532" i="68" s="1"/>
  <c r="Q245" i="72"/>
  <c r="Q244" i="72" s="1"/>
  <c r="Q164" i="52"/>
  <c r="T126" i="46"/>
  <c r="Q255" i="66"/>
  <c r="Q254" i="66" s="1"/>
  <c r="Q47" i="52"/>
  <c r="P428" i="70"/>
  <c r="P427" i="70" s="1"/>
  <c r="P128" i="61"/>
  <c r="Q94" i="56"/>
  <c r="S122" i="68"/>
  <c r="U26" i="12"/>
  <c r="U26" i="15" s="1"/>
  <c r="P83" i="68"/>
  <c r="P96" i="42"/>
  <c r="Q255" i="70"/>
  <c r="Q254" i="70" s="1"/>
  <c r="Q128" i="52"/>
  <c r="Q390" i="65"/>
  <c r="Q389" i="65" s="1"/>
  <c r="Q29" i="62"/>
  <c r="Q28" i="59"/>
  <c r="Q300" i="71"/>
  <c r="Q318" i="71" s="1"/>
  <c r="Q319" i="71"/>
  <c r="Q165" i="59"/>
  <c r="Q165" i="56"/>
  <c r="Q164" i="55"/>
  <c r="Q255" i="67"/>
  <c r="Q254" i="67" s="1"/>
  <c r="Q66" i="52"/>
  <c r="R143" i="66"/>
  <c r="R50" i="46"/>
  <c r="Q139" i="72"/>
  <c r="Q167" i="46"/>
  <c r="R144" i="65"/>
  <c r="R32" i="46"/>
  <c r="P179" i="68"/>
  <c r="P94" i="46"/>
  <c r="Q22" i="25"/>
  <c r="Q22" i="28" s="1"/>
  <c r="R5" i="21"/>
  <c r="Q17" i="56"/>
  <c r="Q86" i="58"/>
  <c r="Q85" i="54"/>
  <c r="R121" i="66"/>
  <c r="R140" i="66" s="1"/>
  <c r="R141" i="66"/>
  <c r="R179" i="66"/>
  <c r="R178" i="66" s="1"/>
  <c r="R47" i="48"/>
  <c r="R48" i="51"/>
  <c r="Q21" i="24"/>
  <c r="Q21" i="27" s="1"/>
  <c r="T138" i="70"/>
  <c r="R109" i="59"/>
  <c r="R110" i="62"/>
  <c r="R390" i="69"/>
  <c r="R389" i="69" s="1"/>
  <c r="R37" i="56"/>
  <c r="Q421" i="68"/>
  <c r="R147" i="48"/>
  <c r="R146" i="44"/>
  <c r="Q22" i="24"/>
  <c r="Q22" i="27" s="1"/>
  <c r="Q22" i="21"/>
  <c r="R29" i="48"/>
  <c r="R28" i="44"/>
  <c r="Q48" i="59"/>
  <c r="Q47" i="55"/>
  <c r="Q48" i="56"/>
  <c r="Q388" i="68"/>
  <c r="Q412" i="68" s="1"/>
  <c r="Q413" i="68"/>
  <c r="R165" i="48"/>
  <c r="R164" i="44"/>
  <c r="Q347" i="64"/>
  <c r="Q369" i="64"/>
  <c r="T5" i="46"/>
  <c r="Q67" i="59"/>
  <c r="Q66" i="55"/>
  <c r="Q67" i="56"/>
  <c r="Q337" i="67"/>
  <c r="Q71" i="56"/>
  <c r="Q21" i="23"/>
  <c r="Q21" i="26" s="1"/>
  <c r="R70" i="65"/>
  <c r="R36" i="42"/>
  <c r="R143" i="65"/>
  <c r="R31" i="46"/>
  <c r="R322" i="71"/>
  <c r="R150" i="56"/>
  <c r="Q16" i="21"/>
  <c r="S9" i="23"/>
  <c r="S9" i="26" s="1"/>
  <c r="Q376" i="64"/>
  <c r="Q15" i="56"/>
  <c r="R326" i="64"/>
  <c r="Q24" i="25"/>
  <c r="Q24" i="28" s="1"/>
  <c r="Q420" i="68"/>
  <c r="Q93" i="56"/>
  <c r="Q77" i="64"/>
  <c r="Q12" i="42"/>
  <c r="S75" i="64"/>
  <c r="S10" i="42"/>
  <c r="S294" i="69"/>
  <c r="Q129" i="58"/>
  <c r="Q128" i="54"/>
  <c r="R407" i="64"/>
  <c r="R4" i="58"/>
  <c r="R4" i="61"/>
  <c r="R470" i="64"/>
  <c r="P66" i="61"/>
  <c r="P428" i="67"/>
  <c r="P427" i="67" s="1"/>
  <c r="Q147" i="58"/>
  <c r="Q146" i="54"/>
  <c r="T107" i="46"/>
  <c r="Q48" i="58"/>
  <c r="Q47" i="54"/>
  <c r="P28" i="61"/>
  <c r="P428" i="65"/>
  <c r="P427" i="65" s="1"/>
  <c r="S6" i="24"/>
  <c r="S6" i="27" s="1"/>
  <c r="S109" i="51"/>
  <c r="S236" i="69"/>
  <c r="S235" i="69" s="1"/>
  <c r="O19" i="25"/>
  <c r="O19" i="28" s="1"/>
  <c r="O17" i="22"/>
  <c r="Q24" i="21"/>
  <c r="R341" i="65"/>
  <c r="Q88" i="56"/>
  <c r="S15" i="18"/>
  <c r="Q16" i="56" l="1"/>
  <c r="S57" i="56"/>
  <c r="Q66" i="56"/>
  <c r="Q99" i="56"/>
  <c r="R169" i="56"/>
  <c r="R170" i="56"/>
  <c r="M27" i="14"/>
  <c r="M27" i="17" s="1"/>
  <c r="M3" i="11"/>
  <c r="U14" i="18"/>
  <c r="Q377" i="64"/>
  <c r="L29" i="25"/>
  <c r="L29" i="28" s="1"/>
  <c r="L27" i="22"/>
  <c r="S6" i="21"/>
  <c r="N27" i="18"/>
  <c r="R323" i="72"/>
  <c r="S342" i="66"/>
  <c r="Q164" i="56"/>
  <c r="S114" i="64"/>
  <c r="S69" i="69"/>
  <c r="S116" i="42"/>
  <c r="S102" i="65"/>
  <c r="S102" i="70"/>
  <c r="R68" i="71"/>
  <c r="R150" i="42"/>
  <c r="O17" i="25"/>
  <c r="O17" i="28" s="1"/>
  <c r="Q371" i="66"/>
  <c r="Q370" i="66" s="1"/>
  <c r="Q48" i="61"/>
  <c r="Q47" i="58"/>
  <c r="S109" i="54"/>
  <c r="S110" i="58"/>
  <c r="S7" i="24"/>
  <c r="S7" i="27" s="1"/>
  <c r="R7" i="54"/>
  <c r="R8" i="58"/>
  <c r="Q85" i="58"/>
  <c r="Q86" i="61"/>
  <c r="Q461" i="68"/>
  <c r="Q460" i="68" s="1"/>
  <c r="S85" i="44"/>
  <c r="S86" i="48"/>
  <c r="Q428" i="65"/>
  <c r="Q427" i="65" s="1"/>
  <c r="Q28" i="61"/>
  <c r="R109" i="61"/>
  <c r="R428" i="69"/>
  <c r="R427" i="69" s="1"/>
  <c r="P17" i="25"/>
  <c r="P17" i="28" s="1"/>
  <c r="Q85" i="56"/>
  <c r="S76" i="56"/>
  <c r="R137" i="71"/>
  <c r="R118" i="71"/>
  <c r="R136" i="71" s="1"/>
  <c r="Q128" i="56"/>
  <c r="R141" i="67"/>
  <c r="R121" i="67"/>
  <c r="R140" i="67" s="1"/>
  <c r="R322" i="72"/>
  <c r="Q79" i="64"/>
  <c r="Q16" i="42"/>
  <c r="Q26" i="24"/>
  <c r="Q26" i="27" s="1"/>
  <c r="Q26" i="21"/>
  <c r="R165" i="49"/>
  <c r="R164" i="45"/>
  <c r="R164" i="46" s="1"/>
  <c r="R165" i="46"/>
  <c r="R47" i="49"/>
  <c r="R198" i="66"/>
  <c r="R197" i="66" s="1"/>
  <c r="R48" i="52"/>
  <c r="Q371" i="67"/>
  <c r="Q370" i="67" s="1"/>
  <c r="Q67" i="61"/>
  <c r="Q66" i="58"/>
  <c r="Q146" i="56"/>
  <c r="Q485" i="68"/>
  <c r="Q484" i="68" s="1"/>
  <c r="Q86" i="62"/>
  <c r="Q85" i="59"/>
  <c r="S342" i="67"/>
  <c r="R167" i="56"/>
  <c r="Q390" i="70"/>
  <c r="Q389" i="70" s="1"/>
  <c r="Q129" i="62"/>
  <c r="Q128" i="59"/>
  <c r="R449" i="64"/>
  <c r="R4" i="60"/>
  <c r="R4" i="63"/>
  <c r="R512" i="64"/>
  <c r="U20" i="12"/>
  <c r="U20" i="15" s="1"/>
  <c r="S9" i="25"/>
  <c r="S9" i="28" s="1"/>
  <c r="Q179" i="68"/>
  <c r="Q94" i="46"/>
  <c r="S330" i="66"/>
  <c r="S45" i="56"/>
  <c r="S7" i="23"/>
  <c r="S7" i="26" s="1"/>
  <c r="S102" i="66"/>
  <c r="S6" i="25"/>
  <c r="S6" i="28" s="1"/>
  <c r="Q162" i="64"/>
  <c r="Q13" i="46"/>
  <c r="T23" i="25"/>
  <c r="T23" i="28" s="1"/>
  <c r="R109" i="62"/>
  <c r="R447" i="69"/>
  <c r="R446" i="69" s="1"/>
  <c r="S11" i="24"/>
  <c r="S11" i="27" s="1"/>
  <c r="R137" i="72"/>
  <c r="R118" i="72"/>
  <c r="R136" i="72" s="1"/>
  <c r="R47" i="46"/>
  <c r="Q373" i="71"/>
  <c r="Q372" i="71" s="1"/>
  <c r="Q147" i="62"/>
  <c r="Q146" i="59"/>
  <c r="U4" i="18"/>
  <c r="U3" i="18" s="1"/>
  <c r="Q15" i="24"/>
  <c r="Q15" i="27" s="1"/>
  <c r="Q16" i="27"/>
  <c r="R321" i="72"/>
  <c r="S255" i="69"/>
  <c r="S254" i="69" s="1"/>
  <c r="S109" i="52"/>
  <c r="R129" i="49"/>
  <c r="R128" i="45"/>
  <c r="R128" i="46" s="1"/>
  <c r="R129" i="46"/>
  <c r="Q419" i="68"/>
  <c r="Q92" i="56"/>
  <c r="Q423" i="68"/>
  <c r="Q96" i="56"/>
  <c r="S80" i="68"/>
  <c r="S89" i="42"/>
  <c r="R28" i="45"/>
  <c r="R28" i="46" s="1"/>
  <c r="R29" i="49"/>
  <c r="R29" i="46"/>
  <c r="Q390" i="67"/>
  <c r="Q389" i="67" s="1"/>
  <c r="Q67" i="62"/>
  <c r="Q66" i="59"/>
  <c r="Q368" i="64"/>
  <c r="R236" i="66"/>
  <c r="R235" i="66" s="1"/>
  <c r="R47" i="51"/>
  <c r="R99" i="6"/>
  <c r="P28" i="24"/>
  <c r="P28" i="27" s="1"/>
  <c r="S83" i="56"/>
  <c r="R219" i="68"/>
  <c r="R218" i="68" s="1"/>
  <c r="R85" i="48"/>
  <c r="R86" i="51"/>
  <c r="R8" i="56"/>
  <c r="R7" i="55"/>
  <c r="R8" i="59"/>
  <c r="R7" i="45"/>
  <c r="R7" i="46" s="1"/>
  <c r="R8" i="49"/>
  <c r="R8" i="46"/>
  <c r="R121" i="70"/>
  <c r="R140" i="70" s="1"/>
  <c r="R141" i="70"/>
  <c r="S330" i="69"/>
  <c r="S107" i="56"/>
  <c r="S10" i="23"/>
  <c r="S10" i="26" s="1"/>
  <c r="S418" i="68"/>
  <c r="S91" i="56"/>
  <c r="Q337" i="65"/>
  <c r="Q33" i="56"/>
  <c r="T335" i="69"/>
  <c r="T112" i="56"/>
  <c r="Q81" i="68"/>
  <c r="Q92" i="42"/>
  <c r="S70" i="66"/>
  <c r="S55" i="42"/>
  <c r="S102" i="67"/>
  <c r="O345" i="67"/>
  <c r="O79" i="56"/>
  <c r="S159" i="64"/>
  <c r="S10" i="46"/>
  <c r="S110" i="56"/>
  <c r="S109" i="55"/>
  <c r="S110" i="59"/>
  <c r="R121" i="65"/>
  <c r="R141" i="65"/>
  <c r="Q15" i="19"/>
  <c r="Q15" i="21" s="1"/>
  <c r="Q16" i="23"/>
  <c r="R179" i="65"/>
  <c r="R178" i="65" s="1"/>
  <c r="R28" i="48"/>
  <c r="R29" i="51"/>
  <c r="R173" i="71"/>
  <c r="R172" i="71" s="1"/>
  <c r="R147" i="51"/>
  <c r="R146" i="48"/>
  <c r="R15" i="8"/>
  <c r="R16" i="12"/>
  <c r="S410" i="68"/>
  <c r="Q7" i="56"/>
  <c r="S9" i="21"/>
  <c r="R347" i="64"/>
  <c r="R369" i="64"/>
  <c r="R157" i="64"/>
  <c r="R135" i="64"/>
  <c r="R156" i="64" s="1"/>
  <c r="R179" i="70"/>
  <c r="R178" i="70" s="1"/>
  <c r="R129" i="51"/>
  <c r="R128" i="48"/>
  <c r="R168" i="56"/>
  <c r="U21" i="12"/>
  <c r="U21" i="15" s="1"/>
  <c r="S100" i="71"/>
  <c r="R15" i="9"/>
  <c r="R16" i="10"/>
  <c r="R16" i="13"/>
  <c r="Q76" i="64"/>
  <c r="V31" i="12"/>
  <c r="V31" i="15" s="1"/>
  <c r="R144" i="67"/>
  <c r="R70" i="46"/>
  <c r="S67" i="67"/>
  <c r="S69" i="42"/>
  <c r="P178" i="68"/>
  <c r="P93" i="46"/>
  <c r="U22" i="12"/>
  <c r="U22" i="15" s="1"/>
  <c r="Q140" i="71"/>
  <c r="Q150" i="46"/>
  <c r="Q355" i="71"/>
  <c r="Q354" i="71" s="1"/>
  <c r="Q146" i="58"/>
  <c r="Q147" i="61"/>
  <c r="Q371" i="70"/>
  <c r="Q370" i="70" s="1"/>
  <c r="Q129" i="61"/>
  <c r="Q128" i="58"/>
  <c r="S313" i="69"/>
  <c r="S332" i="69" s="1"/>
  <c r="S333" i="69"/>
  <c r="R324" i="72"/>
  <c r="Q47" i="56"/>
  <c r="R85" i="45"/>
  <c r="R85" i="46" s="1"/>
  <c r="R86" i="49"/>
  <c r="R86" i="46"/>
  <c r="Q165" i="61"/>
  <c r="Q355" i="72"/>
  <c r="Q354" i="72" s="1"/>
  <c r="Q164" i="58"/>
  <c r="S10" i="24"/>
  <c r="S10" i="27" s="1"/>
  <c r="Q432" i="64"/>
  <c r="Q431" i="64" s="1"/>
  <c r="Q8" i="62"/>
  <c r="Q7" i="59"/>
  <c r="T45" i="46"/>
  <c r="Q411" i="64"/>
  <c r="Q410" i="64" s="1"/>
  <c r="Q8" i="61"/>
  <c r="Q7" i="58"/>
  <c r="S26" i="56"/>
  <c r="U24" i="12"/>
  <c r="U24" i="15" s="1"/>
  <c r="Q21" i="25"/>
  <c r="Q21" i="28" s="1"/>
  <c r="S126" i="56"/>
  <c r="S11" i="23"/>
  <c r="S11" i="26" s="1"/>
  <c r="R69" i="71"/>
  <c r="R153" i="42"/>
  <c r="R294" i="66"/>
  <c r="U5" i="13"/>
  <c r="U5" i="16" s="1"/>
  <c r="U5" i="10"/>
  <c r="R337" i="66"/>
  <c r="R52" i="56"/>
  <c r="P381" i="64"/>
  <c r="P20" i="56"/>
  <c r="R173" i="72"/>
  <c r="R172" i="72" s="1"/>
  <c r="R164" i="48"/>
  <c r="R165" i="51"/>
  <c r="Q390" i="66"/>
  <c r="Q389" i="66" s="1"/>
  <c r="Q48" i="62"/>
  <c r="Q47" i="59"/>
  <c r="Q21" i="21"/>
  <c r="Q447" i="65"/>
  <c r="Q446" i="65" s="1"/>
  <c r="Q28" i="62"/>
  <c r="R146" i="68"/>
  <c r="R170" i="68" s="1"/>
  <c r="R171" i="68"/>
  <c r="T138" i="66"/>
  <c r="R179" i="67"/>
  <c r="R178" i="67" s="1"/>
  <c r="R66" i="48"/>
  <c r="R67" i="51"/>
  <c r="R5" i="25"/>
  <c r="R5" i="28" s="1"/>
  <c r="R4" i="22"/>
  <c r="S70" i="67"/>
  <c r="S74" i="42"/>
  <c r="Q336" i="67"/>
  <c r="Q70" i="56"/>
  <c r="U338" i="69"/>
  <c r="U115" i="56"/>
  <c r="R69" i="65"/>
  <c r="R35" i="42"/>
  <c r="T102" i="69"/>
  <c r="Q426" i="68"/>
  <c r="R20" i="13"/>
  <c r="R20" i="16" s="1"/>
  <c r="R20" i="10"/>
  <c r="Q373" i="72"/>
  <c r="Q372" i="72" s="1"/>
  <c r="Q165" i="62"/>
  <c r="Q164" i="59"/>
  <c r="P19" i="13"/>
  <c r="P19" i="16" s="1"/>
  <c r="P19" i="10"/>
  <c r="R199" i="64"/>
  <c r="R198" i="64" s="1"/>
  <c r="R7" i="48"/>
  <c r="R8" i="51"/>
  <c r="R146" i="45"/>
  <c r="R146" i="46" s="1"/>
  <c r="R147" i="49"/>
  <c r="R147" i="46"/>
  <c r="R67" i="49"/>
  <c r="R66" i="45"/>
  <c r="R66" i="46" s="1"/>
  <c r="R67" i="46"/>
  <c r="R335" i="67" l="1"/>
  <c r="R69" i="56"/>
  <c r="S109" i="56"/>
  <c r="L27" i="25"/>
  <c r="L27" i="28" s="1"/>
  <c r="L3" i="22"/>
  <c r="M3" i="14"/>
  <c r="R15" i="10"/>
  <c r="Q370" i="64"/>
  <c r="R374" i="64"/>
  <c r="R13" i="56"/>
  <c r="Q164" i="61"/>
  <c r="Q409" i="72"/>
  <c r="Q408" i="72" s="1"/>
  <c r="R7" i="49"/>
  <c r="R220" i="64"/>
  <c r="R219" i="64" s="1"/>
  <c r="R8" i="52"/>
  <c r="S128" i="44"/>
  <c r="S129" i="48"/>
  <c r="U146" i="69"/>
  <c r="U115" i="46"/>
  <c r="S338" i="70"/>
  <c r="S134" i="56"/>
  <c r="U150" i="69"/>
  <c r="U119" i="46"/>
  <c r="Q84" i="68"/>
  <c r="Q97" i="42"/>
  <c r="Q161" i="64"/>
  <c r="Q12" i="46"/>
  <c r="R294" i="70"/>
  <c r="U163" i="64"/>
  <c r="U14" i="46"/>
  <c r="T67" i="69"/>
  <c r="T112" i="42"/>
  <c r="T75" i="64"/>
  <c r="T10" i="42"/>
  <c r="T70" i="66"/>
  <c r="T55" i="42"/>
  <c r="S10" i="25"/>
  <c r="S10" i="28" s="1"/>
  <c r="S69" i="66"/>
  <c r="S54" i="42"/>
  <c r="R191" i="71"/>
  <c r="R190" i="71" s="1"/>
  <c r="R146" i="49"/>
  <c r="R147" i="52"/>
  <c r="Q427" i="72"/>
  <c r="Q426" i="72" s="1"/>
  <c r="Q164" i="62"/>
  <c r="Q9" i="56"/>
  <c r="Q11" i="42"/>
  <c r="Q427" i="71"/>
  <c r="Q426" i="71" s="1"/>
  <c r="Q146" i="62"/>
  <c r="U10" i="13"/>
  <c r="U10" i="16" s="1"/>
  <c r="U10" i="10"/>
  <c r="S47" i="44"/>
  <c r="S48" i="48"/>
  <c r="S219" i="68"/>
  <c r="S218" i="68" s="1"/>
  <c r="S85" i="48"/>
  <c r="S86" i="51"/>
  <c r="R15" i="12"/>
  <c r="R15" i="15" s="1"/>
  <c r="R16" i="15"/>
  <c r="S67" i="48"/>
  <c r="S66" i="44"/>
  <c r="V30" i="12"/>
  <c r="V30" i="15" s="1"/>
  <c r="V30" i="14"/>
  <c r="V30" i="17" s="1"/>
  <c r="Q160" i="64"/>
  <c r="Q11" i="46"/>
  <c r="S79" i="68"/>
  <c r="S88" i="42"/>
  <c r="R282" i="71"/>
  <c r="O152" i="67"/>
  <c r="O78" i="46"/>
  <c r="Q19" i="23"/>
  <c r="Q19" i="26" s="1"/>
  <c r="Q474" i="64"/>
  <c r="Q473" i="64" s="1"/>
  <c r="Q7" i="61"/>
  <c r="Q428" i="70"/>
  <c r="Q427" i="70" s="1"/>
  <c r="Q128" i="61"/>
  <c r="U7" i="13"/>
  <c r="U7" i="16" s="1"/>
  <c r="U7" i="10"/>
  <c r="R236" i="70"/>
  <c r="R235" i="70" s="1"/>
  <c r="R128" i="51"/>
  <c r="R368" i="64"/>
  <c r="Q16" i="26"/>
  <c r="Q15" i="23"/>
  <c r="Q15" i="26" s="1"/>
  <c r="Q447" i="67"/>
  <c r="Q446" i="67" s="1"/>
  <c r="Q66" i="62"/>
  <c r="U19" i="12"/>
  <c r="U19" i="15" s="1"/>
  <c r="U17" i="7"/>
  <c r="Q447" i="70"/>
  <c r="Q446" i="70" s="1"/>
  <c r="Q128" i="62"/>
  <c r="Q428" i="67"/>
  <c r="Q427" i="67" s="1"/>
  <c r="Q66" i="61"/>
  <c r="U8" i="13"/>
  <c r="U8" i="16" s="1"/>
  <c r="U8" i="10"/>
  <c r="S28" i="44"/>
  <c r="S29" i="48"/>
  <c r="T338" i="66"/>
  <c r="T53" i="56"/>
  <c r="U146" i="65"/>
  <c r="U34" i="46"/>
  <c r="R141" i="71"/>
  <c r="R151" i="46"/>
  <c r="T70" i="69"/>
  <c r="T117" i="42"/>
  <c r="U337" i="69"/>
  <c r="U114" i="56"/>
  <c r="T342" i="66"/>
  <c r="T57" i="56"/>
  <c r="S11" i="25"/>
  <c r="S11" i="28" s="1"/>
  <c r="R313" i="65"/>
  <c r="Q178" i="68"/>
  <c r="Q93" i="46"/>
  <c r="R364" i="68"/>
  <c r="S69" i="67"/>
  <c r="S73" i="42"/>
  <c r="R67" i="52"/>
  <c r="R198" i="67"/>
  <c r="R197" i="67" s="1"/>
  <c r="R66" i="49"/>
  <c r="S5" i="24"/>
  <c r="S5" i="27" s="1"/>
  <c r="S330" i="70"/>
  <c r="R129" i="6"/>
  <c r="R153" i="6"/>
  <c r="R191" i="72"/>
  <c r="R190" i="72" s="1"/>
  <c r="R164" i="49"/>
  <c r="R165" i="52"/>
  <c r="S86" i="49"/>
  <c r="S86" i="46"/>
  <c r="S85" i="45"/>
  <c r="S85" i="46" s="1"/>
  <c r="Q336" i="65"/>
  <c r="Q32" i="56"/>
  <c r="S118" i="72"/>
  <c r="R227" i="72"/>
  <c r="R226" i="72" s="1"/>
  <c r="R164" i="51"/>
  <c r="T342" i="69"/>
  <c r="T119" i="56"/>
  <c r="U336" i="69"/>
  <c r="U113" i="56"/>
  <c r="R336" i="66"/>
  <c r="R51" i="56"/>
  <c r="R66" i="51"/>
  <c r="R236" i="67"/>
  <c r="R235" i="67" s="1"/>
  <c r="P28" i="23"/>
  <c r="P28" i="26" s="1"/>
  <c r="R47" i="54"/>
  <c r="R48" i="58"/>
  <c r="Q19" i="24"/>
  <c r="Q19" i="27" s="1"/>
  <c r="Q19" i="21"/>
  <c r="Q146" i="61"/>
  <c r="Q409" i="71"/>
  <c r="Q408" i="71" s="1"/>
  <c r="R146" i="51"/>
  <c r="R227" i="71"/>
  <c r="R226" i="71" s="1"/>
  <c r="S110" i="62"/>
  <c r="S109" i="59"/>
  <c r="S390" i="69"/>
  <c r="S389" i="69" s="1"/>
  <c r="R47" i="55"/>
  <c r="R48" i="56"/>
  <c r="R48" i="59"/>
  <c r="P28" i="21"/>
  <c r="S11" i="21"/>
  <c r="R47" i="52"/>
  <c r="R255" i="66"/>
  <c r="R254" i="66" s="1"/>
  <c r="S171" i="68"/>
  <c r="S146" i="68"/>
  <c r="S170" i="68" s="1"/>
  <c r="U9" i="10"/>
  <c r="U9" i="13"/>
  <c r="U9" i="16" s="1"/>
  <c r="S165" i="48"/>
  <c r="S164" i="44"/>
  <c r="R282" i="72"/>
  <c r="S330" i="67"/>
  <c r="S64" i="56"/>
  <c r="S8" i="23"/>
  <c r="S8" i="26" s="1"/>
  <c r="S175" i="68"/>
  <c r="S90" i="46"/>
  <c r="U146" i="70"/>
  <c r="U134" i="46"/>
  <c r="S68" i="66"/>
  <c r="S51" i="42"/>
  <c r="R69" i="72"/>
  <c r="R171" i="42"/>
  <c r="U146" i="67"/>
  <c r="U72" i="46"/>
  <c r="Q177" i="68"/>
  <c r="Q92" i="46"/>
  <c r="R294" i="67"/>
  <c r="R7" i="51"/>
  <c r="R262" i="64"/>
  <c r="R261" i="64" s="1"/>
  <c r="Q31" i="56"/>
  <c r="Q7" i="62"/>
  <c r="Q495" i="64"/>
  <c r="Q494" i="64" s="1"/>
  <c r="S147" i="48"/>
  <c r="S146" i="44"/>
  <c r="R313" i="66"/>
  <c r="R332" i="66" s="1"/>
  <c r="R333" i="66"/>
  <c r="R432" i="64"/>
  <c r="R431" i="64" s="1"/>
  <c r="R8" i="62"/>
  <c r="R7" i="59"/>
  <c r="R85" i="51"/>
  <c r="R291" i="68"/>
  <c r="R290" i="68" s="1"/>
  <c r="R129" i="52"/>
  <c r="R198" i="70"/>
  <c r="R197" i="70" s="1"/>
  <c r="R128" i="49"/>
  <c r="S8" i="24"/>
  <c r="S8" i="27" s="1"/>
  <c r="S7" i="21"/>
  <c r="T8" i="24"/>
  <c r="T8" i="27" s="1"/>
  <c r="S100" i="72"/>
  <c r="R375" i="64"/>
  <c r="R14" i="56"/>
  <c r="Q78" i="64"/>
  <c r="Q15" i="42"/>
  <c r="T330" i="67"/>
  <c r="T64" i="56"/>
  <c r="T8" i="23"/>
  <c r="T8" i="26" s="1"/>
  <c r="R4" i="25"/>
  <c r="R4" i="28" s="1"/>
  <c r="Q335" i="65"/>
  <c r="S10" i="21"/>
  <c r="R236" i="65"/>
  <c r="R235" i="65" s="1"/>
  <c r="R28" i="51"/>
  <c r="S18" i="13"/>
  <c r="S18" i="16" s="1"/>
  <c r="S18" i="10"/>
  <c r="R7" i="56"/>
  <c r="V28" i="12"/>
  <c r="V28" i="15" s="1"/>
  <c r="V28" i="14"/>
  <c r="V28" i="17" s="1"/>
  <c r="Q85" i="61"/>
  <c r="Q533" i="68"/>
  <c r="Q532" i="68" s="1"/>
  <c r="R8" i="61"/>
  <c r="R411" i="64"/>
  <c r="R410" i="64" s="1"/>
  <c r="R7" i="58"/>
  <c r="Q428" i="66"/>
  <c r="Q427" i="66" s="1"/>
  <c r="Q47" i="61"/>
  <c r="T72" i="56"/>
  <c r="S68" i="67"/>
  <c r="S70" i="42"/>
  <c r="Q557" i="68"/>
  <c r="Q556" i="68" s="1"/>
  <c r="Q85" i="62"/>
  <c r="S366" i="64"/>
  <c r="S5" i="56"/>
  <c r="U68" i="69"/>
  <c r="U113" i="42"/>
  <c r="S7" i="25"/>
  <c r="S7" i="28" s="1"/>
  <c r="R337" i="65"/>
  <c r="R33" i="56"/>
  <c r="R20" i="23"/>
  <c r="R20" i="26" s="1"/>
  <c r="R77" i="64"/>
  <c r="R12" i="42"/>
  <c r="R337" i="70"/>
  <c r="R133" i="56"/>
  <c r="T109" i="44"/>
  <c r="T110" i="48"/>
  <c r="Q447" i="66"/>
  <c r="Q446" i="66" s="1"/>
  <c r="Q47" i="62"/>
  <c r="R85" i="49"/>
  <c r="R243" i="68"/>
  <c r="R242" i="68" s="1"/>
  <c r="R86" i="52"/>
  <c r="R15" i="13"/>
  <c r="R16" i="16"/>
  <c r="R140" i="65"/>
  <c r="T23" i="21"/>
  <c r="T23" i="24"/>
  <c r="T23" i="27" s="1"/>
  <c r="R29" i="52"/>
  <c r="R198" i="65"/>
  <c r="R197" i="65" s="1"/>
  <c r="R28" i="49"/>
  <c r="S109" i="58"/>
  <c r="S371" i="69"/>
  <c r="S370" i="69" s="1"/>
  <c r="S110" i="61"/>
  <c r="T338" i="67"/>
  <c r="S8" i="48"/>
  <c r="S7" i="44"/>
  <c r="O330" i="71" l="1"/>
  <c r="O158" i="56"/>
  <c r="R335" i="65"/>
  <c r="S8" i="21"/>
  <c r="R31" i="56"/>
  <c r="R19" i="24"/>
  <c r="R19" i="27" s="1"/>
  <c r="L3" i="25"/>
  <c r="M59" i="56"/>
  <c r="M344" i="66"/>
  <c r="M29" i="24"/>
  <c r="M29" i="27" s="1"/>
  <c r="M382" i="64"/>
  <c r="M21" i="56"/>
  <c r="M29" i="23"/>
  <c r="M29" i="26" s="1"/>
  <c r="M344" i="65"/>
  <c r="M40" i="56"/>
  <c r="M3" i="17"/>
  <c r="S136" i="72"/>
  <c r="Q30" i="56"/>
  <c r="R11" i="56"/>
  <c r="R388" i="68"/>
  <c r="R412" i="68" s="1"/>
  <c r="R413" i="68"/>
  <c r="R128" i="54"/>
  <c r="R129" i="58"/>
  <c r="U142" i="72"/>
  <c r="U150" i="67"/>
  <c r="U76" i="46"/>
  <c r="U335" i="69"/>
  <c r="U112" i="56"/>
  <c r="S174" i="68"/>
  <c r="S89" i="46"/>
  <c r="R12" i="56"/>
  <c r="S145" i="67"/>
  <c r="S71" i="46"/>
  <c r="R336" i="70"/>
  <c r="Q19" i="25"/>
  <c r="Q19" i="28" s="1"/>
  <c r="Q17" i="22"/>
  <c r="R17" i="18"/>
  <c r="R422" i="68"/>
  <c r="S7" i="45"/>
  <c r="S7" i="46" s="1"/>
  <c r="S8" i="49"/>
  <c r="S8" i="46"/>
  <c r="S165" i="49"/>
  <c r="S165" i="46"/>
  <c r="S164" i="45"/>
  <c r="S164" i="46" s="1"/>
  <c r="R21" i="24"/>
  <c r="R21" i="27" s="1"/>
  <c r="R255" i="67"/>
  <c r="R254" i="67" s="1"/>
  <c r="R66" i="52"/>
  <c r="R313" i="70"/>
  <c r="R332" i="70" s="1"/>
  <c r="R333" i="70"/>
  <c r="T342" i="67"/>
  <c r="R86" i="59"/>
  <c r="R86" i="56"/>
  <c r="R85" i="55"/>
  <c r="T5" i="24"/>
  <c r="T5" i="27" s="1"/>
  <c r="O30" i="13"/>
  <c r="O30" i="16" s="1"/>
  <c r="O30" i="10"/>
  <c r="U64" i="46"/>
  <c r="S179" i="70"/>
  <c r="S178" i="70" s="1"/>
  <c r="S128" i="48"/>
  <c r="S129" i="51"/>
  <c r="S68" i="70"/>
  <c r="S132" i="42"/>
  <c r="S145" i="66"/>
  <c r="S52" i="46"/>
  <c r="S8" i="25"/>
  <c r="S8" i="28" s="1"/>
  <c r="R7" i="62"/>
  <c r="R495" i="64"/>
  <c r="R494" i="64" s="1"/>
  <c r="R85" i="54"/>
  <c r="R86" i="58"/>
  <c r="U107" i="46"/>
  <c r="R245" i="71"/>
  <c r="R244" i="71" s="1"/>
  <c r="R146" i="52"/>
  <c r="S67" i="66"/>
  <c r="S50" i="42"/>
  <c r="V9" i="12"/>
  <c r="V9" i="15" s="1"/>
  <c r="Q83" i="68"/>
  <c r="Q96" i="42"/>
  <c r="R20" i="25"/>
  <c r="R20" i="28" s="1"/>
  <c r="R15" i="20"/>
  <c r="R16" i="24"/>
  <c r="R71" i="56"/>
  <c r="R21" i="23"/>
  <c r="R21" i="26" s="1"/>
  <c r="S99" i="6"/>
  <c r="S146" i="45"/>
  <c r="S146" i="46" s="1"/>
  <c r="S147" i="49"/>
  <c r="S147" i="46"/>
  <c r="T11" i="24"/>
  <c r="T11" i="27" s="1"/>
  <c r="R300" i="72"/>
  <c r="R318" i="72" s="1"/>
  <c r="R319" i="72"/>
  <c r="R372" i="64"/>
  <c r="R128" i="52"/>
  <c r="R255" i="70"/>
  <c r="R254" i="70" s="1"/>
  <c r="R335" i="70"/>
  <c r="R131" i="56"/>
  <c r="R24" i="23"/>
  <c r="R24" i="26" s="1"/>
  <c r="S121" i="70"/>
  <c r="S140" i="70" s="1"/>
  <c r="S141" i="70"/>
  <c r="R29" i="59"/>
  <c r="R29" i="56"/>
  <c r="R28" i="55"/>
  <c r="U138" i="69"/>
  <c r="U45" i="46"/>
  <c r="Q19" i="13"/>
  <c r="Q19" i="16" s="1"/>
  <c r="Q19" i="10"/>
  <c r="Q334" i="65"/>
  <c r="S179" i="66"/>
  <c r="S178" i="66" s="1"/>
  <c r="S47" i="48"/>
  <c r="S48" i="51"/>
  <c r="R147" i="59"/>
  <c r="R147" i="56"/>
  <c r="R146" i="55"/>
  <c r="S173" i="68"/>
  <c r="S88" i="46"/>
  <c r="R67" i="72"/>
  <c r="R167" i="42"/>
  <c r="R421" i="68"/>
  <c r="R94" i="56"/>
  <c r="T330" i="65"/>
  <c r="T26" i="56"/>
  <c r="T6" i="23"/>
  <c r="T6" i="26" s="1"/>
  <c r="P169" i="64"/>
  <c r="P20" i="46"/>
  <c r="R76" i="64"/>
  <c r="U176" i="68"/>
  <c r="U91" i="46"/>
  <c r="R336" i="65"/>
  <c r="R32" i="56"/>
  <c r="T69" i="69"/>
  <c r="T116" i="42"/>
  <c r="U143" i="69"/>
  <c r="U112" i="46"/>
  <c r="S199" i="64"/>
  <c r="S198" i="64" s="1"/>
  <c r="S7" i="48"/>
  <c r="S8" i="51"/>
  <c r="R255" i="65"/>
  <c r="R254" i="65" s="1"/>
  <c r="R28" i="52"/>
  <c r="R15" i="16"/>
  <c r="R315" i="68"/>
  <c r="R314" i="68" s="1"/>
  <c r="R85" i="52"/>
  <c r="T179" i="69"/>
  <c r="T178" i="69" s="1"/>
  <c r="T110" i="51"/>
  <c r="T109" i="48"/>
  <c r="R28" i="54"/>
  <c r="R29" i="58"/>
  <c r="U170" i="46"/>
  <c r="S15" i="8"/>
  <c r="S16" i="12"/>
  <c r="S137" i="71"/>
  <c r="S118" i="71"/>
  <c r="S136" i="71" s="1"/>
  <c r="S173" i="71"/>
  <c r="S172" i="71" s="1"/>
  <c r="S146" i="48"/>
  <c r="S147" i="51"/>
  <c r="R66" i="54"/>
  <c r="R67" i="58"/>
  <c r="S67" i="49"/>
  <c r="S66" i="45"/>
  <c r="S66" i="46" s="1"/>
  <c r="S67" i="46"/>
  <c r="S447" i="69"/>
  <c r="S446" i="69" s="1"/>
  <c r="S109" i="62"/>
  <c r="R24" i="24"/>
  <c r="R24" i="27" s="1"/>
  <c r="U6" i="10"/>
  <c r="U6" i="13"/>
  <c r="U6" i="16" s="1"/>
  <c r="S179" i="65"/>
  <c r="S178" i="65" s="1"/>
  <c r="S28" i="48"/>
  <c r="S29" i="51"/>
  <c r="U138" i="66"/>
  <c r="U5" i="46"/>
  <c r="R337" i="67"/>
  <c r="R300" i="71"/>
  <c r="R318" i="71" s="1"/>
  <c r="R319" i="71"/>
  <c r="R20" i="24"/>
  <c r="R20" i="27" s="1"/>
  <c r="R20" i="21"/>
  <c r="S15" i="9"/>
  <c r="S16" i="10"/>
  <c r="S16" i="13"/>
  <c r="S338" i="65"/>
  <c r="S34" i="56"/>
  <c r="T8" i="25"/>
  <c r="T8" i="28" s="1"/>
  <c r="U142" i="71"/>
  <c r="U152" i="46"/>
  <c r="T69" i="66"/>
  <c r="T54" i="42"/>
  <c r="S364" i="68"/>
  <c r="U180" i="68"/>
  <c r="U95" i="46"/>
  <c r="R333" i="65"/>
  <c r="R294" i="65"/>
  <c r="R332" i="65" s="1"/>
  <c r="R136" i="6"/>
  <c r="R120" i="6"/>
  <c r="R160" i="6"/>
  <c r="S5" i="23"/>
  <c r="S5" i="26" s="1"/>
  <c r="S121" i="67"/>
  <c r="S140" i="67" s="1"/>
  <c r="S141" i="67"/>
  <c r="T10" i="24"/>
  <c r="T10" i="27" s="1"/>
  <c r="P28" i="25"/>
  <c r="P28" i="28" s="1"/>
  <c r="U154" i="64"/>
  <c r="R50" i="56"/>
  <c r="S37" i="56"/>
  <c r="R68" i="72"/>
  <c r="R168" i="42"/>
  <c r="T330" i="70"/>
  <c r="T11" i="23"/>
  <c r="T11" i="26" s="1"/>
  <c r="U23" i="23"/>
  <c r="U23" i="26" s="1"/>
  <c r="T330" i="69"/>
  <c r="T10" i="23"/>
  <c r="T10" i="26" s="1"/>
  <c r="T418" i="68"/>
  <c r="T91" i="56"/>
  <c r="U146" i="66"/>
  <c r="U53" i="46"/>
  <c r="R140" i="71"/>
  <c r="R150" i="46"/>
  <c r="O330" i="72"/>
  <c r="O176" i="56"/>
  <c r="S342" i="70"/>
  <c r="S138" i="56"/>
  <c r="S109" i="61"/>
  <c r="S428" i="69"/>
  <c r="S427" i="69" s="1"/>
  <c r="R7" i="61"/>
  <c r="R474" i="64"/>
  <c r="R473" i="64" s="1"/>
  <c r="S137" i="72"/>
  <c r="R165" i="58"/>
  <c r="R164" i="54"/>
  <c r="S173" i="72"/>
  <c r="S172" i="72" s="1"/>
  <c r="S164" i="48"/>
  <c r="S165" i="51"/>
  <c r="R371" i="66"/>
  <c r="R370" i="66" s="1"/>
  <c r="R47" i="58"/>
  <c r="R48" i="61"/>
  <c r="S243" i="68"/>
  <c r="S242" i="68" s="1"/>
  <c r="S85" i="49"/>
  <c r="S86" i="52"/>
  <c r="S48" i="49"/>
  <c r="S47" i="45"/>
  <c r="S47" i="46" s="1"/>
  <c r="S48" i="46"/>
  <c r="T109" i="45"/>
  <c r="T109" i="46" s="1"/>
  <c r="T110" i="49"/>
  <c r="T110" i="46"/>
  <c r="R335" i="66"/>
  <c r="U11" i="10"/>
  <c r="U11" i="13"/>
  <c r="U11" i="16" s="1"/>
  <c r="R26" i="23"/>
  <c r="R26" i="26" s="1"/>
  <c r="S143" i="67"/>
  <c r="S69" i="46"/>
  <c r="T9" i="24"/>
  <c r="T9" i="27" s="1"/>
  <c r="R164" i="55"/>
  <c r="R165" i="56"/>
  <c r="R165" i="59"/>
  <c r="S135" i="64"/>
  <c r="S156" i="64" s="1"/>
  <c r="S157" i="64"/>
  <c r="U138" i="67"/>
  <c r="V11" i="12"/>
  <c r="V11" i="15" s="1"/>
  <c r="V10" i="12"/>
  <c r="V10" i="15" s="1"/>
  <c r="R162" i="64"/>
  <c r="R13" i="46"/>
  <c r="U83" i="46"/>
  <c r="R19" i="21"/>
  <c r="R67" i="56"/>
  <c r="R67" i="59"/>
  <c r="R66" i="55"/>
  <c r="T8" i="21"/>
  <c r="R18" i="56"/>
  <c r="R48" i="62"/>
  <c r="R47" i="59"/>
  <c r="R390" i="66"/>
  <c r="R389" i="66" s="1"/>
  <c r="R47" i="56"/>
  <c r="S121" i="66"/>
  <c r="S140" i="66" s="1"/>
  <c r="S141" i="66"/>
  <c r="S179" i="67"/>
  <c r="S178" i="67" s="1"/>
  <c r="S66" i="48"/>
  <c r="S67" i="51"/>
  <c r="S291" i="68"/>
  <c r="S290" i="68" s="1"/>
  <c r="S85" i="51"/>
  <c r="T141" i="69"/>
  <c r="T121" i="69"/>
  <c r="T140" i="69" s="1"/>
  <c r="S29" i="49"/>
  <c r="S28" i="45"/>
  <c r="S28" i="46" s="1"/>
  <c r="S29" i="46"/>
  <c r="R7" i="52"/>
  <c r="R283" i="64"/>
  <c r="R282" i="64" s="1"/>
  <c r="T6" i="24"/>
  <c r="T6" i="27" s="1"/>
  <c r="T6" i="21"/>
  <c r="S128" i="45"/>
  <c r="S128" i="46" s="1"/>
  <c r="S129" i="49"/>
  <c r="S129" i="46"/>
  <c r="R67" i="71"/>
  <c r="R149" i="42"/>
  <c r="U150" i="66"/>
  <c r="U57" i="46"/>
  <c r="T69" i="67"/>
  <c r="T73" i="42"/>
  <c r="T9" i="23"/>
  <c r="T9" i="26" s="1"/>
  <c r="U168" i="68"/>
  <c r="R313" i="67"/>
  <c r="R332" i="67" s="1"/>
  <c r="R333" i="67"/>
  <c r="R379" i="64"/>
  <c r="R95" i="56"/>
  <c r="R164" i="52"/>
  <c r="R245" i="72"/>
  <c r="R244" i="72" s="1"/>
  <c r="S5" i="21"/>
  <c r="R129" i="56"/>
  <c r="R128" i="55"/>
  <c r="R129" i="59"/>
  <c r="T76" i="56"/>
  <c r="R146" i="54"/>
  <c r="R147" i="58"/>
  <c r="R373" i="64"/>
  <c r="R132" i="56"/>
  <c r="S121" i="65"/>
  <c r="S140" i="65" s="1"/>
  <c r="S141" i="65"/>
  <c r="E79" i="69"/>
  <c r="D79" i="69"/>
  <c r="C79" i="69"/>
  <c r="R128" i="56" l="1"/>
  <c r="R420" i="68"/>
  <c r="S371" i="64"/>
  <c r="T134" i="56"/>
  <c r="R24" i="21"/>
  <c r="T338" i="70"/>
  <c r="S341" i="65"/>
  <c r="S35" i="56"/>
  <c r="N344" i="69"/>
  <c r="S342" i="65"/>
  <c r="R419" i="68"/>
  <c r="R376" i="64"/>
  <c r="S328" i="71"/>
  <c r="R92" i="56"/>
  <c r="R17" i="56"/>
  <c r="S339" i="65"/>
  <c r="S156" i="56"/>
  <c r="R378" i="64"/>
  <c r="S15" i="10"/>
  <c r="R85" i="56"/>
  <c r="S10" i="56"/>
  <c r="M380" i="64"/>
  <c r="M19" i="56"/>
  <c r="M29" i="21"/>
  <c r="L3" i="28"/>
  <c r="R15" i="56"/>
  <c r="R66" i="56"/>
  <c r="U23" i="13"/>
  <c r="U23" i="16" s="1"/>
  <c r="U23" i="10"/>
  <c r="U20" i="14"/>
  <c r="U20" i="17" s="1"/>
  <c r="R19" i="25"/>
  <c r="R19" i="28" s="1"/>
  <c r="S164" i="51"/>
  <c r="S227" i="72"/>
  <c r="S226" i="72" s="1"/>
  <c r="T330" i="66"/>
  <c r="T45" i="56"/>
  <c r="T7" i="23"/>
  <c r="T7" i="26" s="1"/>
  <c r="T70" i="70"/>
  <c r="U184" i="68"/>
  <c r="U99" i="46"/>
  <c r="S145" i="70"/>
  <c r="S133" i="46"/>
  <c r="R21" i="25"/>
  <c r="R21" i="28" s="1"/>
  <c r="T5" i="23"/>
  <c r="T5" i="26" s="1"/>
  <c r="S129" i="52"/>
  <c r="S198" i="70"/>
  <c r="S197" i="70" s="1"/>
  <c r="S128" i="49"/>
  <c r="S21" i="13"/>
  <c r="S21" i="16" s="1"/>
  <c r="S21" i="10"/>
  <c r="S18" i="24"/>
  <c r="S18" i="27" s="1"/>
  <c r="S18" i="21"/>
  <c r="R93" i="56"/>
  <c r="R146" i="56"/>
  <c r="R15" i="19"/>
  <c r="R15" i="21" s="1"/>
  <c r="R16" i="23"/>
  <c r="S4" i="22"/>
  <c r="S5" i="25"/>
  <c r="S5" i="28" s="1"/>
  <c r="S164" i="49"/>
  <c r="S191" i="72"/>
  <c r="S190" i="72" s="1"/>
  <c r="S165" i="52"/>
  <c r="S294" i="67"/>
  <c r="R161" i="64"/>
  <c r="R12" i="46"/>
  <c r="U146" i="72"/>
  <c r="U174" i="46"/>
  <c r="S68" i="65"/>
  <c r="S32" i="42"/>
  <c r="S144" i="67"/>
  <c r="S70" i="46"/>
  <c r="S282" i="71"/>
  <c r="R82" i="68"/>
  <c r="R93" i="42"/>
  <c r="T67" i="67"/>
  <c r="T69" i="42"/>
  <c r="T159" i="64"/>
  <c r="T10" i="46"/>
  <c r="R81" i="68"/>
  <c r="R92" i="42"/>
  <c r="T294" i="69"/>
  <c r="T107" i="56"/>
  <c r="T10" i="21"/>
  <c r="T109" i="51"/>
  <c r="T236" i="69"/>
  <c r="T235" i="69" s="1"/>
  <c r="P28" i="13"/>
  <c r="P28" i="16" s="1"/>
  <c r="P28" i="10"/>
  <c r="R373" i="71"/>
  <c r="R372" i="71" s="1"/>
  <c r="R147" i="62"/>
  <c r="R146" i="59"/>
  <c r="S47" i="51"/>
  <c r="S236" i="66"/>
  <c r="S235" i="66" s="1"/>
  <c r="S129" i="6"/>
  <c r="S153" i="6"/>
  <c r="T5" i="21"/>
  <c r="Q17" i="25"/>
  <c r="Q17" i="28" s="1"/>
  <c r="S85" i="52"/>
  <c r="S315" i="68"/>
  <c r="S314" i="68" s="1"/>
  <c r="S15" i="13"/>
  <c r="S16" i="16"/>
  <c r="S282" i="72"/>
  <c r="T145" i="67"/>
  <c r="T71" i="46"/>
  <c r="R84" i="68"/>
  <c r="R97" i="42"/>
  <c r="T11" i="25"/>
  <c r="T11" i="28" s="1"/>
  <c r="T9" i="25"/>
  <c r="T9" i="28" s="1"/>
  <c r="T10" i="25"/>
  <c r="T10" i="28" s="1"/>
  <c r="S70" i="71"/>
  <c r="S154" i="42"/>
  <c r="R390" i="67"/>
  <c r="R389" i="67" s="1"/>
  <c r="R66" i="59"/>
  <c r="R67" i="62"/>
  <c r="S85" i="55"/>
  <c r="S86" i="59"/>
  <c r="U126" i="46"/>
  <c r="T9" i="21"/>
  <c r="R428" i="66"/>
  <c r="R427" i="66" s="1"/>
  <c r="R47" i="61"/>
  <c r="S38" i="56"/>
  <c r="R30" i="56"/>
  <c r="R67" i="61"/>
  <c r="R66" i="58"/>
  <c r="R371" i="67"/>
  <c r="R370" i="67" s="1"/>
  <c r="T126" i="56"/>
  <c r="S22" i="13"/>
  <c r="S22" i="16" s="1"/>
  <c r="S22" i="10"/>
  <c r="R28" i="56"/>
  <c r="R85" i="58"/>
  <c r="R461" i="68"/>
  <c r="R460" i="68" s="1"/>
  <c r="R86" i="61"/>
  <c r="S128" i="51"/>
  <c r="S236" i="70"/>
  <c r="S235" i="70" s="1"/>
  <c r="R86" i="62"/>
  <c r="R485" i="68"/>
  <c r="R484" i="68" s="1"/>
  <c r="R85" i="59"/>
  <c r="T67" i="66"/>
  <c r="T50" i="42"/>
  <c r="T68" i="67"/>
  <c r="T70" i="42"/>
  <c r="S48" i="52"/>
  <c r="S198" i="66"/>
  <c r="S197" i="66" s="1"/>
  <c r="S47" i="49"/>
  <c r="O382" i="64"/>
  <c r="O21" i="56"/>
  <c r="U150" i="65"/>
  <c r="U38" i="46"/>
  <c r="S144" i="66"/>
  <c r="S51" i="46"/>
  <c r="R336" i="67"/>
  <c r="R70" i="56"/>
  <c r="S143" i="66"/>
  <c r="S50" i="46"/>
  <c r="S67" i="70"/>
  <c r="S131" i="42"/>
  <c r="S66" i="51"/>
  <c r="S236" i="67"/>
  <c r="S235" i="67" s="1"/>
  <c r="S388" i="68"/>
  <c r="S412" i="68" s="1"/>
  <c r="S413" i="68"/>
  <c r="U138" i="70"/>
  <c r="R164" i="56"/>
  <c r="U24" i="14"/>
  <c r="U24" i="17" s="1"/>
  <c r="R334" i="65"/>
  <c r="S28" i="51"/>
  <c r="S236" i="65"/>
  <c r="S235" i="65" s="1"/>
  <c r="R15" i="24"/>
  <c r="R15" i="27" s="1"/>
  <c r="R16" i="27"/>
  <c r="S36" i="56"/>
  <c r="S220" i="64"/>
  <c r="S219" i="64" s="1"/>
  <c r="S8" i="52"/>
  <c r="S7" i="49"/>
  <c r="T5" i="56"/>
  <c r="T136" i="42"/>
  <c r="T156" i="56"/>
  <c r="R141" i="72"/>
  <c r="R169" i="46"/>
  <c r="S86" i="56"/>
  <c r="S85" i="54"/>
  <c r="S86" i="58"/>
  <c r="U23" i="24"/>
  <c r="U23" i="27" s="1"/>
  <c r="U23" i="21"/>
  <c r="R371" i="70"/>
  <c r="R370" i="70" s="1"/>
  <c r="R128" i="58"/>
  <c r="R129" i="61"/>
  <c r="U145" i="69"/>
  <c r="U114" i="46"/>
  <c r="S294" i="65"/>
  <c r="S294" i="66"/>
  <c r="R426" i="68"/>
  <c r="R99" i="56"/>
  <c r="S323" i="71"/>
  <c r="S151" i="56"/>
  <c r="U150" i="70"/>
  <c r="U138" i="46"/>
  <c r="U146" i="71"/>
  <c r="U156" i="46"/>
  <c r="V6" i="12"/>
  <c r="V6" i="15" s="1"/>
  <c r="V6" i="14"/>
  <c r="V6" i="17" s="1"/>
  <c r="S198" i="65"/>
  <c r="S197" i="65" s="1"/>
  <c r="S28" i="49"/>
  <c r="S29" i="52"/>
  <c r="R447" i="66"/>
  <c r="R446" i="66" s="1"/>
  <c r="R47" i="62"/>
  <c r="R16" i="56"/>
  <c r="R165" i="61"/>
  <c r="R164" i="58"/>
  <c r="R355" i="72"/>
  <c r="R354" i="72" s="1"/>
  <c r="U138" i="65"/>
  <c r="T410" i="68"/>
  <c r="S7" i="51"/>
  <c r="S262" i="64"/>
  <c r="S261" i="64" s="1"/>
  <c r="R11" i="42"/>
  <c r="T366" i="64"/>
  <c r="R390" i="65"/>
  <c r="R389" i="65" s="1"/>
  <c r="R28" i="59"/>
  <c r="R29" i="62"/>
  <c r="S191" i="71"/>
  <c r="S190" i="71" s="1"/>
  <c r="S147" i="52"/>
  <c r="S146" i="49"/>
  <c r="R16" i="21"/>
  <c r="S340" i="65"/>
  <c r="U70" i="69"/>
  <c r="U117" i="42"/>
  <c r="T70" i="65"/>
  <c r="T36" i="42"/>
  <c r="R24" i="25"/>
  <c r="R24" i="28" s="1"/>
  <c r="R160" i="64"/>
  <c r="R11" i="46"/>
  <c r="T338" i="65"/>
  <c r="T34" i="56"/>
  <c r="R139" i="71"/>
  <c r="R149" i="46"/>
  <c r="R129" i="62"/>
  <c r="R390" i="70"/>
  <c r="R389" i="70" s="1"/>
  <c r="R128" i="59"/>
  <c r="R19" i="23"/>
  <c r="R19" i="26" s="1"/>
  <c r="V5" i="12"/>
  <c r="V5" i="15" s="1"/>
  <c r="V5" i="14"/>
  <c r="V5" i="17" s="1"/>
  <c r="R377" i="64"/>
  <c r="N121" i="56"/>
  <c r="U26" i="46"/>
  <c r="S198" i="67"/>
  <c r="S197" i="67" s="1"/>
  <c r="S66" i="49"/>
  <c r="S67" i="52"/>
  <c r="S146" i="51"/>
  <c r="S227" i="71"/>
  <c r="S226" i="71" s="1"/>
  <c r="R371" i="65"/>
  <c r="R370" i="65" s="1"/>
  <c r="R28" i="58"/>
  <c r="R29" i="61"/>
  <c r="T11" i="21"/>
  <c r="R373" i="72"/>
  <c r="R372" i="72" s="1"/>
  <c r="R165" i="62"/>
  <c r="R164" i="59"/>
  <c r="T6" i="25"/>
  <c r="T6" i="28" s="1"/>
  <c r="S294" i="70"/>
  <c r="T100" i="72"/>
  <c r="U18" i="46"/>
  <c r="U167" i="64"/>
  <c r="T68" i="65"/>
  <c r="T32" i="42"/>
  <c r="T80" i="68"/>
  <c r="T89" i="42"/>
  <c r="R78" i="64"/>
  <c r="R15" i="42"/>
  <c r="T70" i="67"/>
  <c r="T74" i="42"/>
  <c r="T68" i="66"/>
  <c r="T51" i="42"/>
  <c r="S326" i="64"/>
  <c r="U23" i="25"/>
  <c r="U23" i="28" s="1"/>
  <c r="S67" i="65"/>
  <c r="S31" i="42"/>
  <c r="N429" i="68"/>
  <c r="N102" i="56"/>
  <c r="R147" i="61"/>
  <c r="R355" i="71"/>
  <c r="R354" i="71" s="1"/>
  <c r="R146" i="58"/>
  <c r="T7" i="21"/>
  <c r="T7" i="24"/>
  <c r="T7" i="27" s="1"/>
  <c r="S18" i="23"/>
  <c r="S18" i="26" s="1"/>
  <c r="T198" i="69"/>
  <c r="T197" i="69" s="1"/>
  <c r="T109" i="49"/>
  <c r="T110" i="52"/>
  <c r="S15" i="12"/>
  <c r="S15" i="15" s="1"/>
  <c r="S16" i="15"/>
  <c r="T83" i="56"/>
  <c r="V8" i="12"/>
  <c r="V8" i="15" s="1"/>
  <c r="V8" i="14"/>
  <c r="V8" i="17" s="1"/>
  <c r="R21" i="21"/>
  <c r="U23" i="14"/>
  <c r="U23" i="17" s="1"/>
  <c r="B79" i="69"/>
  <c r="G79" i="69"/>
  <c r="T15" i="18"/>
  <c r="U119" i="56" l="1"/>
  <c r="U342" i="69"/>
  <c r="M27" i="22"/>
  <c r="M29" i="25"/>
  <c r="M29" i="28" s="1"/>
  <c r="T342" i="65"/>
  <c r="T38" i="56"/>
  <c r="S143" i="70"/>
  <c r="S131" i="46"/>
  <c r="U102" i="69"/>
  <c r="U26" i="13"/>
  <c r="U26" i="16" s="1"/>
  <c r="U26" i="10"/>
  <c r="S300" i="72"/>
  <c r="S318" i="72" s="1"/>
  <c r="S319" i="72"/>
  <c r="S47" i="54"/>
  <c r="S48" i="58"/>
  <c r="S28" i="54"/>
  <c r="S29" i="58"/>
  <c r="N140" i="56"/>
  <c r="S245" i="72"/>
  <c r="S244" i="72" s="1"/>
  <c r="S164" i="52"/>
  <c r="S128" i="52"/>
  <c r="S255" i="70"/>
  <c r="S254" i="70" s="1"/>
  <c r="R17" i="22"/>
  <c r="S70" i="70"/>
  <c r="S136" i="42"/>
  <c r="S68" i="71"/>
  <c r="S150" i="42"/>
  <c r="T143" i="66"/>
  <c r="T50" i="46"/>
  <c r="T79" i="68"/>
  <c r="T88" i="42"/>
  <c r="T122" i="68"/>
  <c r="O322" i="64"/>
  <c r="O3" i="54"/>
  <c r="S245" i="71"/>
  <c r="S244" i="71" s="1"/>
  <c r="S146" i="52"/>
  <c r="N344" i="70"/>
  <c r="S147" i="59"/>
  <c r="S147" i="56"/>
  <c r="S146" i="55"/>
  <c r="R85" i="61"/>
  <c r="R533" i="68"/>
  <c r="R532" i="68" s="1"/>
  <c r="T110" i="56"/>
  <c r="T109" i="55"/>
  <c r="T110" i="59"/>
  <c r="T18" i="13"/>
  <c r="T18" i="16" s="1"/>
  <c r="T18" i="10"/>
  <c r="S146" i="54"/>
  <c r="S147" i="58"/>
  <c r="S47" i="55"/>
  <c r="S48" i="59"/>
  <c r="S48" i="56"/>
  <c r="R15" i="23"/>
  <c r="R15" i="26" s="1"/>
  <c r="R16" i="26"/>
  <c r="T175" i="68"/>
  <c r="T90" i="46"/>
  <c r="S22" i="23"/>
  <c r="S22" i="26" s="1"/>
  <c r="T102" i="65"/>
  <c r="T114" i="64"/>
  <c r="S70" i="72"/>
  <c r="S172" i="42"/>
  <c r="T255" i="69"/>
  <c r="T254" i="69" s="1"/>
  <c r="T109" i="52"/>
  <c r="R409" i="71"/>
  <c r="R408" i="71" s="1"/>
  <c r="R146" i="61"/>
  <c r="S66" i="52"/>
  <c r="S255" i="67"/>
  <c r="S254" i="67" s="1"/>
  <c r="S129" i="56"/>
  <c r="S129" i="59"/>
  <c r="S128" i="55"/>
  <c r="O30" i="24"/>
  <c r="O30" i="27" s="1"/>
  <c r="S300" i="71"/>
  <c r="S318" i="71" s="1"/>
  <c r="S319" i="71"/>
  <c r="S66" i="55"/>
  <c r="S67" i="59"/>
  <c r="S67" i="56"/>
  <c r="S15" i="16"/>
  <c r="T109" i="54"/>
  <c r="T110" i="58"/>
  <c r="T313" i="69"/>
  <c r="T332" i="69" s="1"/>
  <c r="T333" i="69"/>
  <c r="S313" i="66"/>
  <c r="S332" i="66" s="1"/>
  <c r="S333" i="66"/>
  <c r="R423" i="68"/>
  <c r="R96" i="56"/>
  <c r="T143" i="67"/>
  <c r="T69" i="46"/>
  <c r="U144" i="69"/>
  <c r="U113" i="46"/>
  <c r="T342" i="70"/>
  <c r="T138" i="56"/>
  <c r="S322" i="71"/>
  <c r="S150" i="56"/>
  <c r="S324" i="71"/>
  <c r="S152" i="56"/>
  <c r="T145" i="66"/>
  <c r="T52" i="46"/>
  <c r="T67" i="65"/>
  <c r="T31" i="42"/>
  <c r="S8" i="58"/>
  <c r="S7" i="54"/>
  <c r="S128" i="54"/>
  <c r="S129" i="58"/>
  <c r="S313" i="70"/>
  <c r="S332" i="70" s="1"/>
  <c r="S333" i="70"/>
  <c r="R164" i="61"/>
  <c r="R409" i="72"/>
  <c r="R408" i="72" s="1"/>
  <c r="S85" i="58"/>
  <c r="S461" i="68"/>
  <c r="S460" i="68" s="1"/>
  <c r="S86" i="61"/>
  <c r="U21" i="14"/>
  <c r="U21" i="17" s="1"/>
  <c r="T328" i="71"/>
  <c r="S313" i="67"/>
  <c r="S332" i="67" s="1"/>
  <c r="S333" i="67"/>
  <c r="R140" i="72"/>
  <c r="R168" i="46"/>
  <c r="S324" i="72"/>
  <c r="S170" i="56"/>
  <c r="S145" i="65"/>
  <c r="S33" i="46"/>
  <c r="T102" i="66"/>
  <c r="T145" i="65"/>
  <c r="T33" i="46"/>
  <c r="R79" i="64"/>
  <c r="R16" i="42"/>
  <c r="S16" i="21"/>
  <c r="T68" i="70"/>
  <c r="T132" i="42"/>
  <c r="S328" i="72"/>
  <c r="S174" i="56"/>
  <c r="T165" i="48"/>
  <c r="T164" i="44"/>
  <c r="R428" i="65"/>
  <c r="R427" i="65" s="1"/>
  <c r="R28" i="61"/>
  <c r="U22" i="14"/>
  <c r="U22" i="17" s="1"/>
  <c r="R26" i="21"/>
  <c r="R26" i="24"/>
  <c r="R26" i="27" s="1"/>
  <c r="R428" i="70"/>
  <c r="R427" i="70" s="1"/>
  <c r="R128" i="61"/>
  <c r="S20" i="13"/>
  <c r="S20" i="16" s="1"/>
  <c r="S20" i="10"/>
  <c r="S47" i="52"/>
  <c r="S255" i="66"/>
  <c r="S254" i="66" s="1"/>
  <c r="S4" i="25"/>
  <c r="S4" i="28" s="1"/>
  <c r="S7" i="55"/>
  <c r="S8" i="59"/>
  <c r="S8" i="56"/>
  <c r="S29" i="59"/>
  <c r="S28" i="55"/>
  <c r="S29" i="56"/>
  <c r="T144" i="67"/>
  <c r="T70" i="46"/>
  <c r="R179" i="68"/>
  <c r="R94" i="46"/>
  <c r="T324" i="71"/>
  <c r="T152" i="56"/>
  <c r="S417" i="68"/>
  <c r="S90" i="56"/>
  <c r="T102" i="67"/>
  <c r="T102" i="70"/>
  <c r="S18" i="25"/>
  <c r="S18" i="28" s="1"/>
  <c r="R447" i="65"/>
  <c r="R446" i="65" s="1"/>
  <c r="R28" i="62"/>
  <c r="S136" i="6"/>
  <c r="S160" i="6"/>
  <c r="S120" i="6"/>
  <c r="R428" i="67"/>
  <c r="R427" i="67" s="1"/>
  <c r="R66" i="61"/>
  <c r="S86" i="62"/>
  <c r="S485" i="68"/>
  <c r="S484" i="68" s="1"/>
  <c r="S85" i="59"/>
  <c r="S165" i="58"/>
  <c r="S164" i="54"/>
  <c r="R427" i="71"/>
  <c r="R426" i="71" s="1"/>
  <c r="R146" i="62"/>
  <c r="S347" i="64"/>
  <c r="S368" i="64" s="1"/>
  <c r="S369" i="64"/>
  <c r="S313" i="65"/>
  <c r="S332" i="65" s="1"/>
  <c r="S333" i="65"/>
  <c r="R139" i="72"/>
  <c r="R167" i="46"/>
  <c r="T100" i="71"/>
  <c r="R164" i="62"/>
  <c r="R427" i="72"/>
  <c r="R426" i="72" s="1"/>
  <c r="S7" i="52"/>
  <c r="S283" i="64"/>
  <c r="S282" i="64" s="1"/>
  <c r="R557" i="68"/>
  <c r="R556" i="68" s="1"/>
  <c r="R85" i="62"/>
  <c r="S85" i="56"/>
  <c r="T5" i="25"/>
  <c r="T5" i="28" s="1"/>
  <c r="S15" i="20"/>
  <c r="S16" i="24"/>
  <c r="T7" i="25"/>
  <c r="T7" i="28" s="1"/>
  <c r="S144" i="70"/>
  <c r="S132" i="46"/>
  <c r="S415" i="68"/>
  <c r="T68" i="71"/>
  <c r="T150" i="42"/>
  <c r="R447" i="70"/>
  <c r="R446" i="70" s="1"/>
  <c r="R128" i="62"/>
  <c r="S165" i="59"/>
  <c r="S164" i="55"/>
  <c r="S165" i="56"/>
  <c r="S28" i="52"/>
  <c r="S255" i="65"/>
  <c r="S254" i="65" s="1"/>
  <c r="U19" i="14"/>
  <c r="U19" i="17" s="1"/>
  <c r="U17" i="11"/>
  <c r="R66" i="62"/>
  <c r="R447" i="67"/>
  <c r="R446" i="67" s="1"/>
  <c r="S66" i="54"/>
  <c r="S67" i="58"/>
  <c r="G79" i="72"/>
  <c r="F79" i="72"/>
  <c r="C94" i="68"/>
  <c r="C79" i="72"/>
  <c r="H79" i="69"/>
  <c r="B79" i="72"/>
  <c r="E79" i="72"/>
  <c r="D79" i="72"/>
  <c r="F79" i="69"/>
  <c r="S28" i="56" l="1"/>
  <c r="S88" i="56"/>
  <c r="U53" i="56"/>
  <c r="U338" i="66"/>
  <c r="S47" i="56"/>
  <c r="T328" i="72"/>
  <c r="N148" i="72"/>
  <c r="N176" i="46"/>
  <c r="N152" i="70"/>
  <c r="N140" i="46"/>
  <c r="N152" i="66"/>
  <c r="N59" i="46"/>
  <c r="O344" i="67"/>
  <c r="O78" i="56"/>
  <c r="M27" i="25"/>
  <c r="M27" i="28" s="1"/>
  <c r="M3" i="22"/>
  <c r="N170" i="64"/>
  <c r="N21" i="46"/>
  <c r="N152" i="69"/>
  <c r="N121" i="46"/>
  <c r="N152" i="65"/>
  <c r="N40" i="46"/>
  <c r="N187" i="68"/>
  <c r="N102" i="46"/>
  <c r="N148" i="71"/>
  <c r="N158" i="46"/>
  <c r="T174" i="56"/>
  <c r="T4" i="22"/>
  <c r="T4" i="25" s="1"/>
  <c r="T4" i="28" s="1"/>
  <c r="S375" i="64"/>
  <c r="S69" i="70"/>
  <c r="S135" i="42"/>
  <c r="U330" i="67"/>
  <c r="U64" i="56"/>
  <c r="U8" i="23"/>
  <c r="U8" i="26" s="1"/>
  <c r="S70" i="65"/>
  <c r="S36" i="42"/>
  <c r="S141" i="71"/>
  <c r="S151" i="46"/>
  <c r="T69" i="71"/>
  <c r="T153" i="42"/>
  <c r="S355" i="71"/>
  <c r="S354" i="71" s="1"/>
  <c r="S147" i="61"/>
  <c r="S146" i="58"/>
  <c r="T109" i="56"/>
  <c r="S146" i="56"/>
  <c r="U7" i="24"/>
  <c r="U7" i="27" s="1"/>
  <c r="S14" i="56"/>
  <c r="T137" i="72"/>
  <c r="T118" i="72"/>
  <c r="T136" i="72" s="1"/>
  <c r="S66" i="59"/>
  <c r="S390" i="67"/>
  <c r="S389" i="67" s="1"/>
  <c r="S67" i="62"/>
  <c r="T144" i="66"/>
  <c r="T51" i="46"/>
  <c r="S337" i="67"/>
  <c r="S71" i="56"/>
  <c r="U75" i="64"/>
  <c r="U10" i="42"/>
  <c r="S144" i="65"/>
  <c r="S32" i="46"/>
  <c r="U330" i="69"/>
  <c r="U107" i="56"/>
  <c r="U10" i="23"/>
  <c r="U10" i="26" s="1"/>
  <c r="S69" i="72"/>
  <c r="S171" i="42"/>
  <c r="V7" i="12"/>
  <c r="V7" i="15" s="1"/>
  <c r="V7" i="14"/>
  <c r="V7" i="17" s="1"/>
  <c r="V14" i="7"/>
  <c r="V4" i="7"/>
  <c r="U5" i="24"/>
  <c r="U5" i="27" s="1"/>
  <c r="U72" i="56"/>
  <c r="S66" i="56"/>
  <c r="S128" i="56"/>
  <c r="S373" i="71"/>
  <c r="S372" i="71" s="1"/>
  <c r="S146" i="59"/>
  <c r="S147" i="62"/>
  <c r="T145" i="70"/>
  <c r="T133" i="46"/>
  <c r="S69" i="65"/>
  <c r="S35" i="42"/>
  <c r="S20" i="23"/>
  <c r="S20" i="26" s="1"/>
  <c r="U342" i="66"/>
  <c r="U57" i="56"/>
  <c r="U330" i="66"/>
  <c r="U7" i="23"/>
  <c r="U7" i="26" s="1"/>
  <c r="S67" i="61"/>
  <c r="S66" i="58"/>
  <c r="S371" i="67"/>
  <c r="S370" i="67" s="1"/>
  <c r="S373" i="72"/>
  <c r="S372" i="72" s="1"/>
  <c r="S164" i="59"/>
  <c r="S165" i="62"/>
  <c r="S557" i="68"/>
  <c r="S556" i="68" s="1"/>
  <c r="S85" i="62"/>
  <c r="S390" i="65"/>
  <c r="S389" i="65" s="1"/>
  <c r="S28" i="59"/>
  <c r="S29" i="62"/>
  <c r="T173" i="72"/>
  <c r="T172" i="72" s="1"/>
  <c r="T164" i="48"/>
  <c r="T165" i="51"/>
  <c r="U338" i="67"/>
  <c r="T21" i="13"/>
  <c r="T21" i="16" s="1"/>
  <c r="T21" i="10"/>
  <c r="S390" i="70"/>
  <c r="S389" i="70" s="1"/>
  <c r="S129" i="62"/>
  <c r="S128" i="59"/>
  <c r="S21" i="23"/>
  <c r="S21" i="26" s="1"/>
  <c r="O406" i="64"/>
  <c r="O3" i="58"/>
  <c r="O469" i="64"/>
  <c r="O3" i="61"/>
  <c r="T85" i="44"/>
  <c r="T86" i="48"/>
  <c r="T20" i="13"/>
  <c r="T20" i="16" s="1"/>
  <c r="T20" i="10"/>
  <c r="S21" i="24"/>
  <c r="S21" i="27" s="1"/>
  <c r="S69" i="71"/>
  <c r="S153" i="42"/>
  <c r="T174" i="68"/>
  <c r="T89" i="46"/>
  <c r="S321" i="71"/>
  <c r="S149" i="56"/>
  <c r="R177" i="68"/>
  <c r="R92" i="46"/>
  <c r="S323" i="72"/>
  <c r="S169" i="56"/>
  <c r="U366" i="64"/>
  <c r="S422" i="68"/>
  <c r="S95" i="56"/>
  <c r="S143" i="65"/>
  <c r="S31" i="46"/>
  <c r="U67" i="69"/>
  <c r="U112" i="42"/>
  <c r="S421" i="68"/>
  <c r="S94" i="56"/>
  <c r="T69" i="65"/>
  <c r="T35" i="42"/>
  <c r="T173" i="68"/>
  <c r="T88" i="46"/>
  <c r="T146" i="44"/>
  <c r="T147" i="48"/>
  <c r="T67" i="48"/>
  <c r="T66" i="44"/>
  <c r="U8" i="24"/>
  <c r="U8" i="27" s="1"/>
  <c r="S533" i="68"/>
  <c r="S532" i="68" s="1"/>
  <c r="S85" i="61"/>
  <c r="T371" i="69"/>
  <c r="T370" i="69" s="1"/>
  <c r="T109" i="58"/>
  <c r="T110" i="61"/>
  <c r="U10" i="24"/>
  <c r="U10" i="27" s="1"/>
  <c r="R9" i="56"/>
  <c r="S371" i="65"/>
  <c r="S370" i="65" s="1"/>
  <c r="S28" i="58"/>
  <c r="S29" i="61"/>
  <c r="S24" i="10"/>
  <c r="S24" i="13"/>
  <c r="S24" i="16" s="1"/>
  <c r="S69" i="56"/>
  <c r="S321" i="72"/>
  <c r="S167" i="56"/>
  <c r="U410" i="68"/>
  <c r="U9" i="23"/>
  <c r="U9" i="26" s="1"/>
  <c r="U342" i="67"/>
  <c r="U76" i="56"/>
  <c r="T69" i="70"/>
  <c r="T135" i="42"/>
  <c r="T323" i="71"/>
  <c r="T151" i="56"/>
  <c r="S322" i="72"/>
  <c r="S168" i="56"/>
  <c r="R178" i="68"/>
  <c r="R93" i="46"/>
  <c r="U69" i="69"/>
  <c r="U116" i="42"/>
  <c r="S337" i="66"/>
  <c r="S52" i="56"/>
  <c r="S416" i="68"/>
  <c r="S89" i="56"/>
  <c r="S420" i="68"/>
  <c r="S93" i="56"/>
  <c r="U17" i="14"/>
  <c r="U17" i="17" s="1"/>
  <c r="S16" i="27"/>
  <c r="S15" i="24"/>
  <c r="S15" i="27" s="1"/>
  <c r="T129" i="48"/>
  <c r="T128" i="44"/>
  <c r="S7" i="59"/>
  <c r="S432" i="64"/>
  <c r="S431" i="64" s="1"/>
  <c r="S8" i="62"/>
  <c r="S7" i="56"/>
  <c r="T8" i="48"/>
  <c r="T7" i="44"/>
  <c r="R370" i="64"/>
  <c r="R17" i="25"/>
  <c r="R17" i="28" s="1"/>
  <c r="U109" i="44"/>
  <c r="U110" i="48"/>
  <c r="S335" i="67"/>
  <c r="O27" i="18"/>
  <c r="T322" i="71"/>
  <c r="T150" i="56"/>
  <c r="O385" i="64"/>
  <c r="O3" i="57"/>
  <c r="T70" i="71"/>
  <c r="T154" i="42"/>
  <c r="U80" i="68"/>
  <c r="U89" i="42"/>
  <c r="S164" i="56"/>
  <c r="S411" i="64"/>
  <c r="S410" i="64" s="1"/>
  <c r="S7" i="58"/>
  <c r="S8" i="61"/>
  <c r="S48" i="62"/>
  <c r="S390" i="66"/>
  <c r="S389" i="66" s="1"/>
  <c r="S47" i="59"/>
  <c r="S48" i="61"/>
  <c r="S371" i="66"/>
  <c r="S370" i="66" s="1"/>
  <c r="S47" i="58"/>
  <c r="O22" i="56"/>
  <c r="R83" i="68"/>
  <c r="R96" i="42"/>
  <c r="T321" i="71"/>
  <c r="T149" i="56"/>
  <c r="U70" i="66"/>
  <c r="U55" i="42"/>
  <c r="S22" i="25"/>
  <c r="S22" i="28" s="1"/>
  <c r="T144" i="65"/>
  <c r="T32" i="46"/>
  <c r="T67" i="70"/>
  <c r="T131" i="42"/>
  <c r="S22" i="24"/>
  <c r="S22" i="27" s="1"/>
  <c r="S22" i="21"/>
  <c r="S355" i="72"/>
  <c r="S354" i="72" s="1"/>
  <c r="S165" i="61"/>
  <c r="S164" i="58"/>
  <c r="S15" i="19"/>
  <c r="S15" i="21" s="1"/>
  <c r="S16" i="23"/>
  <c r="T48" i="48"/>
  <c r="T47" i="44"/>
  <c r="S371" i="70"/>
  <c r="S370" i="70" s="1"/>
  <c r="S128" i="58"/>
  <c r="S129" i="61"/>
  <c r="U9" i="24"/>
  <c r="U9" i="27" s="1"/>
  <c r="T28" i="44"/>
  <c r="T29" i="48"/>
  <c r="T110" i="62"/>
  <c r="T390" i="69"/>
  <c r="T389" i="69" s="1"/>
  <c r="T109" i="59"/>
  <c r="T165" i="49"/>
  <c r="T165" i="46"/>
  <c r="T164" i="45"/>
  <c r="T164" i="46" s="1"/>
  <c r="O383" i="64"/>
  <c r="J79" i="72"/>
  <c r="B79" i="67"/>
  <c r="B79" i="65"/>
  <c r="C79" i="67"/>
  <c r="D94" i="68"/>
  <c r="E79" i="67"/>
  <c r="D79" i="65"/>
  <c r="B94" i="68"/>
  <c r="F79" i="67"/>
  <c r="D79" i="67"/>
  <c r="H79" i="72"/>
  <c r="S26" i="23"/>
  <c r="S26" i="26" s="1"/>
  <c r="B79" i="71"/>
  <c r="I79" i="72"/>
  <c r="B79" i="70"/>
  <c r="U9" i="21" l="1"/>
  <c r="U8" i="21"/>
  <c r="S13" i="56"/>
  <c r="S18" i="56"/>
  <c r="U10" i="21"/>
  <c r="S335" i="66"/>
  <c r="S11" i="56"/>
  <c r="T371" i="64"/>
  <c r="N29" i="10"/>
  <c r="N29" i="13"/>
  <c r="N29" i="16" s="1"/>
  <c r="N29" i="14"/>
  <c r="N29" i="17" s="1"/>
  <c r="N27" i="11"/>
  <c r="O344" i="69"/>
  <c r="O121" i="56"/>
  <c r="S372" i="64"/>
  <c r="O343" i="67"/>
  <c r="O77" i="56"/>
  <c r="M3" i="25"/>
  <c r="O30" i="23"/>
  <c r="O30" i="26" s="1"/>
  <c r="O30" i="21"/>
  <c r="O30" i="25"/>
  <c r="O30" i="28" s="1"/>
  <c r="S68" i="72"/>
  <c r="S168" i="42"/>
  <c r="T143" i="65"/>
  <c r="T31" i="46"/>
  <c r="S140" i="71"/>
  <c r="S150" i="46"/>
  <c r="T21" i="23"/>
  <c r="T21" i="26" s="1"/>
  <c r="U159" i="64"/>
  <c r="U10" i="46"/>
  <c r="S128" i="61"/>
  <c r="S428" i="70"/>
  <c r="S427" i="70" s="1"/>
  <c r="S164" i="61"/>
  <c r="S409" i="72"/>
  <c r="S408" i="72" s="1"/>
  <c r="T141" i="70"/>
  <c r="T121" i="70"/>
  <c r="T140" i="70" s="1"/>
  <c r="S47" i="61"/>
  <c r="S428" i="66"/>
  <c r="S427" i="66" s="1"/>
  <c r="S374" i="64"/>
  <c r="S428" i="65"/>
  <c r="S427" i="65" s="1"/>
  <c r="S28" i="61"/>
  <c r="T428" i="69"/>
  <c r="T427" i="69" s="1"/>
  <c r="T109" i="61"/>
  <c r="T179" i="67"/>
  <c r="T178" i="67" s="1"/>
  <c r="T66" i="48"/>
  <c r="T67" i="51"/>
  <c r="T22" i="10"/>
  <c r="T22" i="13"/>
  <c r="T22" i="16" s="1"/>
  <c r="O380" i="64"/>
  <c r="O343" i="64"/>
  <c r="O364" i="64" s="1"/>
  <c r="S21" i="21"/>
  <c r="S128" i="62"/>
  <c r="S447" i="70"/>
  <c r="S446" i="70" s="1"/>
  <c r="U5" i="56"/>
  <c r="S427" i="72"/>
  <c r="S426" i="72" s="1"/>
  <c r="S164" i="62"/>
  <c r="T28" i="45"/>
  <c r="T28" i="46" s="1"/>
  <c r="T29" i="49"/>
  <c r="T29" i="46"/>
  <c r="T143" i="70"/>
  <c r="T131" i="46"/>
  <c r="T129" i="49"/>
  <c r="T129" i="46"/>
  <c r="T128" i="45"/>
  <c r="T128" i="46" s="1"/>
  <c r="U26" i="56"/>
  <c r="U6" i="23"/>
  <c r="U6" i="26" s="1"/>
  <c r="T321" i="72"/>
  <c r="T167" i="56"/>
  <c r="S337" i="70"/>
  <c r="S133" i="56"/>
  <c r="S336" i="66"/>
  <c r="S51" i="56"/>
  <c r="T447" i="69"/>
  <c r="T446" i="69" s="1"/>
  <c r="T109" i="62"/>
  <c r="U179" i="69"/>
  <c r="U178" i="69" s="1"/>
  <c r="U110" i="51"/>
  <c r="U109" i="48"/>
  <c r="R19" i="10"/>
  <c r="R19" i="13"/>
  <c r="R19" i="16" s="1"/>
  <c r="O427" i="64"/>
  <c r="O3" i="59"/>
  <c r="O490" i="64"/>
  <c r="O3" i="62"/>
  <c r="T18" i="23"/>
  <c r="T18" i="26" s="1"/>
  <c r="T121" i="65"/>
  <c r="T140" i="65" s="1"/>
  <c r="T141" i="65"/>
  <c r="S24" i="23"/>
  <c r="S24" i="26" s="1"/>
  <c r="S15" i="23"/>
  <c r="S15" i="26" s="1"/>
  <c r="S16" i="26"/>
  <c r="T121" i="67"/>
  <c r="T140" i="67" s="1"/>
  <c r="T141" i="67"/>
  <c r="T68" i="72"/>
  <c r="T168" i="42"/>
  <c r="U8" i="25"/>
  <c r="U8" i="28" s="1"/>
  <c r="T70" i="72"/>
  <c r="T172" i="42"/>
  <c r="U7" i="25"/>
  <c r="U7" i="28" s="1"/>
  <c r="U73" i="56"/>
  <c r="S7" i="61"/>
  <c r="S474" i="64"/>
  <c r="S473" i="64" s="1"/>
  <c r="T7" i="45"/>
  <c r="T7" i="46" s="1"/>
  <c r="T8" i="49"/>
  <c r="T8" i="46"/>
  <c r="T18" i="24"/>
  <c r="T18" i="27" s="1"/>
  <c r="T18" i="21"/>
  <c r="T10" i="56"/>
  <c r="U6" i="24"/>
  <c r="U6" i="27" s="1"/>
  <c r="U110" i="49"/>
  <c r="U109" i="45"/>
  <c r="U109" i="46" s="1"/>
  <c r="U110" i="46"/>
  <c r="T47" i="45"/>
  <c r="T47" i="46" s="1"/>
  <c r="T48" i="49"/>
  <c r="T48" i="46"/>
  <c r="U68" i="67"/>
  <c r="U70" i="42"/>
  <c r="U5" i="23"/>
  <c r="U5" i="26" s="1"/>
  <c r="T16" i="10"/>
  <c r="T15" i="9"/>
  <c r="T16" i="13"/>
  <c r="U122" i="68"/>
  <c r="T323" i="72"/>
  <c r="T169" i="56"/>
  <c r="U9" i="25"/>
  <c r="U9" i="28" s="1"/>
  <c r="U10" i="25"/>
  <c r="U10" i="28" s="1"/>
  <c r="S67" i="71"/>
  <c r="S149" i="42"/>
  <c r="S67" i="72"/>
  <c r="S167" i="42"/>
  <c r="T191" i="72"/>
  <c r="T190" i="72" s="1"/>
  <c r="T164" i="49"/>
  <c r="T165" i="52"/>
  <c r="T179" i="65"/>
  <c r="T178" i="65" s="1"/>
  <c r="T28" i="48"/>
  <c r="T29" i="51"/>
  <c r="T135" i="64"/>
  <c r="T156" i="64" s="1"/>
  <c r="T157" i="64"/>
  <c r="O140" i="56"/>
  <c r="V3" i="7"/>
  <c r="V4" i="14"/>
  <c r="V4" i="17" s="1"/>
  <c r="U121" i="69"/>
  <c r="U140" i="69" s="1"/>
  <c r="U141" i="69"/>
  <c r="S447" i="67"/>
  <c r="S446" i="67" s="1"/>
  <c r="S66" i="62"/>
  <c r="T121" i="66"/>
  <c r="T140" i="66" s="1"/>
  <c r="T141" i="66"/>
  <c r="O105" i="55"/>
  <c r="S82" i="68"/>
  <c r="S93" i="42"/>
  <c r="S17" i="18"/>
  <c r="V102" i="69"/>
  <c r="T141" i="71"/>
  <c r="T151" i="46"/>
  <c r="U126" i="56"/>
  <c r="U11" i="23"/>
  <c r="U11" i="26" s="1"/>
  <c r="T322" i="72"/>
  <c r="T168" i="56"/>
  <c r="T13" i="56"/>
  <c r="O448" i="64"/>
  <c r="O3" i="60"/>
  <c r="O511" i="64"/>
  <c r="O3" i="63"/>
  <c r="T173" i="71"/>
  <c r="T172" i="71" s="1"/>
  <c r="T146" i="48"/>
  <c r="T147" i="51"/>
  <c r="S66" i="61"/>
  <c r="S428" i="67"/>
  <c r="S427" i="67" s="1"/>
  <c r="O344" i="70"/>
  <c r="U83" i="56"/>
  <c r="T99" i="6"/>
  <c r="U45" i="56"/>
  <c r="O309" i="69"/>
  <c r="S336" i="67"/>
  <c r="S70" i="56"/>
  <c r="T324" i="72"/>
  <c r="T170" i="56"/>
  <c r="S20" i="25"/>
  <c r="S20" i="28" s="1"/>
  <c r="S373" i="64"/>
  <c r="S12" i="56"/>
  <c r="S21" i="25"/>
  <c r="S21" i="28" s="1"/>
  <c r="T147" i="49"/>
  <c r="T146" i="45"/>
  <c r="T146" i="46" s="1"/>
  <c r="T147" i="46"/>
  <c r="T199" i="64"/>
  <c r="T198" i="64" s="1"/>
  <c r="T7" i="48"/>
  <c r="T8" i="51"/>
  <c r="S495" i="64"/>
  <c r="S494" i="64" s="1"/>
  <c r="S7" i="62"/>
  <c r="T85" i="45"/>
  <c r="T85" i="46" s="1"/>
  <c r="T86" i="49"/>
  <c r="T86" i="46"/>
  <c r="S20" i="24"/>
  <c r="S20" i="27" s="1"/>
  <c r="S20" i="21"/>
  <c r="T164" i="51"/>
  <c r="T227" i="72"/>
  <c r="T226" i="72" s="1"/>
  <c r="S447" i="65"/>
  <c r="S446" i="65" s="1"/>
  <c r="S28" i="62"/>
  <c r="S379" i="64"/>
  <c r="U5" i="21"/>
  <c r="U7" i="21"/>
  <c r="U339" i="67"/>
  <c r="T15" i="8"/>
  <c r="T16" i="12"/>
  <c r="O385" i="69"/>
  <c r="O105" i="59"/>
  <c r="O442" i="69"/>
  <c r="O105" i="62"/>
  <c r="T337" i="67"/>
  <c r="T71" i="56"/>
  <c r="O19" i="56"/>
  <c r="O3" i="55"/>
  <c r="T50" i="56"/>
  <c r="T282" i="72"/>
  <c r="U68" i="66"/>
  <c r="U51" i="42"/>
  <c r="T144" i="70"/>
  <c r="T132" i="46"/>
  <c r="T179" i="66"/>
  <c r="T178" i="66" s="1"/>
  <c r="T47" i="48"/>
  <c r="T48" i="51"/>
  <c r="T118" i="71"/>
  <c r="T136" i="71" s="1"/>
  <c r="T137" i="71"/>
  <c r="S447" i="66"/>
  <c r="S446" i="66" s="1"/>
  <c r="S47" i="62"/>
  <c r="U11" i="24"/>
  <c r="U11" i="27" s="1"/>
  <c r="T179" i="70"/>
  <c r="T178" i="70" s="1"/>
  <c r="T128" i="48"/>
  <c r="T129" i="51"/>
  <c r="T146" i="68"/>
  <c r="T170" i="68" s="1"/>
  <c r="T171" i="68"/>
  <c r="S50" i="56"/>
  <c r="T219" i="68"/>
  <c r="T218" i="68" s="1"/>
  <c r="T85" i="48"/>
  <c r="T86" i="51"/>
  <c r="S146" i="62"/>
  <c r="S427" i="71"/>
  <c r="S426" i="71" s="1"/>
  <c r="T66" i="45"/>
  <c r="T66" i="46" s="1"/>
  <c r="T67" i="49"/>
  <c r="T67" i="46"/>
  <c r="S146" i="61"/>
  <c r="S409" i="71"/>
  <c r="S408" i="71" s="1"/>
  <c r="H94" i="68"/>
  <c r="E94" i="68"/>
  <c r="F94" i="68"/>
  <c r="G94" i="68"/>
  <c r="C79" i="65"/>
  <c r="I79" i="69"/>
  <c r="C79" i="70"/>
  <c r="C79" i="71"/>
  <c r="U15" i="18"/>
  <c r="U134" i="56" l="1"/>
  <c r="U418" i="68"/>
  <c r="U338" i="70"/>
  <c r="T335" i="67"/>
  <c r="S335" i="70"/>
  <c r="T69" i="56"/>
  <c r="U11" i="21"/>
  <c r="U6" i="21"/>
  <c r="S131" i="56"/>
  <c r="U91" i="56"/>
  <c r="S419" i="68"/>
  <c r="O345" i="69"/>
  <c r="O122" i="56"/>
  <c r="M3" i="28"/>
  <c r="N27" i="14"/>
  <c r="N27" i="17" s="1"/>
  <c r="N3" i="11"/>
  <c r="T15" i="10"/>
  <c r="V29" i="12"/>
  <c r="V29" i="15" s="1"/>
  <c r="T417" i="68"/>
  <c r="T90" i="56"/>
  <c r="T337" i="65"/>
  <c r="T33" i="56"/>
  <c r="U145" i="66"/>
  <c r="U52" i="46"/>
  <c r="T336" i="67"/>
  <c r="T70" i="56"/>
  <c r="T335" i="66"/>
  <c r="T129" i="6"/>
  <c r="T153" i="6"/>
  <c r="O429" i="68"/>
  <c r="T198" i="66"/>
  <c r="T197" i="66" s="1"/>
  <c r="T47" i="49"/>
  <c r="T48" i="52"/>
  <c r="U198" i="69"/>
  <c r="U197" i="69" s="1"/>
  <c r="U109" i="49"/>
  <c r="U110" i="52"/>
  <c r="U18" i="13"/>
  <c r="U18" i="16" s="1"/>
  <c r="U18" i="10"/>
  <c r="T21" i="21"/>
  <c r="T21" i="24"/>
  <c r="T21" i="27" s="1"/>
  <c r="T52" i="56"/>
  <c r="T372" i="64"/>
  <c r="T11" i="56"/>
  <c r="T419" i="68"/>
  <c r="T92" i="56"/>
  <c r="U100" i="71"/>
  <c r="T294" i="70"/>
  <c r="T128" i="51"/>
  <c r="T236" i="70"/>
  <c r="T235" i="70" s="1"/>
  <c r="T47" i="51"/>
  <c r="T236" i="66"/>
  <c r="T235" i="66" s="1"/>
  <c r="T15" i="12"/>
  <c r="T15" i="15" s="1"/>
  <c r="T16" i="15"/>
  <c r="T146" i="49"/>
  <c r="T147" i="52"/>
  <c r="T191" i="71"/>
  <c r="T190" i="71" s="1"/>
  <c r="V110" i="48"/>
  <c r="V109" i="44"/>
  <c r="T28" i="51"/>
  <c r="T236" i="65"/>
  <c r="T235" i="65" s="1"/>
  <c r="T15" i="13"/>
  <c r="T15" i="16" s="1"/>
  <c r="T16" i="16"/>
  <c r="T141" i="72"/>
  <c r="T169" i="46"/>
  <c r="U68" i="65"/>
  <c r="U32" i="42"/>
  <c r="S139" i="72"/>
  <c r="S167" i="46"/>
  <c r="S141" i="72"/>
  <c r="S169" i="46"/>
  <c r="T79" i="64"/>
  <c r="T16" i="42"/>
  <c r="S336" i="70"/>
  <c r="S132" i="56"/>
  <c r="T164" i="54"/>
  <c r="T165" i="58"/>
  <c r="T243" i="68"/>
  <c r="T242" i="68" s="1"/>
  <c r="T85" i="49"/>
  <c r="T86" i="52"/>
  <c r="U330" i="65"/>
  <c r="T164" i="55"/>
  <c r="T165" i="56"/>
  <c r="T165" i="59"/>
  <c r="T128" i="49"/>
  <c r="T198" i="70"/>
  <c r="T197" i="70" s="1"/>
  <c r="T129" i="52"/>
  <c r="U5" i="25"/>
  <c r="U5" i="28" s="1"/>
  <c r="T282" i="71"/>
  <c r="U102" i="70"/>
  <c r="U100" i="72"/>
  <c r="U175" i="68"/>
  <c r="U90" i="46"/>
  <c r="T375" i="64"/>
  <c r="T14" i="56"/>
  <c r="U67" i="66"/>
  <c r="U50" i="42"/>
  <c r="U114" i="64"/>
  <c r="U294" i="69"/>
  <c r="S24" i="24"/>
  <c r="S24" i="27" s="1"/>
  <c r="S24" i="21"/>
  <c r="T220" i="64"/>
  <c r="T219" i="64" s="1"/>
  <c r="T7" i="49"/>
  <c r="T8" i="52"/>
  <c r="T300" i="72"/>
  <c r="T318" i="72" s="1"/>
  <c r="T319" i="72"/>
  <c r="T294" i="67"/>
  <c r="T85" i="51"/>
  <c r="T291" i="68"/>
  <c r="T290" i="68" s="1"/>
  <c r="T236" i="67"/>
  <c r="T235" i="67" s="1"/>
  <c r="T66" i="51"/>
  <c r="U102" i="65"/>
  <c r="T364" i="68"/>
  <c r="T69" i="72"/>
  <c r="T171" i="42"/>
  <c r="P186" i="68"/>
  <c r="P101" i="46"/>
  <c r="U338" i="65"/>
  <c r="U34" i="56"/>
  <c r="T326" i="64"/>
  <c r="U6" i="25"/>
  <c r="U6" i="28" s="1"/>
  <c r="S337" i="65"/>
  <c r="S33" i="56"/>
  <c r="T294" i="66"/>
  <c r="S139" i="71"/>
  <c r="S149" i="46"/>
  <c r="S92" i="56"/>
  <c r="T146" i="51"/>
  <c r="T227" i="71"/>
  <c r="T226" i="71" s="1"/>
  <c r="T164" i="52"/>
  <c r="T245" i="72"/>
  <c r="T244" i="72" s="1"/>
  <c r="U85" i="44"/>
  <c r="U86" i="48"/>
  <c r="T28" i="49"/>
  <c r="T198" i="65"/>
  <c r="T197" i="65" s="1"/>
  <c r="T29" i="52"/>
  <c r="T67" i="72"/>
  <c r="T167" i="42"/>
  <c r="U109" i="51"/>
  <c r="U236" i="69"/>
  <c r="U235" i="69" s="1"/>
  <c r="T24" i="10"/>
  <c r="T24" i="13"/>
  <c r="T24" i="16" s="1"/>
  <c r="U102" i="67"/>
  <c r="T140" i="71"/>
  <c r="T150" i="46"/>
  <c r="T294" i="65"/>
  <c r="S426" i="68"/>
  <c r="S99" i="56"/>
  <c r="U11" i="25"/>
  <c r="U11" i="28" s="1"/>
  <c r="T20" i="24"/>
  <c r="T20" i="27" s="1"/>
  <c r="U330" i="70"/>
  <c r="T374" i="64"/>
  <c r="S77" i="64"/>
  <c r="S12" i="42"/>
  <c r="T21" i="25"/>
  <c r="T21" i="28" s="1"/>
  <c r="S24" i="25"/>
  <c r="S24" i="28" s="1"/>
  <c r="U102" i="66"/>
  <c r="S81" i="68"/>
  <c r="S92" i="42"/>
  <c r="U69" i="67"/>
  <c r="U73" i="42"/>
  <c r="T22" i="23"/>
  <c r="T22" i="26" s="1"/>
  <c r="U70" i="67"/>
  <c r="U74" i="42"/>
  <c r="T67" i="71"/>
  <c r="T149" i="42"/>
  <c r="S79" i="64"/>
  <c r="S16" i="42"/>
  <c r="U69" i="66"/>
  <c r="U54" i="42"/>
  <c r="S179" i="68"/>
  <c r="S94" i="46"/>
  <c r="U145" i="67"/>
  <c r="U71" i="46"/>
  <c r="U79" i="68"/>
  <c r="U88" i="42"/>
  <c r="T198" i="67"/>
  <c r="T197" i="67" s="1"/>
  <c r="T67" i="52"/>
  <c r="T66" i="49"/>
  <c r="O3" i="56"/>
  <c r="T262" i="64"/>
  <c r="T261" i="64" s="1"/>
  <c r="T7" i="51"/>
  <c r="T337" i="66"/>
  <c r="T20" i="23"/>
  <c r="T20" i="26" s="1"/>
  <c r="O102" i="56"/>
  <c r="T18" i="25"/>
  <c r="T18" i="28" s="1"/>
  <c r="M79" i="72"/>
  <c r="E79" i="65"/>
  <c r="K79" i="72"/>
  <c r="I79" i="67"/>
  <c r="D79" i="71"/>
  <c r="J79" i="69"/>
  <c r="J79" i="67"/>
  <c r="G79" i="65"/>
  <c r="D79" i="66"/>
  <c r="G79" i="67"/>
  <c r="D79" i="70"/>
  <c r="V27" i="7"/>
  <c r="I94" i="68"/>
  <c r="H79" i="67"/>
  <c r="T373" i="64" l="1"/>
  <c r="T12" i="56"/>
  <c r="N3" i="14"/>
  <c r="O105" i="57"/>
  <c r="O347" i="69"/>
  <c r="T379" i="64"/>
  <c r="U144" i="66"/>
  <c r="U51" i="46"/>
  <c r="T420" i="68"/>
  <c r="S336" i="65"/>
  <c r="S32" i="56"/>
  <c r="U144" i="67"/>
  <c r="U70" i="46"/>
  <c r="U69" i="70"/>
  <c r="U135" i="42"/>
  <c r="T66" i="52"/>
  <c r="T255" i="67"/>
  <c r="T254" i="67" s="1"/>
  <c r="T300" i="71"/>
  <c r="T318" i="71" s="1"/>
  <c r="T319" i="71"/>
  <c r="T7" i="54"/>
  <c r="T8" i="58"/>
  <c r="U7" i="44"/>
  <c r="U8" i="48"/>
  <c r="U342" i="65"/>
  <c r="T146" i="54"/>
  <c r="T147" i="58"/>
  <c r="T313" i="67"/>
  <c r="T332" i="67" s="1"/>
  <c r="T333" i="67"/>
  <c r="T165" i="61"/>
  <c r="T164" i="58"/>
  <c r="T355" i="72"/>
  <c r="T354" i="72" s="1"/>
  <c r="S31" i="56"/>
  <c r="T48" i="56"/>
  <c r="T48" i="59"/>
  <c r="T47" i="55"/>
  <c r="T28" i="55"/>
  <c r="T29" i="56"/>
  <c r="T29" i="59"/>
  <c r="T128" i="54"/>
  <c r="T129" i="58"/>
  <c r="U328" i="71"/>
  <c r="U143" i="66"/>
  <c r="U50" i="46"/>
  <c r="S140" i="72"/>
  <c r="S168" i="46"/>
  <c r="S177" i="68"/>
  <c r="S92" i="46"/>
  <c r="U66" i="44"/>
  <c r="U67" i="48"/>
  <c r="T48" i="58"/>
  <c r="T47" i="54"/>
  <c r="T86" i="58"/>
  <c r="T85" i="54"/>
  <c r="T315" i="68"/>
  <c r="T314" i="68" s="1"/>
  <c r="T85" i="52"/>
  <c r="S335" i="65"/>
  <c r="T313" i="66"/>
  <c r="T332" i="66" s="1"/>
  <c r="T333" i="66"/>
  <c r="T313" i="65"/>
  <c r="T332" i="65" s="1"/>
  <c r="T333" i="65"/>
  <c r="S13" i="46"/>
  <c r="S162" i="64"/>
  <c r="U174" i="68"/>
  <c r="U89" i="46"/>
  <c r="U323" i="72"/>
  <c r="U169" i="56"/>
  <c r="T416" i="68"/>
  <c r="T89" i="56"/>
  <c r="U335" i="67"/>
  <c r="U69" i="56"/>
  <c r="P31" i="13"/>
  <c r="P31" i="16" s="1"/>
  <c r="P31" i="10"/>
  <c r="U129" i="48"/>
  <c r="U128" i="44"/>
  <c r="T255" i="70"/>
  <c r="T254" i="70" s="1"/>
  <c r="T128" i="52"/>
  <c r="T245" i="71"/>
  <c r="T244" i="71" s="1"/>
  <c r="T146" i="52"/>
  <c r="U322" i="72"/>
  <c r="U168" i="56"/>
  <c r="T22" i="24"/>
  <c r="T22" i="27" s="1"/>
  <c r="T22" i="21"/>
  <c r="U110" i="58"/>
  <c r="U109" i="54"/>
  <c r="U174" i="56"/>
  <c r="S76" i="64"/>
  <c r="S11" i="42"/>
  <c r="T16" i="21"/>
  <c r="U323" i="71"/>
  <c r="U151" i="56"/>
  <c r="S178" i="68"/>
  <c r="S93" i="46"/>
  <c r="T336" i="66"/>
  <c r="T51" i="56"/>
  <c r="T140" i="72"/>
  <c r="T168" i="46"/>
  <c r="U48" i="48"/>
  <c r="U47" i="44"/>
  <c r="U85" i="45"/>
  <c r="U85" i="46" s="1"/>
  <c r="U86" i="49"/>
  <c r="U86" i="46"/>
  <c r="T93" i="56"/>
  <c r="T95" i="56"/>
  <c r="T28" i="52"/>
  <c r="T255" i="65"/>
  <c r="T254" i="65" s="1"/>
  <c r="T88" i="56"/>
  <c r="T66" i="54"/>
  <c r="T67" i="58"/>
  <c r="U328" i="72"/>
  <c r="U146" i="44"/>
  <c r="U147" i="48"/>
  <c r="T255" i="66"/>
  <c r="T254" i="66" s="1"/>
  <c r="T47" i="52"/>
  <c r="T26" i="23"/>
  <c r="T26" i="26" s="1"/>
  <c r="T336" i="65"/>
  <c r="T32" i="56"/>
  <c r="T139" i="72"/>
  <c r="T167" i="46"/>
  <c r="U69" i="72"/>
  <c r="U171" i="42"/>
  <c r="U70" i="72"/>
  <c r="U172" i="42"/>
  <c r="U67" i="65"/>
  <c r="U31" i="42"/>
  <c r="T139" i="71"/>
  <c r="T149" i="46"/>
  <c r="T337" i="70"/>
  <c r="T133" i="56"/>
  <c r="U67" i="67"/>
  <c r="U69" i="42"/>
  <c r="U342" i="70"/>
  <c r="U138" i="56"/>
  <c r="U146" i="68"/>
  <c r="U170" i="68" s="1"/>
  <c r="U171" i="68"/>
  <c r="T120" i="6"/>
  <c r="T136" i="6"/>
  <c r="T160" i="6"/>
  <c r="T422" i="68"/>
  <c r="T415" i="68"/>
  <c r="T94" i="56"/>
  <c r="V110" i="49"/>
  <c r="V110" i="46"/>
  <c r="V109" i="45"/>
  <c r="V109" i="46" s="1"/>
  <c r="U4" i="22"/>
  <c r="T373" i="72"/>
  <c r="T372" i="72" s="1"/>
  <c r="T164" i="59"/>
  <c r="T165" i="62"/>
  <c r="T86" i="56"/>
  <c r="T85" i="55"/>
  <c r="T86" i="59"/>
  <c r="U109" i="52"/>
  <c r="U255" i="69"/>
  <c r="U254" i="69" s="1"/>
  <c r="P152" i="67"/>
  <c r="P78" i="46"/>
  <c r="T78" i="64"/>
  <c r="T15" i="42"/>
  <c r="U70" i="71"/>
  <c r="U154" i="42"/>
  <c r="T15" i="20"/>
  <c r="T16" i="24"/>
  <c r="U68" i="70"/>
  <c r="U132" i="42"/>
  <c r="U335" i="65"/>
  <c r="U31" i="56"/>
  <c r="U321" i="72"/>
  <c r="U167" i="56"/>
  <c r="T129" i="59"/>
  <c r="T128" i="55"/>
  <c r="T129" i="56"/>
  <c r="S19" i="23"/>
  <c r="S19" i="26" s="1"/>
  <c r="T421" i="68"/>
  <c r="U29" i="48"/>
  <c r="U28" i="44"/>
  <c r="V121" i="69"/>
  <c r="V140" i="69" s="1"/>
  <c r="V141" i="69"/>
  <c r="U109" i="55"/>
  <c r="U110" i="59"/>
  <c r="U110" i="56"/>
  <c r="T20" i="25"/>
  <c r="T20" i="28" s="1"/>
  <c r="T17" i="18"/>
  <c r="V179" i="69"/>
  <c r="V178" i="69" s="1"/>
  <c r="V109" i="48"/>
  <c r="V110" i="51"/>
  <c r="T388" i="68"/>
  <c r="T412" i="68" s="1"/>
  <c r="T413" i="68"/>
  <c r="T7" i="55"/>
  <c r="T7" i="56" s="1"/>
  <c r="T8" i="56"/>
  <c r="T8" i="59"/>
  <c r="U321" i="71"/>
  <c r="U149" i="56"/>
  <c r="S78" i="64"/>
  <c r="S15" i="42"/>
  <c r="U145" i="65"/>
  <c r="U33" i="46"/>
  <c r="T24" i="23"/>
  <c r="T24" i="26" s="1"/>
  <c r="T22" i="25"/>
  <c r="T22" i="28" s="1"/>
  <c r="T313" i="70"/>
  <c r="T332" i="70" s="1"/>
  <c r="T333" i="70"/>
  <c r="T20" i="21"/>
  <c r="S26" i="21"/>
  <c r="S26" i="24"/>
  <c r="S26" i="27" s="1"/>
  <c r="T28" i="54"/>
  <c r="T29" i="58"/>
  <c r="T147" i="56"/>
  <c r="T146" i="55"/>
  <c r="T147" i="59"/>
  <c r="T18" i="56"/>
  <c r="U219" i="68"/>
  <c r="U218" i="68" s="1"/>
  <c r="U85" i="48"/>
  <c r="U86" i="51"/>
  <c r="T283" i="64"/>
  <c r="T282" i="64" s="1"/>
  <c r="T7" i="52"/>
  <c r="U38" i="56"/>
  <c r="U165" i="48"/>
  <c r="U164" i="44"/>
  <c r="T67" i="59"/>
  <c r="T66" i="55"/>
  <c r="T67" i="56"/>
  <c r="T164" i="56"/>
  <c r="U333" i="69"/>
  <c r="U313" i="69"/>
  <c r="U332" i="69" s="1"/>
  <c r="S19" i="24"/>
  <c r="S19" i="27" s="1"/>
  <c r="S19" i="21"/>
  <c r="U156" i="56"/>
  <c r="T369" i="64"/>
  <c r="T347" i="64"/>
  <c r="T368" i="64" s="1"/>
  <c r="F79" i="65"/>
  <c r="G79" i="66"/>
  <c r="K79" i="69"/>
  <c r="N79" i="72"/>
  <c r="E79" i="70"/>
  <c r="G79" i="70"/>
  <c r="L79" i="72"/>
  <c r="I79" i="65"/>
  <c r="E79" i="71"/>
  <c r="S423" i="68" l="1"/>
  <c r="T85" i="56"/>
  <c r="P158" i="56"/>
  <c r="P330" i="71"/>
  <c r="U10" i="56"/>
  <c r="T31" i="56"/>
  <c r="S96" i="56"/>
  <c r="N344" i="66"/>
  <c r="N59" i="56"/>
  <c r="U109" i="56"/>
  <c r="O404" i="69"/>
  <c r="O105" i="60"/>
  <c r="O461" i="69"/>
  <c r="O105" i="63"/>
  <c r="O105" i="54"/>
  <c r="O105" i="56" s="1"/>
  <c r="O120" i="56"/>
  <c r="O290" i="69"/>
  <c r="O328" i="69" s="1"/>
  <c r="O343" i="69"/>
  <c r="N40" i="56"/>
  <c r="N344" i="65"/>
  <c r="O423" i="69"/>
  <c r="O105" i="61"/>
  <c r="O105" i="58"/>
  <c r="O366" i="69"/>
  <c r="S334" i="65"/>
  <c r="N382" i="64"/>
  <c r="N21" i="56"/>
  <c r="N29" i="23"/>
  <c r="N29" i="26" s="1"/>
  <c r="N3" i="17"/>
  <c r="T66" i="56"/>
  <c r="T128" i="56"/>
  <c r="T335" i="65"/>
  <c r="N29" i="24"/>
  <c r="N29" i="27" s="1"/>
  <c r="U371" i="64"/>
  <c r="T146" i="56"/>
  <c r="T426" i="68"/>
  <c r="T99" i="56"/>
  <c r="U70" i="65"/>
  <c r="U36" i="42"/>
  <c r="T24" i="25"/>
  <c r="T24" i="28" s="1"/>
  <c r="U68" i="71"/>
  <c r="U150" i="42"/>
  <c r="S83" i="68"/>
  <c r="S96" i="42"/>
  <c r="O152" i="70"/>
  <c r="O140" i="46"/>
  <c r="T76" i="64"/>
  <c r="U77" i="64"/>
  <c r="U12" i="42"/>
  <c r="U146" i="45"/>
  <c r="U146" i="46" s="1"/>
  <c r="U147" i="49"/>
  <c r="U147" i="46"/>
  <c r="U121" i="67"/>
  <c r="U140" i="67" s="1"/>
  <c r="U141" i="67"/>
  <c r="U118" i="72"/>
  <c r="U136" i="72" s="1"/>
  <c r="U137" i="72"/>
  <c r="T164" i="61"/>
  <c r="T409" i="72"/>
  <c r="T408" i="72" s="1"/>
  <c r="S84" i="68"/>
  <c r="S97" i="42"/>
  <c r="U324" i="72"/>
  <c r="U170" i="56"/>
  <c r="T77" i="64"/>
  <c r="T12" i="42"/>
  <c r="U137" i="71"/>
  <c r="U118" i="71"/>
  <c r="U136" i="71" s="1"/>
  <c r="T24" i="21"/>
  <c r="T24" i="24"/>
  <c r="T24" i="27" s="1"/>
  <c r="U173" i="71"/>
  <c r="U172" i="71" s="1"/>
  <c r="U147" i="51"/>
  <c r="U146" i="48"/>
  <c r="T371" i="67"/>
  <c r="T370" i="67" s="1"/>
  <c r="T66" i="58"/>
  <c r="T67" i="61"/>
  <c r="T15" i="19"/>
  <c r="T15" i="21" s="1"/>
  <c r="T16" i="23"/>
  <c r="U110" i="61"/>
  <c r="U109" i="58"/>
  <c r="U371" i="69"/>
  <c r="U370" i="69" s="1"/>
  <c r="U179" i="67"/>
  <c r="U178" i="67" s="1"/>
  <c r="U66" i="48"/>
  <c r="U67" i="51"/>
  <c r="T28" i="56"/>
  <c r="T411" i="64"/>
  <c r="T410" i="64" s="1"/>
  <c r="T8" i="61"/>
  <c r="T7" i="58"/>
  <c r="S12" i="46"/>
  <c r="S161" i="64"/>
  <c r="U173" i="68"/>
  <c r="U88" i="46"/>
  <c r="V294" i="69"/>
  <c r="U145" i="70"/>
  <c r="U133" i="46"/>
  <c r="T82" i="68"/>
  <c r="T93" i="42"/>
  <c r="U173" i="72"/>
  <c r="U172" i="72" s="1"/>
  <c r="U164" i="48"/>
  <c r="U165" i="51"/>
  <c r="S30" i="56"/>
  <c r="T86" i="62"/>
  <c r="T85" i="59"/>
  <c r="T485" i="68"/>
  <c r="T484" i="68" s="1"/>
  <c r="T164" i="62"/>
  <c r="T427" i="72"/>
  <c r="T426" i="72" s="1"/>
  <c r="V109" i="49"/>
  <c r="V198" i="69"/>
  <c r="V197" i="69" s="1"/>
  <c r="V110" i="52"/>
  <c r="T131" i="56"/>
  <c r="U18" i="21"/>
  <c r="U18" i="24"/>
  <c r="U18" i="27" s="1"/>
  <c r="U179" i="70"/>
  <c r="U178" i="70" s="1"/>
  <c r="U128" i="48"/>
  <c r="U129" i="51"/>
  <c r="T461" i="68"/>
  <c r="T460" i="68" s="1"/>
  <c r="T85" i="58"/>
  <c r="T86" i="61"/>
  <c r="U8" i="49"/>
  <c r="U7" i="45"/>
  <c r="U7" i="46" s="1"/>
  <c r="U8" i="46"/>
  <c r="U69" i="65"/>
  <c r="U35" i="42"/>
  <c r="P31" i="23"/>
  <c r="P31" i="26" s="1"/>
  <c r="U144" i="65"/>
  <c r="U32" i="46"/>
  <c r="T67" i="62"/>
  <c r="T390" i="67"/>
  <c r="T389" i="67" s="1"/>
  <c r="T66" i="59"/>
  <c r="T147" i="62"/>
  <c r="T146" i="59"/>
  <c r="T373" i="71"/>
  <c r="T372" i="71" s="1"/>
  <c r="V236" i="69"/>
  <c r="V235" i="69" s="1"/>
  <c r="V109" i="51"/>
  <c r="U390" i="69"/>
  <c r="U389" i="69" s="1"/>
  <c r="U110" i="62"/>
  <c r="U109" i="59"/>
  <c r="U179" i="65"/>
  <c r="U178" i="65" s="1"/>
  <c r="U28" i="48"/>
  <c r="U29" i="51"/>
  <c r="P30" i="13"/>
  <c r="P30" i="16" s="1"/>
  <c r="P30" i="10"/>
  <c r="T335" i="70"/>
  <c r="U135" i="64"/>
  <c r="U156" i="64" s="1"/>
  <c r="U157" i="64"/>
  <c r="U199" i="64"/>
  <c r="U198" i="64" s="1"/>
  <c r="U7" i="48"/>
  <c r="U8" i="51"/>
  <c r="U364" i="68"/>
  <c r="U31" i="46"/>
  <c r="U143" i="65"/>
  <c r="B79" i="66"/>
  <c r="U15" i="9"/>
  <c r="U16" i="10"/>
  <c r="U16" i="13"/>
  <c r="U70" i="70"/>
  <c r="U136" i="42"/>
  <c r="T8" i="62"/>
  <c r="T432" i="64"/>
  <c r="T431" i="64" s="1"/>
  <c r="T7" i="59"/>
  <c r="T15" i="24"/>
  <c r="T15" i="27" s="1"/>
  <c r="T16" i="27"/>
  <c r="U243" i="68"/>
  <c r="U242" i="68" s="1"/>
  <c r="U85" i="49"/>
  <c r="U86" i="52"/>
  <c r="T371" i="66"/>
  <c r="T370" i="66" s="1"/>
  <c r="T47" i="58"/>
  <c r="T48" i="61"/>
  <c r="U20" i="10"/>
  <c r="U20" i="13"/>
  <c r="U20" i="16" s="1"/>
  <c r="U29" i="49"/>
  <c r="U28" i="45"/>
  <c r="U28" i="46" s="1"/>
  <c r="U29" i="46"/>
  <c r="U143" i="67"/>
  <c r="U69" i="46"/>
  <c r="T84" i="68"/>
  <c r="T97" i="42"/>
  <c r="T129" i="62"/>
  <c r="T128" i="59"/>
  <c r="T390" i="70"/>
  <c r="T389" i="70" s="1"/>
  <c r="U4" i="25"/>
  <c r="U4" i="28" s="1"/>
  <c r="U15" i="8"/>
  <c r="U16" i="12"/>
  <c r="U121" i="65"/>
  <c r="U140" i="65" s="1"/>
  <c r="U141" i="65"/>
  <c r="T128" i="58"/>
  <c r="T371" i="70"/>
  <c r="T370" i="70" s="1"/>
  <c r="T129" i="61"/>
  <c r="S160" i="64"/>
  <c r="S11" i="46"/>
  <c r="U69" i="71"/>
  <c r="U153" i="42"/>
  <c r="U85" i="51"/>
  <c r="U291" i="68"/>
  <c r="U290" i="68" s="1"/>
  <c r="T29" i="61"/>
  <c r="T28" i="58"/>
  <c r="T371" i="65"/>
  <c r="T370" i="65" s="1"/>
  <c r="U128" i="45"/>
  <c r="U128" i="46" s="1"/>
  <c r="U129" i="49"/>
  <c r="U129" i="46"/>
  <c r="T19" i="23"/>
  <c r="T19" i="26" s="1"/>
  <c r="U99" i="6"/>
  <c r="U48" i="49"/>
  <c r="U47" i="45"/>
  <c r="U47" i="46" s="1"/>
  <c r="U48" i="46"/>
  <c r="U18" i="23"/>
  <c r="U18" i="26" s="1"/>
  <c r="S19" i="25"/>
  <c r="S19" i="28" s="1"/>
  <c r="S17" i="22"/>
  <c r="T47" i="56"/>
  <c r="U68" i="72"/>
  <c r="U168" i="42"/>
  <c r="U324" i="71"/>
  <c r="U152" i="56"/>
  <c r="T336" i="70"/>
  <c r="T132" i="56"/>
  <c r="U121" i="70"/>
  <c r="U140" i="70" s="1"/>
  <c r="U141" i="70"/>
  <c r="T19" i="21"/>
  <c r="T19" i="24"/>
  <c r="T19" i="27" s="1"/>
  <c r="U179" i="66"/>
  <c r="U178" i="66" s="1"/>
  <c r="U47" i="48"/>
  <c r="U48" i="51"/>
  <c r="U141" i="66"/>
  <c r="U121" i="66"/>
  <c r="U140" i="66" s="1"/>
  <c r="U67" i="49"/>
  <c r="U67" i="46"/>
  <c r="U66" i="45"/>
  <c r="U66" i="46" s="1"/>
  <c r="U165" i="49"/>
  <c r="U164" i="45"/>
  <c r="U164" i="46" s="1"/>
  <c r="U165" i="46"/>
  <c r="T29" i="62"/>
  <c r="T28" i="59"/>
  <c r="T390" i="65"/>
  <c r="T389" i="65" s="1"/>
  <c r="T390" i="66"/>
  <c r="T389" i="66" s="1"/>
  <c r="T47" i="59"/>
  <c r="T48" i="62"/>
  <c r="T147" i="61"/>
  <c r="T146" i="58"/>
  <c r="T355" i="71"/>
  <c r="T354" i="71" s="1"/>
  <c r="J79" i="70"/>
  <c r="J79" i="65"/>
  <c r="H79" i="66"/>
  <c r="E79" i="66"/>
  <c r="H79" i="65"/>
  <c r="I79" i="70"/>
  <c r="L79" i="69"/>
  <c r="O79" i="72"/>
  <c r="F79" i="71"/>
  <c r="J94" i="68"/>
  <c r="F79" i="70"/>
  <c r="F79" i="66"/>
  <c r="I79" i="66"/>
  <c r="N29" i="21" l="1"/>
  <c r="P176" i="56"/>
  <c r="U13" i="56"/>
  <c r="P330" i="72"/>
  <c r="P428" i="68"/>
  <c r="O152" i="69"/>
  <c r="O121" i="46"/>
  <c r="P101" i="56"/>
  <c r="U375" i="64"/>
  <c r="U14" i="56"/>
  <c r="T83" i="68"/>
  <c r="T96" i="42"/>
  <c r="P382" i="64"/>
  <c r="P21" i="56"/>
  <c r="O187" i="68"/>
  <c r="O102" i="46"/>
  <c r="U282" i="72"/>
  <c r="U141" i="71"/>
  <c r="U151" i="46"/>
  <c r="U337" i="67"/>
  <c r="U71" i="56"/>
  <c r="U21" i="23"/>
  <c r="U21" i="26" s="1"/>
  <c r="T47" i="62"/>
  <c r="T447" i="66"/>
  <c r="T446" i="66" s="1"/>
  <c r="U191" i="72"/>
  <c r="U190" i="72" s="1"/>
  <c r="U164" i="49"/>
  <c r="U165" i="52"/>
  <c r="V10" i="13"/>
  <c r="V10" i="16" s="1"/>
  <c r="V10" i="10"/>
  <c r="U198" i="65"/>
  <c r="U197" i="65" s="1"/>
  <c r="U28" i="49"/>
  <c r="U29" i="52"/>
  <c r="U146" i="51"/>
  <c r="U227" i="71"/>
  <c r="U226" i="71" s="1"/>
  <c r="U191" i="71"/>
  <c r="U190" i="71" s="1"/>
  <c r="U146" i="49"/>
  <c r="U147" i="52"/>
  <c r="U294" i="70"/>
  <c r="U109" i="61"/>
  <c r="U428" i="69"/>
  <c r="U427" i="69" s="1"/>
  <c r="U373" i="64"/>
  <c r="U12" i="56"/>
  <c r="U337" i="66"/>
  <c r="U52" i="56"/>
  <c r="O152" i="66"/>
  <c r="O59" i="46"/>
  <c r="U326" i="64"/>
  <c r="S19" i="10"/>
  <c r="S19" i="13"/>
  <c r="S19" i="16" s="1"/>
  <c r="U128" i="51"/>
  <c r="U236" i="70"/>
  <c r="U235" i="70" s="1"/>
  <c r="U22" i="10"/>
  <c r="U22" i="13"/>
  <c r="U22" i="16" s="1"/>
  <c r="T66" i="61"/>
  <c r="T428" i="67"/>
  <c r="T427" i="67" s="1"/>
  <c r="U21" i="24"/>
  <c r="U21" i="27" s="1"/>
  <c r="U67" i="72"/>
  <c r="U167" i="42"/>
  <c r="U294" i="67"/>
  <c r="P30" i="23"/>
  <c r="P30" i="26" s="1"/>
  <c r="U20" i="23"/>
  <c r="U20" i="26" s="1"/>
  <c r="U282" i="71"/>
  <c r="O148" i="72"/>
  <c r="O176" i="46"/>
  <c r="U129" i="6"/>
  <c r="U153" i="6"/>
  <c r="U198" i="70"/>
  <c r="U197" i="70" s="1"/>
  <c r="U128" i="49"/>
  <c r="U129" i="52"/>
  <c r="T128" i="61"/>
  <c r="T428" i="70"/>
  <c r="T427" i="70" s="1"/>
  <c r="U16" i="16"/>
  <c r="U15" i="13"/>
  <c r="U15" i="16" s="1"/>
  <c r="P31" i="24"/>
  <c r="P31" i="27" s="1"/>
  <c r="P31" i="21"/>
  <c r="U8" i="52"/>
  <c r="U7" i="49"/>
  <c r="U220" i="64"/>
  <c r="U219" i="64" s="1"/>
  <c r="T533" i="68"/>
  <c r="T532" i="68" s="1"/>
  <c r="T85" i="61"/>
  <c r="T85" i="62"/>
  <c r="T557" i="68"/>
  <c r="T556" i="68" s="1"/>
  <c r="O152" i="65"/>
  <c r="O40" i="46"/>
  <c r="T81" i="68"/>
  <c r="T92" i="42"/>
  <c r="T162" i="64"/>
  <c r="T13" i="46"/>
  <c r="U417" i="68"/>
  <c r="U294" i="66"/>
  <c r="C79" i="66"/>
  <c r="U141" i="72"/>
  <c r="U169" i="46"/>
  <c r="U67" i="70"/>
  <c r="U131" i="42"/>
  <c r="T160" i="64"/>
  <c r="T11" i="46"/>
  <c r="U15" i="12"/>
  <c r="U15" i="15" s="1"/>
  <c r="U16" i="15"/>
  <c r="T495" i="64"/>
  <c r="T494" i="64" s="1"/>
  <c r="T7" i="62"/>
  <c r="U85" i="55"/>
  <c r="U86" i="59"/>
  <c r="U86" i="56"/>
  <c r="U7" i="51"/>
  <c r="U262" i="64"/>
  <c r="U261" i="64" s="1"/>
  <c r="U18" i="25"/>
  <c r="U18" i="28" s="1"/>
  <c r="V109" i="52"/>
  <c r="V255" i="69"/>
  <c r="V254" i="69" s="1"/>
  <c r="U164" i="51"/>
  <c r="U227" i="72"/>
  <c r="U226" i="72" s="1"/>
  <c r="V110" i="58"/>
  <c r="V109" i="54"/>
  <c r="U66" i="51"/>
  <c r="U236" i="67"/>
  <c r="U235" i="67" s="1"/>
  <c r="U47" i="51"/>
  <c r="U236" i="66"/>
  <c r="U235" i="66" s="1"/>
  <c r="U85" i="54"/>
  <c r="U86" i="58"/>
  <c r="T7" i="61"/>
  <c r="T474" i="64"/>
  <c r="T473" i="64" s="1"/>
  <c r="O148" i="71"/>
  <c r="O158" i="46"/>
  <c r="O170" i="64"/>
  <c r="O21" i="46"/>
  <c r="U144" i="70"/>
  <c r="U132" i="46"/>
  <c r="T447" i="65"/>
  <c r="T446" i="65" s="1"/>
  <c r="T28" i="62"/>
  <c r="V11" i="13"/>
  <c r="V11" i="16" s="1"/>
  <c r="V11" i="10"/>
  <c r="V109" i="55"/>
  <c r="V110" i="59"/>
  <c r="V110" i="56"/>
  <c r="T428" i="66"/>
  <c r="T427" i="66" s="1"/>
  <c r="T47" i="61"/>
  <c r="U374" i="64"/>
  <c r="U15" i="10"/>
  <c r="U413" i="68"/>
  <c r="U388" i="68"/>
  <c r="U412" i="68" s="1"/>
  <c r="U236" i="65"/>
  <c r="U235" i="65" s="1"/>
  <c r="U28" i="51"/>
  <c r="T447" i="67"/>
  <c r="T446" i="67" s="1"/>
  <c r="T66" i="62"/>
  <c r="T19" i="25"/>
  <c r="T19" i="28" s="1"/>
  <c r="T17" i="22"/>
  <c r="T16" i="26"/>
  <c r="T15" i="23"/>
  <c r="T15" i="26" s="1"/>
  <c r="P31" i="25"/>
  <c r="P31" i="28" s="1"/>
  <c r="U109" i="62"/>
  <c r="U447" i="69"/>
  <c r="U446" i="69" s="1"/>
  <c r="V5" i="13"/>
  <c r="V5" i="16" s="1"/>
  <c r="V5" i="10"/>
  <c r="U17" i="18"/>
  <c r="T409" i="71"/>
  <c r="T408" i="71" s="1"/>
  <c r="T146" i="61"/>
  <c r="V313" i="69"/>
  <c r="V332" i="69" s="1"/>
  <c r="V333" i="69"/>
  <c r="U85" i="52"/>
  <c r="U315" i="68"/>
  <c r="U314" i="68" s="1"/>
  <c r="T427" i="71"/>
  <c r="T426" i="71" s="1"/>
  <c r="T146" i="62"/>
  <c r="T11" i="42"/>
  <c r="T26" i="24"/>
  <c r="T26" i="27" s="1"/>
  <c r="T26" i="21"/>
  <c r="U47" i="49"/>
  <c r="U198" i="66"/>
  <c r="U197" i="66" s="1"/>
  <c r="U48" i="52"/>
  <c r="U21" i="13"/>
  <c r="U21" i="16" s="1"/>
  <c r="U21" i="10"/>
  <c r="U162" i="64"/>
  <c r="U13" i="46"/>
  <c r="U322" i="71"/>
  <c r="U150" i="56"/>
  <c r="U294" i="65"/>
  <c r="U66" i="49"/>
  <c r="U198" i="67"/>
  <c r="U197" i="67" s="1"/>
  <c r="U67" i="52"/>
  <c r="S17" i="25"/>
  <c r="S17" i="28" s="1"/>
  <c r="T428" i="65"/>
  <c r="T427" i="65" s="1"/>
  <c r="T28" i="61"/>
  <c r="T447" i="70"/>
  <c r="T446" i="70" s="1"/>
  <c r="T128" i="62"/>
  <c r="U90" i="56"/>
  <c r="K94" i="68"/>
  <c r="M79" i="69"/>
  <c r="K79" i="70"/>
  <c r="G79" i="71"/>
  <c r="K79" i="65"/>
  <c r="H79" i="70"/>
  <c r="H79" i="71"/>
  <c r="P79" i="72"/>
  <c r="U26" i="23"/>
  <c r="U26" i="26" s="1"/>
  <c r="L79" i="67"/>
  <c r="K79" i="67"/>
  <c r="P78" i="56" l="1"/>
  <c r="P344" i="67"/>
  <c r="V109" i="56"/>
  <c r="U21" i="21"/>
  <c r="U372" i="64"/>
  <c r="N27" i="22"/>
  <c r="N29" i="25"/>
  <c r="N29" i="28" s="1"/>
  <c r="U85" i="56"/>
  <c r="U11" i="56"/>
  <c r="U347" i="64"/>
  <c r="U368" i="64" s="1"/>
  <c r="U369" i="64"/>
  <c r="U337" i="65"/>
  <c r="U33" i="56"/>
  <c r="U22" i="23"/>
  <c r="U22" i="26" s="1"/>
  <c r="P30" i="24"/>
  <c r="P30" i="27" s="1"/>
  <c r="P30" i="21"/>
  <c r="U48" i="56"/>
  <c r="U47" i="55"/>
  <c r="U48" i="59"/>
  <c r="U333" i="67"/>
  <c r="U313" i="67"/>
  <c r="U332" i="67" s="1"/>
  <c r="U8" i="56"/>
  <c r="U7" i="55"/>
  <c r="U8" i="59"/>
  <c r="U147" i="58"/>
  <c r="U146" i="54"/>
  <c r="U379" i="64"/>
  <c r="V107" i="46"/>
  <c r="V126" i="46"/>
  <c r="V138" i="70"/>
  <c r="U419" i="68"/>
  <c r="U92" i="56"/>
  <c r="V26" i="12"/>
  <c r="V26" i="15" s="1"/>
  <c r="U416" i="68"/>
  <c r="U89" i="56"/>
  <c r="U15" i="20"/>
  <c r="U16" i="24"/>
  <c r="U165" i="59"/>
  <c r="U165" i="56"/>
  <c r="U164" i="55"/>
  <c r="U313" i="65"/>
  <c r="U332" i="65" s="1"/>
  <c r="U333" i="65"/>
  <c r="U20" i="21"/>
  <c r="U20" i="24"/>
  <c r="U20" i="27" s="1"/>
  <c r="U67" i="71"/>
  <c r="U149" i="42"/>
  <c r="V138" i="69"/>
  <c r="P30" i="25"/>
  <c r="P30" i="28" s="1"/>
  <c r="U79" i="64"/>
  <c r="U16" i="42"/>
  <c r="U143" i="70"/>
  <c r="U131" i="46"/>
  <c r="U140" i="71"/>
  <c r="U150" i="46"/>
  <c r="T177" i="68"/>
  <c r="T92" i="46"/>
  <c r="U28" i="54"/>
  <c r="U29" i="58"/>
  <c r="U160" i="6"/>
  <c r="U136" i="6"/>
  <c r="U120" i="6"/>
  <c r="U255" i="66"/>
  <c r="U254" i="66" s="1"/>
  <c r="U47" i="52"/>
  <c r="V14" i="18"/>
  <c r="V4" i="18"/>
  <c r="V3" i="18" s="1"/>
  <c r="O29" i="14"/>
  <c r="O29" i="17" s="1"/>
  <c r="O27" i="11"/>
  <c r="V110" i="61"/>
  <c r="V109" i="58"/>
  <c r="V371" i="69"/>
  <c r="V370" i="69" s="1"/>
  <c r="U128" i="52"/>
  <c r="U255" i="70"/>
  <c r="U254" i="70" s="1"/>
  <c r="U319" i="72"/>
  <c r="U300" i="72"/>
  <c r="U318" i="72" s="1"/>
  <c r="V7" i="13"/>
  <c r="V7" i="16" s="1"/>
  <c r="V7" i="10"/>
  <c r="U7" i="54"/>
  <c r="U8" i="58"/>
  <c r="U128" i="54"/>
  <c r="U129" i="58"/>
  <c r="U50" i="56"/>
  <c r="U140" i="72"/>
  <c r="U168" i="46"/>
  <c r="U161" i="64"/>
  <c r="U12" i="46"/>
  <c r="T161" i="64"/>
  <c r="T12" i="46"/>
  <c r="U485" i="68"/>
  <c r="U484" i="68" s="1"/>
  <c r="U86" i="62"/>
  <c r="U85" i="59"/>
  <c r="U47" i="54"/>
  <c r="U48" i="58"/>
  <c r="U283" i="64"/>
  <c r="U282" i="64" s="1"/>
  <c r="U7" i="52"/>
  <c r="U147" i="56"/>
  <c r="U146" i="55"/>
  <c r="U147" i="59"/>
  <c r="U335" i="66"/>
  <c r="U421" i="68"/>
  <c r="U94" i="56"/>
  <c r="U255" i="67"/>
  <c r="U254" i="67" s="1"/>
  <c r="U66" i="52"/>
  <c r="U313" i="66"/>
  <c r="U332" i="66" s="1"/>
  <c r="U333" i="66"/>
  <c r="U461" i="68"/>
  <c r="U460" i="68" s="1"/>
  <c r="U86" i="61"/>
  <c r="U85" i="58"/>
  <c r="T179" i="68"/>
  <c r="T94" i="46"/>
  <c r="P27" i="18"/>
  <c r="T17" i="25"/>
  <c r="T17" i="28" s="1"/>
  <c r="V390" i="69"/>
  <c r="V389" i="69" s="1"/>
  <c r="V109" i="59"/>
  <c r="V110" i="62"/>
  <c r="V9" i="10"/>
  <c r="V9" i="13"/>
  <c r="V9" i="16" s="1"/>
  <c r="U95" i="56"/>
  <c r="U319" i="71"/>
  <c r="U300" i="71"/>
  <c r="U318" i="71" s="1"/>
  <c r="U255" i="65"/>
  <c r="U254" i="65" s="1"/>
  <c r="U28" i="52"/>
  <c r="U164" i="54"/>
  <c r="U165" i="58"/>
  <c r="U29" i="59"/>
  <c r="U28" i="55"/>
  <c r="U29" i="56"/>
  <c r="U21" i="25"/>
  <c r="U21" i="28" s="1"/>
  <c r="U336" i="66"/>
  <c r="U51" i="56"/>
  <c r="U139" i="72"/>
  <c r="U167" i="46"/>
  <c r="U129" i="56"/>
  <c r="U129" i="59"/>
  <c r="U128" i="55"/>
  <c r="U422" i="68"/>
  <c r="U66" i="54"/>
  <c r="U67" i="58"/>
  <c r="U245" i="72"/>
  <c r="U244" i="72" s="1"/>
  <c r="U164" i="52"/>
  <c r="U336" i="67"/>
  <c r="U70" i="56"/>
  <c r="U20" i="25"/>
  <c r="U20" i="28" s="1"/>
  <c r="U16" i="21"/>
  <c r="U82" i="68"/>
  <c r="U93" i="42"/>
  <c r="U313" i="70"/>
  <c r="U332" i="70" s="1"/>
  <c r="U333" i="70"/>
  <c r="V6" i="10"/>
  <c r="V6" i="13"/>
  <c r="V6" i="16" s="1"/>
  <c r="U67" i="59"/>
  <c r="U66" i="55"/>
  <c r="U67" i="56"/>
  <c r="O29" i="13"/>
  <c r="O29" i="16" s="1"/>
  <c r="O29" i="10"/>
  <c r="U18" i="56"/>
  <c r="U245" i="71"/>
  <c r="U244" i="71" s="1"/>
  <c r="U146" i="52"/>
  <c r="Q79" i="72"/>
  <c r="C81" i="71"/>
  <c r="L79" i="71"/>
  <c r="J79" i="71"/>
  <c r="L79" i="65"/>
  <c r="L94" i="68"/>
  <c r="K79" i="71"/>
  <c r="I79" i="71"/>
  <c r="B81" i="71"/>
  <c r="M79" i="67"/>
  <c r="N79" i="69"/>
  <c r="U423" i="68" l="1"/>
  <c r="P344" i="70"/>
  <c r="U146" i="56"/>
  <c r="P140" i="56"/>
  <c r="U66" i="56"/>
  <c r="U415" i="68"/>
  <c r="U128" i="56"/>
  <c r="N27" i="25"/>
  <c r="N27" i="28" s="1"/>
  <c r="N3" i="22"/>
  <c r="P22" i="56"/>
  <c r="U96" i="56"/>
  <c r="Q20" i="56"/>
  <c r="U93" i="56"/>
  <c r="U88" i="56"/>
  <c r="U28" i="56"/>
  <c r="V24" i="12"/>
  <c r="V24" i="15" s="1"/>
  <c r="P322" i="64"/>
  <c r="P3" i="54"/>
  <c r="P385" i="64"/>
  <c r="P3" i="57"/>
  <c r="U19" i="21"/>
  <c r="U19" i="24"/>
  <c r="U19" i="27" s="1"/>
  <c r="V447" i="69"/>
  <c r="V446" i="69" s="1"/>
  <c r="V109" i="62"/>
  <c r="P383" i="64"/>
  <c r="V26" i="46"/>
  <c r="U373" i="72"/>
  <c r="U372" i="72" s="1"/>
  <c r="U164" i="59"/>
  <c r="U165" i="62"/>
  <c r="U81" i="68"/>
  <c r="U92" i="42"/>
  <c r="V20" i="12"/>
  <c r="V20" i="15" s="1"/>
  <c r="U15" i="24"/>
  <c r="U15" i="27" s="1"/>
  <c r="U16" i="27"/>
  <c r="U84" i="68"/>
  <c r="U97" i="42"/>
  <c r="U179" i="68"/>
  <c r="U94" i="46"/>
  <c r="U22" i="25"/>
  <c r="U22" i="28" s="1"/>
  <c r="U129" i="62"/>
  <c r="U128" i="59"/>
  <c r="U390" i="70"/>
  <c r="U389" i="70" s="1"/>
  <c r="U147" i="62"/>
  <c r="U373" i="71"/>
  <c r="U372" i="71" s="1"/>
  <c r="U146" i="59"/>
  <c r="V5" i="46"/>
  <c r="U420" i="68"/>
  <c r="V21" i="12"/>
  <c r="V21" i="15" s="1"/>
  <c r="U76" i="64"/>
  <c r="U139" i="71"/>
  <c r="U149" i="46"/>
  <c r="U15" i="19"/>
  <c r="U15" i="21" s="1"/>
  <c r="U16" i="23"/>
  <c r="Q28" i="24"/>
  <c r="Q28" i="27" s="1"/>
  <c r="Q28" i="21"/>
  <c r="U371" i="70"/>
  <c r="U370" i="70" s="1"/>
  <c r="U128" i="58"/>
  <c r="U129" i="61"/>
  <c r="U371" i="65"/>
  <c r="U370" i="65" s="1"/>
  <c r="U28" i="58"/>
  <c r="U29" i="61"/>
  <c r="U24" i="13"/>
  <c r="U24" i="16" s="1"/>
  <c r="U24" i="10"/>
  <c r="V45" i="46"/>
  <c r="U22" i="24"/>
  <c r="U22" i="27" s="1"/>
  <c r="U22" i="21"/>
  <c r="U48" i="62"/>
  <c r="U47" i="59"/>
  <c r="U390" i="66"/>
  <c r="U389" i="66" s="1"/>
  <c r="V154" i="64"/>
  <c r="V138" i="65"/>
  <c r="U426" i="68"/>
  <c r="U99" i="56"/>
  <c r="U47" i="58"/>
  <c r="U371" i="66"/>
  <c r="U370" i="66" s="1"/>
  <c r="U48" i="61"/>
  <c r="U557" i="68"/>
  <c r="U556" i="68" s="1"/>
  <c r="U85" i="62"/>
  <c r="V109" i="61"/>
  <c r="V428" i="69"/>
  <c r="V427" i="69" s="1"/>
  <c r="V138" i="66"/>
  <c r="U47" i="56"/>
  <c r="P121" i="56"/>
  <c r="V83" i="46"/>
  <c r="U337" i="70"/>
  <c r="U133" i="56"/>
  <c r="U67" i="61"/>
  <c r="U66" i="58"/>
  <c r="U371" i="67"/>
  <c r="U370" i="67" s="1"/>
  <c r="V338" i="69"/>
  <c r="V115" i="56"/>
  <c r="T19" i="10"/>
  <c r="T19" i="13"/>
  <c r="T19" i="16" s="1"/>
  <c r="Q28" i="23"/>
  <c r="Q28" i="26" s="1"/>
  <c r="Q381" i="64"/>
  <c r="O27" i="14"/>
  <c r="O27" i="17" s="1"/>
  <c r="O3" i="11"/>
  <c r="U355" i="71"/>
  <c r="U354" i="71" s="1"/>
  <c r="U146" i="58"/>
  <c r="U147" i="61"/>
  <c r="P344" i="69"/>
  <c r="V168" i="68"/>
  <c r="U66" i="59"/>
  <c r="U390" i="67"/>
  <c r="U389" i="67" s="1"/>
  <c r="U67" i="62"/>
  <c r="U165" i="61"/>
  <c r="U164" i="58"/>
  <c r="U355" i="72"/>
  <c r="U354" i="72" s="1"/>
  <c r="U19" i="23"/>
  <c r="U19" i="26" s="1"/>
  <c r="U164" i="56"/>
  <c r="U8" i="62"/>
  <c r="U7" i="59"/>
  <c r="U432" i="64"/>
  <c r="U431" i="64" s="1"/>
  <c r="T178" i="68"/>
  <c r="T93" i="46"/>
  <c r="U85" i="61"/>
  <c r="U533" i="68"/>
  <c r="U532" i="68" s="1"/>
  <c r="U7" i="58"/>
  <c r="U411" i="64"/>
  <c r="U410" i="64" s="1"/>
  <c r="U8" i="61"/>
  <c r="U78" i="64"/>
  <c r="U15" i="42"/>
  <c r="U336" i="65"/>
  <c r="U32" i="56"/>
  <c r="V22" i="12"/>
  <c r="V22" i="15" s="1"/>
  <c r="Q345" i="65"/>
  <c r="Q41" i="56"/>
  <c r="U390" i="65"/>
  <c r="U389" i="65" s="1"/>
  <c r="U29" i="62"/>
  <c r="U28" i="59"/>
  <c r="U7" i="56"/>
  <c r="N79" i="67"/>
  <c r="L79" i="70"/>
  <c r="R79" i="72"/>
  <c r="M94" i="68"/>
  <c r="O79" i="69"/>
  <c r="D81" i="71"/>
  <c r="M79" i="65"/>
  <c r="K79" i="66"/>
  <c r="M79" i="71"/>
  <c r="P102" i="56" l="1"/>
  <c r="P429" i="68"/>
  <c r="V68" i="69"/>
  <c r="O344" i="65"/>
  <c r="N3" i="25"/>
  <c r="J79" i="66"/>
  <c r="V146" i="66"/>
  <c r="V53" i="46"/>
  <c r="V336" i="69"/>
  <c r="V113" i="56"/>
  <c r="P406" i="64"/>
  <c r="P3" i="58"/>
  <c r="P469" i="64"/>
  <c r="P3" i="61"/>
  <c r="O40" i="56"/>
  <c r="U474" i="64"/>
  <c r="U473" i="64" s="1"/>
  <c r="U7" i="61"/>
  <c r="V150" i="69"/>
  <c r="V119" i="46"/>
  <c r="Q330" i="71"/>
  <c r="Q158" i="56"/>
  <c r="V146" i="70"/>
  <c r="V134" i="46"/>
  <c r="Q169" i="64"/>
  <c r="Q20" i="46"/>
  <c r="V146" i="69"/>
  <c r="V115" i="46"/>
  <c r="U336" i="70"/>
  <c r="U132" i="56"/>
  <c r="U146" i="61"/>
  <c r="U409" i="71"/>
  <c r="U408" i="71" s="1"/>
  <c r="V19" i="12"/>
  <c r="V19" i="15" s="1"/>
  <c r="V17" i="7"/>
  <c r="U128" i="61"/>
  <c r="U428" i="70"/>
  <c r="U427" i="70" s="1"/>
  <c r="U177" i="68"/>
  <c r="U92" i="46"/>
  <c r="U28" i="62"/>
  <c r="U447" i="65"/>
  <c r="U446" i="65" s="1"/>
  <c r="V70" i="69"/>
  <c r="V117" i="42"/>
  <c r="U7" i="62"/>
  <c r="U495" i="64"/>
  <c r="U494" i="64" s="1"/>
  <c r="O3" i="14"/>
  <c r="U47" i="61"/>
  <c r="U428" i="66"/>
  <c r="U427" i="66" s="1"/>
  <c r="P19" i="56"/>
  <c r="P3" i="55"/>
  <c r="P448" i="64"/>
  <c r="P3" i="60"/>
  <c r="P3" i="63"/>
  <c r="P511" i="64"/>
  <c r="U11" i="42"/>
  <c r="U160" i="64"/>
  <c r="U11" i="46"/>
  <c r="U178" i="68"/>
  <c r="U93" i="46"/>
  <c r="U19" i="25"/>
  <c r="U19" i="28" s="1"/>
  <c r="U428" i="67"/>
  <c r="U427" i="67" s="1"/>
  <c r="U66" i="61"/>
  <c r="P380" i="64"/>
  <c r="P343" i="64"/>
  <c r="P364" i="64" s="1"/>
  <c r="V8" i="13"/>
  <c r="V8" i="16" s="1"/>
  <c r="V8" i="10"/>
  <c r="Q152" i="67"/>
  <c r="Q78" i="46"/>
  <c r="U409" i="72"/>
  <c r="U408" i="72" s="1"/>
  <c r="U164" i="61"/>
  <c r="V113" i="42"/>
  <c r="U428" i="65"/>
  <c r="U427" i="65" s="1"/>
  <c r="U28" i="61"/>
  <c r="P427" i="64"/>
  <c r="P3" i="59"/>
  <c r="P490" i="64"/>
  <c r="P3" i="62"/>
  <c r="U66" i="62"/>
  <c r="U447" i="67"/>
  <c r="U446" i="67" s="1"/>
  <c r="V337" i="69"/>
  <c r="V114" i="56"/>
  <c r="Q28" i="25"/>
  <c r="Q28" i="28" s="1"/>
  <c r="U26" i="24"/>
  <c r="U26" i="27" s="1"/>
  <c r="U26" i="21"/>
  <c r="U447" i="66"/>
  <c r="U446" i="66" s="1"/>
  <c r="U47" i="62"/>
  <c r="U16" i="26"/>
  <c r="U15" i="23"/>
  <c r="U15" i="26" s="1"/>
  <c r="U427" i="71"/>
  <c r="U426" i="71" s="1"/>
  <c r="U146" i="62"/>
  <c r="U447" i="70"/>
  <c r="U446" i="70" s="1"/>
  <c r="U128" i="62"/>
  <c r="U164" i="62"/>
  <c r="U427" i="72"/>
  <c r="U426" i="72" s="1"/>
  <c r="O29" i="24"/>
  <c r="O29" i="27" s="1"/>
  <c r="E82" i="65"/>
  <c r="B82" i="70"/>
  <c r="M79" i="70"/>
  <c r="C85" i="69"/>
  <c r="C82" i="66"/>
  <c r="C82" i="65"/>
  <c r="N94" i="68"/>
  <c r="B82" i="69"/>
  <c r="D82" i="65"/>
  <c r="C82" i="67"/>
  <c r="B81" i="72"/>
  <c r="S79" i="72"/>
  <c r="B85" i="69"/>
  <c r="E81" i="71"/>
  <c r="B97" i="68"/>
  <c r="B82" i="66"/>
  <c r="B82" i="65"/>
  <c r="L79" i="66"/>
  <c r="B82" i="67"/>
  <c r="O79" i="67"/>
  <c r="N79" i="71"/>
  <c r="N79" i="65"/>
  <c r="P79" i="69"/>
  <c r="O344" i="66" l="1"/>
  <c r="O59" i="56"/>
  <c r="N3" i="28"/>
  <c r="V342" i="66"/>
  <c r="V57" i="56"/>
  <c r="V143" i="69"/>
  <c r="V112" i="46"/>
  <c r="V339" i="66"/>
  <c r="V54" i="56"/>
  <c r="V107" i="56"/>
  <c r="V10" i="23"/>
  <c r="V10" i="26" s="1"/>
  <c r="U19" i="10"/>
  <c r="U19" i="13"/>
  <c r="U19" i="16" s="1"/>
  <c r="V335" i="69"/>
  <c r="V112" i="56"/>
  <c r="Q21" i="56"/>
  <c r="V67" i="69"/>
  <c r="V112" i="42"/>
  <c r="Q382" i="64"/>
  <c r="Q30" i="13"/>
  <c r="Q30" i="16" s="1"/>
  <c r="Q30" i="10"/>
  <c r="U24" i="23"/>
  <c r="U24" i="26" s="1"/>
  <c r="Q186" i="68"/>
  <c r="Q101" i="46"/>
  <c r="V142" i="72"/>
  <c r="V170" i="46"/>
  <c r="P3" i="56"/>
  <c r="Q330" i="72"/>
  <c r="Q176" i="56"/>
  <c r="V10" i="24"/>
  <c r="V10" i="27" s="1"/>
  <c r="V330" i="70"/>
  <c r="V126" i="56"/>
  <c r="V11" i="23"/>
  <c r="V11" i="26" s="1"/>
  <c r="V176" i="68"/>
  <c r="V91" i="46"/>
  <c r="V11" i="24"/>
  <c r="V11" i="27" s="1"/>
  <c r="U24" i="24"/>
  <c r="U24" i="27" s="1"/>
  <c r="U24" i="21"/>
  <c r="V146" i="67"/>
  <c r="V72" i="46"/>
  <c r="U83" i="68"/>
  <c r="U96" i="42"/>
  <c r="O3" i="17"/>
  <c r="U131" i="56"/>
  <c r="Q28" i="13"/>
  <c r="Q28" i="16" s="1"/>
  <c r="Q28" i="10"/>
  <c r="V23" i="23"/>
  <c r="V23" i="26" s="1"/>
  <c r="V142" i="71"/>
  <c r="V152" i="46"/>
  <c r="U335" i="70"/>
  <c r="E82" i="66"/>
  <c r="O79" i="65"/>
  <c r="C97" i="68"/>
  <c r="F81" i="71"/>
  <c r="D82" i="67"/>
  <c r="Q79" i="69"/>
  <c r="T79" i="72"/>
  <c r="B89" i="69"/>
  <c r="O94" i="68"/>
  <c r="N79" i="70"/>
  <c r="F82" i="66"/>
  <c r="D85" i="69"/>
  <c r="C82" i="69"/>
  <c r="O79" i="71"/>
  <c r="D82" i="66"/>
  <c r="P79" i="67"/>
  <c r="M79" i="66"/>
  <c r="C82" i="70"/>
  <c r="G82" i="65"/>
  <c r="F85" i="69"/>
  <c r="F82" i="65"/>
  <c r="C81" i="72"/>
  <c r="E85" i="69"/>
  <c r="G81" i="71"/>
  <c r="V11" i="21" l="1"/>
  <c r="V10" i="21"/>
  <c r="O29" i="23"/>
  <c r="O29" i="26" s="1"/>
  <c r="O29" i="21"/>
  <c r="V22" i="14"/>
  <c r="V22" i="17" s="1"/>
  <c r="V23" i="13"/>
  <c r="V23" i="16" s="1"/>
  <c r="V23" i="10"/>
  <c r="V21" i="14"/>
  <c r="V21" i="17" s="1"/>
  <c r="V330" i="65"/>
  <c r="V26" i="56"/>
  <c r="V6" i="23"/>
  <c r="V6" i="26" s="1"/>
  <c r="V150" i="66"/>
  <c r="V57" i="46"/>
  <c r="V75" i="64"/>
  <c r="V10" i="42"/>
  <c r="V68" i="66"/>
  <c r="V51" i="42"/>
  <c r="V338" i="66"/>
  <c r="V53" i="56"/>
  <c r="V366" i="64"/>
  <c r="V5" i="56"/>
  <c r="V5" i="21"/>
  <c r="V167" i="64"/>
  <c r="V18" i="46"/>
  <c r="U24" i="25"/>
  <c r="U24" i="28" s="1"/>
  <c r="U17" i="22"/>
  <c r="V5" i="24"/>
  <c r="V5" i="27" s="1"/>
  <c r="V330" i="69"/>
  <c r="V23" i="25"/>
  <c r="V23" i="28" s="1"/>
  <c r="V146" i="71"/>
  <c r="V156" i="46"/>
  <c r="V102" i="67"/>
  <c r="Q322" i="64"/>
  <c r="Q3" i="54"/>
  <c r="Q30" i="23"/>
  <c r="Q30" i="26" s="1"/>
  <c r="V24" i="14"/>
  <c r="V24" i="17" s="1"/>
  <c r="V64" i="46"/>
  <c r="P152" i="66"/>
  <c r="P59" i="46"/>
  <c r="V341" i="66"/>
  <c r="V56" i="56"/>
  <c r="V330" i="66"/>
  <c r="V45" i="56"/>
  <c r="V7" i="23"/>
  <c r="V7" i="26" s="1"/>
  <c r="V150" i="65"/>
  <c r="V38" i="46"/>
  <c r="V6" i="24"/>
  <c r="V6" i="27" s="1"/>
  <c r="V138" i="67"/>
  <c r="V23" i="21"/>
  <c r="V23" i="24"/>
  <c r="V23" i="27" s="1"/>
  <c r="V7" i="24"/>
  <c r="V7" i="27" s="1"/>
  <c r="V23" i="14"/>
  <c r="V23" i="17" s="1"/>
  <c r="V180" i="68"/>
  <c r="V95" i="46"/>
  <c r="V150" i="70"/>
  <c r="V138" i="46"/>
  <c r="V340" i="66"/>
  <c r="V55" i="56"/>
  <c r="V184" i="68"/>
  <c r="V99" i="46"/>
  <c r="V163" i="64"/>
  <c r="V14" i="46"/>
  <c r="V11" i="25"/>
  <c r="V11" i="28" s="1"/>
  <c r="V69" i="69"/>
  <c r="V116" i="42"/>
  <c r="V9" i="24"/>
  <c r="V9" i="27" s="1"/>
  <c r="Q22" i="56"/>
  <c r="V146" i="65"/>
  <c r="V34" i="46"/>
  <c r="V10" i="25"/>
  <c r="V10" i="28" s="1"/>
  <c r="V9" i="23"/>
  <c r="V9" i="26" s="1"/>
  <c r="V150" i="67"/>
  <c r="V76" i="46"/>
  <c r="V146" i="72"/>
  <c r="V174" i="46"/>
  <c r="V145" i="69"/>
  <c r="V114" i="46"/>
  <c r="Q31" i="13"/>
  <c r="Q31" i="16" s="1"/>
  <c r="Q31" i="10"/>
  <c r="F82" i="67"/>
  <c r="H85" i="69"/>
  <c r="G82" i="66"/>
  <c r="B88" i="69"/>
  <c r="C89" i="69"/>
  <c r="C84" i="69"/>
  <c r="D81" i="72"/>
  <c r="B84" i="69"/>
  <c r="D82" i="70"/>
  <c r="N79" i="66"/>
  <c r="B85" i="66"/>
  <c r="H81" i="71"/>
  <c r="R79" i="69"/>
  <c r="H82" i="65"/>
  <c r="V15" i="18"/>
  <c r="P79" i="71"/>
  <c r="O79" i="70"/>
  <c r="P79" i="65"/>
  <c r="G85" i="69"/>
  <c r="P94" i="68"/>
  <c r="U79" i="72"/>
  <c r="D97" i="68"/>
  <c r="D82" i="69"/>
  <c r="E82" i="67"/>
  <c r="Q383" i="64" l="1"/>
  <c r="V6" i="21"/>
  <c r="V7" i="21"/>
  <c r="V119" i="56"/>
  <c r="O27" i="22"/>
  <c r="O29" i="25"/>
  <c r="O29" i="28" s="1"/>
  <c r="P152" i="69"/>
  <c r="P121" i="46"/>
  <c r="V342" i="69"/>
  <c r="V91" i="56"/>
  <c r="V418" i="68"/>
  <c r="V102" i="70"/>
  <c r="P148" i="72"/>
  <c r="P176" i="46"/>
  <c r="V67" i="66"/>
  <c r="V50" i="42"/>
  <c r="V102" i="66"/>
  <c r="V145" i="66"/>
  <c r="V52" i="46"/>
  <c r="Q385" i="64"/>
  <c r="Q3" i="57"/>
  <c r="V26" i="13"/>
  <c r="V26" i="16" s="1"/>
  <c r="V26" i="10"/>
  <c r="V67" i="48"/>
  <c r="V66" i="44"/>
  <c r="P187" i="68"/>
  <c r="P102" i="46"/>
  <c r="V70" i="66"/>
  <c r="V55" i="42"/>
  <c r="V6" i="25"/>
  <c r="V6" i="28" s="1"/>
  <c r="V100" i="72"/>
  <c r="Q27" i="18"/>
  <c r="V100" i="71"/>
  <c r="V122" i="68"/>
  <c r="V102" i="65"/>
  <c r="V114" i="64"/>
  <c r="V5" i="23"/>
  <c r="V5" i="26" s="1"/>
  <c r="Q30" i="24"/>
  <c r="Q30" i="27" s="1"/>
  <c r="Q30" i="21"/>
  <c r="V7" i="25"/>
  <c r="V7" i="28" s="1"/>
  <c r="Q30" i="25"/>
  <c r="Q30" i="28" s="1"/>
  <c r="V80" i="68"/>
  <c r="V89" i="42"/>
  <c r="Q78" i="56"/>
  <c r="U17" i="25"/>
  <c r="U17" i="28" s="1"/>
  <c r="V9" i="25"/>
  <c r="V9" i="28" s="1"/>
  <c r="P152" i="65"/>
  <c r="P40" i="46"/>
  <c r="R28" i="24"/>
  <c r="R28" i="27" s="1"/>
  <c r="Q344" i="67"/>
  <c r="P170" i="64"/>
  <c r="P21" i="46"/>
  <c r="V69" i="67"/>
  <c r="V73" i="42"/>
  <c r="V144" i="69"/>
  <c r="V113" i="46"/>
  <c r="V159" i="64"/>
  <c r="V10" i="46"/>
  <c r="P152" i="70"/>
  <c r="P140" i="46"/>
  <c r="Q31" i="23"/>
  <c r="Q31" i="26" s="1"/>
  <c r="V83" i="56"/>
  <c r="V9" i="21"/>
  <c r="V19" i="14"/>
  <c r="V19" i="17" s="1"/>
  <c r="V17" i="11"/>
  <c r="R381" i="64"/>
  <c r="R20" i="56"/>
  <c r="R28" i="21"/>
  <c r="P148" i="71"/>
  <c r="P158" i="46"/>
  <c r="Q406" i="64"/>
  <c r="Q3" i="58"/>
  <c r="Q469" i="64"/>
  <c r="Q3" i="61"/>
  <c r="V20" i="14"/>
  <c r="V20" i="17" s="1"/>
  <c r="V410" i="68"/>
  <c r="M82" i="65"/>
  <c r="C84" i="66"/>
  <c r="I85" i="69"/>
  <c r="D84" i="66"/>
  <c r="E97" i="68"/>
  <c r="J82" i="65"/>
  <c r="F84" i="69"/>
  <c r="I81" i="71"/>
  <c r="R79" i="67"/>
  <c r="H82" i="66"/>
  <c r="G82" i="67"/>
  <c r="B100" i="68"/>
  <c r="J85" i="69"/>
  <c r="F97" i="68"/>
  <c r="Q79" i="65"/>
  <c r="I82" i="65"/>
  <c r="G97" i="68"/>
  <c r="E82" i="69"/>
  <c r="O79" i="66"/>
  <c r="D89" i="69"/>
  <c r="K82" i="65"/>
  <c r="E81" i="72"/>
  <c r="B84" i="66"/>
  <c r="Q94" i="68"/>
  <c r="I82" i="66"/>
  <c r="S79" i="69"/>
  <c r="D84" i="69"/>
  <c r="D85" i="66"/>
  <c r="Q79" i="67"/>
  <c r="L82" i="65"/>
  <c r="C100" i="68"/>
  <c r="V79" i="72"/>
  <c r="E84" i="69"/>
  <c r="Q79" i="71"/>
  <c r="C85" i="66"/>
  <c r="E82" i="70"/>
  <c r="V72" i="56" l="1"/>
  <c r="O3" i="22"/>
  <c r="O27" i="25"/>
  <c r="O27" i="28" s="1"/>
  <c r="V66" i="45"/>
  <c r="V66" i="46" s="1"/>
  <c r="V67" i="49"/>
  <c r="V67" i="46"/>
  <c r="V5" i="25"/>
  <c r="V5" i="28" s="1"/>
  <c r="Q344" i="70"/>
  <c r="V8" i="48"/>
  <c r="V7" i="44"/>
  <c r="V85" i="44"/>
  <c r="V86" i="48"/>
  <c r="V179" i="67"/>
  <c r="V178" i="67" s="1"/>
  <c r="V66" i="48"/>
  <c r="V67" i="51"/>
  <c r="V144" i="66"/>
  <c r="V51" i="46"/>
  <c r="Q19" i="56"/>
  <c r="Q3" i="55"/>
  <c r="V28" i="44"/>
  <c r="V29" i="48"/>
  <c r="Q31" i="24"/>
  <c r="Q31" i="27" s="1"/>
  <c r="Q31" i="21"/>
  <c r="V121" i="67"/>
  <c r="V140" i="67" s="1"/>
  <c r="V141" i="67"/>
  <c r="V68" i="67"/>
  <c r="V70" i="42"/>
  <c r="V175" i="68"/>
  <c r="V90" i="46"/>
  <c r="V338" i="70"/>
  <c r="V134" i="56"/>
  <c r="Q380" i="64"/>
  <c r="Q343" i="64"/>
  <c r="Q364" i="64" s="1"/>
  <c r="Q448" i="64"/>
  <c r="Q3" i="60"/>
  <c r="Q3" i="63"/>
  <c r="Q511" i="64"/>
  <c r="Q101" i="56"/>
  <c r="V48" i="48"/>
  <c r="V47" i="44"/>
  <c r="V70" i="67"/>
  <c r="V74" i="42"/>
  <c r="V143" i="66"/>
  <c r="V50" i="46"/>
  <c r="Q427" i="64"/>
  <c r="Q3" i="59"/>
  <c r="Q490" i="64"/>
  <c r="Q3" i="62"/>
  <c r="R28" i="23"/>
  <c r="R28" i="26" s="1"/>
  <c r="V17" i="14"/>
  <c r="V17" i="17" s="1"/>
  <c r="Q428" i="68"/>
  <c r="V69" i="66"/>
  <c r="V54" i="42"/>
  <c r="Q31" i="25"/>
  <c r="Q31" i="28" s="1"/>
  <c r="Q121" i="56"/>
  <c r="V129" i="48"/>
  <c r="V128" i="44"/>
  <c r="V18" i="13"/>
  <c r="V18" i="16" s="1"/>
  <c r="V18" i="10"/>
  <c r="Q429" i="68"/>
  <c r="Q102" i="56"/>
  <c r="V67" i="67"/>
  <c r="V69" i="42"/>
  <c r="P29" i="13"/>
  <c r="P29" i="16" s="1"/>
  <c r="P29" i="10"/>
  <c r="V338" i="67"/>
  <c r="Q344" i="69"/>
  <c r="V146" i="44"/>
  <c r="V147" i="48"/>
  <c r="P29" i="14"/>
  <c r="P29" i="17" s="1"/>
  <c r="P27" i="11"/>
  <c r="Q140" i="56"/>
  <c r="V165" i="48"/>
  <c r="V164" i="44"/>
  <c r="D85" i="67"/>
  <c r="H84" i="69"/>
  <c r="R79" i="71"/>
  <c r="T79" i="69"/>
  <c r="E89" i="69"/>
  <c r="F82" i="69"/>
  <c r="R79" i="65"/>
  <c r="C88" i="69"/>
  <c r="F84" i="66"/>
  <c r="D100" i="68"/>
  <c r="H97" i="68"/>
  <c r="J82" i="66"/>
  <c r="R94" i="68"/>
  <c r="F82" i="70"/>
  <c r="N82" i="65"/>
  <c r="G82" i="70"/>
  <c r="E85" i="66"/>
  <c r="H81" i="72"/>
  <c r="P79" i="70"/>
  <c r="I97" i="68"/>
  <c r="Q79" i="70"/>
  <c r="P79" i="66"/>
  <c r="J81" i="71"/>
  <c r="E84" i="66"/>
  <c r="C85" i="67"/>
  <c r="K85" i="69"/>
  <c r="F81" i="72"/>
  <c r="B84" i="67"/>
  <c r="L85" i="69"/>
  <c r="B85" i="67"/>
  <c r="H82" i="67"/>
  <c r="G84" i="69"/>
  <c r="S79" i="67"/>
  <c r="O3" i="25" l="1"/>
  <c r="V68" i="65"/>
  <c r="V32" i="42"/>
  <c r="V145" i="67"/>
  <c r="V71" i="46"/>
  <c r="V173" i="72"/>
  <c r="V172" i="72" s="1"/>
  <c r="V165" i="51"/>
  <c r="V164" i="48"/>
  <c r="R28" i="25"/>
  <c r="R28" i="28" s="1"/>
  <c r="V135" i="64"/>
  <c r="V156" i="64" s="1"/>
  <c r="V157" i="64"/>
  <c r="V47" i="45"/>
  <c r="V47" i="46" s="1"/>
  <c r="V48" i="49"/>
  <c r="V48" i="46"/>
  <c r="V118" i="72"/>
  <c r="V136" i="72" s="1"/>
  <c r="V137" i="72"/>
  <c r="V174" i="68"/>
  <c r="V89" i="46"/>
  <c r="V173" i="71"/>
  <c r="V172" i="71" s="1"/>
  <c r="V146" i="48"/>
  <c r="V147" i="51"/>
  <c r="V141" i="66"/>
  <c r="V121" i="66"/>
  <c r="V140" i="66" s="1"/>
  <c r="V147" i="49"/>
  <c r="V146" i="45"/>
  <c r="V146" i="46" s="1"/>
  <c r="V147" i="46"/>
  <c r="V179" i="66"/>
  <c r="V178" i="66" s="1"/>
  <c r="V47" i="48"/>
  <c r="V48" i="51"/>
  <c r="V34" i="56"/>
  <c r="V179" i="65"/>
  <c r="V178" i="65" s="1"/>
  <c r="V28" i="48"/>
  <c r="V29" i="51"/>
  <c r="V236" i="67"/>
  <c r="V235" i="67" s="1"/>
  <c r="V66" i="51"/>
  <c r="V199" i="64"/>
  <c r="V198" i="64" s="1"/>
  <c r="V8" i="51"/>
  <c r="V7" i="48"/>
  <c r="V294" i="67"/>
  <c r="V118" i="71"/>
  <c r="V136" i="71" s="1"/>
  <c r="V137" i="71"/>
  <c r="V138" i="56"/>
  <c r="V338" i="65"/>
  <c r="Q3" i="56"/>
  <c r="V79" i="68"/>
  <c r="V88" i="42"/>
  <c r="R345" i="65"/>
  <c r="R41" i="56"/>
  <c r="R152" i="67"/>
  <c r="R78" i="46"/>
  <c r="V143" i="67"/>
  <c r="V69" i="46"/>
  <c r="V342" i="70"/>
  <c r="R169" i="64"/>
  <c r="R20" i="46"/>
  <c r="V28" i="45"/>
  <c r="V28" i="46" s="1"/>
  <c r="V29" i="49"/>
  <c r="V29" i="46"/>
  <c r="V179" i="70"/>
  <c r="V178" i="70" s="1"/>
  <c r="V128" i="48"/>
  <c r="V129" i="51"/>
  <c r="V85" i="45"/>
  <c r="V85" i="46" s="1"/>
  <c r="V86" i="49"/>
  <c r="V86" i="46"/>
  <c r="V76" i="56"/>
  <c r="V68" i="70"/>
  <c r="V132" i="42"/>
  <c r="P27" i="14"/>
  <c r="P27" i="17" s="1"/>
  <c r="P3" i="11"/>
  <c r="V121" i="65"/>
  <c r="V140" i="65" s="1"/>
  <c r="V141" i="65"/>
  <c r="V171" i="68"/>
  <c r="V146" i="68"/>
  <c r="V170" i="68" s="1"/>
  <c r="V15" i="8"/>
  <c r="V16" i="12"/>
  <c r="V342" i="67"/>
  <c r="V198" i="67"/>
  <c r="V197" i="67" s="1"/>
  <c r="V66" i="49"/>
  <c r="V67" i="52"/>
  <c r="V129" i="49"/>
  <c r="V129" i="46"/>
  <c r="V128" i="45"/>
  <c r="V128" i="46" s="1"/>
  <c r="V99" i="6"/>
  <c r="V219" i="68"/>
  <c r="V218" i="68" s="1"/>
  <c r="V85" i="48"/>
  <c r="V86" i="51"/>
  <c r="V15" i="9"/>
  <c r="V16" i="10"/>
  <c r="V16" i="13"/>
  <c r="V330" i="67"/>
  <c r="V64" i="56"/>
  <c r="V8" i="21"/>
  <c r="V7" i="45"/>
  <c r="V7" i="46" s="1"/>
  <c r="V8" i="49"/>
  <c r="V8" i="46"/>
  <c r="V141" i="70"/>
  <c r="V121" i="70"/>
  <c r="V140" i="70" s="1"/>
  <c r="V164" i="45"/>
  <c r="V164" i="46" s="1"/>
  <c r="V165" i="49"/>
  <c r="V165" i="46"/>
  <c r="V20" i="10"/>
  <c r="V20" i="13"/>
  <c r="V20" i="16" s="1"/>
  <c r="V8" i="24"/>
  <c r="V8" i="27" s="1"/>
  <c r="K97" i="68"/>
  <c r="J82" i="67"/>
  <c r="E100" i="68"/>
  <c r="C88" i="66"/>
  <c r="F85" i="67"/>
  <c r="F85" i="66"/>
  <c r="B99" i="68"/>
  <c r="M85" i="69"/>
  <c r="G89" i="69"/>
  <c r="B89" i="67"/>
  <c r="B88" i="67"/>
  <c r="T79" i="67"/>
  <c r="K82" i="66"/>
  <c r="H82" i="70"/>
  <c r="K81" i="71"/>
  <c r="G84" i="66"/>
  <c r="I82" i="67"/>
  <c r="D84" i="67"/>
  <c r="S79" i="71"/>
  <c r="B89" i="66"/>
  <c r="S79" i="65"/>
  <c r="B88" i="66"/>
  <c r="G82" i="69"/>
  <c r="E85" i="67"/>
  <c r="D88" i="69"/>
  <c r="L82" i="66"/>
  <c r="J81" i="72"/>
  <c r="J97" i="68"/>
  <c r="Q79" i="66"/>
  <c r="S94" i="68"/>
  <c r="U79" i="69"/>
  <c r="F100" i="68"/>
  <c r="E88" i="69"/>
  <c r="C84" i="67"/>
  <c r="R79" i="70"/>
  <c r="O82" i="65"/>
  <c r="G81" i="72"/>
  <c r="F89" i="69"/>
  <c r="V328" i="72" l="1"/>
  <c r="V15" i="10"/>
  <c r="P40" i="56"/>
  <c r="V10" i="56"/>
  <c r="V174" i="56"/>
  <c r="P344" i="65"/>
  <c r="O3" i="28"/>
  <c r="V371" i="64"/>
  <c r="P29" i="24"/>
  <c r="P29" i="27" s="1"/>
  <c r="V282" i="72"/>
  <c r="V294" i="66"/>
  <c r="V328" i="71"/>
  <c r="V294" i="65"/>
  <c r="R30" i="13"/>
  <c r="R30" i="16" s="1"/>
  <c r="R30" i="10"/>
  <c r="V20" i="23"/>
  <c r="V20" i="26" s="1"/>
  <c r="V144" i="67"/>
  <c r="V70" i="46"/>
  <c r="V342" i="65"/>
  <c r="V38" i="56"/>
  <c r="V337" i="66"/>
  <c r="V52" i="56"/>
  <c r="V16" i="16"/>
  <c r="V15" i="13"/>
  <c r="V15" i="16" s="1"/>
  <c r="V67" i="56"/>
  <c r="V67" i="59"/>
  <c r="V66" i="55"/>
  <c r="V18" i="23"/>
  <c r="V18" i="26" s="1"/>
  <c r="P3" i="14"/>
  <c r="V21" i="13"/>
  <c r="V21" i="16" s="1"/>
  <c r="V21" i="10"/>
  <c r="V66" i="54"/>
  <c r="V67" i="58"/>
  <c r="V262" i="64"/>
  <c r="V261" i="64" s="1"/>
  <c r="V7" i="51"/>
  <c r="V28" i="51"/>
  <c r="V236" i="65"/>
  <c r="V235" i="65" s="1"/>
  <c r="V70" i="65"/>
  <c r="V36" i="42"/>
  <c r="V291" i="68"/>
  <c r="V290" i="68" s="1"/>
  <c r="V85" i="51"/>
  <c r="V153" i="6"/>
  <c r="V129" i="6"/>
  <c r="V198" i="70"/>
  <c r="V197" i="70" s="1"/>
  <c r="V128" i="49"/>
  <c r="V129" i="52"/>
  <c r="V313" i="67"/>
  <c r="V332" i="67" s="1"/>
  <c r="V333" i="67"/>
  <c r="V255" i="67"/>
  <c r="V254" i="67" s="1"/>
  <c r="V66" i="52"/>
  <c r="V15" i="12"/>
  <c r="V15" i="15" s="1"/>
  <c r="V16" i="15"/>
  <c r="V198" i="65"/>
  <c r="V197" i="65" s="1"/>
  <c r="V28" i="49"/>
  <c r="V29" i="52"/>
  <c r="V282" i="71"/>
  <c r="V70" i="70"/>
  <c r="V136" i="42"/>
  <c r="V323" i="72"/>
  <c r="V169" i="56"/>
  <c r="V145" i="70"/>
  <c r="V133" i="46"/>
  <c r="V236" i="70"/>
  <c r="V235" i="70" s="1"/>
  <c r="V128" i="51"/>
  <c r="R28" i="13"/>
  <c r="R28" i="16" s="1"/>
  <c r="R28" i="10"/>
  <c r="V236" i="66"/>
  <c r="V235" i="66" s="1"/>
  <c r="V47" i="51"/>
  <c r="V294" i="70"/>
  <c r="V326" i="64"/>
  <c r="V364" i="68"/>
  <c r="V18" i="24"/>
  <c r="V18" i="27" s="1"/>
  <c r="V18" i="21"/>
  <c r="V164" i="51"/>
  <c r="V227" i="72"/>
  <c r="V226" i="72" s="1"/>
  <c r="V191" i="71"/>
  <c r="V190" i="71" s="1"/>
  <c r="V146" i="49"/>
  <c r="V147" i="52"/>
  <c r="R186" i="68"/>
  <c r="R101" i="46"/>
  <c r="V191" i="72"/>
  <c r="V190" i="72" s="1"/>
  <c r="V164" i="49"/>
  <c r="V165" i="52"/>
  <c r="V8" i="23"/>
  <c r="V8" i="26" s="1"/>
  <c r="V227" i="71"/>
  <c r="V226" i="71" s="1"/>
  <c r="V146" i="51"/>
  <c r="V85" i="49"/>
  <c r="V86" i="52"/>
  <c r="V243" i="68"/>
  <c r="V242" i="68" s="1"/>
  <c r="V173" i="68"/>
  <c r="V88" i="46"/>
  <c r="V220" i="64"/>
  <c r="V219" i="64" s="1"/>
  <c r="V7" i="49"/>
  <c r="V8" i="52"/>
  <c r="V156" i="56"/>
  <c r="V47" i="49"/>
  <c r="V198" i="66"/>
  <c r="V197" i="66" s="1"/>
  <c r="V48" i="52"/>
  <c r="E84" i="70"/>
  <c r="D88" i="66"/>
  <c r="B85" i="65"/>
  <c r="T94" i="68"/>
  <c r="B89" i="65"/>
  <c r="T79" i="65"/>
  <c r="T79" i="71"/>
  <c r="C88" i="67"/>
  <c r="C89" i="70"/>
  <c r="K82" i="67"/>
  <c r="C89" i="66"/>
  <c r="C89" i="65"/>
  <c r="G88" i="69"/>
  <c r="C89" i="67"/>
  <c r="E84" i="67"/>
  <c r="M81" i="71"/>
  <c r="H88" i="69"/>
  <c r="L97" i="68"/>
  <c r="N85" i="69"/>
  <c r="J88" i="69"/>
  <c r="M82" i="66"/>
  <c r="L81" i="71"/>
  <c r="G85" i="66"/>
  <c r="Q82" i="65"/>
  <c r="P82" i="65"/>
  <c r="B89" i="70"/>
  <c r="V79" i="69"/>
  <c r="H85" i="67"/>
  <c r="G85" i="67"/>
  <c r="H82" i="69"/>
  <c r="K81" i="72"/>
  <c r="H84" i="66"/>
  <c r="O85" i="69"/>
  <c r="B84" i="70"/>
  <c r="C99" i="68"/>
  <c r="I85" i="67"/>
  <c r="H89" i="69"/>
  <c r="D84" i="70"/>
  <c r="I84" i="69"/>
  <c r="G100" i="68"/>
  <c r="J84" i="69"/>
  <c r="F88" i="69"/>
  <c r="S79" i="70"/>
  <c r="R79" i="66"/>
  <c r="I81" i="72"/>
  <c r="C84" i="70"/>
  <c r="B85" i="70"/>
  <c r="I82" i="70"/>
  <c r="U79" i="67"/>
  <c r="V335" i="66" l="1"/>
  <c r="Q152" i="69"/>
  <c r="Q121" i="46"/>
  <c r="P344" i="66"/>
  <c r="P59" i="56"/>
  <c r="V50" i="56"/>
  <c r="V321" i="72"/>
  <c r="V167" i="56"/>
  <c r="V322" i="72"/>
  <c r="V168" i="56"/>
  <c r="V20" i="25"/>
  <c r="V20" i="28" s="1"/>
  <c r="V8" i="56"/>
  <c r="V8" i="58"/>
  <c r="V7" i="54"/>
  <c r="V388" i="68"/>
  <c r="V412" i="68" s="1"/>
  <c r="V413" i="68"/>
  <c r="V324" i="71"/>
  <c r="V152" i="56"/>
  <c r="V255" i="66"/>
  <c r="V254" i="66" s="1"/>
  <c r="V47" i="52"/>
  <c r="V22" i="10"/>
  <c r="V22" i="13"/>
  <c r="V22" i="16" s="1"/>
  <c r="V164" i="52"/>
  <c r="V245" i="72"/>
  <c r="V244" i="72" s="1"/>
  <c r="V245" i="71"/>
  <c r="V244" i="71" s="1"/>
  <c r="V146" i="52"/>
  <c r="V28" i="54"/>
  <c r="V29" i="58"/>
  <c r="S31" i="23"/>
  <c r="S31" i="26" s="1"/>
  <c r="V15" i="20"/>
  <c r="V16" i="24"/>
  <c r="Q152" i="70"/>
  <c r="Q140" i="46"/>
  <c r="V165" i="59"/>
  <c r="V165" i="56"/>
  <c r="V164" i="55"/>
  <c r="V321" i="71"/>
  <c r="V149" i="56"/>
  <c r="V323" i="71"/>
  <c r="V151" i="56"/>
  <c r="V336" i="66"/>
  <c r="V51" i="56"/>
  <c r="R31" i="13"/>
  <c r="R31" i="16" s="1"/>
  <c r="R31" i="10"/>
  <c r="V300" i="72"/>
  <c r="V318" i="72" s="1"/>
  <c r="V319" i="72"/>
  <c r="V20" i="24"/>
  <c r="V20" i="27" s="1"/>
  <c r="V20" i="21"/>
  <c r="V146" i="54"/>
  <c r="V147" i="58"/>
  <c r="V255" i="65"/>
  <c r="V254" i="65" s="1"/>
  <c r="V28" i="52"/>
  <c r="V128" i="52"/>
  <c r="V255" i="70"/>
  <c r="V254" i="70" s="1"/>
  <c r="V48" i="56"/>
  <c r="V47" i="55"/>
  <c r="V48" i="59"/>
  <c r="V48" i="58"/>
  <c r="V47" i="54"/>
  <c r="I88" i="69"/>
  <c r="V322" i="71"/>
  <c r="V150" i="56"/>
  <c r="V67" i="65"/>
  <c r="V31" i="42"/>
  <c r="V324" i="72"/>
  <c r="V170" i="56"/>
  <c r="V283" i="64"/>
  <c r="V282" i="64" s="1"/>
  <c r="V7" i="52"/>
  <c r="V85" i="52"/>
  <c r="V315" i="68"/>
  <c r="V314" i="68" s="1"/>
  <c r="V147" i="56"/>
  <c r="V146" i="55"/>
  <c r="V147" i="59"/>
  <c r="V313" i="66"/>
  <c r="V332" i="66" s="1"/>
  <c r="V333" i="66"/>
  <c r="V144" i="70"/>
  <c r="V132" i="46"/>
  <c r="V85" i="54"/>
  <c r="V86" i="58"/>
  <c r="V29" i="56"/>
  <c r="V28" i="55"/>
  <c r="V29" i="59"/>
  <c r="V319" i="71"/>
  <c r="V300" i="71"/>
  <c r="V318" i="71" s="1"/>
  <c r="P3" i="17"/>
  <c r="V66" i="56"/>
  <c r="V67" i="70"/>
  <c r="V131" i="42"/>
  <c r="V417" i="68"/>
  <c r="V90" i="56"/>
  <c r="V33" i="46"/>
  <c r="V145" i="65"/>
  <c r="R382" i="64"/>
  <c r="R21" i="56"/>
  <c r="V69" i="70"/>
  <c r="V135" i="42"/>
  <c r="V129" i="56"/>
  <c r="V128" i="55"/>
  <c r="V129" i="59"/>
  <c r="V313" i="65"/>
  <c r="V332" i="65" s="1"/>
  <c r="V333" i="65"/>
  <c r="V18" i="25"/>
  <c r="V18" i="28" s="1"/>
  <c r="V160" i="6"/>
  <c r="V120" i="6"/>
  <c r="V136" i="6"/>
  <c r="V7" i="55"/>
  <c r="V8" i="59"/>
  <c r="V390" i="67"/>
  <c r="V389" i="67" s="1"/>
  <c r="V66" i="59"/>
  <c r="V67" i="62"/>
  <c r="V8" i="25"/>
  <c r="V8" i="28" s="1"/>
  <c r="V4" i="22"/>
  <c r="V165" i="58"/>
  <c r="V164" i="54"/>
  <c r="V70" i="72"/>
  <c r="V172" i="42"/>
  <c r="V68" i="71"/>
  <c r="V150" i="42"/>
  <c r="V333" i="70"/>
  <c r="V313" i="70"/>
  <c r="V332" i="70" s="1"/>
  <c r="V128" i="54"/>
  <c r="V129" i="58"/>
  <c r="V369" i="64"/>
  <c r="V347" i="64"/>
  <c r="V368" i="64" s="1"/>
  <c r="V67" i="61"/>
  <c r="V66" i="58"/>
  <c r="V371" i="67"/>
  <c r="V370" i="67" s="1"/>
  <c r="V86" i="56"/>
  <c r="V85" i="55"/>
  <c r="V86" i="59"/>
  <c r="E99" i="68"/>
  <c r="U79" i="65"/>
  <c r="U79" i="71"/>
  <c r="D89" i="70"/>
  <c r="N81" i="71"/>
  <c r="L84" i="69"/>
  <c r="K85" i="67"/>
  <c r="J84" i="66"/>
  <c r="E89" i="66"/>
  <c r="T79" i="70"/>
  <c r="F84" i="70"/>
  <c r="N82" i="66"/>
  <c r="L88" i="69"/>
  <c r="K84" i="69"/>
  <c r="I100" i="68"/>
  <c r="S79" i="66"/>
  <c r="C84" i="65"/>
  <c r="E89" i="70"/>
  <c r="P85" i="69"/>
  <c r="E89" i="67"/>
  <c r="D89" i="67"/>
  <c r="C85" i="65"/>
  <c r="H100" i="68"/>
  <c r="J85" i="67"/>
  <c r="L82" i="67"/>
  <c r="R82" i="65"/>
  <c r="E88" i="67"/>
  <c r="B84" i="65"/>
  <c r="F84" i="67"/>
  <c r="J82" i="70"/>
  <c r="D99" i="68"/>
  <c r="M97" i="68"/>
  <c r="K88" i="69"/>
  <c r="J82" i="69"/>
  <c r="V21" i="23"/>
  <c r="V21" i="26" s="1"/>
  <c r="D88" i="67"/>
  <c r="H85" i="66"/>
  <c r="C85" i="70"/>
  <c r="D89" i="65"/>
  <c r="D89" i="66"/>
  <c r="U94" i="68"/>
  <c r="S101" i="56" l="1"/>
  <c r="V7" i="56"/>
  <c r="V334" i="66"/>
  <c r="S428" i="68"/>
  <c r="V85" i="56"/>
  <c r="V146" i="56"/>
  <c r="V14" i="56"/>
  <c r="V375" i="64"/>
  <c r="K291" i="69"/>
  <c r="K106" i="54"/>
  <c r="S310" i="69"/>
  <c r="K25" i="59"/>
  <c r="K24" i="59" s="1"/>
  <c r="K25" i="62"/>
  <c r="K24" i="62" s="1"/>
  <c r="K443" i="65"/>
  <c r="K442" i="65" s="1"/>
  <c r="K386" i="65"/>
  <c r="K385" i="65" s="1"/>
  <c r="S291" i="69"/>
  <c r="S106" i="54"/>
  <c r="P310" i="69"/>
  <c r="V291" i="69"/>
  <c r="V106" i="54"/>
  <c r="Q310" i="69"/>
  <c r="I386" i="69"/>
  <c r="I106" i="59"/>
  <c r="I443" i="69"/>
  <c r="I106" i="62"/>
  <c r="U106" i="59"/>
  <c r="U106" i="62"/>
  <c r="U443" i="69"/>
  <c r="U386" i="69"/>
  <c r="E106" i="55"/>
  <c r="M106" i="55"/>
  <c r="R310" i="69"/>
  <c r="M4" i="55"/>
  <c r="K443" i="69"/>
  <c r="K386" i="69"/>
  <c r="K106" i="59"/>
  <c r="K106" i="62"/>
  <c r="L386" i="65"/>
  <c r="L385" i="65" s="1"/>
  <c r="L25" i="59"/>
  <c r="L24" i="59" s="1"/>
  <c r="L443" i="65"/>
  <c r="L442" i="65" s="1"/>
  <c r="L25" i="62"/>
  <c r="L24" i="62" s="1"/>
  <c r="N310" i="69"/>
  <c r="S106" i="62"/>
  <c r="S386" i="69"/>
  <c r="S106" i="59"/>
  <c r="S443" i="69"/>
  <c r="H386" i="69"/>
  <c r="H106" i="59"/>
  <c r="H443" i="69"/>
  <c r="H106" i="62"/>
  <c r="I386" i="65"/>
  <c r="I385" i="65" s="1"/>
  <c r="I25" i="59"/>
  <c r="I24" i="59" s="1"/>
  <c r="I443" i="65"/>
  <c r="I442" i="65" s="1"/>
  <c r="I25" i="62"/>
  <c r="I24" i="62" s="1"/>
  <c r="V106" i="55"/>
  <c r="H291" i="69"/>
  <c r="H106" i="54"/>
  <c r="P386" i="69"/>
  <c r="P106" i="59"/>
  <c r="P106" i="62"/>
  <c r="P443" i="69"/>
  <c r="Q386" i="69"/>
  <c r="Q106" i="59"/>
  <c r="Q443" i="69"/>
  <c r="Q106" i="62"/>
  <c r="G291" i="69"/>
  <c r="G106" i="54"/>
  <c r="E310" i="69"/>
  <c r="M310" i="69"/>
  <c r="K25" i="54"/>
  <c r="K24" i="54" s="1"/>
  <c r="K291" i="65"/>
  <c r="K290" i="65" s="1"/>
  <c r="R386" i="69"/>
  <c r="R106" i="59"/>
  <c r="R443" i="69"/>
  <c r="R106" i="62"/>
  <c r="M344" i="64"/>
  <c r="N106" i="62"/>
  <c r="N386" i="69"/>
  <c r="N106" i="59"/>
  <c r="N443" i="69"/>
  <c r="S106" i="55"/>
  <c r="S106" i="56" s="1"/>
  <c r="H106" i="55"/>
  <c r="H108" i="56"/>
  <c r="I25" i="55"/>
  <c r="T310" i="69"/>
  <c r="V310" i="69"/>
  <c r="P106" i="55"/>
  <c r="N291" i="69"/>
  <c r="N106" i="54"/>
  <c r="E386" i="69"/>
  <c r="E106" i="59"/>
  <c r="E443" i="69"/>
  <c r="E106" i="62"/>
  <c r="G310" i="69"/>
  <c r="M106" i="62"/>
  <c r="M443" i="69"/>
  <c r="M386" i="69"/>
  <c r="M106" i="59"/>
  <c r="F106" i="55"/>
  <c r="E291" i="69"/>
  <c r="E106" i="54"/>
  <c r="U291" i="69"/>
  <c r="U106" i="54"/>
  <c r="G323" i="64"/>
  <c r="G4" i="54"/>
  <c r="N106" i="55"/>
  <c r="H310" i="69"/>
  <c r="K4" i="55"/>
  <c r="I310" i="65"/>
  <c r="T106" i="59"/>
  <c r="T443" i="69"/>
  <c r="T106" i="62"/>
  <c r="T386" i="69"/>
  <c r="N44" i="55"/>
  <c r="G4" i="55"/>
  <c r="V386" i="69"/>
  <c r="V106" i="59"/>
  <c r="V443" i="69"/>
  <c r="V106" i="62"/>
  <c r="E323" i="64"/>
  <c r="E4" i="54"/>
  <c r="R291" i="69"/>
  <c r="R106" i="54"/>
  <c r="G386" i="69"/>
  <c r="G106" i="59"/>
  <c r="G106" i="62"/>
  <c r="G443" i="69"/>
  <c r="F310" i="69"/>
  <c r="F291" i="69"/>
  <c r="F106" i="54"/>
  <c r="L291" i="69"/>
  <c r="L106" i="54"/>
  <c r="T291" i="69"/>
  <c r="T106" i="54"/>
  <c r="K344" i="64"/>
  <c r="L291" i="65"/>
  <c r="L290" i="65" s="1"/>
  <c r="L25" i="54"/>
  <c r="L24" i="54" s="1"/>
  <c r="T106" i="55"/>
  <c r="N310" i="66"/>
  <c r="G344" i="64"/>
  <c r="I291" i="65"/>
  <c r="I290" i="65" s="1"/>
  <c r="I25" i="54"/>
  <c r="I24" i="54" s="1"/>
  <c r="G106" i="55"/>
  <c r="I291" i="69"/>
  <c r="I106" i="54"/>
  <c r="F106" i="62"/>
  <c r="F386" i="69"/>
  <c r="F106" i="59"/>
  <c r="F443" i="69"/>
  <c r="K323" i="64"/>
  <c r="K4" i="54"/>
  <c r="L106" i="55"/>
  <c r="J310" i="69"/>
  <c r="K4" i="62"/>
  <c r="K428" i="64"/>
  <c r="K4" i="59"/>
  <c r="K491" i="64"/>
  <c r="E4" i="55"/>
  <c r="N386" i="66"/>
  <c r="N44" i="59"/>
  <c r="N443" i="66"/>
  <c r="N44" i="62"/>
  <c r="G491" i="64"/>
  <c r="G4" i="62"/>
  <c r="G428" i="64"/>
  <c r="G4" i="59"/>
  <c r="P291" i="69"/>
  <c r="P106" i="54"/>
  <c r="L310" i="69"/>
  <c r="G310" i="70"/>
  <c r="J291" i="69"/>
  <c r="J106" i="54"/>
  <c r="J386" i="69"/>
  <c r="J106" i="59"/>
  <c r="J443" i="69"/>
  <c r="J106" i="62"/>
  <c r="E367" i="64"/>
  <c r="E344" i="64"/>
  <c r="M323" i="64"/>
  <c r="M322" i="64" s="1"/>
  <c r="M4" i="54"/>
  <c r="M3" i="54" s="1"/>
  <c r="K25" i="55"/>
  <c r="Q291" i="69"/>
  <c r="Q106" i="54"/>
  <c r="G291" i="70"/>
  <c r="G125" i="54"/>
  <c r="N291" i="66"/>
  <c r="N44" i="54"/>
  <c r="I106" i="55"/>
  <c r="U106" i="55"/>
  <c r="L386" i="69"/>
  <c r="L106" i="59"/>
  <c r="L443" i="69"/>
  <c r="L106" i="62"/>
  <c r="K106" i="55"/>
  <c r="K106" i="56" s="1"/>
  <c r="K108" i="56"/>
  <c r="G125" i="62"/>
  <c r="G386" i="70"/>
  <c r="G125" i="59"/>
  <c r="G443" i="70"/>
  <c r="J106" i="55"/>
  <c r="L25" i="55"/>
  <c r="M291" i="69"/>
  <c r="M106" i="54"/>
  <c r="E4" i="59"/>
  <c r="E4" i="62"/>
  <c r="E491" i="64"/>
  <c r="E428" i="64"/>
  <c r="K310" i="65"/>
  <c r="Q106" i="55"/>
  <c r="I310" i="69"/>
  <c r="U310" i="69"/>
  <c r="R106" i="55"/>
  <c r="M428" i="64"/>
  <c r="M427" i="64" s="1"/>
  <c r="M4" i="59"/>
  <c r="M3" i="59" s="1"/>
  <c r="M4" i="62"/>
  <c r="M3" i="62" s="1"/>
  <c r="M491" i="64"/>
  <c r="M490" i="64" s="1"/>
  <c r="K310" i="69"/>
  <c r="G125" i="55"/>
  <c r="L310" i="65"/>
  <c r="V28" i="56"/>
  <c r="P29" i="21"/>
  <c r="P29" i="23"/>
  <c r="P29" i="26" s="1"/>
  <c r="V49" i="56"/>
  <c r="V143" i="65"/>
  <c r="V31" i="46"/>
  <c r="V144" i="65"/>
  <c r="V32" i="46"/>
  <c r="S28" i="23"/>
  <c r="S28" i="26" s="1"/>
  <c r="V355" i="72"/>
  <c r="V354" i="72" s="1"/>
  <c r="V165" i="61"/>
  <c r="V164" i="58"/>
  <c r="V69" i="65"/>
  <c r="V35" i="42"/>
  <c r="Q148" i="72"/>
  <c r="Q176" i="46"/>
  <c r="Q148" i="71"/>
  <c r="Q158" i="46"/>
  <c r="V373" i="71"/>
  <c r="V372" i="71" s="1"/>
  <c r="V147" i="62"/>
  <c r="V146" i="59"/>
  <c r="V164" i="56"/>
  <c r="V68" i="72"/>
  <c r="V168" i="42"/>
  <c r="V15" i="19"/>
  <c r="V15" i="21" s="1"/>
  <c r="V16" i="23"/>
  <c r="V15" i="24"/>
  <c r="V15" i="27" s="1"/>
  <c r="V16" i="27"/>
  <c r="V337" i="67"/>
  <c r="V71" i="56"/>
  <c r="Q187" i="68"/>
  <c r="Q102" i="46"/>
  <c r="V129" i="61"/>
  <c r="V128" i="58"/>
  <c r="V371" i="70"/>
  <c r="V370" i="70" s="1"/>
  <c r="V4" i="25"/>
  <c r="V4" i="28" s="1"/>
  <c r="V48" i="62"/>
  <c r="V390" i="66"/>
  <c r="V389" i="66" s="1"/>
  <c r="V47" i="59"/>
  <c r="V373" i="72"/>
  <c r="V372" i="72" s="1"/>
  <c r="V165" i="62"/>
  <c r="V164" i="59"/>
  <c r="V16" i="21"/>
  <c r="V416" i="68"/>
  <c r="V89" i="56"/>
  <c r="V28" i="59"/>
  <c r="V29" i="62"/>
  <c r="V390" i="65"/>
  <c r="V389" i="65" s="1"/>
  <c r="S28" i="24"/>
  <c r="S28" i="27" s="1"/>
  <c r="S28" i="21"/>
  <c r="V47" i="56"/>
  <c r="V371" i="65"/>
  <c r="V370" i="65" s="1"/>
  <c r="V28" i="58"/>
  <c r="V29" i="61"/>
  <c r="V21" i="24"/>
  <c r="V21" i="27" s="1"/>
  <c r="V21" i="21"/>
  <c r="V67" i="72"/>
  <c r="V167" i="42"/>
  <c r="Q152" i="65"/>
  <c r="Q40" i="46"/>
  <c r="Q152" i="66"/>
  <c r="Q59" i="46"/>
  <c r="V428" i="67"/>
  <c r="V427" i="67" s="1"/>
  <c r="V66" i="61"/>
  <c r="S20" i="56"/>
  <c r="S31" i="24"/>
  <c r="S31" i="27" s="1"/>
  <c r="S31" i="21"/>
  <c r="V69" i="56"/>
  <c r="S31" i="25"/>
  <c r="S31" i="28" s="1"/>
  <c r="Q170" i="64"/>
  <c r="Q21" i="46"/>
  <c r="V70" i="71"/>
  <c r="V154" i="42"/>
  <c r="V77" i="64"/>
  <c r="V12" i="42"/>
  <c r="V8" i="62"/>
  <c r="V432" i="64"/>
  <c r="V431" i="64" s="1"/>
  <c r="V7" i="59"/>
  <c r="V390" i="70"/>
  <c r="V389" i="70" s="1"/>
  <c r="V128" i="59"/>
  <c r="V129" i="62"/>
  <c r="S381" i="64"/>
  <c r="V335" i="67"/>
  <c r="V22" i="23"/>
  <c r="V22" i="26" s="1"/>
  <c r="R31" i="23"/>
  <c r="R31" i="26" s="1"/>
  <c r="V67" i="71"/>
  <c r="V149" i="42"/>
  <c r="V143" i="70"/>
  <c r="V131" i="46"/>
  <c r="V85" i="59"/>
  <c r="V485" i="68"/>
  <c r="V484" i="68" s="1"/>
  <c r="V86" i="62"/>
  <c r="V66" i="62"/>
  <c r="V447" i="67"/>
  <c r="V446" i="67" s="1"/>
  <c r="V128" i="56"/>
  <c r="V86" i="61"/>
  <c r="V461" i="68"/>
  <c r="V460" i="68" s="1"/>
  <c r="V85" i="58"/>
  <c r="V371" i="66"/>
  <c r="V370" i="66" s="1"/>
  <c r="V47" i="58"/>
  <c r="V48" i="61"/>
  <c r="V355" i="71"/>
  <c r="V354" i="71" s="1"/>
  <c r="V146" i="58"/>
  <c r="V147" i="61"/>
  <c r="V411" i="64"/>
  <c r="V410" i="64" s="1"/>
  <c r="V7" i="58"/>
  <c r="V8" i="61"/>
  <c r="C84" i="71"/>
  <c r="J85" i="66"/>
  <c r="G89" i="70"/>
  <c r="N97" i="68"/>
  <c r="V17" i="18"/>
  <c r="V79" i="65"/>
  <c r="E85" i="65"/>
  <c r="F89" i="67"/>
  <c r="C88" i="70"/>
  <c r="M85" i="67"/>
  <c r="K82" i="69"/>
  <c r="K84" i="66"/>
  <c r="K82" i="70"/>
  <c r="Q85" i="69"/>
  <c r="M81" i="72"/>
  <c r="K85" i="66"/>
  <c r="E89" i="65"/>
  <c r="V94" i="68"/>
  <c r="L81" i="72"/>
  <c r="D83" i="72"/>
  <c r="V79" i="67"/>
  <c r="B88" i="70"/>
  <c r="I85" i="66"/>
  <c r="M82" i="67"/>
  <c r="O82" i="66"/>
  <c r="U79" i="70"/>
  <c r="G84" i="70"/>
  <c r="G99" i="68"/>
  <c r="B84" i="71"/>
  <c r="F88" i="67"/>
  <c r="S82" i="65"/>
  <c r="E88" i="66"/>
  <c r="C83" i="72"/>
  <c r="M84" i="69"/>
  <c r="F89" i="66"/>
  <c r="H89" i="70"/>
  <c r="V79" i="71"/>
  <c r="G84" i="67"/>
  <c r="D85" i="65"/>
  <c r="F89" i="70"/>
  <c r="J100" i="68"/>
  <c r="T79" i="66"/>
  <c r="B83" i="72"/>
  <c r="I84" i="66"/>
  <c r="B88" i="72"/>
  <c r="F88" i="66"/>
  <c r="B87" i="72"/>
  <c r="D85" i="70"/>
  <c r="B88" i="71"/>
  <c r="M88" i="69"/>
  <c r="O81" i="71"/>
  <c r="F99" i="68"/>
  <c r="D84" i="65"/>
  <c r="L85" i="67"/>
  <c r="E83" i="72"/>
  <c r="H106" i="56" l="1"/>
  <c r="E365" i="64"/>
  <c r="K27" i="56"/>
  <c r="E6" i="56"/>
  <c r="G108" i="56"/>
  <c r="V108" i="56"/>
  <c r="V106" i="56"/>
  <c r="U108" i="56"/>
  <c r="L331" i="69"/>
  <c r="I106" i="56"/>
  <c r="L329" i="69"/>
  <c r="I108" i="56"/>
  <c r="G4" i="56"/>
  <c r="U106" i="56"/>
  <c r="V331" i="69"/>
  <c r="L27" i="56"/>
  <c r="E4" i="56"/>
  <c r="G106" i="56"/>
  <c r="F331" i="69"/>
  <c r="G6" i="56"/>
  <c r="N106" i="56"/>
  <c r="N108" i="56"/>
  <c r="K331" i="69"/>
  <c r="K329" i="69"/>
  <c r="L331" i="65"/>
  <c r="V329" i="69"/>
  <c r="S108" i="56"/>
  <c r="L106" i="56"/>
  <c r="G331" i="69"/>
  <c r="L108" i="56"/>
  <c r="G329" i="69"/>
  <c r="H331" i="69"/>
  <c r="H329" i="69"/>
  <c r="G365" i="64"/>
  <c r="G367" i="64"/>
  <c r="J106" i="56"/>
  <c r="G127" i="56"/>
  <c r="G125" i="56"/>
  <c r="K331" i="65"/>
  <c r="V421" i="68"/>
  <c r="V95" i="56"/>
  <c r="F329" i="69"/>
  <c r="V94" i="56"/>
  <c r="I331" i="69"/>
  <c r="J108" i="56"/>
  <c r="T108" i="56"/>
  <c r="I329" i="69"/>
  <c r="T106" i="56"/>
  <c r="R106" i="56"/>
  <c r="Q108" i="56"/>
  <c r="V372" i="64"/>
  <c r="R108" i="56"/>
  <c r="Q106" i="56"/>
  <c r="U329" i="69"/>
  <c r="U331" i="69"/>
  <c r="N348" i="66"/>
  <c r="N44" i="57"/>
  <c r="K386" i="64"/>
  <c r="K4" i="57"/>
  <c r="K116" i="46"/>
  <c r="K147" i="69"/>
  <c r="T348" i="69"/>
  <c r="T106" i="57"/>
  <c r="I147" i="69"/>
  <c r="I116" i="46"/>
  <c r="J329" i="69"/>
  <c r="S147" i="69"/>
  <c r="S116" i="46"/>
  <c r="K365" i="64"/>
  <c r="U348" i="69"/>
  <c r="U106" i="57"/>
  <c r="N46" i="56"/>
  <c r="U106" i="58"/>
  <c r="U106" i="61"/>
  <c r="U424" i="69"/>
  <c r="U367" i="69"/>
  <c r="P106" i="56"/>
  <c r="M367" i="64"/>
  <c r="H367" i="69"/>
  <c r="H106" i="58"/>
  <c r="H106" i="61"/>
  <c r="H424" i="69"/>
  <c r="H149" i="69"/>
  <c r="H118" i="46"/>
  <c r="S331" i="69"/>
  <c r="N118" i="46"/>
  <c r="N149" i="69"/>
  <c r="M106" i="57"/>
  <c r="M348" i="69"/>
  <c r="L309" i="65"/>
  <c r="L328" i="65" s="1"/>
  <c r="L329" i="65"/>
  <c r="N147" i="69"/>
  <c r="N116" i="46"/>
  <c r="M367" i="69"/>
  <c r="M106" i="58"/>
  <c r="M424" i="69"/>
  <c r="M106" i="61"/>
  <c r="G147" i="69"/>
  <c r="G116" i="46"/>
  <c r="G331" i="70"/>
  <c r="O147" i="69"/>
  <c r="O116" i="46"/>
  <c r="F147" i="69"/>
  <c r="F116" i="46"/>
  <c r="J331" i="69"/>
  <c r="N331" i="66"/>
  <c r="K367" i="64"/>
  <c r="T424" i="69"/>
  <c r="T106" i="61"/>
  <c r="T367" i="69"/>
  <c r="T106" i="58"/>
  <c r="G386" i="64"/>
  <c r="G4" i="57"/>
  <c r="N44" i="56"/>
  <c r="M153" i="69"/>
  <c r="M122" i="46"/>
  <c r="V348" i="69"/>
  <c r="V106" i="57"/>
  <c r="P108" i="56"/>
  <c r="V147" i="69"/>
  <c r="V116" i="46"/>
  <c r="M6" i="56"/>
  <c r="G153" i="69"/>
  <c r="G122" i="46"/>
  <c r="S329" i="69"/>
  <c r="E147" i="69"/>
  <c r="E116" i="46"/>
  <c r="G329" i="70"/>
  <c r="N153" i="69"/>
  <c r="N122" i="46"/>
  <c r="K470" i="64"/>
  <c r="K4" i="61"/>
  <c r="K407" i="64"/>
  <c r="K4" i="58"/>
  <c r="N329" i="66"/>
  <c r="L367" i="65"/>
  <c r="L366" i="65" s="1"/>
  <c r="L25" i="58"/>
  <c r="L24" i="58" s="1"/>
  <c r="L25" i="61"/>
  <c r="L24" i="61" s="1"/>
  <c r="L424" i="65"/>
  <c r="L423" i="65" s="1"/>
  <c r="L147" i="69"/>
  <c r="L116" i="46"/>
  <c r="M147" i="69"/>
  <c r="M116" i="46"/>
  <c r="J149" i="69"/>
  <c r="J118" i="46"/>
  <c r="J153" i="69"/>
  <c r="J122" i="46"/>
  <c r="M4" i="56"/>
  <c r="M3" i="55"/>
  <c r="M3" i="56" s="1"/>
  <c r="R329" i="69"/>
  <c r="M108" i="56"/>
  <c r="F153" i="69"/>
  <c r="F122" i="46"/>
  <c r="Q348" i="69"/>
  <c r="Q106" i="57"/>
  <c r="L25" i="56"/>
  <c r="L24" i="55"/>
  <c r="L24" i="56" s="1"/>
  <c r="I348" i="65"/>
  <c r="I347" i="65" s="1"/>
  <c r="I25" i="57"/>
  <c r="I24" i="57" s="1"/>
  <c r="Q367" i="69"/>
  <c r="Q106" i="58"/>
  <c r="Q424" i="69"/>
  <c r="Q106" i="61"/>
  <c r="E153" i="69"/>
  <c r="E122" i="46"/>
  <c r="Q116" i="46"/>
  <c r="Q147" i="69"/>
  <c r="I424" i="69"/>
  <c r="I106" i="61"/>
  <c r="I367" i="69"/>
  <c r="I106" i="58"/>
  <c r="N106" i="57"/>
  <c r="N348" i="69"/>
  <c r="K348" i="65"/>
  <c r="K347" i="65" s="1"/>
  <c r="K25" i="57"/>
  <c r="K24" i="57" s="1"/>
  <c r="N367" i="69"/>
  <c r="N106" i="58"/>
  <c r="N424" i="69"/>
  <c r="N106" i="61"/>
  <c r="K348" i="69"/>
  <c r="K106" i="57"/>
  <c r="R331" i="69"/>
  <c r="M106" i="56"/>
  <c r="S367" i="69"/>
  <c r="S106" i="58"/>
  <c r="S424" i="69"/>
  <c r="S106" i="61"/>
  <c r="G149" i="69"/>
  <c r="G118" i="46"/>
  <c r="G125" i="57"/>
  <c r="G348" i="70"/>
  <c r="K309" i="65"/>
  <c r="K328" i="65" s="1"/>
  <c r="K329" i="65"/>
  <c r="N367" i="66"/>
  <c r="N44" i="58"/>
  <c r="N424" i="66"/>
  <c r="N44" i="61"/>
  <c r="L348" i="65"/>
  <c r="L347" i="65" s="1"/>
  <c r="L25" i="57"/>
  <c r="L24" i="57" s="1"/>
  <c r="T118" i="46"/>
  <c r="T149" i="69"/>
  <c r="R367" i="69"/>
  <c r="R106" i="58"/>
  <c r="R106" i="61"/>
  <c r="R424" i="69"/>
  <c r="I331" i="65"/>
  <c r="K4" i="56"/>
  <c r="G348" i="69"/>
  <c r="G106" i="57"/>
  <c r="T329" i="69"/>
  <c r="I27" i="56"/>
  <c r="V424" i="69"/>
  <c r="V106" i="61"/>
  <c r="V367" i="69"/>
  <c r="V106" i="58"/>
  <c r="L153" i="69"/>
  <c r="L122" i="46"/>
  <c r="J348" i="69"/>
  <c r="J106" i="57"/>
  <c r="P348" i="69"/>
  <c r="P106" i="57"/>
  <c r="P106" i="58"/>
  <c r="P106" i="61"/>
  <c r="P424" i="69"/>
  <c r="P367" i="69"/>
  <c r="J147" i="69"/>
  <c r="J116" i="46"/>
  <c r="I367" i="65"/>
  <c r="I366" i="65" s="1"/>
  <c r="I25" i="58"/>
  <c r="I24" i="58" s="1"/>
  <c r="I25" i="61"/>
  <c r="I24" i="61" s="1"/>
  <c r="I424" i="65"/>
  <c r="I423" i="65" s="1"/>
  <c r="H147" i="69"/>
  <c r="H116" i="46"/>
  <c r="F106" i="58"/>
  <c r="F424" i="69"/>
  <c r="F106" i="61"/>
  <c r="F367" i="69"/>
  <c r="E470" i="64"/>
  <c r="E407" i="64"/>
  <c r="E4" i="58"/>
  <c r="E4" i="61"/>
  <c r="I329" i="65"/>
  <c r="I309" i="65"/>
  <c r="I328" i="65" s="1"/>
  <c r="K6" i="56"/>
  <c r="T331" i="69"/>
  <c r="I25" i="56"/>
  <c r="I24" i="55"/>
  <c r="I24" i="56" s="1"/>
  <c r="H153" i="69"/>
  <c r="H122" i="46"/>
  <c r="I153" i="69"/>
  <c r="I122" i="46"/>
  <c r="K424" i="65"/>
  <c r="K423" i="65" s="1"/>
  <c r="K25" i="61"/>
  <c r="K24" i="61" s="1"/>
  <c r="K367" i="65"/>
  <c r="K366" i="65" s="1"/>
  <c r="K25" i="58"/>
  <c r="K24" i="58" s="1"/>
  <c r="Q122" i="46"/>
  <c r="Q153" i="69"/>
  <c r="M118" i="46"/>
  <c r="M149" i="69"/>
  <c r="Q331" i="69"/>
  <c r="F118" i="46"/>
  <c r="F149" i="69"/>
  <c r="M4" i="57"/>
  <c r="M3" i="57" s="1"/>
  <c r="M386" i="64"/>
  <c r="M385" i="64" s="1"/>
  <c r="I348" i="69"/>
  <c r="I106" i="57"/>
  <c r="K24" i="55"/>
  <c r="K24" i="56" s="1"/>
  <c r="K25" i="56"/>
  <c r="M407" i="64"/>
  <c r="M406" i="64" s="1"/>
  <c r="M4" i="58"/>
  <c r="M3" i="58" s="1"/>
  <c r="M4" i="61"/>
  <c r="M3" i="61" s="1"/>
  <c r="M470" i="64"/>
  <c r="M469" i="64" s="1"/>
  <c r="U118" i="46"/>
  <c r="U149" i="69"/>
  <c r="E4" i="57"/>
  <c r="E386" i="64"/>
  <c r="L367" i="69"/>
  <c r="L106" i="58"/>
  <c r="L106" i="61"/>
  <c r="L424" i="69"/>
  <c r="E348" i="69"/>
  <c r="E106" i="57"/>
  <c r="E367" i="69"/>
  <c r="E106" i="58"/>
  <c r="E424" i="69"/>
  <c r="E106" i="61"/>
  <c r="F106" i="56"/>
  <c r="K153" i="69"/>
  <c r="K122" i="46"/>
  <c r="I149" i="69"/>
  <c r="I118" i="46"/>
  <c r="M331" i="69"/>
  <c r="E331" i="69"/>
  <c r="G367" i="69"/>
  <c r="G106" i="58"/>
  <c r="G106" i="61"/>
  <c r="G424" i="69"/>
  <c r="E149" i="69"/>
  <c r="E118" i="46"/>
  <c r="N331" i="69"/>
  <c r="F348" i="69"/>
  <c r="F106" i="57"/>
  <c r="E106" i="56"/>
  <c r="Q329" i="69"/>
  <c r="P329" i="69"/>
  <c r="K367" i="69"/>
  <c r="K106" i="58"/>
  <c r="K424" i="69"/>
  <c r="K106" i="61"/>
  <c r="L348" i="69"/>
  <c r="L106" i="57"/>
  <c r="G367" i="70"/>
  <c r="G125" i="58"/>
  <c r="G125" i="61"/>
  <c r="G424" i="70"/>
  <c r="J367" i="69"/>
  <c r="J106" i="58"/>
  <c r="J424" i="69"/>
  <c r="J106" i="61"/>
  <c r="O153" i="69"/>
  <c r="O122" i="46"/>
  <c r="R348" i="69"/>
  <c r="R106" i="57"/>
  <c r="V149" i="69"/>
  <c r="V118" i="46"/>
  <c r="G4" i="61"/>
  <c r="G407" i="64"/>
  <c r="G4" i="58"/>
  <c r="G470" i="64"/>
  <c r="L149" i="69"/>
  <c r="L118" i="46"/>
  <c r="U147" i="69"/>
  <c r="U116" i="46"/>
  <c r="F108" i="56"/>
  <c r="T147" i="69"/>
  <c r="T116" i="46"/>
  <c r="H106" i="57"/>
  <c r="H348" i="69"/>
  <c r="M365" i="64"/>
  <c r="M343" i="64"/>
  <c r="M364" i="64" s="1"/>
  <c r="M329" i="69"/>
  <c r="E329" i="69"/>
  <c r="S106" i="57"/>
  <c r="S348" i="69"/>
  <c r="N329" i="69"/>
  <c r="E108" i="56"/>
  <c r="P331" i="69"/>
  <c r="P27" i="22"/>
  <c r="P29" i="25"/>
  <c r="P29" i="28" s="1"/>
  <c r="V26" i="24"/>
  <c r="V26" i="27" s="1"/>
  <c r="V139" i="71"/>
  <c r="V149" i="46"/>
  <c r="S20" i="46"/>
  <c r="S169" i="64"/>
  <c r="V419" i="68"/>
  <c r="V92" i="56"/>
  <c r="V139" i="72"/>
  <c r="V167" i="46"/>
  <c r="V164" i="62"/>
  <c r="V427" i="72"/>
  <c r="V426" i="72" s="1"/>
  <c r="S28" i="25"/>
  <c r="S28" i="28" s="1"/>
  <c r="R101" i="56"/>
  <c r="V11" i="56"/>
  <c r="Q29" i="14"/>
  <c r="Q29" i="17" s="1"/>
  <c r="Q27" i="11"/>
  <c r="R383" i="64"/>
  <c r="Q29" i="13"/>
  <c r="Q29" i="16" s="1"/>
  <c r="Q29" i="10"/>
  <c r="I89" i="69"/>
  <c r="V141" i="72"/>
  <c r="V169" i="46"/>
  <c r="V69" i="72"/>
  <c r="V171" i="42"/>
  <c r="V373" i="64"/>
  <c r="V69" i="71"/>
  <c r="V153" i="42"/>
  <c r="V128" i="62"/>
  <c r="V447" i="70"/>
  <c r="V446" i="70" s="1"/>
  <c r="R428" i="68"/>
  <c r="V85" i="61"/>
  <c r="V533" i="68"/>
  <c r="V532" i="68" s="1"/>
  <c r="V76" i="64"/>
  <c r="V337" i="70"/>
  <c r="V133" i="56"/>
  <c r="V22" i="25"/>
  <c r="V22" i="28" s="1"/>
  <c r="V146" i="61"/>
  <c r="V409" i="71"/>
  <c r="V408" i="71" s="1"/>
  <c r="V422" i="68"/>
  <c r="V12" i="56"/>
  <c r="R322" i="64"/>
  <c r="R3" i="54"/>
  <c r="V141" i="71"/>
  <c r="V151" i="46"/>
  <c r="V428" i="70"/>
  <c r="V427" i="70" s="1"/>
  <c r="V128" i="61"/>
  <c r="V13" i="56"/>
  <c r="V336" i="67"/>
  <c r="V70" i="56"/>
  <c r="R345" i="66"/>
  <c r="R60" i="56"/>
  <c r="V420" i="68"/>
  <c r="V93" i="56"/>
  <c r="V428" i="66"/>
  <c r="V427" i="66" s="1"/>
  <c r="V47" i="61"/>
  <c r="V557" i="68"/>
  <c r="V556" i="68" s="1"/>
  <c r="V85" i="62"/>
  <c r="V28" i="61"/>
  <c r="V428" i="65"/>
  <c r="V427" i="65" s="1"/>
  <c r="V447" i="66"/>
  <c r="V446" i="66" s="1"/>
  <c r="V47" i="62"/>
  <c r="V16" i="26"/>
  <c r="V15" i="23"/>
  <c r="V15" i="26" s="1"/>
  <c r="V374" i="64"/>
  <c r="V164" i="61"/>
  <c r="V409" i="72"/>
  <c r="V408" i="72" s="1"/>
  <c r="V22" i="24"/>
  <c r="V22" i="27" s="1"/>
  <c r="V22" i="21"/>
  <c r="R31" i="25"/>
  <c r="R31" i="28" s="1"/>
  <c r="R27" i="18"/>
  <c r="I82" i="69"/>
  <c r="S186" i="68"/>
  <c r="S101" i="46"/>
  <c r="V474" i="64"/>
  <c r="V473" i="64" s="1"/>
  <c r="V7" i="61"/>
  <c r="V24" i="13"/>
  <c r="V24" i="16" s="1"/>
  <c r="V24" i="10"/>
  <c r="V28" i="62"/>
  <c r="V447" i="65"/>
  <c r="V446" i="65" s="1"/>
  <c r="V18" i="56"/>
  <c r="V88" i="56"/>
  <c r="V7" i="62"/>
  <c r="V495" i="64"/>
  <c r="V494" i="64" s="1"/>
  <c r="V21" i="25"/>
  <c r="V21" i="28" s="1"/>
  <c r="R31" i="24"/>
  <c r="R31" i="27" s="1"/>
  <c r="R31" i="21"/>
  <c r="V146" i="62"/>
  <c r="V427" i="71"/>
  <c r="V426" i="71" s="1"/>
  <c r="V379" i="64"/>
  <c r="R22" i="56"/>
  <c r="V415" i="68"/>
  <c r="V26" i="23"/>
  <c r="V26" i="26" s="1"/>
  <c r="E85" i="70"/>
  <c r="U79" i="66"/>
  <c r="P82" i="66"/>
  <c r="N82" i="67"/>
  <c r="D84" i="71"/>
  <c r="E84" i="65"/>
  <c r="L84" i="66"/>
  <c r="G89" i="67"/>
  <c r="L82" i="70"/>
  <c r="G88" i="66"/>
  <c r="B83" i="71"/>
  <c r="N88" i="69"/>
  <c r="F85" i="65"/>
  <c r="G88" i="67"/>
  <c r="C88" i="71"/>
  <c r="P81" i="71"/>
  <c r="F83" i="72"/>
  <c r="V79" i="70"/>
  <c r="F89" i="65"/>
  <c r="R85" i="69"/>
  <c r="C87" i="72"/>
  <c r="K100" i="68"/>
  <c r="N84" i="69"/>
  <c r="G89" i="66"/>
  <c r="N81" i="72"/>
  <c r="L82" i="69"/>
  <c r="B87" i="71"/>
  <c r="H88" i="67"/>
  <c r="T82" i="65"/>
  <c r="L85" i="66"/>
  <c r="H84" i="70"/>
  <c r="N85" i="67"/>
  <c r="H84" i="67"/>
  <c r="D88" i="72"/>
  <c r="C88" i="72"/>
  <c r="J89" i="69"/>
  <c r="H99" i="68"/>
  <c r="B88" i="65"/>
  <c r="D88" i="70"/>
  <c r="O97" i="68"/>
  <c r="Q120" i="46" l="1"/>
  <c r="Q151" i="69"/>
  <c r="H405" i="69"/>
  <c r="H106" i="60"/>
  <c r="H462" i="69"/>
  <c r="H106" i="63"/>
  <c r="P153" i="69"/>
  <c r="P122" i="46"/>
  <c r="F405" i="69"/>
  <c r="F106" i="60"/>
  <c r="F462" i="69"/>
  <c r="F106" i="63"/>
  <c r="L405" i="65"/>
  <c r="L404" i="65" s="1"/>
  <c r="L25" i="60"/>
  <c r="L24" i="60" s="1"/>
  <c r="L25" i="63"/>
  <c r="L24" i="63" s="1"/>
  <c r="L462" i="65"/>
  <c r="L461" i="65" s="1"/>
  <c r="I405" i="65"/>
  <c r="I404" i="65" s="1"/>
  <c r="I25" i="60"/>
  <c r="I24" i="60" s="1"/>
  <c r="I462" i="65"/>
  <c r="I461" i="65" s="1"/>
  <c r="I25" i="63"/>
  <c r="I24" i="63" s="1"/>
  <c r="N151" i="69"/>
  <c r="N120" i="46"/>
  <c r="V148" i="69"/>
  <c r="V117" i="46"/>
  <c r="F148" i="69"/>
  <c r="F117" i="46"/>
  <c r="E449" i="64"/>
  <c r="E4" i="60"/>
  <c r="E4" i="63"/>
  <c r="E512" i="64"/>
  <c r="G117" i="46"/>
  <c r="G148" i="69"/>
  <c r="H151" i="69"/>
  <c r="H120" i="46"/>
  <c r="K405" i="65"/>
  <c r="K404" i="65" s="1"/>
  <c r="K25" i="60"/>
  <c r="K24" i="60" s="1"/>
  <c r="K462" i="65"/>
  <c r="K461" i="65" s="1"/>
  <c r="K25" i="63"/>
  <c r="K24" i="63" s="1"/>
  <c r="Q106" i="60"/>
  <c r="Q106" i="63"/>
  <c r="Q462" i="69"/>
  <c r="Q405" i="69"/>
  <c r="F151" i="69"/>
  <c r="F120" i="46"/>
  <c r="I148" i="69"/>
  <c r="I117" i="46"/>
  <c r="U405" i="69"/>
  <c r="U106" i="60"/>
  <c r="U462" i="69"/>
  <c r="U106" i="63"/>
  <c r="K449" i="64"/>
  <c r="K4" i="60"/>
  <c r="K4" i="63"/>
  <c r="K512" i="64"/>
  <c r="E462" i="69"/>
  <c r="E106" i="63"/>
  <c r="E405" i="69"/>
  <c r="E106" i="60"/>
  <c r="K151" i="69"/>
  <c r="K120" i="46"/>
  <c r="P405" i="69"/>
  <c r="P106" i="60"/>
  <c r="P462" i="69"/>
  <c r="P106" i="63"/>
  <c r="E148" i="69"/>
  <c r="E117" i="46"/>
  <c r="L148" i="69"/>
  <c r="L117" i="46"/>
  <c r="S405" i="69"/>
  <c r="S106" i="60"/>
  <c r="S106" i="63"/>
  <c r="S462" i="69"/>
  <c r="I151" i="69"/>
  <c r="I120" i="46"/>
  <c r="G405" i="70"/>
  <c r="G125" i="60"/>
  <c r="G462" i="70"/>
  <c r="G125" i="63"/>
  <c r="K106" i="63"/>
  <c r="K462" i="69"/>
  <c r="K405" i="69"/>
  <c r="K106" i="60"/>
  <c r="J151" i="69"/>
  <c r="J120" i="46"/>
  <c r="R147" i="69"/>
  <c r="R116" i="46"/>
  <c r="V405" i="69"/>
  <c r="V106" i="60"/>
  <c r="V106" i="63"/>
  <c r="V462" i="69"/>
  <c r="G449" i="64"/>
  <c r="G4" i="60"/>
  <c r="G4" i="63"/>
  <c r="G512" i="64"/>
  <c r="N44" i="63"/>
  <c r="N462" i="66"/>
  <c r="N405" i="66"/>
  <c r="N44" i="60"/>
  <c r="U148" i="69"/>
  <c r="U117" i="46"/>
  <c r="L405" i="69"/>
  <c r="L106" i="60"/>
  <c r="L462" i="69"/>
  <c r="L106" i="63"/>
  <c r="P149" i="69"/>
  <c r="P118" i="46"/>
  <c r="G462" i="69"/>
  <c r="G405" i="69"/>
  <c r="G106" i="60"/>
  <c r="G106" i="63"/>
  <c r="Q149" i="69"/>
  <c r="Q118" i="46"/>
  <c r="L120" i="46"/>
  <c r="L151" i="69"/>
  <c r="H148" i="69"/>
  <c r="H117" i="46"/>
  <c r="E151" i="69"/>
  <c r="E120" i="46"/>
  <c r="N117" i="46"/>
  <c r="N148" i="69"/>
  <c r="O149" i="69"/>
  <c r="O118" i="46"/>
  <c r="M405" i="69"/>
  <c r="M106" i="60"/>
  <c r="M106" i="63"/>
  <c r="M462" i="69"/>
  <c r="O151" i="69"/>
  <c r="O120" i="46"/>
  <c r="I462" i="69"/>
  <c r="I106" i="63"/>
  <c r="I405" i="69"/>
  <c r="I106" i="60"/>
  <c r="M512" i="64"/>
  <c r="M511" i="64" s="1"/>
  <c r="M4" i="63"/>
  <c r="M3" i="63" s="1"/>
  <c r="M449" i="64"/>
  <c r="M448" i="64" s="1"/>
  <c r="M4" i="60"/>
  <c r="M3" i="60" s="1"/>
  <c r="T148" i="69"/>
  <c r="T117" i="46"/>
  <c r="J106" i="60"/>
  <c r="J106" i="63"/>
  <c r="J462" i="69"/>
  <c r="J405" i="69"/>
  <c r="N462" i="69"/>
  <c r="N106" i="63"/>
  <c r="N405" i="69"/>
  <c r="N106" i="60"/>
  <c r="S149" i="69"/>
  <c r="S118" i="46"/>
  <c r="G151" i="69"/>
  <c r="G120" i="46"/>
  <c r="T405" i="69"/>
  <c r="T106" i="60"/>
  <c r="T106" i="63"/>
  <c r="T462" i="69"/>
  <c r="R405" i="69"/>
  <c r="R106" i="60"/>
  <c r="R106" i="63"/>
  <c r="R462" i="69"/>
  <c r="P147" i="69"/>
  <c r="P116" i="46"/>
  <c r="M148" i="69"/>
  <c r="M117" i="46"/>
  <c r="K149" i="69"/>
  <c r="K118" i="46"/>
  <c r="J148" i="69"/>
  <c r="J117" i="46"/>
  <c r="M151" i="69"/>
  <c r="M120" i="46"/>
  <c r="P27" i="25"/>
  <c r="P27" i="28" s="1"/>
  <c r="P3" i="22"/>
  <c r="R30" i="24"/>
  <c r="R30" i="27" s="1"/>
  <c r="R30" i="23"/>
  <c r="R30" i="26" s="1"/>
  <c r="R344" i="67"/>
  <c r="R78" i="56"/>
  <c r="V160" i="64"/>
  <c r="V11" i="46"/>
  <c r="V162" i="64"/>
  <c r="V13" i="46"/>
  <c r="V24" i="23"/>
  <c r="V24" i="26" s="1"/>
  <c r="V140" i="72"/>
  <c r="V168" i="46"/>
  <c r="R385" i="64"/>
  <c r="R3" i="57"/>
  <c r="S31" i="13"/>
  <c r="S31" i="16" s="1"/>
  <c r="S31" i="10"/>
  <c r="V82" i="68"/>
  <c r="V93" i="42"/>
  <c r="V140" i="71"/>
  <c r="V150" i="46"/>
  <c r="R406" i="64"/>
  <c r="R3" i="58"/>
  <c r="R469" i="64"/>
  <c r="R3" i="61"/>
  <c r="V26" i="21"/>
  <c r="V336" i="70"/>
  <c r="V132" i="56"/>
  <c r="R19" i="56"/>
  <c r="R3" i="55"/>
  <c r="R380" i="64"/>
  <c r="R343" i="64"/>
  <c r="R364" i="64" s="1"/>
  <c r="V11" i="42"/>
  <c r="V99" i="56"/>
  <c r="Q27" i="14"/>
  <c r="Q27" i="17" s="1"/>
  <c r="Q3" i="11"/>
  <c r="V337" i="65"/>
  <c r="V33" i="56"/>
  <c r="V81" i="68"/>
  <c r="V92" i="42"/>
  <c r="V84" i="68"/>
  <c r="V97" i="42"/>
  <c r="R427" i="64"/>
  <c r="R3" i="59"/>
  <c r="R490" i="64"/>
  <c r="R3" i="62"/>
  <c r="V426" i="68"/>
  <c r="S28" i="13"/>
  <c r="S28" i="16" s="1"/>
  <c r="S28" i="10"/>
  <c r="K89" i="67"/>
  <c r="L89" i="70"/>
  <c r="D108" i="68"/>
  <c r="E88" i="71"/>
  <c r="J89" i="67"/>
  <c r="F84" i="71"/>
  <c r="I84" i="70"/>
  <c r="Q82" i="66"/>
  <c r="C87" i="71"/>
  <c r="P97" i="68"/>
  <c r="G89" i="65"/>
  <c r="J88" i="67"/>
  <c r="F83" i="71"/>
  <c r="E88" i="70"/>
  <c r="M85" i="66"/>
  <c r="M82" i="69"/>
  <c r="D87" i="72"/>
  <c r="C84" i="72"/>
  <c r="F85" i="70"/>
  <c r="H83" i="71"/>
  <c r="O85" i="67"/>
  <c r="C108" i="68"/>
  <c r="B104" i="68"/>
  <c r="M84" i="66"/>
  <c r="E88" i="72"/>
  <c r="O88" i="69"/>
  <c r="C88" i="65"/>
  <c r="L100" i="68"/>
  <c r="J84" i="70"/>
  <c r="G83" i="71"/>
  <c r="E84" i="71"/>
  <c r="U82" i="65"/>
  <c r="S85" i="69"/>
  <c r="D88" i="71"/>
  <c r="O82" i="67"/>
  <c r="K89" i="70"/>
  <c r="G83" i="72"/>
  <c r="C83" i="71"/>
  <c r="B84" i="72"/>
  <c r="O84" i="69"/>
  <c r="Q81" i="71"/>
  <c r="F88" i="70"/>
  <c r="D83" i="71"/>
  <c r="H89" i="66"/>
  <c r="D84" i="72"/>
  <c r="V79" i="66"/>
  <c r="F84" i="65"/>
  <c r="B108" i="68"/>
  <c r="K89" i="69"/>
  <c r="D88" i="65"/>
  <c r="J89" i="70"/>
  <c r="G85" i="65"/>
  <c r="H88" i="66"/>
  <c r="M82" i="70"/>
  <c r="H89" i="67"/>
  <c r="V335" i="70" l="1"/>
  <c r="V131" i="56"/>
  <c r="U142" i="69"/>
  <c r="U111" i="46"/>
  <c r="F142" i="69"/>
  <c r="F111" i="46"/>
  <c r="S148" i="69"/>
  <c r="S117" i="46"/>
  <c r="R149" i="69"/>
  <c r="R118" i="46"/>
  <c r="P148" i="69"/>
  <c r="P117" i="46"/>
  <c r="M142" i="69"/>
  <c r="M111" i="46"/>
  <c r="K148" i="69"/>
  <c r="K117" i="46"/>
  <c r="G142" i="69"/>
  <c r="G111" i="46"/>
  <c r="L142" i="69"/>
  <c r="L111" i="46"/>
  <c r="H111" i="46"/>
  <c r="H142" i="69"/>
  <c r="P151" i="69"/>
  <c r="P120" i="46"/>
  <c r="J111" i="46"/>
  <c r="J142" i="69"/>
  <c r="E142" i="69"/>
  <c r="E111" i="46"/>
  <c r="O148" i="69"/>
  <c r="O117" i="46"/>
  <c r="Q148" i="69"/>
  <c r="Q117" i="46"/>
  <c r="N142" i="69"/>
  <c r="N111" i="46"/>
  <c r="V142" i="69"/>
  <c r="V111" i="46"/>
  <c r="I142" i="69"/>
  <c r="I111" i="46"/>
  <c r="T142" i="69"/>
  <c r="T111" i="46"/>
  <c r="R30" i="25"/>
  <c r="R30" i="28" s="1"/>
  <c r="R30" i="21"/>
  <c r="P3" i="25"/>
  <c r="I88" i="67"/>
  <c r="R345" i="69"/>
  <c r="Q344" i="66"/>
  <c r="R3" i="56"/>
  <c r="Q29" i="24"/>
  <c r="Q29" i="27" s="1"/>
  <c r="Q29" i="21"/>
  <c r="G14" i="12"/>
  <c r="G14" i="15" s="1"/>
  <c r="L14" i="12"/>
  <c r="L14" i="15" s="1"/>
  <c r="V24" i="24"/>
  <c r="V24" i="27" s="1"/>
  <c r="V24" i="21"/>
  <c r="Q40" i="56"/>
  <c r="R448" i="64"/>
  <c r="R3" i="60"/>
  <c r="R3" i="63"/>
  <c r="R511" i="64"/>
  <c r="V179" i="68"/>
  <c r="V94" i="46"/>
  <c r="V161" i="64"/>
  <c r="V12" i="46"/>
  <c r="V79" i="64"/>
  <c r="V16" i="42"/>
  <c r="Q344" i="65"/>
  <c r="V19" i="21"/>
  <c r="V19" i="24"/>
  <c r="V19" i="27" s="1"/>
  <c r="S14" i="12"/>
  <c r="S14" i="15" s="1"/>
  <c r="I89" i="70"/>
  <c r="V24" i="25"/>
  <c r="V24" i="28" s="1"/>
  <c r="V336" i="65"/>
  <c r="V32" i="56"/>
  <c r="V19" i="23"/>
  <c r="V19" i="26" s="1"/>
  <c r="V31" i="56"/>
  <c r="S152" i="67"/>
  <c r="S78" i="46"/>
  <c r="V177" i="68"/>
  <c r="V92" i="46"/>
  <c r="Q3" i="14"/>
  <c r="Q29" i="23"/>
  <c r="Q29" i="26" s="1"/>
  <c r="V335" i="65"/>
  <c r="V14" i="12"/>
  <c r="V14" i="15" s="1"/>
  <c r="R122" i="56"/>
  <c r="Q59" i="56"/>
  <c r="F108" i="68"/>
  <c r="J89" i="65"/>
  <c r="N82" i="70"/>
  <c r="P81" i="72"/>
  <c r="L89" i="69"/>
  <c r="P84" i="69"/>
  <c r="P85" i="67"/>
  <c r="G85" i="70"/>
  <c r="R82" i="66"/>
  <c r="O84" i="70"/>
  <c r="L89" i="67"/>
  <c r="O81" i="72"/>
  <c r="R81" i="71"/>
  <c r="P82" i="67"/>
  <c r="V82" i="65"/>
  <c r="G84" i="71"/>
  <c r="B107" i="68"/>
  <c r="N84" i="70"/>
  <c r="F88" i="72"/>
  <c r="J99" i="68"/>
  <c r="E83" i="71"/>
  <c r="C104" i="68"/>
  <c r="E84" i="72"/>
  <c r="N89" i="70"/>
  <c r="I84" i="67"/>
  <c r="K84" i="70"/>
  <c r="M100" i="68"/>
  <c r="E88" i="65"/>
  <c r="N85" i="66"/>
  <c r="E108" i="68"/>
  <c r="H83" i="72"/>
  <c r="M89" i="70"/>
  <c r="H85" i="65"/>
  <c r="L99" i="68"/>
  <c r="E87" i="72"/>
  <c r="J83" i="71"/>
  <c r="H89" i="65"/>
  <c r="K99" i="68"/>
  <c r="T85" i="69"/>
  <c r="N84" i="66"/>
  <c r="H88" i="70"/>
  <c r="P88" i="69"/>
  <c r="N82" i="69"/>
  <c r="G88" i="70"/>
  <c r="L84" i="70"/>
  <c r="M84" i="70"/>
  <c r="H84" i="71"/>
  <c r="G84" i="65"/>
  <c r="I99" i="68"/>
  <c r="Q97" i="68"/>
  <c r="R14" i="12" l="1"/>
  <c r="R14" i="15" s="1"/>
  <c r="P162" i="59"/>
  <c r="P162" i="62"/>
  <c r="P424" i="72"/>
  <c r="P370" i="72"/>
  <c r="R148" i="69"/>
  <c r="R117" i="46"/>
  <c r="G162" i="62"/>
  <c r="G424" i="72"/>
  <c r="G370" i="72"/>
  <c r="G162" i="59"/>
  <c r="R280" i="72"/>
  <c r="R162" i="54"/>
  <c r="R13" i="23"/>
  <c r="R13" i="26" s="1"/>
  <c r="R370" i="72"/>
  <c r="R162" i="59"/>
  <c r="R424" i="72"/>
  <c r="R162" i="62"/>
  <c r="P13" i="24"/>
  <c r="P13" i="27" s="1"/>
  <c r="G13" i="24"/>
  <c r="G13" i="27" s="1"/>
  <c r="K142" i="69"/>
  <c r="K111" i="46"/>
  <c r="P111" i="46"/>
  <c r="R13" i="24"/>
  <c r="R13" i="27" s="1"/>
  <c r="P162" i="55"/>
  <c r="G162" i="55"/>
  <c r="P142" i="69"/>
  <c r="R162" i="55"/>
  <c r="P298" i="72"/>
  <c r="G298" i="72"/>
  <c r="O142" i="69"/>
  <c r="O111" i="46"/>
  <c r="S142" i="69"/>
  <c r="S111" i="46"/>
  <c r="Q142" i="69"/>
  <c r="Q111" i="46"/>
  <c r="R298" i="72"/>
  <c r="G280" i="72"/>
  <c r="G162" i="54"/>
  <c r="G13" i="23"/>
  <c r="G13" i="26" s="1"/>
  <c r="P280" i="72"/>
  <c r="P162" i="54"/>
  <c r="P13" i="23"/>
  <c r="P13" i="26" s="1"/>
  <c r="P3" i="28"/>
  <c r="S99" i="70"/>
  <c r="V99" i="65"/>
  <c r="S330" i="71"/>
  <c r="S158" i="56"/>
  <c r="I99" i="67"/>
  <c r="I63" i="44"/>
  <c r="J99" i="70"/>
  <c r="J125" i="44"/>
  <c r="V99" i="69"/>
  <c r="C111" i="64"/>
  <c r="C4" i="44"/>
  <c r="S99" i="66"/>
  <c r="B99" i="70"/>
  <c r="B125" i="44"/>
  <c r="C14" i="12"/>
  <c r="C14" i="15" s="1"/>
  <c r="L99" i="67"/>
  <c r="L63" i="44"/>
  <c r="T99" i="70"/>
  <c r="T125" i="44"/>
  <c r="L99" i="66"/>
  <c r="L44" i="44"/>
  <c r="C99" i="69"/>
  <c r="C98" i="69" s="1"/>
  <c r="C106" i="44"/>
  <c r="C105" i="44" s="1"/>
  <c r="U14" i="12"/>
  <c r="U14" i="15" s="1"/>
  <c r="V99" i="66"/>
  <c r="V44" i="44"/>
  <c r="N99" i="70"/>
  <c r="N125" i="44"/>
  <c r="R111" i="64"/>
  <c r="F99" i="66"/>
  <c r="F44" i="44"/>
  <c r="R14" i="10"/>
  <c r="R14" i="13"/>
  <c r="R14" i="16" s="1"/>
  <c r="L14" i="13"/>
  <c r="L14" i="16" s="1"/>
  <c r="L14" i="10"/>
  <c r="F119" i="68"/>
  <c r="F82" i="44"/>
  <c r="U99" i="67"/>
  <c r="U63" i="44"/>
  <c r="I111" i="64"/>
  <c r="I4" i="44"/>
  <c r="L119" i="68"/>
  <c r="L82" i="44"/>
  <c r="P111" i="64"/>
  <c r="P4" i="44"/>
  <c r="H99" i="65"/>
  <c r="H25" i="44"/>
  <c r="O119" i="68"/>
  <c r="O82" i="44"/>
  <c r="R44" i="45"/>
  <c r="F14" i="12"/>
  <c r="F14" i="15" s="1"/>
  <c r="B119" i="68"/>
  <c r="B82" i="44"/>
  <c r="R99" i="65"/>
  <c r="S119" i="68"/>
  <c r="S82" i="44"/>
  <c r="P99" i="69"/>
  <c r="P98" i="69" s="1"/>
  <c r="P106" i="44"/>
  <c r="P105" i="44" s="1"/>
  <c r="K99" i="70"/>
  <c r="K125" i="44"/>
  <c r="V99" i="67"/>
  <c r="V63" i="44"/>
  <c r="V25" i="45"/>
  <c r="V178" i="68"/>
  <c r="V93" i="46"/>
  <c r="Q39" i="56"/>
  <c r="T4" i="45"/>
  <c r="C99" i="67"/>
  <c r="C63" i="44"/>
  <c r="S25" i="45"/>
  <c r="N99" i="66"/>
  <c r="N44" i="44"/>
  <c r="U99" i="65"/>
  <c r="U25" i="44"/>
  <c r="E111" i="64"/>
  <c r="E4" i="44"/>
  <c r="K99" i="69"/>
  <c r="K98" i="69" s="1"/>
  <c r="K106" i="44"/>
  <c r="K105" i="44" s="1"/>
  <c r="J99" i="65"/>
  <c r="J25" i="44"/>
  <c r="I99" i="66"/>
  <c r="I44" i="44"/>
  <c r="T99" i="69"/>
  <c r="R99" i="67"/>
  <c r="H99" i="66"/>
  <c r="H44" i="44"/>
  <c r="T106" i="45"/>
  <c r="V4" i="45"/>
  <c r="F99" i="65"/>
  <c r="F25" i="44"/>
  <c r="K99" i="67"/>
  <c r="K63" i="44"/>
  <c r="L99" i="70"/>
  <c r="L125" i="44"/>
  <c r="U99" i="69"/>
  <c r="U106" i="44"/>
  <c r="T25" i="45"/>
  <c r="M99" i="67"/>
  <c r="M63" i="44"/>
  <c r="T44" i="45"/>
  <c r="Q99" i="70"/>
  <c r="Q125" i="44"/>
  <c r="P99" i="70"/>
  <c r="P125" i="44"/>
  <c r="M99" i="70"/>
  <c r="M125" i="44"/>
  <c r="S106" i="45"/>
  <c r="T111" i="64"/>
  <c r="V119" i="68"/>
  <c r="V82" i="44"/>
  <c r="Q29" i="25"/>
  <c r="Q29" i="28" s="1"/>
  <c r="Q27" i="22"/>
  <c r="Q343" i="65"/>
  <c r="S99" i="67"/>
  <c r="K99" i="66"/>
  <c r="K44" i="44"/>
  <c r="M99" i="66"/>
  <c r="M44" i="44"/>
  <c r="C99" i="65"/>
  <c r="C25" i="44"/>
  <c r="G99" i="66"/>
  <c r="G44" i="44"/>
  <c r="U118" i="70"/>
  <c r="U125" i="45"/>
  <c r="I99" i="65"/>
  <c r="I25" i="44"/>
  <c r="R63" i="45"/>
  <c r="I99" i="69"/>
  <c r="I98" i="69" s="1"/>
  <c r="I106" i="44"/>
  <c r="I105" i="44" s="1"/>
  <c r="D99" i="70"/>
  <c r="D125" i="44"/>
  <c r="U132" i="64"/>
  <c r="U4" i="45"/>
  <c r="O99" i="69"/>
  <c r="O98" i="69" s="1"/>
  <c r="O106" i="44"/>
  <c r="O105" i="44" s="1"/>
  <c r="V99" i="70"/>
  <c r="V125" i="44"/>
  <c r="E119" i="68"/>
  <c r="E82" i="44"/>
  <c r="C119" i="68"/>
  <c r="C82" i="44"/>
  <c r="D99" i="67"/>
  <c r="D63" i="44"/>
  <c r="N111" i="64"/>
  <c r="N4" i="44"/>
  <c r="J119" i="68"/>
  <c r="J82" i="44"/>
  <c r="E99" i="67"/>
  <c r="E63" i="44"/>
  <c r="Q99" i="65"/>
  <c r="Q25" i="44"/>
  <c r="M119" i="68"/>
  <c r="M82" i="44"/>
  <c r="J99" i="66"/>
  <c r="J44" i="44"/>
  <c r="S99" i="65"/>
  <c r="S14" i="10"/>
  <c r="S14" i="13"/>
  <c r="S14" i="16" s="1"/>
  <c r="T99" i="67"/>
  <c r="N99" i="69"/>
  <c r="N98" i="69" s="1"/>
  <c r="N106" i="44"/>
  <c r="N105" i="44" s="1"/>
  <c r="S99" i="69"/>
  <c r="B99" i="65"/>
  <c r="B25" i="44"/>
  <c r="H14" i="12"/>
  <c r="H14" i="15" s="1"/>
  <c r="J111" i="64"/>
  <c r="J4" i="44"/>
  <c r="L99" i="69"/>
  <c r="L98" i="69" s="1"/>
  <c r="L106" i="44"/>
  <c r="L105" i="44" s="1"/>
  <c r="J14" i="12"/>
  <c r="J14" i="15" s="1"/>
  <c r="P119" i="68"/>
  <c r="P82" i="44"/>
  <c r="V78" i="64"/>
  <c r="V15" i="42"/>
  <c r="R99" i="69"/>
  <c r="R106" i="44"/>
  <c r="R99" i="70"/>
  <c r="R125" i="44"/>
  <c r="L111" i="64"/>
  <c r="L4" i="44"/>
  <c r="E99" i="70"/>
  <c r="E125" i="44"/>
  <c r="F99" i="70"/>
  <c r="F125" i="44"/>
  <c r="I89" i="66"/>
  <c r="H99" i="69"/>
  <c r="H98" i="69" s="1"/>
  <c r="H106" i="44"/>
  <c r="H105" i="44" s="1"/>
  <c r="R99" i="66"/>
  <c r="S44" i="45"/>
  <c r="F111" i="64"/>
  <c r="F4" i="44"/>
  <c r="N99" i="65"/>
  <c r="N25" i="44"/>
  <c r="Q119" i="68"/>
  <c r="Q82" i="44"/>
  <c r="P99" i="67"/>
  <c r="P63" i="44"/>
  <c r="I89" i="67"/>
  <c r="P99" i="66"/>
  <c r="P44" i="44"/>
  <c r="V111" i="64"/>
  <c r="M14" i="12"/>
  <c r="M14" i="15" s="1"/>
  <c r="T99" i="66"/>
  <c r="H99" i="67"/>
  <c r="H63" i="44"/>
  <c r="O99" i="65"/>
  <c r="O25" i="44"/>
  <c r="G119" i="68"/>
  <c r="G82" i="44"/>
  <c r="H99" i="70"/>
  <c r="H125" i="44"/>
  <c r="B99" i="67"/>
  <c r="B63" i="44"/>
  <c r="K99" i="65"/>
  <c r="K25" i="44"/>
  <c r="G99" i="65"/>
  <c r="G25" i="44"/>
  <c r="N14" i="12"/>
  <c r="N14" i="15" s="1"/>
  <c r="G99" i="70"/>
  <c r="G125" i="44"/>
  <c r="Q111" i="64"/>
  <c r="Q4" i="44"/>
  <c r="F99" i="67"/>
  <c r="F63" i="44"/>
  <c r="O99" i="66"/>
  <c r="O44" i="44"/>
  <c r="M99" i="69"/>
  <c r="M98" i="69" s="1"/>
  <c r="M106" i="44"/>
  <c r="M105" i="44" s="1"/>
  <c r="O111" i="64"/>
  <c r="O4" i="44"/>
  <c r="U44" i="45"/>
  <c r="F99" i="69"/>
  <c r="F98" i="69" s="1"/>
  <c r="F106" i="44"/>
  <c r="F105" i="44" s="1"/>
  <c r="S125" i="45"/>
  <c r="L99" i="65"/>
  <c r="L25" i="44"/>
  <c r="B111" i="64"/>
  <c r="B4" i="44"/>
  <c r="O99" i="70"/>
  <c r="O125" i="44"/>
  <c r="I14" i="12"/>
  <c r="I14" i="15" s="1"/>
  <c r="P99" i="65"/>
  <c r="P25" i="44"/>
  <c r="D14" i="12"/>
  <c r="D14" i="15" s="1"/>
  <c r="M111" i="64"/>
  <c r="M4" i="44"/>
  <c r="K119" i="68"/>
  <c r="K82" i="44"/>
  <c r="J99" i="67"/>
  <c r="J63" i="44"/>
  <c r="S111" i="64"/>
  <c r="S4" i="44"/>
  <c r="D119" i="68"/>
  <c r="D82" i="44"/>
  <c r="B99" i="69"/>
  <c r="B106" i="44"/>
  <c r="B105" i="44" s="1"/>
  <c r="T99" i="65"/>
  <c r="E99" i="65"/>
  <c r="E25" i="44"/>
  <c r="H111" i="64"/>
  <c r="H4" i="44"/>
  <c r="U119" i="68"/>
  <c r="U82" i="44"/>
  <c r="V19" i="13"/>
  <c r="V19" i="16" s="1"/>
  <c r="V19" i="10"/>
  <c r="V14" i="10"/>
  <c r="V14" i="13"/>
  <c r="V14" i="16" s="1"/>
  <c r="Q3" i="17"/>
  <c r="S30" i="13"/>
  <c r="S30" i="16" s="1"/>
  <c r="S30" i="10"/>
  <c r="I119" i="68"/>
  <c r="I82" i="44"/>
  <c r="R4" i="45"/>
  <c r="S63" i="45"/>
  <c r="Q14" i="12"/>
  <c r="Q14" i="15" s="1"/>
  <c r="T14" i="12"/>
  <c r="T14" i="15" s="1"/>
  <c r="Q99" i="67"/>
  <c r="Q63" i="44"/>
  <c r="I99" i="70"/>
  <c r="I125" i="44"/>
  <c r="K111" i="64"/>
  <c r="K4" i="44"/>
  <c r="H119" i="68"/>
  <c r="H82" i="44"/>
  <c r="R119" i="68"/>
  <c r="R82" i="44"/>
  <c r="T119" i="68"/>
  <c r="T82" i="44"/>
  <c r="G99" i="67"/>
  <c r="G63" i="44"/>
  <c r="N99" i="67"/>
  <c r="N63" i="44"/>
  <c r="J99" i="69"/>
  <c r="J98" i="69" s="1"/>
  <c r="J106" i="44"/>
  <c r="J105" i="44" s="1"/>
  <c r="G99" i="69"/>
  <c r="G98" i="69" s="1"/>
  <c r="G106" i="44"/>
  <c r="G105" i="44" s="1"/>
  <c r="D99" i="66"/>
  <c r="D44" i="44"/>
  <c r="N119" i="68"/>
  <c r="N82" i="44"/>
  <c r="D99" i="65"/>
  <c r="D25" i="44"/>
  <c r="D99" i="69"/>
  <c r="D98" i="69" s="1"/>
  <c r="D106" i="44"/>
  <c r="D105" i="44" s="1"/>
  <c r="V83" i="68"/>
  <c r="V96" i="42"/>
  <c r="G14" i="13"/>
  <c r="G14" i="16" s="1"/>
  <c r="G14" i="10"/>
  <c r="C99" i="66"/>
  <c r="C44" i="44"/>
  <c r="T63" i="45"/>
  <c r="M99" i="65"/>
  <c r="M25" i="44"/>
  <c r="Q99" i="66"/>
  <c r="Q44" i="44"/>
  <c r="O14" i="12"/>
  <c r="O14" i="15" s="1"/>
  <c r="O99" i="67"/>
  <c r="O63" i="44"/>
  <c r="D111" i="64"/>
  <c r="D4" i="44"/>
  <c r="V106" i="45"/>
  <c r="E99" i="66"/>
  <c r="E44" i="44"/>
  <c r="C99" i="70"/>
  <c r="C125" i="44"/>
  <c r="G111" i="64"/>
  <c r="G4" i="44"/>
  <c r="P14" i="12"/>
  <c r="P14" i="15" s="1"/>
  <c r="B14" i="12"/>
  <c r="B14" i="15" s="1"/>
  <c r="E14" i="12"/>
  <c r="E14" i="15" s="1"/>
  <c r="K14" i="12"/>
  <c r="K14" i="15" s="1"/>
  <c r="R25" i="45"/>
  <c r="Q99" i="69"/>
  <c r="Q98" i="69" s="1"/>
  <c r="Q106" i="44"/>
  <c r="Q105" i="44" s="1"/>
  <c r="B99" i="66"/>
  <c r="B44" i="44"/>
  <c r="E99" i="69"/>
  <c r="E106" i="44"/>
  <c r="U99" i="66"/>
  <c r="V19" i="25"/>
  <c r="V19" i="28" s="1"/>
  <c r="V17" i="22"/>
  <c r="L84" i="71"/>
  <c r="L88" i="67"/>
  <c r="Q82" i="67"/>
  <c r="O82" i="70"/>
  <c r="B103" i="68"/>
  <c r="D87" i="71"/>
  <c r="E104" i="68"/>
  <c r="K84" i="67"/>
  <c r="F87" i="72"/>
  <c r="M99" i="68"/>
  <c r="I85" i="65"/>
  <c r="O85" i="66"/>
  <c r="O89" i="70"/>
  <c r="G88" i="72"/>
  <c r="J88" i="66"/>
  <c r="H108" i="68"/>
  <c r="K83" i="71"/>
  <c r="O82" i="69"/>
  <c r="H84" i="65"/>
  <c r="J84" i="67"/>
  <c r="S82" i="66"/>
  <c r="R84" i="70"/>
  <c r="U85" i="69"/>
  <c r="F88" i="65"/>
  <c r="S81" i="71"/>
  <c r="Q84" i="69"/>
  <c r="Q88" i="69"/>
  <c r="J89" i="66"/>
  <c r="O84" i="66"/>
  <c r="J85" i="65"/>
  <c r="H85" i="70"/>
  <c r="J84" i="71"/>
  <c r="P84" i="70"/>
  <c r="D104" i="68"/>
  <c r="Q85" i="67"/>
  <c r="Q81" i="72"/>
  <c r="R97" i="68"/>
  <c r="M89" i="69"/>
  <c r="K89" i="65"/>
  <c r="N100" i="68"/>
  <c r="K88" i="67"/>
  <c r="F84" i="72"/>
  <c r="G108" i="68"/>
  <c r="F104" i="68"/>
  <c r="K84" i="71"/>
  <c r="C107" i="68"/>
  <c r="F88" i="71"/>
  <c r="Q84" i="70"/>
  <c r="T20" i="56" l="1"/>
  <c r="R316" i="72"/>
  <c r="T381" i="64"/>
  <c r="R317" i="72"/>
  <c r="R163" i="56"/>
  <c r="R162" i="56"/>
  <c r="R13" i="21"/>
  <c r="K345" i="69"/>
  <c r="K122" i="56"/>
  <c r="F339" i="69"/>
  <c r="F116" i="56"/>
  <c r="L325" i="71"/>
  <c r="L153" i="56"/>
  <c r="G56" i="56"/>
  <c r="G345" i="69"/>
  <c r="G122" i="56"/>
  <c r="M345" i="69"/>
  <c r="M122" i="56"/>
  <c r="Q345" i="69"/>
  <c r="Q122" i="56"/>
  <c r="N345" i="69"/>
  <c r="N122" i="56"/>
  <c r="K116" i="56"/>
  <c r="K339" i="69"/>
  <c r="R334" i="72"/>
  <c r="R162" i="57"/>
  <c r="G13" i="21"/>
  <c r="J341" i="69"/>
  <c r="J118" i="56"/>
  <c r="V341" i="69"/>
  <c r="V118" i="56"/>
  <c r="I383" i="64"/>
  <c r="I22" i="56"/>
  <c r="H339" i="66"/>
  <c r="H54" i="56"/>
  <c r="R142" i="69"/>
  <c r="R111" i="46"/>
  <c r="I325" i="71"/>
  <c r="I153" i="56"/>
  <c r="G173" i="56"/>
  <c r="G327" i="72"/>
  <c r="T339" i="69"/>
  <c r="T116" i="56"/>
  <c r="U339" i="69"/>
  <c r="G352" i="72"/>
  <c r="G162" i="58"/>
  <c r="G406" i="72"/>
  <c r="G162" i="61"/>
  <c r="H325" i="71"/>
  <c r="H153" i="56"/>
  <c r="G141" i="56"/>
  <c r="G345" i="70"/>
  <c r="L325" i="72"/>
  <c r="L171" i="56"/>
  <c r="S339" i="69"/>
  <c r="S116" i="56"/>
  <c r="P334" i="72"/>
  <c r="P162" i="57"/>
  <c r="P406" i="72"/>
  <c r="P162" i="61"/>
  <c r="P352" i="72"/>
  <c r="P162" i="58"/>
  <c r="U325" i="71"/>
  <c r="U153" i="56"/>
  <c r="G334" i="72"/>
  <c r="G162" i="57"/>
  <c r="E339" i="69"/>
  <c r="E116" i="56"/>
  <c r="N339" i="69"/>
  <c r="N116" i="56"/>
  <c r="H341" i="69"/>
  <c r="H118" i="56"/>
  <c r="J122" i="56"/>
  <c r="G163" i="56"/>
  <c r="M339" i="69"/>
  <c r="M116" i="56"/>
  <c r="M341" i="69"/>
  <c r="M118" i="56"/>
  <c r="J339" i="69"/>
  <c r="J116" i="56"/>
  <c r="G325" i="71"/>
  <c r="G153" i="56"/>
  <c r="H423" i="68"/>
  <c r="H96" i="56"/>
  <c r="G162" i="56"/>
  <c r="F118" i="56"/>
  <c r="F341" i="69"/>
  <c r="E343" i="64"/>
  <c r="H73" i="56"/>
  <c r="H339" i="67"/>
  <c r="G331" i="72"/>
  <c r="G177" i="56"/>
  <c r="H345" i="69"/>
  <c r="H122" i="56"/>
  <c r="I341" i="69"/>
  <c r="I118" i="56"/>
  <c r="G339" i="66"/>
  <c r="G54" i="56"/>
  <c r="J345" i="69"/>
  <c r="S339" i="66"/>
  <c r="S54" i="56"/>
  <c r="P13" i="21"/>
  <c r="G341" i="70"/>
  <c r="G137" i="56"/>
  <c r="K376" i="64"/>
  <c r="K15" i="56"/>
  <c r="G376" i="64"/>
  <c r="G15" i="56"/>
  <c r="G339" i="69"/>
  <c r="G116" i="56"/>
  <c r="G325" i="72"/>
  <c r="G171" i="56"/>
  <c r="I345" i="69"/>
  <c r="U116" i="56"/>
  <c r="K339" i="66"/>
  <c r="K54" i="56"/>
  <c r="T341" i="67"/>
  <c r="T75" i="56"/>
  <c r="T118" i="56"/>
  <c r="T341" i="69"/>
  <c r="G317" i="72"/>
  <c r="P317" i="72"/>
  <c r="G339" i="70"/>
  <c r="G135" i="56"/>
  <c r="V339" i="69"/>
  <c r="V116" i="56"/>
  <c r="H339" i="70"/>
  <c r="H135" i="56"/>
  <c r="P163" i="56"/>
  <c r="G378" i="64"/>
  <c r="G17" i="56"/>
  <c r="U341" i="69"/>
  <c r="U118" i="56"/>
  <c r="E341" i="69"/>
  <c r="E118" i="56"/>
  <c r="G341" i="66"/>
  <c r="G316" i="72"/>
  <c r="P316" i="72"/>
  <c r="T73" i="56"/>
  <c r="T339" i="67"/>
  <c r="L341" i="69"/>
  <c r="L118" i="56"/>
  <c r="I122" i="56"/>
  <c r="G345" i="66"/>
  <c r="G60" i="56"/>
  <c r="P162" i="56"/>
  <c r="E345" i="69"/>
  <c r="E122" i="56"/>
  <c r="P12" i="24"/>
  <c r="P12" i="27" s="1"/>
  <c r="E378" i="64"/>
  <c r="E17" i="56"/>
  <c r="N341" i="69"/>
  <c r="N118" i="56"/>
  <c r="I116" i="56"/>
  <c r="I339" i="69"/>
  <c r="L339" i="69"/>
  <c r="L116" i="56"/>
  <c r="N339" i="66"/>
  <c r="N54" i="56"/>
  <c r="E376" i="64"/>
  <c r="E15" i="56"/>
  <c r="H345" i="67"/>
  <c r="H79" i="56"/>
  <c r="N345" i="66"/>
  <c r="N60" i="56"/>
  <c r="N325" i="71"/>
  <c r="N153" i="56"/>
  <c r="O325" i="72"/>
  <c r="O171" i="56"/>
  <c r="G341" i="69"/>
  <c r="G118" i="56"/>
  <c r="N56" i="56"/>
  <c r="N341" i="66"/>
  <c r="R352" i="72"/>
  <c r="R162" i="58"/>
  <c r="R162" i="61"/>
  <c r="R406" i="72"/>
  <c r="L345" i="69"/>
  <c r="L122" i="56"/>
  <c r="R121" i="46"/>
  <c r="R152" i="69"/>
  <c r="R156" i="70"/>
  <c r="R125" i="47"/>
  <c r="J139" i="69"/>
  <c r="J118" i="69"/>
  <c r="O194" i="67"/>
  <c r="O63" i="49"/>
  <c r="O251" i="67"/>
  <c r="O63" i="52"/>
  <c r="S6" i="46"/>
  <c r="S4" i="45"/>
  <c r="T139" i="66"/>
  <c r="T118" i="66"/>
  <c r="E191" i="68"/>
  <c r="E82" i="47"/>
  <c r="I88" i="66"/>
  <c r="C156" i="69"/>
  <c r="C155" i="69" s="1"/>
  <c r="C106" i="47"/>
  <c r="C105" i="47" s="1"/>
  <c r="Q191" i="68"/>
  <c r="Q82" i="47"/>
  <c r="C156" i="65"/>
  <c r="C25" i="47"/>
  <c r="E156" i="67"/>
  <c r="E63" i="47"/>
  <c r="I156" i="69"/>
  <c r="I155" i="69" s="1"/>
  <c r="I106" i="47"/>
  <c r="I105" i="47" s="1"/>
  <c r="D174" i="64"/>
  <c r="D4" i="47"/>
  <c r="F156" i="69"/>
  <c r="F155" i="69" s="1"/>
  <c r="F106" i="47"/>
  <c r="F105" i="47" s="1"/>
  <c r="I156" i="67"/>
  <c r="I63" i="47"/>
  <c r="J174" i="64"/>
  <c r="J4" i="47"/>
  <c r="E156" i="65"/>
  <c r="E25" i="47"/>
  <c r="L156" i="66"/>
  <c r="L44" i="47"/>
  <c r="L191" i="68"/>
  <c r="L82" i="47"/>
  <c r="T156" i="69"/>
  <c r="T106" i="47"/>
  <c r="E174" i="64"/>
  <c r="E4" i="47"/>
  <c r="J156" i="67"/>
  <c r="J63" i="47"/>
  <c r="H191" i="68"/>
  <c r="H82" i="47"/>
  <c r="B156" i="67"/>
  <c r="B63" i="47"/>
  <c r="S30" i="23"/>
  <c r="S30" i="26" s="1"/>
  <c r="R156" i="69"/>
  <c r="R106" i="47"/>
  <c r="I155" i="64"/>
  <c r="I132" i="64"/>
  <c r="J194" i="66"/>
  <c r="J44" i="49"/>
  <c r="J251" i="66"/>
  <c r="J44" i="52"/>
  <c r="N155" i="64"/>
  <c r="N132" i="64"/>
  <c r="J108" i="46"/>
  <c r="J106" i="45"/>
  <c r="C194" i="69"/>
  <c r="C193" i="69" s="1"/>
  <c r="C106" i="49"/>
  <c r="C105" i="49" s="1"/>
  <c r="C251" i="69"/>
  <c r="C250" i="69" s="1"/>
  <c r="C106" i="52"/>
  <c r="C105" i="52" s="1"/>
  <c r="V139" i="69"/>
  <c r="V118" i="69"/>
  <c r="E46" i="46"/>
  <c r="E44" i="45"/>
  <c r="C194" i="67"/>
  <c r="C63" i="49"/>
  <c r="C63" i="52"/>
  <c r="C251" i="67"/>
  <c r="Q175" i="66"/>
  <c r="Q44" i="48"/>
  <c r="Q232" i="66"/>
  <c r="Q44" i="51"/>
  <c r="O139" i="67"/>
  <c r="O118" i="67"/>
  <c r="O137" i="67" s="1"/>
  <c r="F139" i="69"/>
  <c r="F118" i="69"/>
  <c r="H27" i="46"/>
  <c r="H25" i="45"/>
  <c r="N175" i="67"/>
  <c r="N63" i="48"/>
  <c r="N63" i="51"/>
  <c r="N232" i="67"/>
  <c r="E169" i="68"/>
  <c r="E143" i="68"/>
  <c r="B194" i="70"/>
  <c r="B125" i="49"/>
  <c r="B251" i="70"/>
  <c r="B125" i="52"/>
  <c r="I139" i="65"/>
  <c r="I118" i="65"/>
  <c r="F127" i="46"/>
  <c r="F125" i="45"/>
  <c r="D194" i="69"/>
  <c r="D193" i="69" s="1"/>
  <c r="D106" i="49"/>
  <c r="D105" i="49" s="1"/>
  <c r="D106" i="52"/>
  <c r="D105" i="52" s="1"/>
  <c r="D251" i="69"/>
  <c r="D250" i="69" s="1"/>
  <c r="H195" i="64"/>
  <c r="H4" i="48"/>
  <c r="H4" i="51"/>
  <c r="H258" i="64"/>
  <c r="G139" i="70"/>
  <c r="G118" i="70"/>
  <c r="K27" i="46"/>
  <c r="K25" i="45"/>
  <c r="O139" i="65"/>
  <c r="O118" i="65"/>
  <c r="M195" i="64"/>
  <c r="M4" i="48"/>
  <c r="M258" i="64"/>
  <c r="M4" i="51"/>
  <c r="D14" i="13"/>
  <c r="D14" i="16" s="1"/>
  <c r="D14" i="10"/>
  <c r="I14" i="13"/>
  <c r="I14" i="16" s="1"/>
  <c r="I14" i="10"/>
  <c r="P139" i="65"/>
  <c r="P118" i="65"/>
  <c r="F6" i="46"/>
  <c r="F4" i="45"/>
  <c r="F175" i="69"/>
  <c r="F174" i="69" s="1"/>
  <c r="F106" i="48"/>
  <c r="F105" i="48" s="1"/>
  <c r="F232" i="69"/>
  <c r="F231" i="69" s="1"/>
  <c r="F106" i="51"/>
  <c r="F105" i="51" s="1"/>
  <c r="D155" i="64"/>
  <c r="D132" i="64"/>
  <c r="K139" i="66"/>
  <c r="K118" i="66"/>
  <c r="D194" i="67"/>
  <c r="D63" i="49"/>
  <c r="D63" i="52"/>
  <c r="D251" i="67"/>
  <c r="D27" i="46"/>
  <c r="D25" i="45"/>
  <c r="G239" i="68"/>
  <c r="G82" i="49"/>
  <c r="G82" i="52"/>
  <c r="G311" i="68"/>
  <c r="V195" i="64"/>
  <c r="V4" i="48"/>
  <c r="V258" i="64"/>
  <c r="V4" i="51"/>
  <c r="P175" i="67"/>
  <c r="P63" i="48"/>
  <c r="P232" i="67"/>
  <c r="P63" i="51"/>
  <c r="O139" i="69"/>
  <c r="O118" i="69"/>
  <c r="R175" i="66"/>
  <c r="R44" i="48"/>
  <c r="R232" i="66"/>
  <c r="R44" i="51"/>
  <c r="F175" i="70"/>
  <c r="F125" i="48"/>
  <c r="F125" i="51"/>
  <c r="F232" i="70"/>
  <c r="T28" i="24"/>
  <c r="T28" i="27" s="1"/>
  <c r="T28" i="21"/>
  <c r="L194" i="65"/>
  <c r="L25" i="49"/>
  <c r="L25" i="52"/>
  <c r="L251" i="65"/>
  <c r="S175" i="65"/>
  <c r="S25" i="48"/>
  <c r="S232" i="65"/>
  <c r="S25" i="51"/>
  <c r="N195" i="64"/>
  <c r="N4" i="48"/>
  <c r="N4" i="51"/>
  <c r="N258" i="64"/>
  <c r="Q139" i="69"/>
  <c r="Q118" i="69"/>
  <c r="N239" i="68"/>
  <c r="N82" i="49"/>
  <c r="N82" i="52"/>
  <c r="N311" i="68"/>
  <c r="R194" i="67"/>
  <c r="R63" i="49"/>
  <c r="R251" i="67"/>
  <c r="R63" i="52"/>
  <c r="F27" i="46"/>
  <c r="F25" i="45"/>
  <c r="Q239" i="68"/>
  <c r="Q82" i="49"/>
  <c r="Q82" i="52"/>
  <c r="Q311" i="68"/>
  <c r="O46" i="46"/>
  <c r="O44" i="45"/>
  <c r="U239" i="68"/>
  <c r="U82" i="49"/>
  <c r="U82" i="52"/>
  <c r="U311" i="68"/>
  <c r="G139" i="65"/>
  <c r="G118" i="65"/>
  <c r="Q27" i="25"/>
  <c r="Q27" i="28" s="1"/>
  <c r="Q3" i="22"/>
  <c r="Q6" i="46"/>
  <c r="Q4" i="45"/>
  <c r="F194" i="67"/>
  <c r="F63" i="49"/>
  <c r="F251" i="67"/>
  <c r="F63" i="52"/>
  <c r="E139" i="69"/>
  <c r="E118" i="69"/>
  <c r="E117" i="69" s="1"/>
  <c r="J239" i="68"/>
  <c r="J82" i="49"/>
  <c r="J311" i="68"/>
  <c r="J82" i="52"/>
  <c r="K169" i="68"/>
  <c r="K143" i="68"/>
  <c r="F175" i="65"/>
  <c r="F25" i="48"/>
  <c r="F25" i="51"/>
  <c r="F232" i="65"/>
  <c r="L139" i="66"/>
  <c r="L118" i="66"/>
  <c r="R65" i="46"/>
  <c r="R63" i="44"/>
  <c r="R63" i="46" s="1"/>
  <c r="T28" i="23"/>
  <c r="T28" i="26" s="1"/>
  <c r="Q139" i="66"/>
  <c r="Q118" i="66"/>
  <c r="F84" i="46"/>
  <c r="F82" i="45"/>
  <c r="V194" i="65"/>
  <c r="V25" i="49"/>
  <c r="V251" i="65"/>
  <c r="V25" i="52"/>
  <c r="S215" i="68"/>
  <c r="S82" i="48"/>
  <c r="S287" i="68"/>
  <c r="S82" i="51"/>
  <c r="T139" i="70"/>
  <c r="T118" i="70"/>
  <c r="R139" i="66"/>
  <c r="R118" i="66"/>
  <c r="B84" i="46"/>
  <c r="B82" i="45"/>
  <c r="O239" i="68"/>
  <c r="O82" i="49"/>
  <c r="O311" i="68"/>
  <c r="O82" i="52"/>
  <c r="P155" i="64"/>
  <c r="P132" i="64"/>
  <c r="G139" i="66"/>
  <c r="G118" i="66"/>
  <c r="N139" i="69"/>
  <c r="N118" i="69"/>
  <c r="D84" i="46"/>
  <c r="D82" i="45"/>
  <c r="P194" i="70"/>
  <c r="P125" i="49"/>
  <c r="P251" i="70"/>
  <c r="P125" i="52"/>
  <c r="C175" i="69"/>
  <c r="C174" i="69" s="1"/>
  <c r="C106" i="48"/>
  <c r="C105" i="48" s="1"/>
  <c r="C232" i="69"/>
  <c r="C231" i="69" s="1"/>
  <c r="C106" i="51"/>
  <c r="C105" i="51" s="1"/>
  <c r="R239" i="68"/>
  <c r="R82" i="49"/>
  <c r="R311" i="68"/>
  <c r="R82" i="52"/>
  <c r="L6" i="46"/>
  <c r="L4" i="45"/>
  <c r="I194" i="70"/>
  <c r="I125" i="49"/>
  <c r="I251" i="70"/>
  <c r="I125" i="52"/>
  <c r="V156" i="65"/>
  <c r="V25" i="47"/>
  <c r="E156" i="69"/>
  <c r="E155" i="69" s="1"/>
  <c r="E106" i="47"/>
  <c r="E105" i="47" s="1"/>
  <c r="S174" i="64"/>
  <c r="S4" i="47"/>
  <c r="N216" i="64"/>
  <c r="N4" i="49"/>
  <c r="N279" i="64"/>
  <c r="N4" i="52"/>
  <c r="D46" i="46"/>
  <c r="D44" i="45"/>
  <c r="D44" i="46" s="1"/>
  <c r="H139" i="65"/>
  <c r="H118" i="65"/>
  <c r="H137" i="65" s="1"/>
  <c r="I46" i="46"/>
  <c r="I44" i="45"/>
  <c r="D216" i="64"/>
  <c r="D4" i="49"/>
  <c r="D4" i="52"/>
  <c r="D279" i="64"/>
  <c r="G215" i="68"/>
  <c r="G82" i="48"/>
  <c r="G82" i="51"/>
  <c r="G287" i="68"/>
  <c r="R175" i="70"/>
  <c r="R125" i="48"/>
  <c r="R232" i="70"/>
  <c r="R125" i="51"/>
  <c r="M84" i="46"/>
  <c r="M82" i="45"/>
  <c r="O175" i="69"/>
  <c r="O174" i="69" s="1"/>
  <c r="O106" i="48"/>
  <c r="O105" i="48" s="1"/>
  <c r="O232" i="69"/>
  <c r="O231" i="69" s="1"/>
  <c r="O106" i="51"/>
  <c r="O105" i="51" s="1"/>
  <c r="F139" i="65"/>
  <c r="F118" i="65"/>
  <c r="G175" i="66"/>
  <c r="G44" i="48"/>
  <c r="G232" i="66"/>
  <c r="G44" i="51"/>
  <c r="O139" i="66"/>
  <c r="O118" i="66"/>
  <c r="M46" i="46"/>
  <c r="M44" i="45"/>
  <c r="F169" i="68"/>
  <c r="F143" i="68"/>
  <c r="B169" i="68"/>
  <c r="B143" i="68"/>
  <c r="D169" i="68"/>
  <c r="D143" i="68"/>
  <c r="H156" i="70"/>
  <c r="H125" i="47"/>
  <c r="R156" i="65"/>
  <c r="R25" i="47"/>
  <c r="Q156" i="66"/>
  <c r="Q44" i="47"/>
  <c r="Q156" i="69"/>
  <c r="Q155" i="69" s="1"/>
  <c r="Q106" i="47"/>
  <c r="Q105" i="47" s="1"/>
  <c r="H156" i="67"/>
  <c r="H63" i="47"/>
  <c r="M156" i="66"/>
  <c r="M44" i="47"/>
  <c r="T156" i="66"/>
  <c r="T44" i="47"/>
  <c r="R156" i="66"/>
  <c r="R44" i="47"/>
  <c r="S156" i="67"/>
  <c r="S63" i="47"/>
  <c r="J156" i="69"/>
  <c r="J155" i="69" s="1"/>
  <c r="J106" i="47"/>
  <c r="J105" i="47" s="1"/>
  <c r="I156" i="66"/>
  <c r="I44" i="47"/>
  <c r="H174" i="64"/>
  <c r="H4" i="47"/>
  <c r="R174" i="64"/>
  <c r="R4" i="47"/>
  <c r="K191" i="68"/>
  <c r="K82" i="47"/>
  <c r="H156" i="69"/>
  <c r="H155" i="69" s="1"/>
  <c r="H106" i="47"/>
  <c r="H105" i="47" s="1"/>
  <c r="O156" i="67"/>
  <c r="O63" i="47"/>
  <c r="P156" i="65"/>
  <c r="P25" i="47"/>
  <c r="S156" i="70"/>
  <c r="S125" i="47"/>
  <c r="F156" i="67"/>
  <c r="F63" i="47"/>
  <c r="E105" i="44"/>
  <c r="Q175" i="69"/>
  <c r="Q174" i="69" s="1"/>
  <c r="Q106" i="48"/>
  <c r="Q105" i="48" s="1"/>
  <c r="Q106" i="51"/>
  <c r="Q105" i="51" s="1"/>
  <c r="Q232" i="69"/>
  <c r="Q231" i="69" s="1"/>
  <c r="T169" i="68"/>
  <c r="T143" i="68"/>
  <c r="J194" i="69"/>
  <c r="J193" i="69" s="1"/>
  <c r="J106" i="49"/>
  <c r="J105" i="49" s="1"/>
  <c r="J251" i="69"/>
  <c r="J250" i="69" s="1"/>
  <c r="J106" i="52"/>
  <c r="J105" i="52" s="1"/>
  <c r="E194" i="66"/>
  <c r="E44" i="49"/>
  <c r="E44" i="52"/>
  <c r="E251" i="66"/>
  <c r="C175" i="66"/>
  <c r="C44" i="48"/>
  <c r="C44" i="51"/>
  <c r="C232" i="66"/>
  <c r="M108" i="46"/>
  <c r="M106" i="45"/>
  <c r="D139" i="66"/>
  <c r="D118" i="66"/>
  <c r="H194" i="65"/>
  <c r="H25" i="49"/>
  <c r="H251" i="65"/>
  <c r="H25" i="52"/>
  <c r="K195" i="64"/>
  <c r="K4" i="48"/>
  <c r="K258" i="64"/>
  <c r="K4" i="51"/>
  <c r="I139" i="66"/>
  <c r="I118" i="66"/>
  <c r="F194" i="70"/>
  <c r="F125" i="49"/>
  <c r="F251" i="70"/>
  <c r="F125" i="52"/>
  <c r="T14" i="10"/>
  <c r="T14" i="13"/>
  <c r="T14" i="16" s="1"/>
  <c r="R216" i="64"/>
  <c r="R4" i="49"/>
  <c r="R4" i="52"/>
  <c r="R279" i="64"/>
  <c r="U215" i="68"/>
  <c r="U82" i="48"/>
  <c r="U82" i="51"/>
  <c r="U287" i="68"/>
  <c r="B139" i="65"/>
  <c r="B118" i="65"/>
  <c r="F46" i="46"/>
  <c r="F44" i="45"/>
  <c r="T27" i="46"/>
  <c r="T25" i="44"/>
  <c r="T25" i="46" s="1"/>
  <c r="K194" i="65"/>
  <c r="K25" i="49"/>
  <c r="K25" i="52"/>
  <c r="K251" i="65"/>
  <c r="H84" i="46"/>
  <c r="H82" i="45"/>
  <c r="J175" i="67"/>
  <c r="J63" i="48"/>
  <c r="J232" i="67"/>
  <c r="J63" i="51"/>
  <c r="N139" i="67"/>
  <c r="N118" i="67"/>
  <c r="P139" i="67"/>
  <c r="P118" i="67"/>
  <c r="F216" i="64"/>
  <c r="F4" i="49"/>
  <c r="F4" i="52"/>
  <c r="F279" i="64"/>
  <c r="U139" i="66"/>
  <c r="U118" i="66"/>
  <c r="K175" i="65"/>
  <c r="K25" i="48"/>
  <c r="K232" i="65"/>
  <c r="K25" i="51"/>
  <c r="M139" i="67"/>
  <c r="M118" i="67"/>
  <c r="D194" i="65"/>
  <c r="D25" i="49"/>
  <c r="D25" i="52"/>
  <c r="D251" i="65"/>
  <c r="G139" i="69"/>
  <c r="G118" i="69"/>
  <c r="F195" i="64"/>
  <c r="F4" i="48"/>
  <c r="F4" i="51"/>
  <c r="F258" i="64"/>
  <c r="C127" i="46"/>
  <c r="C125" i="45"/>
  <c r="R175" i="69"/>
  <c r="R106" i="48"/>
  <c r="R232" i="69"/>
  <c r="R106" i="51"/>
  <c r="N139" i="70"/>
  <c r="N118" i="70"/>
  <c r="J215" i="68"/>
  <c r="J82" i="48"/>
  <c r="J82" i="51"/>
  <c r="J287" i="68"/>
  <c r="M169" i="68"/>
  <c r="M143" i="68"/>
  <c r="C215" i="68"/>
  <c r="C82" i="48"/>
  <c r="C287" i="68"/>
  <c r="C82" i="51"/>
  <c r="K139" i="67"/>
  <c r="K118" i="67"/>
  <c r="D175" i="70"/>
  <c r="D125" i="48"/>
  <c r="D125" i="51"/>
  <c r="D232" i="70"/>
  <c r="S155" i="64"/>
  <c r="S132" i="64"/>
  <c r="F194" i="65"/>
  <c r="F25" i="49"/>
  <c r="F251" i="65"/>
  <c r="F25" i="52"/>
  <c r="N139" i="65"/>
  <c r="N118" i="65"/>
  <c r="U27" i="46"/>
  <c r="U25" i="45"/>
  <c r="C175" i="65"/>
  <c r="C25" i="48"/>
  <c r="C25" i="51"/>
  <c r="C232" i="65"/>
  <c r="O194" i="66"/>
  <c r="O44" i="49"/>
  <c r="O251" i="66"/>
  <c r="O44" i="52"/>
  <c r="M139" i="66"/>
  <c r="M118" i="66"/>
  <c r="S65" i="46"/>
  <c r="S63" i="44"/>
  <c r="S63" i="46" s="1"/>
  <c r="Q216" i="64"/>
  <c r="Q4" i="49"/>
  <c r="Q279" i="64"/>
  <c r="Q4" i="52"/>
  <c r="T194" i="66"/>
  <c r="T44" i="49"/>
  <c r="T44" i="52"/>
  <c r="T251" i="66"/>
  <c r="U175" i="69"/>
  <c r="U106" i="48"/>
  <c r="U232" i="69"/>
  <c r="U106" i="51"/>
  <c r="L175" i="70"/>
  <c r="L125" i="48"/>
  <c r="L125" i="51"/>
  <c r="L232" i="70"/>
  <c r="V155" i="64"/>
  <c r="V132" i="64"/>
  <c r="R175" i="67"/>
  <c r="R63" i="48"/>
  <c r="R232" i="67"/>
  <c r="R63" i="51"/>
  <c r="I175" i="66"/>
  <c r="I44" i="48"/>
  <c r="I232" i="66"/>
  <c r="I44" i="51"/>
  <c r="K175" i="69"/>
  <c r="K174" i="69" s="1"/>
  <c r="K106" i="48"/>
  <c r="K105" i="48" s="1"/>
  <c r="K232" i="69"/>
  <c r="K231" i="69" s="1"/>
  <c r="K106" i="51"/>
  <c r="K105" i="51" s="1"/>
  <c r="O139" i="70"/>
  <c r="O118" i="70"/>
  <c r="M27" i="46"/>
  <c r="M25" i="45"/>
  <c r="C175" i="67"/>
  <c r="C63" i="48"/>
  <c r="C232" i="67"/>
  <c r="C63" i="51"/>
  <c r="F239" i="68"/>
  <c r="F82" i="49"/>
  <c r="F311" i="68"/>
  <c r="F82" i="52"/>
  <c r="V84" i="46"/>
  <c r="V82" i="45"/>
  <c r="H139" i="70"/>
  <c r="H118" i="70"/>
  <c r="B239" i="68"/>
  <c r="B82" i="49"/>
  <c r="B82" i="52"/>
  <c r="B311" i="68"/>
  <c r="I65" i="46"/>
  <c r="I63" i="45"/>
  <c r="C6" i="46"/>
  <c r="C4" i="45"/>
  <c r="M139" i="70"/>
  <c r="M118" i="70"/>
  <c r="R6" i="46"/>
  <c r="R4" i="44"/>
  <c r="D239" i="68"/>
  <c r="D82" i="49"/>
  <c r="D311" i="68"/>
  <c r="D82" i="52"/>
  <c r="U14" i="10"/>
  <c r="U14" i="13"/>
  <c r="U14" i="16" s="1"/>
  <c r="V108" i="46"/>
  <c r="V106" i="44"/>
  <c r="V106" i="46" s="1"/>
  <c r="L216" i="64"/>
  <c r="L4" i="49"/>
  <c r="L4" i="52"/>
  <c r="L279" i="64"/>
  <c r="V27" i="46"/>
  <c r="V25" i="44"/>
  <c r="V25" i="46" s="1"/>
  <c r="H156" i="65"/>
  <c r="H25" i="47"/>
  <c r="R156" i="67"/>
  <c r="R63" i="47"/>
  <c r="F194" i="69"/>
  <c r="F193" i="69" s="1"/>
  <c r="F106" i="49"/>
  <c r="F105" i="49" s="1"/>
  <c r="F106" i="52"/>
  <c r="F105" i="52" s="1"/>
  <c r="F251" i="69"/>
  <c r="F250" i="69" s="1"/>
  <c r="G194" i="70"/>
  <c r="G125" i="49"/>
  <c r="G125" i="52"/>
  <c r="G251" i="70"/>
  <c r="P65" i="46"/>
  <c r="P63" i="45"/>
  <c r="F155" i="64"/>
  <c r="F132" i="64"/>
  <c r="F153" i="64" s="1"/>
  <c r="M65" i="46"/>
  <c r="M63" i="45"/>
  <c r="T46" i="46"/>
  <c r="T44" i="44"/>
  <c r="T44" i="46" s="1"/>
  <c r="S175" i="69"/>
  <c r="S106" i="48"/>
  <c r="S106" i="51"/>
  <c r="S232" i="69"/>
  <c r="N127" i="46"/>
  <c r="N125" i="45"/>
  <c r="I175" i="65"/>
  <c r="I25" i="48"/>
  <c r="I232" i="65"/>
  <c r="I25" i="51"/>
  <c r="K239" i="68"/>
  <c r="K82" i="49"/>
  <c r="K311" i="68"/>
  <c r="K82" i="52"/>
  <c r="B174" i="64"/>
  <c r="B4" i="47"/>
  <c r="N174" i="64"/>
  <c r="N4" i="47"/>
  <c r="P156" i="66"/>
  <c r="P44" i="47"/>
  <c r="C156" i="70"/>
  <c r="C125" i="47"/>
  <c r="U191" i="68"/>
  <c r="U82" i="47"/>
  <c r="P156" i="69"/>
  <c r="P155" i="69" s="1"/>
  <c r="P106" i="47"/>
  <c r="P105" i="47" s="1"/>
  <c r="R152" i="70"/>
  <c r="R140" i="46"/>
  <c r="V174" i="64"/>
  <c r="V4" i="47"/>
  <c r="M191" i="68"/>
  <c r="M82" i="47"/>
  <c r="O156" i="65"/>
  <c r="O25" i="47"/>
  <c r="V156" i="70"/>
  <c r="V125" i="47"/>
  <c r="U156" i="67"/>
  <c r="U63" i="47"/>
  <c r="U156" i="66"/>
  <c r="U44" i="47"/>
  <c r="U174" i="64"/>
  <c r="U4" i="47"/>
  <c r="P156" i="70"/>
  <c r="P125" i="47"/>
  <c r="J156" i="66"/>
  <c r="J44" i="47"/>
  <c r="O156" i="70"/>
  <c r="O125" i="47"/>
  <c r="F191" i="68"/>
  <c r="F82" i="47"/>
  <c r="N156" i="69"/>
  <c r="N155" i="69" s="1"/>
  <c r="N106" i="47"/>
  <c r="N105" i="47" s="1"/>
  <c r="G156" i="67"/>
  <c r="G63" i="47"/>
  <c r="E98" i="69"/>
  <c r="T239" i="68"/>
  <c r="T82" i="49"/>
  <c r="T311" i="68"/>
  <c r="T82" i="52"/>
  <c r="B14" i="13"/>
  <c r="B14" i="16" s="1"/>
  <c r="B14" i="10"/>
  <c r="C175" i="70"/>
  <c r="C125" i="48"/>
  <c r="C232" i="70"/>
  <c r="C125" i="51"/>
  <c r="H108" i="46"/>
  <c r="H106" i="45"/>
  <c r="O175" i="67"/>
  <c r="O63" i="48"/>
  <c r="O232" i="67"/>
  <c r="O63" i="51"/>
  <c r="M175" i="65"/>
  <c r="M25" i="48"/>
  <c r="M232" i="65"/>
  <c r="M25" i="51"/>
  <c r="T139" i="67"/>
  <c r="T118" i="67"/>
  <c r="M139" i="69"/>
  <c r="M118" i="69"/>
  <c r="D194" i="66"/>
  <c r="D44" i="49"/>
  <c r="D251" i="66"/>
  <c r="D44" i="52"/>
  <c r="G175" i="67"/>
  <c r="G63" i="48"/>
  <c r="G232" i="67"/>
  <c r="G63" i="51"/>
  <c r="E6" i="46"/>
  <c r="E4" i="45"/>
  <c r="I194" i="66"/>
  <c r="I44" i="49"/>
  <c r="I251" i="66"/>
  <c r="I44" i="52"/>
  <c r="C27" i="46"/>
  <c r="C25" i="45"/>
  <c r="I215" i="68"/>
  <c r="I82" i="48"/>
  <c r="I287" i="68"/>
  <c r="I82" i="51"/>
  <c r="J6" i="46"/>
  <c r="J4" i="45"/>
  <c r="B194" i="65"/>
  <c r="B25" i="49"/>
  <c r="B251" i="65"/>
  <c r="B25" i="52"/>
  <c r="F139" i="66"/>
  <c r="F118" i="66"/>
  <c r="E65" i="46"/>
  <c r="E63" i="45"/>
  <c r="E63" i="46" s="1"/>
  <c r="D215" i="68"/>
  <c r="D82" i="48"/>
  <c r="D287" i="68"/>
  <c r="D82" i="51"/>
  <c r="H169" i="68"/>
  <c r="H143" i="68"/>
  <c r="N194" i="67"/>
  <c r="N63" i="49"/>
  <c r="N251" i="67"/>
  <c r="N63" i="52"/>
  <c r="P194" i="67"/>
  <c r="P63" i="49"/>
  <c r="P63" i="52"/>
  <c r="P251" i="67"/>
  <c r="O175" i="70"/>
  <c r="O125" i="48"/>
  <c r="O232" i="70"/>
  <c r="O125" i="51"/>
  <c r="U194" i="66"/>
  <c r="U44" i="49"/>
  <c r="U251" i="66"/>
  <c r="U44" i="52"/>
  <c r="O175" i="66"/>
  <c r="O44" i="48"/>
  <c r="O44" i="51"/>
  <c r="O232" i="66"/>
  <c r="M194" i="67"/>
  <c r="M63" i="49"/>
  <c r="M251" i="67"/>
  <c r="M63" i="52"/>
  <c r="T175" i="66"/>
  <c r="T44" i="48"/>
  <c r="T44" i="51"/>
  <c r="T232" i="66"/>
  <c r="P175" i="66"/>
  <c r="P44" i="48"/>
  <c r="P232" i="66"/>
  <c r="P44" i="51"/>
  <c r="G194" i="69"/>
  <c r="G193" i="69" s="1"/>
  <c r="G106" i="49"/>
  <c r="G105" i="49" s="1"/>
  <c r="G251" i="69"/>
  <c r="G250" i="69" s="1"/>
  <c r="G106" i="52"/>
  <c r="G105" i="52" s="1"/>
  <c r="H175" i="69"/>
  <c r="H174" i="69" s="1"/>
  <c r="H106" i="48"/>
  <c r="H105" i="48" s="1"/>
  <c r="H232" i="69"/>
  <c r="H231" i="69" s="1"/>
  <c r="H106" i="51"/>
  <c r="H105" i="51" s="1"/>
  <c r="E175" i="70"/>
  <c r="E125" i="48"/>
  <c r="E232" i="70"/>
  <c r="E125" i="51"/>
  <c r="C139" i="70"/>
  <c r="C118" i="70"/>
  <c r="L175" i="69"/>
  <c r="L174" i="69" s="1"/>
  <c r="L106" i="48"/>
  <c r="L105" i="48" s="1"/>
  <c r="L106" i="51"/>
  <c r="L105" i="51" s="1"/>
  <c r="L232" i="69"/>
  <c r="L231" i="69" s="1"/>
  <c r="H14" i="13"/>
  <c r="H14" i="16" s="1"/>
  <c r="H14" i="10"/>
  <c r="N194" i="70"/>
  <c r="N125" i="49"/>
  <c r="N251" i="70"/>
  <c r="N125" i="52"/>
  <c r="S84" i="46"/>
  <c r="S82" i="45"/>
  <c r="M239" i="68"/>
  <c r="M82" i="49"/>
  <c r="M82" i="52"/>
  <c r="M311" i="68"/>
  <c r="K194" i="67"/>
  <c r="K63" i="49"/>
  <c r="K251" i="67"/>
  <c r="K63" i="52"/>
  <c r="S216" i="64"/>
  <c r="S4" i="49"/>
  <c r="S279" i="64"/>
  <c r="S4" i="52"/>
  <c r="M6" i="46"/>
  <c r="M4" i="45"/>
  <c r="N194" i="65"/>
  <c r="N25" i="49"/>
  <c r="N25" i="52"/>
  <c r="N251" i="65"/>
  <c r="U139" i="65"/>
  <c r="U118" i="65"/>
  <c r="J27" i="46"/>
  <c r="J25" i="45"/>
  <c r="M194" i="66"/>
  <c r="M44" i="49"/>
  <c r="M251" i="66"/>
  <c r="M44" i="52"/>
  <c r="M175" i="70"/>
  <c r="M125" i="48"/>
  <c r="M232" i="70"/>
  <c r="M125" i="51"/>
  <c r="U108" i="46"/>
  <c r="U106" i="45"/>
  <c r="M175" i="67"/>
  <c r="M63" i="48"/>
  <c r="M232" i="67"/>
  <c r="M63" i="51"/>
  <c r="T139" i="65"/>
  <c r="T118" i="65"/>
  <c r="V216" i="64"/>
  <c r="V4" i="49"/>
  <c r="V4" i="52"/>
  <c r="V279" i="64"/>
  <c r="T108" i="46"/>
  <c r="T106" i="44"/>
  <c r="T106" i="46" s="1"/>
  <c r="O194" i="70"/>
  <c r="O125" i="49"/>
  <c r="O251" i="70"/>
  <c r="O125" i="52"/>
  <c r="M139" i="65"/>
  <c r="M118" i="65"/>
  <c r="T155" i="64"/>
  <c r="T132" i="64"/>
  <c r="V175" i="67"/>
  <c r="V63" i="48"/>
  <c r="V232" i="67"/>
  <c r="V63" i="51"/>
  <c r="V169" i="68"/>
  <c r="V143" i="68"/>
  <c r="P108" i="46"/>
  <c r="P106" i="45"/>
  <c r="H194" i="70"/>
  <c r="H125" i="49"/>
  <c r="H251" i="70"/>
  <c r="H125" i="52"/>
  <c r="R127" i="46"/>
  <c r="R125" i="45"/>
  <c r="P195" i="64"/>
  <c r="P4" i="48"/>
  <c r="P258" i="64"/>
  <c r="P4" i="51"/>
  <c r="I139" i="67"/>
  <c r="I118" i="67"/>
  <c r="C155" i="64"/>
  <c r="C132" i="64"/>
  <c r="M194" i="70"/>
  <c r="M125" i="49"/>
  <c r="M125" i="52"/>
  <c r="M251" i="70"/>
  <c r="G6" i="46"/>
  <c r="G4" i="45"/>
  <c r="L175" i="66"/>
  <c r="L44" i="48"/>
  <c r="L44" i="51"/>
  <c r="L232" i="66"/>
  <c r="R108" i="46"/>
  <c r="R106" i="45"/>
  <c r="B175" i="70"/>
  <c r="B125" i="48"/>
  <c r="B232" i="70"/>
  <c r="B125" i="51"/>
  <c r="L84" i="46"/>
  <c r="L82" i="45"/>
  <c r="J175" i="70"/>
  <c r="J125" i="48"/>
  <c r="J232" i="70"/>
  <c r="J125" i="51"/>
  <c r="G156" i="69"/>
  <c r="G155" i="69" s="1"/>
  <c r="G106" i="47"/>
  <c r="G105" i="47" s="1"/>
  <c r="C174" i="64"/>
  <c r="C4" i="47"/>
  <c r="D191" i="68"/>
  <c r="D82" i="47"/>
  <c r="T156" i="67"/>
  <c r="T63" i="47"/>
  <c r="V194" i="69"/>
  <c r="V106" i="49"/>
  <c r="V251" i="69"/>
  <c r="V106" i="52"/>
  <c r="K194" i="66"/>
  <c r="K44" i="49"/>
  <c r="K44" i="52"/>
  <c r="K251" i="66"/>
  <c r="O194" i="69"/>
  <c r="O106" i="49"/>
  <c r="O106" i="52"/>
  <c r="O251" i="69"/>
  <c r="N27" i="46"/>
  <c r="N25" i="45"/>
  <c r="Q155" i="64"/>
  <c r="Q132" i="64"/>
  <c r="O127" i="46"/>
  <c r="O125" i="45"/>
  <c r="C195" i="64"/>
  <c r="C4" i="48"/>
  <c r="C4" i="51"/>
  <c r="C258" i="64"/>
  <c r="L174" i="64"/>
  <c r="L4" i="47"/>
  <c r="Q174" i="64"/>
  <c r="Q4" i="47"/>
  <c r="T174" i="64"/>
  <c r="T4" i="47"/>
  <c r="L156" i="65"/>
  <c r="L25" i="47"/>
  <c r="M156" i="65"/>
  <c r="M25" i="47"/>
  <c r="R191" i="68"/>
  <c r="R82" i="47"/>
  <c r="P191" i="68"/>
  <c r="P82" i="47"/>
  <c r="N156" i="65"/>
  <c r="N25" i="47"/>
  <c r="C156" i="66"/>
  <c r="C44" i="47"/>
  <c r="F156" i="66"/>
  <c r="F44" i="47"/>
  <c r="V156" i="67"/>
  <c r="V63" i="47"/>
  <c r="O156" i="69"/>
  <c r="O155" i="69" s="1"/>
  <c r="O106" i="47"/>
  <c r="O105" i="47" s="1"/>
  <c r="H156" i="66"/>
  <c r="H44" i="47"/>
  <c r="I191" i="68"/>
  <c r="I82" i="47"/>
  <c r="Q156" i="70"/>
  <c r="Q125" i="47"/>
  <c r="E156" i="70"/>
  <c r="E125" i="47"/>
  <c r="V17" i="25"/>
  <c r="V17" i="28" s="1"/>
  <c r="U46" i="46"/>
  <c r="U44" i="44"/>
  <c r="U44" i="46" s="1"/>
  <c r="E175" i="69"/>
  <c r="E174" i="69" s="1"/>
  <c r="E106" i="48"/>
  <c r="E105" i="48" s="1"/>
  <c r="E106" i="51"/>
  <c r="E105" i="51" s="1"/>
  <c r="E232" i="69"/>
  <c r="E231" i="69" s="1"/>
  <c r="R139" i="65"/>
  <c r="R118" i="65"/>
  <c r="R137" i="65" s="1"/>
  <c r="I108" i="46"/>
  <c r="I106" i="45"/>
  <c r="K14" i="13"/>
  <c r="K14" i="16" s="1"/>
  <c r="K14" i="10"/>
  <c r="D195" i="64"/>
  <c r="D4" i="48"/>
  <c r="D258" i="64"/>
  <c r="D4" i="51"/>
  <c r="H139" i="69"/>
  <c r="H118" i="69"/>
  <c r="O14" i="13"/>
  <c r="O14" i="16" s="1"/>
  <c r="O14" i="10"/>
  <c r="P84" i="46"/>
  <c r="P82" i="45"/>
  <c r="V65" i="46"/>
  <c r="V63" i="45"/>
  <c r="T194" i="67"/>
  <c r="T63" i="49"/>
  <c r="T251" i="67"/>
  <c r="T63" i="52"/>
  <c r="O6" i="46"/>
  <c r="O4" i="45"/>
  <c r="M194" i="69"/>
  <c r="M193" i="69" s="1"/>
  <c r="M106" i="49"/>
  <c r="M105" i="49" s="1"/>
  <c r="M106" i="52"/>
  <c r="M105" i="52" s="1"/>
  <c r="M251" i="69"/>
  <c r="M250" i="69" s="1"/>
  <c r="D175" i="66"/>
  <c r="D44" i="48"/>
  <c r="D44" i="51"/>
  <c r="D232" i="66"/>
  <c r="R215" i="68"/>
  <c r="R82" i="48"/>
  <c r="R287" i="68"/>
  <c r="R82" i="51"/>
  <c r="E155" i="64"/>
  <c r="E132" i="64"/>
  <c r="L127" i="46"/>
  <c r="L125" i="45"/>
  <c r="I175" i="70"/>
  <c r="I125" i="48"/>
  <c r="I125" i="51"/>
  <c r="I232" i="70"/>
  <c r="Q14" i="13"/>
  <c r="Q14" i="16" s="1"/>
  <c r="Q14" i="10"/>
  <c r="C139" i="65"/>
  <c r="C118" i="65"/>
  <c r="N46" i="46"/>
  <c r="N44" i="45"/>
  <c r="J155" i="64"/>
  <c r="J132" i="64"/>
  <c r="C46" i="46"/>
  <c r="C44" i="45"/>
  <c r="F194" i="66"/>
  <c r="F44" i="49"/>
  <c r="F44" i="52"/>
  <c r="F251" i="66"/>
  <c r="T175" i="65"/>
  <c r="T25" i="48"/>
  <c r="T232" i="65"/>
  <c r="T25" i="51"/>
  <c r="E139" i="67"/>
  <c r="E118" i="67"/>
  <c r="B108" i="46"/>
  <c r="B106" i="45"/>
  <c r="H239" i="68"/>
  <c r="H82" i="49"/>
  <c r="H311" i="68"/>
  <c r="H82" i="52"/>
  <c r="G65" i="46"/>
  <c r="G63" i="45"/>
  <c r="L175" i="65"/>
  <c r="L25" i="48"/>
  <c r="L232" i="65"/>
  <c r="L25" i="51"/>
  <c r="S139" i="70"/>
  <c r="S118" i="70"/>
  <c r="M175" i="69"/>
  <c r="M174" i="69" s="1"/>
  <c r="M106" i="48"/>
  <c r="M105" i="48" s="1"/>
  <c r="M232" i="69"/>
  <c r="M231" i="69" s="1"/>
  <c r="M106" i="51"/>
  <c r="M105" i="51" s="1"/>
  <c r="G175" i="70"/>
  <c r="G125" i="48"/>
  <c r="G232" i="70"/>
  <c r="G125" i="51"/>
  <c r="G175" i="65"/>
  <c r="G25" i="48"/>
  <c r="G232" i="65"/>
  <c r="G25" i="51"/>
  <c r="O175" i="65"/>
  <c r="O25" i="48"/>
  <c r="O232" i="65"/>
  <c r="O25" i="51"/>
  <c r="M14" i="13"/>
  <c r="M14" i="16" s="1"/>
  <c r="M14" i="10"/>
  <c r="V127" i="46"/>
  <c r="V125" i="45"/>
  <c r="Q215" i="68"/>
  <c r="Q82" i="48"/>
  <c r="Q287" i="68"/>
  <c r="Q82" i="51"/>
  <c r="S139" i="66"/>
  <c r="S118" i="66"/>
  <c r="C194" i="70"/>
  <c r="C125" i="49"/>
  <c r="C125" i="52"/>
  <c r="C251" i="70"/>
  <c r="Q65" i="46"/>
  <c r="Q63" i="45"/>
  <c r="N175" i="69"/>
  <c r="N174" i="69" s="1"/>
  <c r="N106" i="48"/>
  <c r="N105" i="48" s="1"/>
  <c r="N106" i="51"/>
  <c r="N105" i="51" s="1"/>
  <c r="N232" i="69"/>
  <c r="N231" i="69" s="1"/>
  <c r="Q175" i="65"/>
  <c r="Q25" i="48"/>
  <c r="Q25" i="51"/>
  <c r="Q232" i="65"/>
  <c r="S169" i="68"/>
  <c r="S143" i="68"/>
  <c r="Q27" i="46"/>
  <c r="Q25" i="45"/>
  <c r="D175" i="67"/>
  <c r="D63" i="48"/>
  <c r="D232" i="67"/>
  <c r="D63" i="51"/>
  <c r="U216" i="64"/>
  <c r="U4" i="49"/>
  <c r="U279" i="64"/>
  <c r="U4" i="52"/>
  <c r="P46" i="46"/>
  <c r="P44" i="45"/>
  <c r="U194" i="70"/>
  <c r="U125" i="49"/>
  <c r="U125" i="52"/>
  <c r="U251" i="70"/>
  <c r="M155" i="64"/>
  <c r="M132" i="64"/>
  <c r="U65" i="46"/>
  <c r="U63" i="45"/>
  <c r="U194" i="65"/>
  <c r="U25" i="49"/>
  <c r="U25" i="52"/>
  <c r="U251" i="65"/>
  <c r="J139" i="65"/>
  <c r="J118" i="65"/>
  <c r="S175" i="67"/>
  <c r="S63" i="48"/>
  <c r="S232" i="67"/>
  <c r="S63" i="51"/>
  <c r="V215" i="68"/>
  <c r="V82" i="48"/>
  <c r="V287" i="68"/>
  <c r="V82" i="51"/>
  <c r="S139" i="69"/>
  <c r="S118" i="69"/>
  <c r="U139" i="69"/>
  <c r="U118" i="69"/>
  <c r="E27" i="46"/>
  <c r="E25" i="45"/>
  <c r="E25" i="46" s="1"/>
  <c r="T194" i="65"/>
  <c r="T25" i="49"/>
  <c r="T25" i="52"/>
  <c r="T251" i="65"/>
  <c r="H175" i="66"/>
  <c r="H44" i="48"/>
  <c r="H44" i="51"/>
  <c r="H232" i="66"/>
  <c r="B6" i="46"/>
  <c r="B4" i="45"/>
  <c r="N175" i="66"/>
  <c r="N44" i="48"/>
  <c r="N232" i="66"/>
  <c r="N44" i="51"/>
  <c r="M194" i="65"/>
  <c r="M25" i="49"/>
  <c r="M25" i="52"/>
  <c r="M251" i="65"/>
  <c r="V239" i="68"/>
  <c r="V82" i="49"/>
  <c r="V311" i="68"/>
  <c r="V82" i="52"/>
  <c r="P139" i="69"/>
  <c r="P118" i="69"/>
  <c r="R27" i="46"/>
  <c r="R25" i="44"/>
  <c r="R25" i="46" s="1"/>
  <c r="B215" i="68"/>
  <c r="B82" i="48"/>
  <c r="B82" i="51"/>
  <c r="B287" i="68"/>
  <c r="O215" i="68"/>
  <c r="O82" i="48"/>
  <c r="O287" i="68"/>
  <c r="O82" i="51"/>
  <c r="R139" i="70"/>
  <c r="R118" i="70"/>
  <c r="I194" i="67"/>
  <c r="I63" i="49"/>
  <c r="I63" i="52"/>
  <c r="I251" i="67"/>
  <c r="C216" i="64"/>
  <c r="C4" i="49"/>
  <c r="C279" i="64"/>
  <c r="C4" i="52"/>
  <c r="R4" i="48"/>
  <c r="R195" i="64"/>
  <c r="R4" i="51"/>
  <c r="R258" i="64"/>
  <c r="G155" i="64"/>
  <c r="G132" i="64"/>
  <c r="E127" i="46"/>
  <c r="E125" i="45"/>
  <c r="R139" i="69"/>
  <c r="R118" i="69"/>
  <c r="S46" i="46"/>
  <c r="S44" i="44"/>
  <c r="V175" i="69"/>
  <c r="V106" i="48"/>
  <c r="V106" i="51"/>
  <c r="V232" i="69"/>
  <c r="L169" i="68"/>
  <c r="L143" i="68"/>
  <c r="V175" i="65"/>
  <c r="V25" i="48"/>
  <c r="V25" i="51"/>
  <c r="V232" i="65"/>
  <c r="I83" i="71"/>
  <c r="V191" i="68"/>
  <c r="V82" i="47"/>
  <c r="Q156" i="67"/>
  <c r="Q63" i="47"/>
  <c r="I216" i="64"/>
  <c r="I4" i="49"/>
  <c r="I279" i="64"/>
  <c r="I4" i="52"/>
  <c r="E139" i="66"/>
  <c r="E118" i="66"/>
  <c r="B27" i="46"/>
  <c r="B25" i="45"/>
  <c r="J195" i="64"/>
  <c r="J4" i="48"/>
  <c r="J258" i="64"/>
  <c r="J4" i="51"/>
  <c r="M215" i="68"/>
  <c r="M82" i="48"/>
  <c r="M287" i="68"/>
  <c r="M82" i="51"/>
  <c r="K65" i="46"/>
  <c r="K63" i="45"/>
  <c r="T194" i="70"/>
  <c r="T125" i="49"/>
  <c r="T251" i="70"/>
  <c r="T125" i="52"/>
  <c r="P216" i="64"/>
  <c r="P4" i="49"/>
  <c r="P279" i="64"/>
  <c r="P4" i="52"/>
  <c r="M127" i="46"/>
  <c r="M125" i="45"/>
  <c r="L175" i="67"/>
  <c r="L63" i="48"/>
  <c r="L232" i="67"/>
  <c r="L63" i="51"/>
  <c r="I84" i="71"/>
  <c r="N191" i="68"/>
  <c r="N82" i="47"/>
  <c r="V156" i="66"/>
  <c r="V44" i="47"/>
  <c r="M174" i="64"/>
  <c r="M4" i="47"/>
  <c r="J156" i="70"/>
  <c r="J125" i="47"/>
  <c r="B156" i="66"/>
  <c r="B44" i="47"/>
  <c r="N156" i="70"/>
  <c r="N125" i="47"/>
  <c r="D156" i="67"/>
  <c r="D63" i="47"/>
  <c r="K156" i="69"/>
  <c r="K155" i="69" s="1"/>
  <c r="K106" i="47"/>
  <c r="K105" i="47" s="1"/>
  <c r="D156" i="70"/>
  <c r="D125" i="47"/>
  <c r="F156" i="70"/>
  <c r="F125" i="47"/>
  <c r="I156" i="70"/>
  <c r="I125" i="47"/>
  <c r="M156" i="67"/>
  <c r="M63" i="47"/>
  <c r="O191" i="68"/>
  <c r="O82" i="47"/>
  <c r="I156" i="65"/>
  <c r="I25" i="47"/>
  <c r="U156" i="65"/>
  <c r="U25" i="47"/>
  <c r="D156" i="65"/>
  <c r="D25" i="47"/>
  <c r="B156" i="70"/>
  <c r="B125" i="47"/>
  <c r="R194" i="65"/>
  <c r="R25" i="49"/>
  <c r="R25" i="52"/>
  <c r="R251" i="65"/>
  <c r="I139" i="69"/>
  <c r="I118" i="69"/>
  <c r="G195" i="64"/>
  <c r="G4" i="48"/>
  <c r="G4" i="51"/>
  <c r="G258" i="64"/>
  <c r="U6" i="46"/>
  <c r="U4" i="44"/>
  <c r="H194" i="69"/>
  <c r="H193" i="69" s="1"/>
  <c r="H106" i="49"/>
  <c r="H105" i="49" s="1"/>
  <c r="H106" i="52"/>
  <c r="H105" i="52" s="1"/>
  <c r="H251" i="69"/>
  <c r="H250" i="69" s="1"/>
  <c r="P169" i="68"/>
  <c r="P143" i="68"/>
  <c r="V139" i="67"/>
  <c r="V118" i="67"/>
  <c r="B65" i="46"/>
  <c r="B63" i="45"/>
  <c r="O155" i="64"/>
  <c r="O132" i="64"/>
  <c r="J175" i="69"/>
  <c r="J174" i="69" s="1"/>
  <c r="J106" i="48"/>
  <c r="J105" i="48" s="1"/>
  <c r="J106" i="51"/>
  <c r="J105" i="51" s="1"/>
  <c r="J232" i="69"/>
  <c r="J231" i="69" s="1"/>
  <c r="E216" i="64"/>
  <c r="E4" i="49"/>
  <c r="E279" i="64"/>
  <c r="E4" i="52"/>
  <c r="L139" i="70"/>
  <c r="L118" i="70"/>
  <c r="H46" i="46"/>
  <c r="H44" i="45"/>
  <c r="H44" i="46" s="1"/>
  <c r="Q175" i="67"/>
  <c r="Q63" i="48"/>
  <c r="Q63" i="51"/>
  <c r="Q232" i="67"/>
  <c r="C194" i="65"/>
  <c r="C25" i="49"/>
  <c r="C25" i="52"/>
  <c r="C251" i="65"/>
  <c r="N139" i="66"/>
  <c r="N118" i="66"/>
  <c r="J216" i="64"/>
  <c r="J4" i="49"/>
  <c r="J279" i="64"/>
  <c r="J4" i="52"/>
  <c r="C139" i="66"/>
  <c r="C118" i="66"/>
  <c r="E194" i="67"/>
  <c r="E63" i="49"/>
  <c r="E63" i="52"/>
  <c r="E251" i="67"/>
  <c r="B139" i="69"/>
  <c r="B118" i="69"/>
  <c r="B117" i="69" s="1"/>
  <c r="K215" i="68"/>
  <c r="K82" i="48"/>
  <c r="K287" i="68"/>
  <c r="K82" i="51"/>
  <c r="G139" i="67"/>
  <c r="G118" i="67"/>
  <c r="J127" i="46"/>
  <c r="J125" i="45"/>
  <c r="S194" i="70"/>
  <c r="S125" i="49"/>
  <c r="S251" i="70"/>
  <c r="S125" i="52"/>
  <c r="I84" i="46"/>
  <c r="I82" i="45"/>
  <c r="B175" i="67"/>
  <c r="B63" i="48"/>
  <c r="B232" i="67"/>
  <c r="B63" i="51"/>
  <c r="K127" i="46"/>
  <c r="K125" i="45"/>
  <c r="H175" i="67"/>
  <c r="H63" i="48"/>
  <c r="H232" i="67"/>
  <c r="H63" i="51"/>
  <c r="V139" i="70"/>
  <c r="V118" i="70"/>
  <c r="S194" i="66"/>
  <c r="S44" i="49"/>
  <c r="S251" i="66"/>
  <c r="S44" i="52"/>
  <c r="U127" i="46"/>
  <c r="U125" i="44"/>
  <c r="J14" i="13"/>
  <c r="J14" i="16" s="1"/>
  <c r="J14" i="10"/>
  <c r="Q139" i="67"/>
  <c r="Q118" i="67"/>
  <c r="T65" i="46"/>
  <c r="T63" i="44"/>
  <c r="T63" i="46" s="1"/>
  <c r="S239" i="68"/>
  <c r="S82" i="49"/>
  <c r="S82" i="52"/>
  <c r="S311" i="68"/>
  <c r="Q139" i="65"/>
  <c r="Q118" i="65"/>
  <c r="J65" i="46"/>
  <c r="J63" i="45"/>
  <c r="E215" i="68"/>
  <c r="E82" i="48"/>
  <c r="E82" i="51"/>
  <c r="E287" i="68"/>
  <c r="V46" i="46"/>
  <c r="V44" i="45"/>
  <c r="H65" i="46"/>
  <c r="H63" i="45"/>
  <c r="I175" i="69"/>
  <c r="I174" i="69" s="1"/>
  <c r="I106" i="48"/>
  <c r="I105" i="48" s="1"/>
  <c r="I232" i="69"/>
  <c r="I231" i="69" s="1"/>
  <c r="I106" i="51"/>
  <c r="I105" i="51" s="1"/>
  <c r="P139" i="66"/>
  <c r="P118" i="66"/>
  <c r="D127" i="46"/>
  <c r="D125" i="45"/>
  <c r="M216" i="64"/>
  <c r="M4" i="49"/>
  <c r="M4" i="52"/>
  <c r="M279" i="64"/>
  <c r="U139" i="67"/>
  <c r="U118" i="67"/>
  <c r="L108" i="46"/>
  <c r="L106" i="45"/>
  <c r="M175" i="66"/>
  <c r="M44" i="48"/>
  <c r="M232" i="66"/>
  <c r="M44" i="51"/>
  <c r="J194" i="65"/>
  <c r="J25" i="49"/>
  <c r="J251" i="65"/>
  <c r="J25" i="52"/>
  <c r="T6" i="46"/>
  <c r="T4" i="44"/>
  <c r="S194" i="69"/>
  <c r="S106" i="49"/>
  <c r="S106" i="52"/>
  <c r="S251" i="69"/>
  <c r="U194" i="69"/>
  <c r="U106" i="49"/>
  <c r="U251" i="69"/>
  <c r="U106" i="52"/>
  <c r="E139" i="65"/>
  <c r="E118" i="65"/>
  <c r="Q127" i="46"/>
  <c r="Q125" i="45"/>
  <c r="C84" i="46"/>
  <c r="C82" i="45"/>
  <c r="K175" i="67"/>
  <c r="K63" i="48"/>
  <c r="K63" i="51"/>
  <c r="K232" i="67"/>
  <c r="T139" i="69"/>
  <c r="T118" i="69"/>
  <c r="L65" i="46"/>
  <c r="L63" i="45"/>
  <c r="T175" i="69"/>
  <c r="T106" i="48"/>
  <c r="T232" i="69"/>
  <c r="T106" i="51"/>
  <c r="E195" i="64"/>
  <c r="E4" i="48"/>
  <c r="E258" i="64"/>
  <c r="E4" i="51"/>
  <c r="B155" i="64"/>
  <c r="B132" i="64"/>
  <c r="K108" i="46"/>
  <c r="K106" i="45"/>
  <c r="S139" i="65"/>
  <c r="S118" i="65"/>
  <c r="B46" i="46"/>
  <c r="B44" i="45"/>
  <c r="T216" i="64"/>
  <c r="T4" i="49"/>
  <c r="T279" i="64"/>
  <c r="T4" i="52"/>
  <c r="H6" i="46"/>
  <c r="H4" i="45"/>
  <c r="P194" i="69"/>
  <c r="P193" i="69" s="1"/>
  <c r="P106" i="49"/>
  <c r="P105" i="49" s="1"/>
  <c r="P251" i="69"/>
  <c r="P250" i="69" s="1"/>
  <c r="P106" i="52"/>
  <c r="P105" i="52" s="1"/>
  <c r="R194" i="70"/>
  <c r="R125" i="49"/>
  <c r="R251" i="70"/>
  <c r="R125" i="52"/>
  <c r="V175" i="66"/>
  <c r="V44" i="48"/>
  <c r="V232" i="66"/>
  <c r="V44" i="51"/>
  <c r="G216" i="64"/>
  <c r="G4" i="49"/>
  <c r="G4" i="52"/>
  <c r="G279" i="64"/>
  <c r="E139" i="70"/>
  <c r="E118" i="70"/>
  <c r="R194" i="69"/>
  <c r="R106" i="49"/>
  <c r="R251" i="69"/>
  <c r="R106" i="52"/>
  <c r="K6" i="46"/>
  <c r="K4" i="45"/>
  <c r="L239" i="68"/>
  <c r="L82" i="49"/>
  <c r="L311" i="68"/>
  <c r="L82" i="52"/>
  <c r="S127" i="46"/>
  <c r="S125" i="44"/>
  <c r="I174" i="64"/>
  <c r="I4" i="47"/>
  <c r="N215" i="68"/>
  <c r="N82" i="48"/>
  <c r="N287" i="68"/>
  <c r="N82" i="51"/>
  <c r="E239" i="68"/>
  <c r="E82" i="49"/>
  <c r="E311" i="68"/>
  <c r="E82" i="52"/>
  <c r="I194" i="65"/>
  <c r="I25" i="49"/>
  <c r="I251" i="65"/>
  <c r="I25" i="52"/>
  <c r="R155" i="64"/>
  <c r="R132" i="64"/>
  <c r="D139" i="65"/>
  <c r="D118" i="65"/>
  <c r="G108" i="46"/>
  <c r="G106" i="45"/>
  <c r="E194" i="69"/>
  <c r="E193" i="69" s="1"/>
  <c r="E106" i="49"/>
  <c r="E105" i="49" s="1"/>
  <c r="E251" i="69"/>
  <c r="E250" i="69" s="1"/>
  <c r="E106" i="52"/>
  <c r="E105" i="52" s="1"/>
  <c r="L194" i="66"/>
  <c r="L44" i="49"/>
  <c r="L251" i="66"/>
  <c r="L44" i="52"/>
  <c r="U175" i="65"/>
  <c r="U25" i="48"/>
  <c r="U25" i="51"/>
  <c r="U232" i="65"/>
  <c r="Q194" i="66"/>
  <c r="Q44" i="49"/>
  <c r="Q251" i="66"/>
  <c r="Q44" i="52"/>
  <c r="H127" i="46"/>
  <c r="H125" i="45"/>
  <c r="N194" i="69"/>
  <c r="N193" i="69" s="1"/>
  <c r="N106" i="49"/>
  <c r="N105" i="49" s="1"/>
  <c r="N251" i="69"/>
  <c r="N250" i="69" s="1"/>
  <c r="N106" i="52"/>
  <c r="N105" i="52" s="1"/>
  <c r="L155" i="64"/>
  <c r="L132" i="64"/>
  <c r="G156" i="65"/>
  <c r="G25" i="47"/>
  <c r="B191" i="68"/>
  <c r="B82" i="47"/>
  <c r="K156" i="67"/>
  <c r="K63" i="47"/>
  <c r="Q156" i="65"/>
  <c r="Q25" i="47"/>
  <c r="B156" i="69"/>
  <c r="B155" i="69" s="1"/>
  <c r="B106" i="47"/>
  <c r="B105" i="47" s="1"/>
  <c r="S191" i="68"/>
  <c r="S82" i="47"/>
  <c r="I83" i="72"/>
  <c r="L156" i="70"/>
  <c r="L125" i="47"/>
  <c r="C156" i="67"/>
  <c r="C63" i="47"/>
  <c r="M156" i="69"/>
  <c r="M155" i="69" s="1"/>
  <c r="M106" i="47"/>
  <c r="M105" i="47" s="1"/>
  <c r="F156" i="65"/>
  <c r="F25" i="47"/>
  <c r="M156" i="70"/>
  <c r="M125" i="47"/>
  <c r="D156" i="66"/>
  <c r="D44" i="47"/>
  <c r="G174" i="64"/>
  <c r="G4" i="47"/>
  <c r="E156" i="66"/>
  <c r="E44" i="47"/>
  <c r="U156" i="70"/>
  <c r="U125" i="47"/>
  <c r="P174" i="64"/>
  <c r="P4" i="47"/>
  <c r="K156" i="65"/>
  <c r="K25" i="47"/>
  <c r="I89" i="65"/>
  <c r="F174" i="64"/>
  <c r="F4" i="47"/>
  <c r="J156" i="65"/>
  <c r="J25" i="47"/>
  <c r="U175" i="66"/>
  <c r="U44" i="48"/>
  <c r="U44" i="51"/>
  <c r="U232" i="66"/>
  <c r="J46" i="46"/>
  <c r="J44" i="45"/>
  <c r="I194" i="69"/>
  <c r="I193" i="69" s="1"/>
  <c r="I106" i="49"/>
  <c r="I105" i="49" s="1"/>
  <c r="I106" i="52"/>
  <c r="I105" i="52" s="1"/>
  <c r="I251" i="69"/>
  <c r="I250" i="69" s="1"/>
  <c r="E14" i="13"/>
  <c r="E14" i="16" s="1"/>
  <c r="E14" i="10"/>
  <c r="C108" i="46"/>
  <c r="C106" i="45"/>
  <c r="E175" i="66"/>
  <c r="E44" i="48"/>
  <c r="E232" i="66"/>
  <c r="E44" i="51"/>
  <c r="U155" i="64"/>
  <c r="U111" i="64"/>
  <c r="C65" i="46"/>
  <c r="C63" i="45"/>
  <c r="P239" i="68"/>
  <c r="P82" i="49"/>
  <c r="P311" i="68"/>
  <c r="P82" i="52"/>
  <c r="V194" i="67"/>
  <c r="V63" i="49"/>
  <c r="V251" i="67"/>
  <c r="V63" i="52"/>
  <c r="B139" i="67"/>
  <c r="B118" i="67"/>
  <c r="O216" i="64"/>
  <c r="O4" i="49"/>
  <c r="O4" i="52"/>
  <c r="O279" i="64"/>
  <c r="D175" i="65"/>
  <c r="D25" i="48"/>
  <c r="D232" i="65"/>
  <c r="D25" i="51"/>
  <c r="T215" i="68"/>
  <c r="T82" i="48"/>
  <c r="T287" i="68"/>
  <c r="T82" i="51"/>
  <c r="B127" i="46"/>
  <c r="B125" i="45"/>
  <c r="L194" i="70"/>
  <c r="L125" i="49"/>
  <c r="L251" i="70"/>
  <c r="L125" i="52"/>
  <c r="H139" i="66"/>
  <c r="H118" i="66"/>
  <c r="S139" i="67"/>
  <c r="S118" i="67"/>
  <c r="D108" i="46"/>
  <c r="D106" i="45"/>
  <c r="N194" i="66"/>
  <c r="N44" i="49"/>
  <c r="N44" i="52"/>
  <c r="N251" i="66"/>
  <c r="C194" i="66"/>
  <c r="C44" i="49"/>
  <c r="C251" i="66"/>
  <c r="C44" i="52"/>
  <c r="B98" i="69"/>
  <c r="B194" i="69"/>
  <c r="B193" i="69" s="1"/>
  <c r="B106" i="49"/>
  <c r="B105" i="49" s="1"/>
  <c r="B106" i="52"/>
  <c r="B105" i="52" s="1"/>
  <c r="B251" i="69"/>
  <c r="B250" i="69" s="1"/>
  <c r="G194" i="67"/>
  <c r="G63" i="49"/>
  <c r="G251" i="67"/>
  <c r="G63" i="52"/>
  <c r="P175" i="65"/>
  <c r="P25" i="48"/>
  <c r="P25" i="51"/>
  <c r="P232" i="65"/>
  <c r="B195" i="64"/>
  <c r="B4" i="48"/>
  <c r="B258" i="64"/>
  <c r="B4" i="51"/>
  <c r="J139" i="70"/>
  <c r="J118" i="70"/>
  <c r="O195" i="64"/>
  <c r="O4" i="48"/>
  <c r="O258" i="64"/>
  <c r="O4" i="51"/>
  <c r="F175" i="67"/>
  <c r="F63" i="48"/>
  <c r="F63" i="51"/>
  <c r="F232" i="67"/>
  <c r="N14" i="13"/>
  <c r="N14" i="16" s="1"/>
  <c r="N14" i="10"/>
  <c r="I169" i="68"/>
  <c r="I143" i="68"/>
  <c r="D65" i="46"/>
  <c r="D63" i="45"/>
  <c r="H175" i="70"/>
  <c r="H125" i="48"/>
  <c r="H232" i="70"/>
  <c r="H125" i="51"/>
  <c r="K139" i="70"/>
  <c r="K118" i="70"/>
  <c r="G84" i="46"/>
  <c r="G82" i="45"/>
  <c r="V6" i="46"/>
  <c r="V4" i="44"/>
  <c r="V194" i="70"/>
  <c r="V125" i="49"/>
  <c r="V125" i="52"/>
  <c r="V251" i="70"/>
  <c r="R46" i="46"/>
  <c r="R44" i="44"/>
  <c r="R44" i="46" s="1"/>
  <c r="L195" i="64"/>
  <c r="L4" i="48"/>
  <c r="L4" i="51"/>
  <c r="L258" i="64"/>
  <c r="U139" i="70"/>
  <c r="U99" i="70"/>
  <c r="U137" i="70" s="1"/>
  <c r="L27" i="46"/>
  <c r="L25" i="45"/>
  <c r="Q194" i="67"/>
  <c r="Q63" i="49"/>
  <c r="Q251" i="67"/>
  <c r="Q63" i="52"/>
  <c r="B175" i="65"/>
  <c r="B25" i="48"/>
  <c r="B25" i="51"/>
  <c r="B232" i="65"/>
  <c r="S27" i="46"/>
  <c r="S25" i="44"/>
  <c r="J175" i="66"/>
  <c r="J44" i="48"/>
  <c r="J232" i="66"/>
  <c r="J44" i="51"/>
  <c r="Q194" i="65"/>
  <c r="Q25" i="49"/>
  <c r="Q251" i="65"/>
  <c r="Q25" i="52"/>
  <c r="J139" i="67"/>
  <c r="J118" i="67"/>
  <c r="N84" i="46"/>
  <c r="N82" i="45"/>
  <c r="V175" i="70"/>
  <c r="V125" i="48"/>
  <c r="V232" i="70"/>
  <c r="V125" i="51"/>
  <c r="V139" i="66"/>
  <c r="V118" i="66"/>
  <c r="H139" i="67"/>
  <c r="H118" i="67"/>
  <c r="P194" i="66"/>
  <c r="P44" i="49"/>
  <c r="P44" i="52"/>
  <c r="P251" i="66"/>
  <c r="D139" i="70"/>
  <c r="D118" i="70"/>
  <c r="Q84" i="46"/>
  <c r="Q82" i="45"/>
  <c r="U194" i="67"/>
  <c r="U63" i="49"/>
  <c r="U251" i="67"/>
  <c r="U63" i="52"/>
  <c r="L139" i="69"/>
  <c r="L118" i="69"/>
  <c r="U84" i="46"/>
  <c r="U82" i="45"/>
  <c r="K175" i="66"/>
  <c r="K44" i="48"/>
  <c r="K44" i="51"/>
  <c r="K232" i="66"/>
  <c r="F65" i="46"/>
  <c r="F63" i="45"/>
  <c r="P175" i="70"/>
  <c r="P125" i="48"/>
  <c r="P232" i="70"/>
  <c r="P125" i="51"/>
  <c r="J84" i="46"/>
  <c r="J82" i="45"/>
  <c r="E194" i="65"/>
  <c r="E25" i="49"/>
  <c r="E25" i="52"/>
  <c r="E251" i="65"/>
  <c r="Q139" i="70"/>
  <c r="Q118" i="70"/>
  <c r="C169" i="68"/>
  <c r="C143" i="68"/>
  <c r="T194" i="69"/>
  <c r="T106" i="49"/>
  <c r="T106" i="52"/>
  <c r="T251" i="69"/>
  <c r="L139" i="67"/>
  <c r="L118" i="67"/>
  <c r="B216" i="64"/>
  <c r="B4" i="49"/>
  <c r="B279" i="64"/>
  <c r="B4" i="52"/>
  <c r="K139" i="69"/>
  <c r="K118" i="69"/>
  <c r="S194" i="65"/>
  <c r="S25" i="49"/>
  <c r="S251" i="65"/>
  <c r="S25" i="52"/>
  <c r="B139" i="66"/>
  <c r="B118" i="66"/>
  <c r="K175" i="70"/>
  <c r="K125" i="48"/>
  <c r="K125" i="51"/>
  <c r="K232" i="70"/>
  <c r="H155" i="64"/>
  <c r="H132" i="64"/>
  <c r="R175" i="65"/>
  <c r="R25" i="48"/>
  <c r="R232" i="65"/>
  <c r="R25" i="51"/>
  <c r="F14" i="13"/>
  <c r="F14" i="16" s="1"/>
  <c r="F14" i="10"/>
  <c r="O84" i="46"/>
  <c r="O82" i="45"/>
  <c r="L215" i="68"/>
  <c r="L82" i="48"/>
  <c r="L82" i="51"/>
  <c r="L287" i="68"/>
  <c r="U175" i="67"/>
  <c r="U63" i="48"/>
  <c r="U232" i="67"/>
  <c r="U63" i="51"/>
  <c r="F175" i="66"/>
  <c r="F44" i="48"/>
  <c r="F44" i="51"/>
  <c r="F232" i="66"/>
  <c r="P127" i="46"/>
  <c r="P125" i="45"/>
  <c r="T175" i="70"/>
  <c r="T125" i="48"/>
  <c r="T232" i="70"/>
  <c r="T125" i="51"/>
  <c r="E194" i="70"/>
  <c r="E125" i="49"/>
  <c r="E251" i="70"/>
  <c r="E125" i="52"/>
  <c r="R84" i="46"/>
  <c r="R82" i="45"/>
  <c r="S175" i="66"/>
  <c r="S44" i="48"/>
  <c r="S44" i="51"/>
  <c r="S232" i="66"/>
  <c r="K155" i="64"/>
  <c r="K132" i="64"/>
  <c r="I127" i="46"/>
  <c r="I125" i="45"/>
  <c r="I175" i="67"/>
  <c r="I63" i="48"/>
  <c r="I232" i="67"/>
  <c r="I63" i="51"/>
  <c r="J191" i="68"/>
  <c r="J82" i="47"/>
  <c r="P156" i="67"/>
  <c r="P63" i="47"/>
  <c r="G156" i="66"/>
  <c r="G44" i="47"/>
  <c r="O156" i="66"/>
  <c r="O44" i="47"/>
  <c r="G191" i="68"/>
  <c r="G82" i="47"/>
  <c r="T84" i="46"/>
  <c r="T82" i="45"/>
  <c r="D175" i="69"/>
  <c r="D174" i="69" s="1"/>
  <c r="D106" i="48"/>
  <c r="D105" i="48" s="1"/>
  <c r="D232" i="69"/>
  <c r="D231" i="69" s="1"/>
  <c r="D106" i="51"/>
  <c r="D105" i="51" s="1"/>
  <c r="F139" i="70"/>
  <c r="F118" i="70"/>
  <c r="K139" i="65"/>
  <c r="K118" i="65"/>
  <c r="O194" i="65"/>
  <c r="O25" i="49"/>
  <c r="O251" i="65"/>
  <c r="O25" i="52"/>
  <c r="N65" i="46"/>
  <c r="N63" i="45"/>
  <c r="P194" i="65"/>
  <c r="P25" i="49"/>
  <c r="P251" i="65"/>
  <c r="P25" i="52"/>
  <c r="Q195" i="64"/>
  <c r="Q4" i="48"/>
  <c r="Q4" i="51"/>
  <c r="Q258" i="64"/>
  <c r="Q194" i="69"/>
  <c r="Q106" i="49"/>
  <c r="Q106" i="52"/>
  <c r="Q251" i="69"/>
  <c r="Q250" i="69" s="1"/>
  <c r="G194" i="65"/>
  <c r="G25" i="49"/>
  <c r="G25" i="52"/>
  <c r="G251" i="65"/>
  <c r="P175" i="69"/>
  <c r="P174" i="69" s="1"/>
  <c r="P106" i="48"/>
  <c r="P105" i="48" s="1"/>
  <c r="P232" i="69"/>
  <c r="P231" i="69" s="1"/>
  <c r="P106" i="51"/>
  <c r="P105" i="51" s="1"/>
  <c r="R194" i="66"/>
  <c r="R44" i="49"/>
  <c r="R251" i="66"/>
  <c r="R44" i="52"/>
  <c r="G194" i="66"/>
  <c r="G44" i="49"/>
  <c r="G251" i="66"/>
  <c r="G44" i="52"/>
  <c r="C14" i="13"/>
  <c r="C14" i="16" s="1"/>
  <c r="C14" i="10"/>
  <c r="S156" i="65"/>
  <c r="S25" i="47"/>
  <c r="N156" i="67"/>
  <c r="N63" i="47"/>
  <c r="K174" i="64"/>
  <c r="K4" i="47"/>
  <c r="N156" i="66"/>
  <c r="N44" i="47"/>
  <c r="C191" i="68"/>
  <c r="C82" i="47"/>
  <c r="T156" i="70"/>
  <c r="T125" i="47"/>
  <c r="G156" i="70"/>
  <c r="G125" i="47"/>
  <c r="U156" i="69"/>
  <c r="U106" i="47"/>
  <c r="K156" i="70"/>
  <c r="K125" i="47"/>
  <c r="D156" i="69"/>
  <c r="D155" i="69" s="1"/>
  <c r="D106" i="47"/>
  <c r="D105" i="47" s="1"/>
  <c r="T191" i="68"/>
  <c r="T82" i="47"/>
  <c r="S330" i="72"/>
  <c r="S176" i="56"/>
  <c r="B156" i="65"/>
  <c r="B25" i="47"/>
  <c r="T156" i="65"/>
  <c r="T25" i="47"/>
  <c r="L156" i="67"/>
  <c r="L63" i="47"/>
  <c r="S156" i="66"/>
  <c r="S44" i="47"/>
  <c r="L156" i="69"/>
  <c r="L155" i="69" s="1"/>
  <c r="L106" i="47"/>
  <c r="L105" i="47" s="1"/>
  <c r="K156" i="66"/>
  <c r="K44" i="47"/>
  <c r="O174" i="64"/>
  <c r="O4" i="47"/>
  <c r="V156" i="69"/>
  <c r="V106" i="47"/>
  <c r="S156" i="69"/>
  <c r="S106" i="47"/>
  <c r="I6" i="46"/>
  <c r="I4" i="45"/>
  <c r="B175" i="66"/>
  <c r="B44" i="48"/>
  <c r="B232" i="66"/>
  <c r="B44" i="51"/>
  <c r="J139" i="66"/>
  <c r="J118" i="66"/>
  <c r="N6" i="46"/>
  <c r="N4" i="45"/>
  <c r="P14" i="13"/>
  <c r="P14" i="16" s="1"/>
  <c r="P14" i="10"/>
  <c r="C139" i="69"/>
  <c r="C118" i="69"/>
  <c r="U195" i="64"/>
  <c r="U4" i="48"/>
  <c r="U4" i="51"/>
  <c r="U258" i="64"/>
  <c r="C139" i="67"/>
  <c r="C118" i="67"/>
  <c r="O65" i="46"/>
  <c r="O63" i="45"/>
  <c r="F108" i="46"/>
  <c r="F106" i="45"/>
  <c r="B194" i="67"/>
  <c r="B63" i="49"/>
  <c r="B63" i="52"/>
  <c r="B251" i="67"/>
  <c r="G175" i="69"/>
  <c r="G174" i="69" s="1"/>
  <c r="G106" i="48"/>
  <c r="G105" i="48" s="1"/>
  <c r="G106" i="51"/>
  <c r="G105" i="51" s="1"/>
  <c r="G232" i="69"/>
  <c r="G231" i="69" s="1"/>
  <c r="E84" i="46"/>
  <c r="E82" i="45"/>
  <c r="H215" i="68"/>
  <c r="H82" i="48"/>
  <c r="H82" i="51"/>
  <c r="H287" i="68"/>
  <c r="B139" i="70"/>
  <c r="B118" i="70"/>
  <c r="I27" i="46"/>
  <c r="I25" i="45"/>
  <c r="H194" i="66"/>
  <c r="H44" i="49"/>
  <c r="H44" i="52"/>
  <c r="H251" i="66"/>
  <c r="S194" i="67"/>
  <c r="S63" i="49"/>
  <c r="S63" i="52"/>
  <c r="S251" i="67"/>
  <c r="D139" i="69"/>
  <c r="D118" i="69"/>
  <c r="G127" i="46"/>
  <c r="G125" i="45"/>
  <c r="E175" i="65"/>
  <c r="E25" i="48"/>
  <c r="E25" i="51"/>
  <c r="E232" i="65"/>
  <c r="B175" i="69"/>
  <c r="B174" i="69" s="1"/>
  <c r="B106" i="48"/>
  <c r="B105" i="48" s="1"/>
  <c r="B232" i="69"/>
  <c r="B231" i="69" s="1"/>
  <c r="B106" i="51"/>
  <c r="B105" i="51" s="1"/>
  <c r="O27" i="46"/>
  <c r="O25" i="45"/>
  <c r="S195" i="64"/>
  <c r="S4" i="48"/>
  <c r="S258" i="64"/>
  <c r="S4" i="51"/>
  <c r="P27" i="46"/>
  <c r="P25" i="45"/>
  <c r="J194" i="70"/>
  <c r="J125" i="49"/>
  <c r="J125" i="52"/>
  <c r="J251" i="70"/>
  <c r="D6" i="46"/>
  <c r="D4" i="45"/>
  <c r="K46" i="46"/>
  <c r="K44" i="45"/>
  <c r="I239" i="68"/>
  <c r="I82" i="49"/>
  <c r="I82" i="52"/>
  <c r="I311" i="68"/>
  <c r="D139" i="67"/>
  <c r="D118" i="67"/>
  <c r="K194" i="70"/>
  <c r="K125" i="49"/>
  <c r="K251" i="70"/>
  <c r="K125" i="52"/>
  <c r="G169" i="68"/>
  <c r="G143" i="68"/>
  <c r="O108" i="46"/>
  <c r="O106" i="45"/>
  <c r="N175" i="65"/>
  <c r="N25" i="48"/>
  <c r="N25" i="51"/>
  <c r="N232" i="65"/>
  <c r="U175" i="70"/>
  <c r="U125" i="48"/>
  <c r="U232" i="70"/>
  <c r="U125" i="51"/>
  <c r="P215" i="68"/>
  <c r="P82" i="48"/>
  <c r="P287" i="68"/>
  <c r="P82" i="51"/>
  <c r="L139" i="65"/>
  <c r="L118" i="65"/>
  <c r="S108" i="46"/>
  <c r="S106" i="44"/>
  <c r="T175" i="67"/>
  <c r="T63" i="48"/>
  <c r="T63" i="51"/>
  <c r="T232" i="67"/>
  <c r="E175" i="67"/>
  <c r="E63" i="48"/>
  <c r="E63" i="51"/>
  <c r="E232" i="67"/>
  <c r="Q108" i="46"/>
  <c r="Q106" i="45"/>
  <c r="J194" i="67"/>
  <c r="J63" i="49"/>
  <c r="J251" i="67"/>
  <c r="J63" i="52"/>
  <c r="N169" i="68"/>
  <c r="N143" i="68"/>
  <c r="V194" i="66"/>
  <c r="V44" i="49"/>
  <c r="V44" i="52"/>
  <c r="V251" i="66"/>
  <c r="H194" i="67"/>
  <c r="H63" i="49"/>
  <c r="H251" i="67"/>
  <c r="H63" i="52"/>
  <c r="R139" i="67"/>
  <c r="R118" i="67"/>
  <c r="D194" i="70"/>
  <c r="D125" i="49"/>
  <c r="D251" i="70"/>
  <c r="D125" i="52"/>
  <c r="Q169" i="68"/>
  <c r="Q143" i="68"/>
  <c r="L194" i="69"/>
  <c r="L193" i="69" s="1"/>
  <c r="L106" i="49"/>
  <c r="L105" i="49" s="1"/>
  <c r="L251" i="69"/>
  <c r="L250" i="69" s="1"/>
  <c r="L106" i="52"/>
  <c r="L105" i="52" s="1"/>
  <c r="U169" i="68"/>
  <c r="U143" i="68"/>
  <c r="G27" i="46"/>
  <c r="G25" i="45"/>
  <c r="T195" i="64"/>
  <c r="T4" i="48"/>
  <c r="T258" i="64"/>
  <c r="T4" i="51"/>
  <c r="F139" i="67"/>
  <c r="F118" i="67"/>
  <c r="E108" i="46"/>
  <c r="E106" i="45"/>
  <c r="E105" i="45" s="1"/>
  <c r="Q175" i="70"/>
  <c r="Q125" i="48"/>
  <c r="Q125" i="51"/>
  <c r="Q232" i="70"/>
  <c r="J169" i="68"/>
  <c r="J143" i="68"/>
  <c r="K84" i="46"/>
  <c r="K82" i="45"/>
  <c r="Q194" i="70"/>
  <c r="Q125" i="49"/>
  <c r="Q125" i="52"/>
  <c r="Q251" i="70"/>
  <c r="C239" i="68"/>
  <c r="C82" i="49"/>
  <c r="C82" i="52"/>
  <c r="C311" i="68"/>
  <c r="L46" i="46"/>
  <c r="L44" i="45"/>
  <c r="L194" i="67"/>
  <c r="L63" i="49"/>
  <c r="L63" i="52"/>
  <c r="L251" i="67"/>
  <c r="J175" i="65"/>
  <c r="J25" i="48"/>
  <c r="J232" i="65"/>
  <c r="J25" i="51"/>
  <c r="K194" i="69"/>
  <c r="K106" i="49"/>
  <c r="K251" i="69"/>
  <c r="K106" i="52"/>
  <c r="Q46" i="46"/>
  <c r="Q44" i="45"/>
  <c r="B194" i="66"/>
  <c r="B44" i="49"/>
  <c r="B44" i="52"/>
  <c r="B251" i="66"/>
  <c r="V139" i="65"/>
  <c r="V118" i="65"/>
  <c r="H216" i="64"/>
  <c r="H4" i="49"/>
  <c r="H4" i="52"/>
  <c r="H279" i="64"/>
  <c r="T127" i="46"/>
  <c r="T125" i="45"/>
  <c r="H175" i="65"/>
  <c r="H25" i="48"/>
  <c r="H232" i="65"/>
  <c r="H25" i="51"/>
  <c r="O169" i="68"/>
  <c r="O143" i="68"/>
  <c r="P6" i="46"/>
  <c r="P4" i="45"/>
  <c r="I195" i="64"/>
  <c r="I4" i="48"/>
  <c r="I258" i="64"/>
  <c r="I4" i="51"/>
  <c r="G46" i="46"/>
  <c r="G44" i="45"/>
  <c r="F215" i="68"/>
  <c r="F82" i="48"/>
  <c r="F287" i="68"/>
  <c r="F82" i="51"/>
  <c r="N108" i="46"/>
  <c r="N106" i="45"/>
  <c r="N175" i="70"/>
  <c r="N125" i="48"/>
  <c r="N232" i="70"/>
  <c r="N125" i="51"/>
  <c r="P139" i="70"/>
  <c r="P118" i="70"/>
  <c r="R169" i="68"/>
  <c r="R143" i="68"/>
  <c r="K216" i="64"/>
  <c r="K4" i="49"/>
  <c r="K279" i="64"/>
  <c r="K4" i="52"/>
  <c r="I139" i="70"/>
  <c r="I118" i="70"/>
  <c r="S175" i="70"/>
  <c r="S125" i="48"/>
  <c r="S125" i="51"/>
  <c r="S232" i="70"/>
  <c r="H104" i="68"/>
  <c r="K88" i="70"/>
  <c r="P84" i="66"/>
  <c r="I13" i="12"/>
  <c r="I13" i="15" s="1"/>
  <c r="H13" i="12"/>
  <c r="H13" i="15" s="1"/>
  <c r="V85" i="69"/>
  <c r="C103" i="68"/>
  <c r="G84" i="72"/>
  <c r="I84" i="65"/>
  <c r="J83" i="72"/>
  <c r="Q13" i="12"/>
  <c r="Q13" i="15" s="1"/>
  <c r="J88" i="70"/>
  <c r="P13" i="12"/>
  <c r="P13" i="15" s="1"/>
  <c r="J13" i="12"/>
  <c r="J13" i="15" s="1"/>
  <c r="L13" i="12"/>
  <c r="L13" i="15" s="1"/>
  <c r="C13" i="12"/>
  <c r="C13" i="15" s="1"/>
  <c r="G88" i="65"/>
  <c r="R82" i="67"/>
  <c r="J85" i="70"/>
  <c r="V13" i="12"/>
  <c r="V13" i="15" s="1"/>
  <c r="G87" i="72"/>
  <c r="S13" i="12"/>
  <c r="S13" i="15" s="1"/>
  <c r="T81" i="71"/>
  <c r="P89" i="70"/>
  <c r="R13" i="12"/>
  <c r="R13" i="15" s="1"/>
  <c r="R85" i="67"/>
  <c r="E87" i="71"/>
  <c r="J108" i="68"/>
  <c r="N89" i="67"/>
  <c r="R84" i="69"/>
  <c r="U13" i="12"/>
  <c r="U13" i="15" s="1"/>
  <c r="N89" i="69"/>
  <c r="M89" i="67"/>
  <c r="T82" i="66"/>
  <c r="O13" i="12"/>
  <c r="O13" i="15" s="1"/>
  <c r="K88" i="66"/>
  <c r="L84" i="67"/>
  <c r="M84" i="71"/>
  <c r="M13" i="12"/>
  <c r="M13" i="15" s="1"/>
  <c r="G104" i="68"/>
  <c r="G88" i="71"/>
  <c r="O100" i="68"/>
  <c r="L89" i="65"/>
  <c r="K85" i="65"/>
  <c r="K89" i="66"/>
  <c r="I85" i="70"/>
  <c r="N13" i="12"/>
  <c r="N13" i="15" s="1"/>
  <c r="N99" i="68"/>
  <c r="K13" i="12"/>
  <c r="K13" i="15" s="1"/>
  <c r="P82" i="69"/>
  <c r="G13" i="12"/>
  <c r="G13" i="15" s="1"/>
  <c r="B13" i="12"/>
  <c r="B13" i="15" s="1"/>
  <c r="P85" i="66"/>
  <c r="F13" i="12"/>
  <c r="F13" i="15" s="1"/>
  <c r="D107" i="68"/>
  <c r="H88" i="72"/>
  <c r="S97" i="68"/>
  <c r="T13" i="12"/>
  <c r="T13" i="15" s="1"/>
  <c r="D13" i="12"/>
  <c r="D13" i="15" s="1"/>
  <c r="R88" i="69"/>
  <c r="L83" i="71"/>
  <c r="E13" i="12"/>
  <c r="E13" i="15" s="1"/>
  <c r="P82" i="70"/>
  <c r="M88" i="67"/>
  <c r="M84" i="67"/>
  <c r="E137" i="69" l="1"/>
  <c r="E136" i="69"/>
  <c r="O193" i="69"/>
  <c r="Q105" i="52"/>
  <c r="O250" i="69"/>
  <c r="K193" i="69"/>
  <c r="N309" i="69"/>
  <c r="E105" i="46"/>
  <c r="K250" i="69"/>
  <c r="R330" i="72"/>
  <c r="O105" i="49"/>
  <c r="Q193" i="69"/>
  <c r="K105" i="52"/>
  <c r="G309" i="69"/>
  <c r="E105" i="55"/>
  <c r="O105" i="52"/>
  <c r="E309" i="69"/>
  <c r="K105" i="49"/>
  <c r="N105" i="55"/>
  <c r="G105" i="55"/>
  <c r="R176" i="56"/>
  <c r="Q105" i="49"/>
  <c r="B137" i="69"/>
  <c r="T340" i="67"/>
  <c r="T74" i="56"/>
  <c r="J105" i="55"/>
  <c r="P144" i="62"/>
  <c r="P424" i="71"/>
  <c r="P370" i="71"/>
  <c r="P144" i="59"/>
  <c r="H343" i="67"/>
  <c r="H77" i="56"/>
  <c r="O425" i="68"/>
  <c r="O98" i="56"/>
  <c r="P331" i="71"/>
  <c r="P159" i="56"/>
  <c r="I340" i="69"/>
  <c r="I117" i="56"/>
  <c r="Q343" i="69"/>
  <c r="Q120" i="56"/>
  <c r="G343" i="70"/>
  <c r="G139" i="56"/>
  <c r="N340" i="69"/>
  <c r="N117" i="56"/>
  <c r="G343" i="69"/>
  <c r="G120" i="56"/>
  <c r="K343" i="69"/>
  <c r="K120" i="56"/>
  <c r="J309" i="69"/>
  <c r="T334" i="69"/>
  <c r="T111" i="56"/>
  <c r="H117" i="56"/>
  <c r="H340" i="69"/>
  <c r="G124" i="55"/>
  <c r="V340" i="69"/>
  <c r="V117" i="56"/>
  <c r="K378" i="64"/>
  <c r="K17" i="56"/>
  <c r="E3" i="54"/>
  <c r="R339" i="69"/>
  <c r="V334" i="69"/>
  <c r="R162" i="60"/>
  <c r="R442" i="72"/>
  <c r="R162" i="63"/>
  <c r="R388" i="72"/>
  <c r="E340" i="69"/>
  <c r="E117" i="56"/>
  <c r="P144" i="55"/>
  <c r="F290" i="69"/>
  <c r="F105" i="54"/>
  <c r="P327" i="72"/>
  <c r="P173" i="56"/>
  <c r="P280" i="71"/>
  <c r="P144" i="54"/>
  <c r="G320" i="72"/>
  <c r="G166" i="56"/>
  <c r="P298" i="71"/>
  <c r="I343" i="69"/>
  <c r="I120" i="56"/>
  <c r="G343" i="64"/>
  <c r="N340" i="66"/>
  <c r="N55" i="56"/>
  <c r="Q341" i="69"/>
  <c r="Q118" i="56"/>
  <c r="F340" i="69"/>
  <c r="F117" i="56"/>
  <c r="H343" i="69"/>
  <c r="H120" i="56"/>
  <c r="G388" i="72"/>
  <c r="G162" i="60"/>
  <c r="G442" i="72"/>
  <c r="G162" i="63"/>
  <c r="R339" i="70"/>
  <c r="R135" i="56"/>
  <c r="G326" i="72"/>
  <c r="G172" i="56"/>
  <c r="J343" i="69"/>
  <c r="J120" i="56"/>
  <c r="E377" i="64"/>
  <c r="E16" i="56"/>
  <c r="L340" i="69"/>
  <c r="L117" i="56"/>
  <c r="E343" i="69"/>
  <c r="E120" i="56"/>
  <c r="P331" i="72"/>
  <c r="P177" i="56"/>
  <c r="G427" i="64"/>
  <c r="G3" i="59"/>
  <c r="G490" i="64"/>
  <c r="G3" i="62"/>
  <c r="M343" i="69"/>
  <c r="M120" i="56"/>
  <c r="G377" i="64"/>
  <c r="G16" i="56"/>
  <c r="P118" i="56"/>
  <c r="P341" i="69"/>
  <c r="G3" i="55"/>
  <c r="U334" i="69"/>
  <c r="U111" i="56"/>
  <c r="G161" i="55"/>
  <c r="R325" i="72"/>
  <c r="R171" i="56"/>
  <c r="P327" i="71"/>
  <c r="P155" i="56"/>
  <c r="E3" i="55"/>
  <c r="R116" i="56"/>
  <c r="L343" i="69"/>
  <c r="L120" i="56"/>
  <c r="G340" i="69"/>
  <c r="G117" i="56"/>
  <c r="G340" i="66"/>
  <c r="G55" i="56"/>
  <c r="I380" i="64"/>
  <c r="I19" i="56"/>
  <c r="U340" i="69"/>
  <c r="U117" i="56"/>
  <c r="K341" i="66"/>
  <c r="K56" i="56"/>
  <c r="N343" i="69"/>
  <c r="N120" i="56"/>
  <c r="M105" i="55"/>
  <c r="G340" i="70"/>
  <c r="G136" i="56"/>
  <c r="G343" i="66"/>
  <c r="G58" i="56"/>
  <c r="G297" i="72"/>
  <c r="K341" i="69"/>
  <c r="K118" i="56"/>
  <c r="N343" i="66"/>
  <c r="N58" i="56"/>
  <c r="P345" i="69"/>
  <c r="P122" i="56"/>
  <c r="I105" i="55"/>
  <c r="P339" i="69"/>
  <c r="P116" i="56"/>
  <c r="T334" i="67"/>
  <c r="T68" i="56"/>
  <c r="T340" i="69"/>
  <c r="T117" i="56"/>
  <c r="V111" i="56"/>
  <c r="J340" i="69"/>
  <c r="J117" i="56"/>
  <c r="S56" i="56"/>
  <c r="S341" i="66"/>
  <c r="M309" i="69"/>
  <c r="M340" i="69"/>
  <c r="M117" i="56"/>
  <c r="S341" i="69"/>
  <c r="S118" i="56"/>
  <c r="E490" i="64"/>
  <c r="E3" i="62"/>
  <c r="E427" i="64"/>
  <c r="E3" i="59"/>
  <c r="G309" i="70"/>
  <c r="G329" i="72"/>
  <c r="G175" i="56"/>
  <c r="I309" i="69"/>
  <c r="P388" i="72"/>
  <c r="P162" i="60"/>
  <c r="P162" i="63"/>
  <c r="P442" i="72"/>
  <c r="R105" i="44"/>
  <c r="R98" i="69"/>
  <c r="R155" i="69"/>
  <c r="R105" i="47"/>
  <c r="R153" i="69"/>
  <c r="R122" i="46"/>
  <c r="R330" i="71"/>
  <c r="R148" i="71"/>
  <c r="R158" i="46"/>
  <c r="P4" i="46"/>
  <c r="K82" i="46"/>
  <c r="P25" i="46"/>
  <c r="O25" i="46"/>
  <c r="D117" i="69"/>
  <c r="D136" i="69" s="1"/>
  <c r="D137" i="69"/>
  <c r="C137" i="69"/>
  <c r="C117" i="69"/>
  <c r="C136" i="69" s="1"/>
  <c r="S213" i="66"/>
  <c r="S44" i="50"/>
  <c r="S270" i="66"/>
  <c r="S44" i="53"/>
  <c r="T263" i="68"/>
  <c r="T82" i="50"/>
  <c r="T335" i="68"/>
  <c r="T82" i="53"/>
  <c r="C263" i="68"/>
  <c r="C82" i="50"/>
  <c r="C82" i="53"/>
  <c r="C335" i="68"/>
  <c r="N63" i="46"/>
  <c r="G263" i="68"/>
  <c r="G82" i="50"/>
  <c r="G335" i="68"/>
  <c r="G82" i="53"/>
  <c r="H153" i="64"/>
  <c r="K137" i="69"/>
  <c r="K117" i="69"/>
  <c r="K136" i="69" s="1"/>
  <c r="L137" i="67"/>
  <c r="C167" i="68"/>
  <c r="J137" i="67"/>
  <c r="B125" i="46"/>
  <c r="J44" i="46"/>
  <c r="F213" i="65"/>
  <c r="F25" i="50"/>
  <c r="F25" i="53"/>
  <c r="F270" i="65"/>
  <c r="K4" i="46"/>
  <c r="E137" i="70"/>
  <c r="T137" i="69"/>
  <c r="U137" i="67"/>
  <c r="H63" i="46"/>
  <c r="N137" i="66"/>
  <c r="L137" i="70"/>
  <c r="B63" i="46"/>
  <c r="M213" i="67"/>
  <c r="M63" i="50"/>
  <c r="M63" i="53"/>
  <c r="M270" i="67"/>
  <c r="J213" i="70"/>
  <c r="J125" i="50"/>
  <c r="J270" i="70"/>
  <c r="J125" i="53"/>
  <c r="G153" i="64"/>
  <c r="U137" i="69"/>
  <c r="S167" i="68"/>
  <c r="E153" i="64"/>
  <c r="Q213" i="70"/>
  <c r="Q125" i="50"/>
  <c r="Q270" i="70"/>
  <c r="Q125" i="53"/>
  <c r="M213" i="65"/>
  <c r="M25" i="50"/>
  <c r="M270" i="65"/>
  <c r="M25" i="53"/>
  <c r="C237" i="64"/>
  <c r="C4" i="50"/>
  <c r="C4" i="53"/>
  <c r="C300" i="64"/>
  <c r="T153" i="64"/>
  <c r="J25" i="46"/>
  <c r="H167" i="68"/>
  <c r="C25" i="46"/>
  <c r="N213" i="69"/>
  <c r="N212" i="69" s="1"/>
  <c r="N106" i="50"/>
  <c r="N105" i="50" s="1"/>
  <c r="N270" i="69"/>
  <c r="N269" i="69" s="1"/>
  <c r="N106" i="53"/>
  <c r="N105" i="53" s="1"/>
  <c r="U213" i="67"/>
  <c r="U63" i="50"/>
  <c r="U63" i="53"/>
  <c r="U270" i="67"/>
  <c r="B237" i="64"/>
  <c r="B4" i="50"/>
  <c r="B300" i="64"/>
  <c r="B4" i="53"/>
  <c r="M63" i="46"/>
  <c r="R213" i="67"/>
  <c r="R63" i="50"/>
  <c r="R270" i="67"/>
  <c r="R63" i="53"/>
  <c r="G117" i="69"/>
  <c r="G136" i="69" s="1"/>
  <c r="G137" i="69"/>
  <c r="B137" i="65"/>
  <c r="K263" i="68"/>
  <c r="K82" i="50"/>
  <c r="K335" i="68"/>
  <c r="K82" i="53"/>
  <c r="Q213" i="69"/>
  <c r="Q212" i="69" s="1"/>
  <c r="Q106" i="50"/>
  <c r="Q105" i="50" s="1"/>
  <c r="Q106" i="53"/>
  <c r="Q105" i="53" s="1"/>
  <c r="Q270" i="69"/>
  <c r="Q269" i="69" s="1"/>
  <c r="M44" i="46"/>
  <c r="M82" i="46"/>
  <c r="O44" i="46"/>
  <c r="K137" i="66"/>
  <c r="N153" i="64"/>
  <c r="F213" i="69"/>
  <c r="F212" i="69" s="1"/>
  <c r="F106" i="50"/>
  <c r="F105" i="50" s="1"/>
  <c r="F270" i="69"/>
  <c r="F269" i="69" s="1"/>
  <c r="F106" i="53"/>
  <c r="F105" i="53" s="1"/>
  <c r="I213" i="69"/>
  <c r="I212" i="69" s="1"/>
  <c r="I106" i="50"/>
  <c r="I105" i="50" s="1"/>
  <c r="I106" i="53"/>
  <c r="I105" i="53" s="1"/>
  <c r="I270" i="69"/>
  <c r="I269" i="69" s="1"/>
  <c r="R152" i="65"/>
  <c r="R40" i="46"/>
  <c r="T169" i="64"/>
  <c r="T20" i="46"/>
  <c r="G44" i="46"/>
  <c r="Q44" i="46"/>
  <c r="D4" i="46"/>
  <c r="S213" i="69"/>
  <c r="S106" i="50"/>
  <c r="S270" i="69"/>
  <c r="S106" i="53"/>
  <c r="K213" i="70"/>
  <c r="K125" i="50"/>
  <c r="K270" i="70"/>
  <c r="K125" i="53"/>
  <c r="G213" i="70"/>
  <c r="G125" i="50"/>
  <c r="G125" i="53"/>
  <c r="G270" i="70"/>
  <c r="N213" i="67"/>
  <c r="N63" i="50"/>
  <c r="N63" i="53"/>
  <c r="N270" i="67"/>
  <c r="P213" i="67"/>
  <c r="P63" i="50"/>
  <c r="P270" i="67"/>
  <c r="P63" i="53"/>
  <c r="P125" i="46"/>
  <c r="B137" i="66"/>
  <c r="J82" i="46"/>
  <c r="F63" i="46"/>
  <c r="U82" i="46"/>
  <c r="H137" i="66"/>
  <c r="K213" i="65"/>
  <c r="K25" i="50"/>
  <c r="K270" i="65"/>
  <c r="K25" i="53"/>
  <c r="L213" i="70"/>
  <c r="L125" i="50"/>
  <c r="L125" i="53"/>
  <c r="L270" i="70"/>
  <c r="B213" i="69"/>
  <c r="B212" i="69" s="1"/>
  <c r="B106" i="50"/>
  <c r="B105" i="50" s="1"/>
  <c r="B106" i="53"/>
  <c r="B105" i="53" s="1"/>
  <c r="K213" i="67"/>
  <c r="K63" i="50"/>
  <c r="K63" i="53"/>
  <c r="K270" i="67"/>
  <c r="B153" i="64"/>
  <c r="Q125" i="46"/>
  <c r="P137" i="66"/>
  <c r="B213" i="70"/>
  <c r="B125" i="50"/>
  <c r="B125" i="53"/>
  <c r="B270" i="70"/>
  <c r="D213" i="70"/>
  <c r="D125" i="50"/>
  <c r="D125" i="53"/>
  <c r="D270" i="70"/>
  <c r="V213" i="66"/>
  <c r="V44" i="50"/>
  <c r="V44" i="53"/>
  <c r="V270" i="66"/>
  <c r="V263" i="68"/>
  <c r="V82" i="50"/>
  <c r="V335" i="68"/>
  <c r="V82" i="53"/>
  <c r="S44" i="46"/>
  <c r="T4" i="46"/>
  <c r="H117" i="69"/>
  <c r="H136" i="69" s="1"/>
  <c r="H137" i="69"/>
  <c r="O213" i="69"/>
  <c r="O212" i="69" s="1"/>
  <c r="O106" i="50"/>
  <c r="O105" i="50" s="1"/>
  <c r="O106" i="53"/>
  <c r="O105" i="53" s="1"/>
  <c r="F213" i="66"/>
  <c r="F44" i="50"/>
  <c r="F270" i="66"/>
  <c r="F44" i="53"/>
  <c r="Q237" i="64"/>
  <c r="Q4" i="50"/>
  <c r="Q300" i="64"/>
  <c r="Q4" i="53"/>
  <c r="G4" i="46"/>
  <c r="S82" i="46"/>
  <c r="J4" i="46"/>
  <c r="M263" i="68"/>
  <c r="M82" i="50"/>
  <c r="M335" i="68"/>
  <c r="M82" i="53"/>
  <c r="P213" i="69"/>
  <c r="P212" i="69" s="1"/>
  <c r="P106" i="50"/>
  <c r="P105" i="50" s="1"/>
  <c r="P106" i="53"/>
  <c r="P105" i="53" s="1"/>
  <c r="P270" i="69"/>
  <c r="P269" i="69" s="1"/>
  <c r="C213" i="70"/>
  <c r="C125" i="50"/>
  <c r="C270" i="70"/>
  <c r="C125" i="53"/>
  <c r="O137" i="70"/>
  <c r="M105" i="45"/>
  <c r="M105" i="46" s="1"/>
  <c r="M106" i="46"/>
  <c r="I213" i="66"/>
  <c r="I44" i="50"/>
  <c r="I44" i="53"/>
  <c r="I270" i="66"/>
  <c r="S213" i="67"/>
  <c r="S63" i="50"/>
  <c r="S270" i="67"/>
  <c r="S63" i="53"/>
  <c r="H213" i="70"/>
  <c r="H125" i="50"/>
  <c r="H125" i="53"/>
  <c r="H270" i="70"/>
  <c r="F137" i="65"/>
  <c r="E213" i="69"/>
  <c r="E212" i="69" s="1"/>
  <c r="E106" i="50"/>
  <c r="E105" i="50" s="1"/>
  <c r="E106" i="53"/>
  <c r="E105" i="53" s="1"/>
  <c r="E270" i="69"/>
  <c r="E269" i="69" s="1"/>
  <c r="D82" i="46"/>
  <c r="L137" i="66"/>
  <c r="G137" i="65"/>
  <c r="Q137" i="69"/>
  <c r="Q117" i="69"/>
  <c r="Q136" i="69" s="1"/>
  <c r="H263" i="68"/>
  <c r="H82" i="50"/>
  <c r="H82" i="53"/>
  <c r="H335" i="68"/>
  <c r="L263" i="68"/>
  <c r="L82" i="50"/>
  <c r="L335" i="68"/>
  <c r="L82" i="53"/>
  <c r="Q263" i="68"/>
  <c r="Q82" i="50"/>
  <c r="Q335" i="68"/>
  <c r="Q82" i="53"/>
  <c r="E263" i="68"/>
  <c r="E82" i="50"/>
  <c r="E335" i="68"/>
  <c r="E82" i="53"/>
  <c r="S4" i="46"/>
  <c r="J117" i="69"/>
  <c r="J136" i="69" s="1"/>
  <c r="J137" i="69"/>
  <c r="R213" i="70"/>
  <c r="R125" i="50"/>
  <c r="R270" i="70"/>
  <c r="R125" i="53"/>
  <c r="O167" i="68"/>
  <c r="J167" i="68"/>
  <c r="Q106" i="46"/>
  <c r="Q105" i="45"/>
  <c r="Q105" i="46" s="1"/>
  <c r="K44" i="46"/>
  <c r="F106" i="46"/>
  <c r="F105" i="45"/>
  <c r="F105" i="46" s="1"/>
  <c r="K213" i="66"/>
  <c r="K44" i="50"/>
  <c r="K270" i="66"/>
  <c r="K44" i="53"/>
  <c r="B213" i="65"/>
  <c r="B25" i="50"/>
  <c r="B270" i="65"/>
  <c r="B25" i="53"/>
  <c r="Q137" i="70"/>
  <c r="Q82" i="46"/>
  <c r="G82" i="46"/>
  <c r="J137" i="70"/>
  <c r="E213" i="66"/>
  <c r="E44" i="50"/>
  <c r="E44" i="53"/>
  <c r="E270" i="66"/>
  <c r="D213" i="66"/>
  <c r="D44" i="50"/>
  <c r="D44" i="53"/>
  <c r="D270" i="66"/>
  <c r="V4" i="46"/>
  <c r="H4" i="46"/>
  <c r="V44" i="46"/>
  <c r="J63" i="46"/>
  <c r="G137" i="67"/>
  <c r="B136" i="69"/>
  <c r="V137" i="67"/>
  <c r="I213" i="65"/>
  <c r="I25" i="50"/>
  <c r="I25" i="53"/>
  <c r="I270" i="65"/>
  <c r="N213" i="70"/>
  <c r="N125" i="50"/>
  <c r="N270" i="70"/>
  <c r="N125" i="53"/>
  <c r="L167" i="68"/>
  <c r="C44" i="46"/>
  <c r="N44" i="46"/>
  <c r="P263" i="68"/>
  <c r="P82" i="50"/>
  <c r="P82" i="53"/>
  <c r="P335" i="68"/>
  <c r="Q153" i="64"/>
  <c r="D263" i="68"/>
  <c r="D82" i="50"/>
  <c r="D335" i="68"/>
  <c r="D82" i="53"/>
  <c r="L82" i="46"/>
  <c r="R106" i="46"/>
  <c r="C153" i="64"/>
  <c r="M137" i="65"/>
  <c r="M4" i="46"/>
  <c r="F137" i="66"/>
  <c r="U237" i="64"/>
  <c r="U4" i="50"/>
  <c r="U300" i="64"/>
  <c r="U4" i="53"/>
  <c r="N237" i="64"/>
  <c r="N4" i="50"/>
  <c r="N4" i="53"/>
  <c r="N300" i="64"/>
  <c r="M137" i="67"/>
  <c r="U137" i="66"/>
  <c r="T167" i="68"/>
  <c r="E106" i="46"/>
  <c r="O213" i="67"/>
  <c r="O63" i="50"/>
  <c r="O63" i="53"/>
  <c r="O270" i="67"/>
  <c r="M213" i="66"/>
  <c r="M44" i="50"/>
  <c r="M44" i="53"/>
  <c r="M270" i="66"/>
  <c r="D167" i="68"/>
  <c r="O137" i="66"/>
  <c r="B82" i="46"/>
  <c r="K167" i="68"/>
  <c r="Q4" i="46"/>
  <c r="F25" i="46"/>
  <c r="O137" i="65"/>
  <c r="F125" i="46"/>
  <c r="R158" i="56"/>
  <c r="J237" i="64"/>
  <c r="J4" i="50"/>
  <c r="J300" i="64"/>
  <c r="J4" i="53"/>
  <c r="I108" i="68"/>
  <c r="S30" i="25"/>
  <c r="S30" i="28" s="1"/>
  <c r="I137" i="70"/>
  <c r="R167" i="68"/>
  <c r="T125" i="46"/>
  <c r="V137" i="65"/>
  <c r="L44" i="46"/>
  <c r="F137" i="67"/>
  <c r="N167" i="68"/>
  <c r="L137" i="65"/>
  <c r="G167" i="68"/>
  <c r="D137" i="67"/>
  <c r="L213" i="67"/>
  <c r="L63" i="50"/>
  <c r="L270" i="67"/>
  <c r="L63" i="53"/>
  <c r="N213" i="66"/>
  <c r="N44" i="50"/>
  <c r="N270" i="66"/>
  <c r="N44" i="53"/>
  <c r="F137" i="70"/>
  <c r="O213" i="66"/>
  <c r="O44" i="50"/>
  <c r="O270" i="66"/>
  <c r="O44" i="53"/>
  <c r="I125" i="46"/>
  <c r="L117" i="69"/>
  <c r="L136" i="69" s="1"/>
  <c r="L137" i="69"/>
  <c r="D63" i="46"/>
  <c r="M213" i="69"/>
  <c r="M212" i="69" s="1"/>
  <c r="M106" i="50"/>
  <c r="M105" i="50" s="1"/>
  <c r="M106" i="53"/>
  <c r="M105" i="53" s="1"/>
  <c r="M270" i="69"/>
  <c r="M269" i="69" s="1"/>
  <c r="G213" i="65"/>
  <c r="G25" i="50"/>
  <c r="G270" i="65"/>
  <c r="G25" i="53"/>
  <c r="B44" i="46"/>
  <c r="E137" i="65"/>
  <c r="K125" i="46"/>
  <c r="I82" i="46"/>
  <c r="C137" i="66"/>
  <c r="I137" i="69"/>
  <c r="I117" i="69"/>
  <c r="I136" i="69" s="1"/>
  <c r="I213" i="70"/>
  <c r="I125" i="50"/>
  <c r="I270" i="70"/>
  <c r="I125" i="53"/>
  <c r="M237" i="64"/>
  <c r="M4" i="50"/>
  <c r="M4" i="53"/>
  <c r="M300" i="64"/>
  <c r="R137" i="69"/>
  <c r="P117" i="69"/>
  <c r="P136" i="69" s="1"/>
  <c r="P137" i="69"/>
  <c r="S137" i="69"/>
  <c r="J137" i="65"/>
  <c r="U63" i="46"/>
  <c r="V125" i="46"/>
  <c r="S137" i="70"/>
  <c r="O4" i="46"/>
  <c r="V63" i="46"/>
  <c r="I263" i="68"/>
  <c r="I82" i="50"/>
  <c r="I335" i="68"/>
  <c r="I82" i="53"/>
  <c r="N213" i="65"/>
  <c r="N25" i="50"/>
  <c r="N25" i="53"/>
  <c r="N270" i="65"/>
  <c r="L213" i="65"/>
  <c r="L25" i="50"/>
  <c r="L270" i="65"/>
  <c r="L25" i="53"/>
  <c r="G213" i="69"/>
  <c r="G212" i="69" s="1"/>
  <c r="G106" i="50"/>
  <c r="G105" i="50" s="1"/>
  <c r="G106" i="53"/>
  <c r="G105" i="53" s="1"/>
  <c r="G270" i="69"/>
  <c r="G269" i="69" s="1"/>
  <c r="R125" i="46"/>
  <c r="U106" i="46"/>
  <c r="S106" i="46"/>
  <c r="U137" i="65"/>
  <c r="T137" i="67"/>
  <c r="F263" i="68"/>
  <c r="F82" i="50"/>
  <c r="F335" i="68"/>
  <c r="F82" i="53"/>
  <c r="V213" i="70"/>
  <c r="V125" i="50"/>
  <c r="V270" i="70"/>
  <c r="V125" i="53"/>
  <c r="M137" i="70"/>
  <c r="C4" i="46"/>
  <c r="U25" i="46"/>
  <c r="P137" i="67"/>
  <c r="P213" i="65"/>
  <c r="P25" i="50"/>
  <c r="P25" i="53"/>
  <c r="P270" i="65"/>
  <c r="R237" i="64"/>
  <c r="R4" i="50"/>
  <c r="R300" i="64"/>
  <c r="R4" i="53"/>
  <c r="Q213" i="66"/>
  <c r="Q44" i="50"/>
  <c r="Q44" i="53"/>
  <c r="Q270" i="66"/>
  <c r="N117" i="69"/>
  <c r="N136" i="69" s="1"/>
  <c r="N137" i="69"/>
  <c r="P153" i="64"/>
  <c r="F82" i="46"/>
  <c r="H25" i="46"/>
  <c r="E237" i="64"/>
  <c r="E4" i="50"/>
  <c r="E300" i="64"/>
  <c r="E4" i="53"/>
  <c r="D237" i="64"/>
  <c r="D4" i="50"/>
  <c r="D4" i="53"/>
  <c r="D300" i="64"/>
  <c r="E213" i="67"/>
  <c r="E63" i="50"/>
  <c r="E270" i="67"/>
  <c r="E63" i="53"/>
  <c r="R170" i="64"/>
  <c r="R21" i="46"/>
  <c r="G125" i="46"/>
  <c r="I25" i="46"/>
  <c r="O63" i="46"/>
  <c r="N4" i="46"/>
  <c r="V213" i="69"/>
  <c r="V106" i="50"/>
  <c r="V270" i="69"/>
  <c r="V106" i="53"/>
  <c r="U213" i="69"/>
  <c r="U106" i="50"/>
  <c r="U106" i="53"/>
  <c r="U270" i="69"/>
  <c r="S213" i="65"/>
  <c r="S25" i="50"/>
  <c r="S270" i="65"/>
  <c r="S25" i="53"/>
  <c r="J263" i="68"/>
  <c r="J82" i="50"/>
  <c r="J335" i="68"/>
  <c r="J82" i="53"/>
  <c r="R82" i="46"/>
  <c r="O82" i="46"/>
  <c r="D137" i="70"/>
  <c r="L25" i="46"/>
  <c r="K137" i="70"/>
  <c r="F237" i="64"/>
  <c r="F4" i="50"/>
  <c r="F4" i="53"/>
  <c r="F300" i="64"/>
  <c r="P237" i="64"/>
  <c r="P4" i="50"/>
  <c r="P300" i="64"/>
  <c r="P4" i="53"/>
  <c r="Q213" i="65"/>
  <c r="Q25" i="50"/>
  <c r="Q270" i="65"/>
  <c r="Q25" i="53"/>
  <c r="B263" i="68"/>
  <c r="B82" i="50"/>
  <c r="B335" i="68"/>
  <c r="B82" i="53"/>
  <c r="L153" i="64"/>
  <c r="H125" i="46"/>
  <c r="Q137" i="65"/>
  <c r="V137" i="70"/>
  <c r="P167" i="68"/>
  <c r="D213" i="65"/>
  <c r="D25" i="50"/>
  <c r="D270" i="65"/>
  <c r="D25" i="53"/>
  <c r="K213" i="69"/>
  <c r="K212" i="69" s="1"/>
  <c r="K106" i="50"/>
  <c r="K105" i="50" s="1"/>
  <c r="K106" i="53"/>
  <c r="K105" i="53" s="1"/>
  <c r="K270" i="69"/>
  <c r="K269" i="69" s="1"/>
  <c r="N263" i="68"/>
  <c r="N82" i="50"/>
  <c r="N82" i="53"/>
  <c r="N335" i="68"/>
  <c r="B25" i="46"/>
  <c r="P44" i="46"/>
  <c r="Q63" i="46"/>
  <c r="S137" i="66"/>
  <c r="G63" i="46"/>
  <c r="B105" i="45"/>
  <c r="B105" i="46" s="1"/>
  <c r="B106" i="46"/>
  <c r="J153" i="64"/>
  <c r="C137" i="65"/>
  <c r="I106" i="46"/>
  <c r="I105" i="45"/>
  <c r="I105" i="46" s="1"/>
  <c r="C213" i="66"/>
  <c r="C44" i="50"/>
  <c r="C270" i="66"/>
  <c r="C44" i="53"/>
  <c r="T28" i="25"/>
  <c r="T28" i="28" s="1"/>
  <c r="L237" i="64"/>
  <c r="L4" i="50"/>
  <c r="L4" i="53"/>
  <c r="L300" i="64"/>
  <c r="I137" i="67"/>
  <c r="P106" i="46"/>
  <c r="P105" i="45"/>
  <c r="P105" i="46" s="1"/>
  <c r="T137" i="65"/>
  <c r="U153" i="64"/>
  <c r="J213" i="66"/>
  <c r="J44" i="50"/>
  <c r="J44" i="53"/>
  <c r="J270" i="66"/>
  <c r="V237" i="64"/>
  <c r="V4" i="50"/>
  <c r="V4" i="53"/>
  <c r="V300" i="64"/>
  <c r="P213" i="66"/>
  <c r="P44" i="50"/>
  <c r="P44" i="53"/>
  <c r="P270" i="66"/>
  <c r="P63" i="46"/>
  <c r="V153" i="64"/>
  <c r="U125" i="46"/>
  <c r="H82" i="46"/>
  <c r="F213" i="67"/>
  <c r="F63" i="50"/>
  <c r="F270" i="67"/>
  <c r="F63" i="53"/>
  <c r="J213" i="69"/>
  <c r="J212" i="69" s="1"/>
  <c r="J106" i="50"/>
  <c r="J105" i="50" s="1"/>
  <c r="J106" i="53"/>
  <c r="J105" i="53" s="1"/>
  <c r="J270" i="69"/>
  <c r="J269" i="69" s="1"/>
  <c r="R213" i="66"/>
  <c r="R44" i="50"/>
  <c r="R270" i="66"/>
  <c r="R44" i="53"/>
  <c r="R137" i="66"/>
  <c r="G137" i="66"/>
  <c r="F4" i="46"/>
  <c r="K25" i="46"/>
  <c r="R4" i="46"/>
  <c r="I137" i="65"/>
  <c r="E167" i="68"/>
  <c r="J213" i="67"/>
  <c r="J63" i="50"/>
  <c r="J63" i="53"/>
  <c r="J270" i="67"/>
  <c r="L213" i="66"/>
  <c r="L44" i="50"/>
  <c r="L270" i="66"/>
  <c r="L44" i="53"/>
  <c r="C213" i="69"/>
  <c r="C212" i="69" s="1"/>
  <c r="C106" i="50"/>
  <c r="C105" i="50" s="1"/>
  <c r="C106" i="53"/>
  <c r="C105" i="53" s="1"/>
  <c r="T137" i="66"/>
  <c r="N106" i="46"/>
  <c r="N105" i="45"/>
  <c r="N105" i="46" s="1"/>
  <c r="G25" i="46"/>
  <c r="E82" i="46"/>
  <c r="I4" i="46"/>
  <c r="L213" i="69"/>
  <c r="L212" i="69" s="1"/>
  <c r="L106" i="50"/>
  <c r="L105" i="50" s="1"/>
  <c r="L106" i="53"/>
  <c r="L105" i="53" s="1"/>
  <c r="L270" i="69"/>
  <c r="L269" i="69" s="1"/>
  <c r="T213" i="70"/>
  <c r="T125" i="50"/>
  <c r="T270" i="70"/>
  <c r="T125" i="53"/>
  <c r="K153" i="64"/>
  <c r="H137" i="67"/>
  <c r="I167" i="68"/>
  <c r="D105" i="45"/>
  <c r="D105" i="46" s="1"/>
  <c r="D106" i="46"/>
  <c r="G237" i="64"/>
  <c r="G4" i="50"/>
  <c r="G4" i="53"/>
  <c r="G300" i="64"/>
  <c r="M213" i="70"/>
  <c r="M125" i="50"/>
  <c r="M270" i="70"/>
  <c r="M125" i="53"/>
  <c r="G105" i="45"/>
  <c r="G105" i="46" s="1"/>
  <c r="G106" i="46"/>
  <c r="S137" i="65"/>
  <c r="O263" i="68"/>
  <c r="O82" i="50"/>
  <c r="O335" i="68"/>
  <c r="O82" i="53"/>
  <c r="B213" i="66"/>
  <c r="B44" i="50"/>
  <c r="B44" i="53"/>
  <c r="B270" i="66"/>
  <c r="E125" i="46"/>
  <c r="R137" i="70"/>
  <c r="B4" i="46"/>
  <c r="M153" i="64"/>
  <c r="P82" i="46"/>
  <c r="E213" i="70"/>
  <c r="E125" i="50"/>
  <c r="E270" i="70"/>
  <c r="E125" i="53"/>
  <c r="R263" i="68"/>
  <c r="R82" i="50"/>
  <c r="R335" i="68"/>
  <c r="R82" i="53"/>
  <c r="N25" i="46"/>
  <c r="G213" i="67"/>
  <c r="G63" i="50"/>
  <c r="G63" i="53"/>
  <c r="G270" i="67"/>
  <c r="U213" i="66"/>
  <c r="U44" i="50"/>
  <c r="U44" i="53"/>
  <c r="U270" i="66"/>
  <c r="H213" i="65"/>
  <c r="H25" i="50"/>
  <c r="H270" i="65"/>
  <c r="H25" i="53"/>
  <c r="I63" i="46"/>
  <c r="V82" i="46"/>
  <c r="N137" i="65"/>
  <c r="U4" i="46"/>
  <c r="N137" i="67"/>
  <c r="H213" i="69"/>
  <c r="H212" i="69" s="1"/>
  <c r="H106" i="50"/>
  <c r="H105" i="50" s="1"/>
  <c r="H270" i="69"/>
  <c r="H269" i="69" s="1"/>
  <c r="H106" i="53"/>
  <c r="H105" i="53" s="1"/>
  <c r="H213" i="67"/>
  <c r="H63" i="50"/>
  <c r="H63" i="53"/>
  <c r="H270" i="67"/>
  <c r="B167" i="68"/>
  <c r="Q137" i="66"/>
  <c r="D153" i="64"/>
  <c r="E44" i="46"/>
  <c r="S30" i="21"/>
  <c r="S30" i="24"/>
  <c r="S30" i="27" s="1"/>
  <c r="I213" i="67"/>
  <c r="I63" i="50"/>
  <c r="I63" i="53"/>
  <c r="I270" i="67"/>
  <c r="P137" i="70"/>
  <c r="B137" i="70"/>
  <c r="T213" i="65"/>
  <c r="T25" i="50"/>
  <c r="T270" i="65"/>
  <c r="T25" i="53"/>
  <c r="D213" i="69"/>
  <c r="D212" i="69" s="1"/>
  <c r="D106" i="50"/>
  <c r="D105" i="50" s="1"/>
  <c r="D106" i="53"/>
  <c r="D105" i="53" s="1"/>
  <c r="K237" i="64"/>
  <c r="K4" i="50"/>
  <c r="K300" i="64"/>
  <c r="K4" i="53"/>
  <c r="T82" i="46"/>
  <c r="G213" i="66"/>
  <c r="G44" i="50"/>
  <c r="G270" i="66"/>
  <c r="G44" i="53"/>
  <c r="N82" i="46"/>
  <c r="S25" i="46"/>
  <c r="C63" i="46"/>
  <c r="C213" i="67"/>
  <c r="C63" i="50"/>
  <c r="C270" i="67"/>
  <c r="C63" i="53"/>
  <c r="S263" i="68"/>
  <c r="S82" i="50"/>
  <c r="S335" i="68"/>
  <c r="S82" i="53"/>
  <c r="R153" i="64"/>
  <c r="L63" i="46"/>
  <c r="L105" i="45"/>
  <c r="L105" i="46" s="1"/>
  <c r="L106" i="46"/>
  <c r="J137" i="66"/>
  <c r="Q137" i="67"/>
  <c r="J125" i="46"/>
  <c r="F213" i="70"/>
  <c r="F125" i="50"/>
  <c r="F125" i="53"/>
  <c r="F270" i="70"/>
  <c r="M125" i="46"/>
  <c r="K63" i="46"/>
  <c r="Q213" i="67"/>
  <c r="Q63" i="50"/>
  <c r="Q63" i="53"/>
  <c r="Q270" i="67"/>
  <c r="Q25" i="46"/>
  <c r="E137" i="67"/>
  <c r="L125" i="46"/>
  <c r="H213" i="66"/>
  <c r="H44" i="50"/>
  <c r="H44" i="53"/>
  <c r="H270" i="66"/>
  <c r="V213" i="67"/>
  <c r="V63" i="50"/>
  <c r="V63" i="53"/>
  <c r="V270" i="67"/>
  <c r="T237" i="64"/>
  <c r="T4" i="50"/>
  <c r="T4" i="53"/>
  <c r="T300" i="64"/>
  <c r="O125" i="46"/>
  <c r="V167" i="68"/>
  <c r="C137" i="70"/>
  <c r="S125" i="46"/>
  <c r="O213" i="70"/>
  <c r="O125" i="50"/>
  <c r="O270" i="70"/>
  <c r="O125" i="53"/>
  <c r="O213" i="65"/>
  <c r="O25" i="50"/>
  <c r="O25" i="53"/>
  <c r="O270" i="65"/>
  <c r="U263" i="68"/>
  <c r="U82" i="50"/>
  <c r="U335" i="68"/>
  <c r="U82" i="53"/>
  <c r="N125" i="46"/>
  <c r="M25" i="46"/>
  <c r="S153" i="64"/>
  <c r="F44" i="46"/>
  <c r="H237" i="64"/>
  <c r="H4" i="50"/>
  <c r="H4" i="53"/>
  <c r="H300" i="64"/>
  <c r="R213" i="65"/>
  <c r="R25" i="50"/>
  <c r="R270" i="65"/>
  <c r="R25" i="53"/>
  <c r="I44" i="46"/>
  <c r="S237" i="64"/>
  <c r="S4" i="50"/>
  <c r="S4" i="53"/>
  <c r="S300" i="64"/>
  <c r="V213" i="65"/>
  <c r="V25" i="50"/>
  <c r="V25" i="53"/>
  <c r="V270" i="65"/>
  <c r="L4" i="46"/>
  <c r="T137" i="70"/>
  <c r="O137" i="69"/>
  <c r="O117" i="69"/>
  <c r="O136" i="69" s="1"/>
  <c r="P137" i="65"/>
  <c r="J106" i="46"/>
  <c r="J105" i="45"/>
  <c r="J105" i="46" s="1"/>
  <c r="B213" i="67"/>
  <c r="B63" i="50"/>
  <c r="B270" i="67"/>
  <c r="B63" i="53"/>
  <c r="S78" i="56"/>
  <c r="T213" i="69"/>
  <c r="T106" i="50"/>
  <c r="T106" i="53"/>
  <c r="T270" i="69"/>
  <c r="C213" i="65"/>
  <c r="C25" i="50"/>
  <c r="C270" i="65"/>
  <c r="C25" i="53"/>
  <c r="R187" i="68"/>
  <c r="R102" i="46"/>
  <c r="I88" i="70"/>
  <c r="R152" i="66"/>
  <c r="R59" i="46"/>
  <c r="R148" i="72"/>
  <c r="R176" i="46"/>
  <c r="U167" i="68"/>
  <c r="Q167" i="68"/>
  <c r="R137" i="67"/>
  <c r="O106" i="46"/>
  <c r="O105" i="45"/>
  <c r="O105" i="46" s="1"/>
  <c r="C137" i="67"/>
  <c r="O237" i="64"/>
  <c r="O4" i="50"/>
  <c r="O4" i="53"/>
  <c r="O300" i="64"/>
  <c r="K137" i="65"/>
  <c r="V137" i="66"/>
  <c r="S137" i="67"/>
  <c r="C106" i="46"/>
  <c r="C105" i="45"/>
  <c r="C105" i="46" s="1"/>
  <c r="J213" i="65"/>
  <c r="J25" i="50"/>
  <c r="J270" i="65"/>
  <c r="J25" i="53"/>
  <c r="U213" i="70"/>
  <c r="U125" i="50"/>
  <c r="U270" i="70"/>
  <c r="U125" i="53"/>
  <c r="D137" i="65"/>
  <c r="I237" i="64"/>
  <c r="I4" i="50"/>
  <c r="I4" i="53"/>
  <c r="I300" i="64"/>
  <c r="K106" i="46"/>
  <c r="K105" i="45"/>
  <c r="K105" i="46" s="1"/>
  <c r="C82" i="46"/>
  <c r="D125" i="46"/>
  <c r="O153" i="64"/>
  <c r="U213" i="65"/>
  <c r="U25" i="50"/>
  <c r="U25" i="53"/>
  <c r="U270" i="65"/>
  <c r="D213" i="67"/>
  <c r="D63" i="50"/>
  <c r="D270" i="67"/>
  <c r="D63" i="53"/>
  <c r="E137" i="66"/>
  <c r="B137" i="67"/>
  <c r="T213" i="67"/>
  <c r="T63" i="50"/>
  <c r="T63" i="53"/>
  <c r="T270" i="67"/>
  <c r="E4" i="46"/>
  <c r="M117" i="69"/>
  <c r="M136" i="69" s="1"/>
  <c r="M137" i="69"/>
  <c r="H106" i="46"/>
  <c r="H105" i="45"/>
  <c r="H105" i="46" s="1"/>
  <c r="P213" i="70"/>
  <c r="P125" i="50"/>
  <c r="P270" i="70"/>
  <c r="P125" i="53"/>
  <c r="H137" i="70"/>
  <c r="M137" i="66"/>
  <c r="K137" i="67"/>
  <c r="M167" i="68"/>
  <c r="N137" i="70"/>
  <c r="C125" i="46"/>
  <c r="I137" i="66"/>
  <c r="D137" i="66"/>
  <c r="S213" i="70"/>
  <c r="S125" i="50"/>
  <c r="S270" i="70"/>
  <c r="S125" i="53"/>
  <c r="T213" i="66"/>
  <c r="T44" i="50"/>
  <c r="T44" i="53"/>
  <c r="T270" i="66"/>
  <c r="F167" i="68"/>
  <c r="Q3" i="25"/>
  <c r="D25" i="46"/>
  <c r="G137" i="70"/>
  <c r="F117" i="69"/>
  <c r="F136" i="69" s="1"/>
  <c r="F137" i="69"/>
  <c r="V137" i="69"/>
  <c r="I153" i="64"/>
  <c r="R213" i="69"/>
  <c r="R106" i="50"/>
  <c r="R270" i="69"/>
  <c r="R106" i="53"/>
  <c r="S344" i="67"/>
  <c r="E213" i="65"/>
  <c r="E25" i="50"/>
  <c r="E25" i="53"/>
  <c r="E270" i="65"/>
  <c r="N83" i="71"/>
  <c r="H107" i="68"/>
  <c r="G107" i="68"/>
  <c r="M89" i="65"/>
  <c r="P100" i="68"/>
  <c r="O89" i="67"/>
  <c r="Q89" i="70"/>
  <c r="D103" i="68"/>
  <c r="R81" i="72"/>
  <c r="N88" i="67"/>
  <c r="Q82" i="70"/>
  <c r="L88" i="66"/>
  <c r="E103" i="68"/>
  <c r="U82" i="66"/>
  <c r="O89" i="69"/>
  <c r="S85" i="67"/>
  <c r="F87" i="71"/>
  <c r="Q84" i="66"/>
  <c r="L88" i="70"/>
  <c r="K85" i="70"/>
  <c r="K83" i="72"/>
  <c r="S81" i="72"/>
  <c r="Q82" i="69"/>
  <c r="H88" i="71"/>
  <c r="H87" i="72"/>
  <c r="S82" i="67"/>
  <c r="M83" i="71"/>
  <c r="T97" i="68"/>
  <c r="Q85" i="66"/>
  <c r="S84" i="70"/>
  <c r="L89" i="66"/>
  <c r="S88" i="69"/>
  <c r="L85" i="65"/>
  <c r="N84" i="71"/>
  <c r="K108" i="68"/>
  <c r="E107" i="68"/>
  <c r="F107" i="68"/>
  <c r="O99" i="68"/>
  <c r="H84" i="72"/>
  <c r="U81" i="71"/>
  <c r="J84" i="65"/>
  <c r="H88" i="65"/>
  <c r="S84" i="69"/>
  <c r="H87" i="71"/>
  <c r="N442" i="69" l="1"/>
  <c r="N105" i="62"/>
  <c r="E3" i="56"/>
  <c r="E9" i="56"/>
  <c r="G423" i="72"/>
  <c r="N105" i="59"/>
  <c r="N385" i="69"/>
  <c r="G161" i="62"/>
  <c r="G290" i="70"/>
  <c r="L290" i="69"/>
  <c r="I290" i="69"/>
  <c r="I328" i="69" s="1"/>
  <c r="G369" i="72"/>
  <c r="E105" i="62"/>
  <c r="I105" i="54"/>
  <c r="I105" i="56" s="1"/>
  <c r="G161" i="59"/>
  <c r="L105" i="54"/>
  <c r="E442" i="69"/>
  <c r="E105" i="59"/>
  <c r="E105" i="54"/>
  <c r="E105" i="56" s="1"/>
  <c r="E111" i="56"/>
  <c r="N105" i="54"/>
  <c r="N105" i="56" s="1"/>
  <c r="N111" i="56"/>
  <c r="L105" i="55"/>
  <c r="L111" i="56"/>
  <c r="O424" i="68"/>
  <c r="O97" i="56"/>
  <c r="M105" i="54"/>
  <c r="M105" i="56" s="1"/>
  <c r="M111" i="56"/>
  <c r="F105" i="55"/>
  <c r="F105" i="56" s="1"/>
  <c r="F111" i="56"/>
  <c r="K340" i="69"/>
  <c r="K117" i="56"/>
  <c r="J385" i="69"/>
  <c r="G385" i="70"/>
  <c r="Q340" i="69"/>
  <c r="E290" i="69"/>
  <c r="E328" i="69" s="1"/>
  <c r="E334" i="69"/>
  <c r="N290" i="69"/>
  <c r="N328" i="69" s="1"/>
  <c r="N334" i="69"/>
  <c r="L309" i="69"/>
  <c r="L334" i="69"/>
  <c r="N43" i="54"/>
  <c r="P297" i="71"/>
  <c r="P143" i="55"/>
  <c r="M290" i="69"/>
  <c r="M328" i="69" s="1"/>
  <c r="M334" i="69"/>
  <c r="F334" i="69"/>
  <c r="F309" i="69"/>
  <c r="F328" i="69" s="1"/>
  <c r="P329" i="71"/>
  <c r="P157" i="56"/>
  <c r="G385" i="69"/>
  <c r="N43" i="55"/>
  <c r="N49" i="56"/>
  <c r="I111" i="56"/>
  <c r="F347" i="69"/>
  <c r="F105" i="57"/>
  <c r="L385" i="69"/>
  <c r="L105" i="59"/>
  <c r="L442" i="69"/>
  <c r="L105" i="62"/>
  <c r="N290" i="66"/>
  <c r="F385" i="69"/>
  <c r="F105" i="59"/>
  <c r="F442" i="69"/>
  <c r="F105" i="62"/>
  <c r="S55" i="56"/>
  <c r="S340" i="66"/>
  <c r="G105" i="62"/>
  <c r="N309" i="66"/>
  <c r="N334" i="66"/>
  <c r="K340" i="66"/>
  <c r="K55" i="56"/>
  <c r="I105" i="61"/>
  <c r="I423" i="69"/>
  <c r="G124" i="54"/>
  <c r="G130" i="56"/>
  <c r="G328" i="70"/>
  <c r="H105" i="55"/>
  <c r="P317" i="71"/>
  <c r="P329" i="72"/>
  <c r="P175" i="56"/>
  <c r="G442" i="69"/>
  <c r="N43" i="62"/>
  <c r="N442" i="66"/>
  <c r="N385" i="66"/>
  <c r="N43" i="59"/>
  <c r="H105" i="54"/>
  <c r="H290" i="69"/>
  <c r="M105" i="59"/>
  <c r="P326" i="72"/>
  <c r="P172" i="56"/>
  <c r="G334" i="70"/>
  <c r="P326" i="71"/>
  <c r="P154" i="56"/>
  <c r="E385" i="69"/>
  <c r="H309" i="69"/>
  <c r="P316" i="71"/>
  <c r="P144" i="56"/>
  <c r="G105" i="59"/>
  <c r="I442" i="69"/>
  <c r="M385" i="69"/>
  <c r="P343" i="69"/>
  <c r="P120" i="56"/>
  <c r="R327" i="72"/>
  <c r="R173" i="56"/>
  <c r="H385" i="69"/>
  <c r="H105" i="59"/>
  <c r="H105" i="62"/>
  <c r="H442" i="69"/>
  <c r="J290" i="69"/>
  <c r="J328" i="69" s="1"/>
  <c r="G161" i="54"/>
  <c r="G161" i="56" s="1"/>
  <c r="P145" i="56"/>
  <c r="J442" i="69"/>
  <c r="J334" i="69"/>
  <c r="I105" i="62"/>
  <c r="G442" i="70"/>
  <c r="M105" i="62"/>
  <c r="P334" i="71"/>
  <c r="P144" i="57"/>
  <c r="G279" i="72"/>
  <c r="G315" i="72" s="1"/>
  <c r="P352" i="71"/>
  <c r="P144" i="58"/>
  <c r="P144" i="61"/>
  <c r="P406" i="71"/>
  <c r="K377" i="64"/>
  <c r="K16" i="56"/>
  <c r="F366" i="69"/>
  <c r="F105" i="58"/>
  <c r="F423" i="69"/>
  <c r="F105" i="61"/>
  <c r="J105" i="62"/>
  <c r="E322" i="64"/>
  <c r="E364" i="64" s="1"/>
  <c r="E370" i="64"/>
  <c r="G124" i="56"/>
  <c r="I105" i="59"/>
  <c r="G124" i="62"/>
  <c r="M442" i="69"/>
  <c r="P105" i="54"/>
  <c r="I334" i="69"/>
  <c r="P340" i="69"/>
  <c r="P117" i="56"/>
  <c r="Q117" i="56"/>
  <c r="S340" i="69"/>
  <c r="S117" i="56"/>
  <c r="J105" i="54"/>
  <c r="J105" i="56" s="1"/>
  <c r="P12" i="21"/>
  <c r="P12" i="23"/>
  <c r="P12" i="26" s="1"/>
  <c r="G334" i="66"/>
  <c r="G49" i="56"/>
  <c r="J105" i="59"/>
  <c r="E406" i="64"/>
  <c r="E3" i="58"/>
  <c r="E3" i="61"/>
  <c r="E469" i="64"/>
  <c r="R341" i="69"/>
  <c r="R118" i="56"/>
  <c r="I385" i="69"/>
  <c r="G124" i="59"/>
  <c r="J111" i="56"/>
  <c r="R174" i="69"/>
  <c r="R105" i="48"/>
  <c r="R231" i="69"/>
  <c r="R105" i="51"/>
  <c r="R105" i="53"/>
  <c r="R212" i="69"/>
  <c r="R105" i="50"/>
  <c r="R269" i="69"/>
  <c r="K98" i="72"/>
  <c r="K162" i="44"/>
  <c r="C25" i="12"/>
  <c r="C25" i="15" s="1"/>
  <c r="C17" i="8"/>
  <c r="J100" i="6"/>
  <c r="B100" i="6"/>
  <c r="U100" i="6"/>
  <c r="Q100" i="6"/>
  <c r="D270" i="69"/>
  <c r="D269" i="69" s="1"/>
  <c r="T28" i="13"/>
  <c r="T28" i="16" s="1"/>
  <c r="T28" i="10"/>
  <c r="I98" i="72"/>
  <c r="I162" i="44"/>
  <c r="P25" i="12"/>
  <c r="P25" i="15" s="1"/>
  <c r="P17" i="8"/>
  <c r="P17" i="12" s="1"/>
  <c r="P17" i="15" s="1"/>
  <c r="T98" i="72"/>
  <c r="T162" i="44"/>
  <c r="R98" i="72"/>
  <c r="C100" i="6"/>
  <c r="V100" i="6"/>
  <c r="H25" i="12"/>
  <c r="H25" i="15" s="1"/>
  <c r="H17" i="8"/>
  <c r="H17" i="12" s="1"/>
  <c r="H17" i="15" s="1"/>
  <c r="T100" i="6"/>
  <c r="N25" i="12"/>
  <c r="N25" i="15" s="1"/>
  <c r="N17" i="8"/>
  <c r="N17" i="12" s="1"/>
  <c r="N17" i="15" s="1"/>
  <c r="G25" i="12"/>
  <c r="G25" i="15" s="1"/>
  <c r="G17" i="8"/>
  <c r="G17" i="12" s="1"/>
  <c r="G17" i="15" s="1"/>
  <c r="R29" i="14"/>
  <c r="R29" i="17" s="1"/>
  <c r="R27" i="11"/>
  <c r="H98" i="72"/>
  <c r="H162" i="44"/>
  <c r="I25" i="12"/>
  <c r="I25" i="15" s="1"/>
  <c r="I17" i="8"/>
  <c r="I17" i="12" s="1"/>
  <c r="I17" i="15" s="1"/>
  <c r="P100" i="6"/>
  <c r="O25" i="12"/>
  <c r="O25" i="15" s="1"/>
  <c r="O17" i="8"/>
  <c r="O17" i="12" s="1"/>
  <c r="O17" i="15" s="1"/>
  <c r="D98" i="72"/>
  <c r="D162" i="44"/>
  <c r="V25" i="12"/>
  <c r="V25" i="15" s="1"/>
  <c r="V17" i="8"/>
  <c r="V17" i="12" s="1"/>
  <c r="V17" i="15" s="1"/>
  <c r="H100" i="6"/>
  <c r="T25" i="12"/>
  <c r="T25" i="15" s="1"/>
  <c r="T17" i="8"/>
  <c r="T17" i="12" s="1"/>
  <c r="T17" i="15" s="1"/>
  <c r="N100" i="6"/>
  <c r="G100" i="6"/>
  <c r="C270" i="69"/>
  <c r="C269" i="69" s="1"/>
  <c r="L98" i="72"/>
  <c r="L162" i="44"/>
  <c r="P98" i="72"/>
  <c r="P162" i="44"/>
  <c r="N98" i="72"/>
  <c r="N162" i="44"/>
  <c r="I100" i="6"/>
  <c r="B98" i="72"/>
  <c r="B162" i="44"/>
  <c r="Q98" i="72"/>
  <c r="Q162" i="44"/>
  <c r="O100" i="6"/>
  <c r="M25" i="12"/>
  <c r="M25" i="15" s="1"/>
  <c r="M17" i="8"/>
  <c r="M17" i="12" s="1"/>
  <c r="M17" i="15" s="1"/>
  <c r="F25" i="12"/>
  <c r="F25" i="15" s="1"/>
  <c r="F17" i="8"/>
  <c r="F17" i="12" s="1"/>
  <c r="F17" i="15" s="1"/>
  <c r="R100" i="6"/>
  <c r="G98" i="72"/>
  <c r="G162" i="44"/>
  <c r="V25" i="55"/>
  <c r="L25" i="12"/>
  <c r="L25" i="15" s="1"/>
  <c r="L17" i="8"/>
  <c r="L17" i="12" s="1"/>
  <c r="L17" i="15" s="1"/>
  <c r="T344" i="64"/>
  <c r="M100" i="6"/>
  <c r="F100" i="6"/>
  <c r="R25" i="12"/>
  <c r="R25" i="15" s="1"/>
  <c r="R17" i="8"/>
  <c r="R17" i="12" s="1"/>
  <c r="R17" i="15" s="1"/>
  <c r="B270" i="69"/>
  <c r="B269" i="69" s="1"/>
  <c r="M98" i="72"/>
  <c r="M162" i="44"/>
  <c r="L100" i="6"/>
  <c r="J98" i="72"/>
  <c r="J162" i="44"/>
  <c r="K25" i="12"/>
  <c r="K25" i="15" s="1"/>
  <c r="K17" i="8"/>
  <c r="K17" i="12" s="1"/>
  <c r="K17" i="15" s="1"/>
  <c r="S100" i="6"/>
  <c r="E25" i="12"/>
  <c r="E25" i="15" s="1"/>
  <c r="E17" i="8"/>
  <c r="E17" i="12" s="1"/>
  <c r="E17" i="15" s="1"/>
  <c r="D25" i="12"/>
  <c r="D25" i="15" s="1"/>
  <c r="D17" i="8"/>
  <c r="D17" i="12" s="1"/>
  <c r="D17" i="15" s="1"/>
  <c r="E98" i="72"/>
  <c r="E162" i="44"/>
  <c r="C98" i="72"/>
  <c r="C162" i="44"/>
  <c r="O98" i="72"/>
  <c r="O162" i="44"/>
  <c r="S98" i="72"/>
  <c r="K100" i="6"/>
  <c r="S25" i="12"/>
  <c r="S25" i="15" s="1"/>
  <c r="S17" i="8"/>
  <c r="E100" i="6"/>
  <c r="Q3" i="28"/>
  <c r="F98" i="72"/>
  <c r="F162" i="44"/>
  <c r="D100" i="6"/>
  <c r="U98" i="72"/>
  <c r="U162" i="44"/>
  <c r="V98" i="72"/>
  <c r="V162" i="44"/>
  <c r="J25" i="12"/>
  <c r="J25" i="15" s="1"/>
  <c r="J17" i="8"/>
  <c r="J17" i="12" s="1"/>
  <c r="J17" i="15" s="1"/>
  <c r="B25" i="12"/>
  <c r="B25" i="15" s="1"/>
  <c r="B17" i="8"/>
  <c r="B17" i="12" s="1"/>
  <c r="B17" i="15" s="1"/>
  <c r="U25" i="12"/>
  <c r="U25" i="15" s="1"/>
  <c r="U17" i="8"/>
  <c r="U17" i="12" s="1"/>
  <c r="U17" i="15" s="1"/>
  <c r="Q25" i="12"/>
  <c r="Q25" i="15" s="1"/>
  <c r="Q17" i="8"/>
  <c r="Q17" i="12" s="1"/>
  <c r="Q17" i="15" s="1"/>
  <c r="R29" i="13"/>
  <c r="R29" i="16" s="1"/>
  <c r="R29" i="10"/>
  <c r="O270" i="69"/>
  <c r="O269" i="69" s="1"/>
  <c r="L107" i="68"/>
  <c r="J104" i="68"/>
  <c r="R85" i="66"/>
  <c r="U97" i="68"/>
  <c r="T84" i="70"/>
  <c r="R84" i="66"/>
  <c r="R82" i="70"/>
  <c r="P89" i="69"/>
  <c r="O84" i="71"/>
  <c r="T81" i="72"/>
  <c r="M88" i="66"/>
  <c r="J107" i="68"/>
  <c r="M85" i="65"/>
  <c r="T85" i="67"/>
  <c r="O88" i="67"/>
  <c r="Q100" i="68"/>
  <c r="V81" i="71"/>
  <c r="T84" i="69"/>
  <c r="O83" i="71"/>
  <c r="K107" i="68"/>
  <c r="K84" i="65"/>
  <c r="F103" i="68"/>
  <c r="M89" i="66"/>
  <c r="T82" i="67"/>
  <c r="R82" i="69"/>
  <c r="L108" i="68"/>
  <c r="N84" i="67"/>
  <c r="R89" i="70"/>
  <c r="N89" i="65"/>
  <c r="L85" i="70"/>
  <c r="G103" i="68"/>
  <c r="J88" i="72"/>
  <c r="T88" i="69"/>
  <c r="L83" i="72"/>
  <c r="G87" i="71"/>
  <c r="M88" i="70"/>
  <c r="V82" i="66"/>
  <c r="P89" i="67"/>
  <c r="G405" i="72" l="1"/>
  <c r="G161" i="61"/>
  <c r="P290" i="69"/>
  <c r="G124" i="61"/>
  <c r="E105" i="58"/>
  <c r="J423" i="69"/>
  <c r="J366" i="69"/>
  <c r="N423" i="66"/>
  <c r="N43" i="61"/>
  <c r="L328" i="69"/>
  <c r="N347" i="66"/>
  <c r="G351" i="72"/>
  <c r="E423" i="69"/>
  <c r="N366" i="66"/>
  <c r="E105" i="61"/>
  <c r="G423" i="70"/>
  <c r="L105" i="57"/>
  <c r="N423" i="69"/>
  <c r="N43" i="57"/>
  <c r="G161" i="58"/>
  <c r="N43" i="58"/>
  <c r="E366" i="69"/>
  <c r="J105" i="61"/>
  <c r="G124" i="57"/>
  <c r="N105" i="61"/>
  <c r="G366" i="70"/>
  <c r="L347" i="69"/>
  <c r="G124" i="58"/>
  <c r="N43" i="56"/>
  <c r="I366" i="69"/>
  <c r="J105" i="58"/>
  <c r="I105" i="58"/>
  <c r="L105" i="56"/>
  <c r="N105" i="58"/>
  <c r="N328" i="66"/>
  <c r="N366" i="69"/>
  <c r="M105" i="57"/>
  <c r="H328" i="69"/>
  <c r="G347" i="70"/>
  <c r="E347" i="69"/>
  <c r="G105" i="57"/>
  <c r="L105" i="61"/>
  <c r="L423" i="69"/>
  <c r="E105" i="57"/>
  <c r="K105" i="55"/>
  <c r="I347" i="69"/>
  <c r="K3" i="62"/>
  <c r="K427" i="64"/>
  <c r="K3" i="59"/>
  <c r="K490" i="64"/>
  <c r="G105" i="54"/>
  <c r="G105" i="56" s="1"/>
  <c r="G111" i="56"/>
  <c r="H111" i="56"/>
  <c r="M423" i="69"/>
  <c r="L366" i="69"/>
  <c r="P369" i="71"/>
  <c r="P143" i="59"/>
  <c r="P143" i="62"/>
  <c r="P423" i="71"/>
  <c r="M347" i="69"/>
  <c r="H105" i="56"/>
  <c r="G161" i="57"/>
  <c r="M105" i="61"/>
  <c r="F404" i="69"/>
  <c r="F105" i="60"/>
  <c r="F461" i="69"/>
  <c r="F105" i="63"/>
  <c r="N105" i="57"/>
  <c r="K49" i="56"/>
  <c r="K334" i="66"/>
  <c r="S334" i="66"/>
  <c r="S49" i="56"/>
  <c r="K105" i="54"/>
  <c r="K290" i="69"/>
  <c r="M105" i="58"/>
  <c r="N347" i="69"/>
  <c r="H347" i="69"/>
  <c r="H105" i="57"/>
  <c r="G347" i="69"/>
  <c r="Q105" i="55"/>
  <c r="P161" i="55"/>
  <c r="H366" i="69"/>
  <c r="H105" i="58"/>
  <c r="H423" i="69"/>
  <c r="H105" i="61"/>
  <c r="M366" i="69"/>
  <c r="L105" i="58"/>
  <c r="Q105" i="54"/>
  <c r="Q290" i="69"/>
  <c r="Q309" i="69"/>
  <c r="P297" i="72"/>
  <c r="G385" i="64"/>
  <c r="G3" i="57"/>
  <c r="G322" i="64"/>
  <c r="G364" i="64" s="1"/>
  <c r="G370" i="64"/>
  <c r="P144" i="60"/>
  <c r="P442" i="71"/>
  <c r="P144" i="63"/>
  <c r="P388" i="71"/>
  <c r="Q442" i="69"/>
  <c r="Q105" i="62"/>
  <c r="Q385" i="69"/>
  <c r="Q105" i="59"/>
  <c r="P309" i="69"/>
  <c r="P328" i="69" s="1"/>
  <c r="P334" i="69"/>
  <c r="P369" i="72"/>
  <c r="P161" i="59"/>
  <c r="P161" i="62"/>
  <c r="P423" i="72"/>
  <c r="G404" i="70"/>
  <c r="J105" i="57"/>
  <c r="P279" i="72"/>
  <c r="P161" i="54"/>
  <c r="K309" i="69"/>
  <c r="K334" i="69"/>
  <c r="G406" i="64"/>
  <c r="G3" i="58"/>
  <c r="G469" i="64"/>
  <c r="G3" i="61"/>
  <c r="K3" i="55"/>
  <c r="R340" i="69"/>
  <c r="R117" i="56"/>
  <c r="S334" i="69"/>
  <c r="S111" i="56"/>
  <c r="G290" i="69"/>
  <c r="G328" i="69" s="1"/>
  <c r="G334" i="69"/>
  <c r="P385" i="69"/>
  <c r="P105" i="59"/>
  <c r="P442" i="69"/>
  <c r="P105" i="62"/>
  <c r="K322" i="64"/>
  <c r="K3" i="54"/>
  <c r="O414" i="68"/>
  <c r="O87" i="56"/>
  <c r="J347" i="69"/>
  <c r="R326" i="72"/>
  <c r="R172" i="56"/>
  <c r="K385" i="69"/>
  <c r="K105" i="59"/>
  <c r="K442" i="69"/>
  <c r="K105" i="62"/>
  <c r="L404" i="69"/>
  <c r="I105" i="57"/>
  <c r="G3" i="54"/>
  <c r="G3" i="56" s="1"/>
  <c r="G9" i="56"/>
  <c r="K343" i="64"/>
  <c r="G423" i="69"/>
  <c r="G105" i="61"/>
  <c r="G366" i="69"/>
  <c r="G105" i="58"/>
  <c r="E385" i="64"/>
  <c r="E3" i="57"/>
  <c r="P105" i="55"/>
  <c r="P105" i="56" s="1"/>
  <c r="P111" i="56"/>
  <c r="H334" i="69"/>
  <c r="G333" i="72"/>
  <c r="J105" i="63"/>
  <c r="P279" i="71"/>
  <c r="P315" i="71" s="1"/>
  <c r="P143" i="54"/>
  <c r="P143" i="56" s="1"/>
  <c r="C17" i="12"/>
  <c r="C17" i="15" s="1"/>
  <c r="R120" i="46"/>
  <c r="R105" i="45"/>
  <c r="R105" i="46" s="1"/>
  <c r="R151" i="69"/>
  <c r="R117" i="69"/>
  <c r="R136" i="69" s="1"/>
  <c r="R193" i="69"/>
  <c r="R105" i="49"/>
  <c r="R250" i="69"/>
  <c r="R105" i="52"/>
  <c r="V152" i="72"/>
  <c r="V162" i="47"/>
  <c r="H323" i="64"/>
  <c r="H4" i="54"/>
  <c r="H14" i="23"/>
  <c r="H14" i="26" s="1"/>
  <c r="T4" i="54"/>
  <c r="T14" i="23"/>
  <c r="T14" i="26" s="1"/>
  <c r="E32" i="12"/>
  <c r="E32" i="15" s="1"/>
  <c r="E27" i="8"/>
  <c r="E27" i="12" s="1"/>
  <c r="E27" i="15" s="1"/>
  <c r="R12" i="12"/>
  <c r="R12" i="15" s="1"/>
  <c r="R4" i="8"/>
  <c r="J44" i="55"/>
  <c r="K310" i="67"/>
  <c r="I344" i="64"/>
  <c r="V63" i="55"/>
  <c r="F32" i="12"/>
  <c r="F32" i="15" s="1"/>
  <c r="F27" i="8"/>
  <c r="F27" i="12" s="1"/>
  <c r="F27" i="15" s="1"/>
  <c r="V291" i="70"/>
  <c r="V125" i="54"/>
  <c r="O291" i="65"/>
  <c r="O25" i="54"/>
  <c r="O14" i="23"/>
  <c r="O14" i="26" s="1"/>
  <c r="D291" i="70"/>
  <c r="D125" i="54"/>
  <c r="Q291" i="66"/>
  <c r="Q44" i="54"/>
  <c r="E291" i="65"/>
  <c r="E25" i="54"/>
  <c r="E14" i="23"/>
  <c r="E14" i="26" s="1"/>
  <c r="K291" i="70"/>
  <c r="K125" i="54"/>
  <c r="I361" i="68"/>
  <c r="I82" i="54"/>
  <c r="P291" i="70"/>
  <c r="P125" i="54"/>
  <c r="R291" i="67"/>
  <c r="R63" i="54"/>
  <c r="G32" i="12"/>
  <c r="G32" i="15" s="1"/>
  <c r="G27" i="8"/>
  <c r="G27" i="12" s="1"/>
  <c r="G27" i="15" s="1"/>
  <c r="M291" i="67"/>
  <c r="M63" i="54"/>
  <c r="S32" i="12"/>
  <c r="S32" i="15" s="1"/>
  <c r="S27" i="8"/>
  <c r="S27" i="12" s="1"/>
  <c r="S27" i="15" s="1"/>
  <c r="I291" i="70"/>
  <c r="I125" i="54"/>
  <c r="M12" i="12"/>
  <c r="M12" i="15" s="1"/>
  <c r="M4" i="8"/>
  <c r="O32" i="12"/>
  <c r="O32" i="15" s="1"/>
  <c r="O27" i="8"/>
  <c r="O27" i="12" s="1"/>
  <c r="O27" i="15" s="1"/>
  <c r="K152" i="72"/>
  <c r="K162" i="47"/>
  <c r="O291" i="66"/>
  <c r="O44" i="54"/>
  <c r="J291" i="70"/>
  <c r="J125" i="54"/>
  <c r="O12" i="12"/>
  <c r="O12" i="15" s="1"/>
  <c r="O4" i="8"/>
  <c r="T101" i="6"/>
  <c r="H291" i="66"/>
  <c r="H44" i="54"/>
  <c r="D152" i="72"/>
  <c r="D162" i="47"/>
  <c r="Q32" i="12"/>
  <c r="Q32" i="15" s="1"/>
  <c r="Q27" i="8"/>
  <c r="Q27" i="12" s="1"/>
  <c r="Q27" i="15" s="1"/>
  <c r="H152" i="72"/>
  <c r="H162" i="47"/>
  <c r="G386" i="67"/>
  <c r="G63" i="59"/>
  <c r="G443" i="67"/>
  <c r="G63" i="62"/>
  <c r="U310" i="67"/>
  <c r="V13" i="13"/>
  <c r="V13" i="16" s="1"/>
  <c r="V13" i="10"/>
  <c r="O386" i="70"/>
  <c r="O125" i="59"/>
  <c r="O443" i="70"/>
  <c r="O125" i="62"/>
  <c r="D310" i="70"/>
  <c r="N428" i="64"/>
  <c r="N4" i="59"/>
  <c r="N491" i="64"/>
  <c r="N4" i="62"/>
  <c r="F170" i="72"/>
  <c r="F162" i="48"/>
  <c r="F162" i="51"/>
  <c r="F224" i="72"/>
  <c r="S162" i="44"/>
  <c r="O170" i="72"/>
  <c r="O162" i="48"/>
  <c r="O162" i="51"/>
  <c r="O224" i="72"/>
  <c r="D386" i="66"/>
  <c r="D44" i="59"/>
  <c r="D443" i="66"/>
  <c r="D44" i="62"/>
  <c r="C310" i="67"/>
  <c r="H386" i="65"/>
  <c r="H25" i="59"/>
  <c r="H443" i="65"/>
  <c r="H25" i="62"/>
  <c r="V344" i="64"/>
  <c r="U385" i="68"/>
  <c r="J344" i="64"/>
  <c r="V385" i="68"/>
  <c r="J310" i="70"/>
  <c r="F310" i="65"/>
  <c r="K63" i="55"/>
  <c r="L386" i="67"/>
  <c r="L63" i="59"/>
  <c r="L63" i="62"/>
  <c r="L443" i="67"/>
  <c r="H82" i="55"/>
  <c r="H386" i="70"/>
  <c r="H125" i="59"/>
  <c r="H125" i="62"/>
  <c r="H443" i="70"/>
  <c r="Q310" i="66"/>
  <c r="G82" i="55"/>
  <c r="I4" i="55"/>
  <c r="T310" i="65"/>
  <c r="S310" i="66"/>
  <c r="H14" i="24"/>
  <c r="H14" i="27" s="1"/>
  <c r="S344" i="69"/>
  <c r="P385" i="68"/>
  <c r="O82" i="55"/>
  <c r="Q13" i="13"/>
  <c r="Q13" i="16" s="1"/>
  <c r="Q13" i="10"/>
  <c r="I310" i="70"/>
  <c r="D82" i="55"/>
  <c r="M310" i="70"/>
  <c r="M481" i="68"/>
  <c r="M82" i="59"/>
  <c r="M553" i="68"/>
  <c r="M82" i="62"/>
  <c r="F82" i="55"/>
  <c r="P386" i="70"/>
  <c r="P125" i="59"/>
  <c r="P125" i="62"/>
  <c r="P443" i="70"/>
  <c r="P386" i="67"/>
  <c r="P63" i="59"/>
  <c r="P63" i="62"/>
  <c r="P443" i="67"/>
  <c r="U14" i="24"/>
  <c r="U14" i="27" s="1"/>
  <c r="S310" i="67"/>
  <c r="V154" i="6"/>
  <c r="V130" i="6"/>
  <c r="F125" i="55"/>
  <c r="Q481" i="68"/>
  <c r="Q82" i="59"/>
  <c r="Q553" i="68"/>
  <c r="Q82" i="62"/>
  <c r="E82" i="55"/>
  <c r="J386" i="67"/>
  <c r="J63" i="59"/>
  <c r="J443" i="67"/>
  <c r="J63" i="62"/>
  <c r="L4" i="55"/>
  <c r="C386" i="66"/>
  <c r="C44" i="59"/>
  <c r="C443" i="66"/>
  <c r="C44" i="62"/>
  <c r="U291" i="70"/>
  <c r="U125" i="54"/>
  <c r="T291" i="67"/>
  <c r="T63" i="54"/>
  <c r="S152" i="72"/>
  <c r="S162" i="47"/>
  <c r="T32" i="12"/>
  <c r="T32" i="15" s="1"/>
  <c r="T27" i="8"/>
  <c r="T27" i="12" s="1"/>
  <c r="T27" i="15" s="1"/>
  <c r="O291" i="70"/>
  <c r="O125" i="54"/>
  <c r="U386" i="67"/>
  <c r="U63" i="59"/>
  <c r="U443" i="67"/>
  <c r="U63" i="62"/>
  <c r="S14" i="24"/>
  <c r="S14" i="27" s="1"/>
  <c r="F63" i="55"/>
  <c r="V428" i="64"/>
  <c r="V4" i="59"/>
  <c r="V491" i="64"/>
  <c r="V4" i="62"/>
  <c r="V481" i="68"/>
  <c r="V82" i="59"/>
  <c r="V82" i="62"/>
  <c r="V553" i="68"/>
  <c r="M130" i="6"/>
  <c r="M154" i="6"/>
  <c r="P481" i="68"/>
  <c r="P82" i="59"/>
  <c r="P82" i="62"/>
  <c r="P553" i="68"/>
  <c r="N170" i="72"/>
  <c r="N162" i="48"/>
  <c r="N224" i="72"/>
  <c r="N162" i="51"/>
  <c r="L170" i="72"/>
  <c r="L162" i="48"/>
  <c r="L224" i="72"/>
  <c r="L162" i="51"/>
  <c r="F385" i="68"/>
  <c r="R170" i="72"/>
  <c r="R162" i="48"/>
  <c r="R224" i="72"/>
  <c r="R162" i="51"/>
  <c r="U25" i="55"/>
  <c r="U154" i="6"/>
  <c r="U130" i="6"/>
  <c r="K32" i="12"/>
  <c r="K32" i="15" s="1"/>
  <c r="K27" i="8"/>
  <c r="K27" i="12" s="1"/>
  <c r="K27" i="15" s="1"/>
  <c r="K291" i="67"/>
  <c r="K63" i="54"/>
  <c r="D291" i="66"/>
  <c r="D44" i="54"/>
  <c r="Q152" i="72"/>
  <c r="Q162" i="47"/>
  <c r="B101" i="6"/>
  <c r="F323" i="64"/>
  <c r="F4" i="54"/>
  <c r="F14" i="23"/>
  <c r="F14" i="26" s="1"/>
  <c r="F291" i="70"/>
  <c r="F125" i="54"/>
  <c r="S12" i="12"/>
  <c r="S12" i="15" s="1"/>
  <c r="S4" i="8"/>
  <c r="J361" i="68"/>
  <c r="J82" i="54"/>
  <c r="Q291" i="67"/>
  <c r="Q63" i="54"/>
  <c r="I323" i="64"/>
  <c r="I4" i="54"/>
  <c r="I14" i="23"/>
  <c r="I14" i="26" s="1"/>
  <c r="Q291" i="70"/>
  <c r="Q125" i="54"/>
  <c r="G152" i="72"/>
  <c r="G162" i="47"/>
  <c r="E101" i="6"/>
  <c r="P291" i="65"/>
  <c r="P25" i="54"/>
  <c r="P14" i="21"/>
  <c r="H12" i="12"/>
  <c r="H12" i="15" s="1"/>
  <c r="H4" i="8"/>
  <c r="L152" i="72"/>
  <c r="L162" i="47"/>
  <c r="L291" i="70"/>
  <c r="L125" i="54"/>
  <c r="Q14" i="24"/>
  <c r="Q14" i="27" s="1"/>
  <c r="Q331" i="67"/>
  <c r="Q310" i="67"/>
  <c r="S4" i="55"/>
  <c r="F310" i="67"/>
  <c r="U125" i="55"/>
  <c r="E130" i="6"/>
  <c r="E154" i="6"/>
  <c r="S170" i="72"/>
  <c r="S162" i="48"/>
  <c r="S224" i="72"/>
  <c r="S162" i="51"/>
  <c r="C14" i="24"/>
  <c r="C14" i="27" s="1"/>
  <c r="M63" i="55"/>
  <c r="G14" i="24"/>
  <c r="G14" i="27" s="1"/>
  <c r="L82" i="55"/>
  <c r="J310" i="66"/>
  <c r="J13" i="13"/>
  <c r="J13" i="16" s="1"/>
  <c r="J13" i="10"/>
  <c r="U13" i="10"/>
  <c r="U13" i="13"/>
  <c r="U13" i="16" s="1"/>
  <c r="I82" i="55"/>
  <c r="K386" i="67"/>
  <c r="K63" i="59"/>
  <c r="K63" i="62"/>
  <c r="K443" i="67"/>
  <c r="M25" i="55"/>
  <c r="H481" i="68"/>
  <c r="H82" i="59"/>
  <c r="H82" i="62"/>
  <c r="H553" i="68"/>
  <c r="K14" i="24"/>
  <c r="K14" i="27" s="1"/>
  <c r="L44" i="55"/>
  <c r="G481" i="68"/>
  <c r="G82" i="59"/>
  <c r="G553" i="68"/>
  <c r="G82" i="62"/>
  <c r="I428" i="64"/>
  <c r="I4" i="59"/>
  <c r="I491" i="64"/>
  <c r="I4" i="62"/>
  <c r="H367" i="64"/>
  <c r="H344" i="64"/>
  <c r="D14" i="24"/>
  <c r="D14" i="27" s="1"/>
  <c r="R130" i="6"/>
  <c r="R154" i="6"/>
  <c r="S25" i="55"/>
  <c r="O481" i="68"/>
  <c r="O82" i="59"/>
  <c r="O82" i="62"/>
  <c r="O553" i="68"/>
  <c r="C13" i="13"/>
  <c r="C13" i="16" s="1"/>
  <c r="C13" i="10"/>
  <c r="N125" i="55"/>
  <c r="D481" i="68"/>
  <c r="D82" i="59"/>
  <c r="D82" i="62"/>
  <c r="D553" i="68"/>
  <c r="J82" i="55"/>
  <c r="H13" i="13"/>
  <c r="H13" i="16" s="1"/>
  <c r="H13" i="10"/>
  <c r="V310" i="67"/>
  <c r="F481" i="68"/>
  <c r="F82" i="59"/>
  <c r="F553" i="68"/>
  <c r="F82" i="62"/>
  <c r="E63" i="55"/>
  <c r="O310" i="66"/>
  <c r="U344" i="64"/>
  <c r="R63" i="55"/>
  <c r="U44" i="55"/>
  <c r="T170" i="72"/>
  <c r="T162" i="48"/>
  <c r="T162" i="51"/>
  <c r="T224" i="72"/>
  <c r="F386" i="70"/>
  <c r="F125" i="59"/>
  <c r="F443" i="70"/>
  <c r="F125" i="62"/>
  <c r="U310" i="65"/>
  <c r="H44" i="55"/>
  <c r="E481" i="68"/>
  <c r="E82" i="59"/>
  <c r="E553" i="68"/>
  <c r="E82" i="62"/>
  <c r="I13" i="13"/>
  <c r="I13" i="16" s="1"/>
  <c r="I13" i="10"/>
  <c r="L428" i="64"/>
  <c r="L4" i="59"/>
  <c r="L491" i="64"/>
  <c r="L4" i="62"/>
  <c r="K170" i="72"/>
  <c r="K162" i="48"/>
  <c r="K162" i="51"/>
  <c r="K224" i="72"/>
  <c r="P25" i="55"/>
  <c r="G101" i="6"/>
  <c r="S101" i="6"/>
  <c r="S386" i="66"/>
  <c r="S44" i="59"/>
  <c r="S443" i="66"/>
  <c r="S44" i="62"/>
  <c r="O385" i="68"/>
  <c r="N154" i="6"/>
  <c r="N130" i="6"/>
  <c r="F13" i="13"/>
  <c r="F13" i="16" s="1"/>
  <c r="F13" i="10"/>
  <c r="M13" i="13"/>
  <c r="M13" i="16" s="1"/>
  <c r="M13" i="10"/>
  <c r="O44" i="55"/>
  <c r="S386" i="67"/>
  <c r="S63" i="59"/>
  <c r="S63" i="62"/>
  <c r="S443" i="67"/>
  <c r="P14" i="24"/>
  <c r="P14" i="27" s="1"/>
  <c r="P4" i="20"/>
  <c r="K101" i="6"/>
  <c r="E291" i="67"/>
  <c r="E63" i="54"/>
  <c r="U291" i="67"/>
  <c r="U63" i="54"/>
  <c r="L12" i="12"/>
  <c r="L12" i="15" s="1"/>
  <c r="L4" i="8"/>
  <c r="N152" i="72"/>
  <c r="N162" i="47"/>
  <c r="V323" i="64"/>
  <c r="V4" i="54"/>
  <c r="V14" i="23"/>
  <c r="V14" i="26" s="1"/>
  <c r="G291" i="66"/>
  <c r="G290" i="66" s="1"/>
  <c r="G44" i="54"/>
  <c r="V12" i="12"/>
  <c r="V12" i="15" s="1"/>
  <c r="V4" i="8"/>
  <c r="E291" i="70"/>
  <c r="E125" i="54"/>
  <c r="G361" i="68"/>
  <c r="G82" i="54"/>
  <c r="G291" i="67"/>
  <c r="G63" i="54"/>
  <c r="R162" i="45"/>
  <c r="U12" i="12"/>
  <c r="U12" i="15" s="1"/>
  <c r="U4" i="8"/>
  <c r="T152" i="72"/>
  <c r="T162" i="47"/>
  <c r="N323" i="64"/>
  <c r="N4" i="54"/>
  <c r="N14" i="23"/>
  <c r="N14" i="26" s="1"/>
  <c r="P152" i="72"/>
  <c r="P162" i="47"/>
  <c r="L361" i="68"/>
  <c r="L82" i="54"/>
  <c r="C361" i="68"/>
  <c r="C82" i="54"/>
  <c r="Q361" i="68"/>
  <c r="Q82" i="54"/>
  <c r="U291" i="65"/>
  <c r="U25" i="54"/>
  <c r="E152" i="72"/>
  <c r="E162" i="47"/>
  <c r="V291" i="67"/>
  <c r="V63" i="54"/>
  <c r="R14" i="24"/>
  <c r="R14" i="27" s="1"/>
  <c r="F14" i="24"/>
  <c r="F14" i="27" s="1"/>
  <c r="Q25" i="55"/>
  <c r="Q386" i="67"/>
  <c r="Q63" i="59"/>
  <c r="Q63" i="62"/>
  <c r="Q443" i="67"/>
  <c r="S344" i="64"/>
  <c r="D130" i="6"/>
  <c r="D154" i="6"/>
  <c r="F386" i="67"/>
  <c r="F63" i="59"/>
  <c r="F443" i="67"/>
  <c r="F63" i="62"/>
  <c r="U310" i="70"/>
  <c r="S17" i="12"/>
  <c r="S17" i="15" s="1"/>
  <c r="N63" i="55"/>
  <c r="N82" i="55"/>
  <c r="C170" i="72"/>
  <c r="C162" i="48"/>
  <c r="C224" i="72"/>
  <c r="C162" i="51"/>
  <c r="C25" i="55"/>
  <c r="T82" i="55"/>
  <c r="M310" i="67"/>
  <c r="G25" i="55"/>
  <c r="E170" i="72"/>
  <c r="E162" i="48"/>
  <c r="E162" i="51"/>
  <c r="E224" i="72"/>
  <c r="L385" i="68"/>
  <c r="J386" i="66"/>
  <c r="J44" i="59"/>
  <c r="J44" i="62"/>
  <c r="J443" i="66"/>
  <c r="I385" i="68"/>
  <c r="R44" i="55"/>
  <c r="M310" i="65"/>
  <c r="K44" i="55"/>
  <c r="L310" i="66"/>
  <c r="O14" i="24"/>
  <c r="O14" i="27" s="1"/>
  <c r="T14" i="24"/>
  <c r="T14" i="27" s="1"/>
  <c r="H428" i="64"/>
  <c r="H4" i="59"/>
  <c r="H491" i="64"/>
  <c r="H4" i="62"/>
  <c r="D25" i="55"/>
  <c r="S310" i="65"/>
  <c r="S13" i="10"/>
  <c r="S13" i="13"/>
  <c r="S13" i="16" s="1"/>
  <c r="N310" i="70"/>
  <c r="J385" i="68"/>
  <c r="K127" i="56"/>
  <c r="K125" i="55"/>
  <c r="V386" i="67"/>
  <c r="V63" i="59"/>
  <c r="V443" i="67"/>
  <c r="V63" i="62"/>
  <c r="D63" i="55"/>
  <c r="E310" i="67"/>
  <c r="O386" i="66"/>
  <c r="O44" i="59"/>
  <c r="O44" i="62"/>
  <c r="O443" i="66"/>
  <c r="U428" i="64"/>
  <c r="U4" i="59"/>
  <c r="U491" i="64"/>
  <c r="U4" i="62"/>
  <c r="R310" i="67"/>
  <c r="T130" i="6"/>
  <c r="T154" i="6"/>
  <c r="C154" i="6"/>
  <c r="C130" i="6"/>
  <c r="U310" i="66"/>
  <c r="T13" i="13"/>
  <c r="T13" i="16" s="1"/>
  <c r="T13" i="10"/>
  <c r="O63" i="55"/>
  <c r="M44" i="55"/>
  <c r="U386" i="65"/>
  <c r="U25" i="59"/>
  <c r="U25" i="62"/>
  <c r="U443" i="65"/>
  <c r="H310" i="66"/>
  <c r="I63" i="55"/>
  <c r="Q125" i="55"/>
  <c r="L13" i="13"/>
  <c r="L13" i="16" s="1"/>
  <c r="L13" i="10"/>
  <c r="S82" i="55"/>
  <c r="P310" i="65"/>
  <c r="F101" i="6"/>
  <c r="J291" i="67"/>
  <c r="J63" i="54"/>
  <c r="O13" i="13"/>
  <c r="O13" i="16" s="1"/>
  <c r="O13" i="10"/>
  <c r="Q63" i="55"/>
  <c r="C386" i="67"/>
  <c r="C63" i="59"/>
  <c r="C443" i="67"/>
  <c r="C63" i="62"/>
  <c r="M170" i="72"/>
  <c r="M162" i="48"/>
  <c r="M224" i="72"/>
  <c r="M162" i="51"/>
  <c r="T386" i="65"/>
  <c r="T25" i="59"/>
  <c r="T25" i="62"/>
  <c r="T443" i="65"/>
  <c r="I386" i="70"/>
  <c r="I125" i="59"/>
  <c r="I125" i="62"/>
  <c r="I443" i="70"/>
  <c r="E385" i="68"/>
  <c r="Q12" i="12"/>
  <c r="Q12" i="15" s="1"/>
  <c r="Q4" i="8"/>
  <c r="R291" i="66"/>
  <c r="R44" i="54"/>
  <c r="K291" i="66"/>
  <c r="K44" i="54"/>
  <c r="K14" i="23"/>
  <c r="K14" i="26" s="1"/>
  <c r="F12" i="12"/>
  <c r="F12" i="15" s="1"/>
  <c r="F4" i="8"/>
  <c r="V32" i="12"/>
  <c r="V32" i="15" s="1"/>
  <c r="V27" i="8"/>
  <c r="V27" i="12" s="1"/>
  <c r="V27" i="15" s="1"/>
  <c r="I88" i="65"/>
  <c r="B152" i="72"/>
  <c r="B162" i="47"/>
  <c r="J291" i="66"/>
  <c r="J44" i="54"/>
  <c r="U291" i="66"/>
  <c r="U44" i="54"/>
  <c r="M32" i="12"/>
  <c r="M32" i="15" s="1"/>
  <c r="M27" i="8"/>
  <c r="M27" i="12" s="1"/>
  <c r="M27" i="15" s="1"/>
  <c r="P32" i="12"/>
  <c r="P32" i="15" s="1"/>
  <c r="P27" i="8"/>
  <c r="P27" i="12" s="1"/>
  <c r="P27" i="15" s="1"/>
  <c r="S323" i="64"/>
  <c r="S4" i="54"/>
  <c r="S14" i="23"/>
  <c r="S14" i="26" s="1"/>
  <c r="R291" i="65"/>
  <c r="R25" i="54"/>
  <c r="R14" i="23"/>
  <c r="R14" i="26" s="1"/>
  <c r="L291" i="66"/>
  <c r="L44" i="54"/>
  <c r="H291" i="70"/>
  <c r="H125" i="54"/>
  <c r="C291" i="67"/>
  <c r="C63" i="54"/>
  <c r="H361" i="68"/>
  <c r="H82" i="54"/>
  <c r="J12" i="12"/>
  <c r="J12" i="15" s="1"/>
  <c r="J4" i="8"/>
  <c r="R101" i="6"/>
  <c r="H32" i="12"/>
  <c r="H32" i="15" s="1"/>
  <c r="H27" i="8"/>
  <c r="H27" i="12" s="1"/>
  <c r="H27" i="15" s="1"/>
  <c r="T12" i="12"/>
  <c r="T12" i="15" s="1"/>
  <c r="T4" i="8"/>
  <c r="E361" i="68"/>
  <c r="E82" i="54"/>
  <c r="P291" i="66"/>
  <c r="P44" i="54"/>
  <c r="I84" i="72"/>
  <c r="F361" i="68"/>
  <c r="F82" i="54"/>
  <c r="D32" i="12"/>
  <c r="D32" i="15" s="1"/>
  <c r="D27" i="8"/>
  <c r="D27" i="12" s="1"/>
  <c r="D27" i="15" s="1"/>
  <c r="R25" i="55"/>
  <c r="F4" i="55"/>
  <c r="V170" i="72"/>
  <c r="V162" i="48"/>
  <c r="V162" i="51"/>
  <c r="V224" i="72"/>
  <c r="Q310" i="65"/>
  <c r="U170" i="72"/>
  <c r="U162" i="48"/>
  <c r="U224" i="72"/>
  <c r="U162" i="51"/>
  <c r="V44" i="55"/>
  <c r="S428" i="64"/>
  <c r="S4" i="59"/>
  <c r="S491" i="64"/>
  <c r="S4" i="62"/>
  <c r="E14" i="24"/>
  <c r="E14" i="27" s="1"/>
  <c r="U386" i="70"/>
  <c r="U125" i="59"/>
  <c r="U443" i="70"/>
  <c r="U125" i="62"/>
  <c r="N310" i="67"/>
  <c r="N385" i="68"/>
  <c r="C82" i="55"/>
  <c r="C310" i="65"/>
  <c r="T385" i="68"/>
  <c r="M386" i="67"/>
  <c r="M63" i="59"/>
  <c r="M443" i="67"/>
  <c r="M63" i="62"/>
  <c r="G310" i="65"/>
  <c r="L481" i="68"/>
  <c r="L82" i="59"/>
  <c r="L82" i="62"/>
  <c r="L553" i="68"/>
  <c r="L125" i="55"/>
  <c r="J170" i="72"/>
  <c r="J162" i="48"/>
  <c r="J162" i="51"/>
  <c r="J224" i="72"/>
  <c r="F44" i="55"/>
  <c r="I481" i="68"/>
  <c r="I82" i="59"/>
  <c r="I82" i="62"/>
  <c r="I553" i="68"/>
  <c r="R310" i="66"/>
  <c r="M386" i="65"/>
  <c r="M25" i="59"/>
  <c r="M443" i="65"/>
  <c r="M25" i="62"/>
  <c r="K310" i="66"/>
  <c r="L386" i="66"/>
  <c r="L44" i="59"/>
  <c r="L443" i="66"/>
  <c r="L44" i="62"/>
  <c r="O25" i="55"/>
  <c r="T4" i="55"/>
  <c r="G170" i="72"/>
  <c r="G162" i="48"/>
  <c r="G224" i="72"/>
  <c r="G162" i="51"/>
  <c r="R125" i="55"/>
  <c r="D310" i="65"/>
  <c r="S386" i="65"/>
  <c r="S25" i="59"/>
  <c r="S25" i="62"/>
  <c r="S443" i="65"/>
  <c r="B170" i="72"/>
  <c r="B162" i="48"/>
  <c r="B224" i="72"/>
  <c r="B162" i="51"/>
  <c r="N386" i="70"/>
  <c r="N125" i="59"/>
  <c r="N125" i="62"/>
  <c r="N443" i="70"/>
  <c r="E44" i="55"/>
  <c r="J481" i="68"/>
  <c r="J82" i="59"/>
  <c r="J553" i="68"/>
  <c r="J82" i="62"/>
  <c r="K310" i="70"/>
  <c r="B13" i="13"/>
  <c r="B13" i="16" s="1"/>
  <c r="B13" i="10"/>
  <c r="D310" i="67"/>
  <c r="E386" i="67"/>
  <c r="E63" i="59"/>
  <c r="E443" i="67"/>
  <c r="E63" i="62"/>
  <c r="K13" i="13"/>
  <c r="K13" i="16" s="1"/>
  <c r="K13" i="10"/>
  <c r="J25" i="55"/>
  <c r="R386" i="67"/>
  <c r="R63" i="59"/>
  <c r="R443" i="67"/>
  <c r="R63" i="62"/>
  <c r="N25" i="55"/>
  <c r="U386" i="66"/>
  <c r="U44" i="59"/>
  <c r="U443" i="66"/>
  <c r="U44" i="62"/>
  <c r="O310" i="67"/>
  <c r="M310" i="66"/>
  <c r="B130" i="6"/>
  <c r="B154" i="6"/>
  <c r="H386" i="66"/>
  <c r="H44" i="59"/>
  <c r="H443" i="66"/>
  <c r="H44" i="62"/>
  <c r="I310" i="67"/>
  <c r="Q310" i="70"/>
  <c r="P44" i="55"/>
  <c r="S385" i="68"/>
  <c r="P386" i="65"/>
  <c r="P25" i="59"/>
  <c r="P443" i="65"/>
  <c r="P25" i="62"/>
  <c r="B32" i="12"/>
  <c r="B32" i="15" s="1"/>
  <c r="B27" i="8"/>
  <c r="B27" i="12" s="1"/>
  <c r="B27" i="15" s="1"/>
  <c r="M14" i="24"/>
  <c r="M14" i="27" s="1"/>
  <c r="Q386" i="66"/>
  <c r="Q44" i="59"/>
  <c r="Q443" i="66"/>
  <c r="Q44" i="62"/>
  <c r="U4" i="55"/>
  <c r="L344" i="64"/>
  <c r="O361" i="68"/>
  <c r="O82" i="54"/>
  <c r="I152" i="72"/>
  <c r="I162" i="47"/>
  <c r="G291" i="65"/>
  <c r="G290" i="65" s="1"/>
  <c r="G25" i="54"/>
  <c r="G24" i="54" s="1"/>
  <c r="G14" i="23"/>
  <c r="G14" i="26" s="1"/>
  <c r="N361" i="68"/>
  <c r="N82" i="54"/>
  <c r="K12" i="12"/>
  <c r="K12" i="15" s="1"/>
  <c r="K4" i="8"/>
  <c r="O291" i="67"/>
  <c r="O63" i="54"/>
  <c r="V101" i="6"/>
  <c r="M152" i="72"/>
  <c r="M162" i="47"/>
  <c r="C291" i="65"/>
  <c r="C25" i="54"/>
  <c r="C14" i="23"/>
  <c r="C14" i="26" s="1"/>
  <c r="E291" i="66"/>
  <c r="E44" i="54"/>
  <c r="C291" i="70"/>
  <c r="C125" i="54"/>
  <c r="T291" i="65"/>
  <c r="T25" i="54"/>
  <c r="M101" i="6"/>
  <c r="P101" i="6"/>
  <c r="V291" i="65"/>
  <c r="U361" i="68"/>
  <c r="U82" i="54"/>
  <c r="P361" i="68"/>
  <c r="P82" i="54"/>
  <c r="T291" i="70"/>
  <c r="T125" i="54"/>
  <c r="J32" i="12"/>
  <c r="J32" i="15" s="1"/>
  <c r="J27" i="8"/>
  <c r="J27" i="12" s="1"/>
  <c r="J27" i="15" s="1"/>
  <c r="T361" i="68"/>
  <c r="T82" i="54"/>
  <c r="L323" i="64"/>
  <c r="L4" i="54"/>
  <c r="L14" i="23"/>
  <c r="L14" i="26" s="1"/>
  <c r="R32" i="12"/>
  <c r="R32" i="15" s="1"/>
  <c r="R27" i="8"/>
  <c r="R27" i="12" s="1"/>
  <c r="R27" i="15" s="1"/>
  <c r="H101" i="6"/>
  <c r="I32" i="12"/>
  <c r="I32" i="15" s="1"/>
  <c r="I27" i="8"/>
  <c r="I27" i="12" s="1"/>
  <c r="I27" i="15" s="1"/>
  <c r="N291" i="65"/>
  <c r="N25" i="54"/>
  <c r="T291" i="66"/>
  <c r="T44" i="54"/>
  <c r="J323" i="64"/>
  <c r="J4" i="54"/>
  <c r="J14" i="23"/>
  <c r="J14" i="26" s="1"/>
  <c r="D101" i="6"/>
  <c r="R310" i="65"/>
  <c r="F344" i="64"/>
  <c r="S125" i="55"/>
  <c r="Q386" i="65"/>
  <c r="Q385" i="65" s="1"/>
  <c r="Q25" i="59"/>
  <c r="Q24" i="59" s="1"/>
  <c r="Q443" i="65"/>
  <c r="Q442" i="65" s="1"/>
  <c r="Q25" i="62"/>
  <c r="Q24" i="62" s="1"/>
  <c r="V310" i="66"/>
  <c r="N14" i="24"/>
  <c r="N14" i="27" s="1"/>
  <c r="E25" i="55"/>
  <c r="N386" i="67"/>
  <c r="N63" i="59"/>
  <c r="N63" i="62"/>
  <c r="N443" i="67"/>
  <c r="N481" i="68"/>
  <c r="N82" i="59"/>
  <c r="N82" i="62"/>
  <c r="N553" i="68"/>
  <c r="C385" i="68"/>
  <c r="C386" i="65"/>
  <c r="C25" i="59"/>
  <c r="C443" i="65"/>
  <c r="C25" i="62"/>
  <c r="T481" i="68"/>
  <c r="T82" i="59"/>
  <c r="T553" i="68"/>
  <c r="T82" i="62"/>
  <c r="E13" i="13"/>
  <c r="E13" i="16" s="1"/>
  <c r="E13" i="10"/>
  <c r="G386" i="65"/>
  <c r="G385" i="65" s="1"/>
  <c r="G25" i="59"/>
  <c r="G24" i="59" s="1"/>
  <c r="G25" i="62"/>
  <c r="G24" i="62" s="1"/>
  <c r="G443" i="65"/>
  <c r="G442" i="65" s="1"/>
  <c r="L331" i="70"/>
  <c r="L310" i="70"/>
  <c r="F310" i="66"/>
  <c r="E125" i="55"/>
  <c r="R386" i="66"/>
  <c r="R44" i="59"/>
  <c r="R44" i="62"/>
  <c r="R443" i="66"/>
  <c r="K82" i="55"/>
  <c r="K386" i="66"/>
  <c r="K44" i="59"/>
  <c r="K44" i="62"/>
  <c r="K443" i="66"/>
  <c r="C125" i="55"/>
  <c r="O310" i="65"/>
  <c r="V310" i="65"/>
  <c r="G44" i="55"/>
  <c r="G43" i="55" s="1"/>
  <c r="R310" i="70"/>
  <c r="D386" i="65"/>
  <c r="D25" i="59"/>
  <c r="D443" i="65"/>
  <c r="D25" i="62"/>
  <c r="E310" i="66"/>
  <c r="R82" i="55"/>
  <c r="K386" i="70"/>
  <c r="K125" i="59"/>
  <c r="K443" i="70"/>
  <c r="K125" i="62"/>
  <c r="D386" i="67"/>
  <c r="D63" i="59"/>
  <c r="D443" i="67"/>
  <c r="D63" i="62"/>
  <c r="P130" i="6"/>
  <c r="P154" i="6"/>
  <c r="H63" i="55"/>
  <c r="J310" i="65"/>
  <c r="N310" i="65"/>
  <c r="T65" i="56"/>
  <c r="T63" i="55"/>
  <c r="T44" i="55"/>
  <c r="O386" i="67"/>
  <c r="O63" i="59"/>
  <c r="O443" i="67"/>
  <c r="O63" i="62"/>
  <c r="M386" i="66"/>
  <c r="M44" i="59"/>
  <c r="M44" i="62"/>
  <c r="M443" i="66"/>
  <c r="I170" i="72"/>
  <c r="I162" i="48"/>
  <c r="I224" i="72"/>
  <c r="I162" i="51"/>
  <c r="T125" i="55"/>
  <c r="I386" i="67"/>
  <c r="I63" i="59"/>
  <c r="I443" i="67"/>
  <c r="I63" i="62"/>
  <c r="Q386" i="70"/>
  <c r="Q125" i="59"/>
  <c r="Q443" i="70"/>
  <c r="Q125" i="62"/>
  <c r="P310" i="66"/>
  <c r="V125" i="55"/>
  <c r="S481" i="68"/>
  <c r="S82" i="59"/>
  <c r="S82" i="62"/>
  <c r="S553" i="68"/>
  <c r="I88" i="72"/>
  <c r="G12" i="12"/>
  <c r="G12" i="15" s="1"/>
  <c r="G4" i="8"/>
  <c r="M291" i="65"/>
  <c r="M25" i="54"/>
  <c r="M14" i="23"/>
  <c r="M14" i="26" s="1"/>
  <c r="Q101" i="6"/>
  <c r="N13" i="13"/>
  <c r="N13" i="16" s="1"/>
  <c r="N13" i="10"/>
  <c r="U481" i="68"/>
  <c r="U82" i="59"/>
  <c r="U82" i="62"/>
  <c r="U553" i="68"/>
  <c r="J386" i="70"/>
  <c r="J125" i="59"/>
  <c r="J443" i="70"/>
  <c r="J125" i="62"/>
  <c r="G385" i="68"/>
  <c r="F310" i="70"/>
  <c r="J152" i="72"/>
  <c r="J162" i="47"/>
  <c r="D291" i="67"/>
  <c r="D63" i="54"/>
  <c r="L32" i="12"/>
  <c r="L32" i="15" s="1"/>
  <c r="L27" i="8"/>
  <c r="L27" i="12" s="1"/>
  <c r="L27" i="15" s="1"/>
  <c r="E12" i="12"/>
  <c r="E12" i="15" s="1"/>
  <c r="E4" i="8"/>
  <c r="L101" i="6"/>
  <c r="V291" i="66"/>
  <c r="V44" i="54"/>
  <c r="J291" i="65"/>
  <c r="J25" i="54"/>
  <c r="S291" i="67"/>
  <c r="S63" i="54"/>
  <c r="U152" i="72"/>
  <c r="U162" i="47"/>
  <c r="S162" i="45"/>
  <c r="R291" i="70"/>
  <c r="R125" i="54"/>
  <c r="S291" i="65"/>
  <c r="S25" i="54"/>
  <c r="S291" i="70"/>
  <c r="S125" i="54"/>
  <c r="F291" i="67"/>
  <c r="F63" i="54"/>
  <c r="L291" i="67"/>
  <c r="L63" i="54"/>
  <c r="S361" i="68"/>
  <c r="S82" i="54"/>
  <c r="I291" i="67"/>
  <c r="I63" i="54"/>
  <c r="U32" i="12"/>
  <c r="U32" i="15" s="1"/>
  <c r="U27" i="8"/>
  <c r="U27" i="12" s="1"/>
  <c r="U27" i="15" s="1"/>
  <c r="M361" i="68"/>
  <c r="M82" i="54"/>
  <c r="S291" i="66"/>
  <c r="S44" i="54"/>
  <c r="P12" i="12"/>
  <c r="P12" i="15" s="1"/>
  <c r="P4" i="8"/>
  <c r="D361" i="68"/>
  <c r="D82" i="54"/>
  <c r="M291" i="70"/>
  <c r="M125" i="54"/>
  <c r="J101" i="6"/>
  <c r="N12" i="12"/>
  <c r="N12" i="15" s="1"/>
  <c r="N4" i="8"/>
  <c r="B12" i="12"/>
  <c r="B12" i="15" s="1"/>
  <c r="B4" i="8"/>
  <c r="I101" i="6"/>
  <c r="O152" i="72"/>
  <c r="O162" i="47"/>
  <c r="P291" i="67"/>
  <c r="P63" i="54"/>
  <c r="V361" i="68"/>
  <c r="V82" i="54"/>
  <c r="M291" i="66"/>
  <c r="M44" i="54"/>
  <c r="C32" i="12"/>
  <c r="C32" i="15" s="1"/>
  <c r="C27" i="8"/>
  <c r="C27" i="12" s="1"/>
  <c r="C27" i="15" s="1"/>
  <c r="G63" i="55"/>
  <c r="R386" i="65"/>
  <c r="R25" i="59"/>
  <c r="R25" i="62"/>
  <c r="R443" i="65"/>
  <c r="F428" i="64"/>
  <c r="F4" i="59"/>
  <c r="F491" i="64"/>
  <c r="F4" i="62"/>
  <c r="S310" i="70"/>
  <c r="O125" i="55"/>
  <c r="V386" i="66"/>
  <c r="V44" i="59"/>
  <c r="V44" i="62"/>
  <c r="V443" i="66"/>
  <c r="N4" i="55"/>
  <c r="E310" i="65"/>
  <c r="D44" i="55"/>
  <c r="C481" i="68"/>
  <c r="C82" i="59"/>
  <c r="C553" i="68"/>
  <c r="C82" i="62"/>
  <c r="H25" i="55"/>
  <c r="V14" i="24"/>
  <c r="V14" i="27" s="1"/>
  <c r="J14" i="24"/>
  <c r="J14" i="27" s="1"/>
  <c r="S130" i="6"/>
  <c r="S154" i="6"/>
  <c r="L386" i="70"/>
  <c r="L125" i="59"/>
  <c r="L443" i="70"/>
  <c r="L125" i="62"/>
  <c r="F386" i="66"/>
  <c r="F44" i="59"/>
  <c r="F443" i="66"/>
  <c r="F44" i="62"/>
  <c r="L130" i="6"/>
  <c r="L154" i="6"/>
  <c r="E310" i="70"/>
  <c r="L63" i="55"/>
  <c r="K385" i="68"/>
  <c r="F130" i="6"/>
  <c r="F154" i="6"/>
  <c r="H125" i="55"/>
  <c r="C310" i="70"/>
  <c r="O386" i="65"/>
  <c r="O25" i="59"/>
  <c r="O443" i="65"/>
  <c r="O25" i="62"/>
  <c r="T428" i="64"/>
  <c r="T4" i="59"/>
  <c r="T491" i="64"/>
  <c r="T4" i="62"/>
  <c r="V386" i="65"/>
  <c r="V25" i="59"/>
  <c r="V443" i="65"/>
  <c r="V25" i="62"/>
  <c r="G310" i="66"/>
  <c r="R386" i="70"/>
  <c r="R125" i="59"/>
  <c r="R443" i="70"/>
  <c r="R125" i="62"/>
  <c r="I154" i="6"/>
  <c r="I130" i="6"/>
  <c r="E386" i="66"/>
  <c r="E44" i="59"/>
  <c r="E443" i="66"/>
  <c r="E44" i="62"/>
  <c r="R385" i="68"/>
  <c r="G154" i="6"/>
  <c r="G130" i="6"/>
  <c r="H154" i="6"/>
  <c r="H130" i="6"/>
  <c r="D170" i="72"/>
  <c r="D162" i="48"/>
  <c r="D224" i="72"/>
  <c r="D162" i="51"/>
  <c r="M82" i="55"/>
  <c r="P125" i="55"/>
  <c r="H310" i="67"/>
  <c r="P63" i="55"/>
  <c r="J386" i="65"/>
  <c r="J25" i="59"/>
  <c r="J25" i="62"/>
  <c r="J443" i="65"/>
  <c r="H170" i="72"/>
  <c r="H162" i="48"/>
  <c r="H224" i="72"/>
  <c r="H162" i="51"/>
  <c r="N386" i="65"/>
  <c r="N25" i="59"/>
  <c r="N443" i="65"/>
  <c r="N25" i="62"/>
  <c r="T331" i="67"/>
  <c r="T310" i="67"/>
  <c r="T310" i="66"/>
  <c r="Q82" i="55"/>
  <c r="Q130" i="6"/>
  <c r="Q154" i="6"/>
  <c r="T310" i="70"/>
  <c r="J65" i="56"/>
  <c r="J63" i="55"/>
  <c r="P386" i="66"/>
  <c r="P44" i="59"/>
  <c r="P443" i="66"/>
  <c r="P44" i="62"/>
  <c r="V310" i="70"/>
  <c r="C44" i="55"/>
  <c r="C12" i="12"/>
  <c r="C12" i="15" s="1"/>
  <c r="C4" i="8"/>
  <c r="O101" i="6"/>
  <c r="I88" i="71"/>
  <c r="D386" i="70"/>
  <c r="D125" i="59"/>
  <c r="D443" i="70"/>
  <c r="D125" i="62"/>
  <c r="R13" i="10"/>
  <c r="R13" i="13"/>
  <c r="R13" i="16" s="1"/>
  <c r="J428" i="64"/>
  <c r="J4" i="59"/>
  <c r="J491" i="64"/>
  <c r="J4" i="62"/>
  <c r="F386" i="65"/>
  <c r="F25" i="59"/>
  <c r="F443" i="65"/>
  <c r="F25" i="62"/>
  <c r="H385" i="68"/>
  <c r="H4" i="55"/>
  <c r="D385" i="68"/>
  <c r="M386" i="70"/>
  <c r="M125" i="59"/>
  <c r="M443" i="70"/>
  <c r="M125" i="62"/>
  <c r="I12" i="12"/>
  <c r="I12" i="15" s="1"/>
  <c r="I4" i="8"/>
  <c r="D12" i="12"/>
  <c r="D12" i="15" s="1"/>
  <c r="D4" i="8"/>
  <c r="C152" i="72"/>
  <c r="C162" i="47"/>
  <c r="U323" i="64"/>
  <c r="U4" i="54"/>
  <c r="U14" i="23"/>
  <c r="U14" i="26" s="1"/>
  <c r="R361" i="68"/>
  <c r="R82" i="54"/>
  <c r="F291" i="65"/>
  <c r="F25" i="54"/>
  <c r="Q291" i="65"/>
  <c r="Q290" i="65" s="1"/>
  <c r="Q25" i="54"/>
  <c r="Q24" i="54" s="1"/>
  <c r="Q14" i="23"/>
  <c r="Q14" i="26" s="1"/>
  <c r="N291" i="67"/>
  <c r="N63" i="54"/>
  <c r="N291" i="70"/>
  <c r="N125" i="54"/>
  <c r="F152" i="72"/>
  <c r="F162" i="47"/>
  <c r="H291" i="67"/>
  <c r="H63" i="54"/>
  <c r="U101" i="6"/>
  <c r="R152" i="72"/>
  <c r="R162" i="47"/>
  <c r="C291" i="66"/>
  <c r="C44" i="54"/>
  <c r="K361" i="68"/>
  <c r="K82" i="54"/>
  <c r="N32" i="12"/>
  <c r="N32" i="15" s="1"/>
  <c r="N27" i="8"/>
  <c r="N27" i="12" s="1"/>
  <c r="N27" i="15" s="1"/>
  <c r="S27" i="18"/>
  <c r="F291" i="66"/>
  <c r="F44" i="54"/>
  <c r="I104" i="68"/>
  <c r="D291" i="65"/>
  <c r="D25" i="54"/>
  <c r="D14" i="23"/>
  <c r="D14" i="26" s="1"/>
  <c r="H291" i="65"/>
  <c r="H25" i="54"/>
  <c r="C101" i="6"/>
  <c r="G310" i="67"/>
  <c r="U63" i="55"/>
  <c r="S386" i="70"/>
  <c r="S125" i="59"/>
  <c r="S125" i="62"/>
  <c r="S443" i="70"/>
  <c r="O310" i="70"/>
  <c r="D125" i="55"/>
  <c r="P13" i="13"/>
  <c r="P13" i="16" s="1"/>
  <c r="P13" i="10"/>
  <c r="N344" i="64"/>
  <c r="E386" i="65"/>
  <c r="E25" i="59"/>
  <c r="E25" i="62"/>
  <c r="E443" i="65"/>
  <c r="K154" i="6"/>
  <c r="K130" i="6"/>
  <c r="D310" i="66"/>
  <c r="C65" i="56"/>
  <c r="C63" i="55"/>
  <c r="H310" i="65"/>
  <c r="V6" i="56"/>
  <c r="V4" i="55"/>
  <c r="U82" i="55"/>
  <c r="J4" i="55"/>
  <c r="V82" i="55"/>
  <c r="J125" i="55"/>
  <c r="F25" i="55"/>
  <c r="E386" i="70"/>
  <c r="E125" i="59"/>
  <c r="E125" i="62"/>
  <c r="E443" i="70"/>
  <c r="L310" i="67"/>
  <c r="K481" i="68"/>
  <c r="K82" i="59"/>
  <c r="K553" i="68"/>
  <c r="K82" i="62"/>
  <c r="H310" i="70"/>
  <c r="Q44" i="55"/>
  <c r="C386" i="70"/>
  <c r="C125" i="59"/>
  <c r="C443" i="70"/>
  <c r="C125" i="62"/>
  <c r="I14" i="24"/>
  <c r="I14" i="27" s="1"/>
  <c r="T25" i="55"/>
  <c r="S44" i="55"/>
  <c r="G386" i="66"/>
  <c r="G385" i="66" s="1"/>
  <c r="G44" i="59"/>
  <c r="G43" i="59" s="1"/>
  <c r="G44" i="62"/>
  <c r="G43" i="62" s="1"/>
  <c r="G443" i="66"/>
  <c r="G442" i="66" s="1"/>
  <c r="S121" i="56"/>
  <c r="P82" i="55"/>
  <c r="O130" i="6"/>
  <c r="O154" i="6"/>
  <c r="Q170" i="72"/>
  <c r="Q162" i="48"/>
  <c r="Q162" i="51"/>
  <c r="Q224" i="72"/>
  <c r="I127" i="56"/>
  <c r="I125" i="55"/>
  <c r="P170" i="72"/>
  <c r="P162" i="48"/>
  <c r="P224" i="72"/>
  <c r="P162" i="51"/>
  <c r="R481" i="68"/>
  <c r="R82" i="59"/>
  <c r="R553" i="68"/>
  <c r="R82" i="62"/>
  <c r="M125" i="55"/>
  <c r="D13" i="13"/>
  <c r="D13" i="16" s="1"/>
  <c r="D13" i="10"/>
  <c r="M385" i="68"/>
  <c r="P310" i="70"/>
  <c r="H386" i="67"/>
  <c r="H63" i="59"/>
  <c r="H63" i="62"/>
  <c r="H443" i="67"/>
  <c r="P310" i="67"/>
  <c r="G13" i="13"/>
  <c r="G13" i="16" s="1"/>
  <c r="G13" i="10"/>
  <c r="S63" i="55"/>
  <c r="R27" i="14"/>
  <c r="R27" i="17" s="1"/>
  <c r="R3" i="11"/>
  <c r="R162" i="44"/>
  <c r="T386" i="67"/>
  <c r="T63" i="59"/>
  <c r="T443" i="67"/>
  <c r="T63" i="62"/>
  <c r="T386" i="66"/>
  <c r="T44" i="59"/>
  <c r="T44" i="62"/>
  <c r="T443" i="66"/>
  <c r="Q385" i="68"/>
  <c r="J130" i="6"/>
  <c r="J154" i="6"/>
  <c r="T386" i="70"/>
  <c r="T125" i="59"/>
  <c r="T125" i="62"/>
  <c r="T443" i="70"/>
  <c r="J331" i="67"/>
  <c r="J310" i="67"/>
  <c r="L14" i="24"/>
  <c r="L14" i="27" s="1"/>
  <c r="V386" i="70"/>
  <c r="V125" i="59"/>
  <c r="V443" i="70"/>
  <c r="V125" i="62"/>
  <c r="C310" i="66"/>
  <c r="K87" i="71"/>
  <c r="U88" i="69"/>
  <c r="P84" i="71"/>
  <c r="K104" i="68"/>
  <c r="U82" i="67"/>
  <c r="N88" i="66"/>
  <c r="S85" i="66"/>
  <c r="U84" i="70"/>
  <c r="N89" i="66"/>
  <c r="S89" i="70"/>
  <c r="N83" i="72"/>
  <c r="S82" i="69"/>
  <c r="U85" i="67"/>
  <c r="N107" i="68"/>
  <c r="J84" i="72"/>
  <c r="S84" i="66"/>
  <c r="H103" i="68"/>
  <c r="K88" i="72"/>
  <c r="J88" i="65"/>
  <c r="O84" i="67"/>
  <c r="P88" i="67"/>
  <c r="N85" i="65"/>
  <c r="J88" i="71"/>
  <c r="Q89" i="67"/>
  <c r="J87" i="72"/>
  <c r="Q99" i="68"/>
  <c r="U81" i="72"/>
  <c r="N88" i="70"/>
  <c r="O89" i="65"/>
  <c r="P99" i="68"/>
  <c r="P83" i="71"/>
  <c r="M85" i="70"/>
  <c r="V97" i="68"/>
  <c r="M107" i="68"/>
  <c r="Q89" i="69"/>
  <c r="M108" i="68"/>
  <c r="M83" i="72"/>
  <c r="L84" i="65"/>
  <c r="U84" i="69"/>
  <c r="R100" i="68"/>
  <c r="J87" i="71"/>
  <c r="S82" i="70"/>
  <c r="P331" i="70" l="1"/>
  <c r="C411" i="68"/>
  <c r="T6" i="56"/>
  <c r="E331" i="65"/>
  <c r="O27" i="56"/>
  <c r="I14" i="21"/>
  <c r="F367" i="64"/>
  <c r="Q331" i="70"/>
  <c r="M411" i="68"/>
  <c r="L105" i="63"/>
  <c r="L14" i="21"/>
  <c r="O14" i="21"/>
  <c r="E127" i="56"/>
  <c r="M331" i="67"/>
  <c r="N367" i="64"/>
  <c r="O127" i="56"/>
  <c r="R331" i="67"/>
  <c r="S65" i="56"/>
  <c r="E14" i="21"/>
  <c r="I411" i="68"/>
  <c r="K370" i="64"/>
  <c r="Q411" i="68"/>
  <c r="P331" i="66"/>
  <c r="F331" i="70"/>
  <c r="O331" i="70"/>
  <c r="G411" i="68"/>
  <c r="L461" i="69"/>
  <c r="M404" i="69"/>
  <c r="G331" i="67"/>
  <c r="K328" i="69"/>
  <c r="N105" i="63"/>
  <c r="J461" i="69"/>
  <c r="D46" i="56"/>
  <c r="R344" i="65"/>
  <c r="K331" i="70"/>
  <c r="U84" i="56"/>
  <c r="N14" i="21"/>
  <c r="J331" i="70"/>
  <c r="Q334" i="69"/>
  <c r="R102" i="56"/>
  <c r="M105" i="60"/>
  <c r="U331" i="70"/>
  <c r="G124" i="60"/>
  <c r="P84" i="56"/>
  <c r="M127" i="56"/>
  <c r="R429" i="68"/>
  <c r="N404" i="69"/>
  <c r="J404" i="69"/>
  <c r="L127" i="56"/>
  <c r="G46" i="56"/>
  <c r="T27" i="56"/>
  <c r="U65" i="56"/>
  <c r="N461" i="69"/>
  <c r="Q46" i="56"/>
  <c r="L65" i="56"/>
  <c r="G65" i="56"/>
  <c r="L105" i="60"/>
  <c r="H6" i="56"/>
  <c r="D331" i="66"/>
  <c r="P127" i="56"/>
  <c r="F6" i="56"/>
  <c r="Q65" i="56"/>
  <c r="Q111" i="56"/>
  <c r="G331" i="66"/>
  <c r="R40" i="56"/>
  <c r="O331" i="65"/>
  <c r="T331" i="66"/>
  <c r="D331" i="70"/>
  <c r="P320" i="71"/>
  <c r="R163" i="46"/>
  <c r="V127" i="56"/>
  <c r="C84" i="56"/>
  <c r="H46" i="56"/>
  <c r="R65" i="56"/>
  <c r="E27" i="56"/>
  <c r="Q127" i="56"/>
  <c r="R29" i="21"/>
  <c r="J105" i="60"/>
  <c r="P331" i="65"/>
  <c r="H331" i="70"/>
  <c r="J6" i="56"/>
  <c r="T46" i="56"/>
  <c r="G124" i="63"/>
  <c r="E331" i="70"/>
  <c r="O46" i="56"/>
  <c r="M65" i="56"/>
  <c r="D411" i="68"/>
  <c r="V14" i="21"/>
  <c r="H331" i="66"/>
  <c r="V331" i="70"/>
  <c r="N105" i="60"/>
  <c r="N6" i="56"/>
  <c r="J127" i="56"/>
  <c r="D127" i="56"/>
  <c r="Q84" i="56"/>
  <c r="I84" i="56"/>
  <c r="O331" i="66"/>
  <c r="P331" i="67"/>
  <c r="O331" i="67"/>
  <c r="T14" i="21"/>
  <c r="S46" i="56"/>
  <c r="C331" i="70"/>
  <c r="T331" i="70"/>
  <c r="H411" i="68"/>
  <c r="H127" i="56"/>
  <c r="J411" i="68"/>
  <c r="M461" i="69"/>
  <c r="E404" i="69"/>
  <c r="J84" i="56"/>
  <c r="E105" i="63"/>
  <c r="E105" i="60"/>
  <c r="S331" i="70"/>
  <c r="G461" i="70"/>
  <c r="F27" i="56"/>
  <c r="Q105" i="56"/>
  <c r="Q328" i="69"/>
  <c r="Q347" i="69"/>
  <c r="Q105" i="57"/>
  <c r="P315" i="72"/>
  <c r="G404" i="69"/>
  <c r="I461" i="69"/>
  <c r="P161" i="56"/>
  <c r="P143" i="58"/>
  <c r="P143" i="61"/>
  <c r="P405" i="71"/>
  <c r="P351" i="71"/>
  <c r="P166" i="56"/>
  <c r="E461" i="69"/>
  <c r="K385" i="64"/>
  <c r="K3" i="57"/>
  <c r="C331" i="66"/>
  <c r="P148" i="56"/>
  <c r="P351" i="72"/>
  <c r="P161" i="58"/>
  <c r="P405" i="72"/>
  <c r="P161" i="61"/>
  <c r="R334" i="69"/>
  <c r="R111" i="56"/>
  <c r="H404" i="69"/>
  <c r="H105" i="60"/>
  <c r="H105" i="63"/>
  <c r="H461" i="69"/>
  <c r="P105" i="57"/>
  <c r="N461" i="66"/>
  <c r="C46" i="56"/>
  <c r="R331" i="66"/>
  <c r="P27" i="56"/>
  <c r="Q331" i="66"/>
  <c r="P105" i="61"/>
  <c r="R166" i="56"/>
  <c r="R320" i="72"/>
  <c r="P333" i="71"/>
  <c r="P143" i="57"/>
  <c r="G161" i="63"/>
  <c r="P347" i="69"/>
  <c r="K111" i="56"/>
  <c r="N43" i="60"/>
  <c r="E448" i="64"/>
  <c r="E3" i="60"/>
  <c r="E511" i="64"/>
  <c r="E3" i="63"/>
  <c r="P333" i="72"/>
  <c r="P161" i="57"/>
  <c r="P105" i="58"/>
  <c r="G105" i="63"/>
  <c r="Q366" i="69"/>
  <c r="Q105" i="58"/>
  <c r="Q423" i="69"/>
  <c r="Q105" i="61"/>
  <c r="I105" i="60"/>
  <c r="G441" i="72"/>
  <c r="P105" i="63"/>
  <c r="P404" i="69"/>
  <c r="K105" i="56"/>
  <c r="N404" i="66"/>
  <c r="H14" i="21"/>
  <c r="K364" i="64"/>
  <c r="K469" i="64"/>
  <c r="K406" i="64"/>
  <c r="K3" i="58"/>
  <c r="K3" i="61"/>
  <c r="K3" i="56"/>
  <c r="P366" i="69"/>
  <c r="K105" i="57"/>
  <c r="K347" i="69"/>
  <c r="G461" i="69"/>
  <c r="M105" i="63"/>
  <c r="I404" i="69"/>
  <c r="G161" i="60"/>
  <c r="N43" i="63"/>
  <c r="K9" i="56"/>
  <c r="P423" i="69"/>
  <c r="G448" i="64"/>
  <c r="G3" i="60"/>
  <c r="G511" i="64"/>
  <c r="G3" i="63"/>
  <c r="P320" i="72"/>
  <c r="G105" i="60"/>
  <c r="K366" i="69"/>
  <c r="K105" i="58"/>
  <c r="K423" i="69"/>
  <c r="K105" i="61"/>
  <c r="I105" i="63"/>
  <c r="G387" i="72"/>
  <c r="R331" i="65"/>
  <c r="H331" i="65"/>
  <c r="L411" i="68"/>
  <c r="I331" i="70"/>
  <c r="R344" i="69"/>
  <c r="R121" i="56"/>
  <c r="V331" i="65"/>
  <c r="T411" i="68"/>
  <c r="F14" i="21"/>
  <c r="U127" i="56"/>
  <c r="R140" i="56"/>
  <c r="R344" i="70"/>
  <c r="E331" i="67"/>
  <c r="L367" i="64"/>
  <c r="K331" i="66"/>
  <c r="R46" i="56"/>
  <c r="C127" i="56"/>
  <c r="V331" i="66"/>
  <c r="N411" i="68"/>
  <c r="V84" i="56"/>
  <c r="T127" i="56"/>
  <c r="H65" i="56"/>
  <c r="N27" i="56"/>
  <c r="E46" i="56"/>
  <c r="N331" i="67"/>
  <c r="C27" i="56"/>
  <c r="J27" i="56"/>
  <c r="E65" i="56"/>
  <c r="T386" i="64"/>
  <c r="T4" i="57"/>
  <c r="P348" i="66"/>
  <c r="P44" i="57"/>
  <c r="F348" i="67"/>
  <c r="F63" i="57"/>
  <c r="F98" i="71"/>
  <c r="F144" i="44"/>
  <c r="D433" i="68"/>
  <c r="D82" i="57"/>
  <c r="S348" i="65"/>
  <c r="S25" i="57"/>
  <c r="O98" i="71"/>
  <c r="O144" i="44"/>
  <c r="L98" i="71"/>
  <c r="L144" i="44"/>
  <c r="P348" i="65"/>
  <c r="P25" i="57"/>
  <c r="E348" i="65"/>
  <c r="E25" i="57"/>
  <c r="N348" i="65"/>
  <c r="N25" i="57"/>
  <c r="L386" i="64"/>
  <c r="L4" i="57"/>
  <c r="Q348" i="65"/>
  <c r="Q347" i="65" s="1"/>
  <c r="Q25" i="57"/>
  <c r="Q24" i="57" s="1"/>
  <c r="V433" i="68"/>
  <c r="V82" i="57"/>
  <c r="T433" i="68"/>
  <c r="T82" i="57"/>
  <c r="I125" i="56"/>
  <c r="Q44" i="56"/>
  <c r="D329" i="66"/>
  <c r="H367" i="65"/>
  <c r="H25" i="58"/>
  <c r="H424" i="65"/>
  <c r="H25" i="61"/>
  <c r="N367" i="67"/>
  <c r="N63" i="58"/>
  <c r="N424" i="67"/>
  <c r="N63" i="61"/>
  <c r="O131" i="6"/>
  <c r="O155" i="6"/>
  <c r="J63" i="56"/>
  <c r="H27" i="56"/>
  <c r="D457" i="68"/>
  <c r="D82" i="58"/>
  <c r="D529" i="68"/>
  <c r="D82" i="61"/>
  <c r="S367" i="66"/>
  <c r="S44" i="58"/>
  <c r="S44" i="61"/>
  <c r="S424" i="66"/>
  <c r="S367" i="65"/>
  <c r="S25" i="58"/>
  <c r="S424" i="65"/>
  <c r="S25" i="61"/>
  <c r="V367" i="66"/>
  <c r="V44" i="58"/>
  <c r="V424" i="66"/>
  <c r="V44" i="61"/>
  <c r="F329" i="70"/>
  <c r="N331" i="65"/>
  <c r="K82" i="56"/>
  <c r="C409" i="68"/>
  <c r="V329" i="66"/>
  <c r="S127" i="56"/>
  <c r="U457" i="68"/>
  <c r="U82" i="58"/>
  <c r="U82" i="61"/>
  <c r="U529" i="68"/>
  <c r="O367" i="67"/>
  <c r="O63" i="58"/>
  <c r="O424" i="67"/>
  <c r="O63" i="61"/>
  <c r="N457" i="68"/>
  <c r="N82" i="58"/>
  <c r="N82" i="61"/>
  <c r="N529" i="68"/>
  <c r="U6" i="56"/>
  <c r="S409" i="68"/>
  <c r="M329" i="66"/>
  <c r="D331" i="67"/>
  <c r="C331" i="65"/>
  <c r="P367" i="66"/>
  <c r="P44" i="58"/>
  <c r="P44" i="61"/>
  <c r="P424" i="66"/>
  <c r="R344" i="66"/>
  <c r="L367" i="66"/>
  <c r="L44" i="58"/>
  <c r="L424" i="66"/>
  <c r="L44" i="61"/>
  <c r="O63" i="56"/>
  <c r="D65" i="56"/>
  <c r="D25" i="56"/>
  <c r="L409" i="68"/>
  <c r="G27" i="56"/>
  <c r="S367" i="64"/>
  <c r="Q27" i="56"/>
  <c r="S140" i="56"/>
  <c r="U367" i="65"/>
  <c r="U25" i="58"/>
  <c r="U424" i="65"/>
  <c r="U25" i="61"/>
  <c r="G329" i="67"/>
  <c r="T188" i="72"/>
  <c r="T162" i="49"/>
  <c r="T162" i="52"/>
  <c r="T242" i="72"/>
  <c r="P4" i="24"/>
  <c r="P4" i="27" s="1"/>
  <c r="O44" i="56"/>
  <c r="U44" i="56"/>
  <c r="H365" i="64"/>
  <c r="K14" i="21"/>
  <c r="Q329" i="67"/>
  <c r="P14" i="23"/>
  <c r="P14" i="26" s="1"/>
  <c r="P4" i="19"/>
  <c r="E155" i="6"/>
  <c r="E131" i="6"/>
  <c r="Q367" i="67"/>
  <c r="Q63" i="58"/>
  <c r="Q63" i="61"/>
  <c r="Q424" i="67"/>
  <c r="H135" i="72"/>
  <c r="H116" i="72"/>
  <c r="F407" i="64"/>
  <c r="F4" i="58"/>
  <c r="F4" i="61"/>
  <c r="F470" i="64"/>
  <c r="M116" i="72"/>
  <c r="M135" i="72"/>
  <c r="U27" i="56"/>
  <c r="F65" i="56"/>
  <c r="U14" i="21"/>
  <c r="O82" i="56"/>
  <c r="S331" i="66"/>
  <c r="J367" i="64"/>
  <c r="V367" i="64"/>
  <c r="O367" i="66"/>
  <c r="O44" i="58"/>
  <c r="O44" i="61"/>
  <c r="O424" i="66"/>
  <c r="M367" i="67"/>
  <c r="M63" i="58"/>
  <c r="M63" i="61"/>
  <c r="M424" i="67"/>
  <c r="K367" i="70"/>
  <c r="K125" i="58"/>
  <c r="K125" i="61"/>
  <c r="K424" i="70"/>
  <c r="F162" i="45"/>
  <c r="F163" i="46"/>
  <c r="V65" i="56"/>
  <c r="K329" i="67"/>
  <c r="U98" i="71"/>
  <c r="G433" i="68"/>
  <c r="G82" i="57"/>
  <c r="N98" i="71"/>
  <c r="N144" i="44"/>
  <c r="S433" i="68"/>
  <c r="S82" i="57"/>
  <c r="P348" i="70"/>
  <c r="P125" i="57"/>
  <c r="G348" i="65"/>
  <c r="G347" i="65" s="1"/>
  <c r="G25" i="57"/>
  <c r="G24" i="57" s="1"/>
  <c r="V348" i="66"/>
  <c r="V44" i="57"/>
  <c r="N433" i="68"/>
  <c r="N82" i="57"/>
  <c r="I348" i="70"/>
  <c r="I125" i="57"/>
  <c r="J98" i="71"/>
  <c r="J144" i="44"/>
  <c r="L433" i="68"/>
  <c r="L82" i="57"/>
  <c r="H433" i="68"/>
  <c r="H82" i="57"/>
  <c r="H348" i="70"/>
  <c r="H125" i="57"/>
  <c r="E348" i="66"/>
  <c r="E44" i="57"/>
  <c r="Q409" i="68"/>
  <c r="S63" i="56"/>
  <c r="P82" i="56"/>
  <c r="U82" i="56"/>
  <c r="R206" i="72"/>
  <c r="R162" i="50"/>
  <c r="R162" i="53"/>
  <c r="R260" i="72"/>
  <c r="C206" i="72"/>
  <c r="C162" i="50"/>
  <c r="C162" i="53"/>
  <c r="C260" i="72"/>
  <c r="I163" i="46"/>
  <c r="I162" i="45"/>
  <c r="V329" i="70"/>
  <c r="T329" i="66"/>
  <c r="K409" i="68"/>
  <c r="E329" i="65"/>
  <c r="G63" i="56"/>
  <c r="V457" i="68"/>
  <c r="V82" i="58"/>
  <c r="V529" i="68"/>
  <c r="V82" i="61"/>
  <c r="R29" i="24"/>
  <c r="R29" i="27" s="1"/>
  <c r="S457" i="68"/>
  <c r="S82" i="58"/>
  <c r="S529" i="68"/>
  <c r="S82" i="61"/>
  <c r="R367" i="70"/>
  <c r="R125" i="58"/>
  <c r="R424" i="70"/>
  <c r="R125" i="61"/>
  <c r="T125" i="56"/>
  <c r="K84" i="56"/>
  <c r="F329" i="66"/>
  <c r="F365" i="64"/>
  <c r="J407" i="64"/>
  <c r="J4" i="58"/>
  <c r="J470" i="64"/>
  <c r="J4" i="61"/>
  <c r="K163" i="46"/>
  <c r="K162" i="45"/>
  <c r="P155" i="6"/>
  <c r="P131" i="6"/>
  <c r="T367" i="65"/>
  <c r="T25" i="58"/>
  <c r="T25" i="61"/>
  <c r="T424" i="65"/>
  <c r="J163" i="46"/>
  <c r="J162" i="45"/>
  <c r="I206" i="72"/>
  <c r="I162" i="50"/>
  <c r="I162" i="53"/>
  <c r="I260" i="72"/>
  <c r="S411" i="68"/>
  <c r="M331" i="66"/>
  <c r="N25" i="56"/>
  <c r="C82" i="56"/>
  <c r="F4" i="56"/>
  <c r="B206" i="72"/>
  <c r="B162" i="50"/>
  <c r="B260" i="72"/>
  <c r="B162" i="53"/>
  <c r="F4" i="12"/>
  <c r="F4" i="15" s="1"/>
  <c r="F3" i="8"/>
  <c r="R367" i="66"/>
  <c r="R44" i="58"/>
  <c r="R424" i="66"/>
  <c r="R44" i="61"/>
  <c r="O65" i="56"/>
  <c r="R329" i="67"/>
  <c r="D27" i="56"/>
  <c r="M329" i="67"/>
  <c r="S344" i="70"/>
  <c r="L457" i="68"/>
  <c r="L82" i="58"/>
  <c r="L82" i="61"/>
  <c r="L529" i="68"/>
  <c r="G367" i="67"/>
  <c r="G63" i="58"/>
  <c r="G63" i="61"/>
  <c r="G424" i="67"/>
  <c r="G367" i="66"/>
  <c r="G366" i="66" s="1"/>
  <c r="G44" i="58"/>
  <c r="G43" i="58" s="1"/>
  <c r="G424" i="66"/>
  <c r="G423" i="66" s="1"/>
  <c r="G44" i="61"/>
  <c r="G43" i="61" s="1"/>
  <c r="E367" i="67"/>
  <c r="E63" i="58"/>
  <c r="E63" i="61"/>
  <c r="E424" i="67"/>
  <c r="O411" i="68"/>
  <c r="H44" i="56"/>
  <c r="U46" i="56"/>
  <c r="E63" i="56"/>
  <c r="V331" i="67"/>
  <c r="S27" i="56"/>
  <c r="L367" i="70"/>
  <c r="L125" i="58"/>
  <c r="L125" i="61"/>
  <c r="L424" i="70"/>
  <c r="D162" i="45"/>
  <c r="D163" i="46"/>
  <c r="Q367" i="70"/>
  <c r="Q125" i="58"/>
  <c r="Q125" i="61"/>
  <c r="Q424" i="70"/>
  <c r="H188" i="72"/>
  <c r="H162" i="49"/>
  <c r="H162" i="52"/>
  <c r="H242" i="72"/>
  <c r="M188" i="72"/>
  <c r="M162" i="49"/>
  <c r="M242" i="72"/>
  <c r="M162" i="52"/>
  <c r="F125" i="56"/>
  <c r="D82" i="56"/>
  <c r="O84" i="56"/>
  <c r="T329" i="65"/>
  <c r="V411" i="68"/>
  <c r="F116" i="72"/>
  <c r="F135" i="72"/>
  <c r="O367" i="65"/>
  <c r="O25" i="58"/>
  <c r="O424" i="65"/>
  <c r="O25" i="61"/>
  <c r="K331" i="67"/>
  <c r="O348" i="66"/>
  <c r="O44" i="57"/>
  <c r="C348" i="70"/>
  <c r="C125" i="57"/>
  <c r="U348" i="70"/>
  <c r="U125" i="57"/>
  <c r="R348" i="70"/>
  <c r="R125" i="57"/>
  <c r="E348" i="67"/>
  <c r="E63" i="57"/>
  <c r="J348" i="65"/>
  <c r="J25" i="57"/>
  <c r="E433" i="68"/>
  <c r="E82" i="57"/>
  <c r="M98" i="71"/>
  <c r="M144" i="44"/>
  <c r="K348" i="67"/>
  <c r="K63" i="57"/>
  <c r="O348" i="70"/>
  <c r="O125" i="57"/>
  <c r="C348" i="67"/>
  <c r="C63" i="57"/>
  <c r="K433" i="68"/>
  <c r="K82" i="57"/>
  <c r="F348" i="65"/>
  <c r="F25" i="57"/>
  <c r="T348" i="65"/>
  <c r="T25" i="57"/>
  <c r="M125" i="56"/>
  <c r="H329" i="70"/>
  <c r="L329" i="67"/>
  <c r="F25" i="56"/>
  <c r="V4" i="56"/>
  <c r="F206" i="72"/>
  <c r="F162" i="50"/>
  <c r="F162" i="53"/>
  <c r="F260" i="72"/>
  <c r="R457" i="68"/>
  <c r="R82" i="58"/>
  <c r="R529" i="68"/>
  <c r="R82" i="61"/>
  <c r="O163" i="46"/>
  <c r="O162" i="45"/>
  <c r="I116" i="72"/>
  <c r="I135" i="72"/>
  <c r="T329" i="70"/>
  <c r="P125" i="56"/>
  <c r="K411" i="68"/>
  <c r="I131" i="6"/>
  <c r="I155" i="6"/>
  <c r="J131" i="6"/>
  <c r="J155" i="6"/>
  <c r="F367" i="67"/>
  <c r="F63" i="58"/>
  <c r="F424" i="67"/>
  <c r="F63" i="61"/>
  <c r="S162" i="46"/>
  <c r="S367" i="67"/>
  <c r="S63" i="58"/>
  <c r="S424" i="67"/>
  <c r="S63" i="61"/>
  <c r="Q155" i="6"/>
  <c r="Q131" i="6"/>
  <c r="G4" i="12"/>
  <c r="G4" i="15" s="1"/>
  <c r="G3" i="8"/>
  <c r="R82" i="56"/>
  <c r="F331" i="66"/>
  <c r="L407" i="64"/>
  <c r="L4" i="58"/>
  <c r="L4" i="61"/>
  <c r="L470" i="64"/>
  <c r="T367" i="70"/>
  <c r="T125" i="58"/>
  <c r="T424" i="70"/>
  <c r="T125" i="61"/>
  <c r="K135" i="72"/>
  <c r="K116" i="72"/>
  <c r="J116" i="72"/>
  <c r="J135" i="72"/>
  <c r="M206" i="72"/>
  <c r="M162" i="50"/>
  <c r="M162" i="53"/>
  <c r="M260" i="72"/>
  <c r="P44" i="56"/>
  <c r="D329" i="65"/>
  <c r="Q329" i="65"/>
  <c r="Q309" i="65"/>
  <c r="Q328" i="65" s="1"/>
  <c r="F457" i="68"/>
  <c r="F82" i="58"/>
  <c r="F529" i="68"/>
  <c r="F82" i="61"/>
  <c r="C367" i="67"/>
  <c r="C63" i="58"/>
  <c r="C424" i="67"/>
  <c r="C63" i="61"/>
  <c r="E409" i="68"/>
  <c r="Q125" i="56"/>
  <c r="N365" i="64"/>
  <c r="N206" i="72"/>
  <c r="N162" i="50"/>
  <c r="N260" i="72"/>
  <c r="N162" i="53"/>
  <c r="U162" i="45"/>
  <c r="U163" i="46"/>
  <c r="S131" i="6"/>
  <c r="S155" i="6"/>
  <c r="G14" i="21"/>
  <c r="U125" i="56"/>
  <c r="D116" i="72"/>
  <c r="D135" i="72"/>
  <c r="K367" i="67"/>
  <c r="K63" i="58"/>
  <c r="K63" i="61"/>
  <c r="K424" i="67"/>
  <c r="S14" i="21"/>
  <c r="O367" i="70"/>
  <c r="O125" i="58"/>
  <c r="O125" i="61"/>
  <c r="O424" i="70"/>
  <c r="T367" i="67"/>
  <c r="T63" i="58"/>
  <c r="T63" i="61"/>
  <c r="T424" i="67"/>
  <c r="F127" i="56"/>
  <c r="M329" i="70"/>
  <c r="D84" i="56"/>
  <c r="P409" i="68"/>
  <c r="T331" i="65"/>
  <c r="K63" i="56"/>
  <c r="V409" i="68"/>
  <c r="H206" i="72"/>
  <c r="H162" i="50"/>
  <c r="H260" i="72"/>
  <c r="H162" i="53"/>
  <c r="H367" i="66"/>
  <c r="H44" i="58"/>
  <c r="H424" i="66"/>
  <c r="H44" i="61"/>
  <c r="P367" i="70"/>
  <c r="P125" i="58"/>
  <c r="P424" i="70"/>
  <c r="P125" i="61"/>
  <c r="F188" i="72"/>
  <c r="F162" i="49"/>
  <c r="F162" i="52"/>
  <c r="F242" i="72"/>
  <c r="J44" i="56"/>
  <c r="I87" i="72"/>
  <c r="T98" i="71"/>
  <c r="T144" i="44"/>
  <c r="I386" i="64"/>
  <c r="I4" i="57"/>
  <c r="R24" i="55"/>
  <c r="G98" i="71"/>
  <c r="G144" i="44"/>
  <c r="R98" i="71"/>
  <c r="R144" i="44"/>
  <c r="C433" i="68"/>
  <c r="C82" i="57"/>
  <c r="H386" i="64"/>
  <c r="H4" i="57"/>
  <c r="D348" i="66"/>
  <c r="D44" i="57"/>
  <c r="C348" i="66"/>
  <c r="C44" i="57"/>
  <c r="I103" i="68"/>
  <c r="T186" i="68"/>
  <c r="T101" i="46"/>
  <c r="I98" i="71"/>
  <c r="I144" i="44"/>
  <c r="F386" i="64"/>
  <c r="F4" i="57"/>
  <c r="R3" i="14"/>
  <c r="L331" i="67"/>
  <c r="F367" i="66"/>
  <c r="F44" i="58"/>
  <c r="F424" i="66"/>
  <c r="F44" i="61"/>
  <c r="K457" i="68"/>
  <c r="K82" i="58"/>
  <c r="K529" i="68"/>
  <c r="K82" i="61"/>
  <c r="C163" i="46"/>
  <c r="C162" i="45"/>
  <c r="O116" i="72"/>
  <c r="O135" i="72"/>
  <c r="D409" i="68"/>
  <c r="I188" i="72"/>
  <c r="I162" i="49"/>
  <c r="I162" i="52"/>
  <c r="I242" i="72"/>
  <c r="T329" i="67"/>
  <c r="R409" i="68"/>
  <c r="L63" i="56"/>
  <c r="O125" i="56"/>
  <c r="M367" i="66"/>
  <c r="M44" i="58"/>
  <c r="M44" i="61"/>
  <c r="M424" i="66"/>
  <c r="Q163" i="46"/>
  <c r="Q162" i="45"/>
  <c r="M457" i="68"/>
  <c r="M82" i="58"/>
  <c r="M529" i="68"/>
  <c r="M82" i="61"/>
  <c r="S116" i="72"/>
  <c r="S135" i="72"/>
  <c r="L131" i="6"/>
  <c r="L155" i="6"/>
  <c r="D367" i="67"/>
  <c r="D63" i="58"/>
  <c r="D63" i="61"/>
  <c r="D424" i="67"/>
  <c r="V125" i="56"/>
  <c r="T44" i="56"/>
  <c r="J329" i="65"/>
  <c r="R84" i="56"/>
  <c r="R329" i="70"/>
  <c r="O329" i="65"/>
  <c r="L329" i="70"/>
  <c r="R329" i="65"/>
  <c r="K188" i="72"/>
  <c r="K162" i="49"/>
  <c r="K242" i="72"/>
  <c r="K162" i="52"/>
  <c r="J188" i="72"/>
  <c r="J162" i="49"/>
  <c r="J242" i="72"/>
  <c r="J162" i="52"/>
  <c r="O409" i="68"/>
  <c r="P46" i="56"/>
  <c r="K329" i="70"/>
  <c r="D331" i="65"/>
  <c r="L125" i="56"/>
  <c r="N409" i="68"/>
  <c r="V44" i="56"/>
  <c r="Q331" i="65"/>
  <c r="R25" i="56"/>
  <c r="E457" i="68"/>
  <c r="E82" i="58"/>
  <c r="E82" i="61"/>
  <c r="E529" i="68"/>
  <c r="R131" i="6"/>
  <c r="R155" i="6"/>
  <c r="U367" i="66"/>
  <c r="U44" i="58"/>
  <c r="U424" i="66"/>
  <c r="U44" i="61"/>
  <c r="Q4" i="12"/>
  <c r="Q4" i="15" s="1"/>
  <c r="Q3" i="8"/>
  <c r="E411" i="68"/>
  <c r="F131" i="6"/>
  <c r="F155" i="6"/>
  <c r="S329" i="65"/>
  <c r="M329" i="65"/>
  <c r="T82" i="56"/>
  <c r="V329" i="67"/>
  <c r="Q457" i="68"/>
  <c r="Q82" i="58"/>
  <c r="Q529" i="68"/>
  <c r="Q82" i="61"/>
  <c r="N407" i="64"/>
  <c r="N4" i="58"/>
  <c r="N470" i="64"/>
  <c r="N4" i="61"/>
  <c r="E367" i="70"/>
  <c r="E125" i="58"/>
  <c r="E125" i="61"/>
  <c r="E424" i="70"/>
  <c r="U367" i="67"/>
  <c r="U63" i="58"/>
  <c r="U424" i="67"/>
  <c r="U63" i="61"/>
  <c r="U116" i="72"/>
  <c r="U135" i="72"/>
  <c r="R63" i="56"/>
  <c r="J329" i="66"/>
  <c r="M63" i="56"/>
  <c r="P367" i="65"/>
  <c r="P25" i="58"/>
  <c r="P424" i="65"/>
  <c r="P25" i="61"/>
  <c r="D188" i="72"/>
  <c r="D162" i="49"/>
  <c r="D162" i="52"/>
  <c r="D242" i="72"/>
  <c r="J457" i="68"/>
  <c r="J82" i="58"/>
  <c r="J82" i="61"/>
  <c r="J529" i="68"/>
  <c r="B155" i="6"/>
  <c r="B131" i="6"/>
  <c r="E82" i="56"/>
  <c r="F82" i="56"/>
  <c r="M331" i="70"/>
  <c r="P411" i="68"/>
  <c r="I4" i="56"/>
  <c r="H82" i="56"/>
  <c r="K65" i="56"/>
  <c r="S163" i="46"/>
  <c r="D329" i="70"/>
  <c r="K206" i="72"/>
  <c r="K162" i="50"/>
  <c r="K260" i="72"/>
  <c r="K162" i="53"/>
  <c r="I367" i="70"/>
  <c r="I125" i="58"/>
  <c r="I424" i="70"/>
  <c r="I125" i="61"/>
  <c r="J46" i="56"/>
  <c r="H407" i="64"/>
  <c r="H4" i="58"/>
  <c r="H470" i="64"/>
  <c r="H4" i="61"/>
  <c r="Q433" i="68"/>
  <c r="Q82" i="57"/>
  <c r="O348" i="65"/>
  <c r="O25" i="57"/>
  <c r="O433" i="68"/>
  <c r="O82" i="57"/>
  <c r="D348" i="67"/>
  <c r="D63" i="57"/>
  <c r="J348" i="67"/>
  <c r="J63" i="57"/>
  <c r="M433" i="68"/>
  <c r="M82" i="57"/>
  <c r="L348" i="67"/>
  <c r="L63" i="57"/>
  <c r="V386" i="64"/>
  <c r="V4" i="57"/>
  <c r="T348" i="66"/>
  <c r="T44" i="57"/>
  <c r="O348" i="67"/>
  <c r="O63" i="57"/>
  <c r="H348" i="66"/>
  <c r="H44" i="57"/>
  <c r="J433" i="68"/>
  <c r="J82" i="57"/>
  <c r="V348" i="70"/>
  <c r="V125" i="57"/>
  <c r="V348" i="67"/>
  <c r="V63" i="57"/>
  <c r="U348" i="65"/>
  <c r="U25" i="57"/>
  <c r="N386" i="64"/>
  <c r="N4" i="57"/>
  <c r="P433" i="68"/>
  <c r="P82" i="57"/>
  <c r="V348" i="65"/>
  <c r="V25" i="57"/>
  <c r="N348" i="70"/>
  <c r="N125" i="57"/>
  <c r="R433" i="68"/>
  <c r="R82" i="57"/>
  <c r="U348" i="67"/>
  <c r="U63" i="57"/>
  <c r="P348" i="67"/>
  <c r="P63" i="57"/>
  <c r="G348" i="67"/>
  <c r="G63" i="57"/>
  <c r="P329" i="70"/>
  <c r="J125" i="56"/>
  <c r="H329" i="65"/>
  <c r="D367" i="65"/>
  <c r="D25" i="58"/>
  <c r="D424" i="65"/>
  <c r="D25" i="61"/>
  <c r="U131" i="6"/>
  <c r="U155" i="6"/>
  <c r="C116" i="72"/>
  <c r="C135" i="72"/>
  <c r="Q367" i="65"/>
  <c r="Q366" i="65" s="1"/>
  <c r="Q25" i="58"/>
  <c r="Q24" i="58" s="1"/>
  <c r="Q25" i="61"/>
  <c r="Q24" i="61" s="1"/>
  <c r="Q424" i="65"/>
  <c r="Q423" i="65" s="1"/>
  <c r="O188" i="72"/>
  <c r="O162" i="49"/>
  <c r="O242" i="72"/>
  <c r="O162" i="52"/>
  <c r="I3" i="8"/>
  <c r="I4" i="12"/>
  <c r="I4" i="15" s="1"/>
  <c r="P63" i="56"/>
  <c r="M82" i="56"/>
  <c r="R411" i="68"/>
  <c r="G309" i="66"/>
  <c r="G328" i="66" s="1"/>
  <c r="G329" i="66"/>
  <c r="J14" i="21"/>
  <c r="N4" i="56"/>
  <c r="E163" i="46"/>
  <c r="E162" i="45"/>
  <c r="P367" i="67"/>
  <c r="P63" i="58"/>
  <c r="P63" i="61"/>
  <c r="P424" i="67"/>
  <c r="Q116" i="72"/>
  <c r="Q135" i="72"/>
  <c r="P4" i="12"/>
  <c r="P4" i="15" s="1"/>
  <c r="P3" i="8"/>
  <c r="V163" i="46"/>
  <c r="V162" i="45"/>
  <c r="S188" i="72"/>
  <c r="S162" i="49"/>
  <c r="S162" i="52"/>
  <c r="S242" i="72"/>
  <c r="G409" i="68"/>
  <c r="J331" i="65"/>
  <c r="E329" i="66"/>
  <c r="R331" i="70"/>
  <c r="E25" i="56"/>
  <c r="T367" i="66"/>
  <c r="T44" i="58"/>
  <c r="T424" i="66"/>
  <c r="T44" i="61"/>
  <c r="H155" i="6"/>
  <c r="H131" i="6"/>
  <c r="V27" i="56"/>
  <c r="V25" i="54"/>
  <c r="M155" i="6"/>
  <c r="M131" i="6"/>
  <c r="C367" i="70"/>
  <c r="C125" i="58"/>
  <c r="C424" i="70"/>
  <c r="C125" i="61"/>
  <c r="K4" i="12"/>
  <c r="K4" i="15" s="1"/>
  <c r="K3" i="8"/>
  <c r="O457" i="68"/>
  <c r="O82" i="58"/>
  <c r="O529" i="68"/>
  <c r="O82" i="61"/>
  <c r="Q329" i="70"/>
  <c r="R125" i="56"/>
  <c r="F44" i="56"/>
  <c r="V46" i="56"/>
  <c r="R27" i="56"/>
  <c r="T3" i="8"/>
  <c r="T4" i="12"/>
  <c r="T4" i="15" s="1"/>
  <c r="H457" i="68"/>
  <c r="H82" i="58"/>
  <c r="H529" i="68"/>
  <c r="H82" i="61"/>
  <c r="R367" i="65"/>
  <c r="R25" i="58"/>
  <c r="R25" i="61"/>
  <c r="R424" i="65"/>
  <c r="S407" i="64"/>
  <c r="S4" i="58"/>
  <c r="S4" i="61"/>
  <c r="S470" i="64"/>
  <c r="P329" i="65"/>
  <c r="I63" i="56"/>
  <c r="U329" i="66"/>
  <c r="J409" i="68"/>
  <c r="S331" i="65"/>
  <c r="L329" i="66"/>
  <c r="M331" i="65"/>
  <c r="T84" i="56"/>
  <c r="N82" i="56"/>
  <c r="V367" i="67"/>
  <c r="V63" i="58"/>
  <c r="V63" i="61"/>
  <c r="V424" i="67"/>
  <c r="P206" i="72"/>
  <c r="P162" i="50"/>
  <c r="P260" i="72"/>
  <c r="P162" i="53"/>
  <c r="R162" i="46"/>
  <c r="G457" i="68"/>
  <c r="G82" i="58"/>
  <c r="G529" i="68"/>
  <c r="G82" i="61"/>
  <c r="V4" i="12"/>
  <c r="V4" i="15" s="1"/>
  <c r="V3" i="8"/>
  <c r="L4" i="12"/>
  <c r="L4" i="15" s="1"/>
  <c r="L3" i="8"/>
  <c r="P162" i="45"/>
  <c r="P163" i="46"/>
  <c r="U188" i="72"/>
  <c r="U162" i="49"/>
  <c r="U242" i="72"/>
  <c r="U162" i="52"/>
  <c r="U329" i="65"/>
  <c r="I82" i="56"/>
  <c r="J331" i="66"/>
  <c r="F329" i="67"/>
  <c r="Q14" i="21"/>
  <c r="L206" i="72"/>
  <c r="L162" i="50"/>
  <c r="L162" i="53"/>
  <c r="L260" i="72"/>
  <c r="S3" i="8"/>
  <c r="S4" i="12"/>
  <c r="S4" i="15" s="1"/>
  <c r="F367" i="70"/>
  <c r="F125" i="58"/>
  <c r="F424" i="70"/>
  <c r="F125" i="61"/>
  <c r="Q206" i="72"/>
  <c r="Q162" i="50"/>
  <c r="Q162" i="53"/>
  <c r="Q260" i="72"/>
  <c r="L4" i="56"/>
  <c r="E84" i="56"/>
  <c r="F84" i="56"/>
  <c r="I329" i="70"/>
  <c r="I6" i="56"/>
  <c r="H84" i="56"/>
  <c r="U329" i="67"/>
  <c r="E367" i="65"/>
  <c r="E25" i="58"/>
  <c r="E424" i="65"/>
  <c r="E25" i="61"/>
  <c r="V367" i="70"/>
  <c r="V125" i="58"/>
  <c r="V424" i="70"/>
  <c r="V125" i="61"/>
  <c r="R348" i="67"/>
  <c r="R63" i="57"/>
  <c r="C348" i="65"/>
  <c r="C25" i="57"/>
  <c r="K348" i="66"/>
  <c r="K44" i="57"/>
  <c r="L348" i="70"/>
  <c r="L125" i="57"/>
  <c r="G348" i="66"/>
  <c r="G347" i="66" s="1"/>
  <c r="G44" i="57"/>
  <c r="G43" i="57" s="1"/>
  <c r="P98" i="71"/>
  <c r="P144" i="44"/>
  <c r="E348" i="70"/>
  <c r="E125" i="57"/>
  <c r="I433" i="68"/>
  <c r="I82" i="57"/>
  <c r="U348" i="66"/>
  <c r="U44" i="57"/>
  <c r="R348" i="66"/>
  <c r="R44" i="57"/>
  <c r="D348" i="70"/>
  <c r="D125" i="57"/>
  <c r="S348" i="67"/>
  <c r="S63" i="57"/>
  <c r="H348" i="65"/>
  <c r="H25" i="57"/>
  <c r="I87" i="71"/>
  <c r="T348" i="70"/>
  <c r="T125" i="57"/>
  <c r="C329" i="66"/>
  <c r="P329" i="67"/>
  <c r="S44" i="56"/>
  <c r="D125" i="56"/>
  <c r="C155" i="6"/>
  <c r="C131" i="6"/>
  <c r="C188" i="72"/>
  <c r="C162" i="49"/>
  <c r="C162" i="52"/>
  <c r="C242" i="72"/>
  <c r="N367" i="70"/>
  <c r="N125" i="58"/>
  <c r="N424" i="70"/>
  <c r="N125" i="61"/>
  <c r="H4" i="56"/>
  <c r="C3" i="8"/>
  <c r="C4" i="12"/>
  <c r="C4" i="15" s="1"/>
  <c r="P65" i="56"/>
  <c r="M84" i="56"/>
  <c r="C329" i="70"/>
  <c r="E329" i="70"/>
  <c r="S329" i="70"/>
  <c r="E116" i="72"/>
  <c r="E135" i="72"/>
  <c r="Q188" i="72"/>
  <c r="Q162" i="49"/>
  <c r="Q162" i="52"/>
  <c r="Q242" i="72"/>
  <c r="M367" i="70"/>
  <c r="M125" i="58"/>
  <c r="M125" i="61"/>
  <c r="M424" i="70"/>
  <c r="S367" i="70"/>
  <c r="S125" i="58"/>
  <c r="S125" i="61"/>
  <c r="S424" i="70"/>
  <c r="V135" i="72"/>
  <c r="V116" i="72"/>
  <c r="J367" i="65"/>
  <c r="J25" i="58"/>
  <c r="J424" i="65"/>
  <c r="J25" i="61"/>
  <c r="E3" i="8"/>
  <c r="E4" i="12"/>
  <c r="E4" i="15" s="1"/>
  <c r="P329" i="66"/>
  <c r="T63" i="56"/>
  <c r="H63" i="56"/>
  <c r="E331" i="66"/>
  <c r="C125" i="56"/>
  <c r="D131" i="6"/>
  <c r="D155" i="6"/>
  <c r="T457" i="68"/>
  <c r="T82" i="58"/>
  <c r="T529" i="68"/>
  <c r="T82" i="61"/>
  <c r="P457" i="68"/>
  <c r="P82" i="58"/>
  <c r="P529" i="68"/>
  <c r="P82" i="61"/>
  <c r="V155" i="6"/>
  <c r="V131" i="6"/>
  <c r="L365" i="64"/>
  <c r="M14" i="21"/>
  <c r="J25" i="56"/>
  <c r="E44" i="56"/>
  <c r="R127" i="56"/>
  <c r="T4" i="56"/>
  <c r="R329" i="66"/>
  <c r="F46" i="56"/>
  <c r="T409" i="68"/>
  <c r="N329" i="67"/>
  <c r="J4" i="12"/>
  <c r="J4" i="15" s="1"/>
  <c r="J3" i="8"/>
  <c r="G163" i="46"/>
  <c r="G162" i="45"/>
  <c r="H367" i="70"/>
  <c r="H125" i="58"/>
  <c r="H424" i="70"/>
  <c r="H125" i="61"/>
  <c r="Q63" i="56"/>
  <c r="J367" i="67"/>
  <c r="J63" i="58"/>
  <c r="J63" i="61"/>
  <c r="J424" i="67"/>
  <c r="I65" i="56"/>
  <c r="U331" i="66"/>
  <c r="E329" i="67"/>
  <c r="L331" i="66"/>
  <c r="R44" i="56"/>
  <c r="C25" i="56"/>
  <c r="N84" i="56"/>
  <c r="R14" i="21"/>
  <c r="B162" i="45"/>
  <c r="B163" i="46"/>
  <c r="E206" i="72"/>
  <c r="E162" i="50"/>
  <c r="E260" i="72"/>
  <c r="E162" i="53"/>
  <c r="N162" i="45"/>
  <c r="N163" i="46"/>
  <c r="R135" i="72"/>
  <c r="R116" i="72"/>
  <c r="V407" i="64"/>
  <c r="V4" i="58"/>
  <c r="V4" i="61"/>
  <c r="V470" i="64"/>
  <c r="P116" i="72"/>
  <c r="P135" i="72"/>
  <c r="L163" i="46"/>
  <c r="L162" i="45"/>
  <c r="G131" i="6"/>
  <c r="G155" i="6"/>
  <c r="U331" i="65"/>
  <c r="U365" i="64"/>
  <c r="L44" i="56"/>
  <c r="M25" i="56"/>
  <c r="F331" i="67"/>
  <c r="I407" i="64"/>
  <c r="I4" i="58"/>
  <c r="I470" i="64"/>
  <c r="I4" i="61"/>
  <c r="U367" i="70"/>
  <c r="U125" i="58"/>
  <c r="U424" i="70"/>
  <c r="U125" i="61"/>
  <c r="L6" i="56"/>
  <c r="S329" i="67"/>
  <c r="G82" i="56"/>
  <c r="F329" i="65"/>
  <c r="U409" i="68"/>
  <c r="U331" i="67"/>
  <c r="T131" i="6"/>
  <c r="T155" i="6"/>
  <c r="J367" i="70"/>
  <c r="J125" i="58"/>
  <c r="J424" i="70"/>
  <c r="J125" i="61"/>
  <c r="I457" i="68"/>
  <c r="I82" i="58"/>
  <c r="I82" i="61"/>
  <c r="I529" i="68"/>
  <c r="D367" i="70"/>
  <c r="D125" i="58"/>
  <c r="D424" i="70"/>
  <c r="D125" i="61"/>
  <c r="V98" i="71"/>
  <c r="V144" i="44"/>
  <c r="Q98" i="71"/>
  <c r="Q144" i="44"/>
  <c r="D348" i="65"/>
  <c r="D25" i="57"/>
  <c r="M348" i="70"/>
  <c r="M125" i="57"/>
  <c r="S98" i="71"/>
  <c r="S144" i="44"/>
  <c r="U386" i="64"/>
  <c r="U4" i="57"/>
  <c r="R290" i="65"/>
  <c r="R24" i="54"/>
  <c r="Q348" i="66"/>
  <c r="Q44" i="57"/>
  <c r="Q348" i="70"/>
  <c r="Q125" i="57"/>
  <c r="J348" i="66"/>
  <c r="J44" i="57"/>
  <c r="E98" i="71"/>
  <c r="E144" i="44"/>
  <c r="F348" i="66"/>
  <c r="F44" i="57"/>
  <c r="N101" i="6"/>
  <c r="J329" i="67"/>
  <c r="M409" i="68"/>
  <c r="V82" i="56"/>
  <c r="J4" i="56"/>
  <c r="C63" i="56"/>
  <c r="U63" i="56"/>
  <c r="C367" i="66"/>
  <c r="C44" i="58"/>
  <c r="C424" i="66"/>
  <c r="C44" i="61"/>
  <c r="U407" i="64"/>
  <c r="U4" i="58"/>
  <c r="U470" i="64"/>
  <c r="U4" i="61"/>
  <c r="D3" i="8"/>
  <c r="D4" i="12"/>
  <c r="D4" i="15" s="1"/>
  <c r="H329" i="67"/>
  <c r="D44" i="56"/>
  <c r="E188" i="72"/>
  <c r="E162" i="49"/>
  <c r="E162" i="52"/>
  <c r="E242" i="72"/>
  <c r="N3" i="8"/>
  <c r="N4" i="12"/>
  <c r="N4" i="15" s="1"/>
  <c r="I367" i="67"/>
  <c r="I63" i="58"/>
  <c r="I424" i="67"/>
  <c r="I63" i="61"/>
  <c r="S25" i="56"/>
  <c r="V188" i="72"/>
  <c r="V162" i="49"/>
  <c r="V242" i="72"/>
  <c r="V162" i="52"/>
  <c r="J206" i="72"/>
  <c r="J162" i="50"/>
  <c r="J260" i="72"/>
  <c r="J162" i="53"/>
  <c r="M367" i="65"/>
  <c r="M25" i="58"/>
  <c r="M424" i="65"/>
  <c r="M25" i="61"/>
  <c r="V367" i="65"/>
  <c r="V25" i="58"/>
  <c r="V25" i="61"/>
  <c r="V424" i="65"/>
  <c r="G367" i="65"/>
  <c r="G366" i="65" s="1"/>
  <c r="G25" i="58"/>
  <c r="G24" i="58" s="1"/>
  <c r="G424" i="65"/>
  <c r="G423" i="65" s="1"/>
  <c r="G25" i="61"/>
  <c r="G24" i="61" s="1"/>
  <c r="I329" i="67"/>
  <c r="K329" i="66"/>
  <c r="G309" i="65"/>
  <c r="G328" i="65" s="1"/>
  <c r="G329" i="65"/>
  <c r="G116" i="72"/>
  <c r="G135" i="72"/>
  <c r="J367" i="66"/>
  <c r="J44" i="58"/>
  <c r="J424" i="66"/>
  <c r="J44" i="61"/>
  <c r="K367" i="66"/>
  <c r="K44" i="58"/>
  <c r="K44" i="61"/>
  <c r="K424" i="66"/>
  <c r="S82" i="56"/>
  <c r="H329" i="66"/>
  <c r="M44" i="56"/>
  <c r="K125" i="56"/>
  <c r="N329" i="70"/>
  <c r="K44" i="56"/>
  <c r="N63" i="56"/>
  <c r="U329" i="70"/>
  <c r="B116" i="72"/>
  <c r="B135" i="72"/>
  <c r="C457" i="68"/>
  <c r="C82" i="58"/>
  <c r="C529" i="68"/>
  <c r="C82" i="61"/>
  <c r="N116" i="72"/>
  <c r="N135" i="72"/>
  <c r="T206" i="72"/>
  <c r="T162" i="50"/>
  <c r="T162" i="53"/>
  <c r="T260" i="72"/>
  <c r="R188" i="72"/>
  <c r="R162" i="49"/>
  <c r="R242" i="72"/>
  <c r="R162" i="52"/>
  <c r="T163" i="46"/>
  <c r="T162" i="45"/>
  <c r="P188" i="72"/>
  <c r="P162" i="49"/>
  <c r="P242" i="72"/>
  <c r="P162" i="52"/>
  <c r="L135" i="72"/>
  <c r="L116" i="72"/>
  <c r="P25" i="56"/>
  <c r="U367" i="64"/>
  <c r="J82" i="56"/>
  <c r="N125" i="56"/>
  <c r="L46" i="56"/>
  <c r="M27" i="56"/>
  <c r="L82" i="56"/>
  <c r="C14" i="21"/>
  <c r="S4" i="56"/>
  <c r="H4" i="12"/>
  <c r="H4" i="15" s="1"/>
  <c r="H3" i="8"/>
  <c r="G206" i="72"/>
  <c r="G162" i="50"/>
  <c r="G162" i="53"/>
  <c r="G260" i="72"/>
  <c r="F409" i="68"/>
  <c r="S331" i="67"/>
  <c r="G84" i="56"/>
  <c r="F331" i="65"/>
  <c r="U411" i="68"/>
  <c r="C329" i="67"/>
  <c r="I365" i="64"/>
  <c r="T367" i="64"/>
  <c r="T323" i="64"/>
  <c r="V206" i="72"/>
  <c r="V162" i="50"/>
  <c r="V260" i="72"/>
  <c r="V162" i="53"/>
  <c r="R348" i="65"/>
  <c r="R25" i="57"/>
  <c r="T348" i="67"/>
  <c r="T63" i="57"/>
  <c r="H348" i="67"/>
  <c r="H63" i="57"/>
  <c r="F348" i="70"/>
  <c r="F125" i="57"/>
  <c r="M348" i="67"/>
  <c r="M63" i="57"/>
  <c r="F433" i="68"/>
  <c r="F82" i="57"/>
  <c r="S348" i="66"/>
  <c r="S44" i="57"/>
  <c r="S386" i="64"/>
  <c r="S4" i="57"/>
  <c r="S348" i="70"/>
  <c r="S125" i="57"/>
  <c r="C98" i="71"/>
  <c r="C144" i="44"/>
  <c r="H98" i="71"/>
  <c r="H144" i="44"/>
  <c r="M348" i="65"/>
  <c r="M25" i="57"/>
  <c r="Q348" i="67"/>
  <c r="Q63" i="57"/>
  <c r="I348" i="67"/>
  <c r="I63" i="57"/>
  <c r="I107" i="68"/>
  <c r="J348" i="70"/>
  <c r="J125" i="57"/>
  <c r="M348" i="66"/>
  <c r="M44" i="57"/>
  <c r="J386" i="64"/>
  <c r="J4" i="57"/>
  <c r="U433" i="68"/>
  <c r="U82" i="57"/>
  <c r="K348" i="70"/>
  <c r="K125" i="57"/>
  <c r="B98" i="71"/>
  <c r="B144" i="44"/>
  <c r="L348" i="66"/>
  <c r="L44" i="57"/>
  <c r="N348" i="67"/>
  <c r="N63" i="57"/>
  <c r="K98" i="71"/>
  <c r="K144" i="44"/>
  <c r="D98" i="71"/>
  <c r="D144" i="44"/>
  <c r="T25" i="56"/>
  <c r="O329" i="70"/>
  <c r="H367" i="67"/>
  <c r="H63" i="58"/>
  <c r="H63" i="61"/>
  <c r="H424" i="67"/>
  <c r="F367" i="65"/>
  <c r="F25" i="58"/>
  <c r="F25" i="61"/>
  <c r="F424" i="65"/>
  <c r="H409" i="68"/>
  <c r="C44" i="56"/>
  <c r="Q82" i="56"/>
  <c r="H331" i="67"/>
  <c r="H125" i="56"/>
  <c r="H25" i="56"/>
  <c r="O206" i="72"/>
  <c r="O162" i="50"/>
  <c r="O162" i="53"/>
  <c r="O260" i="72"/>
  <c r="B4" i="12"/>
  <c r="B4" i="15" s="1"/>
  <c r="B3" i="8"/>
  <c r="L367" i="67"/>
  <c r="L63" i="58"/>
  <c r="L424" i="67"/>
  <c r="L63" i="61"/>
  <c r="U206" i="72"/>
  <c r="U162" i="50"/>
  <c r="U162" i="53"/>
  <c r="U260" i="72"/>
  <c r="N329" i="65"/>
  <c r="V329" i="65"/>
  <c r="E125" i="56"/>
  <c r="S125" i="56"/>
  <c r="N367" i="65"/>
  <c r="N25" i="58"/>
  <c r="N424" i="65"/>
  <c r="N25" i="61"/>
  <c r="E367" i="66"/>
  <c r="E44" i="58"/>
  <c r="E424" i="66"/>
  <c r="E44" i="61"/>
  <c r="C367" i="65"/>
  <c r="C25" i="58"/>
  <c r="C424" i="65"/>
  <c r="C25" i="61"/>
  <c r="O329" i="67"/>
  <c r="U4" i="56"/>
  <c r="I331" i="67"/>
  <c r="D329" i="67"/>
  <c r="O25" i="56"/>
  <c r="G331" i="65"/>
  <c r="C329" i="65"/>
  <c r="R59" i="56"/>
  <c r="G188" i="72"/>
  <c r="G162" i="49"/>
  <c r="G242" i="72"/>
  <c r="G162" i="52"/>
  <c r="S84" i="56"/>
  <c r="M46" i="56"/>
  <c r="D63" i="56"/>
  <c r="N331" i="70"/>
  <c r="K46" i="56"/>
  <c r="I409" i="68"/>
  <c r="G24" i="55"/>
  <c r="G25" i="56"/>
  <c r="N65" i="56"/>
  <c r="S365" i="64"/>
  <c r="Q25" i="56"/>
  <c r="Q24" i="55"/>
  <c r="B188" i="72"/>
  <c r="B162" i="49"/>
  <c r="B242" i="72"/>
  <c r="B162" i="52"/>
  <c r="N188" i="72"/>
  <c r="N162" i="49"/>
  <c r="N242" i="72"/>
  <c r="N162" i="52"/>
  <c r="U3" i="8"/>
  <c r="U4" i="12"/>
  <c r="U4" i="15" s="1"/>
  <c r="G44" i="56"/>
  <c r="G43" i="54"/>
  <c r="G43" i="56" s="1"/>
  <c r="T135" i="72"/>
  <c r="T116" i="72"/>
  <c r="K131" i="6"/>
  <c r="K155" i="6"/>
  <c r="L188" i="72"/>
  <c r="L162" i="49"/>
  <c r="L242" i="72"/>
  <c r="L162" i="52"/>
  <c r="O329" i="66"/>
  <c r="N127" i="56"/>
  <c r="D14" i="21"/>
  <c r="L84" i="56"/>
  <c r="S6" i="56"/>
  <c r="H162" i="45"/>
  <c r="H163" i="46"/>
  <c r="M162" i="45"/>
  <c r="M163" i="46"/>
  <c r="D367" i="66"/>
  <c r="D44" i="58"/>
  <c r="D44" i="61"/>
  <c r="D424" i="66"/>
  <c r="U25" i="56"/>
  <c r="F411" i="68"/>
  <c r="F63" i="56"/>
  <c r="S206" i="72"/>
  <c r="S162" i="50"/>
  <c r="S260" i="72"/>
  <c r="S162" i="53"/>
  <c r="S329" i="66"/>
  <c r="Q329" i="66"/>
  <c r="J329" i="70"/>
  <c r="J365" i="64"/>
  <c r="V365" i="64"/>
  <c r="C331" i="67"/>
  <c r="D206" i="72"/>
  <c r="D162" i="50"/>
  <c r="D260" i="72"/>
  <c r="D162" i="53"/>
  <c r="O4" i="12"/>
  <c r="O4" i="15" s="1"/>
  <c r="O3" i="8"/>
  <c r="M4" i="12"/>
  <c r="M4" i="15" s="1"/>
  <c r="M3" i="8"/>
  <c r="R367" i="67"/>
  <c r="R63" i="58"/>
  <c r="R424" i="67"/>
  <c r="R63" i="61"/>
  <c r="Q367" i="66"/>
  <c r="Q44" i="58"/>
  <c r="Q424" i="66"/>
  <c r="Q44" i="61"/>
  <c r="V63" i="56"/>
  <c r="I367" i="64"/>
  <c r="R3" i="8"/>
  <c r="R4" i="12"/>
  <c r="R4" i="15" s="1"/>
  <c r="T407" i="64"/>
  <c r="T4" i="58"/>
  <c r="T4" i="61"/>
  <c r="T470" i="64"/>
  <c r="S100" i="68"/>
  <c r="N108" i="68"/>
  <c r="M84" i="65"/>
  <c r="V81" i="72"/>
  <c r="K84" i="72"/>
  <c r="P84" i="67"/>
  <c r="O88" i="66"/>
  <c r="Q84" i="71"/>
  <c r="P89" i="65"/>
  <c r="O85" i="65"/>
  <c r="L88" i="72"/>
  <c r="T82" i="69"/>
  <c r="T89" i="70"/>
  <c r="Q83" i="71"/>
  <c r="O88" i="70"/>
  <c r="K87" i="72"/>
  <c r="Q88" i="67"/>
  <c r="O89" i="66"/>
  <c r="R89" i="67"/>
  <c r="V85" i="67"/>
  <c r="K88" i="65"/>
  <c r="V84" i="70"/>
  <c r="L87" i="71"/>
  <c r="O107" i="68"/>
  <c r="N85" i="70"/>
  <c r="T85" i="66"/>
  <c r="V84" i="69"/>
  <c r="V88" i="69"/>
  <c r="J103" i="68"/>
  <c r="T82" i="70"/>
  <c r="K88" i="71"/>
  <c r="T84" i="66"/>
  <c r="O83" i="72"/>
  <c r="R89" i="69"/>
  <c r="V82" i="67"/>
  <c r="L104" i="68"/>
  <c r="P461" i="69" l="1"/>
  <c r="S429" i="68"/>
  <c r="R29" i="23"/>
  <c r="R29" i="26" s="1"/>
  <c r="R58" i="56"/>
  <c r="R343" i="66"/>
  <c r="P105" i="60"/>
  <c r="K404" i="69"/>
  <c r="K105" i="60"/>
  <c r="K105" i="63"/>
  <c r="K461" i="69"/>
  <c r="K448" i="64"/>
  <c r="K3" i="60"/>
  <c r="K511" i="64"/>
  <c r="K3" i="63"/>
  <c r="Q404" i="69"/>
  <c r="Q105" i="60"/>
  <c r="Q461" i="69"/>
  <c r="Q105" i="63"/>
  <c r="P161" i="63"/>
  <c r="P387" i="72"/>
  <c r="P161" i="60"/>
  <c r="P441" i="72"/>
  <c r="P143" i="63"/>
  <c r="P387" i="71"/>
  <c r="P143" i="60"/>
  <c r="P441" i="71"/>
  <c r="R141" i="56"/>
  <c r="R345" i="70"/>
  <c r="R290" i="69"/>
  <c r="R105" i="54"/>
  <c r="R105" i="55"/>
  <c r="R309" i="69"/>
  <c r="R442" i="69"/>
  <c r="R105" i="59"/>
  <c r="R385" i="69"/>
  <c r="R105" i="62"/>
  <c r="R177" i="56"/>
  <c r="R331" i="72"/>
  <c r="E164" i="64"/>
  <c r="E15" i="46"/>
  <c r="S147" i="66"/>
  <c r="S54" i="46"/>
  <c r="S181" i="68"/>
  <c r="S96" i="46"/>
  <c r="R143" i="71"/>
  <c r="R153" i="46"/>
  <c r="S147" i="67"/>
  <c r="S73" i="46"/>
  <c r="M181" i="68"/>
  <c r="M96" i="46"/>
  <c r="R366" i="65"/>
  <c r="R24" i="58"/>
  <c r="R423" i="65"/>
  <c r="F98" i="6"/>
  <c r="F45" i="6"/>
  <c r="S143" i="71"/>
  <c r="S153" i="46"/>
  <c r="K164" i="64"/>
  <c r="K15" i="46"/>
  <c r="N143" i="72"/>
  <c r="N171" i="46"/>
  <c r="K147" i="67"/>
  <c r="K73" i="46"/>
  <c r="V149" i="67"/>
  <c r="V15" i="46"/>
  <c r="R153" i="66"/>
  <c r="R60" i="46"/>
  <c r="U181" i="68"/>
  <c r="U96" i="46"/>
  <c r="V143" i="72"/>
  <c r="V171" i="46"/>
  <c r="I149" i="71"/>
  <c r="I159" i="46"/>
  <c r="O171" i="64"/>
  <c r="O22" i="46"/>
  <c r="P152" i="71"/>
  <c r="P144" i="47"/>
  <c r="R149" i="72"/>
  <c r="R177" i="46"/>
  <c r="L153" i="70"/>
  <c r="L141" i="46"/>
  <c r="B149" i="66"/>
  <c r="B56" i="46"/>
  <c r="N164" i="64"/>
  <c r="N15" i="46"/>
  <c r="M153" i="66"/>
  <c r="M60" i="46"/>
  <c r="D149" i="71"/>
  <c r="D159" i="46"/>
  <c r="J149" i="66"/>
  <c r="J56" i="46"/>
  <c r="O149" i="71"/>
  <c r="O159" i="46"/>
  <c r="H147" i="65"/>
  <c r="H35" i="46"/>
  <c r="N143" i="71"/>
  <c r="N153" i="46"/>
  <c r="G143" i="72"/>
  <c r="G171" i="46"/>
  <c r="H188" i="68"/>
  <c r="H103" i="46"/>
  <c r="O143" i="71"/>
  <c r="O153" i="46"/>
  <c r="G183" i="68"/>
  <c r="G98" i="46"/>
  <c r="I153" i="65"/>
  <c r="I41" i="46"/>
  <c r="P153" i="70"/>
  <c r="P141" i="46"/>
  <c r="L166" i="64"/>
  <c r="L17" i="46"/>
  <c r="U147" i="66"/>
  <c r="U54" i="46"/>
  <c r="N152" i="71"/>
  <c r="N144" i="47"/>
  <c r="D153" i="65"/>
  <c r="D41" i="46"/>
  <c r="H149" i="71"/>
  <c r="H159" i="46"/>
  <c r="G171" i="64"/>
  <c r="G22" i="46"/>
  <c r="O153" i="70"/>
  <c r="O141" i="46"/>
  <c r="U143" i="71"/>
  <c r="Q149" i="72"/>
  <c r="Q177" i="46"/>
  <c r="D143" i="72"/>
  <c r="D171" i="46"/>
  <c r="C166" i="64"/>
  <c r="C17" i="46"/>
  <c r="E149" i="72"/>
  <c r="E177" i="46"/>
  <c r="Q153" i="70"/>
  <c r="Q141" i="46"/>
  <c r="S183" i="68"/>
  <c r="S98" i="46"/>
  <c r="S149" i="70"/>
  <c r="S137" i="46"/>
  <c r="P143" i="71"/>
  <c r="P153" i="46"/>
  <c r="I153" i="70"/>
  <c r="I141" i="46"/>
  <c r="T181" i="68"/>
  <c r="T96" i="46"/>
  <c r="M147" i="70"/>
  <c r="M135" i="46"/>
  <c r="L147" i="67"/>
  <c r="L73" i="46"/>
  <c r="I143" i="71"/>
  <c r="I153" i="46"/>
  <c r="J145" i="72"/>
  <c r="J173" i="46"/>
  <c r="P149" i="71"/>
  <c r="P159" i="46"/>
  <c r="C153" i="66"/>
  <c r="C60" i="46"/>
  <c r="O143" i="72"/>
  <c r="O171" i="46"/>
  <c r="C153" i="65"/>
  <c r="C41" i="46"/>
  <c r="V152" i="71"/>
  <c r="V144" i="47"/>
  <c r="B153" i="65"/>
  <c r="B41" i="46"/>
  <c r="L149" i="70"/>
  <c r="L137" i="46"/>
  <c r="K153" i="65"/>
  <c r="K41" i="46"/>
  <c r="G143" i="71"/>
  <c r="G153" i="46"/>
  <c r="R181" i="68"/>
  <c r="R96" i="46"/>
  <c r="R3" i="12"/>
  <c r="T134" i="72"/>
  <c r="Q24" i="56"/>
  <c r="C170" i="71"/>
  <c r="C144" i="48"/>
  <c r="C144" i="51"/>
  <c r="C224" i="71"/>
  <c r="S405" i="66"/>
  <c r="S44" i="60"/>
  <c r="S462" i="66"/>
  <c r="S44" i="63"/>
  <c r="T405" i="67"/>
  <c r="T63" i="60"/>
  <c r="T63" i="63"/>
  <c r="T462" i="67"/>
  <c r="N134" i="72"/>
  <c r="B134" i="72"/>
  <c r="R29" i="25"/>
  <c r="R29" i="28" s="1"/>
  <c r="R27" i="22"/>
  <c r="Q405" i="66"/>
  <c r="Q44" i="60"/>
  <c r="Q462" i="66"/>
  <c r="Q44" i="63"/>
  <c r="K98" i="6"/>
  <c r="K45" i="6"/>
  <c r="S405" i="67"/>
  <c r="S63" i="60"/>
  <c r="S63" i="63"/>
  <c r="S462" i="67"/>
  <c r="U405" i="66"/>
  <c r="U44" i="60"/>
  <c r="U44" i="63"/>
  <c r="U462" i="66"/>
  <c r="I505" i="68"/>
  <c r="I82" i="60"/>
  <c r="I82" i="63"/>
  <c r="I577" i="68"/>
  <c r="R505" i="68"/>
  <c r="R82" i="60"/>
  <c r="R577" i="68"/>
  <c r="R82" i="63"/>
  <c r="O405" i="67"/>
  <c r="O63" i="60"/>
  <c r="O462" i="67"/>
  <c r="O63" i="63"/>
  <c r="J405" i="67"/>
  <c r="J63" i="60"/>
  <c r="J462" i="67"/>
  <c r="J63" i="63"/>
  <c r="G170" i="71"/>
  <c r="G144" i="48"/>
  <c r="G224" i="71"/>
  <c r="G144" i="51"/>
  <c r="R12" i="10"/>
  <c r="R12" i="13"/>
  <c r="R12" i="16" s="1"/>
  <c r="R4" i="9"/>
  <c r="C12" i="13"/>
  <c r="C12" i="16" s="1"/>
  <c r="C12" i="10"/>
  <c r="C4" i="9"/>
  <c r="D134" i="72"/>
  <c r="U162" i="46"/>
  <c r="O162" i="46"/>
  <c r="V164" i="64"/>
  <c r="J405" i="65"/>
  <c r="J25" i="60"/>
  <c r="J462" i="65"/>
  <c r="J25" i="63"/>
  <c r="C405" i="70"/>
  <c r="C125" i="60"/>
  <c r="C462" i="70"/>
  <c r="C125" i="63"/>
  <c r="J162" i="46"/>
  <c r="G405" i="65"/>
  <c r="G404" i="65" s="1"/>
  <c r="G25" i="60"/>
  <c r="G24" i="60" s="1"/>
  <c r="G25" i="63"/>
  <c r="G24" i="63" s="1"/>
  <c r="N170" i="71"/>
  <c r="N144" i="48"/>
  <c r="N224" i="71"/>
  <c r="N144" i="51"/>
  <c r="F162" i="46"/>
  <c r="F170" i="71"/>
  <c r="F144" i="48"/>
  <c r="F144" i="51"/>
  <c r="F224" i="71"/>
  <c r="U145" i="72"/>
  <c r="U173" i="46"/>
  <c r="K147" i="66"/>
  <c r="K54" i="46"/>
  <c r="N153" i="65"/>
  <c r="N41" i="46"/>
  <c r="F188" i="68"/>
  <c r="F103" i="46"/>
  <c r="D164" i="64"/>
  <c r="D15" i="46"/>
  <c r="B147" i="70"/>
  <c r="B135" i="46"/>
  <c r="C143" i="71"/>
  <c r="C153" i="46"/>
  <c r="K153" i="70"/>
  <c r="K141" i="46"/>
  <c r="S143" i="72"/>
  <c r="S171" i="46"/>
  <c r="T147" i="70"/>
  <c r="T135" i="46"/>
  <c r="E12" i="13"/>
  <c r="E12" i="16" s="1"/>
  <c r="E12" i="10"/>
  <c r="E4" i="9"/>
  <c r="Q405" i="70"/>
  <c r="Q125" i="60"/>
  <c r="Q462" i="70"/>
  <c r="Q125" i="63"/>
  <c r="R170" i="71"/>
  <c r="R144" i="48"/>
  <c r="R224" i="71"/>
  <c r="R144" i="51"/>
  <c r="L449" i="64"/>
  <c r="L4" i="60"/>
  <c r="L4" i="63"/>
  <c r="L512" i="64"/>
  <c r="C153" i="67"/>
  <c r="C79" i="46"/>
  <c r="B152" i="71"/>
  <c r="B144" i="47"/>
  <c r="J166" i="64"/>
  <c r="J17" i="46"/>
  <c r="D153" i="67"/>
  <c r="D79" i="46"/>
  <c r="J147" i="65"/>
  <c r="J35" i="46"/>
  <c r="J147" i="66"/>
  <c r="J54" i="46"/>
  <c r="U147" i="70"/>
  <c r="U135" i="46"/>
  <c r="J149" i="71"/>
  <c r="J159" i="46"/>
  <c r="G149" i="66"/>
  <c r="G56" i="46"/>
  <c r="G181" i="68"/>
  <c r="G96" i="46"/>
  <c r="D147" i="67"/>
  <c r="D73" i="46"/>
  <c r="L145" i="72"/>
  <c r="L173" i="46"/>
  <c r="K152" i="71"/>
  <c r="K144" i="47"/>
  <c r="O147" i="65"/>
  <c r="O35" i="46"/>
  <c r="P147" i="70"/>
  <c r="P135" i="46"/>
  <c r="G149" i="72"/>
  <c r="G177" i="46"/>
  <c r="Q188" i="68"/>
  <c r="Q103" i="46"/>
  <c r="K143" i="71"/>
  <c r="K153" i="46"/>
  <c r="D153" i="66"/>
  <c r="D60" i="46"/>
  <c r="P145" i="72"/>
  <c r="P173" i="46"/>
  <c r="O152" i="71"/>
  <c r="O144" i="47"/>
  <c r="G149" i="67"/>
  <c r="G75" i="46"/>
  <c r="R152" i="71"/>
  <c r="R144" i="47"/>
  <c r="B147" i="67"/>
  <c r="B73" i="46"/>
  <c r="O166" i="64"/>
  <c r="O17" i="46"/>
  <c r="F164" i="64"/>
  <c r="F15" i="46"/>
  <c r="N147" i="67"/>
  <c r="N73" i="46"/>
  <c r="E152" i="71"/>
  <c r="E144" i="47"/>
  <c r="R147" i="67"/>
  <c r="R73" i="46"/>
  <c r="U147" i="67"/>
  <c r="U73" i="46"/>
  <c r="T152" i="67"/>
  <c r="T78" i="46"/>
  <c r="C183" i="68"/>
  <c r="C98" i="46"/>
  <c r="U149" i="67"/>
  <c r="U75" i="46"/>
  <c r="V149" i="66"/>
  <c r="V56" i="46"/>
  <c r="O181" i="68"/>
  <c r="O96" i="46"/>
  <c r="C164" i="64"/>
  <c r="C15" i="46"/>
  <c r="E171" i="64"/>
  <c r="E22" i="46"/>
  <c r="C145" i="71"/>
  <c r="C155" i="46"/>
  <c r="L147" i="66"/>
  <c r="L54" i="46"/>
  <c r="H143" i="72"/>
  <c r="H171" i="46"/>
  <c r="G166" i="64"/>
  <c r="G17" i="46"/>
  <c r="J153" i="66"/>
  <c r="J60" i="46"/>
  <c r="P149" i="65"/>
  <c r="P37" i="46"/>
  <c r="B145" i="72"/>
  <c r="B173" i="46"/>
  <c r="V143" i="71"/>
  <c r="C145" i="72"/>
  <c r="C173" i="46"/>
  <c r="J143" i="72"/>
  <c r="J171" i="46"/>
  <c r="G153" i="67"/>
  <c r="G79" i="46"/>
  <c r="H171" i="64"/>
  <c r="H22" i="46"/>
  <c r="M171" i="64"/>
  <c r="M22" i="46"/>
  <c r="M3" i="12"/>
  <c r="H162" i="46"/>
  <c r="L405" i="66"/>
  <c r="L44" i="60"/>
  <c r="L462" i="66"/>
  <c r="L44" i="63"/>
  <c r="M405" i="66"/>
  <c r="M44" i="60"/>
  <c r="M462" i="66"/>
  <c r="M44" i="63"/>
  <c r="H170" i="71"/>
  <c r="H144" i="48"/>
  <c r="H144" i="51"/>
  <c r="H224" i="71"/>
  <c r="H405" i="67"/>
  <c r="H63" i="60"/>
  <c r="H63" i="63"/>
  <c r="H462" i="67"/>
  <c r="D405" i="65"/>
  <c r="D25" i="60"/>
  <c r="D462" i="65"/>
  <c r="D25" i="63"/>
  <c r="V134" i="72"/>
  <c r="H405" i="65"/>
  <c r="H25" i="60"/>
  <c r="H25" i="63"/>
  <c r="H462" i="65"/>
  <c r="R405" i="66"/>
  <c r="R44" i="60"/>
  <c r="R462" i="66"/>
  <c r="R44" i="63"/>
  <c r="L405" i="70"/>
  <c r="L125" i="60"/>
  <c r="L125" i="63"/>
  <c r="L462" i="70"/>
  <c r="K405" i="66"/>
  <c r="K44" i="60"/>
  <c r="K462" i="66"/>
  <c r="K44" i="63"/>
  <c r="R405" i="67"/>
  <c r="R63" i="60"/>
  <c r="R63" i="63"/>
  <c r="R462" i="67"/>
  <c r="L3" i="12"/>
  <c r="R24" i="61"/>
  <c r="U405" i="67"/>
  <c r="U63" i="60"/>
  <c r="U462" i="67"/>
  <c r="U63" i="63"/>
  <c r="H405" i="66"/>
  <c r="H44" i="60"/>
  <c r="H44" i="63"/>
  <c r="H462" i="66"/>
  <c r="T405" i="66"/>
  <c r="T44" i="60"/>
  <c r="T44" i="63"/>
  <c r="T462" i="66"/>
  <c r="Q3" i="12"/>
  <c r="S134" i="72"/>
  <c r="Q162" i="46"/>
  <c r="D405" i="66"/>
  <c r="D44" i="60"/>
  <c r="D44" i="63"/>
  <c r="D462" i="66"/>
  <c r="R39" i="56"/>
  <c r="V75" i="46"/>
  <c r="F12" i="13"/>
  <c r="F12" i="16" s="1"/>
  <c r="F12" i="10"/>
  <c r="F4" i="9"/>
  <c r="B98" i="6"/>
  <c r="B45" i="6"/>
  <c r="C405" i="67"/>
  <c r="C63" i="60"/>
  <c r="C462" i="67"/>
  <c r="C63" i="63"/>
  <c r="K405" i="67"/>
  <c r="K63" i="60"/>
  <c r="K462" i="67"/>
  <c r="K63" i="63"/>
  <c r="H505" i="68"/>
  <c r="H82" i="60"/>
  <c r="H82" i="63"/>
  <c r="H577" i="68"/>
  <c r="I98" i="6"/>
  <c r="I45" i="6"/>
  <c r="S505" i="68"/>
  <c r="S82" i="60"/>
  <c r="S577" i="68"/>
  <c r="S82" i="63"/>
  <c r="H134" i="72"/>
  <c r="T505" i="68"/>
  <c r="T82" i="60"/>
  <c r="T82" i="63"/>
  <c r="T577" i="68"/>
  <c r="E405" i="65"/>
  <c r="E25" i="60"/>
  <c r="E462" i="65"/>
  <c r="E25" i="63"/>
  <c r="D505" i="68"/>
  <c r="D82" i="60"/>
  <c r="D577" i="68"/>
  <c r="D82" i="63"/>
  <c r="O147" i="67"/>
  <c r="O73" i="46"/>
  <c r="B143" i="71"/>
  <c r="B153" i="46"/>
  <c r="O149" i="72"/>
  <c r="O177" i="46"/>
  <c r="C149" i="66"/>
  <c r="C56" i="46"/>
  <c r="V147" i="66"/>
  <c r="V54" i="46"/>
  <c r="E147" i="66"/>
  <c r="E54" i="46"/>
  <c r="F3" i="12"/>
  <c r="N12" i="13"/>
  <c r="N12" i="16" s="1"/>
  <c r="N12" i="10"/>
  <c r="N4" i="9"/>
  <c r="U183" i="68"/>
  <c r="U98" i="46"/>
  <c r="H153" i="70"/>
  <c r="H141" i="46"/>
  <c r="T147" i="66"/>
  <c r="T54" i="46"/>
  <c r="O183" i="68"/>
  <c r="O98" i="46"/>
  <c r="N153" i="66"/>
  <c r="N60" i="46"/>
  <c r="S149" i="65"/>
  <c r="S37" i="46"/>
  <c r="B153" i="70"/>
  <c r="B141" i="46"/>
  <c r="P166" i="64"/>
  <c r="P17" i="46"/>
  <c r="B149" i="70"/>
  <c r="B137" i="46"/>
  <c r="O145" i="72"/>
  <c r="O173" i="46"/>
  <c r="G164" i="64"/>
  <c r="G15" i="46"/>
  <c r="S164" i="64"/>
  <c r="S15" i="46"/>
  <c r="Q149" i="71"/>
  <c r="Q159" i="46"/>
  <c r="B153" i="67"/>
  <c r="B79" i="46"/>
  <c r="D171" i="64"/>
  <c r="D22" i="46"/>
  <c r="Q143" i="71"/>
  <c r="Q153" i="46"/>
  <c r="G147" i="66"/>
  <c r="G54" i="46"/>
  <c r="R147" i="66"/>
  <c r="R54" i="46"/>
  <c r="K149" i="72"/>
  <c r="K177" i="46"/>
  <c r="G188" i="68"/>
  <c r="G103" i="46"/>
  <c r="U149" i="70"/>
  <c r="U137" i="46"/>
  <c r="V147" i="65"/>
  <c r="V35" i="46"/>
  <c r="C149" i="72"/>
  <c r="C177" i="46"/>
  <c r="E147" i="65"/>
  <c r="E35" i="46"/>
  <c r="P149" i="66"/>
  <c r="P56" i="46"/>
  <c r="J153" i="70"/>
  <c r="J141" i="46"/>
  <c r="I143" i="72"/>
  <c r="I171" i="46"/>
  <c r="Q153" i="66"/>
  <c r="Q60" i="46"/>
  <c r="E143" i="71"/>
  <c r="E153" i="46"/>
  <c r="S166" i="64"/>
  <c r="J149" i="67"/>
  <c r="J75" i="46"/>
  <c r="C147" i="65"/>
  <c r="C35" i="46"/>
  <c r="J149" i="72"/>
  <c r="J177" i="46"/>
  <c r="F147" i="70"/>
  <c r="F135" i="46"/>
  <c r="N147" i="65"/>
  <c r="N35" i="46"/>
  <c r="U149" i="65"/>
  <c r="U37" i="46"/>
  <c r="M143" i="72"/>
  <c r="M171" i="46"/>
  <c r="N153" i="67"/>
  <c r="N79" i="46"/>
  <c r="L171" i="64"/>
  <c r="L22" i="46"/>
  <c r="G145" i="72"/>
  <c r="G173" i="46"/>
  <c r="V166" i="64"/>
  <c r="V17" i="46"/>
  <c r="E153" i="70"/>
  <c r="E141" i="46"/>
  <c r="F153" i="67"/>
  <c r="F79" i="46"/>
  <c r="I147" i="65"/>
  <c r="I35" i="46"/>
  <c r="H149" i="72"/>
  <c r="H177" i="46"/>
  <c r="G147" i="67"/>
  <c r="G73" i="46"/>
  <c r="Q152" i="71"/>
  <c r="Q144" i="47"/>
  <c r="B98" i="66"/>
  <c r="B43" i="44"/>
  <c r="U3" i="12"/>
  <c r="Q98" i="6"/>
  <c r="Q45" i="6"/>
  <c r="K170" i="71"/>
  <c r="K144" i="48"/>
  <c r="K144" i="51"/>
  <c r="K224" i="71"/>
  <c r="O12" i="13"/>
  <c r="O12" i="16" s="1"/>
  <c r="O12" i="10"/>
  <c r="O4" i="9"/>
  <c r="U153" i="46"/>
  <c r="K405" i="70"/>
  <c r="K125" i="60"/>
  <c r="K125" i="63"/>
  <c r="K462" i="70"/>
  <c r="K12" i="13"/>
  <c r="K12" i="16" s="1"/>
  <c r="K12" i="10"/>
  <c r="K4" i="9"/>
  <c r="R405" i="65"/>
  <c r="R25" i="60"/>
  <c r="R25" i="63"/>
  <c r="R462" i="65"/>
  <c r="L134" i="72"/>
  <c r="T162" i="46"/>
  <c r="N131" i="6"/>
  <c r="N155" i="6"/>
  <c r="E170" i="71"/>
  <c r="E144" i="48"/>
  <c r="E224" i="71"/>
  <c r="E144" i="51"/>
  <c r="R98" i="6"/>
  <c r="R45" i="6"/>
  <c r="Q170" i="71"/>
  <c r="Q144" i="48"/>
  <c r="Q224" i="71"/>
  <c r="Q144" i="51"/>
  <c r="N162" i="46"/>
  <c r="B162" i="46"/>
  <c r="E3" i="12"/>
  <c r="D405" i="70"/>
  <c r="D125" i="60"/>
  <c r="D125" i="63"/>
  <c r="D462" i="70"/>
  <c r="E405" i="70"/>
  <c r="E125" i="60"/>
  <c r="E125" i="63"/>
  <c r="E462" i="70"/>
  <c r="P170" i="71"/>
  <c r="P144" i="48"/>
  <c r="P144" i="51"/>
  <c r="P224" i="71"/>
  <c r="N405" i="70"/>
  <c r="N125" i="60"/>
  <c r="N462" i="70"/>
  <c r="N125" i="63"/>
  <c r="V405" i="70"/>
  <c r="V125" i="60"/>
  <c r="V125" i="63"/>
  <c r="V462" i="70"/>
  <c r="F449" i="64"/>
  <c r="F4" i="60"/>
  <c r="F512" i="64"/>
  <c r="F4" i="63"/>
  <c r="C405" i="66"/>
  <c r="C44" i="60"/>
  <c r="C44" i="63"/>
  <c r="C462" i="66"/>
  <c r="R343" i="65"/>
  <c r="G3" i="12"/>
  <c r="J98" i="6"/>
  <c r="J45" i="6"/>
  <c r="M170" i="71"/>
  <c r="M144" i="48"/>
  <c r="M224" i="71"/>
  <c r="M144" i="51"/>
  <c r="E505" i="68"/>
  <c r="E82" i="60"/>
  <c r="E577" i="68"/>
  <c r="E82" i="63"/>
  <c r="J170" i="71"/>
  <c r="J144" i="48"/>
  <c r="J224" i="71"/>
  <c r="J144" i="51"/>
  <c r="P405" i="70"/>
  <c r="P125" i="60"/>
  <c r="P462" i="70"/>
  <c r="P125" i="63"/>
  <c r="T98" i="6"/>
  <c r="T45" i="6"/>
  <c r="L12" i="13"/>
  <c r="L12" i="16" s="1"/>
  <c r="L12" i="10"/>
  <c r="L4" i="9"/>
  <c r="D98" i="6"/>
  <c r="D45" i="6"/>
  <c r="F405" i="67"/>
  <c r="F63" i="60"/>
  <c r="F462" i="67"/>
  <c r="F63" i="63"/>
  <c r="C153" i="70"/>
  <c r="C141" i="46"/>
  <c r="I62" i="44"/>
  <c r="K153" i="67"/>
  <c r="K79" i="46"/>
  <c r="V145" i="71"/>
  <c r="V155" i="46"/>
  <c r="O153" i="66"/>
  <c r="O60" i="46"/>
  <c r="U505" i="68"/>
  <c r="U82" i="60"/>
  <c r="U82" i="63"/>
  <c r="U577" i="68"/>
  <c r="Q405" i="67"/>
  <c r="Q63" i="60"/>
  <c r="Q63" i="63"/>
  <c r="Q462" i="67"/>
  <c r="U98" i="6"/>
  <c r="U45" i="6"/>
  <c r="F405" i="66"/>
  <c r="F44" i="60"/>
  <c r="F462" i="66"/>
  <c r="F44" i="63"/>
  <c r="P134" i="72"/>
  <c r="M188" i="68"/>
  <c r="M103" i="46"/>
  <c r="E153" i="65"/>
  <c r="E41" i="46"/>
  <c r="B147" i="65"/>
  <c r="B35" i="46"/>
  <c r="G145" i="71"/>
  <c r="G155" i="46"/>
  <c r="N147" i="66"/>
  <c r="N54" i="46"/>
  <c r="J171" i="64"/>
  <c r="J22" i="46"/>
  <c r="M149" i="72"/>
  <c r="M177" i="46"/>
  <c r="E147" i="70"/>
  <c r="E135" i="46"/>
  <c r="P147" i="66"/>
  <c r="P54" i="46"/>
  <c r="J147" i="70"/>
  <c r="J135" i="46"/>
  <c r="L153" i="65"/>
  <c r="L41" i="46"/>
  <c r="O145" i="71"/>
  <c r="O155" i="46"/>
  <c r="S145" i="72"/>
  <c r="S173" i="46"/>
  <c r="S152" i="71"/>
  <c r="S144" i="47"/>
  <c r="L153" i="67"/>
  <c r="L79" i="46"/>
  <c r="L147" i="65"/>
  <c r="L35" i="46"/>
  <c r="I149" i="70"/>
  <c r="I137" i="46"/>
  <c r="P143" i="72"/>
  <c r="P171" i="46"/>
  <c r="Q153" i="65"/>
  <c r="Q41" i="46"/>
  <c r="C149" i="70"/>
  <c r="C137" i="46"/>
  <c r="M143" i="71"/>
  <c r="M153" i="46"/>
  <c r="J183" i="68"/>
  <c r="J98" i="46"/>
  <c r="H143" i="71"/>
  <c r="H153" i="46"/>
  <c r="F181" i="68"/>
  <c r="F96" i="46"/>
  <c r="K181" i="68"/>
  <c r="K96" i="46"/>
  <c r="L149" i="66"/>
  <c r="L56" i="46"/>
  <c r="P153" i="66"/>
  <c r="P60" i="46"/>
  <c r="D147" i="70"/>
  <c r="D135" i="46"/>
  <c r="D143" i="71"/>
  <c r="D153" i="46"/>
  <c r="Q147" i="66"/>
  <c r="Q54" i="46"/>
  <c r="H153" i="67"/>
  <c r="H79" i="46"/>
  <c r="T147" i="65"/>
  <c r="T35" i="46"/>
  <c r="F153" i="65"/>
  <c r="F41" i="46"/>
  <c r="H152" i="71"/>
  <c r="H144" i="47"/>
  <c r="F147" i="65"/>
  <c r="F35" i="46"/>
  <c r="P171" i="64"/>
  <c r="P22" i="46"/>
  <c r="B181" i="68"/>
  <c r="B96" i="46"/>
  <c r="I145" i="71"/>
  <c r="I155" i="46"/>
  <c r="O149" i="70"/>
  <c r="O137" i="46"/>
  <c r="M153" i="67"/>
  <c r="M79" i="46"/>
  <c r="J149" i="65"/>
  <c r="J37" i="46"/>
  <c r="C147" i="67"/>
  <c r="C73" i="46"/>
  <c r="P149" i="70"/>
  <c r="P137" i="46"/>
  <c r="P145" i="71"/>
  <c r="P155" i="46"/>
  <c r="E153" i="67"/>
  <c r="E79" i="46"/>
  <c r="I166" i="64"/>
  <c r="I17" i="46"/>
  <c r="B3" i="12"/>
  <c r="M405" i="67"/>
  <c r="M63" i="60"/>
  <c r="M63" i="63"/>
  <c r="M462" i="67"/>
  <c r="T365" i="64"/>
  <c r="H3" i="12"/>
  <c r="P12" i="13"/>
  <c r="P12" i="16" s="1"/>
  <c r="P12" i="10"/>
  <c r="P4" i="9"/>
  <c r="J405" i="66"/>
  <c r="J44" i="60"/>
  <c r="J44" i="63"/>
  <c r="J462" i="66"/>
  <c r="M405" i="70"/>
  <c r="M125" i="60"/>
  <c r="M462" i="70"/>
  <c r="M125" i="63"/>
  <c r="L162" i="46"/>
  <c r="P98" i="6"/>
  <c r="P45" i="6"/>
  <c r="N98" i="6"/>
  <c r="N45" i="6"/>
  <c r="K3" i="12"/>
  <c r="C134" i="72"/>
  <c r="P405" i="67"/>
  <c r="P63" i="60"/>
  <c r="P462" i="67"/>
  <c r="P63" i="63"/>
  <c r="J505" i="68"/>
  <c r="J82" i="60"/>
  <c r="J577" i="68"/>
  <c r="J82" i="63"/>
  <c r="L405" i="67"/>
  <c r="L63" i="60"/>
  <c r="L462" i="67"/>
  <c r="L63" i="63"/>
  <c r="O505" i="68"/>
  <c r="O82" i="60"/>
  <c r="O82" i="63"/>
  <c r="O577" i="68"/>
  <c r="Q505" i="68"/>
  <c r="Q82" i="60"/>
  <c r="Q577" i="68"/>
  <c r="Q82" i="63"/>
  <c r="R24" i="56"/>
  <c r="O134" i="72"/>
  <c r="V153" i="46"/>
  <c r="C505" i="68"/>
  <c r="C82" i="60"/>
  <c r="C577" i="68"/>
  <c r="C82" i="63"/>
  <c r="R385" i="65"/>
  <c r="R24" i="59"/>
  <c r="R24" i="62"/>
  <c r="R442" i="65"/>
  <c r="O98" i="6"/>
  <c r="O45" i="6"/>
  <c r="H12" i="13"/>
  <c r="H12" i="16" s="1"/>
  <c r="H12" i="10"/>
  <c r="H4" i="9"/>
  <c r="V98" i="6"/>
  <c r="V45" i="6"/>
  <c r="M12" i="13"/>
  <c r="M12" i="16" s="1"/>
  <c r="M12" i="10"/>
  <c r="M4" i="9"/>
  <c r="E405" i="67"/>
  <c r="E63" i="60"/>
  <c r="E63" i="63"/>
  <c r="E462" i="67"/>
  <c r="D162" i="46"/>
  <c r="G505" i="68"/>
  <c r="G82" i="60"/>
  <c r="G82" i="63"/>
  <c r="G577" i="68"/>
  <c r="M134" i="72"/>
  <c r="P4" i="23"/>
  <c r="P4" i="26" s="1"/>
  <c r="P405" i="65"/>
  <c r="P25" i="60"/>
  <c r="P462" i="65"/>
  <c r="P25" i="63"/>
  <c r="V12" i="13"/>
  <c r="V12" i="16" s="1"/>
  <c r="V12" i="10"/>
  <c r="V4" i="9"/>
  <c r="C98" i="6"/>
  <c r="C45" i="6"/>
  <c r="L152" i="71"/>
  <c r="L144" i="47"/>
  <c r="J147" i="67"/>
  <c r="J73" i="46"/>
  <c r="K143" i="72"/>
  <c r="K171" i="46"/>
  <c r="I171" i="64"/>
  <c r="I22" i="46"/>
  <c r="B166" i="64"/>
  <c r="B17" i="46"/>
  <c r="F149" i="72"/>
  <c r="F177" i="46"/>
  <c r="B145" i="71"/>
  <c r="B155" i="46"/>
  <c r="M147" i="67"/>
  <c r="M73" i="46"/>
  <c r="M153" i="65"/>
  <c r="M41" i="46"/>
  <c r="R147" i="70"/>
  <c r="R135" i="46"/>
  <c r="V170" i="71"/>
  <c r="V144" i="48"/>
  <c r="V224" i="71"/>
  <c r="V144" i="51"/>
  <c r="S3" i="12"/>
  <c r="P505" i="68"/>
  <c r="P82" i="60"/>
  <c r="P82" i="63"/>
  <c r="P577" i="68"/>
  <c r="D405" i="67"/>
  <c r="D63" i="60"/>
  <c r="D63" i="63"/>
  <c r="D462" i="67"/>
  <c r="R3" i="17"/>
  <c r="M147" i="65"/>
  <c r="M35" i="46"/>
  <c r="P153" i="67"/>
  <c r="P79" i="46"/>
  <c r="K153" i="66"/>
  <c r="K60" i="46"/>
  <c r="T143" i="72"/>
  <c r="T171" i="46"/>
  <c r="L149" i="65"/>
  <c r="L37" i="46"/>
  <c r="R153" i="70"/>
  <c r="R141" i="46"/>
  <c r="V147" i="67"/>
  <c r="V73" i="46"/>
  <c r="C171" i="64"/>
  <c r="C22" i="46"/>
  <c r="J153" i="67"/>
  <c r="J79" i="46"/>
  <c r="B188" i="68"/>
  <c r="B103" i="46"/>
  <c r="O147" i="66"/>
  <c r="O54" i="46"/>
  <c r="B147" i="66"/>
  <c r="B54" i="46"/>
  <c r="L143" i="72"/>
  <c r="L171" i="46"/>
  <c r="G153" i="65"/>
  <c r="G41" i="46"/>
  <c r="H147" i="70"/>
  <c r="H135" i="46"/>
  <c r="O147" i="70"/>
  <c r="O135" i="46"/>
  <c r="J143" i="71"/>
  <c r="J153" i="46"/>
  <c r="I152" i="71"/>
  <c r="I144" i="47"/>
  <c r="N188" i="68"/>
  <c r="N103" i="46"/>
  <c r="C149" i="65"/>
  <c r="C37" i="46"/>
  <c r="G147" i="65"/>
  <c r="G35" i="46"/>
  <c r="R153" i="67"/>
  <c r="F152" i="71"/>
  <c r="F144" i="47"/>
  <c r="S145" i="71"/>
  <c r="S155" i="46"/>
  <c r="I149" i="65"/>
  <c r="I37" i="46"/>
  <c r="D152" i="71"/>
  <c r="D144" i="47"/>
  <c r="M147" i="66"/>
  <c r="M54" i="46"/>
  <c r="J152" i="71"/>
  <c r="J144" i="47"/>
  <c r="O153" i="65"/>
  <c r="O41" i="46"/>
  <c r="L149" i="67"/>
  <c r="L75" i="46"/>
  <c r="P149" i="67"/>
  <c r="P75" i="46"/>
  <c r="U143" i="72"/>
  <c r="U171" i="46"/>
  <c r="Q143" i="72"/>
  <c r="Q171" i="46"/>
  <c r="O188" i="68"/>
  <c r="O103" i="46"/>
  <c r="N147" i="70"/>
  <c r="N135" i="46"/>
  <c r="B149" i="65"/>
  <c r="B37" i="46"/>
  <c r="U144" i="45"/>
  <c r="P181" i="68"/>
  <c r="P96" i="46"/>
  <c r="U147" i="65"/>
  <c r="U35" i="46"/>
  <c r="L143" i="71"/>
  <c r="L153" i="46"/>
  <c r="I164" i="64"/>
  <c r="I15" i="46"/>
  <c r="M153" i="70"/>
  <c r="M141" i="46"/>
  <c r="L183" i="68"/>
  <c r="L98" i="46"/>
  <c r="L188" i="68"/>
  <c r="L103" i="46"/>
  <c r="E181" i="68"/>
  <c r="E96" i="46"/>
  <c r="I149" i="66"/>
  <c r="I56" i="46"/>
  <c r="O149" i="66"/>
  <c r="O56" i="46"/>
  <c r="P164" i="64"/>
  <c r="P15" i="46"/>
  <c r="C181" i="68"/>
  <c r="C96" i="46"/>
  <c r="R149" i="71"/>
  <c r="R159" i="46"/>
  <c r="E188" i="68"/>
  <c r="E103" i="46"/>
  <c r="I181" i="68"/>
  <c r="I96" i="46"/>
  <c r="Q147" i="67"/>
  <c r="Q73" i="46"/>
  <c r="H164" i="64"/>
  <c r="H15" i="46"/>
  <c r="D188" i="68"/>
  <c r="D103" i="46"/>
  <c r="F153" i="70"/>
  <c r="F141" i="46"/>
  <c r="D147" i="66"/>
  <c r="D54" i="46"/>
  <c r="B98" i="67"/>
  <c r="P98" i="67"/>
  <c r="O3" i="12"/>
  <c r="D170" i="71"/>
  <c r="D144" i="48"/>
  <c r="D144" i="51"/>
  <c r="D224" i="71"/>
  <c r="S405" i="70"/>
  <c r="S125" i="60"/>
  <c r="S125" i="63"/>
  <c r="S462" i="70"/>
  <c r="S449" i="64"/>
  <c r="S4" i="60"/>
  <c r="S512" i="64"/>
  <c r="S4" i="63"/>
  <c r="G134" i="72"/>
  <c r="U449" i="64"/>
  <c r="U4" i="60"/>
  <c r="U4" i="63"/>
  <c r="U512" i="64"/>
  <c r="G162" i="46"/>
  <c r="C405" i="65"/>
  <c r="C25" i="60"/>
  <c r="C462" i="65"/>
  <c r="C25" i="63"/>
  <c r="V3" i="12"/>
  <c r="T3" i="12"/>
  <c r="V25" i="56"/>
  <c r="E162" i="46"/>
  <c r="G405" i="67"/>
  <c r="G63" i="60"/>
  <c r="G462" i="67"/>
  <c r="G63" i="63"/>
  <c r="V405" i="67"/>
  <c r="V63" i="60"/>
  <c r="V63" i="63"/>
  <c r="V462" i="67"/>
  <c r="M505" i="68"/>
  <c r="M82" i="60"/>
  <c r="M577" i="68"/>
  <c r="M82" i="63"/>
  <c r="G12" i="13"/>
  <c r="G12" i="16" s="1"/>
  <c r="G12" i="10"/>
  <c r="G4" i="9"/>
  <c r="R309" i="65"/>
  <c r="R328" i="65" s="1"/>
  <c r="I170" i="71"/>
  <c r="I144" i="48"/>
  <c r="I144" i="51"/>
  <c r="I224" i="71"/>
  <c r="E98" i="6"/>
  <c r="E45" i="6"/>
  <c r="U405" i="70"/>
  <c r="U125" i="60"/>
  <c r="U125" i="63"/>
  <c r="U462" i="70"/>
  <c r="I162" i="46"/>
  <c r="I405" i="70"/>
  <c r="I125" i="60"/>
  <c r="I462" i="70"/>
  <c r="I125" i="63"/>
  <c r="P4" i="21"/>
  <c r="O170" i="71"/>
  <c r="O144" i="48"/>
  <c r="O224" i="71"/>
  <c r="O144" i="51"/>
  <c r="T449" i="64"/>
  <c r="T4" i="60"/>
  <c r="T4" i="63"/>
  <c r="T512" i="64"/>
  <c r="N153" i="70"/>
  <c r="N141" i="46"/>
  <c r="C147" i="66"/>
  <c r="C54" i="46"/>
  <c r="D149" i="72"/>
  <c r="D177" i="46"/>
  <c r="E149" i="71"/>
  <c r="E159" i="46"/>
  <c r="F147" i="67"/>
  <c r="F73" i="46"/>
  <c r="B149" i="71"/>
  <c r="B159" i="46"/>
  <c r="P153" i="65"/>
  <c r="P41" i="46"/>
  <c r="P183" i="68"/>
  <c r="P98" i="46"/>
  <c r="Q147" i="65"/>
  <c r="Q35" i="46"/>
  <c r="G152" i="71"/>
  <c r="G144" i="47"/>
  <c r="T147" i="67"/>
  <c r="T73" i="46"/>
  <c r="C3" i="12"/>
  <c r="G405" i="66"/>
  <c r="G404" i="66" s="1"/>
  <c r="G44" i="60"/>
  <c r="G43" i="60" s="1"/>
  <c r="G462" i="66"/>
  <c r="G461" i="66" s="1"/>
  <c r="G44" i="63"/>
  <c r="G43" i="63" s="1"/>
  <c r="U12" i="10"/>
  <c r="U12" i="13"/>
  <c r="U12" i="16" s="1"/>
  <c r="U4" i="9"/>
  <c r="H449" i="64"/>
  <c r="H4" i="60"/>
  <c r="H512" i="64"/>
  <c r="H4" i="63"/>
  <c r="G98" i="6"/>
  <c r="G45" i="6"/>
  <c r="I134" i="72"/>
  <c r="K162" i="46"/>
  <c r="U170" i="71"/>
  <c r="U144" i="48"/>
  <c r="U224" i="71"/>
  <c r="U144" i="51"/>
  <c r="I147" i="67"/>
  <c r="I73" i="46"/>
  <c r="E147" i="67"/>
  <c r="E73" i="46"/>
  <c r="H153" i="65"/>
  <c r="H41" i="46"/>
  <c r="V147" i="70"/>
  <c r="V135" i="46"/>
  <c r="O118" i="68"/>
  <c r="R164" i="64"/>
  <c r="R15" i="46"/>
  <c r="C188" i="68"/>
  <c r="C103" i="46"/>
  <c r="P147" i="67"/>
  <c r="P73" i="46"/>
  <c r="R147" i="65"/>
  <c r="R35" i="46"/>
  <c r="N181" i="68"/>
  <c r="N96" i="46"/>
  <c r="R347" i="65"/>
  <c r="R24" i="57"/>
  <c r="N149" i="71"/>
  <c r="N159" i="46"/>
  <c r="P147" i="65"/>
  <c r="P35" i="46"/>
  <c r="C143" i="72"/>
  <c r="C171" i="46"/>
  <c r="L147" i="70"/>
  <c r="L135" i="46"/>
  <c r="V149" i="70"/>
  <c r="V137" i="46"/>
  <c r="Q147" i="70"/>
  <c r="Q135" i="46"/>
  <c r="O149" i="65"/>
  <c r="O37" i="46"/>
  <c r="G149" i="71"/>
  <c r="G159" i="46"/>
  <c r="V181" i="68"/>
  <c r="V96" i="46"/>
  <c r="G143" i="44"/>
  <c r="B149" i="67"/>
  <c r="B75" i="46"/>
  <c r="U145" i="71"/>
  <c r="U155" i="46"/>
  <c r="G153" i="70"/>
  <c r="G141" i="46"/>
  <c r="U149" i="66"/>
  <c r="U56" i="46"/>
  <c r="Q153" i="67"/>
  <c r="Q79" i="46"/>
  <c r="B164" i="64"/>
  <c r="B15" i="46"/>
  <c r="E143" i="72"/>
  <c r="E171" i="46"/>
  <c r="B183" i="68"/>
  <c r="B98" i="46"/>
  <c r="Q171" i="64"/>
  <c r="Q22" i="46"/>
  <c r="H153" i="66"/>
  <c r="H60" i="46"/>
  <c r="N171" i="64"/>
  <c r="N22" i="46"/>
  <c r="U166" i="64"/>
  <c r="U17" i="46"/>
  <c r="O164" i="64"/>
  <c r="O15" i="46"/>
  <c r="J188" i="68"/>
  <c r="J103" i="46"/>
  <c r="G149" i="65"/>
  <c r="G37" i="46"/>
  <c r="O149" i="67"/>
  <c r="O75" i="46"/>
  <c r="B171" i="64"/>
  <c r="B22" i="46"/>
  <c r="F153" i="66"/>
  <c r="F60" i="46"/>
  <c r="K188" i="68"/>
  <c r="K103" i="46"/>
  <c r="B149" i="72"/>
  <c r="B177" i="46"/>
  <c r="I147" i="70"/>
  <c r="I135" i="46"/>
  <c r="C149" i="71"/>
  <c r="C159" i="46"/>
  <c r="C147" i="70"/>
  <c r="C135" i="46"/>
  <c r="V149" i="65"/>
  <c r="V37" i="46"/>
  <c r="F171" i="64"/>
  <c r="F22" i="46"/>
  <c r="R143" i="72"/>
  <c r="R171" i="46"/>
  <c r="O153" i="67"/>
  <c r="O79" i="46"/>
  <c r="B153" i="66"/>
  <c r="B60" i="46"/>
  <c r="F143" i="71"/>
  <c r="F153" i="46"/>
  <c r="U164" i="64"/>
  <c r="U15" i="46"/>
  <c r="S149" i="67"/>
  <c r="S75" i="46"/>
  <c r="H147" i="66"/>
  <c r="H54" i="46"/>
  <c r="G147" i="70"/>
  <c r="G135" i="46"/>
  <c r="L164" i="64"/>
  <c r="L15" i="46"/>
  <c r="R171" i="64"/>
  <c r="R22" i="46"/>
  <c r="C152" i="71"/>
  <c r="C144" i="47"/>
  <c r="J181" i="68"/>
  <c r="J96" i="46"/>
  <c r="L98" i="70"/>
  <c r="N405" i="67"/>
  <c r="N63" i="60"/>
  <c r="N462" i="67"/>
  <c r="N63" i="63"/>
  <c r="I405" i="67"/>
  <c r="I63" i="60"/>
  <c r="I63" i="63"/>
  <c r="I462" i="67"/>
  <c r="F505" i="68"/>
  <c r="F82" i="60"/>
  <c r="F577" i="68"/>
  <c r="F82" i="63"/>
  <c r="N3" i="12"/>
  <c r="L98" i="6"/>
  <c r="L45" i="6"/>
  <c r="B12" i="13"/>
  <c r="B12" i="16" s="1"/>
  <c r="B12" i="10"/>
  <c r="B4" i="9"/>
  <c r="S170" i="71"/>
  <c r="S144" i="48"/>
  <c r="S224" i="71"/>
  <c r="S144" i="51"/>
  <c r="S12" i="13"/>
  <c r="S12" i="16" s="1"/>
  <c r="S12" i="10"/>
  <c r="S4" i="9"/>
  <c r="T12" i="13"/>
  <c r="T12" i="16" s="1"/>
  <c r="T12" i="10"/>
  <c r="T4" i="9"/>
  <c r="J12" i="13"/>
  <c r="J12" i="16" s="1"/>
  <c r="J12" i="10"/>
  <c r="J4" i="9"/>
  <c r="I12" i="13"/>
  <c r="I12" i="16" s="1"/>
  <c r="I12" i="10"/>
  <c r="I4" i="9"/>
  <c r="I3" i="12"/>
  <c r="V405" i="65"/>
  <c r="V25" i="60"/>
  <c r="V25" i="63"/>
  <c r="V462" i="65"/>
  <c r="H98" i="6"/>
  <c r="H45" i="6"/>
  <c r="U134" i="72"/>
  <c r="C162" i="46"/>
  <c r="T31" i="13"/>
  <c r="T31" i="16" s="1"/>
  <c r="T31" i="10"/>
  <c r="T170" i="71"/>
  <c r="T144" i="48"/>
  <c r="T144" i="51"/>
  <c r="T224" i="71"/>
  <c r="M98" i="6"/>
  <c r="M45" i="6"/>
  <c r="T405" i="65"/>
  <c r="T25" i="60"/>
  <c r="T25" i="63"/>
  <c r="T462" i="65"/>
  <c r="S102" i="56"/>
  <c r="O405" i="66"/>
  <c r="O44" i="60"/>
  <c r="O462" i="66"/>
  <c r="O44" i="63"/>
  <c r="F134" i="72"/>
  <c r="E405" i="66"/>
  <c r="E44" i="60"/>
  <c r="E462" i="66"/>
  <c r="E44" i="63"/>
  <c r="L505" i="68"/>
  <c r="L82" i="60"/>
  <c r="L577" i="68"/>
  <c r="L82" i="63"/>
  <c r="N505" i="68"/>
  <c r="N82" i="60"/>
  <c r="N82" i="63"/>
  <c r="N577" i="68"/>
  <c r="V405" i="66"/>
  <c r="V44" i="60"/>
  <c r="V44" i="63"/>
  <c r="V462" i="66"/>
  <c r="Q12" i="13"/>
  <c r="Q12" i="16" s="1"/>
  <c r="Q12" i="10"/>
  <c r="Q4" i="9"/>
  <c r="D12" i="13"/>
  <c r="D12" i="16" s="1"/>
  <c r="D12" i="10"/>
  <c r="D4" i="9"/>
  <c r="P405" i="66"/>
  <c r="P44" i="60"/>
  <c r="P44" i="63"/>
  <c r="P462" i="66"/>
  <c r="S149" i="66"/>
  <c r="S56" i="46"/>
  <c r="L149" i="71"/>
  <c r="L159" i="46"/>
  <c r="K147" i="70"/>
  <c r="K135" i="46"/>
  <c r="K149" i="71"/>
  <c r="K159" i="46"/>
  <c r="K171" i="64"/>
  <c r="K22" i="46"/>
  <c r="T15" i="46"/>
  <c r="T164" i="64"/>
  <c r="I153" i="67"/>
  <c r="I79" i="46"/>
  <c r="U152" i="71"/>
  <c r="U144" i="47"/>
  <c r="V183" i="68"/>
  <c r="V98" i="46"/>
  <c r="P162" i="46"/>
  <c r="V449" i="64"/>
  <c r="V4" i="60"/>
  <c r="V4" i="63"/>
  <c r="V512" i="64"/>
  <c r="K134" i="72"/>
  <c r="F405" i="65"/>
  <c r="F25" i="60"/>
  <c r="F462" i="65"/>
  <c r="F25" i="63"/>
  <c r="S405" i="65"/>
  <c r="S25" i="60"/>
  <c r="S25" i="63"/>
  <c r="S462" i="65"/>
  <c r="Q164" i="64"/>
  <c r="Q15" i="46"/>
  <c r="B143" i="72"/>
  <c r="B171" i="46"/>
  <c r="E153" i="66"/>
  <c r="E60" i="46"/>
  <c r="D147" i="65"/>
  <c r="D35" i="46"/>
  <c r="D181" i="68"/>
  <c r="D96" i="46"/>
  <c r="L181" i="68"/>
  <c r="L96" i="46"/>
  <c r="C149" i="67"/>
  <c r="C75" i="46"/>
  <c r="G153" i="66"/>
  <c r="G60" i="46"/>
  <c r="N149" i="72"/>
  <c r="N177" i="46"/>
  <c r="I149" i="67"/>
  <c r="I75" i="46"/>
  <c r="I183" i="68"/>
  <c r="I98" i="46"/>
  <c r="M164" i="64"/>
  <c r="M15" i="46"/>
  <c r="I147" i="66"/>
  <c r="I54" i="46"/>
  <c r="L153" i="66"/>
  <c r="L60" i="46"/>
  <c r="R153" i="65"/>
  <c r="R41" i="46"/>
  <c r="T143" i="71"/>
  <c r="T153" i="46"/>
  <c r="I149" i="72"/>
  <c r="I177" i="46"/>
  <c r="R188" i="68"/>
  <c r="R103" i="46"/>
  <c r="L145" i="71"/>
  <c r="L155" i="46"/>
  <c r="D153" i="70"/>
  <c r="D141" i="46"/>
  <c r="K147" i="65"/>
  <c r="K35" i="46"/>
  <c r="F143" i="72"/>
  <c r="F171" i="46"/>
  <c r="M149" i="71"/>
  <c r="M159" i="46"/>
  <c r="L149" i="72"/>
  <c r="L177" i="46"/>
  <c r="H147" i="67"/>
  <c r="H73" i="46"/>
  <c r="J164" i="64"/>
  <c r="J15" i="46"/>
  <c r="Q181" i="68"/>
  <c r="Q96" i="46"/>
  <c r="I188" i="68"/>
  <c r="I103" i="46"/>
  <c r="P149" i="72"/>
  <c r="P177" i="46"/>
  <c r="V145" i="72"/>
  <c r="V173" i="46"/>
  <c r="J153" i="65"/>
  <c r="J41" i="46"/>
  <c r="I145" i="72"/>
  <c r="I173" i="46"/>
  <c r="G149" i="70"/>
  <c r="G137" i="46"/>
  <c r="S147" i="65"/>
  <c r="S35" i="46"/>
  <c r="F149" i="71"/>
  <c r="F159" i="46"/>
  <c r="F147" i="66"/>
  <c r="F54" i="46"/>
  <c r="H181" i="68"/>
  <c r="H96" i="46"/>
  <c r="M152" i="71"/>
  <c r="M144" i="47"/>
  <c r="J145" i="71"/>
  <c r="J155" i="46"/>
  <c r="P188" i="68"/>
  <c r="P103" i="46"/>
  <c r="T152" i="71"/>
  <c r="T144" i="47"/>
  <c r="J149" i="70"/>
  <c r="J137" i="46"/>
  <c r="I153" i="66"/>
  <c r="I60" i="46"/>
  <c r="S147" i="70"/>
  <c r="S135" i="46"/>
  <c r="M162" i="46"/>
  <c r="G24" i="56"/>
  <c r="B170" i="71"/>
  <c r="B144" i="48"/>
  <c r="B144" i="51"/>
  <c r="B224" i="71"/>
  <c r="J449" i="64"/>
  <c r="J4" i="60"/>
  <c r="J512" i="64"/>
  <c r="J4" i="63"/>
  <c r="J405" i="70"/>
  <c r="J125" i="60"/>
  <c r="J125" i="63"/>
  <c r="J462" i="70"/>
  <c r="M405" i="65"/>
  <c r="M25" i="60"/>
  <c r="M462" i="65"/>
  <c r="M25" i="63"/>
  <c r="S98" i="6"/>
  <c r="S45" i="6"/>
  <c r="F405" i="70"/>
  <c r="F125" i="60"/>
  <c r="F462" i="70"/>
  <c r="F125" i="63"/>
  <c r="D3" i="12"/>
  <c r="R134" i="72"/>
  <c r="J3" i="12"/>
  <c r="E134" i="72"/>
  <c r="T405" i="70"/>
  <c r="T125" i="60"/>
  <c r="T462" i="70"/>
  <c r="T125" i="63"/>
  <c r="V162" i="46"/>
  <c r="P3" i="12"/>
  <c r="Q134" i="72"/>
  <c r="N449" i="64"/>
  <c r="N4" i="60"/>
  <c r="N4" i="63"/>
  <c r="N512" i="64"/>
  <c r="U405" i="65"/>
  <c r="U25" i="60"/>
  <c r="U462" i="65"/>
  <c r="U25" i="63"/>
  <c r="O405" i="65"/>
  <c r="O25" i="60"/>
  <c r="O25" i="63"/>
  <c r="O462" i="65"/>
  <c r="I449" i="64"/>
  <c r="I4" i="60"/>
  <c r="I4" i="63"/>
  <c r="I512" i="64"/>
  <c r="J134" i="72"/>
  <c r="S17" i="46"/>
  <c r="K505" i="68"/>
  <c r="K82" i="60"/>
  <c r="K82" i="63"/>
  <c r="K577" i="68"/>
  <c r="O405" i="70"/>
  <c r="O125" i="60"/>
  <c r="O462" i="70"/>
  <c r="O125" i="63"/>
  <c r="R405" i="70"/>
  <c r="R125" i="60"/>
  <c r="R125" i="63"/>
  <c r="R462" i="70"/>
  <c r="H405" i="70"/>
  <c r="H125" i="60"/>
  <c r="H125" i="63"/>
  <c r="H462" i="70"/>
  <c r="R79" i="46"/>
  <c r="U144" i="44"/>
  <c r="V505" i="68"/>
  <c r="V82" i="60"/>
  <c r="V82" i="63"/>
  <c r="V577" i="68"/>
  <c r="Q405" i="65"/>
  <c r="Q404" i="65" s="1"/>
  <c r="Q25" i="60"/>
  <c r="Q24" i="60" s="1"/>
  <c r="Q462" i="65"/>
  <c r="Q461" i="65" s="1"/>
  <c r="Q25" i="63"/>
  <c r="Q24" i="63" s="1"/>
  <c r="N405" i="65"/>
  <c r="N25" i="60"/>
  <c r="N462" i="65"/>
  <c r="N25" i="63"/>
  <c r="L170" i="71"/>
  <c r="L144" i="48"/>
  <c r="L224" i="71"/>
  <c r="L144" i="51"/>
  <c r="P83" i="72"/>
  <c r="M87" i="71"/>
  <c r="R83" i="71"/>
  <c r="S89" i="69"/>
  <c r="L87" i="72"/>
  <c r="M88" i="72"/>
  <c r="P88" i="66"/>
  <c r="U84" i="66"/>
  <c r="K103" i="68"/>
  <c r="Q89" i="65"/>
  <c r="O108" i="68"/>
  <c r="U85" i="66"/>
  <c r="P107" i="68"/>
  <c r="L84" i="72"/>
  <c r="L88" i="65"/>
  <c r="P85" i="65"/>
  <c r="Q84" i="67"/>
  <c r="P88" i="70"/>
  <c r="U82" i="69"/>
  <c r="T100" i="68"/>
  <c r="S99" i="68"/>
  <c r="U82" i="70"/>
  <c r="O85" i="70"/>
  <c r="U89" i="70"/>
  <c r="P89" i="66"/>
  <c r="M104" i="68"/>
  <c r="R99" i="68"/>
  <c r="N84" i="65"/>
  <c r="L88" i="71"/>
  <c r="S89" i="67"/>
  <c r="R88" i="67"/>
  <c r="R84" i="71"/>
  <c r="B110" i="64" l="1"/>
  <c r="G24" i="44"/>
  <c r="P124" i="44"/>
  <c r="I97" i="71"/>
  <c r="O143" i="44"/>
  <c r="R343" i="69"/>
  <c r="G62" i="44"/>
  <c r="I98" i="66"/>
  <c r="L97" i="72"/>
  <c r="J24" i="44"/>
  <c r="U145" i="46"/>
  <c r="P43" i="44"/>
  <c r="O161" i="44"/>
  <c r="P98" i="70"/>
  <c r="G98" i="67"/>
  <c r="O97" i="72"/>
  <c r="C3" i="44"/>
  <c r="B62" i="44"/>
  <c r="G97" i="71"/>
  <c r="G98" i="65"/>
  <c r="J98" i="65"/>
  <c r="J118" i="68"/>
  <c r="J97" i="71"/>
  <c r="B3" i="44"/>
  <c r="L161" i="44"/>
  <c r="L143" i="44"/>
  <c r="O97" i="71"/>
  <c r="I98" i="67"/>
  <c r="J143" i="44"/>
  <c r="P62" i="44"/>
  <c r="C110" i="64"/>
  <c r="O81" i="44"/>
  <c r="I43" i="44"/>
  <c r="R328" i="69"/>
  <c r="R120" i="56"/>
  <c r="O98" i="67"/>
  <c r="L97" i="71"/>
  <c r="L124" i="44"/>
  <c r="I143" i="44"/>
  <c r="P98" i="66"/>
  <c r="R369" i="72"/>
  <c r="R161" i="59"/>
  <c r="R423" i="72"/>
  <c r="R161" i="62"/>
  <c r="R161" i="55"/>
  <c r="R297" i="72"/>
  <c r="R279" i="72"/>
  <c r="R161" i="54"/>
  <c r="S98" i="69"/>
  <c r="S105" i="44"/>
  <c r="R105" i="56"/>
  <c r="S121" i="46"/>
  <c r="S152" i="69"/>
  <c r="S153" i="69"/>
  <c r="S122" i="46"/>
  <c r="R139" i="56"/>
  <c r="R105" i="61"/>
  <c r="R366" i="69"/>
  <c r="R423" i="69"/>
  <c r="R105" i="58"/>
  <c r="R347" i="69"/>
  <c r="R105" i="57"/>
  <c r="R343" i="70"/>
  <c r="E25" i="10"/>
  <c r="K17" i="9"/>
  <c r="J81" i="44"/>
  <c r="F17" i="9"/>
  <c r="N25" i="13"/>
  <c r="N25" i="16" s="1"/>
  <c r="J151" i="65"/>
  <c r="J39" i="46"/>
  <c r="J148" i="67"/>
  <c r="J74" i="46"/>
  <c r="J151" i="66"/>
  <c r="J58" i="46"/>
  <c r="K151" i="70"/>
  <c r="K139" i="46"/>
  <c r="H166" i="64"/>
  <c r="H17" i="46"/>
  <c r="U144" i="71"/>
  <c r="U154" i="46"/>
  <c r="T145" i="71"/>
  <c r="T155" i="46"/>
  <c r="C144" i="71"/>
  <c r="C154" i="46"/>
  <c r="B148" i="65"/>
  <c r="B36" i="46"/>
  <c r="B168" i="64"/>
  <c r="B19" i="46"/>
  <c r="D151" i="65"/>
  <c r="D39" i="46"/>
  <c r="P151" i="66"/>
  <c r="P58" i="46"/>
  <c r="D145" i="71"/>
  <c r="D155" i="46"/>
  <c r="R166" i="64"/>
  <c r="H145" i="72"/>
  <c r="H173" i="46"/>
  <c r="S148" i="66"/>
  <c r="F151" i="67"/>
  <c r="F77" i="46"/>
  <c r="I151" i="67"/>
  <c r="I77" i="46"/>
  <c r="M147" i="72"/>
  <c r="M175" i="46"/>
  <c r="U148" i="66"/>
  <c r="U55" i="46"/>
  <c r="I110" i="64"/>
  <c r="I3" i="44"/>
  <c r="R149" i="65"/>
  <c r="N145" i="72"/>
  <c r="N173" i="46"/>
  <c r="F151" i="66"/>
  <c r="F58" i="46"/>
  <c r="I182" i="68"/>
  <c r="I97" i="46"/>
  <c r="C148" i="67"/>
  <c r="C74" i="46"/>
  <c r="I165" i="64"/>
  <c r="I16" i="46"/>
  <c r="R149" i="67"/>
  <c r="R75" i="46"/>
  <c r="L144" i="71"/>
  <c r="L154" i="46"/>
  <c r="G147" i="72"/>
  <c r="G175" i="46"/>
  <c r="V130" i="46"/>
  <c r="J165" i="64"/>
  <c r="J16" i="46"/>
  <c r="V144" i="72"/>
  <c r="V172" i="46"/>
  <c r="D149" i="65"/>
  <c r="D37" i="46"/>
  <c r="M151" i="66"/>
  <c r="M58" i="46"/>
  <c r="O144" i="71"/>
  <c r="O154" i="46"/>
  <c r="P97" i="71"/>
  <c r="P143" i="44"/>
  <c r="L148" i="65"/>
  <c r="L36" i="46"/>
  <c r="D149" i="66"/>
  <c r="D56" i="46"/>
  <c r="J3" i="15"/>
  <c r="S128" i="6"/>
  <c r="S152" i="6"/>
  <c r="I188" i="71"/>
  <c r="I144" i="49"/>
  <c r="I144" i="52"/>
  <c r="I242" i="71"/>
  <c r="J145" i="46"/>
  <c r="J144" i="45"/>
  <c r="J25" i="13"/>
  <c r="J25" i="16" s="1"/>
  <c r="J25" i="10"/>
  <c r="J17" i="9"/>
  <c r="N144" i="45"/>
  <c r="N145" i="46"/>
  <c r="E188" i="71"/>
  <c r="E144" i="49"/>
  <c r="E144" i="52"/>
  <c r="E242" i="71"/>
  <c r="M97" i="6"/>
  <c r="M44" i="6"/>
  <c r="T4" i="13"/>
  <c r="T4" i="16" s="1"/>
  <c r="T4" i="10"/>
  <c r="G116" i="71"/>
  <c r="G135" i="71"/>
  <c r="R24" i="60"/>
  <c r="R24" i="63"/>
  <c r="R461" i="65"/>
  <c r="E97" i="6"/>
  <c r="E44" i="6"/>
  <c r="R135" i="71"/>
  <c r="R116" i="71"/>
  <c r="S3" i="15"/>
  <c r="S55" i="46"/>
  <c r="T128" i="6"/>
  <c r="T152" i="6"/>
  <c r="Q206" i="71"/>
  <c r="Q144" i="50"/>
  <c r="Q260" i="71"/>
  <c r="Q144" i="53"/>
  <c r="I124" i="44"/>
  <c r="B128" i="6"/>
  <c r="B152" i="6"/>
  <c r="Q3" i="15"/>
  <c r="M3" i="15"/>
  <c r="H32" i="13"/>
  <c r="H32" i="16" s="1"/>
  <c r="H32" i="10"/>
  <c r="H27" i="9"/>
  <c r="D145" i="46"/>
  <c r="D144" i="45"/>
  <c r="L188" i="71"/>
  <c r="L144" i="49"/>
  <c r="L144" i="52"/>
  <c r="L242" i="71"/>
  <c r="K188" i="71"/>
  <c r="K144" i="49"/>
  <c r="K144" i="52"/>
  <c r="K242" i="71"/>
  <c r="P97" i="72"/>
  <c r="O3" i="44"/>
  <c r="S87" i="46"/>
  <c r="I97" i="72"/>
  <c r="I161" i="44"/>
  <c r="R149" i="70"/>
  <c r="R137" i="46"/>
  <c r="K145" i="72"/>
  <c r="K173" i="46"/>
  <c r="U148" i="65"/>
  <c r="U36" i="46"/>
  <c r="K149" i="70"/>
  <c r="K137" i="46"/>
  <c r="I168" i="64"/>
  <c r="I19" i="46"/>
  <c r="J168" i="64"/>
  <c r="J19" i="46"/>
  <c r="G144" i="71"/>
  <c r="G154" i="46"/>
  <c r="S138" i="71"/>
  <c r="L98" i="67"/>
  <c r="L62" i="44"/>
  <c r="P151" i="70"/>
  <c r="P139" i="46"/>
  <c r="G182" i="68"/>
  <c r="G97" i="46"/>
  <c r="C118" i="68"/>
  <c r="C81" i="44"/>
  <c r="V148" i="67"/>
  <c r="F183" i="68"/>
  <c r="F98" i="46"/>
  <c r="I148" i="66"/>
  <c r="I55" i="46"/>
  <c r="N151" i="65"/>
  <c r="N39" i="46"/>
  <c r="E147" i="71"/>
  <c r="E157" i="46"/>
  <c r="N147" i="71"/>
  <c r="N157" i="46"/>
  <c r="H168" i="64"/>
  <c r="H19" i="46"/>
  <c r="C151" i="65"/>
  <c r="C39" i="46"/>
  <c r="P148" i="65"/>
  <c r="P36" i="46"/>
  <c r="Q166" i="64"/>
  <c r="Q17" i="46"/>
  <c r="J98" i="70"/>
  <c r="J124" i="44"/>
  <c r="F149" i="66"/>
  <c r="F56" i="46"/>
  <c r="B147" i="71"/>
  <c r="B157" i="46"/>
  <c r="S148" i="65"/>
  <c r="S36" i="46"/>
  <c r="I151" i="66"/>
  <c r="I58" i="46"/>
  <c r="G148" i="70"/>
  <c r="G136" i="46"/>
  <c r="Q151" i="70"/>
  <c r="Q139" i="46"/>
  <c r="Q147" i="72"/>
  <c r="Q175" i="46"/>
  <c r="O151" i="70"/>
  <c r="O139" i="46"/>
  <c r="R151" i="67"/>
  <c r="R77" i="46"/>
  <c r="N149" i="65"/>
  <c r="N37" i="46"/>
  <c r="D149" i="70"/>
  <c r="D137" i="46"/>
  <c r="G165" i="64"/>
  <c r="G16" i="46"/>
  <c r="F145" i="71"/>
  <c r="F155" i="46"/>
  <c r="I148" i="70"/>
  <c r="I136" i="46"/>
  <c r="B148" i="66"/>
  <c r="B55" i="46"/>
  <c r="I43" i="47"/>
  <c r="D183" i="68"/>
  <c r="D98" i="46"/>
  <c r="U165" i="64"/>
  <c r="U16" i="46"/>
  <c r="G151" i="66"/>
  <c r="G58" i="46"/>
  <c r="H151" i="70"/>
  <c r="H139" i="46"/>
  <c r="D3" i="15"/>
  <c r="M206" i="71"/>
  <c r="M144" i="50"/>
  <c r="M260" i="71"/>
  <c r="M144" i="53"/>
  <c r="J135" i="71"/>
  <c r="J116" i="71"/>
  <c r="N135" i="71"/>
  <c r="N116" i="71"/>
  <c r="U206" i="71"/>
  <c r="U144" i="50"/>
  <c r="U260" i="71"/>
  <c r="U144" i="53"/>
  <c r="D4" i="13"/>
  <c r="D4" i="16" s="1"/>
  <c r="D4" i="10"/>
  <c r="Q4" i="13"/>
  <c r="Q4" i="16" s="1"/>
  <c r="Q4" i="10"/>
  <c r="M128" i="6"/>
  <c r="M152" i="6"/>
  <c r="G188" i="71"/>
  <c r="G144" i="49"/>
  <c r="G242" i="71"/>
  <c r="G144" i="52"/>
  <c r="H144" i="45"/>
  <c r="H145" i="46"/>
  <c r="E152" i="6"/>
  <c r="E128" i="6"/>
  <c r="T3" i="15"/>
  <c r="U144" i="46"/>
  <c r="I206" i="71"/>
  <c r="I144" i="50"/>
  <c r="I144" i="53"/>
  <c r="I260" i="71"/>
  <c r="R188" i="71"/>
  <c r="R144" i="49"/>
  <c r="R144" i="52"/>
  <c r="R242" i="71"/>
  <c r="C97" i="6"/>
  <c r="C44" i="6"/>
  <c r="V4" i="10"/>
  <c r="V4" i="13"/>
  <c r="V4" i="16" s="1"/>
  <c r="V44" i="6"/>
  <c r="V97" i="6"/>
  <c r="Q97" i="6"/>
  <c r="Q44" i="6"/>
  <c r="I98" i="70"/>
  <c r="S25" i="13"/>
  <c r="S25" i="16" s="1"/>
  <c r="S25" i="10"/>
  <c r="S17" i="9"/>
  <c r="D135" i="71"/>
  <c r="D116" i="71"/>
  <c r="G81" i="44"/>
  <c r="R206" i="71"/>
  <c r="R144" i="50"/>
  <c r="R260" i="71"/>
  <c r="R144" i="53"/>
  <c r="J3" i="44"/>
  <c r="E4" i="10"/>
  <c r="E4" i="13"/>
  <c r="E4" i="16" s="1"/>
  <c r="O110" i="64"/>
  <c r="V206" i="71"/>
  <c r="V144" i="50"/>
  <c r="V260" i="71"/>
  <c r="V144" i="53"/>
  <c r="J147" i="72"/>
  <c r="J175" i="46"/>
  <c r="H147" i="71"/>
  <c r="H157" i="46"/>
  <c r="I118" i="68"/>
  <c r="I81" i="44"/>
  <c r="M183" i="68"/>
  <c r="M98" i="46"/>
  <c r="H145" i="71"/>
  <c r="H155" i="46"/>
  <c r="L168" i="64"/>
  <c r="L19" i="46"/>
  <c r="V148" i="65"/>
  <c r="V36" i="46"/>
  <c r="M151" i="65"/>
  <c r="M39" i="46"/>
  <c r="K151" i="67"/>
  <c r="K77" i="46"/>
  <c r="R149" i="66"/>
  <c r="R56" i="46"/>
  <c r="C144" i="72"/>
  <c r="C172" i="46"/>
  <c r="C98" i="66"/>
  <c r="C43" i="44"/>
  <c r="B97" i="72"/>
  <c r="B161" i="44"/>
  <c r="O147" i="72"/>
  <c r="O175" i="46"/>
  <c r="G151" i="70"/>
  <c r="G139" i="46"/>
  <c r="G147" i="71"/>
  <c r="G157" i="46"/>
  <c r="D147" i="72"/>
  <c r="D175" i="46"/>
  <c r="E151" i="66"/>
  <c r="E58" i="46"/>
  <c r="G151" i="67"/>
  <c r="G77" i="46"/>
  <c r="V182" i="68"/>
  <c r="V97" i="46"/>
  <c r="M145" i="71"/>
  <c r="M155" i="46"/>
  <c r="E151" i="65"/>
  <c r="E39" i="46"/>
  <c r="U148" i="67"/>
  <c r="U74" i="46"/>
  <c r="T149" i="66"/>
  <c r="T56" i="46"/>
  <c r="N149" i="66"/>
  <c r="N56" i="46"/>
  <c r="O147" i="71"/>
  <c r="O157" i="46"/>
  <c r="H149" i="66"/>
  <c r="H56" i="46"/>
  <c r="B165" i="64"/>
  <c r="B16" i="46"/>
  <c r="N147" i="72"/>
  <c r="N175" i="46"/>
  <c r="P185" i="68"/>
  <c r="P100" i="46"/>
  <c r="I144" i="72"/>
  <c r="I172" i="46"/>
  <c r="T166" i="64"/>
  <c r="T17" i="46"/>
  <c r="C182" i="68"/>
  <c r="C97" i="46"/>
  <c r="L165" i="64"/>
  <c r="L16" i="46"/>
  <c r="G148" i="67"/>
  <c r="G74" i="46"/>
  <c r="J98" i="66"/>
  <c r="J43" i="44"/>
  <c r="F149" i="67"/>
  <c r="F75" i="46"/>
  <c r="Q183" i="68"/>
  <c r="Q98" i="46"/>
  <c r="K149" i="67"/>
  <c r="K75" i="46"/>
  <c r="D168" i="64"/>
  <c r="D19" i="46"/>
  <c r="J148" i="65"/>
  <c r="J36" i="46"/>
  <c r="S148" i="67"/>
  <c r="S74" i="46"/>
  <c r="E149" i="70"/>
  <c r="E137" i="46"/>
  <c r="E149" i="65"/>
  <c r="E37" i="46"/>
  <c r="O148" i="67"/>
  <c r="O74" i="46"/>
  <c r="E145" i="71"/>
  <c r="E155" i="46"/>
  <c r="T145" i="72"/>
  <c r="T173" i="46"/>
  <c r="D147" i="71"/>
  <c r="D157" i="46"/>
  <c r="J155" i="65"/>
  <c r="G138" i="71"/>
  <c r="G148" i="46"/>
  <c r="P3" i="15"/>
  <c r="J188" i="71"/>
  <c r="J144" i="49"/>
  <c r="J242" i="71"/>
  <c r="J144" i="52"/>
  <c r="N188" i="71"/>
  <c r="N144" i="49"/>
  <c r="N242" i="71"/>
  <c r="N144" i="52"/>
  <c r="V144" i="45"/>
  <c r="V145" i="46"/>
  <c r="L25" i="13"/>
  <c r="L25" i="16" s="1"/>
  <c r="L25" i="10"/>
  <c r="L17" i="9"/>
  <c r="F32" i="13"/>
  <c r="F32" i="16" s="1"/>
  <c r="F32" i="10"/>
  <c r="F27" i="9"/>
  <c r="H135" i="71"/>
  <c r="H116" i="71"/>
  <c r="Q145" i="46"/>
  <c r="Q144" i="45"/>
  <c r="I25" i="13"/>
  <c r="I25" i="16" s="1"/>
  <c r="I25" i="10"/>
  <c r="I17" i="9"/>
  <c r="U135" i="71"/>
  <c r="U116" i="71"/>
  <c r="C152" i="6"/>
  <c r="C128" i="6"/>
  <c r="V152" i="6"/>
  <c r="V128" i="6"/>
  <c r="H206" i="71"/>
  <c r="H144" i="50"/>
  <c r="H260" i="71"/>
  <c r="H144" i="53"/>
  <c r="L81" i="44"/>
  <c r="J32" i="13"/>
  <c r="J32" i="16" s="1"/>
  <c r="J32" i="10"/>
  <c r="J27" i="9"/>
  <c r="U44" i="6"/>
  <c r="U97" i="6"/>
  <c r="L4" i="10"/>
  <c r="L4" i="13"/>
  <c r="L4" i="16" s="1"/>
  <c r="G3" i="15"/>
  <c r="Q128" i="6"/>
  <c r="Q152" i="6"/>
  <c r="I44" i="6"/>
  <c r="I97" i="6"/>
  <c r="M32" i="13"/>
  <c r="M32" i="16" s="1"/>
  <c r="M32" i="10"/>
  <c r="M27" i="9"/>
  <c r="D188" i="71"/>
  <c r="D144" i="49"/>
  <c r="D144" i="52"/>
  <c r="D242" i="71"/>
  <c r="G118" i="68"/>
  <c r="J110" i="64"/>
  <c r="I24" i="44"/>
  <c r="Q145" i="72"/>
  <c r="Q173" i="46"/>
  <c r="J185" i="68"/>
  <c r="J100" i="46"/>
  <c r="H183" i="68"/>
  <c r="H98" i="46"/>
  <c r="K151" i="66"/>
  <c r="K58" i="46"/>
  <c r="O98" i="66"/>
  <c r="O43" i="44"/>
  <c r="P144" i="72"/>
  <c r="P172" i="46"/>
  <c r="J151" i="67"/>
  <c r="J77" i="46"/>
  <c r="C168" i="64"/>
  <c r="C19" i="46"/>
  <c r="F166" i="64"/>
  <c r="F17" i="46"/>
  <c r="B151" i="66"/>
  <c r="B58" i="46"/>
  <c r="Q149" i="66"/>
  <c r="Q56" i="46"/>
  <c r="T31" i="23"/>
  <c r="T31" i="26" s="1"/>
  <c r="B182" i="68"/>
  <c r="B97" i="46"/>
  <c r="G98" i="70"/>
  <c r="G124" i="44"/>
  <c r="F145" i="72"/>
  <c r="F173" i="46"/>
  <c r="P165" i="64"/>
  <c r="P16" i="46"/>
  <c r="D166" i="64"/>
  <c r="D17" i="46"/>
  <c r="C185" i="68"/>
  <c r="C100" i="46"/>
  <c r="L147" i="71"/>
  <c r="L157" i="46"/>
  <c r="P148" i="70"/>
  <c r="P136" i="46"/>
  <c r="I185" i="68"/>
  <c r="I100" i="46"/>
  <c r="I147" i="72"/>
  <c r="I175" i="46"/>
  <c r="K149" i="65"/>
  <c r="K37" i="46"/>
  <c r="U30" i="46"/>
  <c r="C97" i="72"/>
  <c r="C161" i="44"/>
  <c r="P148" i="67"/>
  <c r="P74" i="46"/>
  <c r="O144" i="72"/>
  <c r="O172" i="46"/>
  <c r="R147" i="72"/>
  <c r="R175" i="46"/>
  <c r="N166" i="64"/>
  <c r="N17" i="46"/>
  <c r="G98" i="66"/>
  <c r="G43" i="44"/>
  <c r="J138" i="71"/>
  <c r="J148" i="46"/>
  <c r="I190" i="68"/>
  <c r="V165" i="64"/>
  <c r="V16" i="46"/>
  <c r="E183" i="68"/>
  <c r="E98" i="46"/>
  <c r="S182" i="68"/>
  <c r="S97" i="46"/>
  <c r="O98" i="65"/>
  <c r="O24" i="44"/>
  <c r="H151" i="66"/>
  <c r="H58" i="46"/>
  <c r="Q147" i="71"/>
  <c r="Q157" i="46"/>
  <c r="Q145" i="71"/>
  <c r="Q155" i="46"/>
  <c r="V144" i="71"/>
  <c r="V154" i="46"/>
  <c r="M149" i="67"/>
  <c r="M75" i="46"/>
  <c r="M166" i="64"/>
  <c r="M17" i="46"/>
  <c r="G185" i="68"/>
  <c r="G100" i="46"/>
  <c r="I148" i="65"/>
  <c r="I36" i="46"/>
  <c r="L151" i="66"/>
  <c r="L58" i="46"/>
  <c r="C98" i="67"/>
  <c r="C62" i="44"/>
  <c r="L151" i="70"/>
  <c r="L139" i="46"/>
  <c r="O168" i="64"/>
  <c r="O19" i="46"/>
  <c r="V116" i="71"/>
  <c r="V135" i="71"/>
  <c r="I4" i="13"/>
  <c r="I4" i="16" s="1"/>
  <c r="I4" i="10"/>
  <c r="S4" i="13"/>
  <c r="S4" i="16" s="1"/>
  <c r="S4" i="10"/>
  <c r="L97" i="6"/>
  <c r="L44" i="6"/>
  <c r="T144" i="45"/>
  <c r="T145" i="46"/>
  <c r="O25" i="13"/>
  <c r="O25" i="16" s="1"/>
  <c r="O25" i="10"/>
  <c r="O17" i="9"/>
  <c r="P81" i="44"/>
  <c r="H188" i="71"/>
  <c r="H144" i="49"/>
  <c r="H242" i="71"/>
  <c r="H144" i="52"/>
  <c r="Q116" i="71"/>
  <c r="Q135" i="71"/>
  <c r="G97" i="6"/>
  <c r="G44" i="6"/>
  <c r="U188" i="71"/>
  <c r="U144" i="49"/>
  <c r="U242" i="71"/>
  <c r="U144" i="52"/>
  <c r="D206" i="71"/>
  <c r="D144" i="50"/>
  <c r="D260" i="71"/>
  <c r="D144" i="53"/>
  <c r="I32" i="13"/>
  <c r="I32" i="16" s="1"/>
  <c r="I32" i="10"/>
  <c r="I27" i="9"/>
  <c r="H4" i="13"/>
  <c r="H4" i="16" s="1"/>
  <c r="H4" i="10"/>
  <c r="K3" i="15"/>
  <c r="P44" i="6"/>
  <c r="P97" i="6"/>
  <c r="F144" i="45"/>
  <c r="F145" i="46"/>
  <c r="L118" i="68"/>
  <c r="U128" i="6"/>
  <c r="U152" i="6"/>
  <c r="R404" i="65"/>
  <c r="B145" i="46"/>
  <c r="B144" i="45"/>
  <c r="O145" i="46"/>
  <c r="O144" i="45"/>
  <c r="F3" i="15"/>
  <c r="I128" i="6"/>
  <c r="I152" i="6"/>
  <c r="G81" i="48"/>
  <c r="J257" i="64"/>
  <c r="C4" i="13"/>
  <c r="C4" i="16" s="1"/>
  <c r="C4" i="10"/>
  <c r="I98" i="65"/>
  <c r="Q168" i="64"/>
  <c r="Q19" i="46"/>
  <c r="B97" i="71"/>
  <c r="B143" i="44"/>
  <c r="K168" i="64"/>
  <c r="K19" i="46"/>
  <c r="V148" i="70"/>
  <c r="V136" i="46"/>
  <c r="J147" i="71"/>
  <c r="J157" i="46"/>
  <c r="P168" i="64"/>
  <c r="P19" i="46"/>
  <c r="V30" i="46"/>
  <c r="Q151" i="65"/>
  <c r="Q39" i="46"/>
  <c r="J98" i="67"/>
  <c r="J62" i="44"/>
  <c r="B148" i="70"/>
  <c r="B136" i="46"/>
  <c r="N151" i="66"/>
  <c r="N58" i="46"/>
  <c r="T149" i="67"/>
  <c r="T75" i="46"/>
  <c r="T149" i="70"/>
  <c r="T137" i="46"/>
  <c r="E149" i="67"/>
  <c r="E75" i="46"/>
  <c r="D151" i="67"/>
  <c r="D77" i="46"/>
  <c r="U144" i="72"/>
  <c r="U172" i="46"/>
  <c r="M151" i="67"/>
  <c r="M77" i="46"/>
  <c r="S165" i="64"/>
  <c r="S16" i="46"/>
  <c r="O185" i="68"/>
  <c r="O100" i="46"/>
  <c r="O151" i="65"/>
  <c r="O39" i="46"/>
  <c r="R185" i="68"/>
  <c r="R100" i="46"/>
  <c r="R151" i="65"/>
  <c r="R39" i="46"/>
  <c r="E149" i="66"/>
  <c r="E56" i="46"/>
  <c r="P144" i="71"/>
  <c r="P154" i="46"/>
  <c r="E168" i="64"/>
  <c r="E19" i="46"/>
  <c r="S148" i="70"/>
  <c r="S136" i="46"/>
  <c r="C151" i="70"/>
  <c r="C139" i="46"/>
  <c r="R151" i="66"/>
  <c r="R58" i="46"/>
  <c r="D185" i="68"/>
  <c r="D100" i="46"/>
  <c r="S144" i="72"/>
  <c r="S172" i="46"/>
  <c r="E185" i="68"/>
  <c r="E100" i="46"/>
  <c r="C147" i="71"/>
  <c r="C157" i="46"/>
  <c r="K147" i="72"/>
  <c r="K175" i="46"/>
  <c r="K145" i="71"/>
  <c r="K155" i="46"/>
  <c r="H151" i="65"/>
  <c r="H39" i="46"/>
  <c r="E151" i="70"/>
  <c r="E139" i="46"/>
  <c r="O148" i="66"/>
  <c r="O55" i="46"/>
  <c r="I144" i="71"/>
  <c r="I154" i="46"/>
  <c r="L144" i="72"/>
  <c r="L172" i="46"/>
  <c r="T206" i="71"/>
  <c r="T144" i="50"/>
  <c r="T144" i="53"/>
  <c r="T260" i="71"/>
  <c r="O62" i="44"/>
  <c r="P144" i="45"/>
  <c r="P145" i="46"/>
  <c r="V188" i="71"/>
  <c r="V144" i="49"/>
  <c r="V242" i="71"/>
  <c r="V144" i="52"/>
  <c r="H97" i="6"/>
  <c r="H44" i="6"/>
  <c r="L128" i="6"/>
  <c r="L152" i="6"/>
  <c r="T116" i="71"/>
  <c r="T135" i="71"/>
  <c r="P118" i="68"/>
  <c r="B25" i="13"/>
  <c r="B25" i="16" s="1"/>
  <c r="B25" i="10"/>
  <c r="B17" i="9"/>
  <c r="Q188" i="71"/>
  <c r="Q144" i="49"/>
  <c r="Q144" i="52"/>
  <c r="Q242" i="71"/>
  <c r="G152" i="6"/>
  <c r="G128" i="6"/>
  <c r="U4" i="13"/>
  <c r="U4" i="16" s="1"/>
  <c r="U4" i="10"/>
  <c r="V3" i="15"/>
  <c r="P62" i="48"/>
  <c r="P25" i="13"/>
  <c r="P25" i="16" s="1"/>
  <c r="P25" i="10"/>
  <c r="P17" i="9"/>
  <c r="C32" i="13"/>
  <c r="C32" i="16" s="1"/>
  <c r="C32" i="10"/>
  <c r="C27" i="9"/>
  <c r="M4" i="13"/>
  <c r="M4" i="16" s="1"/>
  <c r="M4" i="10"/>
  <c r="P128" i="6"/>
  <c r="P152" i="6"/>
  <c r="B3" i="15"/>
  <c r="F116" i="71"/>
  <c r="F135" i="71"/>
  <c r="J97" i="6"/>
  <c r="J44" i="6"/>
  <c r="K4" i="13"/>
  <c r="K4" i="16" s="1"/>
  <c r="K4" i="10"/>
  <c r="B116" i="71"/>
  <c r="B135" i="71"/>
  <c r="O135" i="71"/>
  <c r="O116" i="71"/>
  <c r="G25" i="13"/>
  <c r="G25" i="16" s="1"/>
  <c r="G25" i="10"/>
  <c r="G17" i="9"/>
  <c r="M144" i="45"/>
  <c r="M145" i="46"/>
  <c r="C25" i="13"/>
  <c r="C25" i="16" s="1"/>
  <c r="C25" i="10"/>
  <c r="C17" i="9"/>
  <c r="O206" i="71"/>
  <c r="O144" i="50"/>
  <c r="O260" i="71"/>
  <c r="O144" i="53"/>
  <c r="K206" i="71"/>
  <c r="K144" i="50"/>
  <c r="K260" i="71"/>
  <c r="K144" i="53"/>
  <c r="C124" i="44"/>
  <c r="J161" i="44"/>
  <c r="R3" i="15"/>
  <c r="S145" i="46"/>
  <c r="S144" i="45"/>
  <c r="P147" i="71"/>
  <c r="P157" i="46"/>
  <c r="F151" i="65"/>
  <c r="F39" i="46"/>
  <c r="I151" i="65"/>
  <c r="I39" i="46"/>
  <c r="N185" i="68"/>
  <c r="N100" i="46"/>
  <c r="I148" i="67"/>
  <c r="I74" i="46"/>
  <c r="T149" i="65"/>
  <c r="T37" i="46"/>
  <c r="O151" i="66"/>
  <c r="O58" i="46"/>
  <c r="D145" i="72"/>
  <c r="D173" i="46"/>
  <c r="J144" i="72"/>
  <c r="J172" i="46"/>
  <c r="F147" i="72"/>
  <c r="F175" i="46"/>
  <c r="F149" i="70"/>
  <c r="F137" i="46"/>
  <c r="O182" i="68"/>
  <c r="O97" i="46"/>
  <c r="M149" i="65"/>
  <c r="M37" i="46"/>
  <c r="C165" i="64"/>
  <c r="C16" i="46"/>
  <c r="C148" i="70"/>
  <c r="C136" i="46"/>
  <c r="N145" i="71"/>
  <c r="N155" i="46"/>
  <c r="L98" i="66"/>
  <c r="L43" i="44"/>
  <c r="L151" i="65"/>
  <c r="L39" i="46"/>
  <c r="M149" i="70"/>
  <c r="M137" i="46"/>
  <c r="R145" i="72"/>
  <c r="R173" i="46"/>
  <c r="F151" i="70"/>
  <c r="F139" i="46"/>
  <c r="Q151" i="66"/>
  <c r="Q58" i="46"/>
  <c r="R183" i="68"/>
  <c r="R98" i="46"/>
  <c r="D151" i="70"/>
  <c r="D139" i="46"/>
  <c r="V9" i="46"/>
  <c r="P190" i="68"/>
  <c r="P81" i="47"/>
  <c r="H147" i="72"/>
  <c r="H175" i="46"/>
  <c r="O151" i="67"/>
  <c r="O77" i="46"/>
  <c r="B147" i="72"/>
  <c r="B175" i="46"/>
  <c r="O165" i="64"/>
  <c r="O16" i="46"/>
  <c r="L148" i="70"/>
  <c r="L136" i="46"/>
  <c r="L151" i="71"/>
  <c r="G168" i="64"/>
  <c r="G19" i="46"/>
  <c r="E166" i="64"/>
  <c r="E17" i="46"/>
  <c r="N149" i="67"/>
  <c r="N75" i="46"/>
  <c r="M147" i="71"/>
  <c r="M157" i="46"/>
  <c r="J151" i="72"/>
  <c r="J161" i="47"/>
  <c r="J143" i="51"/>
  <c r="R17" i="46"/>
  <c r="P135" i="71"/>
  <c r="P116" i="71"/>
  <c r="H152" i="6"/>
  <c r="H128" i="6"/>
  <c r="T188" i="71"/>
  <c r="T144" i="49"/>
  <c r="T144" i="52"/>
  <c r="T242" i="71"/>
  <c r="P81" i="51"/>
  <c r="Q32" i="13"/>
  <c r="Q32" i="16" s="1"/>
  <c r="Q32" i="10"/>
  <c r="Q27" i="9"/>
  <c r="C3" i="15"/>
  <c r="O97" i="6"/>
  <c r="O44" i="6"/>
  <c r="H3" i="15"/>
  <c r="F188" i="71"/>
  <c r="F144" i="49"/>
  <c r="F242" i="71"/>
  <c r="F144" i="52"/>
  <c r="P32" i="13"/>
  <c r="P32" i="16" s="1"/>
  <c r="P32" i="10"/>
  <c r="P27" i="9"/>
  <c r="C145" i="46"/>
  <c r="C144" i="45"/>
  <c r="L169" i="72"/>
  <c r="J128" i="6"/>
  <c r="J152" i="6"/>
  <c r="E3" i="15"/>
  <c r="R44" i="6"/>
  <c r="R97" i="6"/>
  <c r="O4" i="13"/>
  <c r="O4" i="16" s="1"/>
  <c r="O4" i="10"/>
  <c r="B188" i="71"/>
  <c r="B144" i="49"/>
  <c r="B242" i="71"/>
  <c r="B144" i="52"/>
  <c r="O188" i="71"/>
  <c r="O144" i="49"/>
  <c r="O242" i="71"/>
  <c r="O144" i="52"/>
  <c r="B81" i="44"/>
  <c r="M135" i="71"/>
  <c r="M116" i="71"/>
  <c r="E206" i="71"/>
  <c r="E144" i="50"/>
  <c r="E260" i="71"/>
  <c r="E144" i="53"/>
  <c r="C98" i="70"/>
  <c r="J97" i="72"/>
  <c r="K97" i="6"/>
  <c r="K44" i="6"/>
  <c r="R27" i="25"/>
  <c r="R27" i="28" s="1"/>
  <c r="R3" i="22"/>
  <c r="I43" i="51"/>
  <c r="G32" i="13"/>
  <c r="G32" i="16" s="1"/>
  <c r="G32" i="10"/>
  <c r="G27" i="9"/>
  <c r="S135" i="71"/>
  <c r="S116" i="71"/>
  <c r="N206" i="71"/>
  <c r="N144" i="50"/>
  <c r="N144" i="53"/>
  <c r="N260" i="71"/>
  <c r="O32" i="13"/>
  <c r="O32" i="16" s="1"/>
  <c r="O32" i="10"/>
  <c r="O27" i="9"/>
  <c r="R168" i="64"/>
  <c r="R19" i="46"/>
  <c r="M168" i="64"/>
  <c r="M19" i="46"/>
  <c r="K151" i="65"/>
  <c r="K39" i="46"/>
  <c r="R147" i="71"/>
  <c r="R157" i="46"/>
  <c r="B144" i="71"/>
  <c r="B154" i="46"/>
  <c r="L148" i="67"/>
  <c r="L74" i="46"/>
  <c r="Q149" i="67"/>
  <c r="Q75" i="46"/>
  <c r="T183" i="68"/>
  <c r="T98" i="46"/>
  <c r="E151" i="67"/>
  <c r="E77" i="46"/>
  <c r="L98" i="65"/>
  <c r="L24" i="44"/>
  <c r="P148" i="66"/>
  <c r="P55" i="46"/>
  <c r="Q151" i="67"/>
  <c r="Q77" i="46"/>
  <c r="F149" i="65"/>
  <c r="F37" i="46"/>
  <c r="M151" i="70"/>
  <c r="M139" i="46"/>
  <c r="V148" i="66"/>
  <c r="V55" i="46"/>
  <c r="N168" i="64"/>
  <c r="N19" i="46"/>
  <c r="D151" i="66"/>
  <c r="D58" i="46"/>
  <c r="Q185" i="68"/>
  <c r="Q100" i="46"/>
  <c r="B151" i="67"/>
  <c r="B77" i="46"/>
  <c r="N151" i="70"/>
  <c r="N139" i="46"/>
  <c r="C151" i="67"/>
  <c r="C77" i="46"/>
  <c r="O148" i="70"/>
  <c r="O136" i="46"/>
  <c r="L185" i="68"/>
  <c r="L100" i="46"/>
  <c r="J151" i="70"/>
  <c r="J139" i="46"/>
  <c r="L148" i="66"/>
  <c r="L55" i="46"/>
  <c r="N183" i="68"/>
  <c r="N98" i="46"/>
  <c r="C97" i="71"/>
  <c r="C143" i="44"/>
  <c r="U182" i="68"/>
  <c r="U97" i="46"/>
  <c r="I138" i="71"/>
  <c r="I148" i="46"/>
  <c r="P147" i="72"/>
  <c r="P175" i="46"/>
  <c r="H151" i="67"/>
  <c r="H77" i="46"/>
  <c r="K185" i="68"/>
  <c r="K100" i="46"/>
  <c r="L151" i="67"/>
  <c r="L77" i="46"/>
  <c r="C147" i="72"/>
  <c r="C175" i="46"/>
  <c r="B151" i="70"/>
  <c r="B139" i="46"/>
  <c r="P98" i="65"/>
  <c r="P24" i="44"/>
  <c r="D149" i="67"/>
  <c r="D75" i="46"/>
  <c r="I151" i="70"/>
  <c r="I139" i="46"/>
  <c r="G97" i="72"/>
  <c r="G161" i="44"/>
  <c r="F185" i="68"/>
  <c r="F100" i="46"/>
  <c r="M145" i="72"/>
  <c r="M173" i="46"/>
  <c r="H185" i="68"/>
  <c r="H100" i="46"/>
  <c r="Q149" i="70"/>
  <c r="Q137" i="46"/>
  <c r="C3" i="47"/>
  <c r="I145" i="46"/>
  <c r="I144" i="45"/>
  <c r="O62" i="48"/>
  <c r="O231" i="67"/>
  <c r="E144" i="45"/>
  <c r="E145" i="46"/>
  <c r="P188" i="71"/>
  <c r="P144" i="49"/>
  <c r="P242" i="71"/>
  <c r="P144" i="52"/>
  <c r="I3" i="15"/>
  <c r="J4" i="13"/>
  <c r="J4" i="16" s="1"/>
  <c r="J4" i="10"/>
  <c r="B4" i="13"/>
  <c r="B4" i="16" s="1"/>
  <c r="B4" i="10"/>
  <c r="N3" i="15"/>
  <c r="C206" i="71"/>
  <c r="C144" i="50"/>
  <c r="C144" i="53"/>
  <c r="C260" i="71"/>
  <c r="U25" i="10"/>
  <c r="U25" i="13"/>
  <c r="U25" i="16" s="1"/>
  <c r="U17" i="9"/>
  <c r="B32" i="13"/>
  <c r="B32" i="16" s="1"/>
  <c r="B32" i="10"/>
  <c r="B27" i="9"/>
  <c r="R37" i="46"/>
  <c r="G4" i="13"/>
  <c r="G4" i="16" s="1"/>
  <c r="G4" i="10"/>
  <c r="O3" i="15"/>
  <c r="J206" i="71"/>
  <c r="J144" i="50"/>
  <c r="J260" i="71"/>
  <c r="J144" i="53"/>
  <c r="L206" i="71"/>
  <c r="L144" i="50"/>
  <c r="L144" i="53"/>
  <c r="L260" i="71"/>
  <c r="O128" i="6"/>
  <c r="O152" i="6"/>
  <c r="N97" i="6"/>
  <c r="N44" i="6"/>
  <c r="P4" i="13"/>
  <c r="P4" i="16" s="1"/>
  <c r="P4" i="10"/>
  <c r="C135" i="71"/>
  <c r="C116" i="71"/>
  <c r="D97" i="6"/>
  <c r="D44" i="6"/>
  <c r="R128" i="6"/>
  <c r="R152" i="6"/>
  <c r="L32" i="13"/>
  <c r="L32" i="16" s="1"/>
  <c r="L32" i="10"/>
  <c r="L27" i="9"/>
  <c r="C24" i="44"/>
  <c r="N4" i="10"/>
  <c r="N4" i="13"/>
  <c r="N4" i="16" s="1"/>
  <c r="B118" i="68"/>
  <c r="F4" i="13"/>
  <c r="F4" i="16" s="1"/>
  <c r="F4" i="10"/>
  <c r="L3" i="15"/>
  <c r="O124" i="44"/>
  <c r="M188" i="71"/>
  <c r="M144" i="49"/>
  <c r="M144" i="52"/>
  <c r="M242" i="71"/>
  <c r="L145" i="46"/>
  <c r="L144" i="45"/>
  <c r="E32" i="13"/>
  <c r="E32" i="16" s="1"/>
  <c r="E32" i="10"/>
  <c r="E27" i="9"/>
  <c r="K145" i="46"/>
  <c r="K144" i="45"/>
  <c r="P3" i="44"/>
  <c r="T30" i="10"/>
  <c r="T30" i="13"/>
  <c r="T30" i="16" s="1"/>
  <c r="C124" i="51"/>
  <c r="B206" i="71"/>
  <c r="B144" i="50"/>
  <c r="B260" i="71"/>
  <c r="B144" i="53"/>
  <c r="R4" i="13"/>
  <c r="R4" i="16" s="1"/>
  <c r="R4" i="10"/>
  <c r="K152" i="6"/>
  <c r="K128" i="6"/>
  <c r="V74" i="46"/>
  <c r="S188" i="71"/>
  <c r="S144" i="49"/>
  <c r="S242" i="71"/>
  <c r="S144" i="52"/>
  <c r="P206" i="71"/>
  <c r="P144" i="50"/>
  <c r="P144" i="53"/>
  <c r="P260" i="71"/>
  <c r="V25" i="13"/>
  <c r="V25" i="16" s="1"/>
  <c r="V25" i="10"/>
  <c r="V17" i="9"/>
  <c r="B124" i="44"/>
  <c r="F97" i="6"/>
  <c r="F44" i="6"/>
  <c r="F168" i="64"/>
  <c r="F19" i="46"/>
  <c r="H149" i="67"/>
  <c r="H75" i="46"/>
  <c r="N149" i="70"/>
  <c r="N137" i="46"/>
  <c r="P182" i="68"/>
  <c r="P97" i="46"/>
  <c r="G148" i="65"/>
  <c r="G36" i="46"/>
  <c r="K183" i="68"/>
  <c r="K98" i="46"/>
  <c r="O148" i="65"/>
  <c r="O36" i="46"/>
  <c r="Q149" i="65"/>
  <c r="Q37" i="46"/>
  <c r="B151" i="65"/>
  <c r="B39" i="46"/>
  <c r="F147" i="71"/>
  <c r="F157" i="46"/>
  <c r="B148" i="67"/>
  <c r="B74" i="46"/>
  <c r="J148" i="70"/>
  <c r="J136" i="46"/>
  <c r="H149" i="70"/>
  <c r="H137" i="46"/>
  <c r="P151" i="65"/>
  <c r="P39" i="46"/>
  <c r="J148" i="66"/>
  <c r="J55" i="46"/>
  <c r="G148" i="66"/>
  <c r="G55" i="46"/>
  <c r="M185" i="68"/>
  <c r="M100" i="46"/>
  <c r="K166" i="64"/>
  <c r="K17" i="46"/>
  <c r="L182" i="68"/>
  <c r="L97" i="46"/>
  <c r="K149" i="66"/>
  <c r="K56" i="46"/>
  <c r="K147" i="71"/>
  <c r="K157" i="46"/>
  <c r="L110" i="64"/>
  <c r="L3" i="44"/>
  <c r="M149" i="66"/>
  <c r="M56" i="46"/>
  <c r="G144" i="72"/>
  <c r="G172" i="46"/>
  <c r="G110" i="64"/>
  <c r="G3" i="44"/>
  <c r="S144" i="71"/>
  <c r="S154" i="46"/>
  <c r="C148" i="65"/>
  <c r="C36" i="46"/>
  <c r="R151" i="70"/>
  <c r="R139" i="46"/>
  <c r="E145" i="72"/>
  <c r="E173" i="46"/>
  <c r="H149" i="65"/>
  <c r="H37" i="46"/>
  <c r="E147" i="72"/>
  <c r="E175" i="46"/>
  <c r="B98" i="65"/>
  <c r="B24" i="44"/>
  <c r="C148" i="66"/>
  <c r="C55" i="46"/>
  <c r="U148" i="70"/>
  <c r="U136" i="46"/>
  <c r="B185" i="68"/>
  <c r="B100" i="46"/>
  <c r="G62" i="47"/>
  <c r="R145" i="71"/>
  <c r="R155" i="46"/>
  <c r="B144" i="72"/>
  <c r="B172" i="46"/>
  <c r="C151" i="66"/>
  <c r="C58" i="46"/>
  <c r="J182" i="68"/>
  <c r="J97" i="46"/>
  <c r="G151" i="65"/>
  <c r="G39" i="46"/>
  <c r="P151" i="67"/>
  <c r="P77" i="46"/>
  <c r="B151" i="71"/>
  <c r="N151" i="67"/>
  <c r="N77" i="46"/>
  <c r="J144" i="71"/>
  <c r="J154" i="46"/>
  <c r="L147" i="72"/>
  <c r="L175" i="46"/>
  <c r="I147" i="71"/>
  <c r="I157" i="46"/>
  <c r="S49" i="46"/>
  <c r="S44" i="6"/>
  <c r="S97" i="6"/>
  <c r="I116" i="71"/>
  <c r="I135" i="71"/>
  <c r="P174" i="70"/>
  <c r="E116" i="71"/>
  <c r="E135" i="71"/>
  <c r="K32" i="13"/>
  <c r="K32" i="16" s="1"/>
  <c r="K32" i="10"/>
  <c r="K27" i="9"/>
  <c r="R32" i="10"/>
  <c r="R32" i="13"/>
  <c r="R32" i="16" s="1"/>
  <c r="R27" i="9"/>
  <c r="G145" i="46"/>
  <c r="G144" i="45"/>
  <c r="N32" i="13"/>
  <c r="N32" i="16" s="1"/>
  <c r="N32" i="10"/>
  <c r="N27" i="9"/>
  <c r="G206" i="71"/>
  <c r="G144" i="50"/>
  <c r="G260" i="71"/>
  <c r="G144" i="53"/>
  <c r="J174" i="65"/>
  <c r="J231" i="65"/>
  <c r="G174" i="67"/>
  <c r="F206" i="71"/>
  <c r="F144" i="50"/>
  <c r="F144" i="53"/>
  <c r="F260" i="71"/>
  <c r="R145" i="46"/>
  <c r="R144" i="45"/>
  <c r="N128" i="6"/>
  <c r="N152" i="6"/>
  <c r="C188" i="71"/>
  <c r="C144" i="49"/>
  <c r="C144" i="52"/>
  <c r="C242" i="71"/>
  <c r="S206" i="71"/>
  <c r="S144" i="50"/>
  <c r="S144" i="53"/>
  <c r="S260" i="71"/>
  <c r="U130" i="46"/>
  <c r="D152" i="6"/>
  <c r="D128" i="6"/>
  <c r="T44" i="6"/>
  <c r="T97" i="6"/>
  <c r="U3" i="15"/>
  <c r="D32" i="13"/>
  <c r="D32" i="16" s="1"/>
  <c r="D32" i="10"/>
  <c r="D27" i="9"/>
  <c r="C98" i="65"/>
  <c r="B97" i="6"/>
  <c r="B44" i="6"/>
  <c r="O98" i="70"/>
  <c r="L135" i="71"/>
  <c r="L116" i="71"/>
  <c r="K116" i="71"/>
  <c r="K135" i="71"/>
  <c r="P110" i="64"/>
  <c r="P161" i="44"/>
  <c r="G462" i="65"/>
  <c r="G461" i="65" s="1"/>
  <c r="B98" i="70"/>
  <c r="F152" i="6"/>
  <c r="F128" i="6"/>
  <c r="V82" i="70"/>
  <c r="O84" i="65"/>
  <c r="Q85" i="65"/>
  <c r="M88" i="71"/>
  <c r="Q88" i="70"/>
  <c r="P85" i="70"/>
  <c r="T89" i="67"/>
  <c r="N104" i="68"/>
  <c r="R84" i="67"/>
  <c r="Q89" i="66"/>
  <c r="S84" i="71"/>
  <c r="V85" i="66"/>
  <c r="P108" i="68"/>
  <c r="L103" i="68"/>
  <c r="S88" i="67"/>
  <c r="U100" i="68"/>
  <c r="M88" i="65"/>
  <c r="R89" i="65"/>
  <c r="Q88" i="66"/>
  <c r="N88" i="72"/>
  <c r="N84" i="72"/>
  <c r="S83" i="71"/>
  <c r="V89" i="70"/>
  <c r="Q107" i="68"/>
  <c r="M84" i="72"/>
  <c r="M87" i="72"/>
  <c r="N87" i="71"/>
  <c r="T89" i="69"/>
  <c r="S53" i="6" l="1"/>
  <c r="L53" i="6"/>
  <c r="U53" i="6"/>
  <c r="V53" i="6"/>
  <c r="D53" i="6"/>
  <c r="O53" i="6"/>
  <c r="P53" i="6"/>
  <c r="G53" i="6"/>
  <c r="B53" i="6"/>
  <c r="K53" i="6"/>
  <c r="T53" i="6"/>
  <c r="C53" i="6"/>
  <c r="E53" i="6"/>
  <c r="M53" i="6"/>
  <c r="F53" i="6"/>
  <c r="Q53" i="6"/>
  <c r="O257" i="64"/>
  <c r="P81" i="48"/>
  <c r="O169" i="71"/>
  <c r="P231" i="67"/>
  <c r="B161" i="47"/>
  <c r="L161" i="48"/>
  <c r="P148" i="46"/>
  <c r="L81" i="47"/>
  <c r="P155" i="66"/>
  <c r="C174" i="70"/>
  <c r="L169" i="71"/>
  <c r="P43" i="48"/>
  <c r="J151" i="71"/>
  <c r="L81" i="51"/>
  <c r="I231" i="66"/>
  <c r="O3" i="9"/>
  <c r="O3" i="10" s="1"/>
  <c r="L143" i="48"/>
  <c r="P286" i="68"/>
  <c r="I161" i="47"/>
  <c r="L161" i="51"/>
  <c r="L124" i="47"/>
  <c r="P161" i="47"/>
  <c r="C151" i="71"/>
  <c r="G155" i="66"/>
  <c r="G81" i="51"/>
  <c r="O143" i="47"/>
  <c r="U148" i="46"/>
  <c r="C124" i="48"/>
  <c r="B148" i="46"/>
  <c r="L3" i="9"/>
  <c r="J24" i="48"/>
  <c r="I231" i="67"/>
  <c r="G155" i="67"/>
  <c r="G214" i="68"/>
  <c r="B138" i="71"/>
  <c r="I231" i="65"/>
  <c r="I81" i="47"/>
  <c r="P3" i="9"/>
  <c r="P3" i="10" s="1"/>
  <c r="L223" i="71"/>
  <c r="L143" i="47"/>
  <c r="B231" i="67"/>
  <c r="C173" i="64"/>
  <c r="J3" i="9"/>
  <c r="J3" i="13" s="1"/>
  <c r="O174" i="67"/>
  <c r="P62" i="47"/>
  <c r="I174" i="67"/>
  <c r="L214" i="68"/>
  <c r="L24" i="47"/>
  <c r="I169" i="71"/>
  <c r="S148" i="46"/>
  <c r="B81" i="51"/>
  <c r="L231" i="70"/>
  <c r="L124" i="48"/>
  <c r="L174" i="70"/>
  <c r="P124" i="48"/>
  <c r="O143" i="48"/>
  <c r="P43" i="47"/>
  <c r="G151" i="71"/>
  <c r="G62" i="51"/>
  <c r="J169" i="71"/>
  <c r="P151" i="72"/>
  <c r="O3" i="51"/>
  <c r="C24" i="47"/>
  <c r="C143" i="47"/>
  <c r="J24" i="51"/>
  <c r="I24" i="48"/>
  <c r="J3" i="48"/>
  <c r="I43" i="48"/>
  <c r="L223" i="72"/>
  <c r="G155" i="70"/>
  <c r="R315" i="72"/>
  <c r="O151" i="71"/>
  <c r="P174" i="66"/>
  <c r="P174" i="67"/>
  <c r="B62" i="51"/>
  <c r="L286" i="68"/>
  <c r="P231" i="70"/>
  <c r="B155" i="66"/>
  <c r="I155" i="66"/>
  <c r="L155" i="70"/>
  <c r="G124" i="47"/>
  <c r="B143" i="47"/>
  <c r="G143" i="47"/>
  <c r="B151" i="72"/>
  <c r="L190" i="68"/>
  <c r="I62" i="48"/>
  <c r="I174" i="66"/>
  <c r="B81" i="47"/>
  <c r="G231" i="67"/>
  <c r="J143" i="48"/>
  <c r="B62" i="48"/>
  <c r="P124" i="51"/>
  <c r="G286" i="68"/>
  <c r="R161" i="56"/>
  <c r="B286" i="68"/>
  <c r="O62" i="51"/>
  <c r="L143" i="51"/>
  <c r="G62" i="48"/>
  <c r="P43" i="51"/>
  <c r="I174" i="65"/>
  <c r="I143" i="48"/>
  <c r="B214" i="68"/>
  <c r="L173" i="64"/>
  <c r="J24" i="47"/>
  <c r="J3" i="51"/>
  <c r="I3" i="9"/>
  <c r="I3" i="13" s="1"/>
  <c r="G43" i="47"/>
  <c r="G161" i="47"/>
  <c r="O3" i="48"/>
  <c r="I24" i="51"/>
  <c r="F25" i="13"/>
  <c r="F25" i="16" s="1"/>
  <c r="J143" i="47"/>
  <c r="K25" i="10"/>
  <c r="R329" i="72"/>
  <c r="J223" i="71"/>
  <c r="L155" i="65"/>
  <c r="K25" i="13"/>
  <c r="K25" i="16" s="1"/>
  <c r="E17" i="9"/>
  <c r="E3" i="9" s="1"/>
  <c r="G3" i="9"/>
  <c r="G3" i="13" s="1"/>
  <c r="F25" i="10"/>
  <c r="E25" i="13"/>
  <c r="E25" i="16" s="1"/>
  <c r="B174" i="67"/>
  <c r="S174" i="69"/>
  <c r="S231" i="69"/>
  <c r="S105" i="48"/>
  <c r="S105" i="51"/>
  <c r="I62" i="51"/>
  <c r="L81" i="48"/>
  <c r="F3" i="9"/>
  <c r="F3" i="13" s="1"/>
  <c r="B81" i="48"/>
  <c r="J194" i="64"/>
  <c r="R161" i="57"/>
  <c r="R333" i="72"/>
  <c r="P62" i="51"/>
  <c r="B190" i="68"/>
  <c r="I151" i="72"/>
  <c r="L124" i="51"/>
  <c r="P231" i="66"/>
  <c r="G151" i="72"/>
  <c r="R404" i="69"/>
  <c r="R105" i="60"/>
  <c r="R105" i="63"/>
  <c r="R461" i="69"/>
  <c r="P214" i="68"/>
  <c r="B43" i="47"/>
  <c r="C231" i="70"/>
  <c r="P138" i="71"/>
  <c r="C3" i="9"/>
  <c r="S155" i="69"/>
  <c r="S105" i="47"/>
  <c r="R351" i="72"/>
  <c r="R161" i="58"/>
  <c r="R405" i="72"/>
  <c r="R161" i="61"/>
  <c r="R175" i="56"/>
  <c r="G223" i="71"/>
  <c r="G143" i="51"/>
  <c r="N17" i="9"/>
  <c r="N3" i="9" s="1"/>
  <c r="G143" i="48"/>
  <c r="O194" i="64"/>
  <c r="O223" i="71"/>
  <c r="N25" i="10"/>
  <c r="G169" i="71"/>
  <c r="G3" i="47"/>
  <c r="I143" i="51"/>
  <c r="O143" i="51"/>
  <c r="L3" i="47"/>
  <c r="G173" i="64"/>
  <c r="I223" i="71"/>
  <c r="L3" i="13"/>
  <c r="T165" i="64"/>
  <c r="T148" i="67"/>
  <c r="T74" i="46"/>
  <c r="M280" i="72"/>
  <c r="M162" i="54"/>
  <c r="M13" i="23"/>
  <c r="M13" i="26" s="1"/>
  <c r="C155" i="66"/>
  <c r="C43" i="47"/>
  <c r="Q98" i="70"/>
  <c r="Q124" i="44"/>
  <c r="E144" i="71"/>
  <c r="E154" i="46"/>
  <c r="H118" i="68"/>
  <c r="H81" i="44"/>
  <c r="H148" i="65"/>
  <c r="H36" i="46"/>
  <c r="E97" i="72"/>
  <c r="E161" i="44"/>
  <c r="F165" i="64"/>
  <c r="F16" i="46"/>
  <c r="F370" i="72"/>
  <c r="F162" i="59"/>
  <c r="F424" i="72"/>
  <c r="F162" i="62"/>
  <c r="Q144" i="71"/>
  <c r="Q154" i="46"/>
  <c r="E182" i="68"/>
  <c r="E97" i="46"/>
  <c r="E97" i="71"/>
  <c r="E143" i="44"/>
  <c r="T182" i="68"/>
  <c r="T97" i="46"/>
  <c r="Q138" i="6"/>
  <c r="Q122" i="6"/>
  <c r="Q162" i="6"/>
  <c r="R182" i="68"/>
  <c r="R97" i="46"/>
  <c r="E148" i="66"/>
  <c r="E55" i="46"/>
  <c r="M118" i="68"/>
  <c r="M81" i="44"/>
  <c r="T144" i="71"/>
  <c r="T154" i="46"/>
  <c r="T27" i="18"/>
  <c r="O370" i="72"/>
  <c r="O162" i="59"/>
  <c r="O162" i="62"/>
  <c r="O424" i="72"/>
  <c r="K148" i="65"/>
  <c r="K36" i="46"/>
  <c r="K144" i="72"/>
  <c r="K172" i="46"/>
  <c r="I370" i="72"/>
  <c r="I162" i="59"/>
  <c r="I424" i="72"/>
  <c r="I162" i="62"/>
  <c r="D118" i="68"/>
  <c r="D81" i="44"/>
  <c r="D27" i="10"/>
  <c r="D27" i="13"/>
  <c r="D27" i="16" s="1"/>
  <c r="I134" i="71"/>
  <c r="I115" i="71"/>
  <c r="I133" i="71" s="1"/>
  <c r="O142" i="65"/>
  <c r="O117" i="65"/>
  <c r="O136" i="65" s="1"/>
  <c r="S68" i="46"/>
  <c r="L162" i="55"/>
  <c r="F127" i="6"/>
  <c r="F151" i="6"/>
  <c r="L144" i="46"/>
  <c r="N96" i="6"/>
  <c r="N52" i="6"/>
  <c r="N58" i="6"/>
  <c r="N55" i="6"/>
  <c r="N56" i="6"/>
  <c r="N57" i="6"/>
  <c r="N54" i="6"/>
  <c r="I143" i="45"/>
  <c r="I143" i="46" s="1"/>
  <c r="I144" i="46"/>
  <c r="S9" i="46"/>
  <c r="P130" i="46"/>
  <c r="P124" i="45"/>
  <c r="P124" i="46" s="1"/>
  <c r="O27" i="10"/>
  <c r="O27" i="13"/>
  <c r="O27" i="16" s="1"/>
  <c r="K127" i="6"/>
  <c r="K151" i="6"/>
  <c r="R127" i="6"/>
  <c r="R151" i="6"/>
  <c r="O161" i="48"/>
  <c r="C87" i="46"/>
  <c r="C81" i="45"/>
  <c r="C81" i="46" s="1"/>
  <c r="P142" i="65"/>
  <c r="P117" i="65"/>
  <c r="P136" i="65" s="1"/>
  <c r="V158" i="64"/>
  <c r="V142" i="66"/>
  <c r="N13" i="24"/>
  <c r="N13" i="27" s="1"/>
  <c r="B138" i="72"/>
  <c r="B115" i="72"/>
  <c r="B133" i="72" s="1"/>
  <c r="B169" i="71"/>
  <c r="B143" i="48"/>
  <c r="B143" i="51"/>
  <c r="B223" i="71"/>
  <c r="O17" i="13"/>
  <c r="O17" i="16" s="1"/>
  <c r="O17" i="10"/>
  <c r="T144" i="46"/>
  <c r="V134" i="71"/>
  <c r="I130" i="46"/>
  <c r="I124" i="45"/>
  <c r="I124" i="46" s="1"/>
  <c r="O174" i="65"/>
  <c r="O24" i="48"/>
  <c r="O24" i="51"/>
  <c r="O231" i="65"/>
  <c r="C162" i="55"/>
  <c r="I166" i="46"/>
  <c r="I161" i="45"/>
  <c r="I161" i="46" s="1"/>
  <c r="U142" i="65"/>
  <c r="I68" i="46"/>
  <c r="I62" i="45"/>
  <c r="I62" i="46" s="1"/>
  <c r="J49" i="46"/>
  <c r="J43" i="45"/>
  <c r="J43" i="46" s="1"/>
  <c r="S162" i="55"/>
  <c r="C151" i="72"/>
  <c r="I127" i="6"/>
  <c r="I151" i="6"/>
  <c r="I124" i="48"/>
  <c r="I17" i="13"/>
  <c r="I17" i="16" s="1"/>
  <c r="I17" i="10"/>
  <c r="E298" i="72"/>
  <c r="Q127" i="6"/>
  <c r="Q151" i="6"/>
  <c r="O81" i="48"/>
  <c r="B87" i="46"/>
  <c r="B81" i="45"/>
  <c r="B81" i="46" s="1"/>
  <c r="G172" i="68"/>
  <c r="G142" i="68"/>
  <c r="G166" i="68" s="1"/>
  <c r="L174" i="67"/>
  <c r="L62" i="48"/>
  <c r="L231" i="67"/>
  <c r="L62" i="51"/>
  <c r="P3" i="51"/>
  <c r="R134" i="71"/>
  <c r="G231" i="65"/>
  <c r="O81" i="47"/>
  <c r="S172" i="68"/>
  <c r="F17" i="13"/>
  <c r="F17" i="16" s="1"/>
  <c r="F17" i="10"/>
  <c r="C331" i="72"/>
  <c r="N97" i="72"/>
  <c r="N161" i="44"/>
  <c r="M98" i="65"/>
  <c r="M24" i="44"/>
  <c r="D182" i="68"/>
  <c r="D97" i="46"/>
  <c r="E345" i="67"/>
  <c r="S370" i="72"/>
  <c r="S162" i="59"/>
  <c r="S162" i="62"/>
  <c r="S424" i="72"/>
  <c r="H144" i="71"/>
  <c r="H154" i="46"/>
  <c r="R144" i="71"/>
  <c r="R154" i="46"/>
  <c r="R98" i="70"/>
  <c r="R124" i="44"/>
  <c r="D148" i="70"/>
  <c r="D136" i="46"/>
  <c r="S280" i="72"/>
  <c r="S162" i="54"/>
  <c r="S13" i="23"/>
  <c r="S13" i="26" s="1"/>
  <c r="H148" i="66"/>
  <c r="H55" i="46"/>
  <c r="F118" i="68"/>
  <c r="F81" i="44"/>
  <c r="K370" i="72"/>
  <c r="K162" i="59"/>
  <c r="K424" i="72"/>
  <c r="K162" i="62"/>
  <c r="E148" i="70"/>
  <c r="E136" i="46"/>
  <c r="N97" i="71"/>
  <c r="N143" i="44"/>
  <c r="K110" i="64"/>
  <c r="K3" i="44"/>
  <c r="H280" i="72"/>
  <c r="H162" i="54"/>
  <c r="H13" i="23"/>
  <c r="H13" i="26" s="1"/>
  <c r="K148" i="67"/>
  <c r="K74" i="46"/>
  <c r="V138" i="71"/>
  <c r="V148" i="46"/>
  <c r="I151" i="71"/>
  <c r="I143" i="47"/>
  <c r="J190" i="68"/>
  <c r="J81" i="47"/>
  <c r="H98" i="67"/>
  <c r="H62" i="44"/>
  <c r="Q370" i="72"/>
  <c r="Q162" i="59"/>
  <c r="Q162" i="62"/>
  <c r="Q424" i="72"/>
  <c r="H144" i="72"/>
  <c r="H172" i="46"/>
  <c r="N148" i="70"/>
  <c r="N136" i="46"/>
  <c r="S98" i="70"/>
  <c r="S124" i="44"/>
  <c r="R27" i="13"/>
  <c r="R27" i="16" s="1"/>
  <c r="R27" i="10"/>
  <c r="K27" i="13"/>
  <c r="K27" i="16" s="1"/>
  <c r="K27" i="10"/>
  <c r="E134" i="71"/>
  <c r="L68" i="46"/>
  <c r="L62" i="45"/>
  <c r="L62" i="46" s="1"/>
  <c r="L194" i="64"/>
  <c r="L3" i="48"/>
  <c r="L257" i="64"/>
  <c r="L3" i="51"/>
  <c r="T13" i="24"/>
  <c r="T13" i="27" s="1"/>
  <c r="O68" i="46"/>
  <c r="O62" i="45"/>
  <c r="O62" i="46" s="1"/>
  <c r="S142" i="67"/>
  <c r="L298" i="72"/>
  <c r="D25" i="13"/>
  <c r="D25" i="16" s="1"/>
  <c r="D25" i="10"/>
  <c r="D17" i="9"/>
  <c r="N151" i="6"/>
  <c r="N127" i="6"/>
  <c r="P142" i="70"/>
  <c r="P117" i="70"/>
  <c r="P136" i="70" s="1"/>
  <c r="S134" i="71"/>
  <c r="J81" i="51"/>
  <c r="R52" i="6"/>
  <c r="R96" i="6"/>
  <c r="R58" i="6"/>
  <c r="R55" i="6"/>
  <c r="R56" i="6"/>
  <c r="R57" i="6"/>
  <c r="R54" i="6"/>
  <c r="O169" i="72"/>
  <c r="C172" i="68"/>
  <c r="C142" i="68"/>
  <c r="C166" i="68" s="1"/>
  <c r="C49" i="46"/>
  <c r="C43" i="45"/>
  <c r="C43" i="46" s="1"/>
  <c r="I13" i="24"/>
  <c r="I13" i="27" s="1"/>
  <c r="M144" i="46"/>
  <c r="K3" i="9"/>
  <c r="J52" i="6"/>
  <c r="J96" i="6"/>
  <c r="J58" i="6"/>
  <c r="J55" i="6"/>
  <c r="J56" i="6"/>
  <c r="J57" i="6"/>
  <c r="J54" i="6"/>
  <c r="F134" i="71"/>
  <c r="H96" i="6"/>
  <c r="H52" i="6"/>
  <c r="H58" i="6"/>
  <c r="H55" i="6"/>
  <c r="H56" i="6"/>
  <c r="H57" i="6"/>
  <c r="H54" i="6"/>
  <c r="Q25" i="13"/>
  <c r="Q25" i="16" s="1"/>
  <c r="Q25" i="10"/>
  <c r="Q17" i="9"/>
  <c r="P124" i="47"/>
  <c r="D13" i="24"/>
  <c r="D13" i="27" s="1"/>
  <c r="N162" i="55"/>
  <c r="B3" i="47"/>
  <c r="Q134" i="71"/>
  <c r="B3" i="51"/>
  <c r="I142" i="70"/>
  <c r="I117" i="70"/>
  <c r="I136" i="70" s="1"/>
  <c r="C298" i="72"/>
  <c r="I138" i="72"/>
  <c r="I115" i="72"/>
  <c r="I133" i="72" s="1"/>
  <c r="I142" i="67"/>
  <c r="I117" i="67"/>
  <c r="I136" i="67" s="1"/>
  <c r="J142" i="66"/>
  <c r="J117" i="66"/>
  <c r="J136" i="66" s="1"/>
  <c r="S298" i="72"/>
  <c r="G174" i="70"/>
  <c r="G124" i="48"/>
  <c r="G231" i="70"/>
  <c r="G124" i="51"/>
  <c r="M13" i="24"/>
  <c r="M13" i="27" s="1"/>
  <c r="I55" i="6"/>
  <c r="I96" i="6"/>
  <c r="I52" i="6"/>
  <c r="I58" i="6"/>
  <c r="I56" i="6"/>
  <c r="I57" i="6"/>
  <c r="I54" i="6"/>
  <c r="I174" i="70"/>
  <c r="R25" i="13"/>
  <c r="R25" i="16" s="1"/>
  <c r="R25" i="10"/>
  <c r="R17" i="9"/>
  <c r="B68" i="46"/>
  <c r="B62" i="45"/>
  <c r="B62" i="46" s="1"/>
  <c r="I49" i="46"/>
  <c r="I43" i="45"/>
  <c r="I43" i="46" s="1"/>
  <c r="S17" i="13"/>
  <c r="S17" i="16" s="1"/>
  <c r="S17" i="10"/>
  <c r="O214" i="68"/>
  <c r="N134" i="71"/>
  <c r="B172" i="68"/>
  <c r="B142" i="68"/>
  <c r="B166" i="68" s="1"/>
  <c r="J174" i="70"/>
  <c r="J124" i="48"/>
  <c r="J231" i="70"/>
  <c r="J124" i="51"/>
  <c r="P257" i="64"/>
  <c r="H27" i="13"/>
  <c r="H27" i="16" s="1"/>
  <c r="H27" i="10"/>
  <c r="C24" i="51"/>
  <c r="G24" i="48"/>
  <c r="O190" i="68"/>
  <c r="J166" i="46"/>
  <c r="J161" i="45"/>
  <c r="J161" i="46" s="1"/>
  <c r="O138" i="71"/>
  <c r="O148" i="46"/>
  <c r="K144" i="71"/>
  <c r="K154" i="46"/>
  <c r="N165" i="64"/>
  <c r="N16" i="46"/>
  <c r="N98" i="65"/>
  <c r="N24" i="44"/>
  <c r="D339" i="67"/>
  <c r="K118" i="68"/>
  <c r="K81" i="44"/>
  <c r="D98" i="67"/>
  <c r="D62" i="44"/>
  <c r="R98" i="66"/>
  <c r="R43" i="44"/>
  <c r="R144" i="72"/>
  <c r="F345" i="66"/>
  <c r="M370" i="72"/>
  <c r="M162" i="59"/>
  <c r="M162" i="62"/>
  <c r="M424" i="72"/>
  <c r="J280" i="72"/>
  <c r="J162" i="54"/>
  <c r="J13" i="23"/>
  <c r="J13" i="26" s="1"/>
  <c r="M97" i="71"/>
  <c r="M143" i="44"/>
  <c r="G155" i="65"/>
  <c r="G24" i="47"/>
  <c r="T148" i="65"/>
  <c r="T36" i="46"/>
  <c r="M144" i="72"/>
  <c r="M172" i="46"/>
  <c r="K97" i="72"/>
  <c r="K161" i="44"/>
  <c r="D97" i="72"/>
  <c r="D161" i="44"/>
  <c r="F138" i="6"/>
  <c r="F122" i="6"/>
  <c r="F162" i="6"/>
  <c r="S152" i="70"/>
  <c r="S140" i="46"/>
  <c r="Q280" i="72"/>
  <c r="Q162" i="54"/>
  <c r="Q13" i="23"/>
  <c r="Q13" i="26" s="1"/>
  <c r="T280" i="72"/>
  <c r="T162" i="54"/>
  <c r="T13" i="23"/>
  <c r="T13" i="26" s="1"/>
  <c r="F148" i="67"/>
  <c r="F74" i="46"/>
  <c r="T30" i="23"/>
  <c r="T30" i="26" s="1"/>
  <c r="Q148" i="70"/>
  <c r="Q136" i="46"/>
  <c r="V35" i="56"/>
  <c r="Q165" i="64"/>
  <c r="Q16" i="46"/>
  <c r="C122" i="6"/>
  <c r="C138" i="6"/>
  <c r="C162" i="6"/>
  <c r="F98" i="66"/>
  <c r="F43" i="44"/>
  <c r="Q148" i="67"/>
  <c r="Q74" i="46"/>
  <c r="D280" i="72"/>
  <c r="D162" i="54"/>
  <c r="D13" i="23"/>
  <c r="D13" i="26" s="1"/>
  <c r="N148" i="67"/>
  <c r="N74" i="46"/>
  <c r="M97" i="72"/>
  <c r="M161" i="44"/>
  <c r="E144" i="72"/>
  <c r="E172" i="46"/>
  <c r="M144" i="71"/>
  <c r="M154" i="46"/>
  <c r="J173" i="64"/>
  <c r="J3" i="47"/>
  <c r="E98" i="66"/>
  <c r="E43" i="44"/>
  <c r="K98" i="67"/>
  <c r="K62" i="44"/>
  <c r="K138" i="6"/>
  <c r="K122" i="6"/>
  <c r="K162" i="6"/>
  <c r="E110" i="64"/>
  <c r="E3" i="44"/>
  <c r="T148" i="70"/>
  <c r="T136" i="46"/>
  <c r="D144" i="72"/>
  <c r="D172" i="46"/>
  <c r="K148" i="70"/>
  <c r="K136" i="46"/>
  <c r="P121" i="6"/>
  <c r="P161" i="6"/>
  <c r="P137" i="6"/>
  <c r="L134" i="71"/>
  <c r="T127" i="6"/>
  <c r="T151" i="6"/>
  <c r="L142" i="67"/>
  <c r="L117" i="67"/>
  <c r="L136" i="67" s="1"/>
  <c r="T162" i="55"/>
  <c r="O142" i="67"/>
  <c r="O117" i="67"/>
  <c r="O136" i="67" s="1"/>
  <c r="U17" i="10"/>
  <c r="U17" i="13"/>
  <c r="U17" i="16" s="1"/>
  <c r="H13" i="24"/>
  <c r="H13" i="27" s="1"/>
  <c r="J286" i="68"/>
  <c r="M134" i="71"/>
  <c r="P9" i="46"/>
  <c r="P3" i="45"/>
  <c r="C142" i="66"/>
  <c r="C117" i="66"/>
  <c r="C136" i="66" s="1"/>
  <c r="P166" i="46"/>
  <c r="P161" i="45"/>
  <c r="P161" i="46" s="1"/>
  <c r="I162" i="55"/>
  <c r="J151" i="6"/>
  <c r="J127" i="6"/>
  <c r="H127" i="6"/>
  <c r="H151" i="6"/>
  <c r="P155" i="70"/>
  <c r="D162" i="55"/>
  <c r="D163" i="56"/>
  <c r="N298" i="72"/>
  <c r="O62" i="47"/>
  <c r="B173" i="64"/>
  <c r="B144" i="46"/>
  <c r="B143" i="45"/>
  <c r="B143" i="46" s="1"/>
  <c r="P127" i="6"/>
  <c r="P151" i="6"/>
  <c r="G96" i="6"/>
  <c r="G52" i="6"/>
  <c r="G58" i="6"/>
  <c r="G55" i="6"/>
  <c r="G56" i="6"/>
  <c r="G57" i="6"/>
  <c r="G54" i="6"/>
  <c r="B257" i="64"/>
  <c r="G174" i="66"/>
  <c r="G43" i="48"/>
  <c r="G231" i="66"/>
  <c r="G43" i="51"/>
  <c r="C169" i="72"/>
  <c r="C161" i="48"/>
  <c r="C161" i="51"/>
  <c r="C223" i="72"/>
  <c r="O13" i="24"/>
  <c r="O13" i="27" s="1"/>
  <c r="M162" i="55"/>
  <c r="M163" i="56"/>
  <c r="B43" i="51"/>
  <c r="B142" i="67"/>
  <c r="B117" i="67"/>
  <c r="B136" i="67" s="1"/>
  <c r="L161" i="47"/>
  <c r="I142" i="66"/>
  <c r="I117" i="66"/>
  <c r="I136" i="66" s="1"/>
  <c r="C174" i="66"/>
  <c r="C43" i="48"/>
  <c r="C43" i="51"/>
  <c r="C231" i="66"/>
  <c r="O9" i="46"/>
  <c r="O3" i="45"/>
  <c r="P3" i="48"/>
  <c r="C231" i="65"/>
  <c r="G174" i="65"/>
  <c r="O262" i="68"/>
  <c r="O81" i="50"/>
  <c r="O81" i="53"/>
  <c r="J138" i="72"/>
  <c r="J115" i="72"/>
  <c r="J133" i="72" s="1"/>
  <c r="P3" i="47"/>
  <c r="C280" i="72"/>
  <c r="C162" i="54"/>
  <c r="C13" i="23"/>
  <c r="C13" i="26" s="1"/>
  <c r="Q110" i="64"/>
  <c r="Q3" i="44"/>
  <c r="N110" i="64"/>
  <c r="N3" i="44"/>
  <c r="F98" i="67"/>
  <c r="F62" i="44"/>
  <c r="Q97" i="71"/>
  <c r="Q143" i="44"/>
  <c r="H98" i="70"/>
  <c r="H124" i="44"/>
  <c r="R165" i="64"/>
  <c r="R16" i="46"/>
  <c r="L370" i="72"/>
  <c r="L162" i="59"/>
  <c r="L162" i="62"/>
  <c r="L424" i="72"/>
  <c r="R148" i="65"/>
  <c r="R36" i="46"/>
  <c r="K165" i="64"/>
  <c r="K16" i="46"/>
  <c r="D110" i="64"/>
  <c r="D3" i="44"/>
  <c r="M182" i="68"/>
  <c r="M97" i="46"/>
  <c r="E165" i="64"/>
  <c r="E16" i="46"/>
  <c r="E98" i="65"/>
  <c r="E24" i="44"/>
  <c r="T148" i="66"/>
  <c r="T55" i="46"/>
  <c r="U370" i="72"/>
  <c r="U162" i="59"/>
  <c r="U162" i="62"/>
  <c r="U424" i="72"/>
  <c r="C423" i="68"/>
  <c r="Q98" i="67"/>
  <c r="Q62" i="44"/>
  <c r="N370" i="72"/>
  <c r="N162" i="59"/>
  <c r="N162" i="62"/>
  <c r="N424" i="72"/>
  <c r="N182" i="68"/>
  <c r="N97" i="46"/>
  <c r="D144" i="71"/>
  <c r="D154" i="46"/>
  <c r="R98" i="67"/>
  <c r="L138" i="71"/>
  <c r="L148" i="46"/>
  <c r="M110" i="64"/>
  <c r="M3" i="44"/>
  <c r="D165" i="64"/>
  <c r="D16" i="46"/>
  <c r="F148" i="65"/>
  <c r="F36" i="46"/>
  <c r="L122" i="6"/>
  <c r="L138" i="6"/>
  <c r="L162" i="6"/>
  <c r="D98" i="65"/>
  <c r="D24" i="44"/>
  <c r="Q98" i="66"/>
  <c r="Q43" i="44"/>
  <c r="B96" i="6"/>
  <c r="B52" i="6"/>
  <c r="B58" i="6"/>
  <c r="B55" i="6"/>
  <c r="B56" i="6"/>
  <c r="B57" i="6"/>
  <c r="B54" i="6"/>
  <c r="T52" i="6"/>
  <c r="T96" i="6"/>
  <c r="T58" i="6"/>
  <c r="T55" i="6"/>
  <c r="T56" i="6"/>
  <c r="T57" i="6"/>
  <c r="T54" i="6"/>
  <c r="G144" i="46"/>
  <c r="G143" i="45"/>
  <c r="G143" i="46" s="1"/>
  <c r="S151" i="6"/>
  <c r="S127" i="6"/>
  <c r="P155" i="67"/>
  <c r="T298" i="72"/>
  <c r="T317" i="72"/>
  <c r="U68" i="46"/>
  <c r="B27" i="13"/>
  <c r="B27" i="16" s="1"/>
  <c r="B27" i="10"/>
  <c r="L130" i="46"/>
  <c r="L124" i="45"/>
  <c r="L124" i="46" s="1"/>
  <c r="H162" i="55"/>
  <c r="G27" i="13"/>
  <c r="G27" i="16" s="1"/>
  <c r="G27" i="10"/>
  <c r="R3" i="25"/>
  <c r="J81" i="48"/>
  <c r="P115" i="71"/>
  <c r="P133" i="71" s="1"/>
  <c r="P134" i="71"/>
  <c r="P158" i="64"/>
  <c r="P131" i="64"/>
  <c r="P152" i="64" s="1"/>
  <c r="S130" i="46"/>
  <c r="P138" i="72"/>
  <c r="P115" i="72"/>
  <c r="P133" i="72" s="1"/>
  <c r="I298" i="72"/>
  <c r="B134" i="71"/>
  <c r="B115" i="71"/>
  <c r="B133" i="71" s="1"/>
  <c r="H25" i="13"/>
  <c r="H25" i="16" s="1"/>
  <c r="H25" i="10"/>
  <c r="H17" i="9"/>
  <c r="D298" i="72"/>
  <c r="O155" i="67"/>
  <c r="P96" i="6"/>
  <c r="P52" i="6"/>
  <c r="P58" i="6"/>
  <c r="P55" i="6"/>
  <c r="P56" i="6"/>
  <c r="P57" i="6"/>
  <c r="P54" i="6"/>
  <c r="G151" i="6"/>
  <c r="G127" i="6"/>
  <c r="B3" i="48"/>
  <c r="F13" i="24"/>
  <c r="F13" i="27" s="1"/>
  <c r="O43" i="47"/>
  <c r="O162" i="55"/>
  <c r="P68" i="46"/>
  <c r="P62" i="45"/>
  <c r="P62" i="46" s="1"/>
  <c r="M298" i="72"/>
  <c r="O174" i="66"/>
  <c r="O43" i="48"/>
  <c r="O231" i="66"/>
  <c r="O43" i="51"/>
  <c r="B231" i="66"/>
  <c r="O87" i="46"/>
  <c r="O81" i="45"/>
  <c r="O81" i="46" s="1"/>
  <c r="L151" i="72"/>
  <c r="G166" i="46"/>
  <c r="G161" i="45"/>
  <c r="G161" i="46" s="1"/>
  <c r="C124" i="47"/>
  <c r="C166" i="46"/>
  <c r="C161" i="45"/>
  <c r="C161" i="46" s="1"/>
  <c r="J43" i="47"/>
  <c r="H144" i="46"/>
  <c r="J115" i="71"/>
  <c r="J133" i="71" s="1"/>
  <c r="J134" i="71"/>
  <c r="C130" i="46"/>
  <c r="C124" i="45"/>
  <c r="C124" i="46" s="1"/>
  <c r="S158" i="64"/>
  <c r="O158" i="64"/>
  <c r="O131" i="64"/>
  <c r="O152" i="64" s="1"/>
  <c r="I169" i="72"/>
  <c r="I161" i="48"/>
  <c r="I161" i="51"/>
  <c r="I223" i="72"/>
  <c r="P194" i="64"/>
  <c r="C24" i="48"/>
  <c r="J144" i="46"/>
  <c r="J143" i="45"/>
  <c r="J143" i="46" s="1"/>
  <c r="U138" i="71"/>
  <c r="I87" i="46"/>
  <c r="I81" i="45"/>
  <c r="I81" i="46" s="1"/>
  <c r="P173" i="64"/>
  <c r="J13" i="24"/>
  <c r="J13" i="27" s="1"/>
  <c r="L87" i="46"/>
  <c r="L81" i="45"/>
  <c r="L81" i="46" s="1"/>
  <c r="E17" i="13"/>
  <c r="E17" i="16" s="1"/>
  <c r="E17" i="10"/>
  <c r="N148" i="66"/>
  <c r="N55" i="46"/>
  <c r="M98" i="70"/>
  <c r="M124" i="44"/>
  <c r="V339" i="67"/>
  <c r="V73" i="56"/>
  <c r="V370" i="72"/>
  <c r="V162" i="59"/>
  <c r="V424" i="72"/>
  <c r="V162" i="62"/>
  <c r="D97" i="71"/>
  <c r="D143" i="44"/>
  <c r="P122" i="6"/>
  <c r="P162" i="6"/>
  <c r="P138" i="6"/>
  <c r="H148" i="67"/>
  <c r="H74" i="46"/>
  <c r="C79" i="56"/>
  <c r="I173" i="64"/>
  <c r="I3" i="47"/>
  <c r="F177" i="56"/>
  <c r="T31" i="25"/>
  <c r="T31" i="28" s="1"/>
  <c r="D148" i="67"/>
  <c r="D74" i="46"/>
  <c r="K97" i="71"/>
  <c r="K143" i="44"/>
  <c r="K148" i="66"/>
  <c r="K55" i="46"/>
  <c r="F110" i="64"/>
  <c r="F3" i="44"/>
  <c r="D148" i="66"/>
  <c r="D55" i="46"/>
  <c r="E280" i="72"/>
  <c r="E162" i="54"/>
  <c r="E13" i="23"/>
  <c r="E13" i="26" s="1"/>
  <c r="I280" i="72"/>
  <c r="I162" i="54"/>
  <c r="I13" i="23"/>
  <c r="I13" i="26" s="1"/>
  <c r="N98" i="66"/>
  <c r="N43" i="44"/>
  <c r="U345" i="67"/>
  <c r="U79" i="56"/>
  <c r="L339" i="66"/>
  <c r="M148" i="66"/>
  <c r="M55" i="46"/>
  <c r="M148" i="65"/>
  <c r="M36" i="46"/>
  <c r="K98" i="66"/>
  <c r="K43" i="44"/>
  <c r="R148" i="70"/>
  <c r="R136" i="46"/>
  <c r="G121" i="6"/>
  <c r="G137" i="6"/>
  <c r="G161" i="6"/>
  <c r="B127" i="6"/>
  <c r="B151" i="6"/>
  <c r="N27" i="13"/>
  <c r="N27" i="16" s="1"/>
  <c r="N27" i="10"/>
  <c r="Q13" i="24"/>
  <c r="Q13" i="27" s="1"/>
  <c r="J30" i="46"/>
  <c r="J24" i="45"/>
  <c r="J24" i="46" s="1"/>
  <c r="J223" i="72"/>
  <c r="B3" i="9"/>
  <c r="L142" i="70"/>
  <c r="L117" i="70"/>
  <c r="L136" i="70" s="1"/>
  <c r="H298" i="72"/>
  <c r="J214" i="68"/>
  <c r="C144" i="46"/>
  <c r="C143" i="45"/>
  <c r="C143" i="46" s="1"/>
  <c r="O52" i="6"/>
  <c r="O96" i="6"/>
  <c r="O58" i="6"/>
  <c r="O55" i="6"/>
  <c r="O56" i="6"/>
  <c r="O57" i="6"/>
  <c r="O54" i="6"/>
  <c r="P3" i="52"/>
  <c r="S142" i="70"/>
  <c r="S144" i="46"/>
  <c r="O134" i="71"/>
  <c r="O115" i="71"/>
  <c r="O133" i="71" s="1"/>
  <c r="P17" i="13"/>
  <c r="P17" i="16" s="1"/>
  <c r="P17" i="10"/>
  <c r="T134" i="71"/>
  <c r="C155" i="65"/>
  <c r="O212" i="67"/>
  <c r="I9" i="46"/>
  <c r="I3" i="45"/>
  <c r="O144" i="46"/>
  <c r="B194" i="64"/>
  <c r="C174" i="67"/>
  <c r="C62" i="48"/>
  <c r="C231" i="67"/>
  <c r="C62" i="51"/>
  <c r="F162" i="55"/>
  <c r="O24" i="47"/>
  <c r="O155" i="66"/>
  <c r="O298" i="72"/>
  <c r="P142" i="67"/>
  <c r="P117" i="67"/>
  <c r="P136" i="67" s="1"/>
  <c r="L166" i="46"/>
  <c r="L161" i="45"/>
  <c r="L161" i="46" s="1"/>
  <c r="M27" i="10"/>
  <c r="M27" i="13"/>
  <c r="M27" i="16" s="1"/>
  <c r="B43" i="48"/>
  <c r="U127" i="6"/>
  <c r="U151" i="6"/>
  <c r="L17" i="13"/>
  <c r="L17" i="16" s="1"/>
  <c r="L17" i="10"/>
  <c r="O172" i="68"/>
  <c r="O142" i="68"/>
  <c r="O166" i="68" s="1"/>
  <c r="G138" i="72"/>
  <c r="G115" i="72"/>
  <c r="G133" i="72" s="1"/>
  <c r="C155" i="70"/>
  <c r="C138" i="72"/>
  <c r="C115" i="72"/>
  <c r="C133" i="72" s="1"/>
  <c r="J155" i="66"/>
  <c r="P161" i="51"/>
  <c r="V138" i="72"/>
  <c r="C142" i="70"/>
  <c r="C117" i="70"/>
  <c r="C136" i="70" s="1"/>
  <c r="I62" i="47"/>
  <c r="B30" i="46"/>
  <c r="B24" i="45"/>
  <c r="B24" i="46" s="1"/>
  <c r="B124" i="51"/>
  <c r="O124" i="51"/>
  <c r="C174" i="65"/>
  <c r="E52" i="6"/>
  <c r="E96" i="6"/>
  <c r="E58" i="6"/>
  <c r="E55" i="6"/>
  <c r="E56" i="6"/>
  <c r="E57" i="6"/>
  <c r="E54" i="6"/>
  <c r="C3" i="51"/>
  <c r="J17" i="10"/>
  <c r="J17" i="13"/>
  <c r="J17" i="16" s="1"/>
  <c r="I172" i="68"/>
  <c r="I142" i="68"/>
  <c r="I166" i="68" s="1"/>
  <c r="J162" i="55"/>
  <c r="C62" i="47"/>
  <c r="L43" i="47"/>
  <c r="L172" i="68"/>
  <c r="L142" i="68"/>
  <c r="L166" i="68" s="1"/>
  <c r="N118" i="68"/>
  <c r="N81" i="44"/>
  <c r="F98" i="65"/>
  <c r="F24" i="44"/>
  <c r="E370" i="72"/>
  <c r="E162" i="59"/>
  <c r="E424" i="72"/>
  <c r="E162" i="62"/>
  <c r="R97" i="71"/>
  <c r="R143" i="44"/>
  <c r="K98" i="65"/>
  <c r="K24" i="44"/>
  <c r="I162" i="6"/>
  <c r="I122" i="6"/>
  <c r="I138" i="6"/>
  <c r="M98" i="67"/>
  <c r="M62" i="44"/>
  <c r="H98" i="66"/>
  <c r="H43" i="44"/>
  <c r="P339" i="66"/>
  <c r="F144" i="71"/>
  <c r="F154" i="46"/>
  <c r="E122" i="6"/>
  <c r="E162" i="6"/>
  <c r="E138" i="6"/>
  <c r="O122" i="6"/>
  <c r="O162" i="6"/>
  <c r="O138" i="6"/>
  <c r="Q79" i="56"/>
  <c r="H97" i="72"/>
  <c r="H161" i="44"/>
  <c r="Q97" i="72"/>
  <c r="Q161" i="44"/>
  <c r="V280" i="72"/>
  <c r="V162" i="54"/>
  <c r="V13" i="23"/>
  <c r="V13" i="26" s="1"/>
  <c r="I161" i="6"/>
  <c r="I121" i="6"/>
  <c r="I137" i="6"/>
  <c r="R148" i="66"/>
  <c r="R55" i="46"/>
  <c r="N383" i="64"/>
  <c r="D122" i="6"/>
  <c r="D138" i="6"/>
  <c r="D162" i="6"/>
  <c r="H97" i="71"/>
  <c r="H143" i="44"/>
  <c r="Q144" i="72"/>
  <c r="Q172" i="46"/>
  <c r="J162" i="6"/>
  <c r="J122" i="6"/>
  <c r="J138" i="6"/>
  <c r="F280" i="72"/>
  <c r="F162" i="54"/>
  <c r="F13" i="23"/>
  <c r="F13" i="26" s="1"/>
  <c r="B155" i="67"/>
  <c r="B62" i="47"/>
  <c r="T144" i="72"/>
  <c r="T172" i="46"/>
  <c r="J370" i="72"/>
  <c r="J162" i="59"/>
  <c r="J162" i="62"/>
  <c r="J424" i="72"/>
  <c r="N79" i="56"/>
  <c r="F144" i="72"/>
  <c r="F172" i="46"/>
  <c r="H165" i="64"/>
  <c r="H16" i="46"/>
  <c r="E98" i="70"/>
  <c r="E124" i="44"/>
  <c r="R122" i="6"/>
  <c r="R138" i="6"/>
  <c r="R162" i="6"/>
  <c r="K134" i="71"/>
  <c r="S96" i="6"/>
  <c r="S52" i="6"/>
  <c r="S58" i="6"/>
  <c r="S55" i="6"/>
  <c r="S56" i="6"/>
  <c r="S57" i="6"/>
  <c r="S54" i="6"/>
  <c r="V13" i="24"/>
  <c r="V13" i="27" s="1"/>
  <c r="K13" i="24"/>
  <c r="K13" i="27" s="1"/>
  <c r="Q162" i="55"/>
  <c r="J142" i="65"/>
  <c r="J117" i="65"/>
  <c r="J136" i="65" s="1"/>
  <c r="J161" i="51"/>
  <c r="E27" i="10"/>
  <c r="E27" i="13"/>
  <c r="E27" i="16" s="1"/>
  <c r="D96" i="6"/>
  <c r="D52" i="6"/>
  <c r="D58" i="6"/>
  <c r="D55" i="6"/>
  <c r="D56" i="6"/>
  <c r="D57" i="6"/>
  <c r="D54" i="6"/>
  <c r="T25" i="13"/>
  <c r="T25" i="16" s="1"/>
  <c r="T25" i="10"/>
  <c r="T17" i="9"/>
  <c r="U166" i="46"/>
  <c r="C299" i="64"/>
  <c r="L124" i="49"/>
  <c r="L174" i="65"/>
  <c r="L24" i="48"/>
  <c r="L231" i="65"/>
  <c r="L24" i="51"/>
  <c r="O127" i="6"/>
  <c r="O151" i="6"/>
  <c r="Q27" i="10"/>
  <c r="Q27" i="13"/>
  <c r="Q27" i="16" s="1"/>
  <c r="G30" i="46"/>
  <c r="G24" i="45"/>
  <c r="G24" i="46" s="1"/>
  <c r="V87" i="46"/>
  <c r="C17" i="13"/>
  <c r="C17" i="16" s="1"/>
  <c r="C17" i="10"/>
  <c r="G17" i="13"/>
  <c r="G17" i="16" s="1"/>
  <c r="G17" i="10"/>
  <c r="U13" i="24"/>
  <c r="U13" i="27" s="1"/>
  <c r="O130" i="46"/>
  <c r="O124" i="45"/>
  <c r="O124" i="46" s="1"/>
  <c r="T16" i="46"/>
  <c r="I158" i="64"/>
  <c r="I131" i="64"/>
  <c r="I152" i="64" s="1"/>
  <c r="J174" i="67"/>
  <c r="J62" i="48"/>
  <c r="J62" i="51"/>
  <c r="J231" i="67"/>
  <c r="V142" i="65"/>
  <c r="L96" i="6"/>
  <c r="L52" i="6"/>
  <c r="L58" i="6"/>
  <c r="L55" i="6"/>
  <c r="L56" i="6"/>
  <c r="L57" i="6"/>
  <c r="L54" i="6"/>
  <c r="I24" i="47"/>
  <c r="F298" i="72"/>
  <c r="O155" i="65"/>
  <c r="L138" i="72"/>
  <c r="L115" i="72"/>
  <c r="L133" i="72" s="1"/>
  <c r="B24" i="47"/>
  <c r="B174" i="66"/>
  <c r="U52" i="6"/>
  <c r="U96" i="6"/>
  <c r="U58" i="6"/>
  <c r="U55" i="6"/>
  <c r="U56" i="6"/>
  <c r="U57" i="6"/>
  <c r="U54" i="6"/>
  <c r="F27" i="13"/>
  <c r="F27" i="16" s="1"/>
  <c r="F27" i="10"/>
  <c r="V144" i="46"/>
  <c r="B49" i="46"/>
  <c r="B43" i="45"/>
  <c r="B43" i="46" s="1"/>
  <c r="C161" i="49"/>
  <c r="I214" i="68"/>
  <c r="I81" i="48"/>
  <c r="I286" i="68"/>
  <c r="I81" i="51"/>
  <c r="P223" i="72"/>
  <c r="V151" i="6"/>
  <c r="V127" i="6"/>
  <c r="B130" i="46"/>
  <c r="B124" i="45"/>
  <c r="B124" i="46" s="1"/>
  <c r="I155" i="67"/>
  <c r="O124" i="47"/>
  <c r="B142" i="65"/>
  <c r="B117" i="65"/>
  <c r="B136" i="65" s="1"/>
  <c r="J130" i="46"/>
  <c r="J124" i="45"/>
  <c r="J124" i="46" s="1"/>
  <c r="T31" i="24"/>
  <c r="T31" i="27" s="1"/>
  <c r="T31" i="21"/>
  <c r="B231" i="70"/>
  <c r="O231" i="70"/>
  <c r="E127" i="6"/>
  <c r="E151" i="6"/>
  <c r="C257" i="64"/>
  <c r="I124" i="47"/>
  <c r="I238" i="68"/>
  <c r="J298" i="72"/>
  <c r="C155" i="67"/>
  <c r="L155" i="66"/>
  <c r="C148" i="46"/>
  <c r="G81" i="47"/>
  <c r="R148" i="67"/>
  <c r="R74" i="46"/>
  <c r="C370" i="72"/>
  <c r="C162" i="59"/>
  <c r="C162" i="62"/>
  <c r="C424" i="72"/>
  <c r="G159" i="56"/>
  <c r="H98" i="65"/>
  <c r="H24" i="44"/>
  <c r="H182" i="68"/>
  <c r="H97" i="46"/>
  <c r="E98" i="67"/>
  <c r="E62" i="44"/>
  <c r="M148" i="67"/>
  <c r="M74" i="46"/>
  <c r="E118" i="68"/>
  <c r="E81" i="44"/>
  <c r="F97" i="71"/>
  <c r="F143" i="44"/>
  <c r="D98" i="70"/>
  <c r="D124" i="44"/>
  <c r="B155" i="70"/>
  <c r="B124" i="47"/>
  <c r="R98" i="65"/>
  <c r="R24" i="44"/>
  <c r="K98" i="70"/>
  <c r="K124" i="44"/>
  <c r="N98" i="67"/>
  <c r="N62" i="44"/>
  <c r="M148" i="70"/>
  <c r="M136" i="46"/>
  <c r="Q98" i="65"/>
  <c r="Q24" i="44"/>
  <c r="H110" i="64"/>
  <c r="H3" i="44"/>
  <c r="N280" i="72"/>
  <c r="N162" i="54"/>
  <c r="N13" i="23"/>
  <c r="N13" i="26" s="1"/>
  <c r="O280" i="72"/>
  <c r="O162" i="54"/>
  <c r="O13" i="23"/>
  <c r="O13" i="26" s="1"/>
  <c r="N144" i="71"/>
  <c r="N154" i="46"/>
  <c r="L280" i="72"/>
  <c r="L162" i="54"/>
  <c r="L13" i="23"/>
  <c r="L13" i="26" s="1"/>
  <c r="F148" i="66"/>
  <c r="F55" i="46"/>
  <c r="H138" i="6"/>
  <c r="H122" i="6"/>
  <c r="H162" i="6"/>
  <c r="R97" i="72"/>
  <c r="N98" i="70"/>
  <c r="N124" i="44"/>
  <c r="Q148" i="66"/>
  <c r="Q55" i="46"/>
  <c r="I339" i="67"/>
  <c r="D148" i="65"/>
  <c r="D36" i="46"/>
  <c r="R110" i="64"/>
  <c r="Q118" i="68"/>
  <c r="Q81" i="44"/>
  <c r="R144" i="46"/>
  <c r="I143" i="49"/>
  <c r="V162" i="55"/>
  <c r="B174" i="65"/>
  <c r="B24" i="48"/>
  <c r="B24" i="51"/>
  <c r="B231" i="65"/>
  <c r="K162" i="55"/>
  <c r="Q298" i="72"/>
  <c r="J68" i="46"/>
  <c r="J62" i="45"/>
  <c r="J62" i="46" s="1"/>
  <c r="V17" i="13"/>
  <c r="V17" i="16" s="1"/>
  <c r="V17" i="10"/>
  <c r="J161" i="48"/>
  <c r="D127" i="6"/>
  <c r="D151" i="6"/>
  <c r="U138" i="72"/>
  <c r="G169" i="72"/>
  <c r="G161" i="48"/>
  <c r="G223" i="72"/>
  <c r="G161" i="51"/>
  <c r="P174" i="65"/>
  <c r="P24" i="48"/>
  <c r="P231" i="65"/>
  <c r="P24" i="51"/>
  <c r="C169" i="71"/>
  <c r="C143" i="48"/>
  <c r="C223" i="71"/>
  <c r="C143" i="51"/>
  <c r="O161" i="51"/>
  <c r="P27" i="13"/>
  <c r="P27" i="16" s="1"/>
  <c r="P27" i="10"/>
  <c r="L62" i="47"/>
  <c r="L174" i="66"/>
  <c r="L43" i="48"/>
  <c r="L43" i="51"/>
  <c r="L231" i="66"/>
  <c r="G142" i="65"/>
  <c r="G117" i="65"/>
  <c r="G136" i="65" s="1"/>
  <c r="V172" i="68"/>
  <c r="P144" i="46"/>
  <c r="P143" i="45"/>
  <c r="P143" i="46" s="1"/>
  <c r="M25" i="13"/>
  <c r="M25" i="16" s="1"/>
  <c r="M25" i="10"/>
  <c r="M17" i="9"/>
  <c r="U162" i="55"/>
  <c r="O49" i="46"/>
  <c r="O43" i="45"/>
  <c r="O43" i="46" s="1"/>
  <c r="O142" i="70"/>
  <c r="O117" i="70"/>
  <c r="O136" i="70" s="1"/>
  <c r="I215" i="64"/>
  <c r="L151" i="6"/>
  <c r="L127" i="6"/>
  <c r="I155" i="65"/>
  <c r="P24" i="47"/>
  <c r="O24" i="50"/>
  <c r="L161" i="49"/>
  <c r="B155" i="65"/>
  <c r="I124" i="51"/>
  <c r="U134" i="71"/>
  <c r="O161" i="47"/>
  <c r="G187" i="71"/>
  <c r="G9" i="46"/>
  <c r="G3" i="45"/>
  <c r="J174" i="66"/>
  <c r="J43" i="48"/>
  <c r="J43" i="51"/>
  <c r="J231" i="66"/>
  <c r="B142" i="66"/>
  <c r="B117" i="66"/>
  <c r="B136" i="66" s="1"/>
  <c r="J124" i="47"/>
  <c r="E13" i="24"/>
  <c r="E13" i="27" s="1"/>
  <c r="P161" i="48"/>
  <c r="V96" i="6"/>
  <c r="V52" i="6"/>
  <c r="V58" i="6"/>
  <c r="V55" i="6"/>
  <c r="V56" i="6"/>
  <c r="V57" i="6"/>
  <c r="V54" i="6"/>
  <c r="C52" i="6"/>
  <c r="C96" i="6"/>
  <c r="C58" i="6"/>
  <c r="C55" i="6"/>
  <c r="C56" i="6"/>
  <c r="C57" i="6"/>
  <c r="C54" i="6"/>
  <c r="O81" i="51"/>
  <c r="B142" i="70"/>
  <c r="B117" i="70"/>
  <c r="B136" i="70" s="1"/>
  <c r="V68" i="46"/>
  <c r="O155" i="70"/>
  <c r="J142" i="70"/>
  <c r="J117" i="70"/>
  <c r="J136" i="70" s="1"/>
  <c r="C214" i="68"/>
  <c r="C81" i="48"/>
  <c r="C286" i="68"/>
  <c r="C81" i="51"/>
  <c r="T101" i="56"/>
  <c r="B124" i="48"/>
  <c r="O124" i="48"/>
  <c r="G115" i="71"/>
  <c r="G133" i="71" s="1"/>
  <c r="G134" i="71"/>
  <c r="M96" i="6"/>
  <c r="M52" i="6"/>
  <c r="M58" i="6"/>
  <c r="M55" i="6"/>
  <c r="M56" i="6"/>
  <c r="M57" i="6"/>
  <c r="M54" i="6"/>
  <c r="C3" i="48"/>
  <c r="I155" i="70"/>
  <c r="P169" i="71"/>
  <c r="P143" i="48"/>
  <c r="P223" i="71"/>
  <c r="P143" i="51"/>
  <c r="O3" i="47"/>
  <c r="U142" i="67"/>
  <c r="C138" i="71"/>
  <c r="G190" i="68"/>
  <c r="P49" i="46"/>
  <c r="P43" i="45"/>
  <c r="P43" i="46" s="1"/>
  <c r="K17" i="13"/>
  <c r="K17" i="16" s="1"/>
  <c r="K17" i="10"/>
  <c r="G122" i="6"/>
  <c r="G138" i="6"/>
  <c r="G162" i="6"/>
  <c r="F98" i="70"/>
  <c r="F124" i="44"/>
  <c r="U280" i="72"/>
  <c r="U162" i="54"/>
  <c r="U13" i="23"/>
  <c r="U13" i="26" s="1"/>
  <c r="Q182" i="68"/>
  <c r="Q97" i="46"/>
  <c r="N162" i="6"/>
  <c r="N122" i="6"/>
  <c r="N138" i="6"/>
  <c r="H148" i="70"/>
  <c r="H136" i="46"/>
  <c r="N144" i="72"/>
  <c r="N172" i="46"/>
  <c r="M122" i="6"/>
  <c r="M138" i="6"/>
  <c r="M162" i="6"/>
  <c r="D370" i="72"/>
  <c r="D162" i="59"/>
  <c r="D424" i="72"/>
  <c r="D162" i="62"/>
  <c r="M98" i="66"/>
  <c r="M43" i="44"/>
  <c r="T78" i="56"/>
  <c r="T370" i="72"/>
  <c r="T162" i="59"/>
  <c r="T424" i="72"/>
  <c r="T162" i="62"/>
  <c r="E148" i="67"/>
  <c r="E74" i="46"/>
  <c r="C190" i="68"/>
  <c r="C81" i="47"/>
  <c r="F159" i="56"/>
  <c r="F97" i="72"/>
  <c r="F161" i="44"/>
  <c r="K280" i="72"/>
  <c r="K162" i="54"/>
  <c r="K13" i="23"/>
  <c r="K13" i="26" s="1"/>
  <c r="D98" i="66"/>
  <c r="D43" i="44"/>
  <c r="P151" i="71"/>
  <c r="P143" i="47"/>
  <c r="E148" i="65"/>
  <c r="E36" i="46"/>
  <c r="I339" i="70"/>
  <c r="I135" i="56"/>
  <c r="J155" i="67"/>
  <c r="J62" i="47"/>
  <c r="R73" i="56"/>
  <c r="F148" i="70"/>
  <c r="F136" i="46"/>
  <c r="R118" i="68"/>
  <c r="H370" i="72"/>
  <c r="H162" i="59"/>
  <c r="H162" i="62"/>
  <c r="H424" i="72"/>
  <c r="J331" i="71"/>
  <c r="N148" i="65"/>
  <c r="N36" i="46"/>
  <c r="B122" i="6"/>
  <c r="B162" i="6"/>
  <c r="B138" i="6"/>
  <c r="M177" i="56"/>
  <c r="Q148" i="65"/>
  <c r="Q36" i="46"/>
  <c r="M165" i="64"/>
  <c r="M16" i="46"/>
  <c r="N73" i="56"/>
  <c r="F182" i="68"/>
  <c r="F97" i="46"/>
  <c r="K182" i="68"/>
  <c r="K97" i="46"/>
  <c r="S142" i="66"/>
  <c r="V298" i="72"/>
  <c r="V317" i="72"/>
  <c r="O30" i="46"/>
  <c r="O24" i="45"/>
  <c r="O24" i="46" s="1"/>
  <c r="K298" i="72"/>
  <c r="G194" i="64"/>
  <c r="G3" i="48"/>
  <c r="G257" i="64"/>
  <c r="G3" i="51"/>
  <c r="J142" i="67"/>
  <c r="J117" i="67"/>
  <c r="J136" i="67" s="1"/>
  <c r="L13" i="24"/>
  <c r="L13" i="27" s="1"/>
  <c r="F96" i="6"/>
  <c r="F52" i="6"/>
  <c r="F58" i="6"/>
  <c r="F55" i="6"/>
  <c r="F56" i="6"/>
  <c r="F57" i="6"/>
  <c r="F54" i="6"/>
  <c r="J169" i="72"/>
  <c r="K144" i="46"/>
  <c r="L27" i="13"/>
  <c r="L27" i="16" s="1"/>
  <c r="L27" i="10"/>
  <c r="C115" i="71"/>
  <c r="C133" i="71" s="1"/>
  <c r="C134" i="71"/>
  <c r="N53" i="6"/>
  <c r="J3" i="10"/>
  <c r="E144" i="46"/>
  <c r="G259" i="72"/>
  <c r="K52" i="6"/>
  <c r="K96" i="6"/>
  <c r="K58" i="6"/>
  <c r="K55" i="6"/>
  <c r="K56" i="6"/>
  <c r="K57" i="6"/>
  <c r="K54" i="6"/>
  <c r="R53" i="6"/>
  <c r="O223" i="72"/>
  <c r="J205" i="72"/>
  <c r="L155" i="67"/>
  <c r="P30" i="46"/>
  <c r="P24" i="45"/>
  <c r="P24" i="46" s="1"/>
  <c r="V49" i="46"/>
  <c r="V166" i="46"/>
  <c r="J53" i="6"/>
  <c r="C27" i="10"/>
  <c r="C27" i="13"/>
  <c r="C27" i="16" s="1"/>
  <c r="B17" i="13"/>
  <c r="B17" i="16" s="1"/>
  <c r="B17" i="10"/>
  <c r="H53" i="6"/>
  <c r="R172" i="46"/>
  <c r="U298" i="72"/>
  <c r="O142" i="66"/>
  <c r="O117" i="66"/>
  <c r="O136" i="66" s="1"/>
  <c r="B166" i="46"/>
  <c r="B161" i="45"/>
  <c r="B161" i="46" s="1"/>
  <c r="F144" i="46"/>
  <c r="I27" i="13"/>
  <c r="I27" i="16" s="1"/>
  <c r="I27" i="10"/>
  <c r="P155" i="65"/>
  <c r="C13" i="24"/>
  <c r="C13" i="27" s="1"/>
  <c r="U142" i="70"/>
  <c r="S13" i="24"/>
  <c r="S13" i="27" s="1"/>
  <c r="C161" i="47"/>
  <c r="I53" i="6"/>
  <c r="I231" i="70"/>
  <c r="J27" i="13"/>
  <c r="J27" i="16" s="1"/>
  <c r="J27" i="10"/>
  <c r="Q144" i="46"/>
  <c r="H134" i="71"/>
  <c r="O151" i="72"/>
  <c r="G158" i="64"/>
  <c r="G131" i="64"/>
  <c r="G152" i="64" s="1"/>
  <c r="B169" i="72"/>
  <c r="B161" i="48"/>
  <c r="B223" i="72"/>
  <c r="B161" i="51"/>
  <c r="J155" i="70"/>
  <c r="E162" i="55"/>
  <c r="P169" i="72"/>
  <c r="D134" i="71"/>
  <c r="Q96" i="6"/>
  <c r="Q52" i="6"/>
  <c r="Q58" i="6"/>
  <c r="Q55" i="6"/>
  <c r="Q56" i="6"/>
  <c r="Q57" i="6"/>
  <c r="Q54" i="6"/>
  <c r="C127" i="6"/>
  <c r="C151" i="6"/>
  <c r="O286" i="68"/>
  <c r="V142" i="67"/>
  <c r="G87" i="46"/>
  <c r="G81" i="45"/>
  <c r="G81" i="46" s="1"/>
  <c r="O124" i="53"/>
  <c r="J250" i="70"/>
  <c r="T428" i="68"/>
  <c r="B174" i="70"/>
  <c r="D144" i="46"/>
  <c r="O174" i="70"/>
  <c r="G24" i="51"/>
  <c r="M151" i="6"/>
  <c r="M127" i="6"/>
  <c r="C194" i="64"/>
  <c r="N144" i="46"/>
  <c r="V142" i="70"/>
  <c r="O173" i="64"/>
  <c r="I194" i="64"/>
  <c r="I3" i="48"/>
  <c r="I257" i="64"/>
  <c r="I3" i="51"/>
  <c r="C143" i="52"/>
  <c r="G81" i="50"/>
  <c r="P142" i="66"/>
  <c r="P117" i="66"/>
  <c r="P136" i="66" s="1"/>
  <c r="O84" i="72"/>
  <c r="T88" i="67"/>
  <c r="T99" i="68"/>
  <c r="V84" i="66"/>
  <c r="V100" i="68"/>
  <c r="R89" i="66"/>
  <c r="O88" i="72"/>
  <c r="S89" i="65"/>
  <c r="U89" i="67"/>
  <c r="S89" i="66"/>
  <c r="R88" i="66"/>
  <c r="N88" i="65"/>
  <c r="T84" i="71"/>
  <c r="R107" i="68"/>
  <c r="P84" i="65"/>
  <c r="Q83" i="72"/>
  <c r="R85" i="70"/>
  <c r="O87" i="71"/>
  <c r="U89" i="69"/>
  <c r="Q108" i="68"/>
  <c r="M103" i="68"/>
  <c r="S84" i="67"/>
  <c r="Q85" i="70"/>
  <c r="U99" i="68"/>
  <c r="O104" i="68"/>
  <c r="R85" i="65"/>
  <c r="N88" i="71"/>
  <c r="F3" i="10" l="1"/>
  <c r="L3" i="10"/>
  <c r="P3" i="13"/>
  <c r="O3" i="13"/>
  <c r="B241" i="71"/>
  <c r="P430" i="68"/>
  <c r="O62" i="53"/>
  <c r="F73" i="56"/>
  <c r="O143" i="45"/>
  <c r="O143" i="46" s="1"/>
  <c r="C212" i="65"/>
  <c r="Q13" i="21"/>
  <c r="I81" i="52"/>
  <c r="L250" i="70"/>
  <c r="N96" i="56"/>
  <c r="P345" i="66"/>
  <c r="C241" i="72"/>
  <c r="C143" i="50"/>
  <c r="C430" i="68"/>
  <c r="I187" i="72"/>
  <c r="M339" i="66"/>
  <c r="D331" i="71"/>
  <c r="B193" i="67"/>
  <c r="L345" i="66"/>
  <c r="D325" i="71"/>
  <c r="U339" i="65"/>
  <c r="M339" i="67"/>
  <c r="D345" i="66"/>
  <c r="B238" i="68"/>
  <c r="I161" i="49"/>
  <c r="B143" i="50"/>
  <c r="F22" i="56"/>
  <c r="I212" i="70"/>
  <c r="B205" i="71"/>
  <c r="P193" i="67"/>
  <c r="D159" i="56"/>
  <c r="B62" i="49"/>
  <c r="L60" i="56"/>
  <c r="Q331" i="71"/>
  <c r="D153" i="56"/>
  <c r="H13" i="21"/>
  <c r="D345" i="67"/>
  <c r="M345" i="65"/>
  <c r="M73" i="56"/>
  <c r="L43" i="50"/>
  <c r="T376" i="64"/>
  <c r="B193" i="66"/>
  <c r="L212" i="70"/>
  <c r="N22" i="56"/>
  <c r="G143" i="50"/>
  <c r="V423" i="68"/>
  <c r="D60" i="56"/>
  <c r="I124" i="53"/>
  <c r="N345" i="70"/>
  <c r="T423" i="68"/>
  <c r="B310" i="68"/>
  <c r="O259" i="71"/>
  <c r="V325" i="72"/>
  <c r="B259" i="71"/>
  <c r="P250" i="67"/>
  <c r="O41" i="56"/>
  <c r="L423" i="68"/>
  <c r="D331" i="72"/>
  <c r="B193" i="70"/>
  <c r="J259" i="72"/>
  <c r="G81" i="52"/>
  <c r="C143" i="49"/>
  <c r="B43" i="52"/>
  <c r="L54" i="56"/>
  <c r="N331" i="71"/>
  <c r="O124" i="50"/>
  <c r="J159" i="56"/>
  <c r="L124" i="53"/>
  <c r="J325" i="71"/>
  <c r="C124" i="49"/>
  <c r="P187" i="71"/>
  <c r="E163" i="56"/>
  <c r="J143" i="52"/>
  <c r="G161" i="50"/>
  <c r="N331" i="72"/>
  <c r="O143" i="50"/>
  <c r="E345" i="66"/>
  <c r="P62" i="50"/>
  <c r="L96" i="56"/>
  <c r="H103" i="56"/>
  <c r="J193" i="70"/>
  <c r="L187" i="72"/>
  <c r="P215" i="64"/>
  <c r="B212" i="65"/>
  <c r="J161" i="50"/>
  <c r="J153" i="56"/>
  <c r="N159" i="56"/>
  <c r="C187" i="71"/>
  <c r="O60" i="56"/>
  <c r="M317" i="72"/>
  <c r="V339" i="65"/>
  <c r="C3" i="50"/>
  <c r="H41" i="56"/>
  <c r="I376" i="64"/>
  <c r="O62" i="52"/>
  <c r="C193" i="70"/>
  <c r="V96" i="56"/>
  <c r="I161" i="52"/>
  <c r="P103" i="56"/>
  <c r="P193" i="70"/>
  <c r="J345" i="65"/>
  <c r="K345" i="67"/>
  <c r="S15" i="56"/>
  <c r="G3" i="10"/>
  <c r="D141" i="56"/>
  <c r="D339" i="66"/>
  <c r="O269" i="70"/>
  <c r="B259" i="72"/>
  <c r="C24" i="53"/>
  <c r="C241" i="71"/>
  <c r="B250" i="66"/>
  <c r="I269" i="70"/>
  <c r="I269" i="65"/>
  <c r="L334" i="68"/>
  <c r="L269" i="70"/>
  <c r="I310" i="68"/>
  <c r="C3" i="53"/>
  <c r="G62" i="53"/>
  <c r="B143" i="53"/>
  <c r="O43" i="53"/>
  <c r="P124" i="52"/>
  <c r="C62" i="50"/>
  <c r="I3" i="49"/>
  <c r="C269" i="65"/>
  <c r="P241" i="71"/>
  <c r="C177" i="56"/>
  <c r="B43" i="49"/>
  <c r="C3" i="13"/>
  <c r="I124" i="50"/>
  <c r="I24" i="50"/>
  <c r="L43" i="53"/>
  <c r="G269" i="67"/>
  <c r="G345" i="67"/>
  <c r="L124" i="50"/>
  <c r="V135" i="56"/>
  <c r="J161" i="53"/>
  <c r="L161" i="52"/>
  <c r="S153" i="56"/>
  <c r="Q103" i="56"/>
  <c r="D177" i="56"/>
  <c r="O143" i="53"/>
  <c r="O269" i="66"/>
  <c r="L193" i="70"/>
  <c r="P269" i="67"/>
  <c r="O345" i="66"/>
  <c r="Q339" i="70"/>
  <c r="Q60" i="56"/>
  <c r="J24" i="49"/>
  <c r="C124" i="53"/>
  <c r="V153" i="56"/>
  <c r="V325" i="71"/>
  <c r="G24" i="49"/>
  <c r="D73" i="56"/>
  <c r="G193" i="65"/>
  <c r="S317" i="72"/>
  <c r="E13" i="21"/>
  <c r="P299" i="64"/>
  <c r="I177" i="56"/>
  <c r="U339" i="66"/>
  <c r="S171" i="56"/>
  <c r="B250" i="65"/>
  <c r="S73" i="56"/>
  <c r="I3" i="10"/>
  <c r="E339" i="67"/>
  <c r="S339" i="67"/>
  <c r="P43" i="49"/>
  <c r="B24" i="49"/>
  <c r="B269" i="65"/>
  <c r="I278" i="64"/>
  <c r="K79" i="56"/>
  <c r="C236" i="64"/>
  <c r="R103" i="56"/>
  <c r="D345" i="65"/>
  <c r="B124" i="49"/>
  <c r="J193" i="65"/>
  <c r="J163" i="56"/>
  <c r="E54" i="56"/>
  <c r="G262" i="68"/>
  <c r="S13" i="21"/>
  <c r="P3" i="49"/>
  <c r="T339" i="70"/>
  <c r="J143" i="49"/>
  <c r="C124" i="52"/>
  <c r="F317" i="72"/>
  <c r="O193" i="67"/>
  <c r="C339" i="66"/>
  <c r="C259" i="71"/>
  <c r="F141" i="56"/>
  <c r="O159" i="56"/>
  <c r="N141" i="56"/>
  <c r="P3" i="50"/>
  <c r="F345" i="70"/>
  <c r="J41" i="56"/>
  <c r="B24" i="52"/>
  <c r="E96" i="56"/>
  <c r="V339" i="70"/>
  <c r="H345" i="70"/>
  <c r="G310" i="68"/>
  <c r="B187" i="71"/>
  <c r="S325" i="72"/>
  <c r="V163" i="56"/>
  <c r="P143" i="49"/>
  <c r="C269" i="70"/>
  <c r="F339" i="67"/>
  <c r="L13" i="21"/>
  <c r="J24" i="52"/>
  <c r="E60" i="56"/>
  <c r="E79" i="56"/>
  <c r="U35" i="56"/>
  <c r="B143" i="49"/>
  <c r="Q317" i="72"/>
  <c r="T15" i="56"/>
  <c r="T163" i="56"/>
  <c r="H177" i="56"/>
  <c r="C161" i="52"/>
  <c r="O62" i="49"/>
  <c r="D41" i="56"/>
  <c r="J345" i="70"/>
  <c r="O62" i="50"/>
  <c r="I241" i="72"/>
  <c r="F60" i="56"/>
  <c r="F325" i="72"/>
  <c r="O212" i="70"/>
  <c r="E177" i="56"/>
  <c r="D339" i="70"/>
  <c r="H317" i="72"/>
  <c r="T96" i="56"/>
  <c r="N339" i="70"/>
  <c r="P345" i="67"/>
  <c r="M13" i="21"/>
  <c r="B124" i="52"/>
  <c r="M41" i="56"/>
  <c r="N17" i="10"/>
  <c r="C103" i="56"/>
  <c r="P278" i="64"/>
  <c r="J423" i="68"/>
  <c r="D79" i="56"/>
  <c r="L331" i="72"/>
  <c r="Q331" i="72"/>
  <c r="N17" i="13"/>
  <c r="N17" i="16" s="1"/>
  <c r="C325" i="72"/>
  <c r="B143" i="52"/>
  <c r="N103" i="56"/>
  <c r="U15" i="56"/>
  <c r="I331" i="72"/>
  <c r="H159" i="56"/>
  <c r="L81" i="53"/>
  <c r="J96" i="56"/>
  <c r="C13" i="21"/>
  <c r="B161" i="53"/>
  <c r="G331" i="71"/>
  <c r="Q163" i="56"/>
  <c r="N345" i="67"/>
  <c r="C171" i="56"/>
  <c r="E423" i="68"/>
  <c r="B250" i="70"/>
  <c r="J317" i="72"/>
  <c r="M331" i="72"/>
  <c r="O212" i="65"/>
  <c r="R430" i="68"/>
  <c r="N15" i="56"/>
  <c r="O250" i="67"/>
  <c r="E339" i="66"/>
  <c r="P250" i="70"/>
  <c r="N339" i="67"/>
  <c r="F376" i="64"/>
  <c r="D135" i="56"/>
  <c r="C60" i="56"/>
  <c r="P212" i="67"/>
  <c r="R159" i="56"/>
  <c r="B81" i="52"/>
  <c r="J141" i="56"/>
  <c r="G238" i="68"/>
  <c r="T344" i="67"/>
  <c r="C62" i="53"/>
  <c r="G143" i="52"/>
  <c r="P62" i="52"/>
  <c r="O269" i="67"/>
  <c r="F171" i="56"/>
  <c r="B24" i="50"/>
  <c r="L177" i="56"/>
  <c r="C41" i="56"/>
  <c r="Q177" i="56"/>
  <c r="I187" i="71"/>
  <c r="F383" i="64"/>
  <c r="N135" i="56"/>
  <c r="P79" i="56"/>
  <c r="E3" i="13"/>
  <c r="E3" i="10"/>
  <c r="C3" i="10"/>
  <c r="E339" i="70"/>
  <c r="T339" i="66"/>
  <c r="K141" i="56"/>
  <c r="J331" i="72"/>
  <c r="O259" i="72"/>
  <c r="K430" i="68"/>
  <c r="J205" i="71"/>
  <c r="P339" i="70"/>
  <c r="S325" i="71"/>
  <c r="U135" i="56"/>
  <c r="G161" i="49"/>
  <c r="C259" i="72"/>
  <c r="N3" i="13"/>
  <c r="J241" i="71"/>
  <c r="E331" i="72"/>
  <c r="R339" i="67"/>
  <c r="O269" i="65"/>
  <c r="O43" i="50"/>
  <c r="U54" i="56"/>
  <c r="N376" i="64"/>
  <c r="T135" i="56"/>
  <c r="J43" i="52"/>
  <c r="O161" i="53"/>
  <c r="E135" i="56"/>
  <c r="C345" i="65"/>
  <c r="C212" i="67"/>
  <c r="C54" i="56"/>
  <c r="R331" i="71"/>
  <c r="L81" i="50"/>
  <c r="O161" i="50"/>
  <c r="N177" i="56"/>
  <c r="N430" i="68"/>
  <c r="G79" i="56"/>
  <c r="R345" i="67"/>
  <c r="I81" i="49"/>
  <c r="G143" i="49"/>
  <c r="J187" i="71"/>
  <c r="M171" i="56"/>
  <c r="G25" i="23"/>
  <c r="G25" i="26" s="1"/>
  <c r="T25" i="24"/>
  <c r="T25" i="27" s="1"/>
  <c r="G81" i="53"/>
  <c r="I24" i="53"/>
  <c r="J250" i="65"/>
  <c r="C124" i="50"/>
  <c r="H345" i="65"/>
  <c r="M325" i="72"/>
  <c r="S212" i="69"/>
  <c r="S105" i="50"/>
  <c r="S269" i="69"/>
  <c r="S105" i="53"/>
  <c r="S105" i="45"/>
  <c r="S105" i="46" s="1"/>
  <c r="S120" i="46"/>
  <c r="B24" i="53"/>
  <c r="U317" i="72"/>
  <c r="B193" i="65"/>
  <c r="B161" i="50"/>
  <c r="H331" i="71"/>
  <c r="G259" i="71"/>
  <c r="S151" i="69"/>
  <c r="S117" i="69"/>
  <c r="S136" i="69" s="1"/>
  <c r="J124" i="52"/>
  <c r="G24" i="52"/>
  <c r="H141" i="56"/>
  <c r="L241" i="72"/>
  <c r="G212" i="67"/>
  <c r="T13" i="21"/>
  <c r="J177" i="56"/>
  <c r="K345" i="70"/>
  <c r="S105" i="52"/>
  <c r="S193" i="69"/>
  <c r="S105" i="49"/>
  <c r="S250" i="69"/>
  <c r="M141" i="56"/>
  <c r="L143" i="53"/>
  <c r="E73" i="56"/>
  <c r="P3" i="53"/>
  <c r="R387" i="72"/>
  <c r="R161" i="60"/>
  <c r="R161" i="63"/>
  <c r="R441" i="72"/>
  <c r="P25" i="23"/>
  <c r="P25" i="26" s="1"/>
  <c r="B43" i="50"/>
  <c r="G205" i="72"/>
  <c r="K73" i="56"/>
  <c r="Q135" i="56"/>
  <c r="O24" i="53"/>
  <c r="I3" i="52"/>
  <c r="O205" i="71"/>
  <c r="C187" i="72"/>
  <c r="L262" i="68"/>
  <c r="P161" i="53"/>
  <c r="I143" i="52"/>
  <c r="O339" i="67"/>
  <c r="U171" i="56"/>
  <c r="K339" i="67"/>
  <c r="L269" i="66"/>
  <c r="L22" i="56"/>
  <c r="M54" i="56"/>
  <c r="I241" i="71"/>
  <c r="P24" i="50"/>
  <c r="G205" i="71"/>
  <c r="H25" i="24"/>
  <c r="H25" i="27" s="1"/>
  <c r="Q25" i="24"/>
  <c r="Q25" i="27" s="1"/>
  <c r="G250" i="65"/>
  <c r="Q159" i="56"/>
  <c r="T35" i="56"/>
  <c r="K331" i="72"/>
  <c r="L250" i="67"/>
  <c r="O345" i="65"/>
  <c r="F423" i="68"/>
  <c r="H15" i="56"/>
  <c r="P339" i="67"/>
  <c r="I62" i="50"/>
  <c r="J143" i="53"/>
  <c r="C250" i="70"/>
  <c r="L259" i="71"/>
  <c r="M430" i="68"/>
  <c r="J103" i="56"/>
  <c r="L159" i="56"/>
  <c r="E345" i="65"/>
  <c r="I317" i="72"/>
  <c r="N3" i="10"/>
  <c r="N25" i="24"/>
  <c r="N25" i="27" s="1"/>
  <c r="C25" i="23"/>
  <c r="C25" i="26" s="1"/>
  <c r="J259" i="71"/>
  <c r="L143" i="50"/>
  <c r="L124" i="52"/>
  <c r="J430" i="68"/>
  <c r="P161" i="49"/>
  <c r="J24" i="50"/>
  <c r="P43" i="52"/>
  <c r="O205" i="72"/>
  <c r="G334" i="68"/>
  <c r="K317" i="72"/>
  <c r="F331" i="71"/>
  <c r="J143" i="50"/>
  <c r="O212" i="66"/>
  <c r="L205" i="71"/>
  <c r="C143" i="53"/>
  <c r="I43" i="49"/>
  <c r="B62" i="52"/>
  <c r="I124" i="49"/>
  <c r="G3" i="52"/>
  <c r="G212" i="66"/>
  <c r="H60" i="56"/>
  <c r="R17" i="20"/>
  <c r="O331" i="71"/>
  <c r="P60" i="56"/>
  <c r="P143" i="52"/>
  <c r="L310" i="68"/>
  <c r="C205" i="71"/>
  <c r="P54" i="56"/>
  <c r="P236" i="64"/>
  <c r="G241" i="71"/>
  <c r="L259" i="72"/>
  <c r="P124" i="53"/>
  <c r="I15" i="56"/>
  <c r="O236" i="64"/>
  <c r="G143" i="53"/>
  <c r="F151" i="72"/>
  <c r="F161" i="47"/>
  <c r="O327" i="71"/>
  <c r="J137" i="6"/>
  <c r="J121" i="6"/>
  <c r="J161" i="6"/>
  <c r="H334" i="72"/>
  <c r="H162" i="57"/>
  <c r="S118" i="68"/>
  <c r="S81" i="44"/>
  <c r="F32" i="24"/>
  <c r="F32" i="27" s="1"/>
  <c r="F32" i="21"/>
  <c r="F27" i="20"/>
  <c r="D174" i="65"/>
  <c r="D24" i="48"/>
  <c r="D231" i="65"/>
  <c r="D24" i="51"/>
  <c r="V112" i="6"/>
  <c r="F32" i="23"/>
  <c r="F32" i="26" s="1"/>
  <c r="F27" i="19"/>
  <c r="F27" i="23" s="1"/>
  <c r="F27" i="26" s="1"/>
  <c r="N174" i="65"/>
  <c r="N24" i="48"/>
  <c r="N24" i="51"/>
  <c r="N231" i="65"/>
  <c r="S352" i="72"/>
  <c r="S162" i="58"/>
  <c r="S406" i="72"/>
  <c r="S162" i="61"/>
  <c r="M32" i="23"/>
  <c r="M32" i="26" s="1"/>
  <c r="M27" i="19"/>
  <c r="M27" i="23" s="1"/>
  <c r="M27" i="26" s="1"/>
  <c r="V173" i="56"/>
  <c r="Q173" i="64"/>
  <c r="Q3" i="47"/>
  <c r="N151" i="72"/>
  <c r="N161" i="47"/>
  <c r="C327" i="71"/>
  <c r="L341" i="70"/>
  <c r="H173" i="64"/>
  <c r="H3" i="47"/>
  <c r="Q151" i="72"/>
  <c r="Q161" i="47"/>
  <c r="R155" i="66"/>
  <c r="R43" i="47"/>
  <c r="E155" i="65"/>
  <c r="E24" i="47"/>
  <c r="Q151" i="71"/>
  <c r="Q143" i="47"/>
  <c r="U161" i="6"/>
  <c r="U137" i="6"/>
  <c r="U121" i="6"/>
  <c r="R155" i="70"/>
  <c r="R124" i="47"/>
  <c r="H151" i="71"/>
  <c r="H143" i="47"/>
  <c r="S170" i="64"/>
  <c r="H155" i="67"/>
  <c r="H62" i="47"/>
  <c r="K190" i="68"/>
  <c r="K81" i="47"/>
  <c r="C327" i="72"/>
  <c r="C173" i="56"/>
  <c r="V425" i="68"/>
  <c r="V98" i="56"/>
  <c r="E334" i="72"/>
  <c r="E162" i="57"/>
  <c r="D155" i="70"/>
  <c r="D124" i="47"/>
  <c r="Q155" i="65"/>
  <c r="Q24" i="47"/>
  <c r="I378" i="64"/>
  <c r="I17" i="56"/>
  <c r="V334" i="72"/>
  <c r="V162" i="57"/>
  <c r="J137" i="56"/>
  <c r="O193" i="70"/>
  <c r="B215" i="64"/>
  <c r="B3" i="49"/>
  <c r="B278" i="64"/>
  <c r="B3" i="52"/>
  <c r="J112" i="6"/>
  <c r="I269" i="67"/>
  <c r="B43" i="53"/>
  <c r="G62" i="50"/>
  <c r="Q214" i="68"/>
  <c r="Q81" i="48"/>
  <c r="Q81" i="51"/>
  <c r="Q286" i="68"/>
  <c r="L32" i="24"/>
  <c r="L32" i="27" s="1"/>
  <c r="L32" i="21"/>
  <c r="L27" i="20"/>
  <c r="L352" i="72"/>
  <c r="L162" i="58"/>
  <c r="L162" i="61"/>
  <c r="L406" i="72"/>
  <c r="L81" i="52"/>
  <c r="G161" i="52"/>
  <c r="O238" i="68"/>
  <c r="U126" i="6"/>
  <c r="U150" i="6"/>
  <c r="K13" i="21"/>
  <c r="S138" i="72"/>
  <c r="U87" i="46"/>
  <c r="B212" i="67"/>
  <c r="B62" i="50"/>
  <c r="B269" i="67"/>
  <c r="B62" i="53"/>
  <c r="E32" i="23"/>
  <c r="E32" i="26" s="1"/>
  <c r="E27" i="19"/>
  <c r="E27" i="23" s="1"/>
  <c r="E27" i="26" s="1"/>
  <c r="R169" i="71"/>
  <c r="R143" i="48"/>
  <c r="R223" i="71"/>
  <c r="R143" i="51"/>
  <c r="M103" i="56"/>
  <c r="P423" i="68"/>
  <c r="L161" i="53"/>
  <c r="I3" i="46"/>
  <c r="P161" i="52"/>
  <c r="O126" i="6"/>
  <c r="O150" i="6"/>
  <c r="F194" i="64"/>
  <c r="F3" i="48"/>
  <c r="F3" i="51"/>
  <c r="F257" i="64"/>
  <c r="E41" i="56"/>
  <c r="H112" i="6"/>
  <c r="B119" i="6"/>
  <c r="B135" i="6"/>
  <c r="B159" i="6"/>
  <c r="B104" i="6"/>
  <c r="D169" i="71"/>
  <c r="D143" i="48"/>
  <c r="D223" i="71"/>
  <c r="D143" i="51"/>
  <c r="K177" i="56"/>
  <c r="I43" i="52"/>
  <c r="B250" i="67"/>
  <c r="F13" i="21"/>
  <c r="P126" i="6"/>
  <c r="P150" i="6"/>
  <c r="R3" i="28"/>
  <c r="H163" i="56"/>
  <c r="F3" i="16"/>
  <c r="Q174" i="67"/>
  <c r="Q62" i="48"/>
  <c r="Q62" i="51"/>
  <c r="Q231" i="67"/>
  <c r="R32" i="23"/>
  <c r="R32" i="26" s="1"/>
  <c r="R27" i="19"/>
  <c r="R27" i="23" s="1"/>
  <c r="R27" i="26" s="1"/>
  <c r="J339" i="67"/>
  <c r="F96" i="56"/>
  <c r="Q159" i="6"/>
  <c r="Q135" i="6"/>
  <c r="Q119" i="6"/>
  <c r="S135" i="6"/>
  <c r="S119" i="6"/>
  <c r="S159" i="6"/>
  <c r="H383" i="64"/>
  <c r="Q194" i="64"/>
  <c r="Q3" i="48"/>
  <c r="Q3" i="51"/>
  <c r="Q257" i="64"/>
  <c r="C352" i="72"/>
  <c r="C162" i="58"/>
  <c r="C406" i="72"/>
  <c r="C162" i="61"/>
  <c r="J250" i="66"/>
  <c r="O13" i="21"/>
  <c r="I250" i="70"/>
  <c r="N316" i="72"/>
  <c r="P259" i="72"/>
  <c r="K174" i="67"/>
  <c r="K62" i="48"/>
  <c r="K62" i="51"/>
  <c r="K231" i="67"/>
  <c r="J236" i="64"/>
  <c r="J3" i="50"/>
  <c r="J299" i="64"/>
  <c r="J3" i="53"/>
  <c r="E325" i="72"/>
  <c r="P135" i="56"/>
  <c r="M169" i="72"/>
  <c r="M161" i="48"/>
  <c r="M161" i="51"/>
  <c r="M223" i="72"/>
  <c r="D119" i="6"/>
  <c r="D135" i="6"/>
  <c r="D159" i="6"/>
  <c r="G212" i="65"/>
  <c r="G24" i="50"/>
  <c r="G24" i="53"/>
  <c r="G269" i="65"/>
  <c r="I30" i="46"/>
  <c r="I24" i="45"/>
  <c r="I24" i="46" s="1"/>
  <c r="M169" i="71"/>
  <c r="M143" i="48"/>
  <c r="M143" i="51"/>
  <c r="M223" i="71"/>
  <c r="L142" i="65"/>
  <c r="L117" i="65"/>
  <c r="L136" i="65" s="1"/>
  <c r="C339" i="65"/>
  <c r="L112" i="6"/>
  <c r="L79" i="6"/>
  <c r="J24" i="53"/>
  <c r="R17" i="13"/>
  <c r="R17" i="16" s="1"/>
  <c r="R17" i="10"/>
  <c r="R3" i="9"/>
  <c r="C161" i="53"/>
  <c r="J150" i="6"/>
  <c r="J126" i="6"/>
  <c r="P193" i="65"/>
  <c r="P3" i="16"/>
  <c r="L339" i="67"/>
  <c r="L114" i="6"/>
  <c r="J135" i="56"/>
  <c r="C339" i="67"/>
  <c r="P345" i="70"/>
  <c r="O73" i="56"/>
  <c r="N169" i="72"/>
  <c r="N161" i="48"/>
  <c r="N223" i="72"/>
  <c r="N161" i="51"/>
  <c r="P193" i="66"/>
  <c r="O3" i="50"/>
  <c r="E317" i="72"/>
  <c r="S163" i="56"/>
  <c r="I161" i="50"/>
  <c r="P269" i="65"/>
  <c r="N13" i="21"/>
  <c r="G43" i="50"/>
  <c r="F345" i="67"/>
  <c r="P73" i="56"/>
  <c r="S376" i="64"/>
  <c r="D423" i="68"/>
  <c r="K60" i="56"/>
  <c r="M151" i="72"/>
  <c r="M161" i="47"/>
  <c r="B121" i="6"/>
  <c r="B161" i="6"/>
  <c r="B137" i="6"/>
  <c r="F290" i="65"/>
  <c r="F24" i="54"/>
  <c r="R155" i="65"/>
  <c r="R24" i="47"/>
  <c r="U334" i="72"/>
  <c r="U162" i="57"/>
  <c r="Q334" i="72"/>
  <c r="Q162" i="57"/>
  <c r="F150" i="6"/>
  <c r="F126" i="6"/>
  <c r="C150" i="6"/>
  <c r="C126" i="6"/>
  <c r="S25" i="23"/>
  <c r="S25" i="26" s="1"/>
  <c r="S17" i="19"/>
  <c r="S17" i="23" s="1"/>
  <c r="S17" i="26" s="1"/>
  <c r="F174" i="65"/>
  <c r="F24" i="48"/>
  <c r="F24" i="51"/>
  <c r="F231" i="65"/>
  <c r="N169" i="71"/>
  <c r="N143" i="48"/>
  <c r="N143" i="51"/>
  <c r="N223" i="71"/>
  <c r="J339" i="70"/>
  <c r="L25" i="24"/>
  <c r="L25" i="27" s="1"/>
  <c r="L17" i="20"/>
  <c r="C121" i="6"/>
  <c r="C161" i="6"/>
  <c r="C137" i="6"/>
  <c r="L121" i="6"/>
  <c r="L161" i="6"/>
  <c r="L137" i="6"/>
  <c r="N155" i="70"/>
  <c r="N124" i="47"/>
  <c r="S327" i="71"/>
  <c r="R81" i="45"/>
  <c r="E155" i="67"/>
  <c r="E62" i="47"/>
  <c r="H155" i="65"/>
  <c r="H24" i="47"/>
  <c r="N151" i="71"/>
  <c r="N143" i="47"/>
  <c r="M155" i="67"/>
  <c r="M62" i="47"/>
  <c r="F155" i="70"/>
  <c r="F124" i="47"/>
  <c r="D155" i="66"/>
  <c r="D43" i="47"/>
  <c r="S148" i="71"/>
  <c r="S158" i="46"/>
  <c r="R173" i="64"/>
  <c r="R3" i="47"/>
  <c r="U137" i="56"/>
  <c r="T334" i="72"/>
  <c r="T162" i="57"/>
  <c r="H155" i="70"/>
  <c r="H124" i="47"/>
  <c r="K290" i="66"/>
  <c r="K43" i="54"/>
  <c r="U173" i="56"/>
  <c r="K334" i="72"/>
  <c r="K162" i="57"/>
  <c r="Q155" i="70"/>
  <c r="Q124" i="47"/>
  <c r="S110" i="64"/>
  <c r="M155" i="65"/>
  <c r="M24" i="47"/>
  <c r="I425" i="68"/>
  <c r="I98" i="56"/>
  <c r="E162" i="56"/>
  <c r="I212" i="65"/>
  <c r="D174" i="66"/>
  <c r="D43" i="48"/>
  <c r="D231" i="66"/>
  <c r="D43" i="51"/>
  <c r="M345" i="70"/>
  <c r="C32" i="24"/>
  <c r="C32" i="27" s="1"/>
  <c r="C32" i="21"/>
  <c r="C27" i="20"/>
  <c r="M174" i="66"/>
  <c r="M43" i="48"/>
  <c r="M231" i="66"/>
  <c r="M43" i="51"/>
  <c r="T54" i="56"/>
  <c r="L212" i="66"/>
  <c r="I212" i="67"/>
  <c r="V126" i="6"/>
  <c r="V150" i="6"/>
  <c r="B212" i="66"/>
  <c r="R3" i="44"/>
  <c r="L383" i="64"/>
  <c r="O166" i="46"/>
  <c r="O161" i="45"/>
  <c r="O161" i="46" s="1"/>
  <c r="D112" i="6"/>
  <c r="G25" i="24"/>
  <c r="G25" i="27" s="1"/>
  <c r="G17" i="20"/>
  <c r="C32" i="23"/>
  <c r="C32" i="26" s="1"/>
  <c r="C27" i="19"/>
  <c r="C27" i="23" s="1"/>
  <c r="C27" i="26" s="1"/>
  <c r="N423" i="68"/>
  <c r="B212" i="70"/>
  <c r="B124" i="50"/>
  <c r="B269" i="70"/>
  <c r="B124" i="53"/>
  <c r="E174" i="67"/>
  <c r="E62" i="48"/>
  <c r="E62" i="51"/>
  <c r="E231" i="67"/>
  <c r="P425" i="68"/>
  <c r="H174" i="65"/>
  <c r="H24" i="48"/>
  <c r="H231" i="65"/>
  <c r="H24" i="51"/>
  <c r="L81" i="49"/>
  <c r="G187" i="72"/>
  <c r="L126" i="6"/>
  <c r="L150" i="6"/>
  <c r="V13" i="21"/>
  <c r="P114" i="6"/>
  <c r="E115" i="6"/>
  <c r="S30" i="46"/>
  <c r="H169" i="72"/>
  <c r="H161" i="48"/>
  <c r="H161" i="51"/>
  <c r="H223" i="72"/>
  <c r="E119" i="6"/>
  <c r="E135" i="6"/>
  <c r="E159" i="6"/>
  <c r="L161" i="50"/>
  <c r="O317" i="72"/>
  <c r="F163" i="56"/>
  <c r="P187" i="72"/>
  <c r="K174" i="66"/>
  <c r="K43" i="48"/>
  <c r="K43" i="51"/>
  <c r="K231" i="66"/>
  <c r="O112" i="6"/>
  <c r="O79" i="6"/>
  <c r="V171" i="56"/>
  <c r="K112" i="6"/>
  <c r="M60" i="56"/>
  <c r="P115" i="6"/>
  <c r="L331" i="71"/>
  <c r="F331" i="72"/>
  <c r="R153" i="56"/>
  <c r="M174" i="70"/>
  <c r="M124" i="48"/>
  <c r="M231" i="70"/>
  <c r="M124" i="51"/>
  <c r="J241" i="72"/>
  <c r="I193" i="66"/>
  <c r="B3" i="53"/>
  <c r="P269" i="70"/>
  <c r="I316" i="72"/>
  <c r="C250" i="66"/>
  <c r="L62" i="52"/>
  <c r="L187" i="71"/>
  <c r="L143" i="49"/>
  <c r="L143" i="52"/>
  <c r="L241" i="71"/>
  <c r="R54" i="56"/>
  <c r="C96" i="56"/>
  <c r="C331" i="71"/>
  <c r="S112" i="6"/>
  <c r="B112" i="6"/>
  <c r="Q169" i="71"/>
  <c r="Q143" i="48"/>
  <c r="Q143" i="51"/>
  <c r="Q223" i="71"/>
  <c r="I325" i="72"/>
  <c r="J43" i="49"/>
  <c r="I193" i="70"/>
  <c r="D162" i="56"/>
  <c r="P161" i="50"/>
  <c r="C310" i="68"/>
  <c r="I135" i="6"/>
  <c r="I159" i="6"/>
  <c r="I119" i="6"/>
  <c r="I104" i="6"/>
  <c r="G98" i="56"/>
  <c r="D352" i="72"/>
  <c r="D162" i="58"/>
  <c r="D406" i="72"/>
  <c r="D162" i="61"/>
  <c r="E103" i="56"/>
  <c r="L141" i="56"/>
  <c r="U339" i="70"/>
  <c r="M159" i="56"/>
  <c r="I193" i="65"/>
  <c r="I24" i="49"/>
  <c r="I250" i="65"/>
  <c r="I24" i="52"/>
  <c r="J212" i="65"/>
  <c r="C161" i="50"/>
  <c r="B161" i="52"/>
  <c r="Q17" i="10"/>
  <c r="Q17" i="13"/>
  <c r="Q17" i="16" s="1"/>
  <c r="Q3" i="9"/>
  <c r="K3" i="13"/>
  <c r="K3" i="10"/>
  <c r="I13" i="21"/>
  <c r="D17" i="13"/>
  <c r="D17" i="16" s="1"/>
  <c r="D17" i="10"/>
  <c r="D3" i="9"/>
  <c r="L317" i="72"/>
  <c r="O32" i="23"/>
  <c r="O32" i="26" s="1"/>
  <c r="O27" i="19"/>
  <c r="O27" i="23" s="1"/>
  <c r="O27" i="26" s="1"/>
  <c r="V15" i="56"/>
  <c r="I115" i="6"/>
  <c r="Q112" i="6"/>
  <c r="S21" i="46"/>
  <c r="T153" i="56"/>
  <c r="H376" i="64"/>
  <c r="T135" i="6"/>
  <c r="T119" i="6"/>
  <c r="T159" i="6"/>
  <c r="N112" i="6"/>
  <c r="U325" i="72"/>
  <c r="L79" i="56"/>
  <c r="J124" i="53"/>
  <c r="G278" i="64"/>
  <c r="G3" i="53"/>
  <c r="P212" i="65"/>
  <c r="B334" i="68"/>
  <c r="L269" i="67"/>
  <c r="L163" i="56"/>
  <c r="B115" i="6"/>
  <c r="H345" i="66"/>
  <c r="H214" i="68"/>
  <c r="H81" i="48"/>
  <c r="H286" i="68"/>
  <c r="H81" i="51"/>
  <c r="Q174" i="70"/>
  <c r="Q124" i="48"/>
  <c r="Q124" i="51"/>
  <c r="Q231" i="70"/>
  <c r="L15" i="56"/>
  <c r="I3" i="16"/>
  <c r="M151" i="71"/>
  <c r="M143" i="47"/>
  <c r="R62" i="45"/>
  <c r="V137" i="56"/>
  <c r="K126" i="6"/>
  <c r="K150" i="6"/>
  <c r="H32" i="23"/>
  <c r="H32" i="26" s="1"/>
  <c r="H27" i="19"/>
  <c r="H27" i="23" s="1"/>
  <c r="H27" i="26" s="1"/>
  <c r="R214" i="68"/>
  <c r="R81" i="48"/>
  <c r="R286" i="68"/>
  <c r="R81" i="51"/>
  <c r="S155" i="56"/>
  <c r="R169" i="72"/>
  <c r="R161" i="48"/>
  <c r="R161" i="51"/>
  <c r="R223" i="72"/>
  <c r="O352" i="72"/>
  <c r="O162" i="58"/>
  <c r="O406" i="72"/>
  <c r="O162" i="61"/>
  <c r="C112" i="6"/>
  <c r="R126" i="6"/>
  <c r="R150" i="6"/>
  <c r="I205" i="72"/>
  <c r="K345" i="66"/>
  <c r="U341" i="66"/>
  <c r="U56" i="56"/>
  <c r="S152" i="66"/>
  <c r="S59" i="46"/>
  <c r="E173" i="64"/>
  <c r="E3" i="47"/>
  <c r="J334" i="72"/>
  <c r="J162" i="57"/>
  <c r="S378" i="64"/>
  <c r="S17" i="56"/>
  <c r="S98" i="65"/>
  <c r="F155" i="66"/>
  <c r="F43" i="47"/>
  <c r="S153" i="70"/>
  <c r="S141" i="46"/>
  <c r="R190" i="68"/>
  <c r="R81" i="47"/>
  <c r="S98" i="66"/>
  <c r="M334" i="72"/>
  <c r="M162" i="57"/>
  <c r="T158" i="64"/>
  <c r="T9" i="46"/>
  <c r="K155" i="67"/>
  <c r="K62" i="47"/>
  <c r="L343" i="66"/>
  <c r="I341" i="70"/>
  <c r="I137" i="56"/>
  <c r="R3" i="45"/>
  <c r="R3" i="46" s="1"/>
  <c r="V82" i="69"/>
  <c r="N155" i="67"/>
  <c r="N62" i="47"/>
  <c r="O137" i="6"/>
  <c r="O121" i="6"/>
  <c r="O161" i="6"/>
  <c r="E190" i="68"/>
  <c r="E81" i="47"/>
  <c r="V327" i="71"/>
  <c r="V155" i="56"/>
  <c r="J341" i="66"/>
  <c r="J56" i="56"/>
  <c r="C425" i="68"/>
  <c r="C98" i="56"/>
  <c r="F151" i="71"/>
  <c r="F143" i="47"/>
  <c r="R155" i="67"/>
  <c r="R62" i="47"/>
  <c r="F334" i="72"/>
  <c r="F162" i="57"/>
  <c r="J425" i="68"/>
  <c r="I327" i="72"/>
  <c r="I173" i="56"/>
  <c r="S155" i="70"/>
  <c r="S124" i="47"/>
  <c r="V316" i="72"/>
  <c r="D54" i="56"/>
  <c r="D115" i="6"/>
  <c r="K316" i="72"/>
  <c r="C30" i="46"/>
  <c r="C24" i="45"/>
  <c r="C24" i="46" s="1"/>
  <c r="R112" i="6"/>
  <c r="F174" i="70"/>
  <c r="F124" i="48"/>
  <c r="F124" i="51"/>
  <c r="F231" i="70"/>
  <c r="C269" i="67"/>
  <c r="G3" i="46"/>
  <c r="U163" i="56"/>
  <c r="Q316" i="72"/>
  <c r="O141" i="56"/>
  <c r="O138" i="72"/>
  <c r="O115" i="72"/>
  <c r="O133" i="72" s="1"/>
  <c r="G73" i="56"/>
  <c r="Q174" i="65"/>
  <c r="Q24" i="48"/>
  <c r="Q24" i="51"/>
  <c r="Q231" i="65"/>
  <c r="N174" i="67"/>
  <c r="N62" i="48"/>
  <c r="N231" i="67"/>
  <c r="N62" i="51"/>
  <c r="J87" i="46"/>
  <c r="J81" i="45"/>
  <c r="J81" i="46" s="1"/>
  <c r="L238" i="68"/>
  <c r="J43" i="53"/>
  <c r="S142" i="65"/>
  <c r="F352" i="72"/>
  <c r="F162" i="58"/>
  <c r="F406" i="72"/>
  <c r="F162" i="61"/>
  <c r="H169" i="71"/>
  <c r="H143" i="48"/>
  <c r="H223" i="71"/>
  <c r="H143" i="51"/>
  <c r="E112" i="6"/>
  <c r="U159" i="6"/>
  <c r="U119" i="6"/>
  <c r="U135" i="6"/>
  <c r="P25" i="24"/>
  <c r="P25" i="27" s="1"/>
  <c r="P17" i="20"/>
  <c r="C345" i="66"/>
  <c r="P87" i="46"/>
  <c r="P81" i="45"/>
  <c r="P81" i="46" s="1"/>
  <c r="G49" i="46"/>
  <c r="G43" i="45"/>
  <c r="G43" i="46" s="1"/>
  <c r="O278" i="64"/>
  <c r="L205" i="72"/>
  <c r="O316" i="72"/>
  <c r="F162" i="56"/>
  <c r="P62" i="53"/>
  <c r="G96" i="56"/>
  <c r="J9" i="46"/>
  <c r="J3" i="45"/>
  <c r="M345" i="66"/>
  <c r="I112" i="6"/>
  <c r="I236" i="64"/>
  <c r="I3" i="50"/>
  <c r="I299" i="64"/>
  <c r="I3" i="53"/>
  <c r="R325" i="71"/>
  <c r="J13" i="21"/>
  <c r="J161" i="52"/>
  <c r="G124" i="53"/>
  <c r="B299" i="64"/>
  <c r="D317" i="72"/>
  <c r="P124" i="50"/>
  <c r="P81" i="53"/>
  <c r="C43" i="52"/>
  <c r="L62" i="49"/>
  <c r="R62" i="44"/>
  <c r="R339" i="66"/>
  <c r="O32" i="24"/>
  <c r="O32" i="27" s="1"/>
  <c r="O32" i="21"/>
  <c r="O27" i="20"/>
  <c r="D194" i="64"/>
  <c r="D3" i="48"/>
  <c r="D257" i="64"/>
  <c r="D3" i="51"/>
  <c r="H174" i="70"/>
  <c r="H124" i="48"/>
  <c r="H124" i="51"/>
  <c r="H231" i="70"/>
  <c r="C9" i="46"/>
  <c r="C3" i="45"/>
  <c r="V327" i="72"/>
  <c r="J193" i="66"/>
  <c r="P205" i="72"/>
  <c r="C81" i="52"/>
  <c r="G425" i="68"/>
  <c r="E174" i="66"/>
  <c r="E43" i="48"/>
  <c r="E43" i="51"/>
  <c r="E231" i="66"/>
  <c r="L135" i="56"/>
  <c r="E430" i="68"/>
  <c r="G103" i="56"/>
  <c r="L56" i="56"/>
  <c r="L345" i="70"/>
  <c r="M331" i="71"/>
  <c r="F54" i="56"/>
  <c r="R174" i="66"/>
  <c r="R43" i="48"/>
  <c r="R231" i="66"/>
  <c r="R43" i="51"/>
  <c r="J25" i="24"/>
  <c r="J25" i="27" s="1"/>
  <c r="J17" i="20"/>
  <c r="T171" i="56"/>
  <c r="G81" i="49"/>
  <c r="C205" i="72"/>
  <c r="B241" i="72"/>
  <c r="N163" i="56"/>
  <c r="L3" i="53"/>
  <c r="L316" i="72"/>
  <c r="O250" i="65"/>
  <c r="S174" i="70"/>
  <c r="S124" i="48"/>
  <c r="S124" i="51"/>
  <c r="S231" i="70"/>
  <c r="J262" i="68"/>
  <c r="J81" i="50"/>
  <c r="J81" i="53"/>
  <c r="J334" i="68"/>
  <c r="H352" i="72"/>
  <c r="H162" i="58"/>
  <c r="H162" i="61"/>
  <c r="H406" i="72"/>
  <c r="V376" i="64"/>
  <c r="M96" i="56"/>
  <c r="T325" i="71"/>
  <c r="L345" i="67"/>
  <c r="J171" i="56"/>
  <c r="L269" i="65"/>
  <c r="J124" i="50"/>
  <c r="G3" i="49"/>
  <c r="G299" i="64"/>
  <c r="B81" i="53"/>
  <c r="L62" i="53"/>
  <c r="N150" i="6"/>
  <c r="N126" i="6"/>
  <c r="L162" i="56"/>
  <c r="J62" i="52"/>
  <c r="I32" i="24"/>
  <c r="I32" i="27" s="1"/>
  <c r="I32" i="21"/>
  <c r="I27" i="20"/>
  <c r="Q54" i="56"/>
  <c r="L49" i="46"/>
  <c r="L43" i="45"/>
  <c r="L43" i="46" s="1"/>
  <c r="E159" i="56"/>
  <c r="L376" i="64"/>
  <c r="F119" i="6"/>
  <c r="F135" i="6"/>
  <c r="F159" i="6"/>
  <c r="Q141" i="56"/>
  <c r="P341" i="70"/>
  <c r="P137" i="56"/>
  <c r="S97" i="71"/>
  <c r="J327" i="71"/>
  <c r="J155" i="56"/>
  <c r="I341" i="67"/>
  <c r="I75" i="56"/>
  <c r="V341" i="70"/>
  <c r="G115" i="6"/>
  <c r="N352" i="72"/>
  <c r="N162" i="58"/>
  <c r="N162" i="61"/>
  <c r="N406" i="72"/>
  <c r="P98" i="56"/>
  <c r="D126" i="6"/>
  <c r="D150" i="6"/>
  <c r="U172" i="68"/>
  <c r="M316" i="72"/>
  <c r="H162" i="56"/>
  <c r="T150" i="6"/>
  <c r="T126" i="6"/>
  <c r="I171" i="56"/>
  <c r="L193" i="65"/>
  <c r="L24" i="49"/>
  <c r="L250" i="65"/>
  <c r="L24" i="52"/>
  <c r="V159" i="6"/>
  <c r="V119" i="6"/>
  <c r="V135" i="6"/>
  <c r="S327" i="72"/>
  <c r="S173" i="56"/>
  <c r="D190" i="68"/>
  <c r="D81" i="47"/>
  <c r="D290" i="65"/>
  <c r="D24" i="54"/>
  <c r="N334" i="72"/>
  <c r="N162" i="57"/>
  <c r="D173" i="64"/>
  <c r="D3" i="47"/>
  <c r="J378" i="64"/>
  <c r="J17" i="56"/>
  <c r="F190" i="68"/>
  <c r="F81" i="47"/>
  <c r="D334" i="72"/>
  <c r="D162" i="57"/>
  <c r="U155" i="56"/>
  <c r="O334" i="72"/>
  <c r="O162" i="57"/>
  <c r="V378" i="64"/>
  <c r="V17" i="56"/>
  <c r="M155" i="66"/>
  <c r="M43" i="47"/>
  <c r="K329" i="71"/>
  <c r="K157" i="56"/>
  <c r="S425" i="68"/>
  <c r="S98" i="56"/>
  <c r="J343" i="67"/>
  <c r="J77" i="56"/>
  <c r="O290" i="70"/>
  <c r="O124" i="54"/>
  <c r="O341" i="66"/>
  <c r="O56" i="56"/>
  <c r="I343" i="70"/>
  <c r="C341" i="70"/>
  <c r="C137" i="56"/>
  <c r="R161" i="45"/>
  <c r="O327" i="72"/>
  <c r="O173" i="56"/>
  <c r="C341" i="67"/>
  <c r="C75" i="56"/>
  <c r="E151" i="71"/>
  <c r="E143" i="47"/>
  <c r="E155" i="66"/>
  <c r="E43" i="47"/>
  <c r="U316" i="72"/>
  <c r="G161" i="53"/>
  <c r="R115" i="6"/>
  <c r="K352" i="72"/>
  <c r="K162" i="58"/>
  <c r="K406" i="72"/>
  <c r="K162" i="61"/>
  <c r="C142" i="65"/>
  <c r="C117" i="65"/>
  <c r="C136" i="65" s="1"/>
  <c r="U25" i="24"/>
  <c r="U25" i="27" s="1"/>
  <c r="U17" i="20"/>
  <c r="E153" i="56"/>
  <c r="U162" i="56"/>
  <c r="B205" i="72"/>
  <c r="K163" i="56"/>
  <c r="G32" i="24"/>
  <c r="G32" i="27" s="1"/>
  <c r="G32" i="21"/>
  <c r="G27" i="20"/>
  <c r="O345" i="70"/>
  <c r="R194" i="64"/>
  <c r="R3" i="48"/>
  <c r="R257" i="64"/>
  <c r="R3" i="51"/>
  <c r="O187" i="72"/>
  <c r="O161" i="49"/>
  <c r="O241" i="72"/>
  <c r="O161" i="52"/>
  <c r="H331" i="72"/>
  <c r="U112" i="6"/>
  <c r="G339" i="67"/>
  <c r="J341" i="70"/>
  <c r="C119" i="6"/>
  <c r="C159" i="6"/>
  <c r="C135" i="6"/>
  <c r="C104" i="6"/>
  <c r="R174" i="65"/>
  <c r="R24" i="48"/>
  <c r="R231" i="65"/>
  <c r="R24" i="51"/>
  <c r="D174" i="70"/>
  <c r="D124" i="48"/>
  <c r="D124" i="51"/>
  <c r="D231" i="70"/>
  <c r="J172" i="68"/>
  <c r="J142" i="68"/>
  <c r="J166" i="68" s="1"/>
  <c r="J269" i="66"/>
  <c r="F316" i="72"/>
  <c r="T17" i="13"/>
  <c r="T17" i="16" s="1"/>
  <c r="T17" i="10"/>
  <c r="E174" i="70"/>
  <c r="E124" i="48"/>
  <c r="E124" i="51"/>
  <c r="E231" i="70"/>
  <c r="V352" i="72"/>
  <c r="V162" i="58"/>
  <c r="V406" i="72"/>
  <c r="V162" i="61"/>
  <c r="C135" i="56"/>
  <c r="M174" i="67"/>
  <c r="M62" i="48"/>
  <c r="M62" i="51"/>
  <c r="M231" i="67"/>
  <c r="P172" i="68"/>
  <c r="P142" i="68"/>
  <c r="P166" i="68" s="1"/>
  <c r="G142" i="66"/>
  <c r="G117" i="66"/>
  <c r="G136" i="66" s="1"/>
  <c r="O3" i="52"/>
  <c r="G423" i="68"/>
  <c r="J158" i="64"/>
  <c r="J131" i="64"/>
  <c r="J152" i="64" s="1"/>
  <c r="O103" i="56"/>
  <c r="J60" i="56"/>
  <c r="C345" i="67"/>
  <c r="J54" i="56"/>
  <c r="I159" i="56"/>
  <c r="J161" i="49"/>
  <c r="G269" i="70"/>
  <c r="I81" i="53"/>
  <c r="B3" i="50"/>
  <c r="D316" i="72"/>
  <c r="P212" i="70"/>
  <c r="P334" i="68"/>
  <c r="C43" i="49"/>
  <c r="L193" i="67"/>
  <c r="B126" i="6"/>
  <c r="B150" i="6"/>
  <c r="M194" i="64"/>
  <c r="M3" i="48"/>
  <c r="M3" i="51"/>
  <c r="M257" i="64"/>
  <c r="I32" i="23"/>
  <c r="I32" i="26" s="1"/>
  <c r="I27" i="19"/>
  <c r="I27" i="23" s="1"/>
  <c r="I27" i="26" s="1"/>
  <c r="M135" i="56"/>
  <c r="E174" i="65"/>
  <c r="E24" i="48"/>
  <c r="E24" i="51"/>
  <c r="E231" i="65"/>
  <c r="V25" i="21"/>
  <c r="P32" i="23"/>
  <c r="P32" i="26" s="1"/>
  <c r="P27" i="19"/>
  <c r="P27" i="23" s="1"/>
  <c r="P27" i="26" s="1"/>
  <c r="G119" i="6"/>
  <c r="G135" i="6"/>
  <c r="G159" i="6"/>
  <c r="G104" i="6"/>
  <c r="C158" i="64"/>
  <c r="C131" i="64"/>
  <c r="C152" i="64" s="1"/>
  <c r="F174" i="67"/>
  <c r="F62" i="48"/>
  <c r="F231" i="67"/>
  <c r="F62" i="51"/>
  <c r="C153" i="56"/>
  <c r="O3" i="46"/>
  <c r="I62" i="52"/>
  <c r="I162" i="56"/>
  <c r="C81" i="49"/>
  <c r="P43" i="53"/>
  <c r="T112" i="6"/>
  <c r="I96" i="56"/>
  <c r="L339" i="70"/>
  <c r="G430" i="68"/>
  <c r="L341" i="66"/>
  <c r="K169" i="72"/>
  <c r="K161" i="48"/>
  <c r="K161" i="51"/>
  <c r="K223" i="72"/>
  <c r="P32" i="24"/>
  <c r="P32" i="27" s="1"/>
  <c r="P32" i="21"/>
  <c r="P27" i="20"/>
  <c r="J352" i="72"/>
  <c r="J162" i="58"/>
  <c r="J406" i="72"/>
  <c r="J162" i="61"/>
  <c r="F339" i="66"/>
  <c r="J15" i="56"/>
  <c r="T325" i="72"/>
  <c r="I43" i="53"/>
  <c r="I150" i="6"/>
  <c r="I126" i="6"/>
  <c r="B161" i="49"/>
  <c r="N162" i="56"/>
  <c r="L299" i="64"/>
  <c r="O24" i="52"/>
  <c r="G32" i="23"/>
  <c r="G32" i="26" s="1"/>
  <c r="G27" i="19"/>
  <c r="G27" i="23" s="1"/>
  <c r="G27" i="26" s="1"/>
  <c r="K159" i="56"/>
  <c r="I205" i="71"/>
  <c r="I143" i="50"/>
  <c r="I259" i="71"/>
  <c r="I143" i="53"/>
  <c r="H135" i="6"/>
  <c r="H119" i="6"/>
  <c r="H159" i="6"/>
  <c r="M423" i="68"/>
  <c r="E141" i="56"/>
  <c r="R135" i="6"/>
  <c r="R159" i="6"/>
  <c r="R119" i="6"/>
  <c r="O177" i="56"/>
  <c r="K115" i="6"/>
  <c r="M153" i="56"/>
  <c r="J79" i="56"/>
  <c r="H430" i="68"/>
  <c r="J325" i="72"/>
  <c r="L24" i="53"/>
  <c r="J212" i="70"/>
  <c r="G215" i="64"/>
  <c r="C163" i="56"/>
  <c r="G3" i="50"/>
  <c r="O43" i="52"/>
  <c r="B81" i="50"/>
  <c r="L62" i="50"/>
  <c r="L143" i="45"/>
  <c r="L143" i="46" s="1"/>
  <c r="J250" i="67"/>
  <c r="I103" i="56"/>
  <c r="M214" i="68"/>
  <c r="M81" i="48"/>
  <c r="M286" i="68"/>
  <c r="M81" i="51"/>
  <c r="N115" i="6"/>
  <c r="F112" i="6"/>
  <c r="Q339" i="66"/>
  <c r="N32" i="23"/>
  <c r="N32" i="26" s="1"/>
  <c r="N27" i="19"/>
  <c r="N27" i="23" s="1"/>
  <c r="N27" i="26" s="1"/>
  <c r="L142" i="66"/>
  <c r="L117" i="66"/>
  <c r="L136" i="66" s="1"/>
  <c r="E331" i="71"/>
  <c r="E169" i="72"/>
  <c r="E161" i="48"/>
  <c r="E223" i="72"/>
  <c r="E161" i="51"/>
  <c r="Q345" i="70"/>
  <c r="V161" i="6"/>
  <c r="V121" i="6"/>
  <c r="V137" i="6"/>
  <c r="O290" i="65"/>
  <c r="O24" i="54"/>
  <c r="K155" i="70"/>
  <c r="K124" i="47"/>
  <c r="I142" i="65"/>
  <c r="I117" i="65"/>
  <c r="I136" i="65" s="1"/>
  <c r="O187" i="71"/>
  <c r="O143" i="49"/>
  <c r="O143" i="52"/>
  <c r="O241" i="71"/>
  <c r="F214" i="68"/>
  <c r="F81" i="48"/>
  <c r="F286" i="68"/>
  <c r="F81" i="51"/>
  <c r="D155" i="67"/>
  <c r="D62" i="47"/>
  <c r="L425" i="68"/>
  <c r="L98" i="56"/>
  <c r="C175" i="56"/>
  <c r="I327" i="71"/>
  <c r="I155" i="56"/>
  <c r="L327" i="71"/>
  <c r="L155" i="56"/>
  <c r="U341" i="65"/>
  <c r="U37" i="56"/>
  <c r="S40" i="46"/>
  <c r="S152" i="65"/>
  <c r="S97" i="72"/>
  <c r="U341" i="67"/>
  <c r="U75" i="56"/>
  <c r="H100" i="56"/>
  <c r="V341" i="65"/>
  <c r="V37" i="56"/>
  <c r="N155" i="66"/>
  <c r="N43" i="47"/>
  <c r="S341" i="70"/>
  <c r="S137" i="56"/>
  <c r="H190" i="68"/>
  <c r="H81" i="47"/>
  <c r="O341" i="67"/>
  <c r="O75" i="56"/>
  <c r="N173" i="64"/>
  <c r="N3" i="47"/>
  <c r="K155" i="66"/>
  <c r="K43" i="47"/>
  <c r="L334" i="72"/>
  <c r="L162" i="57"/>
  <c r="K173" i="64"/>
  <c r="K3" i="47"/>
  <c r="U152" i="67"/>
  <c r="U78" i="46"/>
  <c r="H151" i="72"/>
  <c r="H161" i="47"/>
  <c r="N290" i="65"/>
  <c r="N24" i="54"/>
  <c r="Q126" i="6"/>
  <c r="Q150" i="6"/>
  <c r="O124" i="52"/>
  <c r="J3" i="16"/>
  <c r="L103" i="56"/>
  <c r="J212" i="67"/>
  <c r="J62" i="50"/>
  <c r="J62" i="53"/>
  <c r="J269" i="67"/>
  <c r="C193" i="65"/>
  <c r="C24" i="49"/>
  <c r="C24" i="52"/>
  <c r="C250" i="65"/>
  <c r="M112" i="6"/>
  <c r="E325" i="71"/>
  <c r="M126" i="6"/>
  <c r="M150" i="6"/>
  <c r="K162" i="56"/>
  <c r="O119" i="6"/>
  <c r="O135" i="6"/>
  <c r="O159" i="6"/>
  <c r="O104" i="6"/>
  <c r="F15" i="56"/>
  <c r="R32" i="24"/>
  <c r="R32" i="27" s="1"/>
  <c r="R32" i="21"/>
  <c r="R27" i="20"/>
  <c r="G130" i="46"/>
  <c r="G124" i="45"/>
  <c r="G124" i="46" s="1"/>
  <c r="E214" i="68"/>
  <c r="E81" i="48"/>
  <c r="E286" i="68"/>
  <c r="E81" i="51"/>
  <c r="J238" i="68"/>
  <c r="J81" i="49"/>
  <c r="J81" i="52"/>
  <c r="J310" i="68"/>
  <c r="J43" i="50"/>
  <c r="O310" i="68"/>
  <c r="U49" i="46"/>
  <c r="D345" i="70"/>
  <c r="C141" i="56"/>
  <c r="O25" i="21"/>
  <c r="C339" i="70"/>
  <c r="P238" i="68"/>
  <c r="P81" i="49"/>
  <c r="P81" i="52"/>
  <c r="P310" i="68"/>
  <c r="G193" i="66"/>
  <c r="G43" i="49"/>
  <c r="G43" i="52"/>
  <c r="G250" i="66"/>
  <c r="P119" i="6"/>
  <c r="P159" i="6"/>
  <c r="P135" i="6"/>
  <c r="P104" i="6"/>
  <c r="O3" i="49"/>
  <c r="J215" i="64"/>
  <c r="J3" i="49"/>
  <c r="J3" i="52"/>
  <c r="J278" i="64"/>
  <c r="N174" i="66"/>
  <c r="N43" i="48"/>
  <c r="N231" i="66"/>
  <c r="N43" i="51"/>
  <c r="E352" i="72"/>
  <c r="E162" i="58"/>
  <c r="E162" i="61"/>
  <c r="E406" i="72"/>
  <c r="O430" i="68"/>
  <c r="Q32" i="24"/>
  <c r="Q32" i="27" s="1"/>
  <c r="Q32" i="21"/>
  <c r="Q27" i="20"/>
  <c r="J345" i="66"/>
  <c r="J339" i="66"/>
  <c r="G68" i="46"/>
  <c r="G62" i="45"/>
  <c r="G62" i="46" s="1"/>
  <c r="I331" i="71"/>
  <c r="J187" i="72"/>
  <c r="G124" i="50"/>
  <c r="O162" i="56"/>
  <c r="I334" i="68"/>
  <c r="B236" i="64"/>
  <c r="P81" i="50"/>
  <c r="C193" i="66"/>
  <c r="L9" i="46"/>
  <c r="L3" i="45"/>
  <c r="R174" i="67"/>
  <c r="R62" i="48"/>
  <c r="R231" i="67"/>
  <c r="R62" i="51"/>
  <c r="J32" i="23"/>
  <c r="J32" i="26" s="1"/>
  <c r="J27" i="19"/>
  <c r="J27" i="23" s="1"/>
  <c r="J27" i="26" s="1"/>
  <c r="M119" i="6"/>
  <c r="M135" i="6"/>
  <c r="M159" i="6"/>
  <c r="M339" i="70"/>
  <c r="C215" i="64"/>
  <c r="C3" i="49"/>
  <c r="C278" i="64"/>
  <c r="C3" i="52"/>
  <c r="Q73" i="56"/>
  <c r="N194" i="64"/>
  <c r="N3" i="48"/>
  <c r="N3" i="51"/>
  <c r="N257" i="64"/>
  <c r="C325" i="71"/>
  <c r="I250" i="67"/>
  <c r="G126" i="6"/>
  <c r="G150" i="6"/>
  <c r="I163" i="56"/>
  <c r="C238" i="68"/>
  <c r="P269" i="66"/>
  <c r="G3" i="16"/>
  <c r="L115" i="71"/>
  <c r="L133" i="71" s="1"/>
  <c r="F103" i="56"/>
  <c r="E194" i="64"/>
  <c r="E3" i="48"/>
  <c r="E3" i="51"/>
  <c r="E257" i="64"/>
  <c r="I423" i="68"/>
  <c r="K135" i="56"/>
  <c r="Q352" i="72"/>
  <c r="Q162" i="58"/>
  <c r="Q406" i="72"/>
  <c r="Q162" i="61"/>
  <c r="D169" i="72"/>
  <c r="D161" i="48"/>
  <c r="D161" i="51"/>
  <c r="D223" i="72"/>
  <c r="P41" i="56"/>
  <c r="J376" i="64"/>
  <c r="F153" i="56"/>
  <c r="K119" i="6"/>
  <c r="K135" i="6"/>
  <c r="K159" i="6"/>
  <c r="I269" i="66"/>
  <c r="S316" i="72"/>
  <c r="C317" i="72"/>
  <c r="B187" i="72"/>
  <c r="D13" i="21"/>
  <c r="L3" i="50"/>
  <c r="P24" i="52"/>
  <c r="O24" i="49"/>
  <c r="H174" i="67"/>
  <c r="H62" i="48"/>
  <c r="H231" i="67"/>
  <c r="H62" i="51"/>
  <c r="K331" i="71"/>
  <c r="O25" i="24"/>
  <c r="O25" i="27" s="1"/>
  <c r="O17" i="20"/>
  <c r="J32" i="24"/>
  <c r="J32" i="27" s="1"/>
  <c r="J32" i="21"/>
  <c r="J27" i="20"/>
  <c r="E345" i="70"/>
  <c r="O331" i="72"/>
  <c r="M325" i="71"/>
  <c r="R174" i="70"/>
  <c r="R124" i="48"/>
  <c r="R124" i="51"/>
  <c r="R231" i="70"/>
  <c r="J345" i="67"/>
  <c r="N119" i="6"/>
  <c r="N135" i="6"/>
  <c r="N159" i="6"/>
  <c r="N41" i="56"/>
  <c r="M174" i="65"/>
  <c r="M24" i="48"/>
  <c r="M24" i="51"/>
  <c r="M231" i="65"/>
  <c r="C68" i="46"/>
  <c r="C62" i="45"/>
  <c r="C62" i="46" s="1"/>
  <c r="P250" i="66"/>
  <c r="L24" i="50"/>
  <c r="C162" i="56"/>
  <c r="G236" i="64"/>
  <c r="O250" i="66"/>
  <c r="B262" i="68"/>
  <c r="L212" i="67"/>
  <c r="J62" i="49"/>
  <c r="V114" i="6"/>
  <c r="I430" i="68"/>
  <c r="K103" i="56"/>
  <c r="L193" i="66"/>
  <c r="L43" i="49"/>
  <c r="L250" i="66"/>
  <c r="L43" i="52"/>
  <c r="D171" i="56"/>
  <c r="F135" i="56"/>
  <c r="C212" i="66"/>
  <c r="C43" i="50"/>
  <c r="C269" i="66"/>
  <c r="C43" i="53"/>
  <c r="L378" i="64"/>
  <c r="L17" i="56"/>
  <c r="N155" i="65"/>
  <c r="N24" i="47"/>
  <c r="N190" i="68"/>
  <c r="N81" i="47"/>
  <c r="K151" i="71"/>
  <c r="K143" i="47"/>
  <c r="U327" i="71"/>
  <c r="J162" i="56"/>
  <c r="E126" i="6"/>
  <c r="E150" i="6"/>
  <c r="H316" i="72"/>
  <c r="O114" i="6"/>
  <c r="C159" i="56"/>
  <c r="L119" i="6"/>
  <c r="L159" i="6"/>
  <c r="L135" i="6"/>
  <c r="L104" i="6"/>
  <c r="D32" i="23"/>
  <c r="D32" i="26" s="1"/>
  <c r="D27" i="19"/>
  <c r="D27" i="23" s="1"/>
  <c r="D27" i="26" s="1"/>
  <c r="M352" i="72"/>
  <c r="M162" i="58"/>
  <c r="M406" i="72"/>
  <c r="M162" i="61"/>
  <c r="F155" i="67"/>
  <c r="F62" i="47"/>
  <c r="S341" i="67"/>
  <c r="S75" i="56"/>
  <c r="C341" i="66"/>
  <c r="C56" i="56"/>
  <c r="L341" i="67"/>
  <c r="L75" i="56"/>
  <c r="H290" i="65"/>
  <c r="H24" i="54"/>
  <c r="E151" i="72"/>
  <c r="E161" i="47"/>
  <c r="D151" i="72"/>
  <c r="D161" i="47"/>
  <c r="M173" i="64"/>
  <c r="M3" i="47"/>
  <c r="S334" i="72"/>
  <c r="S162" i="57"/>
  <c r="Q155" i="67"/>
  <c r="Q62" i="47"/>
  <c r="Q155" i="66"/>
  <c r="Q43" i="47"/>
  <c r="N329" i="72"/>
  <c r="D155" i="65"/>
  <c r="D24" i="47"/>
  <c r="J327" i="72"/>
  <c r="J173" i="56"/>
  <c r="M290" i="65"/>
  <c r="M24" i="54"/>
  <c r="M190" i="68"/>
  <c r="M81" i="47"/>
  <c r="G155" i="56"/>
  <c r="E155" i="70"/>
  <c r="E124" i="47"/>
  <c r="P341" i="67"/>
  <c r="P75" i="56"/>
  <c r="S148" i="72"/>
  <c r="S176" i="46"/>
  <c r="R151" i="71"/>
  <c r="R143" i="47"/>
  <c r="K155" i="65"/>
  <c r="K24" i="47"/>
  <c r="O250" i="70"/>
  <c r="L430" i="68"/>
  <c r="L32" i="23"/>
  <c r="L32" i="26" s="1"/>
  <c r="L27" i="19"/>
  <c r="L27" i="23" s="1"/>
  <c r="L27" i="26" s="1"/>
  <c r="J115" i="6"/>
  <c r="G327" i="71"/>
  <c r="B9" i="46"/>
  <c r="B3" i="45"/>
  <c r="U376" i="64"/>
  <c r="L137" i="56"/>
  <c r="M17" i="13"/>
  <c r="M17" i="16" s="1"/>
  <c r="M17" i="10"/>
  <c r="M3" i="9"/>
  <c r="I73" i="56"/>
  <c r="M32" i="24"/>
  <c r="M32" i="27" s="1"/>
  <c r="M32" i="21"/>
  <c r="M27" i="20"/>
  <c r="R79" i="56"/>
  <c r="G75" i="56"/>
  <c r="K174" i="70"/>
  <c r="K124" i="48"/>
  <c r="K231" i="70"/>
  <c r="K124" i="51"/>
  <c r="G142" i="70"/>
  <c r="G117" i="70"/>
  <c r="G136" i="70" s="1"/>
  <c r="M115" i="6"/>
  <c r="J316" i="72"/>
  <c r="J212" i="66"/>
  <c r="C212" i="70"/>
  <c r="O81" i="52"/>
  <c r="U13" i="21"/>
  <c r="C24" i="50"/>
  <c r="S126" i="6"/>
  <c r="S150" i="6"/>
  <c r="U142" i="66"/>
  <c r="C345" i="70"/>
  <c r="N32" i="24"/>
  <c r="N32" i="27" s="1"/>
  <c r="N32" i="21"/>
  <c r="N27" i="20"/>
  <c r="Q345" i="67"/>
  <c r="T339" i="65"/>
  <c r="C115" i="6"/>
  <c r="K174" i="65"/>
  <c r="K24" i="48"/>
  <c r="K231" i="65"/>
  <c r="K24" i="51"/>
  <c r="N214" i="68"/>
  <c r="N81" i="48"/>
  <c r="N81" i="51"/>
  <c r="N286" i="68"/>
  <c r="O215" i="64"/>
  <c r="B3" i="13"/>
  <c r="B3" i="10"/>
  <c r="K169" i="71"/>
  <c r="K143" i="48"/>
  <c r="K223" i="71"/>
  <c r="K143" i="51"/>
  <c r="L115" i="6"/>
  <c r="G142" i="67"/>
  <c r="G117" i="67"/>
  <c r="G136" i="67" s="1"/>
  <c r="G212" i="70"/>
  <c r="O163" i="56"/>
  <c r="I81" i="50"/>
  <c r="P262" i="68"/>
  <c r="L158" i="64"/>
  <c r="L131" i="64"/>
  <c r="L152" i="64" s="1"/>
  <c r="Q174" i="66"/>
  <c r="Q43" i="48"/>
  <c r="Q231" i="66"/>
  <c r="Q43" i="51"/>
  <c r="H32" i="24"/>
  <c r="H32" i="27" s="1"/>
  <c r="H32" i="21"/>
  <c r="H27" i="20"/>
  <c r="Q339" i="67"/>
  <c r="O334" i="68"/>
  <c r="I62" i="49"/>
  <c r="P3" i="46"/>
  <c r="O3" i="16"/>
  <c r="P124" i="49"/>
  <c r="P43" i="50"/>
  <c r="F430" i="68"/>
  <c r="F174" i="66"/>
  <c r="F43" i="48"/>
  <c r="F231" i="66"/>
  <c r="F43" i="51"/>
  <c r="K339" i="70"/>
  <c r="T352" i="72"/>
  <c r="T162" i="58"/>
  <c r="T162" i="61"/>
  <c r="T406" i="72"/>
  <c r="D32" i="24"/>
  <c r="D32" i="27" s="1"/>
  <c r="D32" i="21"/>
  <c r="D27" i="20"/>
  <c r="P345" i="65"/>
  <c r="D174" i="67"/>
  <c r="D62" i="48"/>
  <c r="D231" i="67"/>
  <c r="D62" i="51"/>
  <c r="F325" i="71"/>
  <c r="Q115" i="6"/>
  <c r="C25" i="24"/>
  <c r="C25" i="27" s="1"/>
  <c r="C25" i="21"/>
  <c r="C17" i="20"/>
  <c r="I43" i="50"/>
  <c r="L236" i="64"/>
  <c r="H126" i="6"/>
  <c r="H150" i="6"/>
  <c r="P250" i="65"/>
  <c r="O193" i="65"/>
  <c r="D103" i="56"/>
  <c r="O54" i="56"/>
  <c r="K194" i="64"/>
  <c r="K3" i="48"/>
  <c r="K257" i="64"/>
  <c r="K3" i="51"/>
  <c r="J22" i="56"/>
  <c r="I141" i="56"/>
  <c r="N345" i="65"/>
  <c r="C142" i="67"/>
  <c r="C117" i="67"/>
  <c r="C136" i="67" s="1"/>
  <c r="O299" i="64"/>
  <c r="L212" i="65"/>
  <c r="I161" i="53"/>
  <c r="O43" i="49"/>
  <c r="G269" i="66"/>
  <c r="J193" i="67"/>
  <c r="D214" i="68"/>
  <c r="D81" i="48"/>
  <c r="D81" i="51"/>
  <c r="D286" i="68"/>
  <c r="S25" i="24"/>
  <c r="S25" i="27" s="1"/>
  <c r="S25" i="21"/>
  <c r="S17" i="20"/>
  <c r="J135" i="6"/>
  <c r="J119" i="6"/>
  <c r="J159" i="6"/>
  <c r="J104" i="6"/>
  <c r="E169" i="71"/>
  <c r="E143" i="48"/>
  <c r="E143" i="51"/>
  <c r="E223" i="71"/>
  <c r="U17" i="56"/>
  <c r="S135" i="56"/>
  <c r="D325" i="72"/>
  <c r="F41" i="56"/>
  <c r="F339" i="70"/>
  <c r="N171" i="56"/>
  <c r="S161" i="6"/>
  <c r="S121" i="6"/>
  <c r="S137" i="6"/>
  <c r="M155" i="70"/>
  <c r="M124" i="47"/>
  <c r="T130" i="46"/>
  <c r="T30" i="24"/>
  <c r="T30" i="27" s="1"/>
  <c r="T30" i="21"/>
  <c r="I352" i="72"/>
  <c r="I162" i="58"/>
  <c r="I406" i="72"/>
  <c r="I162" i="61"/>
  <c r="K214" i="68"/>
  <c r="K81" i="48"/>
  <c r="K81" i="51"/>
  <c r="K286" i="68"/>
  <c r="V25" i="24"/>
  <c r="V25" i="27" s="1"/>
  <c r="V17" i="20"/>
  <c r="J269" i="70"/>
  <c r="U327" i="72"/>
  <c r="J98" i="56"/>
  <c r="U425" i="68"/>
  <c r="U98" i="56"/>
  <c r="L327" i="72"/>
  <c r="L173" i="56"/>
  <c r="V341" i="67"/>
  <c r="V75" i="56"/>
  <c r="I334" i="72"/>
  <c r="I162" i="57"/>
  <c r="H155" i="66"/>
  <c r="H43" i="47"/>
  <c r="E290" i="65"/>
  <c r="E24" i="54"/>
  <c r="I79" i="6"/>
  <c r="J341" i="67"/>
  <c r="J75" i="56"/>
  <c r="C334" i="72"/>
  <c r="C162" i="57"/>
  <c r="S187" i="68"/>
  <c r="S102" i="46"/>
  <c r="T30" i="25"/>
  <c r="T30" i="28" s="1"/>
  <c r="R151" i="72"/>
  <c r="R161" i="47"/>
  <c r="F155" i="65"/>
  <c r="F24" i="47"/>
  <c r="R100" i="56"/>
  <c r="E139" i="56"/>
  <c r="Q139" i="56"/>
  <c r="D151" i="71"/>
  <c r="D143" i="47"/>
  <c r="J290" i="65"/>
  <c r="J24" i="54"/>
  <c r="P290" i="65"/>
  <c r="P24" i="54"/>
  <c r="Q190" i="68"/>
  <c r="Q81" i="47"/>
  <c r="K151" i="72"/>
  <c r="K161" i="47"/>
  <c r="O360" i="68"/>
  <c r="O81" i="54"/>
  <c r="L139" i="56"/>
  <c r="F173" i="64"/>
  <c r="F3" i="47"/>
  <c r="C341" i="65"/>
  <c r="C37" i="56"/>
  <c r="L329" i="71"/>
  <c r="L157" i="56"/>
  <c r="P341" i="66"/>
  <c r="P56" i="56"/>
  <c r="J124" i="49"/>
  <c r="O124" i="49"/>
  <c r="G114" i="6"/>
  <c r="O155" i="56"/>
  <c r="R81" i="44"/>
  <c r="B158" i="64"/>
  <c r="B131" i="64"/>
  <c r="B152" i="64" s="1"/>
  <c r="P205" i="71"/>
  <c r="P143" i="50"/>
  <c r="P259" i="71"/>
  <c r="P143" i="53"/>
  <c r="F169" i="72"/>
  <c r="F161" i="48"/>
  <c r="F161" i="51"/>
  <c r="F223" i="72"/>
  <c r="C262" i="68"/>
  <c r="C81" i="50"/>
  <c r="C334" i="68"/>
  <c r="C81" i="53"/>
  <c r="U352" i="72"/>
  <c r="U162" i="58"/>
  <c r="U162" i="61"/>
  <c r="U406" i="72"/>
  <c r="F115" i="6"/>
  <c r="I62" i="53"/>
  <c r="B269" i="66"/>
  <c r="V162" i="56"/>
  <c r="N174" i="70"/>
  <c r="N124" i="48"/>
  <c r="N231" i="70"/>
  <c r="N124" i="51"/>
  <c r="R161" i="44"/>
  <c r="U341" i="70"/>
  <c r="H194" i="64"/>
  <c r="H3" i="48"/>
  <c r="H257" i="64"/>
  <c r="H3" i="51"/>
  <c r="G341" i="67"/>
  <c r="G193" i="70"/>
  <c r="G124" i="49"/>
  <c r="G124" i="52"/>
  <c r="G250" i="70"/>
  <c r="F169" i="71"/>
  <c r="F143" i="48"/>
  <c r="F143" i="51"/>
  <c r="F223" i="71"/>
  <c r="G241" i="72"/>
  <c r="O81" i="49"/>
  <c r="P62" i="49"/>
  <c r="Q162" i="56"/>
  <c r="S166" i="46"/>
  <c r="Q169" i="72"/>
  <c r="Q161" i="48"/>
  <c r="Q223" i="72"/>
  <c r="Q161" i="51"/>
  <c r="C155" i="56"/>
  <c r="H174" i="66"/>
  <c r="H43" i="48"/>
  <c r="H43" i="51"/>
  <c r="H231" i="66"/>
  <c r="P96" i="56"/>
  <c r="P241" i="72"/>
  <c r="G112" i="6"/>
  <c r="G79" i="6"/>
  <c r="Q345" i="66"/>
  <c r="U158" i="64"/>
  <c r="E32" i="24"/>
  <c r="E32" i="27" s="1"/>
  <c r="E32" i="21"/>
  <c r="E27" i="20"/>
  <c r="G193" i="67"/>
  <c r="G62" i="49"/>
  <c r="G62" i="52"/>
  <c r="G250" i="67"/>
  <c r="I250" i="66"/>
  <c r="I262" i="68"/>
  <c r="H17" i="13"/>
  <c r="H17" i="16" s="1"/>
  <c r="H17" i="10"/>
  <c r="H3" i="9"/>
  <c r="T316" i="72"/>
  <c r="L215" i="64"/>
  <c r="L3" i="49"/>
  <c r="L278" i="64"/>
  <c r="L3" i="52"/>
  <c r="J73" i="56"/>
  <c r="K32" i="23"/>
  <c r="K32" i="26" s="1"/>
  <c r="K27" i="19"/>
  <c r="K27" i="23" s="1"/>
  <c r="K27" i="26" s="1"/>
  <c r="H22" i="56"/>
  <c r="C316" i="72"/>
  <c r="B81" i="49"/>
  <c r="M162" i="56"/>
  <c r="I193" i="67"/>
  <c r="I124" i="52"/>
  <c r="N317" i="72"/>
  <c r="P212" i="66"/>
  <c r="T162" i="56"/>
  <c r="E171" i="56"/>
  <c r="Q32" i="23"/>
  <c r="Q32" i="26" s="1"/>
  <c r="Q27" i="19"/>
  <c r="Q27" i="23" s="1"/>
  <c r="Q27" i="26" s="1"/>
  <c r="L30" i="46"/>
  <c r="L24" i="45"/>
  <c r="L24" i="46" s="1"/>
  <c r="I25" i="24"/>
  <c r="I25" i="27" s="1"/>
  <c r="I17" i="20"/>
  <c r="C35" i="56"/>
  <c r="U9" i="46"/>
  <c r="I212" i="66"/>
  <c r="J269" i="65"/>
  <c r="P24" i="49"/>
  <c r="D430" i="68"/>
  <c r="L73" i="56"/>
  <c r="O339" i="66"/>
  <c r="J383" i="64"/>
  <c r="I345" i="70"/>
  <c r="C73" i="56"/>
  <c r="H115" i="6"/>
  <c r="S162" i="56"/>
  <c r="P141" i="56"/>
  <c r="O115" i="6"/>
  <c r="I25" i="21"/>
  <c r="C193" i="67"/>
  <c r="C62" i="49"/>
  <c r="C250" i="67"/>
  <c r="C62" i="52"/>
  <c r="O3" i="53"/>
  <c r="E316" i="72"/>
  <c r="I259" i="72"/>
  <c r="P24" i="53"/>
  <c r="O193" i="66"/>
  <c r="G43" i="53"/>
  <c r="F79" i="56"/>
  <c r="P112" i="6"/>
  <c r="P79" i="6"/>
  <c r="Q430" i="68"/>
  <c r="D96" i="56"/>
  <c r="K32" i="24"/>
  <c r="K32" i="27" s="1"/>
  <c r="K32" i="21"/>
  <c r="K27" i="20"/>
  <c r="U378" i="64"/>
  <c r="S339" i="70"/>
  <c r="F345" i="65"/>
  <c r="N325" i="72"/>
  <c r="L3" i="16"/>
  <c r="R88" i="70"/>
  <c r="P87" i="71"/>
  <c r="V89" i="69"/>
  <c r="S107" i="68"/>
  <c r="R104" i="6"/>
  <c r="T89" i="66"/>
  <c r="U88" i="67"/>
  <c r="M104" i="6"/>
  <c r="R83" i="72"/>
  <c r="Q84" i="65"/>
  <c r="T89" i="65"/>
  <c r="T83" i="71"/>
  <c r="U84" i="71"/>
  <c r="P88" i="72"/>
  <c r="N103" i="68"/>
  <c r="P84" i="72"/>
  <c r="S88" i="70"/>
  <c r="S85" i="65"/>
  <c r="Q104" i="6"/>
  <c r="V99" i="68"/>
  <c r="N104" i="6"/>
  <c r="R108" i="68"/>
  <c r="T84" i="67"/>
  <c r="P104" i="68"/>
  <c r="O88" i="71"/>
  <c r="O88" i="65"/>
  <c r="V89" i="67"/>
  <c r="D104" i="6"/>
  <c r="N87" i="72"/>
  <c r="C3" i="16" l="1"/>
  <c r="P25" i="21"/>
  <c r="N100" i="56"/>
  <c r="Q77" i="56"/>
  <c r="L343" i="70"/>
  <c r="P343" i="66"/>
  <c r="E3" i="16"/>
  <c r="O343" i="66"/>
  <c r="F58" i="56"/>
  <c r="L427" i="68"/>
  <c r="P343" i="67"/>
  <c r="D157" i="56"/>
  <c r="E343" i="66"/>
  <c r="O58" i="56"/>
  <c r="J157" i="56"/>
  <c r="P77" i="56"/>
  <c r="G77" i="56"/>
  <c r="D77" i="56"/>
  <c r="N3" i="16"/>
  <c r="G100" i="56"/>
  <c r="L19" i="56"/>
  <c r="J161" i="55"/>
  <c r="T17" i="20"/>
  <c r="T17" i="24" s="1"/>
  <c r="T17" i="27" s="1"/>
  <c r="Q157" i="56"/>
  <c r="R427" i="68"/>
  <c r="N175" i="56"/>
  <c r="G17" i="19"/>
  <c r="G17" i="23" s="1"/>
  <c r="G17" i="26" s="1"/>
  <c r="C343" i="70"/>
  <c r="Q343" i="70"/>
  <c r="L343" i="67"/>
  <c r="M157" i="56"/>
  <c r="C297" i="72"/>
  <c r="D427" i="68"/>
  <c r="F100" i="56"/>
  <c r="D139" i="56"/>
  <c r="E175" i="56"/>
  <c r="F427" i="68"/>
  <c r="R62" i="46"/>
  <c r="R68" i="46"/>
  <c r="C329" i="72"/>
  <c r="Q329" i="72"/>
  <c r="L77" i="56"/>
  <c r="R87" i="46"/>
  <c r="I329" i="71"/>
  <c r="J329" i="72"/>
  <c r="J58" i="56"/>
  <c r="G25" i="21"/>
  <c r="J329" i="71"/>
  <c r="F343" i="66"/>
  <c r="P58" i="56"/>
  <c r="E329" i="72"/>
  <c r="N343" i="67"/>
  <c r="Q329" i="71"/>
  <c r="D343" i="70"/>
  <c r="M329" i="71"/>
  <c r="G343" i="67"/>
  <c r="I139" i="56"/>
  <c r="Q175" i="56"/>
  <c r="N17" i="20"/>
  <c r="N17" i="24" s="1"/>
  <c r="N17" i="27" s="1"/>
  <c r="H17" i="20"/>
  <c r="H17" i="24" s="1"/>
  <c r="H17" i="27" s="1"/>
  <c r="D100" i="56"/>
  <c r="N427" i="68"/>
  <c r="G329" i="71"/>
  <c r="G427" i="68"/>
  <c r="Q343" i="67"/>
  <c r="I157" i="56"/>
  <c r="P17" i="19"/>
  <c r="P17" i="21" s="1"/>
  <c r="C139" i="56"/>
  <c r="D343" i="67"/>
  <c r="I329" i="72"/>
  <c r="J175" i="56"/>
  <c r="R25" i="24"/>
  <c r="R25" i="27" s="1"/>
  <c r="N77" i="56"/>
  <c r="C17" i="19"/>
  <c r="C17" i="23" s="1"/>
  <c r="C17" i="26" s="1"/>
  <c r="Q17" i="20"/>
  <c r="Q17" i="24" s="1"/>
  <c r="Q17" i="27" s="1"/>
  <c r="L58" i="56"/>
  <c r="J297" i="72"/>
  <c r="M175" i="56"/>
  <c r="E343" i="70"/>
  <c r="L380" i="64"/>
  <c r="D329" i="71"/>
  <c r="G157" i="56"/>
  <c r="H427" i="68"/>
  <c r="L100" i="56"/>
  <c r="M343" i="66"/>
  <c r="E58" i="56"/>
  <c r="I175" i="56"/>
  <c r="R166" i="46"/>
  <c r="I111" i="6"/>
  <c r="I78" i="6"/>
  <c r="I90" i="6" s="1"/>
  <c r="R134" i="6"/>
  <c r="R158" i="6"/>
  <c r="R118" i="6"/>
  <c r="N134" i="6"/>
  <c r="N158" i="6"/>
  <c r="N118" i="6"/>
  <c r="Q158" i="6"/>
  <c r="Q118" i="6"/>
  <c r="Q134" i="6"/>
  <c r="D158" i="6"/>
  <c r="D134" i="6"/>
  <c r="D118" i="6"/>
  <c r="M134" i="6"/>
  <c r="M118" i="6"/>
  <c r="M158" i="6"/>
  <c r="U370" i="71"/>
  <c r="U144" i="59"/>
  <c r="U424" i="71"/>
  <c r="U144" i="62"/>
  <c r="O55" i="56"/>
  <c r="S3" i="45"/>
  <c r="O280" i="71"/>
  <c r="O144" i="54"/>
  <c r="O12" i="21"/>
  <c r="R370" i="71"/>
  <c r="R144" i="59"/>
  <c r="R424" i="71"/>
  <c r="R144" i="62"/>
  <c r="K370" i="71"/>
  <c r="K144" i="59"/>
  <c r="K424" i="71"/>
  <c r="K144" i="62"/>
  <c r="C326" i="71"/>
  <c r="C154" i="56"/>
  <c r="S370" i="71"/>
  <c r="S144" i="59"/>
  <c r="S424" i="71"/>
  <c r="S144" i="62"/>
  <c r="U340" i="70"/>
  <c r="U136" i="56"/>
  <c r="T341" i="70"/>
  <c r="T137" i="56"/>
  <c r="M370" i="71"/>
  <c r="M144" i="59"/>
  <c r="M424" i="71"/>
  <c r="M144" i="62"/>
  <c r="T56" i="56"/>
  <c r="L370" i="71"/>
  <c r="L144" i="59"/>
  <c r="L424" i="71"/>
  <c r="L144" i="62"/>
  <c r="I172" i="56"/>
  <c r="D75" i="56"/>
  <c r="T137" i="6"/>
  <c r="T121" i="6"/>
  <c r="T161" i="6"/>
  <c r="U186" i="68"/>
  <c r="U101" i="46"/>
  <c r="V326" i="72"/>
  <c r="V172" i="56"/>
  <c r="J340" i="70"/>
  <c r="H68" i="46"/>
  <c r="H62" i="45"/>
  <c r="H62" i="46" s="1"/>
  <c r="K142" i="70"/>
  <c r="K117" i="70"/>
  <c r="K136" i="70" s="1"/>
  <c r="N142" i="67"/>
  <c r="N117" i="67"/>
  <c r="N136" i="67" s="1"/>
  <c r="M39" i="56"/>
  <c r="M24" i="55"/>
  <c r="N172" i="68"/>
  <c r="N142" i="68"/>
  <c r="N166" i="68" s="1"/>
  <c r="C81" i="55"/>
  <c r="D27" i="24"/>
  <c r="D27" i="27" s="1"/>
  <c r="D27" i="21"/>
  <c r="F175" i="56"/>
  <c r="R205" i="71"/>
  <c r="R143" i="50"/>
  <c r="R259" i="71"/>
  <c r="R143" i="53"/>
  <c r="F193" i="67"/>
  <c r="F62" i="49"/>
  <c r="F62" i="52"/>
  <c r="F250" i="67"/>
  <c r="Q212" i="66"/>
  <c r="Q43" i="50"/>
  <c r="Q43" i="53"/>
  <c r="Q269" i="66"/>
  <c r="T12" i="24"/>
  <c r="T12" i="27" s="1"/>
  <c r="T4" i="20"/>
  <c r="D193" i="67"/>
  <c r="D62" i="49"/>
  <c r="D250" i="67"/>
  <c r="D62" i="52"/>
  <c r="R130" i="46"/>
  <c r="R124" i="45"/>
  <c r="R124" i="46" s="1"/>
  <c r="H12" i="24"/>
  <c r="H12" i="27" s="1"/>
  <c r="H4" i="20"/>
  <c r="E9" i="46"/>
  <c r="E3" i="45"/>
  <c r="K236" i="64"/>
  <c r="K3" i="50"/>
  <c r="K3" i="53"/>
  <c r="K238" i="68"/>
  <c r="K81" i="49"/>
  <c r="K310" i="68"/>
  <c r="K81" i="52"/>
  <c r="N142" i="66"/>
  <c r="N117" i="66"/>
  <c r="N136" i="66" s="1"/>
  <c r="J39" i="56"/>
  <c r="J24" i="55"/>
  <c r="J24" i="56" s="1"/>
  <c r="F187" i="72"/>
  <c r="F161" i="49"/>
  <c r="F161" i="52"/>
  <c r="F241" i="72"/>
  <c r="L12" i="24"/>
  <c r="L12" i="27" s="1"/>
  <c r="L4" i="20"/>
  <c r="H385" i="65"/>
  <c r="H24" i="59"/>
  <c r="H442" i="65"/>
  <c r="H24" i="62"/>
  <c r="G27" i="21"/>
  <c r="G27" i="24"/>
  <c r="G27" i="27" s="1"/>
  <c r="D12" i="24"/>
  <c r="D12" i="27" s="1"/>
  <c r="D4" i="20"/>
  <c r="R193" i="66"/>
  <c r="R43" i="49"/>
  <c r="R250" i="66"/>
  <c r="R43" i="52"/>
  <c r="Q142" i="65"/>
  <c r="Q117" i="65"/>
  <c r="Q136" i="65" s="1"/>
  <c r="N298" i="71"/>
  <c r="H187" i="72"/>
  <c r="H161" i="49"/>
  <c r="H161" i="52"/>
  <c r="H241" i="72"/>
  <c r="N343" i="65"/>
  <c r="N309" i="65"/>
  <c r="N328" i="65" s="1"/>
  <c r="N138" i="72"/>
  <c r="N115" i="72"/>
  <c r="N133" i="72" s="1"/>
  <c r="Q148" i="46"/>
  <c r="Q143" i="45"/>
  <c r="Q143" i="46" s="1"/>
  <c r="M9" i="46"/>
  <c r="M3" i="45"/>
  <c r="M3" i="46" s="1"/>
  <c r="D236" i="64"/>
  <c r="D3" i="50"/>
  <c r="D3" i="53"/>
  <c r="D299" i="64"/>
  <c r="P139" i="56"/>
  <c r="N388" i="72"/>
  <c r="N162" i="60"/>
  <c r="N162" i="63"/>
  <c r="N442" i="72"/>
  <c r="J12" i="24"/>
  <c r="J12" i="27" s="1"/>
  <c r="J4" i="20"/>
  <c r="E343" i="65"/>
  <c r="E309" i="65"/>
  <c r="E328" i="65" s="1"/>
  <c r="C3" i="46"/>
  <c r="B114" i="6"/>
  <c r="F298" i="71"/>
  <c r="Q138" i="72"/>
  <c r="Q115" i="72"/>
  <c r="Q133" i="72" s="1"/>
  <c r="O309" i="67"/>
  <c r="H139" i="56"/>
  <c r="S174" i="66"/>
  <c r="S43" i="48"/>
  <c r="S43" i="51"/>
  <c r="S231" i="66"/>
  <c r="P427" i="68"/>
  <c r="F157" i="56"/>
  <c r="R144" i="55"/>
  <c r="J19" i="56"/>
  <c r="K49" i="46"/>
  <c r="K43" i="45"/>
  <c r="K43" i="46" s="1"/>
  <c r="M205" i="71"/>
  <c r="M143" i="50"/>
  <c r="M259" i="71"/>
  <c r="M143" i="53"/>
  <c r="B79" i="6"/>
  <c r="P144" i="6"/>
  <c r="P168" i="6"/>
  <c r="D25" i="24"/>
  <c r="D25" i="27" s="1"/>
  <c r="D17" i="20"/>
  <c r="I309" i="70"/>
  <c r="M193" i="70"/>
  <c r="M124" i="49"/>
  <c r="M250" i="70"/>
  <c r="M124" i="52"/>
  <c r="D142" i="66"/>
  <c r="D117" i="66"/>
  <c r="D136" i="66" s="1"/>
  <c r="S194" i="64"/>
  <c r="S3" i="48"/>
  <c r="S257" i="64"/>
  <c r="S3" i="51"/>
  <c r="E172" i="68"/>
  <c r="E142" i="68"/>
  <c r="E166" i="68" s="1"/>
  <c r="D138" i="71"/>
  <c r="D115" i="71"/>
  <c r="D133" i="71" s="1"/>
  <c r="J343" i="70"/>
  <c r="K343" i="66"/>
  <c r="K309" i="66"/>
  <c r="K328" i="66" s="1"/>
  <c r="R30" i="46"/>
  <c r="R24" i="45"/>
  <c r="R81" i="46"/>
  <c r="E138" i="72"/>
  <c r="E115" i="72"/>
  <c r="E133" i="72" s="1"/>
  <c r="G309" i="67"/>
  <c r="Q388" i="72"/>
  <c r="Q162" i="60"/>
  <c r="Q442" i="72"/>
  <c r="Q162" i="63"/>
  <c r="R3" i="10"/>
  <c r="R3" i="13"/>
  <c r="C309" i="70"/>
  <c r="S12" i="24"/>
  <c r="S12" i="27" s="1"/>
  <c r="S4" i="20"/>
  <c r="M139" i="56"/>
  <c r="E388" i="72"/>
  <c r="E162" i="60"/>
  <c r="E162" i="63"/>
  <c r="E442" i="72"/>
  <c r="J43" i="55"/>
  <c r="K262" i="68"/>
  <c r="K81" i="50"/>
  <c r="K81" i="53"/>
  <c r="K334" i="68"/>
  <c r="D166" i="46"/>
  <c r="D161" i="45"/>
  <c r="D161" i="46" s="1"/>
  <c r="O157" i="56"/>
  <c r="K142" i="65"/>
  <c r="K117" i="65"/>
  <c r="K136" i="65" s="1"/>
  <c r="R212" i="70"/>
  <c r="R124" i="50"/>
  <c r="R269" i="70"/>
  <c r="R124" i="53"/>
  <c r="K142" i="67"/>
  <c r="K117" i="67"/>
  <c r="K136" i="67" s="1"/>
  <c r="V12" i="24"/>
  <c r="V12" i="27" s="1"/>
  <c r="V4" i="20"/>
  <c r="F19" i="56"/>
  <c r="H172" i="68"/>
  <c r="H142" i="68"/>
  <c r="H166" i="68" s="1"/>
  <c r="Q215" i="64"/>
  <c r="Q3" i="49"/>
  <c r="Q278" i="64"/>
  <c r="Q3" i="52"/>
  <c r="D30" i="46"/>
  <c r="D24" i="45"/>
  <c r="D24" i="46" s="1"/>
  <c r="V166" i="6"/>
  <c r="V142" i="6"/>
  <c r="M87" i="46"/>
  <c r="M81" i="45"/>
  <c r="M81" i="46" s="1"/>
  <c r="E142" i="70"/>
  <c r="E117" i="70"/>
  <c r="E136" i="70" s="1"/>
  <c r="F205" i="72"/>
  <c r="F161" i="50"/>
  <c r="F161" i="53"/>
  <c r="F259" i="72"/>
  <c r="T327" i="72"/>
  <c r="T173" i="56"/>
  <c r="P340" i="66"/>
  <c r="P55" i="56"/>
  <c r="S149" i="71"/>
  <c r="S159" i="46"/>
  <c r="U340" i="66"/>
  <c r="U55" i="56"/>
  <c r="F327" i="71"/>
  <c r="F155" i="56"/>
  <c r="C370" i="71"/>
  <c r="C144" i="59"/>
  <c r="C424" i="71"/>
  <c r="C144" i="62"/>
  <c r="K327" i="72"/>
  <c r="K173" i="56"/>
  <c r="D341" i="70"/>
  <c r="I280" i="71"/>
  <c r="I144" i="54"/>
  <c r="I12" i="21"/>
  <c r="J340" i="67"/>
  <c r="J74" i="56"/>
  <c r="D341" i="66"/>
  <c r="D56" i="56"/>
  <c r="I340" i="67"/>
  <c r="I74" i="56"/>
  <c r="N370" i="71"/>
  <c r="N144" i="59"/>
  <c r="N144" i="62"/>
  <c r="N424" i="71"/>
  <c r="F425" i="68"/>
  <c r="F98" i="56"/>
  <c r="N378" i="64"/>
  <c r="V280" i="71"/>
  <c r="V144" i="54"/>
  <c r="O347" i="70"/>
  <c r="O124" i="57"/>
  <c r="S24" i="45"/>
  <c r="S151" i="72"/>
  <c r="S161" i="47"/>
  <c r="C340" i="70"/>
  <c r="C136" i="56"/>
  <c r="V154" i="56"/>
  <c r="H341" i="67"/>
  <c r="U97" i="56"/>
  <c r="I424" i="68"/>
  <c r="F173" i="56"/>
  <c r="M56" i="56"/>
  <c r="M25" i="21"/>
  <c r="K75" i="56"/>
  <c r="K25" i="21"/>
  <c r="T370" i="71"/>
  <c r="T144" i="59"/>
  <c r="T424" i="71"/>
  <c r="T144" i="62"/>
  <c r="J347" i="65"/>
  <c r="J24" i="57"/>
  <c r="D280" i="71"/>
  <c r="D144" i="54"/>
  <c r="M121" i="6"/>
  <c r="M161" i="6"/>
  <c r="M137" i="6"/>
  <c r="P97" i="56"/>
  <c r="S151" i="71"/>
  <c r="S143" i="47"/>
  <c r="E173" i="56"/>
  <c r="H425" i="68"/>
  <c r="C340" i="67"/>
  <c r="C74" i="56"/>
  <c r="K425" i="68"/>
  <c r="K98" i="56"/>
  <c r="S153" i="65"/>
  <c r="S41" i="46"/>
  <c r="H3" i="13"/>
  <c r="H3" i="10"/>
  <c r="L25" i="23"/>
  <c r="L25" i="26" s="1"/>
  <c r="L17" i="19"/>
  <c r="L17" i="23" s="1"/>
  <c r="L17" i="26" s="1"/>
  <c r="H142" i="67"/>
  <c r="H117" i="67"/>
  <c r="H136" i="67" s="1"/>
  <c r="F236" i="64"/>
  <c r="F3" i="50"/>
  <c r="F299" i="64"/>
  <c r="F3" i="53"/>
  <c r="K193" i="70"/>
  <c r="K124" i="49"/>
  <c r="K250" i="70"/>
  <c r="K124" i="52"/>
  <c r="N193" i="67"/>
  <c r="N62" i="49"/>
  <c r="N250" i="67"/>
  <c r="N62" i="52"/>
  <c r="H58" i="56"/>
  <c r="M343" i="65"/>
  <c r="M309" i="65"/>
  <c r="M328" i="65" s="1"/>
  <c r="N238" i="68"/>
  <c r="N81" i="49"/>
  <c r="N310" i="68"/>
  <c r="N81" i="52"/>
  <c r="R148" i="46"/>
  <c r="R143" i="45"/>
  <c r="R143" i="46" s="1"/>
  <c r="M212" i="70"/>
  <c r="M124" i="50"/>
  <c r="M269" i="70"/>
  <c r="M124" i="53"/>
  <c r="C384" i="68"/>
  <c r="M169" i="6"/>
  <c r="M145" i="6"/>
  <c r="B3" i="46"/>
  <c r="F329" i="72"/>
  <c r="N30" i="46"/>
  <c r="N24" i="45"/>
  <c r="N24" i="46" s="1"/>
  <c r="E212" i="70"/>
  <c r="E124" i="50"/>
  <c r="E124" i="53"/>
  <c r="E269" i="70"/>
  <c r="M366" i="65"/>
  <c r="M24" i="58"/>
  <c r="M423" i="65"/>
  <c r="M24" i="61"/>
  <c r="M12" i="24"/>
  <c r="M12" i="27" s="1"/>
  <c r="M4" i="20"/>
  <c r="S388" i="72"/>
  <c r="S162" i="60"/>
  <c r="S442" i="72"/>
  <c r="S162" i="63"/>
  <c r="T144" i="55"/>
  <c r="M49" i="46"/>
  <c r="M43" i="45"/>
  <c r="R142" i="70"/>
  <c r="R117" i="70"/>
  <c r="R136" i="70" s="1"/>
  <c r="P158" i="6"/>
  <c r="P134" i="6"/>
  <c r="P118" i="6"/>
  <c r="N366" i="65"/>
  <c r="N24" i="58"/>
  <c r="N423" i="65"/>
  <c r="N24" i="61"/>
  <c r="H144" i="55"/>
  <c r="D87" i="46"/>
  <c r="D81" i="45"/>
  <c r="D81" i="46" s="1"/>
  <c r="E158" i="64"/>
  <c r="E131" i="64"/>
  <c r="E152" i="64" s="1"/>
  <c r="L388" i="72"/>
  <c r="L162" i="60"/>
  <c r="L442" i="72"/>
  <c r="L162" i="63"/>
  <c r="H262" i="68"/>
  <c r="H81" i="50"/>
  <c r="H81" i="53"/>
  <c r="H334" i="68"/>
  <c r="N193" i="66"/>
  <c r="N43" i="49"/>
  <c r="N250" i="66"/>
  <c r="N43" i="52"/>
  <c r="N212" i="66"/>
  <c r="N43" i="50"/>
  <c r="N43" i="53"/>
  <c r="N269" i="66"/>
  <c r="Q58" i="56"/>
  <c r="J343" i="65"/>
  <c r="J309" i="65"/>
  <c r="J328" i="65" s="1"/>
  <c r="L144" i="55"/>
  <c r="D58" i="56"/>
  <c r="K169" i="6"/>
  <c r="K145" i="6"/>
  <c r="I161" i="55"/>
  <c r="D144" i="55"/>
  <c r="E212" i="66"/>
  <c r="E43" i="50"/>
  <c r="E43" i="53"/>
  <c r="E269" i="66"/>
  <c r="Q193" i="65"/>
  <c r="Q24" i="49"/>
  <c r="Q24" i="52"/>
  <c r="Q250" i="65"/>
  <c r="N385" i="65"/>
  <c r="N24" i="59"/>
  <c r="N442" i="65"/>
  <c r="N24" i="62"/>
  <c r="N187" i="72"/>
  <c r="N161" i="49"/>
  <c r="N161" i="52"/>
  <c r="N241" i="72"/>
  <c r="Q138" i="71"/>
  <c r="Q115" i="71"/>
  <c r="Q133" i="71" s="1"/>
  <c r="D388" i="72"/>
  <c r="D162" i="60"/>
  <c r="D162" i="63"/>
  <c r="D442" i="72"/>
  <c r="M158" i="64"/>
  <c r="M131" i="64"/>
  <c r="M152" i="64" s="1"/>
  <c r="P343" i="70"/>
  <c r="J144" i="55"/>
  <c r="E385" i="65"/>
  <c r="E24" i="59"/>
  <c r="E442" i="65"/>
  <c r="E24" i="62"/>
  <c r="I166" i="6"/>
  <c r="I142" i="6"/>
  <c r="Q187" i="72"/>
  <c r="Q161" i="49"/>
  <c r="Q161" i="52"/>
  <c r="Q241" i="72"/>
  <c r="E262" i="68"/>
  <c r="E81" i="50"/>
  <c r="E334" i="68"/>
  <c r="E81" i="53"/>
  <c r="F87" i="46"/>
  <c r="F81" i="45"/>
  <c r="F81" i="46" s="1"/>
  <c r="M58" i="56"/>
  <c r="O385" i="67"/>
  <c r="O62" i="59"/>
  <c r="O442" i="67"/>
  <c r="O62" i="62"/>
  <c r="H343" i="70"/>
  <c r="Q87" i="46"/>
  <c r="Q81" i="45"/>
  <c r="Q81" i="46" s="1"/>
  <c r="J388" i="72"/>
  <c r="J162" i="60"/>
  <c r="J442" i="72"/>
  <c r="J162" i="63"/>
  <c r="K139" i="56"/>
  <c r="F329" i="71"/>
  <c r="R157" i="56"/>
  <c r="R298" i="71"/>
  <c r="J380" i="64"/>
  <c r="C43" i="55"/>
  <c r="K142" i="66"/>
  <c r="K117" i="66"/>
  <c r="K136" i="66" s="1"/>
  <c r="B169" i="6"/>
  <c r="B145" i="6"/>
  <c r="D3" i="13"/>
  <c r="D3" i="10"/>
  <c r="B142" i="6"/>
  <c r="B166" i="6"/>
  <c r="S142" i="6"/>
  <c r="S166" i="6"/>
  <c r="R9" i="46"/>
  <c r="D193" i="66"/>
  <c r="D43" i="49"/>
  <c r="D43" i="52"/>
  <c r="D250" i="66"/>
  <c r="J100" i="56"/>
  <c r="E238" i="68"/>
  <c r="E81" i="49"/>
  <c r="E81" i="52"/>
  <c r="E310" i="68"/>
  <c r="K341" i="67"/>
  <c r="D187" i="71"/>
  <c r="D143" i="49"/>
  <c r="D241" i="71"/>
  <c r="D143" i="52"/>
  <c r="D175" i="56"/>
  <c r="K385" i="66"/>
  <c r="K43" i="59"/>
  <c r="K43" i="62"/>
  <c r="K442" i="66"/>
  <c r="N205" i="71"/>
  <c r="N143" i="50"/>
  <c r="N259" i="71"/>
  <c r="N143" i="53"/>
  <c r="R142" i="65"/>
  <c r="R117" i="65"/>
  <c r="R136" i="65" s="1"/>
  <c r="E212" i="67"/>
  <c r="E62" i="50"/>
  <c r="E269" i="67"/>
  <c r="E62" i="53"/>
  <c r="R172" i="68"/>
  <c r="R142" i="68"/>
  <c r="R166" i="68" s="1"/>
  <c r="E187" i="72"/>
  <c r="E161" i="49"/>
  <c r="E161" i="52"/>
  <c r="E241" i="72"/>
  <c r="S144" i="55"/>
  <c r="V388" i="72"/>
  <c r="V162" i="60"/>
  <c r="V442" i="72"/>
  <c r="V162" i="63"/>
  <c r="M30" i="46"/>
  <c r="M24" i="45"/>
  <c r="M24" i="46" s="1"/>
  <c r="M343" i="70"/>
  <c r="K100" i="56"/>
  <c r="J309" i="66"/>
  <c r="D138" i="72"/>
  <c r="D115" i="72"/>
  <c r="D133" i="72" s="1"/>
  <c r="E148" i="46"/>
  <c r="E143" i="45"/>
  <c r="E143" i="46" s="1"/>
  <c r="O329" i="71"/>
  <c r="K193" i="65"/>
  <c r="K24" i="49"/>
  <c r="K24" i="52"/>
  <c r="K250" i="65"/>
  <c r="C77" i="56"/>
  <c r="E30" i="46"/>
  <c r="E24" i="45"/>
  <c r="E24" i="46" s="1"/>
  <c r="K193" i="67"/>
  <c r="K62" i="49"/>
  <c r="K250" i="67"/>
  <c r="K62" i="52"/>
  <c r="V144" i="55"/>
  <c r="E212" i="65"/>
  <c r="E24" i="50"/>
  <c r="E269" i="65"/>
  <c r="E24" i="53"/>
  <c r="F380" i="64"/>
  <c r="H238" i="68"/>
  <c r="H81" i="49"/>
  <c r="H81" i="52"/>
  <c r="H310" i="68"/>
  <c r="H148" i="46"/>
  <c r="H143" i="45"/>
  <c r="H143" i="46" s="1"/>
  <c r="D142" i="65"/>
  <c r="D117" i="65"/>
  <c r="D136" i="65" s="1"/>
  <c r="S214" i="68"/>
  <c r="S81" i="48"/>
  <c r="S286" i="68"/>
  <c r="S81" i="51"/>
  <c r="M172" i="68"/>
  <c r="M142" i="68"/>
  <c r="M166" i="68" s="1"/>
  <c r="E193" i="70"/>
  <c r="E124" i="49"/>
  <c r="E250" i="70"/>
  <c r="E124" i="52"/>
  <c r="L280" i="71"/>
  <c r="L144" i="54"/>
  <c r="M173" i="56"/>
  <c r="O432" i="68"/>
  <c r="O81" i="57"/>
  <c r="P347" i="65"/>
  <c r="P24" i="57"/>
  <c r="R341" i="67"/>
  <c r="R75" i="56"/>
  <c r="F347" i="65"/>
  <c r="F24" i="57"/>
  <c r="O326" i="72"/>
  <c r="O172" i="56"/>
  <c r="T378" i="64"/>
  <c r="T17" i="56"/>
  <c r="S173" i="64"/>
  <c r="S3" i="47"/>
  <c r="U169" i="64"/>
  <c r="U20" i="46"/>
  <c r="S153" i="66"/>
  <c r="S60" i="46"/>
  <c r="S171" i="64"/>
  <c r="S22" i="46"/>
  <c r="N280" i="71"/>
  <c r="N144" i="54"/>
  <c r="N12" i="21"/>
  <c r="F121" i="6"/>
  <c r="F161" i="6"/>
  <c r="F137" i="6"/>
  <c r="L377" i="64"/>
  <c r="L16" i="56"/>
  <c r="S188" i="68"/>
  <c r="E425" i="68"/>
  <c r="E98" i="56"/>
  <c r="Q370" i="71"/>
  <c r="Q144" i="59"/>
  <c r="Q424" i="71"/>
  <c r="Q144" i="62"/>
  <c r="E121" i="6"/>
  <c r="E161" i="6"/>
  <c r="E137" i="6"/>
  <c r="V340" i="70"/>
  <c r="V136" i="56"/>
  <c r="V340" i="65"/>
  <c r="V36" i="56"/>
  <c r="F370" i="71"/>
  <c r="F144" i="59"/>
  <c r="F424" i="71"/>
  <c r="F144" i="62"/>
  <c r="U340" i="67"/>
  <c r="Q155" i="56"/>
  <c r="S190" i="68"/>
  <c r="S81" i="47"/>
  <c r="K27" i="24"/>
  <c r="K27" i="27" s="1"/>
  <c r="K27" i="21"/>
  <c r="O145" i="6"/>
  <c r="O169" i="6"/>
  <c r="U25" i="23"/>
  <c r="U25" i="26" s="1"/>
  <c r="U17" i="19"/>
  <c r="U17" i="23" s="1"/>
  <c r="U17" i="26" s="1"/>
  <c r="G78" i="6"/>
  <c r="G87" i="6" s="1"/>
  <c r="G111" i="6"/>
  <c r="H193" i="67"/>
  <c r="H62" i="49"/>
  <c r="H250" i="67"/>
  <c r="H62" i="52"/>
  <c r="Q262" i="68"/>
  <c r="Q81" i="50"/>
  <c r="Q334" i="68"/>
  <c r="Q81" i="53"/>
  <c r="M148" i="46"/>
  <c r="M143" i="45"/>
  <c r="M143" i="46" s="1"/>
  <c r="F148" i="46"/>
  <c r="F143" i="45"/>
  <c r="F143" i="46" s="1"/>
  <c r="I3" i="55"/>
  <c r="F212" i="65"/>
  <c r="F24" i="50"/>
  <c r="F269" i="65"/>
  <c r="F24" i="53"/>
  <c r="H343" i="66"/>
  <c r="C114" i="6"/>
  <c r="M385" i="65"/>
  <c r="M24" i="59"/>
  <c r="M24" i="62"/>
  <c r="M442" i="65"/>
  <c r="R138" i="71"/>
  <c r="R115" i="71"/>
  <c r="R133" i="71" s="1"/>
  <c r="C81" i="62"/>
  <c r="H27" i="24"/>
  <c r="H27" i="27" s="1"/>
  <c r="H27" i="21"/>
  <c r="C145" i="6"/>
  <c r="C169" i="6"/>
  <c r="M27" i="24"/>
  <c r="M27" i="27" s="1"/>
  <c r="M27" i="21"/>
  <c r="K212" i="65"/>
  <c r="K24" i="50"/>
  <c r="K24" i="53"/>
  <c r="K269" i="65"/>
  <c r="N142" i="65"/>
  <c r="N117" i="65"/>
  <c r="N136" i="65" s="1"/>
  <c r="C24" i="55"/>
  <c r="M144" i="55"/>
  <c r="T298" i="71"/>
  <c r="M142" i="66"/>
  <c r="M117" i="66"/>
  <c r="M136" i="66" s="1"/>
  <c r="L158" i="6"/>
  <c r="L134" i="6"/>
  <c r="L118" i="6"/>
  <c r="R193" i="70"/>
  <c r="R124" i="49"/>
  <c r="R250" i="70"/>
  <c r="R124" i="52"/>
  <c r="O17" i="24"/>
  <c r="O17" i="27" s="1"/>
  <c r="R27" i="24"/>
  <c r="R27" i="27" s="1"/>
  <c r="R27" i="21"/>
  <c r="F327" i="72"/>
  <c r="U12" i="24"/>
  <c r="U12" i="27" s="1"/>
  <c r="U4" i="20"/>
  <c r="H298" i="71"/>
  <c r="D172" i="68"/>
  <c r="D142" i="68"/>
  <c r="D166" i="68" s="1"/>
  <c r="H30" i="46"/>
  <c r="H24" i="45"/>
  <c r="H24" i="46" s="1"/>
  <c r="E215" i="64"/>
  <c r="E3" i="49"/>
  <c r="E3" i="52"/>
  <c r="E278" i="64"/>
  <c r="Q343" i="66"/>
  <c r="J385" i="65"/>
  <c r="J24" i="59"/>
  <c r="J24" i="62"/>
  <c r="J442" i="65"/>
  <c r="L298" i="71"/>
  <c r="L317" i="71"/>
  <c r="D343" i="66"/>
  <c r="F142" i="6"/>
  <c r="F166" i="6"/>
  <c r="G134" i="6"/>
  <c r="G118" i="6"/>
  <c r="G158" i="6"/>
  <c r="D298" i="71"/>
  <c r="D317" i="71"/>
  <c r="M327" i="72"/>
  <c r="O366" i="70"/>
  <c r="O124" i="58"/>
  <c r="O124" i="61"/>
  <c r="O423" i="70"/>
  <c r="H49" i="46"/>
  <c r="H43" i="45"/>
  <c r="H43" i="46" s="1"/>
  <c r="M212" i="66"/>
  <c r="M43" i="50"/>
  <c r="M269" i="66"/>
  <c r="M43" i="53"/>
  <c r="C58" i="56"/>
  <c r="Q187" i="71"/>
  <c r="Q143" i="49"/>
  <c r="Q241" i="71"/>
  <c r="Q143" i="52"/>
  <c r="M215" i="64"/>
  <c r="M3" i="49"/>
  <c r="M278" i="64"/>
  <c r="M3" i="52"/>
  <c r="N139" i="56"/>
  <c r="J298" i="71"/>
  <c r="T142" i="67"/>
  <c r="S212" i="70"/>
  <c r="S124" i="50"/>
  <c r="S124" i="53"/>
  <c r="S269" i="70"/>
  <c r="F172" i="68"/>
  <c r="F142" i="68"/>
  <c r="F166" i="68" s="1"/>
  <c r="M388" i="72"/>
  <c r="M162" i="60"/>
  <c r="M442" i="72"/>
  <c r="M162" i="63"/>
  <c r="Q172" i="68"/>
  <c r="Q142" i="68"/>
  <c r="Q166" i="68" s="1"/>
  <c r="K343" i="70"/>
  <c r="K12" i="24"/>
  <c r="K12" i="27" s="1"/>
  <c r="K4" i="20"/>
  <c r="R329" i="71"/>
  <c r="E25" i="24"/>
  <c r="E25" i="27" s="1"/>
  <c r="E17" i="20"/>
  <c r="C309" i="66"/>
  <c r="K193" i="66"/>
  <c r="K43" i="49"/>
  <c r="K43" i="52"/>
  <c r="K250" i="66"/>
  <c r="Q142" i="6"/>
  <c r="Q166" i="6"/>
  <c r="C27" i="21"/>
  <c r="C27" i="24"/>
  <c r="C27" i="27" s="1"/>
  <c r="F139" i="56"/>
  <c r="J427" i="68"/>
  <c r="M212" i="65"/>
  <c r="M24" i="50"/>
  <c r="M269" i="65"/>
  <c r="M24" i="53"/>
  <c r="D329" i="72"/>
  <c r="R193" i="65"/>
  <c r="R24" i="49"/>
  <c r="R250" i="65"/>
  <c r="R24" i="52"/>
  <c r="R238" i="68"/>
  <c r="R81" i="49"/>
  <c r="R310" i="68"/>
  <c r="R81" i="52"/>
  <c r="N212" i="70"/>
  <c r="N124" i="50"/>
  <c r="N124" i="53"/>
  <c r="N269" i="70"/>
  <c r="L17" i="24"/>
  <c r="L17" i="27" s="1"/>
  <c r="L175" i="56"/>
  <c r="F366" i="65"/>
  <c r="F24" i="58"/>
  <c r="F423" i="65"/>
  <c r="F24" i="61"/>
  <c r="S298" i="71"/>
  <c r="Q100" i="56"/>
  <c r="M142" i="65"/>
  <c r="M117" i="65"/>
  <c r="M136" i="65" s="1"/>
  <c r="H19" i="56"/>
  <c r="K427" i="68"/>
  <c r="D187" i="72"/>
  <c r="D161" i="49"/>
  <c r="D241" i="72"/>
  <c r="D161" i="52"/>
  <c r="E138" i="71"/>
  <c r="E115" i="71"/>
  <c r="E133" i="71" s="1"/>
  <c r="T341" i="66"/>
  <c r="H205" i="71"/>
  <c r="H143" i="50"/>
  <c r="H259" i="71"/>
  <c r="H143" i="53"/>
  <c r="C343" i="67"/>
  <c r="E142" i="65"/>
  <c r="E117" i="65"/>
  <c r="E136" i="65" s="1"/>
  <c r="V298" i="71"/>
  <c r="H138" i="71"/>
  <c r="H115" i="71"/>
  <c r="H133" i="71" s="1"/>
  <c r="D193" i="65"/>
  <c r="D24" i="49"/>
  <c r="D250" i="65"/>
  <c r="D24" i="52"/>
  <c r="M238" i="68"/>
  <c r="M81" i="49"/>
  <c r="M81" i="52"/>
  <c r="M310" i="68"/>
  <c r="D347" i="65"/>
  <c r="D24" i="57"/>
  <c r="J370" i="71"/>
  <c r="J144" i="59"/>
  <c r="J424" i="71"/>
  <c r="J144" i="62"/>
  <c r="M347" i="65"/>
  <c r="M24" i="57"/>
  <c r="S340" i="70"/>
  <c r="S136" i="56"/>
  <c r="K121" i="6"/>
  <c r="K161" i="6"/>
  <c r="K137" i="6"/>
  <c r="D370" i="71"/>
  <c r="D144" i="59"/>
  <c r="D424" i="71"/>
  <c r="D144" i="62"/>
  <c r="M327" i="71"/>
  <c r="M155" i="56"/>
  <c r="H327" i="72"/>
  <c r="H173" i="56"/>
  <c r="E370" i="71"/>
  <c r="E144" i="59"/>
  <c r="E424" i="71"/>
  <c r="E144" i="62"/>
  <c r="S340" i="67"/>
  <c r="S74" i="56"/>
  <c r="S98" i="67"/>
  <c r="S62" i="44"/>
  <c r="V424" i="68"/>
  <c r="V97" i="56"/>
  <c r="L340" i="70"/>
  <c r="R341" i="66"/>
  <c r="R56" i="56"/>
  <c r="I340" i="70"/>
  <c r="I136" i="56"/>
  <c r="E341" i="67"/>
  <c r="U326" i="71"/>
  <c r="U154" i="56"/>
  <c r="T341" i="65"/>
  <c r="T37" i="56"/>
  <c r="I370" i="71"/>
  <c r="I144" i="59"/>
  <c r="I144" i="62"/>
  <c r="I424" i="71"/>
  <c r="G424" i="68"/>
  <c r="G97" i="56"/>
  <c r="S326" i="72"/>
  <c r="S172" i="56"/>
  <c r="T330" i="72"/>
  <c r="T176" i="56"/>
  <c r="H169" i="6"/>
  <c r="H145" i="6"/>
  <c r="G142" i="6"/>
  <c r="G166" i="6"/>
  <c r="J366" i="65"/>
  <c r="J24" i="58"/>
  <c r="J423" i="65"/>
  <c r="J24" i="61"/>
  <c r="M138" i="71"/>
  <c r="M115" i="71"/>
  <c r="M133" i="71" s="1"/>
  <c r="F138" i="71"/>
  <c r="F115" i="71"/>
  <c r="F133" i="71" s="1"/>
  <c r="I343" i="64"/>
  <c r="J3" i="55"/>
  <c r="H212" i="66"/>
  <c r="H43" i="50"/>
  <c r="H269" i="66"/>
  <c r="H43" i="53"/>
  <c r="R187" i="71"/>
  <c r="R143" i="49"/>
  <c r="R143" i="52"/>
  <c r="R241" i="71"/>
  <c r="V17" i="24"/>
  <c r="V17" i="27" s="1"/>
  <c r="S29" i="14"/>
  <c r="S29" i="17" s="1"/>
  <c r="S27" i="11"/>
  <c r="J134" i="6"/>
  <c r="J158" i="6"/>
  <c r="J118" i="6"/>
  <c r="S17" i="24"/>
  <c r="S17" i="27" s="1"/>
  <c r="S17" i="21"/>
  <c r="C17" i="24"/>
  <c r="C17" i="27" s="1"/>
  <c r="N193" i="65"/>
  <c r="N24" i="49"/>
  <c r="N24" i="52"/>
  <c r="N250" i="65"/>
  <c r="C309" i="65"/>
  <c r="M298" i="71"/>
  <c r="H366" i="65"/>
  <c r="H24" i="58"/>
  <c r="H24" i="61"/>
  <c r="H423" i="65"/>
  <c r="G154" i="56"/>
  <c r="M68" i="46"/>
  <c r="M62" i="45"/>
  <c r="M62" i="46" s="1"/>
  <c r="M193" i="66"/>
  <c r="M43" i="49"/>
  <c r="M43" i="52"/>
  <c r="M250" i="66"/>
  <c r="E12" i="24"/>
  <c r="E12" i="27" s="1"/>
  <c r="E4" i="20"/>
  <c r="Q27" i="21"/>
  <c r="Q27" i="24"/>
  <c r="Q27" i="27" s="1"/>
  <c r="P43" i="55"/>
  <c r="U144" i="55"/>
  <c r="M341" i="66"/>
  <c r="D238" i="68"/>
  <c r="D81" i="49"/>
  <c r="D81" i="52"/>
  <c r="D310" i="68"/>
  <c r="H142" i="65"/>
  <c r="H117" i="65"/>
  <c r="H136" i="65" s="1"/>
  <c r="O100" i="56"/>
  <c r="O81" i="55"/>
  <c r="O81" i="56" s="1"/>
  <c r="I100" i="56"/>
  <c r="O12" i="24"/>
  <c r="O12" i="27" s="1"/>
  <c r="O4" i="20"/>
  <c r="O366" i="65"/>
  <c r="O24" i="58"/>
  <c r="O423" i="65"/>
  <c r="O24" i="61"/>
  <c r="P39" i="56"/>
  <c r="P24" i="55"/>
  <c r="P24" i="56" s="1"/>
  <c r="P27" i="24"/>
  <c r="P27" i="27" s="1"/>
  <c r="P27" i="21"/>
  <c r="C134" i="6"/>
  <c r="C118" i="6"/>
  <c r="C158" i="6"/>
  <c r="E205" i="71"/>
  <c r="E143" i="50"/>
  <c r="E143" i="53"/>
  <c r="E259" i="71"/>
  <c r="R161" i="46"/>
  <c r="D39" i="56"/>
  <c r="D24" i="55"/>
  <c r="H142" i="66"/>
  <c r="H117" i="66"/>
  <c r="H136" i="66" s="1"/>
  <c r="C343" i="66"/>
  <c r="I12" i="24"/>
  <c r="I12" i="27" s="1"/>
  <c r="I4" i="20"/>
  <c r="Q49" i="46"/>
  <c r="Q43" i="45"/>
  <c r="Q43" i="46" s="1"/>
  <c r="N343" i="70"/>
  <c r="D366" i="65"/>
  <c r="D24" i="58"/>
  <c r="D423" i="65"/>
  <c r="D24" i="61"/>
  <c r="O175" i="56"/>
  <c r="E142" i="6"/>
  <c r="E166" i="6"/>
  <c r="C12" i="24"/>
  <c r="C12" i="27" s="1"/>
  <c r="C4" i="20"/>
  <c r="R212" i="67"/>
  <c r="R62" i="50"/>
  <c r="R269" i="67"/>
  <c r="R62" i="53"/>
  <c r="F238" i="68"/>
  <c r="F81" i="49"/>
  <c r="F81" i="52"/>
  <c r="F310" i="68"/>
  <c r="R262" i="68"/>
  <c r="R81" i="50"/>
  <c r="R334" i="68"/>
  <c r="R81" i="53"/>
  <c r="Q238" i="68"/>
  <c r="Q81" i="49"/>
  <c r="Q81" i="52"/>
  <c r="Q310" i="68"/>
  <c r="K144" i="55"/>
  <c r="K3" i="16"/>
  <c r="I297" i="72"/>
  <c r="E104" i="6"/>
  <c r="F343" i="70"/>
  <c r="Q212" i="70"/>
  <c r="Q124" i="50"/>
  <c r="Q269" i="70"/>
  <c r="Q124" i="53"/>
  <c r="H175" i="56"/>
  <c r="K9" i="46"/>
  <c r="K3" i="45"/>
  <c r="L25" i="21"/>
  <c r="L329" i="72"/>
  <c r="J136" i="56"/>
  <c r="Q427" i="68"/>
  <c r="M193" i="65"/>
  <c r="M24" i="49"/>
  <c r="M250" i="65"/>
  <c r="M24" i="52"/>
  <c r="H380" i="64"/>
  <c r="E157" i="56"/>
  <c r="E187" i="71"/>
  <c r="E143" i="49"/>
  <c r="E143" i="52"/>
  <c r="E241" i="71"/>
  <c r="E193" i="65"/>
  <c r="E24" i="49"/>
  <c r="E24" i="52"/>
  <c r="E250" i="65"/>
  <c r="U424" i="68"/>
  <c r="H187" i="71"/>
  <c r="H143" i="49"/>
  <c r="H143" i="52"/>
  <c r="H241" i="71"/>
  <c r="N19" i="56"/>
  <c r="F27" i="21"/>
  <c r="F27" i="24"/>
  <c r="F27" i="27" s="1"/>
  <c r="N75" i="56"/>
  <c r="J280" i="71"/>
  <c r="J144" i="54"/>
  <c r="E347" i="65"/>
  <c r="E24" i="57"/>
  <c r="E341" i="66"/>
  <c r="E56" i="56"/>
  <c r="E25" i="21"/>
  <c r="J326" i="71"/>
  <c r="J154" i="56"/>
  <c r="E280" i="71"/>
  <c r="E144" i="54"/>
  <c r="E12" i="21"/>
  <c r="Q425" i="68"/>
  <c r="Q98" i="56"/>
  <c r="K341" i="70"/>
  <c r="K137" i="56"/>
  <c r="M425" i="68"/>
  <c r="M98" i="56"/>
  <c r="I377" i="64"/>
  <c r="I16" i="56"/>
  <c r="F378" i="64"/>
  <c r="F17" i="56"/>
  <c r="F25" i="21"/>
  <c r="N341" i="70"/>
  <c r="N137" i="56"/>
  <c r="R425" i="68"/>
  <c r="R98" i="56"/>
  <c r="P340" i="70"/>
  <c r="P136" i="56"/>
  <c r="S280" i="71"/>
  <c r="S144" i="54"/>
  <c r="L326" i="72"/>
  <c r="L172" i="56"/>
  <c r="L340" i="67"/>
  <c r="L74" i="56"/>
  <c r="S149" i="72"/>
  <c r="S177" i="46"/>
  <c r="C424" i="68"/>
  <c r="C97" i="56"/>
  <c r="M341" i="70"/>
  <c r="M137" i="56"/>
  <c r="S143" i="45"/>
  <c r="K280" i="71"/>
  <c r="K144" i="54"/>
  <c r="Q341" i="67"/>
  <c r="Q75" i="56"/>
  <c r="R121" i="6"/>
  <c r="R137" i="6"/>
  <c r="R161" i="6"/>
  <c r="P78" i="6"/>
  <c r="P111" i="6"/>
  <c r="I25" i="23"/>
  <c r="I25" i="26" s="1"/>
  <c r="I17" i="19"/>
  <c r="I17" i="23" s="1"/>
  <c r="I17" i="26" s="1"/>
  <c r="K205" i="72"/>
  <c r="K161" i="50"/>
  <c r="K259" i="72"/>
  <c r="K161" i="53"/>
  <c r="M187" i="71"/>
  <c r="M143" i="49"/>
  <c r="M241" i="71"/>
  <c r="M143" i="52"/>
  <c r="H130" i="46"/>
  <c r="H124" i="45"/>
  <c r="H124" i="46" s="1"/>
  <c r="F187" i="71"/>
  <c r="F143" i="49"/>
  <c r="F143" i="52"/>
  <c r="F241" i="71"/>
  <c r="J114" i="6"/>
  <c r="I427" i="64"/>
  <c r="I3" i="59"/>
  <c r="I490" i="64"/>
  <c r="I3" i="62"/>
  <c r="T142" i="65"/>
  <c r="T142" i="66"/>
  <c r="F49" i="46"/>
  <c r="F43" i="45"/>
  <c r="F43" i="46" s="1"/>
  <c r="C388" i="72"/>
  <c r="C162" i="60"/>
  <c r="C162" i="63"/>
  <c r="C442" i="72"/>
  <c r="J343" i="64"/>
  <c r="I114" i="6"/>
  <c r="M3" i="13"/>
  <c r="M3" i="10"/>
  <c r="D137" i="56"/>
  <c r="E205" i="72"/>
  <c r="E161" i="50"/>
  <c r="E259" i="72"/>
  <c r="E161" i="53"/>
  <c r="G326" i="71"/>
  <c r="M142" i="67"/>
  <c r="M117" i="67"/>
  <c r="M136" i="67" s="1"/>
  <c r="M166" i="46"/>
  <c r="M161" i="45"/>
  <c r="M161" i="46" s="1"/>
  <c r="E144" i="55"/>
  <c r="N212" i="65"/>
  <c r="N24" i="50"/>
  <c r="N269" i="65"/>
  <c r="N24" i="53"/>
  <c r="K104" i="6"/>
  <c r="P309" i="66"/>
  <c r="U298" i="71"/>
  <c r="H193" i="65"/>
  <c r="H24" i="49"/>
  <c r="H24" i="52"/>
  <c r="H250" i="65"/>
  <c r="O427" i="68"/>
  <c r="O384" i="68"/>
  <c r="O408" i="68" s="1"/>
  <c r="K212" i="66"/>
  <c r="K43" i="50"/>
  <c r="K269" i="66"/>
  <c r="K43" i="53"/>
  <c r="I427" i="68"/>
  <c r="G12" i="24"/>
  <c r="G12" i="27" s="1"/>
  <c r="G4" i="20"/>
  <c r="O144" i="55"/>
  <c r="O145" i="56"/>
  <c r="S161" i="44"/>
  <c r="N9" i="46"/>
  <c r="N3" i="45"/>
  <c r="P343" i="65"/>
  <c r="P309" i="65"/>
  <c r="P328" i="65" s="1"/>
  <c r="N169" i="6"/>
  <c r="N145" i="6"/>
  <c r="U142" i="6"/>
  <c r="U166" i="6"/>
  <c r="K166" i="46"/>
  <c r="K161" i="45"/>
  <c r="K161" i="46" s="1"/>
  <c r="R138" i="72"/>
  <c r="R115" i="72"/>
  <c r="R133" i="72" s="1"/>
  <c r="O39" i="56"/>
  <c r="O24" i="55"/>
  <c r="D343" i="65"/>
  <c r="D309" i="65"/>
  <c r="D328" i="65" s="1"/>
  <c r="E75" i="56"/>
  <c r="H193" i="66"/>
  <c r="H43" i="49"/>
  <c r="H250" i="66"/>
  <c r="H43" i="52"/>
  <c r="F77" i="56"/>
  <c r="F262" i="68"/>
  <c r="F81" i="50"/>
  <c r="F334" i="68"/>
  <c r="F81" i="53"/>
  <c r="I144" i="55"/>
  <c r="Q142" i="66"/>
  <c r="Q117" i="66"/>
  <c r="Q136" i="66" s="1"/>
  <c r="O329" i="72"/>
  <c r="S143" i="44"/>
  <c r="R77" i="56"/>
  <c r="F388" i="72"/>
  <c r="F162" i="60"/>
  <c r="F442" i="72"/>
  <c r="F162" i="63"/>
  <c r="C144" i="55"/>
  <c r="O340" i="66"/>
  <c r="N157" i="56"/>
  <c r="F30" i="46"/>
  <c r="F24" i="45"/>
  <c r="F24" i="46" s="1"/>
  <c r="K212" i="67"/>
  <c r="K62" i="50"/>
  <c r="K62" i="53"/>
  <c r="K269" i="67"/>
  <c r="D130" i="46"/>
  <c r="D124" i="45"/>
  <c r="D124" i="46" s="1"/>
  <c r="K298" i="71"/>
  <c r="I145" i="6"/>
  <c r="I169" i="6"/>
  <c r="Q3" i="13"/>
  <c r="Q3" i="10"/>
  <c r="D166" i="6"/>
  <c r="D142" i="6"/>
  <c r="U74" i="56"/>
  <c r="K388" i="72"/>
  <c r="K162" i="60"/>
  <c r="K442" i="72"/>
  <c r="K162" i="63"/>
  <c r="H329" i="72"/>
  <c r="K366" i="66"/>
  <c r="K43" i="58"/>
  <c r="K423" i="66"/>
  <c r="K43" i="61"/>
  <c r="E49" i="46"/>
  <c r="E43" i="45"/>
  <c r="E43" i="46" s="1"/>
  <c r="R236" i="64"/>
  <c r="R3" i="50"/>
  <c r="R299" i="64"/>
  <c r="R3" i="53"/>
  <c r="D341" i="67"/>
  <c r="F9" i="46"/>
  <c r="F3" i="45"/>
  <c r="D212" i="66"/>
  <c r="D43" i="50"/>
  <c r="D269" i="66"/>
  <c r="D43" i="53"/>
  <c r="K148" i="46"/>
  <c r="K143" i="45"/>
  <c r="K143" i="46" s="1"/>
  <c r="H212" i="65"/>
  <c r="H24" i="50"/>
  <c r="H24" i="53"/>
  <c r="H269" i="65"/>
  <c r="K158" i="64"/>
  <c r="K131" i="64"/>
  <c r="K152" i="64" s="1"/>
  <c r="T122" i="56"/>
  <c r="T148" i="46"/>
  <c r="R212" i="65"/>
  <c r="R24" i="50"/>
  <c r="R24" i="53"/>
  <c r="R269" i="65"/>
  <c r="M205" i="72"/>
  <c r="M161" i="50"/>
  <c r="M259" i="72"/>
  <c r="M161" i="53"/>
  <c r="T68" i="46"/>
  <c r="B134" i="6"/>
  <c r="B158" i="6"/>
  <c r="B118" i="6"/>
  <c r="J79" i="6"/>
  <c r="L124" i="55"/>
  <c r="E329" i="71"/>
  <c r="H157" i="56"/>
  <c r="P424" i="68"/>
  <c r="N380" i="64"/>
  <c r="Q236" i="64"/>
  <c r="Q3" i="50"/>
  <c r="Q3" i="53"/>
  <c r="Q299" i="64"/>
  <c r="K175" i="56"/>
  <c r="N341" i="67"/>
  <c r="H121" i="6"/>
  <c r="H137" i="6"/>
  <c r="H161" i="6"/>
  <c r="P340" i="67"/>
  <c r="P74" i="56"/>
  <c r="M280" i="71"/>
  <c r="M144" i="54"/>
  <c r="M12" i="21"/>
  <c r="C326" i="72"/>
  <c r="C172" i="56"/>
  <c r="H341" i="66"/>
  <c r="H56" i="56"/>
  <c r="S424" i="68"/>
  <c r="S97" i="56"/>
  <c r="E341" i="70"/>
  <c r="E137" i="56"/>
  <c r="D327" i="72"/>
  <c r="D173" i="56"/>
  <c r="S377" i="64"/>
  <c r="S16" i="56"/>
  <c r="M341" i="67"/>
  <c r="M75" i="56"/>
  <c r="N425" i="68"/>
  <c r="N98" i="56"/>
  <c r="S153" i="67"/>
  <c r="S155" i="65"/>
  <c r="S24" i="47"/>
  <c r="L340" i="66"/>
  <c r="L55" i="56"/>
  <c r="D425" i="68"/>
  <c r="D98" i="56"/>
  <c r="U377" i="64"/>
  <c r="V377" i="64"/>
  <c r="V16" i="56"/>
  <c r="N327" i="72"/>
  <c r="N173" i="56"/>
  <c r="I326" i="71"/>
  <c r="I154" i="56"/>
  <c r="J424" i="68"/>
  <c r="J326" i="72"/>
  <c r="J172" i="56"/>
  <c r="G340" i="67"/>
  <c r="G74" i="56"/>
  <c r="O370" i="71"/>
  <c r="O144" i="59"/>
  <c r="O424" i="71"/>
  <c r="O144" i="62"/>
  <c r="Q280" i="71"/>
  <c r="Q144" i="54"/>
  <c r="Q12" i="21"/>
  <c r="N347" i="65"/>
  <c r="N24" i="57"/>
  <c r="S326" i="71"/>
  <c r="S154" i="56"/>
  <c r="C340" i="66"/>
  <c r="C55" i="56"/>
  <c r="S155" i="66"/>
  <c r="S43" i="47"/>
  <c r="T330" i="71"/>
  <c r="T158" i="56"/>
  <c r="P142" i="6"/>
  <c r="P166" i="6"/>
  <c r="I17" i="24"/>
  <c r="I17" i="27" s="1"/>
  <c r="P62" i="55"/>
  <c r="N148" i="46"/>
  <c r="N143" i="45"/>
  <c r="N143" i="46" s="1"/>
  <c r="O456" i="68"/>
  <c r="O81" i="58"/>
  <c r="O81" i="61"/>
  <c r="O528" i="68"/>
  <c r="P366" i="65"/>
  <c r="P24" i="58"/>
  <c r="P24" i="61"/>
  <c r="P423" i="65"/>
  <c r="H142" i="70"/>
  <c r="H117" i="70"/>
  <c r="H136" i="70" s="1"/>
  <c r="F142" i="66"/>
  <c r="F117" i="66"/>
  <c r="F136" i="66" s="1"/>
  <c r="S103" i="46"/>
  <c r="N130" i="46"/>
  <c r="N124" i="45"/>
  <c r="N124" i="46" s="1"/>
  <c r="J3" i="59"/>
  <c r="J3" i="62"/>
  <c r="Q12" i="24"/>
  <c r="Q12" i="27" s="1"/>
  <c r="Q4" i="20"/>
  <c r="T142" i="70"/>
  <c r="L169" i="6"/>
  <c r="L145" i="6"/>
  <c r="M25" i="24"/>
  <c r="M25" i="27" s="1"/>
  <c r="M17" i="20"/>
  <c r="J169" i="6"/>
  <c r="J145" i="6"/>
  <c r="P81" i="55"/>
  <c r="Q68" i="46"/>
  <c r="Q62" i="45"/>
  <c r="Q62" i="46" s="1"/>
  <c r="M193" i="67"/>
  <c r="M62" i="49"/>
  <c r="M250" i="67"/>
  <c r="M62" i="52"/>
  <c r="M138" i="72"/>
  <c r="M115" i="72"/>
  <c r="M133" i="72" s="1"/>
  <c r="C39" i="56"/>
  <c r="E298" i="71"/>
  <c r="C161" i="55"/>
  <c r="O25" i="23"/>
  <c r="O25" i="26" s="1"/>
  <c r="O17" i="19"/>
  <c r="O17" i="23" s="1"/>
  <c r="O17" i="26" s="1"/>
  <c r="I97" i="56"/>
  <c r="H205" i="72"/>
  <c r="H161" i="50"/>
  <c r="H161" i="53"/>
  <c r="H259" i="72"/>
  <c r="F39" i="56"/>
  <c r="F24" i="55"/>
  <c r="F24" i="56" s="1"/>
  <c r="O480" i="68"/>
  <c r="O81" i="59"/>
  <c r="O552" i="68"/>
  <c r="O81" i="62"/>
  <c r="G144" i="55"/>
  <c r="O298" i="71"/>
  <c r="N158" i="64"/>
  <c r="N131" i="64"/>
  <c r="N152" i="64" s="1"/>
  <c r="D212" i="67"/>
  <c r="D62" i="50"/>
  <c r="D269" i="67"/>
  <c r="D62" i="53"/>
  <c r="O139" i="56"/>
  <c r="O124" i="55"/>
  <c r="O124" i="56" s="1"/>
  <c r="P385" i="65"/>
  <c r="P24" i="59"/>
  <c r="P24" i="62"/>
  <c r="P442" i="65"/>
  <c r="F25" i="24"/>
  <c r="F25" i="27" s="1"/>
  <c r="F17" i="20"/>
  <c r="U17" i="24"/>
  <c r="U17" i="27" s="1"/>
  <c r="R145" i="6"/>
  <c r="R169" i="6"/>
  <c r="K138" i="72"/>
  <c r="K115" i="72"/>
  <c r="K133" i="72" s="1"/>
  <c r="R187" i="72"/>
  <c r="R161" i="49"/>
  <c r="R241" i="72"/>
  <c r="R161" i="52"/>
  <c r="O343" i="65"/>
  <c r="O309" i="65"/>
  <c r="O328" i="65" s="1"/>
  <c r="D385" i="65"/>
  <c r="D24" i="59"/>
  <c r="D24" i="62"/>
  <c r="D442" i="65"/>
  <c r="K77" i="56"/>
  <c r="E68" i="46"/>
  <c r="E62" i="45"/>
  <c r="E62" i="46" s="1"/>
  <c r="F343" i="67"/>
  <c r="O388" i="72"/>
  <c r="O162" i="60"/>
  <c r="O162" i="63"/>
  <c r="O442" i="72"/>
  <c r="I298" i="71"/>
  <c r="I317" i="71"/>
  <c r="Q193" i="66"/>
  <c r="Q43" i="49"/>
  <c r="Q43" i="52"/>
  <c r="Q250" i="66"/>
  <c r="U114" i="6"/>
  <c r="O27" i="21"/>
  <c r="O27" i="24"/>
  <c r="O27" i="27" s="1"/>
  <c r="P17" i="24"/>
  <c r="P17" i="27" s="1"/>
  <c r="P3" i="20"/>
  <c r="L62" i="55"/>
  <c r="R343" i="67"/>
  <c r="Q130" i="46"/>
  <c r="Q124" i="45"/>
  <c r="Q124" i="46" s="1"/>
  <c r="D9" i="46"/>
  <c r="D3" i="45"/>
  <c r="C298" i="71"/>
  <c r="N329" i="71"/>
  <c r="F142" i="65"/>
  <c r="F117" i="65"/>
  <c r="F136" i="65" s="1"/>
  <c r="D142" i="70"/>
  <c r="D117" i="70"/>
  <c r="D136" i="70" s="1"/>
  <c r="S24" i="44"/>
  <c r="C157" i="56"/>
  <c r="E77" i="56"/>
  <c r="E100" i="56"/>
  <c r="T388" i="72"/>
  <c r="T162" i="60"/>
  <c r="T442" i="72"/>
  <c r="T162" i="63"/>
  <c r="E142" i="66"/>
  <c r="E117" i="66"/>
  <c r="E136" i="66" s="1"/>
  <c r="F158" i="64"/>
  <c r="F131" i="64"/>
  <c r="F152" i="64" s="1"/>
  <c r="M212" i="67"/>
  <c r="M62" i="50"/>
  <c r="M62" i="53"/>
  <c r="M269" i="67"/>
  <c r="K138" i="71"/>
  <c r="K115" i="71"/>
  <c r="K133" i="71" s="1"/>
  <c r="K215" i="64"/>
  <c r="K3" i="49"/>
  <c r="K3" i="52"/>
  <c r="K278" i="64"/>
  <c r="T345" i="69"/>
  <c r="T138" i="71"/>
  <c r="M100" i="56"/>
  <c r="L27" i="24"/>
  <c r="L27" i="27" s="1"/>
  <c r="L27" i="21"/>
  <c r="J166" i="6"/>
  <c r="J142" i="6"/>
  <c r="L309" i="70"/>
  <c r="F130" i="46"/>
  <c r="F124" i="45"/>
  <c r="F124" i="46" s="1"/>
  <c r="D212" i="70"/>
  <c r="D124" i="50"/>
  <c r="D269" i="70"/>
  <c r="D124" i="53"/>
  <c r="S29" i="10"/>
  <c r="S29" i="13"/>
  <c r="S29" i="16" s="1"/>
  <c r="S27" i="9"/>
  <c r="H329" i="71"/>
  <c r="H9" i="46"/>
  <c r="H3" i="45"/>
  <c r="Q205" i="72"/>
  <c r="Q161" i="50"/>
  <c r="Q161" i="53"/>
  <c r="Q259" i="72"/>
  <c r="I326" i="72"/>
  <c r="K329" i="72"/>
  <c r="R17" i="24"/>
  <c r="R17" i="27" s="1"/>
  <c r="U280" i="71"/>
  <c r="U144" i="54"/>
  <c r="U12" i="21"/>
  <c r="C280" i="71"/>
  <c r="C144" i="54"/>
  <c r="U330" i="71"/>
  <c r="U158" i="56"/>
  <c r="D327" i="71"/>
  <c r="D155" i="56"/>
  <c r="N121" i="6"/>
  <c r="N161" i="6"/>
  <c r="N137" i="6"/>
  <c r="Q341" i="66"/>
  <c r="Q56" i="56"/>
  <c r="O347" i="65"/>
  <c r="O24" i="57"/>
  <c r="O326" i="71"/>
  <c r="O154" i="56"/>
  <c r="G370" i="71"/>
  <c r="G144" i="59"/>
  <c r="G424" i="71"/>
  <c r="G144" i="62"/>
  <c r="R341" i="70"/>
  <c r="R137" i="56"/>
  <c r="R280" i="71"/>
  <c r="R144" i="54"/>
  <c r="J340" i="66"/>
  <c r="J55" i="56"/>
  <c r="F341" i="67"/>
  <c r="F75" i="56"/>
  <c r="V370" i="71"/>
  <c r="V144" i="59"/>
  <c r="V424" i="71"/>
  <c r="V144" i="62"/>
  <c r="H378" i="64"/>
  <c r="H17" i="56"/>
  <c r="L326" i="71"/>
  <c r="L154" i="56"/>
  <c r="H341" i="70"/>
  <c r="H137" i="56"/>
  <c r="Q341" i="70"/>
  <c r="Q137" i="56"/>
  <c r="K327" i="71"/>
  <c r="G168" i="6"/>
  <c r="G144" i="6"/>
  <c r="P309" i="67"/>
  <c r="N138" i="71"/>
  <c r="N115" i="71"/>
  <c r="N133" i="71" s="1"/>
  <c r="D205" i="71"/>
  <c r="D143" i="50"/>
  <c r="D143" i="53"/>
  <c r="D259" i="71"/>
  <c r="H193" i="70"/>
  <c r="H124" i="49"/>
  <c r="H250" i="70"/>
  <c r="H124" i="52"/>
  <c r="R205" i="72"/>
  <c r="R161" i="50"/>
  <c r="R161" i="53"/>
  <c r="R259" i="72"/>
  <c r="F193" i="66"/>
  <c r="F43" i="49"/>
  <c r="F250" i="66"/>
  <c r="F43" i="52"/>
  <c r="N142" i="70"/>
  <c r="N117" i="70"/>
  <c r="N136" i="70" s="1"/>
  <c r="E366" i="65"/>
  <c r="E24" i="58"/>
  <c r="E423" i="65"/>
  <c r="E24" i="61"/>
  <c r="I388" i="72"/>
  <c r="I162" i="60"/>
  <c r="I162" i="63"/>
  <c r="I442" i="72"/>
  <c r="Q144" i="55"/>
  <c r="T166" i="46"/>
  <c r="N27" i="24"/>
  <c r="N27" i="27" s="1"/>
  <c r="N27" i="21"/>
  <c r="P384" i="68"/>
  <c r="F68" i="46"/>
  <c r="F62" i="45"/>
  <c r="F62" i="46" s="1"/>
  <c r="M262" i="68"/>
  <c r="M81" i="50"/>
  <c r="M81" i="53"/>
  <c r="M334" i="68"/>
  <c r="Q212" i="67"/>
  <c r="Q62" i="50"/>
  <c r="Q62" i="53"/>
  <c r="Q269" i="67"/>
  <c r="D68" i="46"/>
  <c r="D62" i="45"/>
  <c r="D62" i="46" s="1"/>
  <c r="D205" i="72"/>
  <c r="D161" i="50"/>
  <c r="D161" i="53"/>
  <c r="D259" i="72"/>
  <c r="Q142" i="67"/>
  <c r="Q117" i="67"/>
  <c r="Q136" i="67" s="1"/>
  <c r="E327" i="72"/>
  <c r="H98" i="56"/>
  <c r="M187" i="72"/>
  <c r="M161" i="49"/>
  <c r="M241" i="72"/>
  <c r="M161" i="52"/>
  <c r="C343" i="65"/>
  <c r="F212" i="67"/>
  <c r="F62" i="50"/>
  <c r="F269" i="67"/>
  <c r="F62" i="53"/>
  <c r="N262" i="68"/>
  <c r="N81" i="50"/>
  <c r="N334" i="68"/>
  <c r="N81" i="53"/>
  <c r="V168" i="6"/>
  <c r="V144" i="6"/>
  <c r="O134" i="6"/>
  <c r="O118" i="6"/>
  <c r="O158" i="6"/>
  <c r="M166" i="6"/>
  <c r="M142" i="6"/>
  <c r="U30" i="13"/>
  <c r="U30" i="16" s="1"/>
  <c r="U30" i="10"/>
  <c r="F343" i="65"/>
  <c r="F309" i="65"/>
  <c r="F328" i="65" s="1"/>
  <c r="K87" i="46"/>
  <c r="K81" i="45"/>
  <c r="K81" i="46" s="1"/>
  <c r="G298" i="71"/>
  <c r="S79" i="46"/>
  <c r="L136" i="56"/>
  <c r="S169" i="72"/>
  <c r="S161" i="48"/>
  <c r="S223" i="72"/>
  <c r="S161" i="51"/>
  <c r="F166" i="46"/>
  <c r="F161" i="45"/>
  <c r="F161" i="46" s="1"/>
  <c r="N215" i="64"/>
  <c r="N3" i="49"/>
  <c r="N3" i="52"/>
  <c r="N278" i="64"/>
  <c r="K212" i="70"/>
  <c r="K124" i="50"/>
  <c r="K269" i="70"/>
  <c r="K124" i="53"/>
  <c r="H39" i="56"/>
  <c r="H24" i="55"/>
  <c r="H24" i="56" s="1"/>
  <c r="O343" i="70"/>
  <c r="O309" i="70"/>
  <c r="O328" i="70" s="1"/>
  <c r="T142" i="6"/>
  <c r="T166" i="6"/>
  <c r="V25" i="23"/>
  <c r="V25" i="26" s="1"/>
  <c r="V17" i="19"/>
  <c r="V17" i="23" s="1"/>
  <c r="V17" i="26" s="1"/>
  <c r="U25" i="21"/>
  <c r="T30" i="46"/>
  <c r="J343" i="66"/>
  <c r="K187" i="72"/>
  <c r="K161" i="49"/>
  <c r="K161" i="52"/>
  <c r="K241" i="72"/>
  <c r="R49" i="46"/>
  <c r="R43" i="45"/>
  <c r="R43" i="46" s="1"/>
  <c r="O385" i="65"/>
  <c r="O24" i="59"/>
  <c r="O442" i="65"/>
  <c r="O24" i="62"/>
  <c r="N12" i="24"/>
  <c r="N12" i="27" s="1"/>
  <c r="N4" i="20"/>
  <c r="K343" i="67"/>
  <c r="H166" i="46"/>
  <c r="H161" i="45"/>
  <c r="H161" i="46" s="1"/>
  <c r="S114" i="6"/>
  <c r="E142" i="67"/>
  <c r="E117" i="67"/>
  <c r="E136" i="67" s="1"/>
  <c r="M329" i="72"/>
  <c r="D262" i="68"/>
  <c r="D81" i="50"/>
  <c r="D81" i="53"/>
  <c r="D334" i="68"/>
  <c r="S169" i="71"/>
  <c r="S143" i="48"/>
  <c r="S143" i="51"/>
  <c r="S223" i="71"/>
  <c r="J17" i="24"/>
  <c r="J17" i="27" s="1"/>
  <c r="J3" i="46"/>
  <c r="D169" i="6"/>
  <c r="D145" i="6"/>
  <c r="L309" i="67"/>
  <c r="Q142" i="70"/>
  <c r="Q117" i="70"/>
  <c r="Q136" i="70" s="1"/>
  <c r="D158" i="64"/>
  <c r="D131" i="64"/>
  <c r="D152" i="64" s="1"/>
  <c r="F12" i="24"/>
  <c r="F12" i="27" s="1"/>
  <c r="F4" i="20"/>
  <c r="F205" i="71"/>
  <c r="F143" i="50"/>
  <c r="F259" i="71"/>
  <c r="F143" i="53"/>
  <c r="K155" i="56"/>
  <c r="N212" i="67"/>
  <c r="N62" i="50"/>
  <c r="N62" i="53"/>
  <c r="N269" i="67"/>
  <c r="H75" i="56"/>
  <c r="R158" i="64"/>
  <c r="R131" i="64"/>
  <c r="R152" i="64" s="1"/>
  <c r="C100" i="56"/>
  <c r="F193" i="65"/>
  <c r="F24" i="49"/>
  <c r="F250" i="65"/>
  <c r="F24" i="52"/>
  <c r="S43" i="44"/>
  <c r="D193" i="70"/>
  <c r="D124" i="49"/>
  <c r="D250" i="70"/>
  <c r="D124" i="52"/>
  <c r="F212" i="66"/>
  <c r="F43" i="50"/>
  <c r="F43" i="53"/>
  <c r="F269" i="66"/>
  <c r="C329" i="71"/>
  <c r="E236" i="64"/>
  <c r="E3" i="50"/>
  <c r="E299" i="64"/>
  <c r="E3" i="53"/>
  <c r="C79" i="6"/>
  <c r="R142" i="67"/>
  <c r="R117" i="67"/>
  <c r="R136" i="67" s="1"/>
  <c r="P145" i="6"/>
  <c r="P169" i="6"/>
  <c r="O111" i="6"/>
  <c r="O78" i="6"/>
  <c r="E145" i="6"/>
  <c r="E169" i="6"/>
  <c r="E343" i="67"/>
  <c r="M130" i="46"/>
  <c r="M124" i="45"/>
  <c r="M124" i="46" s="1"/>
  <c r="S3" i="44"/>
  <c r="E427" i="68"/>
  <c r="E193" i="66"/>
  <c r="E43" i="49"/>
  <c r="E250" i="66"/>
  <c r="E43" i="52"/>
  <c r="T87" i="46"/>
  <c r="F215" i="64"/>
  <c r="F3" i="49"/>
  <c r="F3" i="52"/>
  <c r="F278" i="64"/>
  <c r="K187" i="71"/>
  <c r="K143" i="49"/>
  <c r="K143" i="52"/>
  <c r="K241" i="71"/>
  <c r="G81" i="55"/>
  <c r="U388" i="72"/>
  <c r="U162" i="60"/>
  <c r="U442" i="72"/>
  <c r="U162" i="63"/>
  <c r="M427" i="68"/>
  <c r="L111" i="6"/>
  <c r="L78" i="6"/>
  <c r="H166" i="6"/>
  <c r="H142" i="6"/>
  <c r="L124" i="62"/>
  <c r="U16" i="56"/>
  <c r="F142" i="70"/>
  <c r="F117" i="70"/>
  <c r="F136" i="70" s="1"/>
  <c r="J97" i="56"/>
  <c r="H158" i="64"/>
  <c r="H131" i="64"/>
  <c r="H152" i="64" s="1"/>
  <c r="Q205" i="71"/>
  <c r="Q143" i="50"/>
  <c r="Q143" i="53"/>
  <c r="Q259" i="71"/>
  <c r="V326" i="71"/>
  <c r="R212" i="66"/>
  <c r="R43" i="50"/>
  <c r="R269" i="66"/>
  <c r="R43" i="53"/>
  <c r="H236" i="64"/>
  <c r="H3" i="50"/>
  <c r="H299" i="64"/>
  <c r="H3" i="53"/>
  <c r="Q9" i="46"/>
  <c r="Q3" i="45"/>
  <c r="D121" i="6"/>
  <c r="D161" i="6"/>
  <c r="D137" i="6"/>
  <c r="T425" i="68"/>
  <c r="T98" i="56"/>
  <c r="R327" i="71"/>
  <c r="R155" i="56"/>
  <c r="N327" i="71"/>
  <c r="N155" i="56"/>
  <c r="T327" i="71"/>
  <c r="T155" i="56"/>
  <c r="V340" i="67"/>
  <c r="V74" i="56"/>
  <c r="H347" i="65"/>
  <c r="H24" i="57"/>
  <c r="G280" i="71"/>
  <c r="G144" i="54"/>
  <c r="G12" i="21"/>
  <c r="U326" i="72"/>
  <c r="U172" i="56"/>
  <c r="F341" i="70"/>
  <c r="F137" i="56"/>
  <c r="Q161" i="6"/>
  <c r="Q137" i="6"/>
  <c r="Q121" i="6"/>
  <c r="H280" i="71"/>
  <c r="H144" i="54"/>
  <c r="O340" i="67"/>
  <c r="O74" i="56"/>
  <c r="H327" i="71"/>
  <c r="H155" i="56"/>
  <c r="K347" i="66"/>
  <c r="K43" i="57"/>
  <c r="C340" i="65"/>
  <c r="C36" i="56"/>
  <c r="H370" i="71"/>
  <c r="H144" i="59"/>
  <c r="H424" i="71"/>
  <c r="H144" i="62"/>
  <c r="T280" i="71"/>
  <c r="T144" i="54"/>
  <c r="L424" i="68"/>
  <c r="L97" i="56"/>
  <c r="F280" i="71"/>
  <c r="F144" i="54"/>
  <c r="F12" i="21"/>
  <c r="E327" i="71"/>
  <c r="E155" i="56"/>
  <c r="U340" i="65"/>
  <c r="U36" i="56"/>
  <c r="J377" i="64"/>
  <c r="J16" i="56"/>
  <c r="Q327" i="72"/>
  <c r="Q173" i="56"/>
  <c r="F341" i="66"/>
  <c r="F56" i="56"/>
  <c r="E27" i="21"/>
  <c r="E27" i="24"/>
  <c r="E27" i="27" s="1"/>
  <c r="F169" i="6"/>
  <c r="F145" i="6"/>
  <c r="K25" i="24"/>
  <c r="K25" i="27" s="1"/>
  <c r="K17" i="20"/>
  <c r="N187" i="71"/>
  <c r="N143" i="49"/>
  <c r="N143" i="52"/>
  <c r="N241" i="71"/>
  <c r="K130" i="46"/>
  <c r="K124" i="45"/>
  <c r="K124" i="46" s="1"/>
  <c r="N68" i="46"/>
  <c r="N62" i="45"/>
  <c r="N62" i="46" s="1"/>
  <c r="T138" i="72"/>
  <c r="N193" i="70"/>
  <c r="N124" i="49"/>
  <c r="N250" i="70"/>
  <c r="N124" i="52"/>
  <c r="N87" i="46"/>
  <c r="N81" i="45"/>
  <c r="N81" i="46" s="1"/>
  <c r="Q298" i="71"/>
  <c r="Q169" i="6"/>
  <c r="Q145" i="6"/>
  <c r="B3" i="16"/>
  <c r="J25" i="23"/>
  <c r="J25" i="26" s="1"/>
  <c r="J17" i="19"/>
  <c r="J17" i="23" s="1"/>
  <c r="J17" i="26" s="1"/>
  <c r="P81" i="59"/>
  <c r="P81" i="62"/>
  <c r="F142" i="67"/>
  <c r="F117" i="67"/>
  <c r="F136" i="67" s="1"/>
  <c r="D212" i="65"/>
  <c r="D24" i="50"/>
  <c r="D24" i="53"/>
  <c r="D269" i="65"/>
  <c r="M236" i="64"/>
  <c r="M3" i="50"/>
  <c r="M3" i="53"/>
  <c r="M299" i="64"/>
  <c r="D142" i="67"/>
  <c r="D117" i="67"/>
  <c r="D136" i="67" s="1"/>
  <c r="Q193" i="67"/>
  <c r="Q62" i="49"/>
  <c r="Q250" i="67"/>
  <c r="Q62" i="52"/>
  <c r="J369" i="72"/>
  <c r="O144" i="6"/>
  <c r="O168" i="6"/>
  <c r="K205" i="71"/>
  <c r="K143" i="50"/>
  <c r="K259" i="71"/>
  <c r="K143" i="53"/>
  <c r="J27" i="24"/>
  <c r="J27" i="27" s="1"/>
  <c r="J27" i="21"/>
  <c r="L3" i="46"/>
  <c r="F385" i="65"/>
  <c r="F24" i="59"/>
  <c r="F442" i="65"/>
  <c r="F24" i="62"/>
  <c r="N236" i="64"/>
  <c r="N3" i="50"/>
  <c r="N299" i="64"/>
  <c r="N3" i="53"/>
  <c r="K172" i="68"/>
  <c r="K142" i="68"/>
  <c r="K166" i="68" s="1"/>
  <c r="N49" i="46"/>
  <c r="N43" i="45"/>
  <c r="N43" i="46" s="1"/>
  <c r="N17" i="56"/>
  <c r="F138" i="72"/>
  <c r="F115" i="72"/>
  <c r="F133" i="72" s="1"/>
  <c r="H343" i="65"/>
  <c r="H309" i="65"/>
  <c r="H328" i="65" s="1"/>
  <c r="O385" i="70"/>
  <c r="O124" i="59"/>
  <c r="O442" i="70"/>
  <c r="O124" i="62"/>
  <c r="H104" i="6"/>
  <c r="R142" i="66"/>
  <c r="R117" i="66"/>
  <c r="R136" i="66" s="1"/>
  <c r="Q30" i="46"/>
  <c r="Q24" i="45"/>
  <c r="Q24" i="46" s="1"/>
  <c r="N145" i="56"/>
  <c r="N144" i="55"/>
  <c r="H138" i="72"/>
  <c r="H115" i="72"/>
  <c r="H133" i="72" s="1"/>
  <c r="N39" i="56"/>
  <c r="N24" i="55"/>
  <c r="N24" i="56" s="1"/>
  <c r="E193" i="67"/>
  <c r="E62" i="49"/>
  <c r="E62" i="52"/>
  <c r="E250" i="67"/>
  <c r="N166" i="46"/>
  <c r="N161" i="45"/>
  <c r="N161" i="46" s="1"/>
  <c r="G169" i="6"/>
  <c r="G145" i="6"/>
  <c r="E39" i="56"/>
  <c r="E24" i="55"/>
  <c r="F104" i="6"/>
  <c r="I27" i="21"/>
  <c r="I27" i="24"/>
  <c r="I27" i="27" s="1"/>
  <c r="J25" i="21"/>
  <c r="T49" i="46"/>
  <c r="R166" i="6"/>
  <c r="R142" i="6"/>
  <c r="L442" i="67"/>
  <c r="Q193" i="70"/>
  <c r="Q124" i="49"/>
  <c r="Q250" i="70"/>
  <c r="Q124" i="52"/>
  <c r="D215" i="64"/>
  <c r="D3" i="49"/>
  <c r="D278" i="64"/>
  <c r="D3" i="52"/>
  <c r="F144" i="55"/>
  <c r="Q166" i="46"/>
  <c r="Q161" i="45"/>
  <c r="Q161" i="46" s="1"/>
  <c r="O62" i="55"/>
  <c r="R215" i="64"/>
  <c r="R3" i="49"/>
  <c r="R3" i="52"/>
  <c r="R278" i="64"/>
  <c r="C427" i="68"/>
  <c r="S174" i="65"/>
  <c r="S24" i="48"/>
  <c r="S231" i="65"/>
  <c r="S24" i="51"/>
  <c r="P100" i="56"/>
  <c r="R12" i="24"/>
  <c r="R12" i="27" s="1"/>
  <c r="R12" i="21"/>
  <c r="R4" i="20"/>
  <c r="C142" i="6"/>
  <c r="C166" i="6"/>
  <c r="R193" i="67"/>
  <c r="R62" i="49"/>
  <c r="R62" i="52"/>
  <c r="R250" i="67"/>
  <c r="N142" i="6"/>
  <c r="N166" i="6"/>
  <c r="I134" i="6"/>
  <c r="I158" i="6"/>
  <c r="I118" i="6"/>
  <c r="K142" i="6"/>
  <c r="K166" i="6"/>
  <c r="O142" i="6"/>
  <c r="O166" i="6"/>
  <c r="G17" i="24"/>
  <c r="G17" i="27" s="1"/>
  <c r="I124" i="55"/>
  <c r="M142" i="70"/>
  <c r="M117" i="70"/>
  <c r="M136" i="70" s="1"/>
  <c r="D49" i="46"/>
  <c r="D43" i="45"/>
  <c r="D43" i="46" s="1"/>
  <c r="E87" i="46"/>
  <c r="E81" i="45"/>
  <c r="E81" i="46" s="1"/>
  <c r="H212" i="70"/>
  <c r="H124" i="50"/>
  <c r="H124" i="53"/>
  <c r="H269" i="70"/>
  <c r="D148" i="46"/>
  <c r="D143" i="45"/>
  <c r="D143" i="46" s="1"/>
  <c r="T172" i="68"/>
  <c r="J139" i="56"/>
  <c r="K58" i="56"/>
  <c r="K43" i="55"/>
  <c r="F212" i="70"/>
  <c r="F124" i="50"/>
  <c r="F269" i="70"/>
  <c r="F124" i="53"/>
  <c r="Q327" i="71"/>
  <c r="E166" i="46"/>
  <c r="E161" i="45"/>
  <c r="E161" i="46" s="1"/>
  <c r="G384" i="68"/>
  <c r="G62" i="55"/>
  <c r="L168" i="6"/>
  <c r="L144" i="6"/>
  <c r="L166" i="6"/>
  <c r="L142" i="6"/>
  <c r="C124" i="55"/>
  <c r="F193" i="70"/>
  <c r="F124" i="49"/>
  <c r="F250" i="70"/>
  <c r="F124" i="52"/>
  <c r="Q212" i="65"/>
  <c r="Q24" i="50"/>
  <c r="Q24" i="53"/>
  <c r="Q269" i="65"/>
  <c r="H212" i="67"/>
  <c r="H62" i="50"/>
  <c r="H269" i="67"/>
  <c r="H62" i="53"/>
  <c r="K30" i="46"/>
  <c r="K24" i="45"/>
  <c r="K24" i="46" s="1"/>
  <c r="K68" i="46"/>
  <c r="K62" i="45"/>
  <c r="K62" i="46" s="1"/>
  <c r="H215" i="64"/>
  <c r="H3" i="49"/>
  <c r="H278" i="64"/>
  <c r="H3" i="52"/>
  <c r="H87" i="46"/>
  <c r="H81" i="45"/>
  <c r="H81" i="46" s="1"/>
  <c r="N205" i="72"/>
  <c r="N161" i="50"/>
  <c r="N161" i="53"/>
  <c r="N259" i="72"/>
  <c r="Q158" i="64"/>
  <c r="Q131" i="64"/>
  <c r="Q152" i="64" s="1"/>
  <c r="H388" i="72"/>
  <c r="H162" i="60"/>
  <c r="H442" i="72"/>
  <c r="H162" i="63"/>
  <c r="E130" i="46"/>
  <c r="E124" i="45"/>
  <c r="E124" i="46" s="1"/>
  <c r="S108" i="68"/>
  <c r="T88" i="70"/>
  <c r="U89" i="65"/>
  <c r="Q104" i="68"/>
  <c r="P88" i="65"/>
  <c r="P88" i="71"/>
  <c r="O103" i="68"/>
  <c r="V88" i="67"/>
  <c r="O87" i="72"/>
  <c r="S85" i="70"/>
  <c r="V84" i="71"/>
  <c r="U83" i="71"/>
  <c r="R84" i="65"/>
  <c r="T85" i="65"/>
  <c r="U89" i="66"/>
  <c r="T107" i="68"/>
  <c r="Q87" i="71"/>
  <c r="S88" i="66"/>
  <c r="Q88" i="72"/>
  <c r="U84" i="67"/>
  <c r="S83" i="72"/>
  <c r="L385" i="67" l="1"/>
  <c r="C81" i="59"/>
  <c r="L62" i="62"/>
  <c r="P480" i="68"/>
  <c r="L442" i="70"/>
  <c r="P62" i="59"/>
  <c r="G17" i="21"/>
  <c r="G62" i="62"/>
  <c r="O317" i="71"/>
  <c r="C552" i="68"/>
  <c r="C17" i="21"/>
  <c r="P552" i="68"/>
  <c r="P385" i="67"/>
  <c r="C161" i="62"/>
  <c r="G62" i="59"/>
  <c r="P3" i="19"/>
  <c r="P3" i="23" s="1"/>
  <c r="S19" i="46"/>
  <c r="K317" i="71"/>
  <c r="S39" i="46"/>
  <c r="U17" i="21"/>
  <c r="C480" i="68"/>
  <c r="J490" i="64"/>
  <c r="F145" i="56"/>
  <c r="J161" i="59"/>
  <c r="D145" i="56"/>
  <c r="Q145" i="56"/>
  <c r="J423" i="72"/>
  <c r="L385" i="70"/>
  <c r="P17" i="23"/>
  <c r="P17" i="26" s="1"/>
  <c r="C369" i="72"/>
  <c r="L17" i="21"/>
  <c r="E145" i="56"/>
  <c r="E317" i="71"/>
  <c r="P62" i="62"/>
  <c r="L124" i="59"/>
  <c r="I17" i="21"/>
  <c r="I145" i="56"/>
  <c r="V317" i="71"/>
  <c r="G442" i="67"/>
  <c r="C161" i="59"/>
  <c r="L62" i="59"/>
  <c r="P442" i="67"/>
  <c r="J161" i="62"/>
  <c r="Q317" i="71"/>
  <c r="J427" i="64"/>
  <c r="S157" i="46"/>
  <c r="S345" i="69"/>
  <c r="S122" i="56"/>
  <c r="V145" i="56"/>
  <c r="C423" i="72"/>
  <c r="S383" i="64"/>
  <c r="S22" i="56"/>
  <c r="S345" i="65"/>
  <c r="S41" i="56"/>
  <c r="G385" i="67"/>
  <c r="H340" i="67"/>
  <c r="H74" i="56"/>
  <c r="S414" i="68"/>
  <c r="S87" i="56"/>
  <c r="V320" i="71"/>
  <c r="V148" i="56"/>
  <c r="Q326" i="72"/>
  <c r="Q172" i="56"/>
  <c r="E326" i="71"/>
  <c r="E154" i="56"/>
  <c r="I320" i="71"/>
  <c r="I143" i="54"/>
  <c r="T340" i="66"/>
  <c r="N334" i="71"/>
  <c r="N144" i="57"/>
  <c r="K297" i="71"/>
  <c r="K143" i="55"/>
  <c r="T424" i="68"/>
  <c r="T97" i="56"/>
  <c r="Q340" i="70"/>
  <c r="Q136" i="56"/>
  <c r="Q334" i="71"/>
  <c r="Q144" i="57"/>
  <c r="K43" i="56"/>
  <c r="N144" i="56"/>
  <c r="G297" i="71"/>
  <c r="G316" i="71"/>
  <c r="C12" i="23"/>
  <c r="C12" i="26" s="1"/>
  <c r="C4" i="19"/>
  <c r="C4" i="21" s="1"/>
  <c r="U144" i="6"/>
  <c r="U168" i="6"/>
  <c r="E316" i="71"/>
  <c r="Q352" i="71"/>
  <c r="Q144" i="58"/>
  <c r="Q144" i="61"/>
  <c r="Q406" i="71"/>
  <c r="N114" i="6"/>
  <c r="N79" i="6"/>
  <c r="C24" i="59"/>
  <c r="K352" i="71"/>
  <c r="K144" i="58"/>
  <c r="K406" i="71"/>
  <c r="K144" i="61"/>
  <c r="O143" i="59"/>
  <c r="O143" i="62"/>
  <c r="O423" i="71"/>
  <c r="J309" i="70"/>
  <c r="I62" i="55"/>
  <c r="E134" i="6"/>
  <c r="E158" i="6"/>
  <c r="E118" i="6"/>
  <c r="C43" i="62"/>
  <c r="C12" i="21"/>
  <c r="I480" i="68"/>
  <c r="I81" i="59"/>
  <c r="I552" i="68"/>
  <c r="I81" i="62"/>
  <c r="D404" i="65"/>
  <c r="D24" i="60"/>
  <c r="D24" i="63"/>
  <c r="D461" i="65"/>
  <c r="J442" i="66"/>
  <c r="D316" i="71"/>
  <c r="O17" i="21"/>
  <c r="T317" i="71"/>
  <c r="O504" i="68"/>
  <c r="O81" i="60"/>
  <c r="O81" i="63"/>
  <c r="O576" i="68"/>
  <c r="I124" i="62"/>
  <c r="T144" i="56"/>
  <c r="V352" i="71"/>
  <c r="V144" i="58"/>
  <c r="V144" i="61"/>
  <c r="V406" i="71"/>
  <c r="C143" i="62"/>
  <c r="R145" i="56"/>
  <c r="F317" i="71"/>
  <c r="K299" i="64"/>
  <c r="S215" i="64"/>
  <c r="S3" i="49"/>
  <c r="S278" i="64"/>
  <c r="S3" i="52"/>
  <c r="Q326" i="71"/>
  <c r="Q154" i="56"/>
  <c r="S148" i="56"/>
  <c r="Q340" i="66"/>
  <c r="Q55" i="56"/>
  <c r="Q74" i="56"/>
  <c r="D326" i="71"/>
  <c r="D154" i="56"/>
  <c r="R326" i="71"/>
  <c r="R154" i="56"/>
  <c r="R62" i="55"/>
  <c r="J360" i="68"/>
  <c r="J81" i="54"/>
  <c r="R55" i="56"/>
  <c r="I290" i="67"/>
  <c r="I62" i="54"/>
  <c r="Q424" i="68"/>
  <c r="Q97" i="56"/>
  <c r="F334" i="71"/>
  <c r="F144" i="57"/>
  <c r="T136" i="56"/>
  <c r="T334" i="71"/>
  <c r="T144" i="57"/>
  <c r="F326" i="72"/>
  <c r="F172" i="56"/>
  <c r="K326" i="72"/>
  <c r="K172" i="56"/>
  <c r="R4" i="24"/>
  <c r="R4" i="27" s="1"/>
  <c r="R3" i="20"/>
  <c r="Q316" i="71"/>
  <c r="T12" i="23"/>
  <c r="T12" i="26" s="1"/>
  <c r="T4" i="19"/>
  <c r="T4" i="21" s="1"/>
  <c r="G352" i="71"/>
  <c r="G144" i="58"/>
  <c r="G144" i="61"/>
  <c r="G406" i="71"/>
  <c r="N4" i="24"/>
  <c r="N4" i="27" s="1"/>
  <c r="N3" i="20"/>
  <c r="P124" i="55"/>
  <c r="O43" i="55"/>
  <c r="D3" i="46"/>
  <c r="P442" i="66"/>
  <c r="S212" i="66"/>
  <c r="S43" i="50"/>
  <c r="S269" i="66"/>
  <c r="S43" i="53"/>
  <c r="H114" i="6"/>
  <c r="H79" i="6"/>
  <c r="L369" i="71"/>
  <c r="L143" i="59"/>
  <c r="L423" i="71"/>
  <c r="L143" i="62"/>
  <c r="F3" i="46"/>
  <c r="G4" i="24"/>
  <c r="G4" i="27" s="1"/>
  <c r="G3" i="20"/>
  <c r="C385" i="65"/>
  <c r="M3" i="16"/>
  <c r="S352" i="71"/>
  <c r="S144" i="58"/>
  <c r="S406" i="71"/>
  <c r="S144" i="61"/>
  <c r="J385" i="70"/>
  <c r="J124" i="59"/>
  <c r="J442" i="70"/>
  <c r="J124" i="62"/>
  <c r="I309" i="67"/>
  <c r="E352" i="71"/>
  <c r="E144" i="58"/>
  <c r="E406" i="71"/>
  <c r="E144" i="61"/>
  <c r="C442" i="66"/>
  <c r="K145" i="56"/>
  <c r="R25" i="23"/>
  <c r="R25" i="26" s="1"/>
  <c r="R17" i="19"/>
  <c r="R25" i="21"/>
  <c r="J143" i="62"/>
  <c r="J43" i="59"/>
  <c r="S236" i="64"/>
  <c r="S3" i="50"/>
  <c r="S299" i="64"/>
  <c r="S3" i="53"/>
  <c r="L352" i="71"/>
  <c r="L144" i="58"/>
  <c r="L144" i="61"/>
  <c r="L406" i="71"/>
  <c r="F114" i="6"/>
  <c r="F79" i="6"/>
  <c r="I442" i="70"/>
  <c r="R316" i="71"/>
  <c r="H145" i="56"/>
  <c r="M43" i="46"/>
  <c r="T145" i="56"/>
  <c r="M4" i="24"/>
  <c r="M4" i="27" s="1"/>
  <c r="M3" i="20"/>
  <c r="H3" i="16"/>
  <c r="S205" i="71"/>
  <c r="S143" i="50"/>
  <c r="S143" i="53"/>
  <c r="S259" i="71"/>
  <c r="J404" i="65"/>
  <c r="J24" i="60"/>
  <c r="J461" i="65"/>
  <c r="J24" i="63"/>
  <c r="O404" i="70"/>
  <c r="O124" i="60"/>
  <c r="O124" i="63"/>
  <c r="O461" i="70"/>
  <c r="N25" i="23"/>
  <c r="N25" i="26" s="1"/>
  <c r="N17" i="19"/>
  <c r="N25" i="21"/>
  <c r="I352" i="71"/>
  <c r="I144" i="58"/>
  <c r="I406" i="71"/>
  <c r="I144" i="61"/>
  <c r="C423" i="71"/>
  <c r="R144" i="56"/>
  <c r="F316" i="71"/>
  <c r="G369" i="71"/>
  <c r="G143" i="59"/>
  <c r="G143" i="62"/>
  <c r="G423" i="71"/>
  <c r="U31" i="13"/>
  <c r="U31" i="16" s="1"/>
  <c r="U31" i="10"/>
  <c r="C62" i="55"/>
  <c r="L360" i="68"/>
  <c r="L81" i="54"/>
  <c r="O279" i="72"/>
  <c r="O161" i="54"/>
  <c r="U148" i="56"/>
  <c r="D326" i="72"/>
  <c r="D172" i="56"/>
  <c r="C290" i="67"/>
  <c r="C62" i="54"/>
  <c r="J290" i="70"/>
  <c r="J124" i="54"/>
  <c r="H326" i="71"/>
  <c r="S155" i="67"/>
  <c r="S62" i="47"/>
  <c r="F340" i="67"/>
  <c r="F74" i="56"/>
  <c r="N326" i="71"/>
  <c r="N154" i="56"/>
  <c r="D340" i="66"/>
  <c r="D55" i="56"/>
  <c r="Q297" i="71"/>
  <c r="Q143" i="55"/>
  <c r="F377" i="64"/>
  <c r="E24" i="56"/>
  <c r="H134" i="6"/>
  <c r="H158" i="6"/>
  <c r="H118" i="6"/>
  <c r="F352" i="71"/>
  <c r="F144" i="58"/>
  <c r="F144" i="61"/>
  <c r="F406" i="71"/>
  <c r="H25" i="23"/>
  <c r="H25" i="26" s="1"/>
  <c r="H17" i="19"/>
  <c r="H25" i="21"/>
  <c r="P309" i="70"/>
  <c r="O404" i="65"/>
  <c r="O24" i="60"/>
  <c r="O24" i="63"/>
  <c r="O461" i="65"/>
  <c r="O309" i="66"/>
  <c r="U352" i="71"/>
  <c r="U144" i="58"/>
  <c r="U406" i="71"/>
  <c r="U144" i="61"/>
  <c r="C317" i="71"/>
  <c r="G145" i="56"/>
  <c r="P43" i="62"/>
  <c r="L81" i="55"/>
  <c r="M352" i="71"/>
  <c r="M144" i="58"/>
  <c r="M406" i="71"/>
  <c r="M144" i="61"/>
  <c r="J111" i="6"/>
  <c r="J78" i="6"/>
  <c r="I144" i="56"/>
  <c r="I143" i="55"/>
  <c r="S143" i="46"/>
  <c r="T114" i="6"/>
  <c r="I385" i="67"/>
  <c r="I62" i="59"/>
  <c r="I62" i="62"/>
  <c r="I442" i="67"/>
  <c r="C43" i="59"/>
  <c r="K144" i="56"/>
  <c r="I4" i="24"/>
  <c r="I4" i="27" s="1"/>
  <c r="I3" i="20"/>
  <c r="E3" i="20"/>
  <c r="E4" i="24"/>
  <c r="E4" i="27" s="1"/>
  <c r="R340" i="66"/>
  <c r="J423" i="71"/>
  <c r="J385" i="66"/>
  <c r="M145" i="56"/>
  <c r="N352" i="71"/>
  <c r="N144" i="58"/>
  <c r="N406" i="71"/>
  <c r="N144" i="61"/>
  <c r="T25" i="23"/>
  <c r="T25" i="26" s="1"/>
  <c r="T17" i="19"/>
  <c r="T25" i="21"/>
  <c r="P404" i="65"/>
  <c r="P24" i="60"/>
  <c r="P461" i="65"/>
  <c r="P24" i="63"/>
  <c r="S145" i="56"/>
  <c r="I124" i="59"/>
  <c r="R317" i="71"/>
  <c r="H144" i="56"/>
  <c r="C143" i="59"/>
  <c r="N316" i="71"/>
  <c r="C309" i="67"/>
  <c r="M340" i="67"/>
  <c r="M74" i="56"/>
  <c r="O334" i="71"/>
  <c r="O144" i="57"/>
  <c r="F340" i="66"/>
  <c r="F55" i="56"/>
  <c r="M340" i="70"/>
  <c r="M136" i="56"/>
  <c r="H334" i="71"/>
  <c r="H144" i="57"/>
  <c r="I360" i="68"/>
  <c r="I81" i="54"/>
  <c r="K326" i="71"/>
  <c r="K154" i="56"/>
  <c r="H377" i="64"/>
  <c r="H16" i="56"/>
  <c r="O290" i="66"/>
  <c r="O43" i="54"/>
  <c r="T340" i="65"/>
  <c r="T36" i="56"/>
  <c r="N424" i="68"/>
  <c r="N97" i="56"/>
  <c r="P290" i="70"/>
  <c r="P124" i="54"/>
  <c r="J320" i="71"/>
  <c r="J148" i="56"/>
  <c r="U334" i="67"/>
  <c r="U68" i="56"/>
  <c r="J290" i="67"/>
  <c r="J62" i="54"/>
  <c r="G334" i="71"/>
  <c r="G144" i="57"/>
  <c r="C334" i="71"/>
  <c r="C144" i="57"/>
  <c r="F144" i="56"/>
  <c r="S139" i="46"/>
  <c r="S124" i="45"/>
  <c r="S124" i="46" s="1"/>
  <c r="K404" i="66"/>
  <c r="K43" i="60"/>
  <c r="K461" i="66"/>
  <c r="K43" i="63"/>
  <c r="H12" i="23"/>
  <c r="H12" i="26" s="1"/>
  <c r="H4" i="19"/>
  <c r="H4" i="21" s="1"/>
  <c r="O87" i="6"/>
  <c r="O110" i="6"/>
  <c r="O86" i="6"/>
  <c r="O90" i="6"/>
  <c r="O88" i="6"/>
  <c r="O91" i="6"/>
  <c r="C78" i="6"/>
  <c r="C87" i="6" s="1"/>
  <c r="C111" i="6"/>
  <c r="R12" i="23"/>
  <c r="R12" i="26" s="1"/>
  <c r="R4" i="19"/>
  <c r="R4" i="21" s="1"/>
  <c r="P385" i="70"/>
  <c r="P124" i="59"/>
  <c r="P442" i="70"/>
  <c r="P124" i="62"/>
  <c r="O385" i="66"/>
  <c r="O43" i="59"/>
  <c r="O43" i="62"/>
  <c r="O442" i="66"/>
  <c r="C352" i="71"/>
  <c r="C144" i="58"/>
  <c r="C406" i="71"/>
  <c r="C144" i="61"/>
  <c r="H3" i="46"/>
  <c r="C297" i="71"/>
  <c r="C316" i="71"/>
  <c r="G143" i="55"/>
  <c r="G144" i="56"/>
  <c r="P43" i="59"/>
  <c r="L384" i="68"/>
  <c r="Q3" i="16"/>
  <c r="I144" i="6"/>
  <c r="I168" i="6"/>
  <c r="S147" i="71"/>
  <c r="S115" i="71"/>
  <c r="S133" i="71" s="1"/>
  <c r="E404" i="65"/>
  <c r="E24" i="60"/>
  <c r="E24" i="63"/>
  <c r="E461" i="65"/>
  <c r="C385" i="66"/>
  <c r="I161" i="62"/>
  <c r="M317" i="71"/>
  <c r="S9" i="56"/>
  <c r="J143" i="59"/>
  <c r="E17" i="24"/>
  <c r="E17" i="27" s="1"/>
  <c r="L316" i="71"/>
  <c r="L297" i="71"/>
  <c r="U4" i="24"/>
  <c r="U4" i="27" s="1"/>
  <c r="M144" i="56"/>
  <c r="G141" i="6"/>
  <c r="G165" i="6"/>
  <c r="D114" i="6"/>
  <c r="D79" i="6"/>
  <c r="O166" i="56"/>
  <c r="O161" i="55"/>
  <c r="S144" i="56"/>
  <c r="I385" i="70"/>
  <c r="D12" i="23"/>
  <c r="D12" i="26" s="1"/>
  <c r="D4" i="19"/>
  <c r="M25" i="23"/>
  <c r="M25" i="26" s="1"/>
  <c r="M17" i="19"/>
  <c r="M17" i="23" s="1"/>
  <c r="M17" i="26" s="1"/>
  <c r="C369" i="71"/>
  <c r="G552" i="68"/>
  <c r="R24" i="46"/>
  <c r="B168" i="6"/>
  <c r="B144" i="6"/>
  <c r="N317" i="71"/>
  <c r="D4" i="24"/>
  <c r="D4" i="27" s="1"/>
  <c r="D3" i="20"/>
  <c r="H4" i="24"/>
  <c r="H4" i="27" s="1"/>
  <c r="H3" i="20"/>
  <c r="L3" i="55"/>
  <c r="Q340" i="67"/>
  <c r="C385" i="67"/>
  <c r="C62" i="59"/>
  <c r="C442" i="67"/>
  <c r="C62" i="62"/>
  <c r="E340" i="70"/>
  <c r="E136" i="56"/>
  <c r="F326" i="71"/>
  <c r="F154" i="56"/>
  <c r="D340" i="70"/>
  <c r="D136" i="56"/>
  <c r="M326" i="72"/>
  <c r="M172" i="56"/>
  <c r="U414" i="68"/>
  <c r="M297" i="71"/>
  <c r="K334" i="71"/>
  <c r="K144" i="57"/>
  <c r="E340" i="66"/>
  <c r="E55" i="56"/>
  <c r="K340" i="67"/>
  <c r="K74" i="56"/>
  <c r="E424" i="68"/>
  <c r="E97" i="56"/>
  <c r="C320" i="71"/>
  <c r="C148" i="56"/>
  <c r="R340" i="67"/>
  <c r="R74" i="56"/>
  <c r="S151" i="70"/>
  <c r="S117" i="70"/>
  <c r="S136" i="70" s="1"/>
  <c r="T352" i="71"/>
  <c r="T144" i="58"/>
  <c r="T406" i="71"/>
  <c r="T144" i="61"/>
  <c r="H404" i="65"/>
  <c r="H24" i="60"/>
  <c r="H461" i="65"/>
  <c r="H24" i="63"/>
  <c r="L110" i="6"/>
  <c r="L86" i="6"/>
  <c r="L90" i="6"/>
  <c r="L88" i="6"/>
  <c r="L91" i="6"/>
  <c r="O165" i="6"/>
  <c r="O141" i="6"/>
  <c r="F4" i="24"/>
  <c r="F4" i="27" s="1"/>
  <c r="F3" i="20"/>
  <c r="J81" i="55"/>
  <c r="S27" i="13"/>
  <c r="S27" i="16" s="1"/>
  <c r="S27" i="10"/>
  <c r="S3" i="9"/>
  <c r="I316" i="71"/>
  <c r="I297" i="71"/>
  <c r="F17" i="24"/>
  <c r="F17" i="27" s="1"/>
  <c r="P385" i="66"/>
  <c r="M17" i="24"/>
  <c r="M17" i="27" s="1"/>
  <c r="L480" i="68"/>
  <c r="L81" i="59"/>
  <c r="L81" i="62"/>
  <c r="L552" i="68"/>
  <c r="S212" i="65"/>
  <c r="S24" i="50"/>
  <c r="S269" i="65"/>
  <c r="S24" i="53"/>
  <c r="C145" i="56"/>
  <c r="O143" i="55"/>
  <c r="O144" i="56"/>
  <c r="S187" i="71"/>
  <c r="S143" i="49"/>
  <c r="S241" i="71"/>
  <c r="S143" i="52"/>
  <c r="L161" i="55"/>
  <c r="J12" i="23"/>
  <c r="J12" i="26" s="1"/>
  <c r="J4" i="19"/>
  <c r="J4" i="21" s="1"/>
  <c r="O3" i="20"/>
  <c r="O4" i="24"/>
  <c r="O4" i="27" s="1"/>
  <c r="U145" i="56"/>
  <c r="I423" i="72"/>
  <c r="M316" i="71"/>
  <c r="V17" i="21"/>
  <c r="S370" i="64"/>
  <c r="J369" i="71"/>
  <c r="S317" i="71"/>
  <c r="K4" i="24"/>
  <c r="K4" i="27" s="1"/>
  <c r="K3" i="20"/>
  <c r="J317" i="71"/>
  <c r="H316" i="71"/>
  <c r="S262" i="68"/>
  <c r="S81" i="50"/>
  <c r="S334" i="68"/>
  <c r="S81" i="53"/>
  <c r="F404" i="65"/>
  <c r="F24" i="60"/>
  <c r="F461" i="65"/>
  <c r="F24" i="63"/>
  <c r="O297" i="72"/>
  <c r="V144" i="56"/>
  <c r="C124" i="62"/>
  <c r="L145" i="56"/>
  <c r="S24" i="46"/>
  <c r="G81" i="62"/>
  <c r="D12" i="21"/>
  <c r="E3" i="46"/>
  <c r="H12" i="21"/>
  <c r="L343" i="64"/>
  <c r="O12" i="23"/>
  <c r="O12" i="26" s="1"/>
  <c r="O4" i="19"/>
  <c r="O4" i="21" s="1"/>
  <c r="R334" i="71"/>
  <c r="R144" i="57"/>
  <c r="K340" i="70"/>
  <c r="K136" i="56"/>
  <c r="E334" i="71"/>
  <c r="E144" i="57"/>
  <c r="E326" i="72"/>
  <c r="E172" i="56"/>
  <c r="I334" i="71"/>
  <c r="I144" i="57"/>
  <c r="N340" i="67"/>
  <c r="N74" i="56"/>
  <c r="L279" i="72"/>
  <c r="L161" i="54"/>
  <c r="H326" i="72"/>
  <c r="H172" i="56"/>
  <c r="U334" i="71"/>
  <c r="U144" i="57"/>
  <c r="H424" i="68"/>
  <c r="H97" i="56"/>
  <c r="M340" i="66"/>
  <c r="M55" i="56"/>
  <c r="T326" i="71"/>
  <c r="T154" i="56"/>
  <c r="L322" i="64"/>
  <c r="L3" i="54"/>
  <c r="D143" i="55"/>
  <c r="H143" i="55"/>
  <c r="O279" i="71"/>
  <c r="O143" i="54"/>
  <c r="F158" i="6"/>
  <c r="F134" i="6"/>
  <c r="F118" i="6"/>
  <c r="K17" i="24"/>
  <c r="K17" i="27" s="1"/>
  <c r="S193" i="70"/>
  <c r="S124" i="49"/>
  <c r="S124" i="52"/>
  <c r="S250" i="70"/>
  <c r="L87" i="6"/>
  <c r="S168" i="6"/>
  <c r="S144" i="6"/>
  <c r="J384" i="68"/>
  <c r="P3" i="24"/>
  <c r="O297" i="71"/>
  <c r="O316" i="71"/>
  <c r="N136" i="56"/>
  <c r="Q12" i="23"/>
  <c r="Q12" i="26" s="1"/>
  <c r="Q4" i="19"/>
  <c r="Q4" i="21" s="1"/>
  <c r="C143" i="55"/>
  <c r="C144" i="56"/>
  <c r="K134" i="6"/>
  <c r="K118" i="6"/>
  <c r="K158" i="6"/>
  <c r="P141" i="6"/>
  <c r="P165" i="6"/>
  <c r="K12" i="23"/>
  <c r="K12" i="26" s="1"/>
  <c r="K4" i="19"/>
  <c r="K4" i="21" s="1"/>
  <c r="M114" i="6"/>
  <c r="M79" i="6"/>
  <c r="L297" i="72"/>
  <c r="J68" i="56"/>
  <c r="J62" i="55"/>
  <c r="E25" i="23"/>
  <c r="E25" i="26" s="1"/>
  <c r="E17" i="19"/>
  <c r="E17" i="23" s="1"/>
  <c r="E17" i="26" s="1"/>
  <c r="K3" i="46"/>
  <c r="U144" i="56"/>
  <c r="I161" i="59"/>
  <c r="E114" i="6"/>
  <c r="E79" i="6"/>
  <c r="S174" i="67"/>
  <c r="S62" i="48"/>
  <c r="S62" i="51"/>
  <c r="S231" i="67"/>
  <c r="M404" i="65"/>
  <c r="M24" i="60"/>
  <c r="M24" i="63"/>
  <c r="M461" i="65"/>
  <c r="S316" i="71"/>
  <c r="K12" i="21"/>
  <c r="J316" i="71"/>
  <c r="J297" i="71"/>
  <c r="H317" i="71"/>
  <c r="C144" i="6"/>
  <c r="C168" i="6"/>
  <c r="G86" i="6"/>
  <c r="G110" i="6"/>
  <c r="G91" i="6"/>
  <c r="G90" i="6"/>
  <c r="G88" i="6"/>
  <c r="H154" i="56"/>
  <c r="L43" i="55"/>
  <c r="O369" i="72"/>
  <c r="O161" i="59"/>
  <c r="O423" i="72"/>
  <c r="O161" i="62"/>
  <c r="C442" i="70"/>
  <c r="J145" i="56"/>
  <c r="D144" i="56"/>
  <c r="L144" i="56"/>
  <c r="L143" i="55"/>
  <c r="S151" i="65"/>
  <c r="S117" i="65"/>
  <c r="S136" i="65" s="1"/>
  <c r="V12" i="23"/>
  <c r="V12" i="26" s="1"/>
  <c r="V4" i="19"/>
  <c r="V4" i="24"/>
  <c r="V4" i="27" s="1"/>
  <c r="G81" i="59"/>
  <c r="L427" i="64"/>
  <c r="L3" i="59"/>
  <c r="L490" i="64"/>
  <c r="L3" i="62"/>
  <c r="I87" i="6"/>
  <c r="I86" i="6"/>
  <c r="I110" i="6"/>
  <c r="I88" i="6"/>
  <c r="I91" i="6"/>
  <c r="D340" i="67"/>
  <c r="D74" i="56"/>
  <c r="T377" i="64"/>
  <c r="T16" i="56"/>
  <c r="S334" i="71"/>
  <c r="S144" i="57"/>
  <c r="V334" i="71"/>
  <c r="V144" i="57"/>
  <c r="M326" i="71"/>
  <c r="M154" i="56"/>
  <c r="G279" i="71"/>
  <c r="G148" i="56"/>
  <c r="K424" i="68"/>
  <c r="K97" i="56"/>
  <c r="R340" i="70"/>
  <c r="R136" i="56"/>
  <c r="N326" i="72"/>
  <c r="N172" i="56"/>
  <c r="F424" i="68"/>
  <c r="F97" i="56"/>
  <c r="D334" i="71"/>
  <c r="D144" i="57"/>
  <c r="H340" i="70"/>
  <c r="H136" i="56"/>
  <c r="F340" i="70"/>
  <c r="F136" i="56"/>
  <c r="L334" i="71"/>
  <c r="L144" i="57"/>
  <c r="T326" i="72"/>
  <c r="T172" i="56"/>
  <c r="H352" i="71"/>
  <c r="H144" i="58"/>
  <c r="H406" i="71"/>
  <c r="H144" i="61"/>
  <c r="G12" i="23"/>
  <c r="G12" i="26" s="1"/>
  <c r="G4" i="19"/>
  <c r="Q3" i="46"/>
  <c r="L141" i="6"/>
  <c r="L165" i="6"/>
  <c r="J480" i="68"/>
  <c r="J81" i="59"/>
  <c r="J552" i="68"/>
  <c r="J81" i="62"/>
  <c r="R352" i="71"/>
  <c r="R144" i="58"/>
  <c r="R406" i="71"/>
  <c r="R144" i="61"/>
  <c r="T340" i="70"/>
  <c r="Q25" i="23"/>
  <c r="Q25" i="26" s="1"/>
  <c r="Q17" i="19"/>
  <c r="Q25" i="21"/>
  <c r="Q4" i="24"/>
  <c r="Q4" i="27" s="1"/>
  <c r="Q3" i="20"/>
  <c r="N340" i="70"/>
  <c r="N404" i="65"/>
  <c r="N24" i="60"/>
  <c r="N461" i="65"/>
  <c r="N24" i="63"/>
  <c r="O369" i="71"/>
  <c r="R114" i="6"/>
  <c r="R79" i="6"/>
  <c r="K316" i="71"/>
  <c r="O24" i="56"/>
  <c r="U317" i="71"/>
  <c r="C442" i="65"/>
  <c r="P87" i="6"/>
  <c r="P86" i="6"/>
  <c r="P110" i="6"/>
  <c r="P90" i="6"/>
  <c r="P91" i="6"/>
  <c r="P88" i="6"/>
  <c r="S12" i="23"/>
  <c r="S12" i="26" s="1"/>
  <c r="S4" i="19"/>
  <c r="S4" i="21" s="1"/>
  <c r="L369" i="72"/>
  <c r="L161" i="59"/>
  <c r="L161" i="62"/>
  <c r="L423" i="72"/>
  <c r="J309" i="67"/>
  <c r="F25" i="23"/>
  <c r="F25" i="26" s="1"/>
  <c r="F17" i="19"/>
  <c r="F17" i="23" s="1"/>
  <c r="F17" i="26" s="1"/>
  <c r="E12" i="23"/>
  <c r="E12" i="26" s="1"/>
  <c r="E4" i="19"/>
  <c r="D24" i="56"/>
  <c r="I369" i="72"/>
  <c r="S27" i="14"/>
  <c r="S27" i="17" s="1"/>
  <c r="S3" i="11"/>
  <c r="I81" i="55"/>
  <c r="T55" i="56"/>
  <c r="V316" i="71"/>
  <c r="L309" i="66"/>
  <c r="L12" i="23"/>
  <c r="L12" i="26" s="1"/>
  <c r="L4" i="19"/>
  <c r="L4" i="21" s="1"/>
  <c r="C124" i="59"/>
  <c r="D3" i="16"/>
  <c r="J144" i="56"/>
  <c r="J143" i="55"/>
  <c r="D352" i="71"/>
  <c r="D144" i="58"/>
  <c r="D406" i="71"/>
  <c r="D144" i="61"/>
  <c r="S193" i="65"/>
  <c r="S24" i="49"/>
  <c r="S24" i="52"/>
  <c r="S250" i="65"/>
  <c r="D25" i="23"/>
  <c r="D25" i="26" s="1"/>
  <c r="D17" i="19"/>
  <c r="D17" i="23" s="1"/>
  <c r="D17" i="26" s="1"/>
  <c r="I12" i="23"/>
  <c r="I12" i="26" s="1"/>
  <c r="I4" i="19"/>
  <c r="I4" i="21" s="1"/>
  <c r="V12" i="21"/>
  <c r="S4" i="24"/>
  <c r="S4" i="27" s="1"/>
  <c r="G480" i="68"/>
  <c r="D17" i="24"/>
  <c r="D17" i="27" s="1"/>
  <c r="B111" i="6"/>
  <c r="B78" i="6"/>
  <c r="J4" i="24"/>
  <c r="J4" i="27" s="1"/>
  <c r="J3" i="20"/>
  <c r="L4" i="24"/>
  <c r="L4" i="27" s="1"/>
  <c r="L3" i="20"/>
  <c r="T4" i="24"/>
  <c r="T4" i="27" s="1"/>
  <c r="M24" i="56"/>
  <c r="S3" i="46"/>
  <c r="I141" i="6"/>
  <c r="I165" i="6"/>
  <c r="E340" i="67"/>
  <c r="E74" i="56"/>
  <c r="L320" i="71"/>
  <c r="L148" i="56"/>
  <c r="J334" i="71"/>
  <c r="J144" i="57"/>
  <c r="D424" i="68"/>
  <c r="D97" i="56"/>
  <c r="L290" i="66"/>
  <c r="L43" i="54"/>
  <c r="M334" i="71"/>
  <c r="M144" i="57"/>
  <c r="N377" i="64"/>
  <c r="N16" i="56"/>
  <c r="R424" i="68"/>
  <c r="R97" i="56"/>
  <c r="M424" i="68"/>
  <c r="M97" i="56"/>
  <c r="H340" i="66"/>
  <c r="H55" i="56"/>
  <c r="S138" i="6"/>
  <c r="S162" i="6"/>
  <c r="S122" i="6"/>
  <c r="S104" i="6"/>
  <c r="F12" i="23"/>
  <c r="F12" i="26" s="1"/>
  <c r="F4" i="19"/>
  <c r="S320" i="71"/>
  <c r="J17" i="21"/>
  <c r="G317" i="71"/>
  <c r="Q144" i="56"/>
  <c r="U12" i="23"/>
  <c r="U12" i="26" s="1"/>
  <c r="U4" i="19"/>
  <c r="F16" i="56"/>
  <c r="M12" i="23"/>
  <c r="M12" i="26" s="1"/>
  <c r="M4" i="19"/>
  <c r="N3" i="46"/>
  <c r="U316" i="71"/>
  <c r="C24" i="62"/>
  <c r="J168" i="6"/>
  <c r="J144" i="6"/>
  <c r="Q114" i="6"/>
  <c r="Q79" i="6"/>
  <c r="K114" i="6"/>
  <c r="K79" i="6"/>
  <c r="I369" i="71"/>
  <c r="I143" i="59"/>
  <c r="I423" i="71"/>
  <c r="I143" i="62"/>
  <c r="J124" i="55"/>
  <c r="J385" i="67"/>
  <c r="J62" i="59"/>
  <c r="J442" i="67"/>
  <c r="J62" i="62"/>
  <c r="E144" i="56"/>
  <c r="J352" i="71"/>
  <c r="J144" i="58"/>
  <c r="J144" i="61"/>
  <c r="J406" i="71"/>
  <c r="C3" i="20"/>
  <c r="C4" i="24"/>
  <c r="C4" i="27" s="1"/>
  <c r="I384" i="68"/>
  <c r="J43" i="62"/>
  <c r="T316" i="71"/>
  <c r="N12" i="23"/>
  <c r="N12" i="26" s="1"/>
  <c r="N4" i="19"/>
  <c r="N4" i="21" s="1"/>
  <c r="S32" i="10"/>
  <c r="S32" i="13"/>
  <c r="S32" i="16" s="1"/>
  <c r="U28" i="13"/>
  <c r="U28" i="16" s="1"/>
  <c r="U28" i="10"/>
  <c r="L385" i="66"/>
  <c r="L43" i="59"/>
  <c r="L43" i="62"/>
  <c r="L442" i="66"/>
  <c r="C385" i="70"/>
  <c r="K25" i="23"/>
  <c r="K25" i="26" s="1"/>
  <c r="K17" i="19"/>
  <c r="K17" i="23" s="1"/>
  <c r="K17" i="26" s="1"/>
  <c r="S205" i="72"/>
  <c r="S161" i="50"/>
  <c r="S161" i="53"/>
  <c r="S259" i="72"/>
  <c r="S12" i="21"/>
  <c r="R3" i="16"/>
  <c r="D25" i="21"/>
  <c r="J12" i="21"/>
  <c r="L12" i="21"/>
  <c r="T12" i="21"/>
  <c r="O352" i="71"/>
  <c r="O144" i="58"/>
  <c r="O406" i="71"/>
  <c r="O144" i="61"/>
  <c r="S168" i="64"/>
  <c r="S131" i="64"/>
  <c r="S152" i="64" s="1"/>
  <c r="U107" i="68"/>
  <c r="V89" i="66"/>
  <c r="U88" i="70"/>
  <c r="Q87" i="72"/>
  <c r="V89" i="65"/>
  <c r="R104" i="68"/>
  <c r="Q88" i="65"/>
  <c r="P103" i="68"/>
  <c r="T108" i="68"/>
  <c r="R88" i="72"/>
  <c r="T88" i="66"/>
  <c r="Q84" i="72"/>
  <c r="T83" i="72"/>
  <c r="V84" i="67"/>
  <c r="R87" i="71"/>
  <c r="T85" i="70"/>
  <c r="Q88" i="71"/>
  <c r="U85" i="65"/>
  <c r="S84" i="65"/>
  <c r="V83" i="71"/>
  <c r="P87" i="72"/>
  <c r="J62" i="56" l="1"/>
  <c r="P3" i="21"/>
  <c r="O315" i="72"/>
  <c r="J81" i="56"/>
  <c r="J87" i="56"/>
  <c r="O320" i="72"/>
  <c r="I148" i="56"/>
  <c r="J328" i="67"/>
  <c r="J334" i="67"/>
  <c r="U330" i="72"/>
  <c r="L408" i="68"/>
  <c r="L414" i="68"/>
  <c r="I81" i="56"/>
  <c r="I87" i="56"/>
  <c r="I328" i="67"/>
  <c r="I334" i="67"/>
  <c r="J279" i="71"/>
  <c r="J315" i="71" s="1"/>
  <c r="O148" i="56"/>
  <c r="G143" i="54"/>
  <c r="G143" i="56" s="1"/>
  <c r="J143" i="54"/>
  <c r="J143" i="56" s="1"/>
  <c r="O161" i="56"/>
  <c r="L81" i="56"/>
  <c r="L143" i="54"/>
  <c r="L143" i="56" s="1"/>
  <c r="J124" i="56"/>
  <c r="L315" i="72"/>
  <c r="J130" i="56"/>
  <c r="L320" i="72"/>
  <c r="I408" i="68"/>
  <c r="M17" i="21"/>
  <c r="I414" i="68"/>
  <c r="C328" i="67"/>
  <c r="C334" i="67"/>
  <c r="U176" i="56"/>
  <c r="J408" i="68"/>
  <c r="I279" i="71"/>
  <c r="I315" i="71" s="1"/>
  <c r="J414" i="68"/>
  <c r="S105" i="55"/>
  <c r="O320" i="71"/>
  <c r="S309" i="69"/>
  <c r="S105" i="59"/>
  <c r="S442" i="69"/>
  <c r="S105" i="62"/>
  <c r="S385" i="69"/>
  <c r="L87" i="56"/>
  <c r="T152" i="69"/>
  <c r="T121" i="46"/>
  <c r="S141" i="56"/>
  <c r="S105" i="54"/>
  <c r="S290" i="69"/>
  <c r="T153" i="69"/>
  <c r="T122" i="46"/>
  <c r="T98" i="69"/>
  <c r="T105" i="44"/>
  <c r="L370" i="64"/>
  <c r="L328" i="66"/>
  <c r="D279" i="71"/>
  <c r="D143" i="54"/>
  <c r="D143" i="56" s="1"/>
  <c r="K279" i="71"/>
  <c r="K315" i="71" s="1"/>
  <c r="K143" i="54"/>
  <c r="K143" i="56" s="1"/>
  <c r="C347" i="66"/>
  <c r="C43" i="57"/>
  <c r="I347" i="67"/>
  <c r="I62" i="57"/>
  <c r="F290" i="67"/>
  <c r="F62" i="54"/>
  <c r="N279" i="71"/>
  <c r="N143" i="54"/>
  <c r="S290" i="66"/>
  <c r="S43" i="54"/>
  <c r="L347" i="66"/>
  <c r="L43" i="57"/>
  <c r="L347" i="70"/>
  <c r="L124" i="57"/>
  <c r="J333" i="72"/>
  <c r="J161" i="57"/>
  <c r="J432" i="68"/>
  <c r="J81" i="57"/>
  <c r="K290" i="70"/>
  <c r="K124" i="54"/>
  <c r="S334" i="67"/>
  <c r="M388" i="71"/>
  <c r="M144" i="60"/>
  <c r="M442" i="71"/>
  <c r="M144" i="63"/>
  <c r="M385" i="70"/>
  <c r="M124" i="59"/>
  <c r="M124" i="62"/>
  <c r="M442" i="70"/>
  <c r="R81" i="55"/>
  <c r="J388" i="71"/>
  <c r="J144" i="60"/>
  <c r="J144" i="63"/>
  <c r="J442" i="71"/>
  <c r="B86" i="6"/>
  <c r="B110" i="6"/>
  <c r="B88" i="6"/>
  <c r="B91" i="6"/>
  <c r="B90" i="6"/>
  <c r="L3" i="19"/>
  <c r="L3" i="21" s="1"/>
  <c r="L4" i="23"/>
  <c r="L4" i="26" s="1"/>
  <c r="P164" i="6"/>
  <c r="P140" i="6"/>
  <c r="R168" i="6"/>
  <c r="R144" i="6"/>
  <c r="Q3" i="24"/>
  <c r="Q17" i="23"/>
  <c r="Q17" i="26" s="1"/>
  <c r="Q17" i="21"/>
  <c r="O290" i="67"/>
  <c r="O328" i="67" s="1"/>
  <c r="O334" i="67"/>
  <c r="F309" i="66"/>
  <c r="D388" i="71"/>
  <c r="D144" i="60"/>
  <c r="D442" i="71"/>
  <c r="D144" i="63"/>
  <c r="H81" i="55"/>
  <c r="V4" i="23"/>
  <c r="V4" i="26" s="1"/>
  <c r="E168" i="6"/>
  <c r="E144" i="6"/>
  <c r="U388" i="71"/>
  <c r="U144" i="60"/>
  <c r="U442" i="71"/>
  <c r="U144" i="63"/>
  <c r="V334" i="65"/>
  <c r="Q124" i="55"/>
  <c r="F17" i="21"/>
  <c r="F3" i="24"/>
  <c r="J366" i="66"/>
  <c r="J43" i="58"/>
  <c r="J43" i="61"/>
  <c r="J423" i="66"/>
  <c r="S100" i="46"/>
  <c r="S81" i="45"/>
  <c r="S81" i="46" s="1"/>
  <c r="Q480" i="68"/>
  <c r="Q81" i="59"/>
  <c r="Q81" i="62"/>
  <c r="Q552" i="68"/>
  <c r="Q309" i="66"/>
  <c r="E161" i="55"/>
  <c r="R385" i="70"/>
  <c r="R124" i="59"/>
  <c r="R124" i="62"/>
  <c r="R442" i="70"/>
  <c r="I279" i="72"/>
  <c r="I315" i="72" s="1"/>
  <c r="I320" i="72"/>
  <c r="R385" i="66"/>
  <c r="R43" i="59"/>
  <c r="R43" i="62"/>
  <c r="R442" i="66"/>
  <c r="O334" i="66"/>
  <c r="L290" i="67"/>
  <c r="L328" i="67" s="1"/>
  <c r="L334" i="67"/>
  <c r="Q385" i="67"/>
  <c r="Q62" i="59"/>
  <c r="Q62" i="62"/>
  <c r="Q442" i="67"/>
  <c r="C366" i="70"/>
  <c r="C124" i="58"/>
  <c r="C423" i="70"/>
  <c r="C124" i="61"/>
  <c r="C366" i="67"/>
  <c r="C62" i="58"/>
  <c r="C423" i="67"/>
  <c r="C62" i="61"/>
  <c r="L124" i="54"/>
  <c r="L124" i="56" s="1"/>
  <c r="L130" i="56"/>
  <c r="V130" i="56"/>
  <c r="U320" i="71"/>
  <c r="H168" i="6"/>
  <c r="H144" i="6"/>
  <c r="P130" i="56"/>
  <c r="H427" i="64"/>
  <c r="H3" i="59"/>
  <c r="H490" i="64"/>
  <c r="H3" i="62"/>
  <c r="F369" i="72"/>
  <c r="F161" i="59"/>
  <c r="F423" i="72"/>
  <c r="F161" i="62"/>
  <c r="P81" i="54"/>
  <c r="P81" i="56" s="1"/>
  <c r="P87" i="56"/>
  <c r="P366" i="66"/>
  <c r="P43" i="58"/>
  <c r="P423" i="66"/>
  <c r="P43" i="61"/>
  <c r="E81" i="55"/>
  <c r="M161" i="55"/>
  <c r="G320" i="71"/>
  <c r="I62" i="56"/>
  <c r="K384" i="68"/>
  <c r="C81" i="54"/>
  <c r="C81" i="56" s="1"/>
  <c r="C87" i="56"/>
  <c r="H62" i="55"/>
  <c r="F343" i="64"/>
  <c r="K385" i="67"/>
  <c r="K62" i="59"/>
  <c r="K62" i="62"/>
  <c r="K442" i="67"/>
  <c r="K290" i="67"/>
  <c r="K62" i="54"/>
  <c r="J143" i="57"/>
  <c r="Q360" i="68"/>
  <c r="Q81" i="54"/>
  <c r="I333" i="71"/>
  <c r="I143" i="57"/>
  <c r="R279" i="71"/>
  <c r="R143" i="54"/>
  <c r="C333" i="71"/>
  <c r="C143" i="57"/>
  <c r="L333" i="71"/>
  <c r="L143" i="57"/>
  <c r="C3" i="24"/>
  <c r="K161" i="55"/>
  <c r="R384" i="68"/>
  <c r="L3" i="24"/>
  <c r="B87" i="6"/>
  <c r="H124" i="55"/>
  <c r="O366" i="67"/>
  <c r="O62" i="58"/>
  <c r="O62" i="61"/>
  <c r="O423" i="67"/>
  <c r="F385" i="66"/>
  <c r="F43" i="59"/>
  <c r="F442" i="66"/>
  <c r="F43" i="62"/>
  <c r="H384" i="68"/>
  <c r="V4" i="21"/>
  <c r="Q3" i="19"/>
  <c r="Q4" i="23"/>
  <c r="Q4" i="26" s="1"/>
  <c r="P3" i="27"/>
  <c r="M62" i="55"/>
  <c r="Q309" i="70"/>
  <c r="K3" i="24"/>
  <c r="O143" i="56"/>
  <c r="I124" i="54"/>
  <c r="I124" i="56" s="1"/>
  <c r="I130" i="56"/>
  <c r="V87" i="56"/>
  <c r="K388" i="71"/>
  <c r="K144" i="60"/>
  <c r="K144" i="63"/>
  <c r="K442" i="71"/>
  <c r="S185" i="68"/>
  <c r="S142" i="68"/>
  <c r="S166" i="68" s="1"/>
  <c r="Q385" i="66"/>
  <c r="Q43" i="59"/>
  <c r="Q442" i="66"/>
  <c r="Q43" i="62"/>
  <c r="E297" i="72"/>
  <c r="L3" i="56"/>
  <c r="D168" i="6"/>
  <c r="D144" i="6"/>
  <c r="O164" i="6"/>
  <c r="O140" i="6"/>
  <c r="H4" i="23"/>
  <c r="H4" i="26" s="1"/>
  <c r="H3" i="19"/>
  <c r="S77" i="46"/>
  <c r="S62" i="45"/>
  <c r="S62" i="46" s="1"/>
  <c r="I351" i="72"/>
  <c r="I161" i="58"/>
  <c r="I405" i="72"/>
  <c r="I161" i="61"/>
  <c r="S161" i="45"/>
  <c r="S161" i="46" s="1"/>
  <c r="S175" i="46"/>
  <c r="H388" i="71"/>
  <c r="H144" i="60"/>
  <c r="H442" i="71"/>
  <c r="H144" i="63"/>
  <c r="L366" i="67"/>
  <c r="L62" i="58"/>
  <c r="L423" i="67"/>
  <c r="L62" i="61"/>
  <c r="S29" i="24"/>
  <c r="S29" i="27" s="1"/>
  <c r="S29" i="21"/>
  <c r="L290" i="70"/>
  <c r="L328" i="70" s="1"/>
  <c r="L334" i="70"/>
  <c r="V334" i="70"/>
  <c r="F78" i="6"/>
  <c r="F111" i="6"/>
  <c r="J3" i="54"/>
  <c r="J9" i="56"/>
  <c r="T388" i="71"/>
  <c r="T144" i="60"/>
  <c r="T442" i="71"/>
  <c r="T144" i="63"/>
  <c r="P360" i="68"/>
  <c r="P408" i="68" s="1"/>
  <c r="P414" i="68"/>
  <c r="I366" i="67"/>
  <c r="I62" i="58"/>
  <c r="I62" i="61"/>
  <c r="I423" i="67"/>
  <c r="E384" i="68"/>
  <c r="M297" i="72"/>
  <c r="V166" i="56"/>
  <c r="I68" i="56"/>
  <c r="C3" i="19"/>
  <c r="C4" i="23"/>
  <c r="C4" i="26" s="1"/>
  <c r="K480" i="68"/>
  <c r="K81" i="59"/>
  <c r="K81" i="62"/>
  <c r="K552" i="68"/>
  <c r="N388" i="71"/>
  <c r="N144" i="60"/>
  <c r="N144" i="63"/>
  <c r="N442" i="71"/>
  <c r="C360" i="68"/>
  <c r="C408" i="68" s="1"/>
  <c r="C414" i="68"/>
  <c r="H309" i="67"/>
  <c r="K124" i="55"/>
  <c r="F427" i="64"/>
  <c r="F3" i="59"/>
  <c r="F490" i="64"/>
  <c r="F3" i="62"/>
  <c r="I351" i="71"/>
  <c r="I143" i="58"/>
  <c r="I405" i="71"/>
  <c r="I143" i="61"/>
  <c r="F322" i="64"/>
  <c r="F3" i="54"/>
  <c r="T320" i="71"/>
  <c r="D279" i="72"/>
  <c r="D161" i="54"/>
  <c r="U31" i="23"/>
  <c r="U31" i="26" s="1"/>
  <c r="H290" i="67"/>
  <c r="H62" i="54"/>
  <c r="O333" i="72"/>
  <c r="O161" i="57"/>
  <c r="Q290" i="67"/>
  <c r="Q62" i="54"/>
  <c r="P432" i="68"/>
  <c r="P81" i="57"/>
  <c r="H279" i="72"/>
  <c r="H161" i="54"/>
  <c r="N290" i="67"/>
  <c r="N62" i="54"/>
  <c r="P347" i="70"/>
  <c r="P124" i="57"/>
  <c r="G333" i="71"/>
  <c r="G143" i="57"/>
  <c r="J385" i="64"/>
  <c r="J3" i="57"/>
  <c r="K78" i="6"/>
  <c r="K111" i="6"/>
  <c r="F4" i="23"/>
  <c r="F4" i="26" s="1"/>
  <c r="F3" i="19"/>
  <c r="F3" i="21" s="1"/>
  <c r="K297" i="72"/>
  <c r="U9" i="56"/>
  <c r="N124" i="55"/>
  <c r="R480" i="68"/>
  <c r="R81" i="59"/>
  <c r="R552" i="68"/>
  <c r="R81" i="62"/>
  <c r="H309" i="70"/>
  <c r="H480" i="68"/>
  <c r="H81" i="59"/>
  <c r="H81" i="62"/>
  <c r="H552" i="68"/>
  <c r="M309" i="67"/>
  <c r="G81" i="54"/>
  <c r="G81" i="56" s="1"/>
  <c r="G87" i="56"/>
  <c r="Q385" i="70"/>
  <c r="Q124" i="59"/>
  <c r="Q442" i="70"/>
  <c r="Q124" i="62"/>
  <c r="I290" i="70"/>
  <c r="I328" i="70" s="1"/>
  <c r="I334" i="70"/>
  <c r="S130" i="56"/>
  <c r="V414" i="68"/>
  <c r="S238" i="68"/>
  <c r="S81" i="49"/>
  <c r="S81" i="52"/>
  <c r="S310" i="68"/>
  <c r="S43" i="45"/>
  <c r="S58" i="46"/>
  <c r="E369" i="72"/>
  <c r="E161" i="59"/>
  <c r="E161" i="62"/>
  <c r="E423" i="72"/>
  <c r="U130" i="56"/>
  <c r="L9" i="56"/>
  <c r="H3" i="24"/>
  <c r="C141" i="6"/>
  <c r="C165" i="6"/>
  <c r="F143" i="55"/>
  <c r="G388" i="71"/>
  <c r="G144" i="60"/>
  <c r="G442" i="71"/>
  <c r="G144" i="63"/>
  <c r="N3" i="55"/>
  <c r="S151" i="67"/>
  <c r="S117" i="67"/>
  <c r="S136" i="67" s="1"/>
  <c r="S147" i="72"/>
  <c r="S115" i="72"/>
  <c r="S133" i="72" s="1"/>
  <c r="P62" i="54"/>
  <c r="P62" i="56" s="1"/>
  <c r="P68" i="56"/>
  <c r="T17" i="23"/>
  <c r="T17" i="26" s="1"/>
  <c r="T17" i="21"/>
  <c r="D124" i="55"/>
  <c r="S212" i="67"/>
  <c r="S62" i="50"/>
  <c r="S269" i="67"/>
  <c r="S62" i="53"/>
  <c r="S21" i="56"/>
  <c r="L366" i="70"/>
  <c r="L124" i="58"/>
  <c r="L124" i="61"/>
  <c r="L423" i="70"/>
  <c r="F297" i="71"/>
  <c r="N3" i="24"/>
  <c r="R3" i="24"/>
  <c r="J322" i="64"/>
  <c r="J364" i="64" s="1"/>
  <c r="J370" i="64"/>
  <c r="V68" i="56"/>
  <c r="P456" i="68"/>
  <c r="P81" i="58"/>
  <c r="P81" i="61"/>
  <c r="P528" i="68"/>
  <c r="J456" i="68"/>
  <c r="J81" i="58"/>
  <c r="J81" i="61"/>
  <c r="J528" i="68"/>
  <c r="D81" i="55"/>
  <c r="E480" i="68"/>
  <c r="E81" i="59"/>
  <c r="E552" i="68"/>
  <c r="E81" i="62"/>
  <c r="M369" i="72"/>
  <c r="M161" i="59"/>
  <c r="M161" i="62"/>
  <c r="M423" i="72"/>
  <c r="J328" i="70"/>
  <c r="N143" i="55"/>
  <c r="C456" i="68"/>
  <c r="C81" i="58"/>
  <c r="C528" i="68"/>
  <c r="C81" i="61"/>
  <c r="H385" i="67"/>
  <c r="H62" i="59"/>
  <c r="H442" i="67"/>
  <c r="H62" i="62"/>
  <c r="K309" i="70"/>
  <c r="E360" i="68"/>
  <c r="E81" i="54"/>
  <c r="S290" i="65"/>
  <c r="S24" i="54"/>
  <c r="H279" i="71"/>
  <c r="H143" i="54"/>
  <c r="H143" i="56" s="1"/>
  <c r="S322" i="64"/>
  <c r="S3" i="54"/>
  <c r="O347" i="66"/>
  <c r="O43" i="57"/>
  <c r="D290" i="67"/>
  <c r="D62" i="54"/>
  <c r="G432" i="68"/>
  <c r="G81" i="57"/>
  <c r="M290" i="66"/>
  <c r="M43" i="54"/>
  <c r="H290" i="70"/>
  <c r="H124" i="54"/>
  <c r="D290" i="66"/>
  <c r="D43" i="54"/>
  <c r="P347" i="66"/>
  <c r="P43" i="57"/>
  <c r="K360" i="68"/>
  <c r="K81" i="54"/>
  <c r="T334" i="70"/>
  <c r="T130" i="56"/>
  <c r="J347" i="70"/>
  <c r="J124" i="57"/>
  <c r="O333" i="71"/>
  <c r="O143" i="57"/>
  <c r="O347" i="67"/>
  <c r="O62" i="57"/>
  <c r="I432" i="68"/>
  <c r="I81" i="57"/>
  <c r="M4" i="23"/>
  <c r="M4" i="26" s="1"/>
  <c r="M3" i="19"/>
  <c r="M3" i="21" s="1"/>
  <c r="K369" i="72"/>
  <c r="K161" i="59"/>
  <c r="K423" i="72"/>
  <c r="K161" i="62"/>
  <c r="U370" i="64"/>
  <c r="N81" i="55"/>
  <c r="L366" i="66"/>
  <c r="L43" i="58"/>
  <c r="L423" i="66"/>
  <c r="L43" i="61"/>
  <c r="N309" i="70"/>
  <c r="F62" i="55"/>
  <c r="B165" i="6"/>
  <c r="B141" i="6"/>
  <c r="I3" i="19"/>
  <c r="I3" i="21" s="1"/>
  <c r="I4" i="23"/>
  <c r="I4" i="26" s="1"/>
  <c r="S4" i="23"/>
  <c r="S4" i="26" s="1"/>
  <c r="E43" i="55"/>
  <c r="H385" i="70"/>
  <c r="H124" i="59"/>
  <c r="H124" i="62"/>
  <c r="H442" i="70"/>
  <c r="H43" i="55"/>
  <c r="D43" i="55"/>
  <c r="E124" i="55"/>
  <c r="F369" i="71"/>
  <c r="F143" i="59"/>
  <c r="F423" i="71"/>
  <c r="F143" i="62"/>
  <c r="K17" i="21"/>
  <c r="C161" i="54"/>
  <c r="C161" i="56" s="1"/>
  <c r="C166" i="56"/>
  <c r="D369" i="71"/>
  <c r="D143" i="59"/>
  <c r="D423" i="71"/>
  <c r="D143" i="62"/>
  <c r="M385" i="67"/>
  <c r="M62" i="59"/>
  <c r="M442" i="67"/>
  <c r="M62" i="62"/>
  <c r="G360" i="68"/>
  <c r="G408" i="68" s="1"/>
  <c r="G414" i="68"/>
  <c r="N161" i="55"/>
  <c r="O3" i="19"/>
  <c r="O3" i="21" s="1"/>
  <c r="O4" i="23"/>
  <c r="O4" i="26" s="1"/>
  <c r="I366" i="70"/>
  <c r="I124" i="58"/>
  <c r="I423" i="70"/>
  <c r="I124" i="61"/>
  <c r="C351" i="71"/>
  <c r="C143" i="58"/>
  <c r="C405" i="71"/>
  <c r="S334" i="70"/>
  <c r="S151" i="66"/>
  <c r="S117" i="66"/>
  <c r="S136" i="66" s="1"/>
  <c r="U334" i="70"/>
  <c r="E17" i="21"/>
  <c r="N343" i="64"/>
  <c r="S193" i="67"/>
  <c r="S62" i="49"/>
  <c r="S250" i="67"/>
  <c r="S62" i="52"/>
  <c r="S187" i="72"/>
  <c r="S161" i="49"/>
  <c r="S161" i="52"/>
  <c r="S241" i="72"/>
  <c r="N320" i="71"/>
  <c r="H161" i="55"/>
  <c r="P290" i="67"/>
  <c r="P328" i="67" s="1"/>
  <c r="P334" i="67"/>
  <c r="J87" i="6"/>
  <c r="J86" i="6"/>
  <c r="J110" i="6"/>
  <c r="J91" i="6"/>
  <c r="J88" i="6"/>
  <c r="J90" i="6"/>
  <c r="D309" i="70"/>
  <c r="S382" i="64"/>
  <c r="F144" i="6"/>
  <c r="F168" i="6"/>
  <c r="O43" i="56"/>
  <c r="J406" i="64"/>
  <c r="J3" i="58"/>
  <c r="J469" i="64"/>
  <c r="J3" i="61"/>
  <c r="M43" i="55"/>
  <c r="V334" i="67"/>
  <c r="E62" i="55"/>
  <c r="U30" i="56"/>
  <c r="D384" i="68"/>
  <c r="F81" i="55"/>
  <c r="L279" i="71"/>
  <c r="L315" i="71" s="1"/>
  <c r="J334" i="70"/>
  <c r="K369" i="71"/>
  <c r="K143" i="59"/>
  <c r="K423" i="71"/>
  <c r="K143" i="62"/>
  <c r="D62" i="55"/>
  <c r="K385" i="70"/>
  <c r="K124" i="59"/>
  <c r="K442" i="70"/>
  <c r="K124" i="62"/>
  <c r="S345" i="70"/>
  <c r="Q290" i="70"/>
  <c r="Q124" i="54"/>
  <c r="C333" i="72"/>
  <c r="C161" i="57"/>
  <c r="M290" i="67"/>
  <c r="M62" i="54"/>
  <c r="R290" i="67"/>
  <c r="J347" i="66"/>
  <c r="J43" i="57"/>
  <c r="E279" i="72"/>
  <c r="E161" i="54"/>
  <c r="F360" i="68"/>
  <c r="F81" i="54"/>
  <c r="M279" i="72"/>
  <c r="M161" i="54"/>
  <c r="F290" i="70"/>
  <c r="F124" i="54"/>
  <c r="L385" i="64"/>
  <c r="L3" i="57"/>
  <c r="S32" i="23"/>
  <c r="S32" i="26" s="1"/>
  <c r="E290" i="66"/>
  <c r="E43" i="54"/>
  <c r="H360" i="68"/>
  <c r="H81" i="54"/>
  <c r="F290" i="66"/>
  <c r="F43" i="54"/>
  <c r="G347" i="67"/>
  <c r="G62" i="57"/>
  <c r="M360" i="68"/>
  <c r="M81" i="54"/>
  <c r="Q279" i="72"/>
  <c r="Q161" i="54"/>
  <c r="C347" i="67"/>
  <c r="C62" i="57"/>
  <c r="L333" i="72"/>
  <c r="L161" i="57"/>
  <c r="K144" i="6"/>
  <c r="K168" i="6"/>
  <c r="N62" i="55"/>
  <c r="M81" i="55"/>
  <c r="N384" i="68"/>
  <c r="N385" i="70"/>
  <c r="N124" i="59"/>
  <c r="N442" i="70"/>
  <c r="N124" i="62"/>
  <c r="F309" i="67"/>
  <c r="L351" i="71"/>
  <c r="L143" i="61"/>
  <c r="L405" i="71"/>
  <c r="C43" i="54"/>
  <c r="C43" i="56" s="1"/>
  <c r="C49" i="56"/>
  <c r="D17" i="21"/>
  <c r="L388" i="71"/>
  <c r="L144" i="60"/>
  <c r="L442" i="71"/>
  <c r="L144" i="63"/>
  <c r="E309" i="66"/>
  <c r="H309" i="66"/>
  <c r="V388" i="71"/>
  <c r="V144" i="60"/>
  <c r="V442" i="71"/>
  <c r="V144" i="63"/>
  <c r="D309" i="66"/>
  <c r="E309" i="70"/>
  <c r="O315" i="71"/>
  <c r="O351" i="71"/>
  <c r="O143" i="61"/>
  <c r="O405" i="71"/>
  <c r="C279" i="72"/>
  <c r="C315" i="72" s="1"/>
  <c r="C320" i="72"/>
  <c r="G456" i="68"/>
  <c r="G81" i="58"/>
  <c r="G81" i="61"/>
  <c r="G528" i="68"/>
  <c r="E388" i="71"/>
  <c r="E144" i="60"/>
  <c r="E144" i="63"/>
  <c r="E442" i="71"/>
  <c r="N297" i="72"/>
  <c r="O3" i="24"/>
  <c r="L164" i="6"/>
  <c r="L140" i="6"/>
  <c r="S193" i="66"/>
  <c r="S43" i="49"/>
  <c r="S250" i="66"/>
  <c r="S43" i="52"/>
  <c r="D3" i="24"/>
  <c r="D3" i="19"/>
  <c r="D4" i="23"/>
  <c r="D4" i="26" s="1"/>
  <c r="R4" i="23"/>
  <c r="R4" i="26" s="1"/>
  <c r="R3" i="19"/>
  <c r="C110" i="6"/>
  <c r="C86" i="6"/>
  <c r="C88" i="6"/>
  <c r="C91" i="6"/>
  <c r="C90" i="6"/>
  <c r="C388" i="71"/>
  <c r="C144" i="60"/>
  <c r="C442" i="71"/>
  <c r="C144" i="63"/>
  <c r="N427" i="64"/>
  <c r="N3" i="59"/>
  <c r="N490" i="64"/>
  <c r="N3" i="62"/>
  <c r="O366" i="66"/>
  <c r="O43" i="58"/>
  <c r="O43" i="61"/>
  <c r="O423" i="66"/>
  <c r="N369" i="71"/>
  <c r="N143" i="59"/>
  <c r="N423" i="71"/>
  <c r="N143" i="62"/>
  <c r="H297" i="72"/>
  <c r="I3" i="54"/>
  <c r="I9" i="56"/>
  <c r="P366" i="67"/>
  <c r="P62" i="58"/>
  <c r="P423" i="67"/>
  <c r="P62" i="61"/>
  <c r="E3" i="24"/>
  <c r="J165" i="6"/>
  <c r="J141" i="6"/>
  <c r="P328" i="70"/>
  <c r="H17" i="23"/>
  <c r="H17" i="26" s="1"/>
  <c r="H17" i="21"/>
  <c r="Q369" i="71"/>
  <c r="Q143" i="59"/>
  <c r="Q143" i="62"/>
  <c r="Q423" i="71"/>
  <c r="D385" i="70"/>
  <c r="D124" i="59"/>
  <c r="D442" i="70"/>
  <c r="D124" i="62"/>
  <c r="O351" i="72"/>
  <c r="O161" i="58"/>
  <c r="O161" i="61"/>
  <c r="O405" i="72"/>
  <c r="C62" i="56"/>
  <c r="R143" i="55"/>
  <c r="R17" i="23"/>
  <c r="R17" i="26" s="1"/>
  <c r="R17" i="21"/>
  <c r="O49" i="56"/>
  <c r="M309" i="66"/>
  <c r="F388" i="71"/>
  <c r="F144" i="60"/>
  <c r="F144" i="63"/>
  <c r="F442" i="71"/>
  <c r="E309" i="67"/>
  <c r="U334" i="65"/>
  <c r="D480" i="68"/>
  <c r="D81" i="59"/>
  <c r="D81" i="62"/>
  <c r="D552" i="68"/>
  <c r="F384" i="68"/>
  <c r="D297" i="71"/>
  <c r="Q388" i="71"/>
  <c r="Q144" i="60"/>
  <c r="Q144" i="63"/>
  <c r="Q442" i="71"/>
  <c r="S40" i="56"/>
  <c r="D309" i="67"/>
  <c r="F124" i="55"/>
  <c r="T334" i="65"/>
  <c r="T30" i="56"/>
  <c r="T49" i="56"/>
  <c r="R290" i="66"/>
  <c r="R43" i="54"/>
  <c r="C347" i="70"/>
  <c r="C124" i="57"/>
  <c r="C432" i="68"/>
  <c r="C81" i="57"/>
  <c r="N290" i="70"/>
  <c r="N124" i="54"/>
  <c r="Q290" i="66"/>
  <c r="Q43" i="54"/>
  <c r="R360" i="68"/>
  <c r="R81" i="54"/>
  <c r="M279" i="71"/>
  <c r="M315" i="71" s="1"/>
  <c r="M143" i="54"/>
  <c r="S290" i="70"/>
  <c r="S124" i="54"/>
  <c r="T320" i="72"/>
  <c r="U62" i="55"/>
  <c r="M290" i="70"/>
  <c r="M124" i="54"/>
  <c r="E290" i="67"/>
  <c r="E62" i="54"/>
  <c r="C347" i="65"/>
  <c r="C24" i="57"/>
  <c r="T370" i="64"/>
  <c r="T9" i="56"/>
  <c r="Q78" i="6"/>
  <c r="Q111" i="6"/>
  <c r="U4" i="23"/>
  <c r="U4" i="26" s="1"/>
  <c r="S134" i="6"/>
  <c r="S158" i="6"/>
  <c r="S118" i="6"/>
  <c r="N309" i="67"/>
  <c r="M384" i="68"/>
  <c r="N480" i="68"/>
  <c r="N81" i="59"/>
  <c r="N81" i="62"/>
  <c r="N552" i="68"/>
  <c r="F385" i="67"/>
  <c r="F62" i="59"/>
  <c r="F442" i="67"/>
  <c r="F62" i="62"/>
  <c r="C290" i="66"/>
  <c r="C328" i="66" s="1"/>
  <c r="C334" i="66"/>
  <c r="S3" i="14"/>
  <c r="E3" i="19"/>
  <c r="E3" i="21" s="1"/>
  <c r="E4" i="23"/>
  <c r="E4" i="26" s="1"/>
  <c r="E385" i="66"/>
  <c r="E43" i="59"/>
  <c r="E442" i="66"/>
  <c r="E43" i="62"/>
  <c r="H385" i="66"/>
  <c r="H43" i="59"/>
  <c r="H43" i="62"/>
  <c r="H442" i="66"/>
  <c r="C24" i="54"/>
  <c r="C30" i="56"/>
  <c r="D385" i="66"/>
  <c r="D43" i="59"/>
  <c r="D43" i="62"/>
  <c r="D442" i="66"/>
  <c r="E385" i="70"/>
  <c r="E124" i="59"/>
  <c r="E124" i="62"/>
  <c r="E442" i="70"/>
  <c r="L43" i="56"/>
  <c r="M78" i="6"/>
  <c r="M111" i="6"/>
  <c r="K4" i="23"/>
  <c r="K4" i="26" s="1"/>
  <c r="K3" i="19"/>
  <c r="C351" i="72"/>
  <c r="C161" i="58"/>
  <c r="C161" i="61"/>
  <c r="C405" i="72"/>
  <c r="H369" i="71"/>
  <c r="H143" i="59"/>
  <c r="H423" i="71"/>
  <c r="H143" i="62"/>
  <c r="I388" i="71"/>
  <c r="I144" i="60"/>
  <c r="I144" i="63"/>
  <c r="I442" i="71"/>
  <c r="D161" i="55"/>
  <c r="R388" i="71"/>
  <c r="R144" i="60"/>
  <c r="R442" i="71"/>
  <c r="R144" i="63"/>
  <c r="J161" i="54"/>
  <c r="J161" i="56" s="1"/>
  <c r="J166" i="56"/>
  <c r="N369" i="72"/>
  <c r="N161" i="59"/>
  <c r="N161" i="62"/>
  <c r="N423" i="72"/>
  <c r="S3" i="13"/>
  <c r="S3" i="10"/>
  <c r="U166" i="56"/>
  <c r="M369" i="71"/>
  <c r="M143" i="59"/>
  <c r="M423" i="71"/>
  <c r="M143" i="62"/>
  <c r="D4" i="21"/>
  <c r="M143" i="55"/>
  <c r="C143" i="61"/>
  <c r="J366" i="67"/>
  <c r="J62" i="58"/>
  <c r="J423" i="67"/>
  <c r="J62" i="61"/>
  <c r="S166" i="56"/>
  <c r="J351" i="71"/>
  <c r="J143" i="58"/>
  <c r="J405" i="71"/>
  <c r="J143" i="61"/>
  <c r="P366" i="70"/>
  <c r="P124" i="58"/>
  <c r="P124" i="61"/>
  <c r="P423" i="70"/>
  <c r="H369" i="72"/>
  <c r="H161" i="59"/>
  <c r="H423" i="72"/>
  <c r="H161" i="62"/>
  <c r="I322" i="64"/>
  <c r="I364" i="64" s="1"/>
  <c r="I370" i="64"/>
  <c r="N297" i="71"/>
  <c r="E4" i="21"/>
  <c r="T144" i="6"/>
  <c r="T168" i="6"/>
  <c r="P334" i="70"/>
  <c r="C68" i="56"/>
  <c r="M4" i="21"/>
  <c r="M385" i="66"/>
  <c r="M43" i="59"/>
  <c r="M442" i="66"/>
  <c r="M43" i="62"/>
  <c r="S115" i="6"/>
  <c r="S79" i="6"/>
  <c r="G62" i="54"/>
  <c r="G68" i="56"/>
  <c r="E385" i="67"/>
  <c r="E62" i="59"/>
  <c r="E62" i="62"/>
  <c r="E442" i="67"/>
  <c r="R309" i="67"/>
  <c r="F480" i="68"/>
  <c r="F81" i="59"/>
  <c r="F552" i="68"/>
  <c r="F81" i="62"/>
  <c r="N78" i="6"/>
  <c r="N111" i="6"/>
  <c r="G315" i="71"/>
  <c r="Q161" i="55"/>
  <c r="S344" i="65"/>
  <c r="D385" i="67"/>
  <c r="D62" i="59"/>
  <c r="D442" i="67"/>
  <c r="D62" i="62"/>
  <c r="F309" i="70"/>
  <c r="N360" i="68"/>
  <c r="N81" i="54"/>
  <c r="F279" i="72"/>
  <c r="F161" i="54"/>
  <c r="E279" i="71"/>
  <c r="E143" i="54"/>
  <c r="P347" i="67"/>
  <c r="P62" i="57"/>
  <c r="R290" i="70"/>
  <c r="R124" i="54"/>
  <c r="J347" i="67"/>
  <c r="J62" i="57"/>
  <c r="N322" i="64"/>
  <c r="N3" i="54"/>
  <c r="D360" i="68"/>
  <c r="D81" i="54"/>
  <c r="U383" i="64"/>
  <c r="U22" i="56"/>
  <c r="H290" i="66"/>
  <c r="H43" i="54"/>
  <c r="H322" i="64"/>
  <c r="H3" i="54"/>
  <c r="I385" i="64"/>
  <c r="I3" i="57"/>
  <c r="N385" i="67"/>
  <c r="N62" i="59"/>
  <c r="N62" i="62"/>
  <c r="N442" i="67"/>
  <c r="M480" i="68"/>
  <c r="M81" i="59"/>
  <c r="M81" i="62"/>
  <c r="M552" i="68"/>
  <c r="M124" i="55"/>
  <c r="E369" i="71"/>
  <c r="E143" i="59"/>
  <c r="E423" i="71"/>
  <c r="E143" i="62"/>
  <c r="C366" i="66"/>
  <c r="C43" i="58"/>
  <c r="C423" i="66"/>
  <c r="C43" i="61"/>
  <c r="J3" i="24"/>
  <c r="R78" i="6"/>
  <c r="R111" i="6"/>
  <c r="C290" i="65"/>
  <c r="C328" i="65" s="1"/>
  <c r="C334" i="65"/>
  <c r="G351" i="71"/>
  <c r="G143" i="58"/>
  <c r="G405" i="71"/>
  <c r="G143" i="61"/>
  <c r="L49" i="56"/>
  <c r="E78" i="6"/>
  <c r="E111" i="6"/>
  <c r="U49" i="56"/>
  <c r="L406" i="64"/>
  <c r="L3" i="58"/>
  <c r="L3" i="61"/>
  <c r="L469" i="64"/>
  <c r="L351" i="72"/>
  <c r="L161" i="58"/>
  <c r="L405" i="72"/>
  <c r="L161" i="61"/>
  <c r="D297" i="72"/>
  <c r="J279" i="72"/>
  <c r="J315" i="72" s="1"/>
  <c r="J320" i="72"/>
  <c r="H297" i="71"/>
  <c r="J4" i="23"/>
  <c r="J4" i="26" s="1"/>
  <c r="J3" i="19"/>
  <c r="J3" i="21" s="1"/>
  <c r="L161" i="56"/>
  <c r="J43" i="54"/>
  <c r="J43" i="56" s="1"/>
  <c r="J49" i="56"/>
  <c r="U320" i="72"/>
  <c r="Q81" i="55"/>
  <c r="R124" i="55"/>
  <c r="P3" i="26"/>
  <c r="U30" i="24"/>
  <c r="U30" i="27" s="1"/>
  <c r="S320" i="72"/>
  <c r="R369" i="71"/>
  <c r="R143" i="59"/>
  <c r="R423" i="71"/>
  <c r="R143" i="62"/>
  <c r="V9" i="56"/>
  <c r="I406" i="64"/>
  <c r="I3" i="58"/>
  <c r="I469" i="64"/>
  <c r="I3" i="61"/>
  <c r="R43" i="55"/>
  <c r="C279" i="71"/>
  <c r="C315" i="71" s="1"/>
  <c r="Q62" i="55"/>
  <c r="C124" i="54"/>
  <c r="C124" i="56" s="1"/>
  <c r="C130" i="56"/>
  <c r="J366" i="70"/>
  <c r="J124" i="58"/>
  <c r="J124" i="61"/>
  <c r="J423" i="70"/>
  <c r="V320" i="72"/>
  <c r="M3" i="24"/>
  <c r="R297" i="71"/>
  <c r="L143" i="58"/>
  <c r="G3" i="24"/>
  <c r="H78" i="6"/>
  <c r="H111" i="6"/>
  <c r="C143" i="54"/>
  <c r="C143" i="56" s="1"/>
  <c r="H3" i="55"/>
  <c r="F161" i="55"/>
  <c r="G290" i="67"/>
  <c r="G328" i="67" s="1"/>
  <c r="G334" i="67"/>
  <c r="P43" i="54"/>
  <c r="P49" i="56"/>
  <c r="R385" i="67"/>
  <c r="R62" i="59"/>
  <c r="R442" i="67"/>
  <c r="R62" i="62"/>
  <c r="Q297" i="72"/>
  <c r="S59" i="56"/>
  <c r="F385" i="70"/>
  <c r="F124" i="59"/>
  <c r="F442" i="70"/>
  <c r="F124" i="62"/>
  <c r="K62" i="55"/>
  <c r="L432" i="68"/>
  <c r="L81" i="57"/>
  <c r="F279" i="71"/>
  <c r="F143" i="54"/>
  <c r="I333" i="72"/>
  <c r="I161" i="57"/>
  <c r="I347" i="70"/>
  <c r="I124" i="57"/>
  <c r="L347" i="67"/>
  <c r="L62" i="57"/>
  <c r="K279" i="72"/>
  <c r="K161" i="54"/>
  <c r="N279" i="72"/>
  <c r="N161" i="54"/>
  <c r="D290" i="70"/>
  <c r="D124" i="54"/>
  <c r="E290" i="70"/>
  <c r="E124" i="54"/>
  <c r="Q279" i="71"/>
  <c r="Q315" i="71" s="1"/>
  <c r="Q143" i="54"/>
  <c r="Q143" i="56" s="1"/>
  <c r="T414" i="68"/>
  <c r="T87" i="56"/>
  <c r="O143" i="58"/>
  <c r="N4" i="23"/>
  <c r="N4" i="26" s="1"/>
  <c r="N3" i="19"/>
  <c r="N3" i="21" s="1"/>
  <c r="Q144" i="6"/>
  <c r="Q168" i="6"/>
  <c r="S68" i="56"/>
  <c r="M309" i="70"/>
  <c r="J333" i="71"/>
  <c r="L334" i="66"/>
  <c r="G4" i="23"/>
  <c r="G4" i="26" s="1"/>
  <c r="G3" i="19"/>
  <c r="O62" i="54"/>
  <c r="O62" i="56" s="1"/>
  <c r="O68" i="56"/>
  <c r="F43" i="55"/>
  <c r="C366" i="65"/>
  <c r="C24" i="58"/>
  <c r="C423" i="65"/>
  <c r="C24" i="61"/>
  <c r="S388" i="71"/>
  <c r="S144" i="60"/>
  <c r="S144" i="63"/>
  <c r="S442" i="71"/>
  <c r="I140" i="6"/>
  <c r="I164" i="6"/>
  <c r="G140" i="6"/>
  <c r="G164" i="6"/>
  <c r="M168" i="6"/>
  <c r="M144" i="6"/>
  <c r="U334" i="66"/>
  <c r="V30" i="56"/>
  <c r="D369" i="72"/>
  <c r="D161" i="59"/>
  <c r="D423" i="72"/>
  <c r="D161" i="62"/>
  <c r="J351" i="72"/>
  <c r="J161" i="58"/>
  <c r="J405" i="72"/>
  <c r="J161" i="61"/>
  <c r="L364" i="64"/>
  <c r="L166" i="56"/>
  <c r="E143" i="55"/>
  <c r="F4" i="21"/>
  <c r="J290" i="66"/>
  <c r="J328" i="66" s="1"/>
  <c r="J334" i="66"/>
  <c r="Q384" i="68"/>
  <c r="Q43" i="55"/>
  <c r="R309" i="70"/>
  <c r="D78" i="6"/>
  <c r="D111" i="6"/>
  <c r="U4" i="21"/>
  <c r="U87" i="56"/>
  <c r="I161" i="54"/>
  <c r="I161" i="56" s="1"/>
  <c r="I166" i="56"/>
  <c r="V370" i="64"/>
  <c r="I456" i="68"/>
  <c r="I81" i="58"/>
  <c r="I528" i="68"/>
  <c r="I81" i="61"/>
  <c r="R309" i="66"/>
  <c r="O388" i="71"/>
  <c r="O144" i="60"/>
  <c r="O144" i="63"/>
  <c r="O442" i="71"/>
  <c r="I3" i="24"/>
  <c r="I143" i="56"/>
  <c r="O328" i="66"/>
  <c r="L62" i="54"/>
  <c r="L62" i="56" s="1"/>
  <c r="L68" i="56"/>
  <c r="Q309" i="67"/>
  <c r="C290" i="70"/>
  <c r="C328" i="70" s="1"/>
  <c r="C334" i="70"/>
  <c r="S29" i="23"/>
  <c r="S29" i="26" s="1"/>
  <c r="L456" i="68"/>
  <c r="L81" i="58"/>
  <c r="L528" i="68"/>
  <c r="L81" i="61"/>
  <c r="N17" i="23"/>
  <c r="N17" i="26" s="1"/>
  <c r="N17" i="21"/>
  <c r="G4" i="21"/>
  <c r="P124" i="56"/>
  <c r="T4" i="23"/>
  <c r="T4" i="26" s="1"/>
  <c r="H343" i="64"/>
  <c r="F297" i="72"/>
  <c r="G366" i="67"/>
  <c r="G62" i="58"/>
  <c r="G423" i="67"/>
  <c r="G62" i="61"/>
  <c r="P290" i="66"/>
  <c r="P328" i="66" s="1"/>
  <c r="P334" i="66"/>
  <c r="N168" i="6"/>
  <c r="N144" i="6"/>
  <c r="E297" i="71"/>
  <c r="K81" i="55"/>
  <c r="Q369" i="72"/>
  <c r="Q161" i="59"/>
  <c r="Q423" i="72"/>
  <c r="Q161" i="62"/>
  <c r="S344" i="66"/>
  <c r="F3" i="55"/>
  <c r="K309" i="67"/>
  <c r="R88" i="65"/>
  <c r="V107" i="68"/>
  <c r="S87" i="71"/>
  <c r="R84" i="72"/>
  <c r="S88" i="72"/>
  <c r="Q103" i="68"/>
  <c r="V85" i="65"/>
  <c r="T84" i="65"/>
  <c r="U85" i="70"/>
  <c r="U88" i="66"/>
  <c r="U83" i="72"/>
  <c r="B112" i="68"/>
  <c r="U108" i="68"/>
  <c r="S104" i="68"/>
  <c r="R88" i="71"/>
  <c r="R87" i="72"/>
  <c r="V88" i="70"/>
  <c r="Q408" i="68" l="1"/>
  <c r="Q81" i="56"/>
  <c r="N315" i="71"/>
  <c r="N328" i="67"/>
  <c r="F328" i="70"/>
  <c r="Q87" i="56"/>
  <c r="D334" i="67"/>
  <c r="H364" i="64"/>
  <c r="R328" i="70"/>
  <c r="R334" i="70"/>
  <c r="F334" i="70"/>
  <c r="R315" i="71"/>
  <c r="N148" i="56"/>
  <c r="H370" i="64"/>
  <c r="Q328" i="67"/>
  <c r="D166" i="56"/>
  <c r="F62" i="56"/>
  <c r="S27" i="19"/>
  <c r="S27" i="23" s="1"/>
  <c r="S27" i="26" s="1"/>
  <c r="N143" i="56"/>
  <c r="D148" i="56"/>
  <c r="R49" i="56"/>
  <c r="K328" i="67"/>
  <c r="R143" i="56"/>
  <c r="K334" i="67"/>
  <c r="R148" i="56"/>
  <c r="Q328" i="70"/>
  <c r="Q161" i="56"/>
  <c r="D328" i="66"/>
  <c r="Q166" i="56"/>
  <c r="D334" i="66"/>
  <c r="D328" i="67"/>
  <c r="H161" i="56"/>
  <c r="H166" i="56"/>
  <c r="H315" i="71"/>
  <c r="F124" i="56"/>
  <c r="F166" i="56"/>
  <c r="M328" i="66"/>
  <c r="M334" i="66"/>
  <c r="M408" i="68"/>
  <c r="F9" i="56"/>
  <c r="R328" i="66"/>
  <c r="D62" i="56"/>
  <c r="R334" i="66"/>
  <c r="F49" i="56"/>
  <c r="F408" i="68"/>
  <c r="Q62" i="56"/>
  <c r="Q68" i="56"/>
  <c r="Q49" i="56"/>
  <c r="N62" i="56"/>
  <c r="N68" i="56"/>
  <c r="D161" i="56"/>
  <c r="Q334" i="67"/>
  <c r="D68" i="56"/>
  <c r="Q414" i="68"/>
  <c r="N334" i="67"/>
  <c r="K68" i="56"/>
  <c r="R124" i="56"/>
  <c r="R130" i="56"/>
  <c r="D315" i="72"/>
  <c r="M130" i="56"/>
  <c r="K320" i="71"/>
  <c r="D320" i="72"/>
  <c r="R320" i="71"/>
  <c r="S79" i="56"/>
  <c r="K148" i="56"/>
  <c r="Q320" i="72"/>
  <c r="F68" i="56"/>
  <c r="M328" i="70"/>
  <c r="M334" i="70"/>
  <c r="D320" i="71"/>
  <c r="Q315" i="72"/>
  <c r="H9" i="56"/>
  <c r="D315" i="71"/>
  <c r="H148" i="56"/>
  <c r="F43" i="56"/>
  <c r="M81" i="56"/>
  <c r="M49" i="56"/>
  <c r="F315" i="72"/>
  <c r="H320" i="71"/>
  <c r="F320" i="72"/>
  <c r="U20" i="56"/>
  <c r="M320" i="71"/>
  <c r="K334" i="70"/>
  <c r="R328" i="67"/>
  <c r="S328" i="69"/>
  <c r="R334" i="67"/>
  <c r="S343" i="69"/>
  <c r="S105" i="56"/>
  <c r="U344" i="67"/>
  <c r="U78" i="56"/>
  <c r="S347" i="69"/>
  <c r="S105" i="57"/>
  <c r="S120" i="56"/>
  <c r="T105" i="47"/>
  <c r="T155" i="69"/>
  <c r="F130" i="56"/>
  <c r="S105" i="58"/>
  <c r="S366" i="69"/>
  <c r="S423" i="69"/>
  <c r="S105" i="61"/>
  <c r="T105" i="48"/>
  <c r="T105" i="51"/>
  <c r="T231" i="69"/>
  <c r="T174" i="69"/>
  <c r="U428" i="68"/>
  <c r="K328" i="70"/>
  <c r="F161" i="56"/>
  <c r="M124" i="56"/>
  <c r="F414" i="68"/>
  <c r="U121" i="56"/>
  <c r="K161" i="56"/>
  <c r="Q320" i="71"/>
  <c r="E320" i="72"/>
  <c r="E328" i="67"/>
  <c r="D49" i="56"/>
  <c r="N81" i="56"/>
  <c r="H328" i="70"/>
  <c r="E414" i="68"/>
  <c r="H62" i="56"/>
  <c r="N320" i="72"/>
  <c r="E334" i="66"/>
  <c r="M414" i="68"/>
  <c r="D414" i="68"/>
  <c r="N166" i="56"/>
  <c r="Q333" i="72"/>
  <c r="Q161" i="57"/>
  <c r="S347" i="66"/>
  <c r="S43" i="57"/>
  <c r="J404" i="67"/>
  <c r="J62" i="60"/>
  <c r="J461" i="67"/>
  <c r="J62" i="63"/>
  <c r="Q141" i="6"/>
  <c r="Q165" i="6"/>
  <c r="N328" i="70"/>
  <c r="U429" i="68"/>
  <c r="U102" i="56"/>
  <c r="N333" i="72"/>
  <c r="N161" i="57"/>
  <c r="T152" i="65"/>
  <c r="T40" i="46"/>
  <c r="T110" i="64"/>
  <c r="T152" i="66"/>
  <c r="T59" i="46"/>
  <c r="D347" i="67"/>
  <c r="D62" i="57"/>
  <c r="E347" i="66"/>
  <c r="E43" i="57"/>
  <c r="T170" i="64"/>
  <c r="T21" i="46"/>
  <c r="E432" i="68"/>
  <c r="E81" i="57"/>
  <c r="D347" i="70"/>
  <c r="D124" i="57"/>
  <c r="M333" i="71"/>
  <c r="M143" i="57"/>
  <c r="R432" i="68"/>
  <c r="R81" i="57"/>
  <c r="K87" i="56"/>
  <c r="D86" i="6"/>
  <c r="D110" i="6"/>
  <c r="D91" i="6"/>
  <c r="D88" i="6"/>
  <c r="D90" i="6"/>
  <c r="Q351" i="71"/>
  <c r="Q143" i="58"/>
  <c r="Q405" i="71"/>
  <c r="Q143" i="61"/>
  <c r="F351" i="71"/>
  <c r="F143" i="58"/>
  <c r="F405" i="71"/>
  <c r="F143" i="61"/>
  <c r="G3" i="27"/>
  <c r="E87" i="6"/>
  <c r="E110" i="6"/>
  <c r="E86" i="6"/>
  <c r="E91" i="6"/>
  <c r="E88" i="6"/>
  <c r="E90" i="6"/>
  <c r="R141" i="6"/>
  <c r="R165" i="6"/>
  <c r="P404" i="67"/>
  <c r="P62" i="60"/>
  <c r="P461" i="67"/>
  <c r="P62" i="63"/>
  <c r="R366" i="66"/>
  <c r="R43" i="58"/>
  <c r="R43" i="61"/>
  <c r="R423" i="66"/>
  <c r="C140" i="6"/>
  <c r="C164" i="6"/>
  <c r="N315" i="72"/>
  <c r="S19" i="56"/>
  <c r="S3" i="55"/>
  <c r="L387" i="72"/>
  <c r="L161" i="60"/>
  <c r="L161" i="63"/>
  <c r="L441" i="72"/>
  <c r="S385" i="66"/>
  <c r="S43" i="59"/>
  <c r="S43" i="62"/>
  <c r="S442" i="66"/>
  <c r="F366" i="70"/>
  <c r="F124" i="58"/>
  <c r="F423" i="70"/>
  <c r="F124" i="61"/>
  <c r="S343" i="70"/>
  <c r="S309" i="70"/>
  <c r="S328" i="70" s="1"/>
  <c r="D408" i="68"/>
  <c r="N161" i="56"/>
  <c r="U27" i="18"/>
  <c r="M366" i="66"/>
  <c r="M43" i="58"/>
  <c r="M423" i="66"/>
  <c r="M43" i="61"/>
  <c r="D81" i="56"/>
  <c r="R3" i="27"/>
  <c r="K320" i="72"/>
  <c r="S345" i="67"/>
  <c r="S385" i="65"/>
  <c r="S24" i="59"/>
  <c r="S442" i="65"/>
  <c r="S24" i="62"/>
  <c r="U344" i="70"/>
  <c r="E408" i="68"/>
  <c r="E315" i="72"/>
  <c r="Q3" i="23"/>
  <c r="H414" i="68"/>
  <c r="H130" i="56"/>
  <c r="C387" i="71"/>
  <c r="C143" i="63"/>
  <c r="C441" i="71"/>
  <c r="K366" i="67"/>
  <c r="K62" i="58"/>
  <c r="K62" i="61"/>
  <c r="K423" i="67"/>
  <c r="M166" i="56"/>
  <c r="R87" i="56"/>
  <c r="L404" i="66"/>
  <c r="L43" i="60"/>
  <c r="L461" i="66"/>
  <c r="L43" i="63"/>
  <c r="C404" i="66"/>
  <c r="C43" i="60"/>
  <c r="C43" i="63"/>
  <c r="C461" i="66"/>
  <c r="D351" i="71"/>
  <c r="D143" i="58"/>
  <c r="D143" i="61"/>
  <c r="D405" i="71"/>
  <c r="E347" i="67"/>
  <c r="E62" i="57"/>
  <c r="U31" i="25"/>
  <c r="U31" i="28" s="1"/>
  <c r="K432" i="68"/>
  <c r="K81" i="57"/>
  <c r="D366" i="70"/>
  <c r="D124" i="58"/>
  <c r="D423" i="70"/>
  <c r="D124" i="61"/>
  <c r="H406" i="64"/>
  <c r="H3" i="58"/>
  <c r="H3" i="61"/>
  <c r="H469" i="64"/>
  <c r="N456" i="68"/>
  <c r="N81" i="58"/>
  <c r="N81" i="61"/>
  <c r="N528" i="68"/>
  <c r="J404" i="66"/>
  <c r="J43" i="60"/>
  <c r="J461" i="66"/>
  <c r="J43" i="63"/>
  <c r="D366" i="66"/>
  <c r="D43" i="58"/>
  <c r="D423" i="66"/>
  <c r="D43" i="61"/>
  <c r="J387" i="71"/>
  <c r="J143" i="60"/>
  <c r="J143" i="63"/>
  <c r="J441" i="71"/>
  <c r="T152" i="70"/>
  <c r="T140" i="46"/>
  <c r="N432" i="68"/>
  <c r="N81" i="57"/>
  <c r="S290" i="67"/>
  <c r="S62" i="54"/>
  <c r="F347" i="66"/>
  <c r="F43" i="57"/>
  <c r="S347" i="70"/>
  <c r="S124" i="57"/>
  <c r="S347" i="65"/>
  <c r="S24" i="57"/>
  <c r="F385" i="64"/>
  <c r="F3" i="57"/>
  <c r="T148" i="71"/>
  <c r="T158" i="46"/>
  <c r="I404" i="70"/>
  <c r="I124" i="60"/>
  <c r="I124" i="63"/>
  <c r="I461" i="70"/>
  <c r="K62" i="56"/>
  <c r="P43" i="56"/>
  <c r="J3" i="23"/>
  <c r="J3" i="27"/>
  <c r="E315" i="71"/>
  <c r="G62" i="56"/>
  <c r="S3" i="16"/>
  <c r="Q87" i="6"/>
  <c r="Q110" i="6"/>
  <c r="Q86" i="6"/>
  <c r="Q91" i="6"/>
  <c r="Q88" i="6"/>
  <c r="Q90" i="6"/>
  <c r="U309" i="67"/>
  <c r="R456" i="68"/>
  <c r="R81" i="58"/>
  <c r="R528" i="68"/>
  <c r="R81" i="61"/>
  <c r="N366" i="70"/>
  <c r="N124" i="58"/>
  <c r="N423" i="70"/>
  <c r="N124" i="61"/>
  <c r="C404" i="70"/>
  <c r="C124" i="60"/>
  <c r="C461" i="70"/>
  <c r="C124" i="63"/>
  <c r="E334" i="67"/>
  <c r="E328" i="70"/>
  <c r="S427" i="64"/>
  <c r="S3" i="59"/>
  <c r="S3" i="62"/>
  <c r="S490" i="64"/>
  <c r="F366" i="66"/>
  <c r="F43" i="58"/>
  <c r="F423" i="66"/>
  <c r="F43" i="61"/>
  <c r="L448" i="64"/>
  <c r="L3" i="60"/>
  <c r="L3" i="63"/>
  <c r="L511" i="64"/>
  <c r="M366" i="67"/>
  <c r="M62" i="58"/>
  <c r="M62" i="61"/>
  <c r="M423" i="67"/>
  <c r="N334" i="70"/>
  <c r="N87" i="56"/>
  <c r="N3" i="56"/>
  <c r="F320" i="71"/>
  <c r="H351" i="72"/>
  <c r="H161" i="58"/>
  <c r="H161" i="61"/>
  <c r="H405" i="72"/>
  <c r="U344" i="69"/>
  <c r="H3" i="23"/>
  <c r="K3" i="27"/>
  <c r="M62" i="56"/>
  <c r="K166" i="56"/>
  <c r="L387" i="71"/>
  <c r="L143" i="60"/>
  <c r="L143" i="63"/>
  <c r="L441" i="71"/>
  <c r="S32" i="24"/>
  <c r="S32" i="27" s="1"/>
  <c r="S32" i="21"/>
  <c r="H68" i="56"/>
  <c r="K408" i="68"/>
  <c r="E161" i="56"/>
  <c r="H81" i="56"/>
  <c r="F334" i="66"/>
  <c r="L404" i="70"/>
  <c r="L124" i="60"/>
  <c r="L461" i="70"/>
  <c r="L124" i="63"/>
  <c r="F366" i="67"/>
  <c r="F62" i="58"/>
  <c r="F423" i="67"/>
  <c r="F62" i="61"/>
  <c r="F432" i="68"/>
  <c r="F81" i="57"/>
  <c r="T187" i="68"/>
  <c r="T102" i="46"/>
  <c r="F328" i="66"/>
  <c r="R347" i="66"/>
  <c r="R43" i="57"/>
  <c r="H333" i="72"/>
  <c r="H161" i="57"/>
  <c r="R347" i="67"/>
  <c r="R62" i="57"/>
  <c r="S385" i="64"/>
  <c r="T98" i="66"/>
  <c r="F347" i="67"/>
  <c r="F62" i="57"/>
  <c r="E333" i="71"/>
  <c r="E143" i="57"/>
  <c r="Q347" i="67"/>
  <c r="Q62" i="57"/>
  <c r="M333" i="72"/>
  <c r="M161" i="57"/>
  <c r="K333" i="71"/>
  <c r="K143" i="57"/>
  <c r="F3" i="56"/>
  <c r="Q43" i="56"/>
  <c r="E143" i="56"/>
  <c r="N3" i="23"/>
  <c r="E366" i="70"/>
  <c r="E124" i="58"/>
  <c r="E124" i="61"/>
  <c r="E423" i="70"/>
  <c r="H3" i="56"/>
  <c r="I448" i="64"/>
  <c r="I3" i="60"/>
  <c r="I511" i="64"/>
  <c r="I3" i="63"/>
  <c r="D456" i="68"/>
  <c r="D81" i="58"/>
  <c r="D81" i="61"/>
  <c r="D528" i="68"/>
  <c r="E351" i="71"/>
  <c r="E143" i="58"/>
  <c r="E405" i="71"/>
  <c r="E143" i="61"/>
  <c r="S111" i="6"/>
  <c r="S78" i="6"/>
  <c r="S87" i="6" s="1"/>
  <c r="C404" i="65"/>
  <c r="C24" i="60"/>
  <c r="C24" i="63"/>
  <c r="C461" i="65"/>
  <c r="U385" i="67"/>
  <c r="U62" i="59"/>
  <c r="U62" i="62"/>
  <c r="U442" i="67"/>
  <c r="E334" i="70"/>
  <c r="E328" i="66"/>
  <c r="C404" i="67"/>
  <c r="C62" i="60"/>
  <c r="C461" i="67"/>
  <c r="C62" i="63"/>
  <c r="D328" i="70"/>
  <c r="N364" i="64"/>
  <c r="S3" i="19"/>
  <c r="K456" i="68"/>
  <c r="K81" i="58"/>
  <c r="K528" i="68"/>
  <c r="K81" i="61"/>
  <c r="G504" i="68"/>
  <c r="G81" i="60"/>
  <c r="G576" i="68"/>
  <c r="G81" i="63"/>
  <c r="Q148" i="56"/>
  <c r="N9" i="56"/>
  <c r="F143" i="56"/>
  <c r="H334" i="70"/>
  <c r="N124" i="56"/>
  <c r="T148" i="56"/>
  <c r="F141" i="6"/>
  <c r="F165" i="6"/>
  <c r="M68" i="56"/>
  <c r="R408" i="68"/>
  <c r="S60" i="56"/>
  <c r="F364" i="64"/>
  <c r="K414" i="68"/>
  <c r="E166" i="56"/>
  <c r="H87" i="56"/>
  <c r="K366" i="70"/>
  <c r="K124" i="58"/>
  <c r="K124" i="61"/>
  <c r="K423" i="70"/>
  <c r="S177" i="56"/>
  <c r="F347" i="70"/>
  <c r="F124" i="57"/>
  <c r="T148" i="72"/>
  <c r="T176" i="46"/>
  <c r="N333" i="71"/>
  <c r="N143" i="57"/>
  <c r="C504" i="68"/>
  <c r="C81" i="60"/>
  <c r="C576" i="68"/>
  <c r="C81" i="63"/>
  <c r="R3" i="23"/>
  <c r="M351" i="72"/>
  <c r="M161" i="58"/>
  <c r="M161" i="61"/>
  <c r="M405" i="72"/>
  <c r="S385" i="70"/>
  <c r="S124" i="59"/>
  <c r="S124" i="62"/>
  <c r="S442" i="70"/>
  <c r="D366" i="67"/>
  <c r="D62" i="58"/>
  <c r="D62" i="61"/>
  <c r="D423" i="67"/>
  <c r="D87" i="56"/>
  <c r="R3" i="21"/>
  <c r="C3" i="23"/>
  <c r="N347" i="67"/>
  <c r="N62" i="57"/>
  <c r="M347" i="67"/>
  <c r="M62" i="57"/>
  <c r="Q333" i="71"/>
  <c r="Q143" i="57"/>
  <c r="H347" i="66"/>
  <c r="H43" i="57"/>
  <c r="D432" i="68"/>
  <c r="D81" i="57"/>
  <c r="Q347" i="66"/>
  <c r="Q43" i="57"/>
  <c r="F333" i="71"/>
  <c r="F143" i="57"/>
  <c r="T98" i="65"/>
  <c r="T24" i="44"/>
  <c r="R333" i="71"/>
  <c r="R143" i="57"/>
  <c r="K333" i="72"/>
  <c r="K161" i="57"/>
  <c r="I3" i="27"/>
  <c r="N351" i="72"/>
  <c r="N161" i="58"/>
  <c r="N405" i="72"/>
  <c r="N161" i="61"/>
  <c r="H165" i="6"/>
  <c r="H141" i="6"/>
  <c r="M141" i="6"/>
  <c r="M165" i="6"/>
  <c r="M366" i="70"/>
  <c r="M124" i="58"/>
  <c r="M124" i="61"/>
  <c r="M423" i="70"/>
  <c r="S366" i="70"/>
  <c r="S124" i="61"/>
  <c r="S423" i="70"/>
  <c r="M351" i="71"/>
  <c r="M143" i="58"/>
  <c r="M143" i="61"/>
  <c r="M405" i="71"/>
  <c r="I3" i="56"/>
  <c r="D3" i="23"/>
  <c r="M456" i="68"/>
  <c r="M81" i="58"/>
  <c r="M528" i="68"/>
  <c r="M81" i="61"/>
  <c r="F456" i="68"/>
  <c r="F81" i="58"/>
  <c r="F528" i="68"/>
  <c r="F81" i="61"/>
  <c r="S159" i="56"/>
  <c r="Q366" i="70"/>
  <c r="Q124" i="58"/>
  <c r="Q423" i="70"/>
  <c r="Q124" i="61"/>
  <c r="E62" i="56"/>
  <c r="D334" i="70"/>
  <c r="N370" i="64"/>
  <c r="E43" i="56"/>
  <c r="I504" i="68"/>
  <c r="I81" i="60"/>
  <c r="I576" i="68"/>
  <c r="I81" i="63"/>
  <c r="O404" i="67"/>
  <c r="O62" i="60"/>
  <c r="O62" i="63"/>
  <c r="O461" i="67"/>
  <c r="H366" i="70"/>
  <c r="H124" i="58"/>
  <c r="H124" i="61"/>
  <c r="H423" i="70"/>
  <c r="S406" i="64"/>
  <c r="S3" i="58"/>
  <c r="S3" i="61"/>
  <c r="S469" i="64"/>
  <c r="S366" i="65"/>
  <c r="S24" i="58"/>
  <c r="S24" i="61"/>
  <c r="S423" i="65"/>
  <c r="N3" i="27"/>
  <c r="N130" i="56"/>
  <c r="K165" i="6"/>
  <c r="K141" i="6"/>
  <c r="G387" i="71"/>
  <c r="G143" i="60"/>
  <c r="G441" i="71"/>
  <c r="G143" i="63"/>
  <c r="P404" i="70"/>
  <c r="P124" i="60"/>
  <c r="P461" i="70"/>
  <c r="P124" i="63"/>
  <c r="O387" i="72"/>
  <c r="O161" i="60"/>
  <c r="O441" i="72"/>
  <c r="O161" i="63"/>
  <c r="K124" i="56"/>
  <c r="F87" i="6"/>
  <c r="F86" i="6"/>
  <c r="F110" i="6"/>
  <c r="F91" i="6"/>
  <c r="F88" i="6"/>
  <c r="F90" i="6"/>
  <c r="R414" i="68"/>
  <c r="C3" i="21"/>
  <c r="S345" i="66"/>
  <c r="U28" i="24"/>
  <c r="U28" i="27" s="1"/>
  <c r="U28" i="21"/>
  <c r="F370" i="64"/>
  <c r="Q328" i="66"/>
  <c r="Q124" i="56"/>
  <c r="Q3" i="21"/>
  <c r="B140" i="6"/>
  <c r="B164" i="6"/>
  <c r="J387" i="72"/>
  <c r="J161" i="60"/>
  <c r="J441" i="72"/>
  <c r="J161" i="63"/>
  <c r="S331" i="72"/>
  <c r="E347" i="70"/>
  <c r="E124" i="57"/>
  <c r="O404" i="66"/>
  <c r="O43" i="60"/>
  <c r="O43" i="63"/>
  <c r="O461" i="66"/>
  <c r="H3" i="27"/>
  <c r="I387" i="71"/>
  <c r="I143" i="60"/>
  <c r="I441" i="71"/>
  <c r="I143" i="63"/>
  <c r="Q432" i="68"/>
  <c r="Q81" i="57"/>
  <c r="M347" i="70"/>
  <c r="M124" i="57"/>
  <c r="T97" i="71"/>
  <c r="T143" i="44"/>
  <c r="H432" i="68"/>
  <c r="H81" i="57"/>
  <c r="R347" i="70"/>
  <c r="R124" i="57"/>
  <c r="K347" i="67"/>
  <c r="K62" i="57"/>
  <c r="Q347" i="70"/>
  <c r="Q124" i="57"/>
  <c r="H347" i="67"/>
  <c r="H62" i="57"/>
  <c r="K347" i="70"/>
  <c r="K124" i="57"/>
  <c r="I387" i="72"/>
  <c r="I161" i="60"/>
  <c r="I441" i="72"/>
  <c r="I161" i="63"/>
  <c r="H87" i="6"/>
  <c r="H86" i="6"/>
  <c r="H110" i="6"/>
  <c r="H88" i="6"/>
  <c r="H91" i="6"/>
  <c r="H90" i="6"/>
  <c r="M3" i="27"/>
  <c r="R366" i="70"/>
  <c r="R124" i="58"/>
  <c r="R124" i="61"/>
  <c r="R423" i="70"/>
  <c r="S169" i="6"/>
  <c r="S145" i="6"/>
  <c r="M87" i="6"/>
  <c r="M86" i="6"/>
  <c r="M110" i="6"/>
  <c r="M88" i="6"/>
  <c r="M91" i="6"/>
  <c r="M90" i="6"/>
  <c r="E3" i="23"/>
  <c r="H315" i="72"/>
  <c r="D3" i="21"/>
  <c r="H328" i="66"/>
  <c r="E148" i="56"/>
  <c r="H456" i="68"/>
  <c r="H81" i="58"/>
  <c r="H81" i="61"/>
  <c r="H528" i="68"/>
  <c r="E351" i="72"/>
  <c r="E161" i="58"/>
  <c r="E405" i="72"/>
  <c r="E161" i="61"/>
  <c r="S331" i="71"/>
  <c r="R68" i="56"/>
  <c r="R62" i="54"/>
  <c r="R62" i="56" s="1"/>
  <c r="E68" i="56"/>
  <c r="J140" i="6"/>
  <c r="J164" i="6"/>
  <c r="M148" i="56"/>
  <c r="E124" i="56"/>
  <c r="E49" i="56"/>
  <c r="J404" i="70"/>
  <c r="J124" i="60"/>
  <c r="J124" i="63"/>
  <c r="J461" i="70"/>
  <c r="D124" i="56"/>
  <c r="M328" i="67"/>
  <c r="T334" i="66"/>
  <c r="K87" i="6"/>
  <c r="K110" i="6"/>
  <c r="K86" i="6"/>
  <c r="K88" i="6"/>
  <c r="K91" i="6"/>
  <c r="K90" i="6"/>
  <c r="P504" i="68"/>
  <c r="P81" i="60"/>
  <c r="P81" i="63"/>
  <c r="P576" i="68"/>
  <c r="K130" i="56"/>
  <c r="S27" i="20"/>
  <c r="Q334" i="70"/>
  <c r="C3" i="27"/>
  <c r="E81" i="56"/>
  <c r="Q334" i="66"/>
  <c r="Q130" i="56"/>
  <c r="Q3" i="27"/>
  <c r="I404" i="67"/>
  <c r="I62" i="60"/>
  <c r="I62" i="63"/>
  <c r="I461" i="67"/>
  <c r="K351" i="71"/>
  <c r="K143" i="58"/>
  <c r="K405" i="71"/>
  <c r="K143" i="61"/>
  <c r="H333" i="71"/>
  <c r="H143" i="57"/>
  <c r="K3" i="23"/>
  <c r="S380" i="64"/>
  <c r="S343" i="64"/>
  <c r="S364" i="64" s="1"/>
  <c r="C387" i="72"/>
  <c r="C161" i="60"/>
  <c r="C441" i="72"/>
  <c r="C161" i="63"/>
  <c r="F3" i="23"/>
  <c r="H347" i="70"/>
  <c r="H124" i="57"/>
  <c r="H385" i="64"/>
  <c r="H3" i="57"/>
  <c r="E333" i="72"/>
  <c r="E161" i="57"/>
  <c r="N385" i="64"/>
  <c r="N3" i="57"/>
  <c r="S360" i="68"/>
  <c r="S81" i="54"/>
  <c r="D347" i="66"/>
  <c r="D43" i="57"/>
  <c r="M432" i="68"/>
  <c r="M81" i="57"/>
  <c r="S279" i="71"/>
  <c r="S143" i="54"/>
  <c r="N347" i="70"/>
  <c r="N124" i="57"/>
  <c r="T98" i="70"/>
  <c r="T124" i="44"/>
  <c r="D87" i="6"/>
  <c r="L504" i="68"/>
  <c r="L81" i="60"/>
  <c r="L81" i="63"/>
  <c r="L576" i="68"/>
  <c r="R43" i="56"/>
  <c r="E141" i="6"/>
  <c r="E165" i="6"/>
  <c r="F351" i="72"/>
  <c r="F161" i="58"/>
  <c r="F161" i="61"/>
  <c r="F405" i="72"/>
  <c r="N141" i="6"/>
  <c r="N165" i="6"/>
  <c r="C24" i="56"/>
  <c r="S3" i="17"/>
  <c r="E366" i="67"/>
  <c r="E62" i="58"/>
  <c r="E423" i="67"/>
  <c r="E62" i="61"/>
  <c r="U31" i="24"/>
  <c r="U31" i="27" s="1"/>
  <c r="U31" i="21"/>
  <c r="E3" i="27"/>
  <c r="H320" i="72"/>
  <c r="C143" i="60"/>
  <c r="T166" i="56"/>
  <c r="H334" i="66"/>
  <c r="F328" i="67"/>
  <c r="N408" i="68"/>
  <c r="Q351" i="72"/>
  <c r="Q161" i="58"/>
  <c r="Q161" i="61"/>
  <c r="Q405" i="72"/>
  <c r="S58" i="56"/>
  <c r="S43" i="55"/>
  <c r="S43" i="56" s="1"/>
  <c r="E366" i="66"/>
  <c r="E43" i="58"/>
  <c r="E43" i="61"/>
  <c r="E423" i="66"/>
  <c r="F81" i="56"/>
  <c r="E130" i="56"/>
  <c r="H43" i="56"/>
  <c r="I3" i="23"/>
  <c r="M3" i="23"/>
  <c r="P404" i="66"/>
  <c r="P43" i="60"/>
  <c r="P43" i="63"/>
  <c r="P461" i="66"/>
  <c r="S29" i="25"/>
  <c r="S29" i="28" s="1"/>
  <c r="S27" i="22"/>
  <c r="D130" i="56"/>
  <c r="S43" i="46"/>
  <c r="M334" i="67"/>
  <c r="J448" i="64"/>
  <c r="J3" i="60"/>
  <c r="J511" i="64"/>
  <c r="J3" i="63"/>
  <c r="S39" i="56"/>
  <c r="S24" i="55"/>
  <c r="S24" i="56" s="1"/>
  <c r="Q366" i="67"/>
  <c r="Q62" i="58"/>
  <c r="Q62" i="61"/>
  <c r="Q423" i="67"/>
  <c r="S103" i="56"/>
  <c r="F406" i="64"/>
  <c r="F3" i="58"/>
  <c r="F469" i="64"/>
  <c r="F3" i="61"/>
  <c r="H328" i="67"/>
  <c r="M315" i="72"/>
  <c r="J3" i="56"/>
  <c r="F148" i="56"/>
  <c r="L3" i="27"/>
  <c r="R351" i="71"/>
  <c r="R143" i="58"/>
  <c r="R405" i="71"/>
  <c r="R143" i="61"/>
  <c r="Q456" i="68"/>
  <c r="Q81" i="58"/>
  <c r="Q81" i="61"/>
  <c r="Q528" i="68"/>
  <c r="U381" i="64"/>
  <c r="U28" i="23"/>
  <c r="U28" i="26" s="1"/>
  <c r="E87" i="56"/>
  <c r="F3" i="27"/>
  <c r="L3" i="23"/>
  <c r="J504" i="68"/>
  <c r="J81" i="60"/>
  <c r="J576" i="68"/>
  <c r="J81" i="63"/>
  <c r="S366" i="66"/>
  <c r="S43" i="58"/>
  <c r="S423" i="66"/>
  <c r="S43" i="61"/>
  <c r="D333" i="71"/>
  <c r="D143" i="57"/>
  <c r="D333" i="72"/>
  <c r="D161" i="57"/>
  <c r="K351" i="72"/>
  <c r="K161" i="58"/>
  <c r="K161" i="61"/>
  <c r="K405" i="72"/>
  <c r="R87" i="6"/>
  <c r="R86" i="6"/>
  <c r="R110" i="6"/>
  <c r="R88" i="6"/>
  <c r="R91" i="6"/>
  <c r="R90" i="6"/>
  <c r="M43" i="56"/>
  <c r="K3" i="21"/>
  <c r="M347" i="66"/>
  <c r="M43" i="57"/>
  <c r="T118" i="68"/>
  <c r="T81" i="44"/>
  <c r="S279" i="72"/>
  <c r="S161" i="54"/>
  <c r="F333" i="72"/>
  <c r="F161" i="57"/>
  <c r="K81" i="56"/>
  <c r="D165" i="6"/>
  <c r="D141" i="6"/>
  <c r="G3" i="23"/>
  <c r="L404" i="67"/>
  <c r="L62" i="60"/>
  <c r="L461" i="67"/>
  <c r="L62" i="63"/>
  <c r="G3" i="21"/>
  <c r="H366" i="66"/>
  <c r="H43" i="58"/>
  <c r="H43" i="61"/>
  <c r="H423" i="66"/>
  <c r="N406" i="64"/>
  <c r="N3" i="58"/>
  <c r="N3" i="61"/>
  <c r="N469" i="64"/>
  <c r="N87" i="6"/>
  <c r="N86" i="6"/>
  <c r="N110" i="6"/>
  <c r="N88" i="6"/>
  <c r="N91" i="6"/>
  <c r="N90" i="6"/>
  <c r="M143" i="56"/>
  <c r="E320" i="71"/>
  <c r="S3" i="57"/>
  <c r="U101" i="56"/>
  <c r="Q366" i="66"/>
  <c r="Q43" i="58"/>
  <c r="Q43" i="61"/>
  <c r="Q423" i="66"/>
  <c r="D3" i="27"/>
  <c r="S124" i="58"/>
  <c r="O3" i="27"/>
  <c r="F334" i="67"/>
  <c r="N414" i="68"/>
  <c r="M87" i="56"/>
  <c r="G404" i="67"/>
  <c r="G62" i="60"/>
  <c r="G62" i="63"/>
  <c r="G461" i="67"/>
  <c r="S343" i="66"/>
  <c r="S309" i="66"/>
  <c r="S328" i="66" s="1"/>
  <c r="R366" i="67"/>
  <c r="R62" i="58"/>
  <c r="R423" i="67"/>
  <c r="R62" i="61"/>
  <c r="S139" i="56"/>
  <c r="S124" i="55"/>
  <c r="S124" i="56" s="1"/>
  <c r="F87" i="56"/>
  <c r="O3" i="23"/>
  <c r="D43" i="56"/>
  <c r="H49" i="56"/>
  <c r="O387" i="71"/>
  <c r="O143" i="60"/>
  <c r="O441" i="71"/>
  <c r="O143" i="63"/>
  <c r="H351" i="71"/>
  <c r="H143" i="58"/>
  <c r="H143" i="61"/>
  <c r="H405" i="71"/>
  <c r="E456" i="68"/>
  <c r="E81" i="58"/>
  <c r="E81" i="61"/>
  <c r="E528" i="68"/>
  <c r="F315" i="71"/>
  <c r="H3" i="21"/>
  <c r="K315" i="72"/>
  <c r="N366" i="67"/>
  <c r="N62" i="58"/>
  <c r="N62" i="61"/>
  <c r="N423" i="67"/>
  <c r="S343" i="65"/>
  <c r="S309" i="65"/>
  <c r="S328" i="65" s="1"/>
  <c r="H366" i="67"/>
  <c r="H62" i="58"/>
  <c r="H62" i="61"/>
  <c r="H423" i="67"/>
  <c r="U140" i="56"/>
  <c r="D351" i="72"/>
  <c r="D161" i="58"/>
  <c r="D405" i="72"/>
  <c r="D161" i="61"/>
  <c r="S430" i="68"/>
  <c r="H334" i="67"/>
  <c r="M320" i="72"/>
  <c r="H408" i="68"/>
  <c r="H124" i="56"/>
  <c r="M161" i="56"/>
  <c r="R81" i="56"/>
  <c r="N351" i="71"/>
  <c r="N143" i="58"/>
  <c r="N143" i="61"/>
  <c r="N405" i="71"/>
  <c r="S88" i="65"/>
  <c r="S87" i="72"/>
  <c r="D94" i="65"/>
  <c r="C112" i="68"/>
  <c r="C94" i="65"/>
  <c r="S84" i="72"/>
  <c r="B94" i="65"/>
  <c r="T104" i="68"/>
  <c r="S88" i="71"/>
  <c r="V83" i="72"/>
  <c r="B93" i="65"/>
  <c r="V108" i="68"/>
  <c r="B93" i="67"/>
  <c r="T88" i="71"/>
  <c r="B93" i="71"/>
  <c r="V85" i="70"/>
  <c r="C94" i="67"/>
  <c r="T88" i="72"/>
  <c r="B94" i="67"/>
  <c r="R103" i="68"/>
  <c r="V88" i="66"/>
  <c r="U84" i="65"/>
  <c r="S461" i="69" l="1"/>
  <c r="S105" i="63"/>
  <c r="S105" i="60"/>
  <c r="S404" i="69"/>
  <c r="U30" i="25"/>
  <c r="U30" i="28" s="1"/>
  <c r="U30" i="23"/>
  <c r="U30" i="26" s="1"/>
  <c r="U30" i="21"/>
  <c r="T120" i="46"/>
  <c r="T105" i="45"/>
  <c r="T105" i="46" s="1"/>
  <c r="T151" i="69"/>
  <c r="T117" i="69"/>
  <c r="T136" i="69" s="1"/>
  <c r="T193" i="69"/>
  <c r="T105" i="52"/>
  <c r="T250" i="69"/>
  <c r="T105" i="49"/>
  <c r="T269" i="69"/>
  <c r="T105" i="53"/>
  <c r="T212" i="69"/>
  <c r="T105" i="50"/>
  <c r="T149" i="71"/>
  <c r="T159" i="46"/>
  <c r="T149" i="72"/>
  <c r="T177" i="46"/>
  <c r="T153" i="65"/>
  <c r="T41" i="46"/>
  <c r="F387" i="72"/>
  <c r="F161" i="60"/>
  <c r="F441" i="72"/>
  <c r="F161" i="63"/>
  <c r="N404" i="70"/>
  <c r="N124" i="60"/>
  <c r="N461" i="70"/>
  <c r="N124" i="63"/>
  <c r="S351" i="71"/>
  <c r="S143" i="58"/>
  <c r="S405" i="71"/>
  <c r="S143" i="61"/>
  <c r="S385" i="67"/>
  <c r="S62" i="59"/>
  <c r="S62" i="62"/>
  <c r="S442" i="67"/>
  <c r="H164" i="6"/>
  <c r="H140" i="6"/>
  <c r="D3" i="26"/>
  <c r="Q387" i="71"/>
  <c r="Q143" i="60"/>
  <c r="Q441" i="71"/>
  <c r="Q143" i="63"/>
  <c r="T174" i="66"/>
  <c r="T43" i="48"/>
  <c r="T231" i="66"/>
  <c r="T43" i="51"/>
  <c r="S366" i="67"/>
  <c r="S62" i="58"/>
  <c r="S423" i="67"/>
  <c r="S62" i="61"/>
  <c r="S3" i="56"/>
  <c r="T3" i="44"/>
  <c r="D404" i="66"/>
  <c r="D43" i="60"/>
  <c r="D461" i="66"/>
  <c r="D43" i="63"/>
  <c r="E3" i="26"/>
  <c r="S100" i="56"/>
  <c r="S81" i="55"/>
  <c r="S81" i="56" s="1"/>
  <c r="M387" i="71"/>
  <c r="M143" i="60"/>
  <c r="M143" i="63"/>
  <c r="M441" i="71"/>
  <c r="T151" i="72"/>
  <c r="T161" i="47"/>
  <c r="S333" i="71"/>
  <c r="S143" i="57"/>
  <c r="U152" i="69"/>
  <c r="T29" i="14"/>
  <c r="T29" i="17" s="1"/>
  <c r="T27" i="11"/>
  <c r="R140" i="6"/>
  <c r="R164" i="6"/>
  <c r="D387" i="71"/>
  <c r="D143" i="60"/>
  <c r="D143" i="63"/>
  <c r="D441" i="71"/>
  <c r="E387" i="72"/>
  <c r="E161" i="60"/>
  <c r="E441" i="72"/>
  <c r="E161" i="63"/>
  <c r="K140" i="6"/>
  <c r="K164" i="6"/>
  <c r="H404" i="67"/>
  <c r="H62" i="60"/>
  <c r="H461" i="67"/>
  <c r="H62" i="63"/>
  <c r="S427" i="68"/>
  <c r="S384" i="68"/>
  <c r="S408" i="68" s="1"/>
  <c r="T169" i="71"/>
  <c r="T143" i="48"/>
  <c r="T223" i="71"/>
  <c r="T143" i="51"/>
  <c r="K387" i="72"/>
  <c r="K161" i="60"/>
  <c r="K441" i="72"/>
  <c r="K161" i="63"/>
  <c r="T174" i="65"/>
  <c r="T24" i="48"/>
  <c r="T231" i="65"/>
  <c r="T24" i="51"/>
  <c r="Q404" i="66"/>
  <c r="Q43" i="60"/>
  <c r="Q43" i="63"/>
  <c r="Q461" i="66"/>
  <c r="D504" i="68"/>
  <c r="D81" i="60"/>
  <c r="D576" i="68"/>
  <c r="D81" i="63"/>
  <c r="N387" i="71"/>
  <c r="N143" i="60"/>
  <c r="N441" i="71"/>
  <c r="N143" i="63"/>
  <c r="E387" i="71"/>
  <c r="E143" i="60"/>
  <c r="E143" i="63"/>
  <c r="E441" i="71"/>
  <c r="S329" i="71"/>
  <c r="S297" i="71"/>
  <c r="S315" i="71" s="1"/>
  <c r="R404" i="66"/>
  <c r="R43" i="60"/>
  <c r="R43" i="63"/>
  <c r="R461" i="66"/>
  <c r="S404" i="65"/>
  <c r="S24" i="60"/>
  <c r="S24" i="63"/>
  <c r="S461" i="65"/>
  <c r="E404" i="67"/>
  <c r="E62" i="60"/>
  <c r="E62" i="63"/>
  <c r="E461" i="67"/>
  <c r="D140" i="6"/>
  <c r="D164" i="6"/>
  <c r="T29" i="13"/>
  <c r="T29" i="16" s="1"/>
  <c r="T29" i="10"/>
  <c r="D404" i="67"/>
  <c r="D62" i="60"/>
  <c r="D461" i="67"/>
  <c r="D62" i="63"/>
  <c r="T194" i="64"/>
  <c r="T3" i="48"/>
  <c r="T3" i="51"/>
  <c r="T257" i="64"/>
  <c r="S175" i="56"/>
  <c r="S161" i="55"/>
  <c r="S161" i="56" s="1"/>
  <c r="S333" i="72"/>
  <c r="S161" i="57"/>
  <c r="S351" i="72"/>
  <c r="S161" i="58"/>
  <c r="S405" i="72"/>
  <c r="S161" i="61"/>
  <c r="M504" i="68"/>
  <c r="M81" i="60"/>
  <c r="M576" i="68"/>
  <c r="M81" i="63"/>
  <c r="F3" i="26"/>
  <c r="K404" i="67"/>
  <c r="K62" i="60"/>
  <c r="K461" i="67"/>
  <c r="K62" i="63"/>
  <c r="S480" i="68"/>
  <c r="S81" i="59"/>
  <c r="S81" i="62"/>
  <c r="S552" i="68"/>
  <c r="R387" i="71"/>
  <c r="R143" i="60"/>
  <c r="R143" i="63"/>
  <c r="R441" i="71"/>
  <c r="N3" i="26"/>
  <c r="K387" i="71"/>
  <c r="K143" i="60"/>
  <c r="K441" i="71"/>
  <c r="K143" i="63"/>
  <c r="S369" i="71"/>
  <c r="S143" i="59"/>
  <c r="S423" i="71"/>
  <c r="S143" i="62"/>
  <c r="R404" i="67"/>
  <c r="R62" i="60"/>
  <c r="R461" i="67"/>
  <c r="R62" i="63"/>
  <c r="N504" i="68"/>
  <c r="N81" i="60"/>
  <c r="N576" i="68"/>
  <c r="N81" i="63"/>
  <c r="K504" i="68"/>
  <c r="K81" i="60"/>
  <c r="K81" i="63"/>
  <c r="K576" i="68"/>
  <c r="R504" i="68"/>
  <c r="R81" i="60"/>
  <c r="R576" i="68"/>
  <c r="R81" i="63"/>
  <c r="S404" i="66"/>
  <c r="S43" i="60"/>
  <c r="S43" i="63"/>
  <c r="S461" i="66"/>
  <c r="S329" i="72"/>
  <c r="S297" i="72"/>
  <c r="S315" i="72" s="1"/>
  <c r="S347" i="67"/>
  <c r="S62" i="57"/>
  <c r="T3" i="45"/>
  <c r="T188" i="68"/>
  <c r="T103" i="46"/>
  <c r="T190" i="68"/>
  <c r="T81" i="47"/>
  <c r="M3" i="26"/>
  <c r="T174" i="70"/>
  <c r="T124" i="48"/>
  <c r="T231" i="70"/>
  <c r="T124" i="51"/>
  <c r="S456" i="68"/>
  <c r="S81" i="58"/>
  <c r="S81" i="61"/>
  <c r="S528" i="68"/>
  <c r="H404" i="70"/>
  <c r="H124" i="60"/>
  <c r="H124" i="63"/>
  <c r="H461" i="70"/>
  <c r="H387" i="71"/>
  <c r="H143" i="60"/>
  <c r="H143" i="63"/>
  <c r="H441" i="71"/>
  <c r="V28" i="24"/>
  <c r="V28" i="27" s="1"/>
  <c r="V28" i="21"/>
  <c r="U28" i="25"/>
  <c r="U28" i="28" s="1"/>
  <c r="C3" i="26"/>
  <c r="M387" i="72"/>
  <c r="M161" i="60"/>
  <c r="M441" i="72"/>
  <c r="M161" i="63"/>
  <c r="S448" i="64"/>
  <c r="S3" i="60"/>
  <c r="S511" i="64"/>
  <c r="S3" i="63"/>
  <c r="S369" i="72"/>
  <c r="S161" i="59"/>
  <c r="S423" i="72"/>
  <c r="S161" i="62"/>
  <c r="G3" i="26"/>
  <c r="M404" i="66"/>
  <c r="M43" i="60"/>
  <c r="M461" i="66"/>
  <c r="M43" i="63"/>
  <c r="S3" i="23"/>
  <c r="T153" i="66"/>
  <c r="T60" i="46"/>
  <c r="T161" i="45"/>
  <c r="T43" i="45"/>
  <c r="L3" i="26"/>
  <c r="H448" i="64"/>
  <c r="H3" i="60"/>
  <c r="H511" i="64"/>
  <c r="H3" i="63"/>
  <c r="S27" i="21"/>
  <c r="S27" i="24"/>
  <c r="S27" i="27" s="1"/>
  <c r="S3" i="20"/>
  <c r="Q404" i="70"/>
  <c r="Q124" i="60"/>
  <c r="Q124" i="63"/>
  <c r="Q461" i="70"/>
  <c r="V20" i="56"/>
  <c r="M404" i="70"/>
  <c r="M124" i="60"/>
  <c r="M124" i="63"/>
  <c r="M461" i="70"/>
  <c r="Q504" i="68"/>
  <c r="Q81" i="60"/>
  <c r="Q81" i="63"/>
  <c r="Q576" i="68"/>
  <c r="E404" i="70"/>
  <c r="E124" i="60"/>
  <c r="E461" i="70"/>
  <c r="E124" i="63"/>
  <c r="F387" i="71"/>
  <c r="F143" i="60"/>
  <c r="F441" i="71"/>
  <c r="F143" i="63"/>
  <c r="H404" i="66"/>
  <c r="H43" i="60"/>
  <c r="H461" i="66"/>
  <c r="H43" i="63"/>
  <c r="F404" i="67"/>
  <c r="F62" i="60"/>
  <c r="F461" i="67"/>
  <c r="F62" i="63"/>
  <c r="J3" i="26"/>
  <c r="S404" i="70"/>
  <c r="S124" i="60"/>
  <c r="S124" i="63"/>
  <c r="S461" i="70"/>
  <c r="F404" i="66"/>
  <c r="F43" i="60"/>
  <c r="F43" i="63"/>
  <c r="F461" i="66"/>
  <c r="E140" i="6"/>
  <c r="E164" i="6"/>
  <c r="N404" i="67"/>
  <c r="N62" i="60"/>
  <c r="N461" i="67"/>
  <c r="N62" i="63"/>
  <c r="S157" i="56"/>
  <c r="S143" i="55"/>
  <c r="S143" i="56" s="1"/>
  <c r="E504" i="68"/>
  <c r="E81" i="60"/>
  <c r="E576" i="68"/>
  <c r="E81" i="63"/>
  <c r="T153" i="70"/>
  <c r="T141" i="46"/>
  <c r="T153" i="67"/>
  <c r="T79" i="46"/>
  <c r="S432" i="68"/>
  <c r="S81" i="57"/>
  <c r="T155" i="70"/>
  <c r="T124" i="47"/>
  <c r="O3" i="26"/>
  <c r="T214" i="68"/>
  <c r="T81" i="48"/>
  <c r="T81" i="51"/>
  <c r="T286" i="68"/>
  <c r="I3" i="26"/>
  <c r="S77" i="56"/>
  <c r="S62" i="55"/>
  <c r="S62" i="56" s="1"/>
  <c r="K3" i="26"/>
  <c r="R404" i="70"/>
  <c r="R124" i="60"/>
  <c r="R124" i="63"/>
  <c r="R461" i="70"/>
  <c r="H504" i="68"/>
  <c r="H81" i="60"/>
  <c r="H576" i="68"/>
  <c r="H81" i="63"/>
  <c r="V381" i="64"/>
  <c r="F140" i="6"/>
  <c r="F164" i="6"/>
  <c r="M404" i="67"/>
  <c r="M62" i="60"/>
  <c r="M461" i="67"/>
  <c r="M62" i="63"/>
  <c r="T43" i="44"/>
  <c r="H3" i="26"/>
  <c r="D404" i="70"/>
  <c r="D124" i="60"/>
  <c r="D461" i="70"/>
  <c r="D124" i="63"/>
  <c r="Q387" i="72"/>
  <c r="Q161" i="60"/>
  <c r="Q441" i="72"/>
  <c r="Q161" i="63"/>
  <c r="N140" i="6"/>
  <c r="N164" i="6"/>
  <c r="S141" i="6"/>
  <c r="S165" i="6"/>
  <c r="T98" i="67"/>
  <c r="T171" i="64"/>
  <c r="T22" i="46"/>
  <c r="T97" i="72"/>
  <c r="V28" i="23"/>
  <c r="V28" i="26" s="1"/>
  <c r="D387" i="72"/>
  <c r="D161" i="60"/>
  <c r="D441" i="72"/>
  <c r="D161" i="63"/>
  <c r="S3" i="22"/>
  <c r="S27" i="25"/>
  <c r="S27" i="28" s="1"/>
  <c r="U121" i="46"/>
  <c r="N448" i="64"/>
  <c r="N3" i="60"/>
  <c r="N511" i="64"/>
  <c r="N3" i="63"/>
  <c r="S343" i="67"/>
  <c r="S309" i="67"/>
  <c r="S328" i="67" s="1"/>
  <c r="M140" i="6"/>
  <c r="M164" i="6"/>
  <c r="K404" i="70"/>
  <c r="K124" i="60"/>
  <c r="K124" i="63"/>
  <c r="K461" i="70"/>
  <c r="R3" i="26"/>
  <c r="F404" i="70"/>
  <c r="F124" i="60"/>
  <c r="F461" i="70"/>
  <c r="F124" i="63"/>
  <c r="S86" i="6"/>
  <c r="S110" i="6"/>
  <c r="S88" i="6"/>
  <c r="S90" i="6"/>
  <c r="S91" i="6"/>
  <c r="Q404" i="67"/>
  <c r="Q62" i="60"/>
  <c r="Q461" i="67"/>
  <c r="Q62" i="63"/>
  <c r="H387" i="72"/>
  <c r="H161" i="60"/>
  <c r="H161" i="63"/>
  <c r="H441" i="72"/>
  <c r="F504" i="68"/>
  <c r="F81" i="60"/>
  <c r="F576" i="68"/>
  <c r="F81" i="63"/>
  <c r="Q140" i="6"/>
  <c r="Q164" i="6"/>
  <c r="F448" i="64"/>
  <c r="F3" i="60"/>
  <c r="F511" i="64"/>
  <c r="F3" i="63"/>
  <c r="Q3" i="26"/>
  <c r="E404" i="66"/>
  <c r="E43" i="60"/>
  <c r="E461" i="66"/>
  <c r="E43" i="63"/>
  <c r="N387" i="72"/>
  <c r="N161" i="60"/>
  <c r="N441" i="72"/>
  <c r="N161" i="63"/>
  <c r="T87" i="72"/>
  <c r="E94" i="65"/>
  <c r="V84" i="65"/>
  <c r="C93" i="67"/>
  <c r="B93" i="72"/>
  <c r="S103" i="68"/>
  <c r="U88" i="72"/>
  <c r="C93" i="71"/>
  <c r="E93" i="71"/>
  <c r="D94" i="67"/>
  <c r="T84" i="72"/>
  <c r="D93" i="67"/>
  <c r="U88" i="71"/>
  <c r="D112" i="68"/>
  <c r="D93" i="71"/>
  <c r="T87" i="71"/>
  <c r="T88" i="65"/>
  <c r="C93" i="65"/>
  <c r="T3" i="46" l="1"/>
  <c r="U347" i="67"/>
  <c r="U62" i="57"/>
  <c r="U62" i="54"/>
  <c r="U62" i="56" s="1"/>
  <c r="U77" i="56"/>
  <c r="U290" i="67"/>
  <c r="U328" i="67" s="1"/>
  <c r="U343" i="67"/>
  <c r="U62" i="58"/>
  <c r="U423" i="67"/>
  <c r="U62" i="61"/>
  <c r="U366" i="67"/>
  <c r="T43" i="46"/>
  <c r="T58" i="46"/>
  <c r="T173" i="64"/>
  <c r="T3" i="47"/>
  <c r="V152" i="67"/>
  <c r="V78" i="46"/>
  <c r="T62" i="45"/>
  <c r="T193" i="66"/>
  <c r="T43" i="49"/>
  <c r="T250" i="66"/>
  <c r="T43" i="52"/>
  <c r="S404" i="67"/>
  <c r="S62" i="60"/>
  <c r="S62" i="63"/>
  <c r="S461" i="67"/>
  <c r="T185" i="68"/>
  <c r="T142" i="68"/>
  <c r="T166" i="68" s="1"/>
  <c r="V169" i="64"/>
  <c r="V20" i="46"/>
  <c r="T175" i="46"/>
  <c r="T161" i="44"/>
  <c r="T161" i="46" s="1"/>
  <c r="T174" i="67"/>
  <c r="T62" i="48"/>
  <c r="T231" i="67"/>
  <c r="T62" i="51"/>
  <c r="T19" i="46"/>
  <c r="T238" i="68"/>
  <c r="T81" i="49"/>
  <c r="T310" i="68"/>
  <c r="T81" i="52"/>
  <c r="V186" i="68"/>
  <c r="V101" i="46"/>
  <c r="T139" i="46"/>
  <c r="T124" i="45"/>
  <c r="T124" i="46" s="1"/>
  <c r="S504" i="68"/>
  <c r="S81" i="60"/>
  <c r="S81" i="63"/>
  <c r="S576" i="68"/>
  <c r="S3" i="21"/>
  <c r="S3" i="24"/>
  <c r="T147" i="72"/>
  <c r="T115" i="72"/>
  <c r="T133" i="72" s="1"/>
  <c r="S387" i="72"/>
  <c r="S161" i="60"/>
  <c r="S161" i="63"/>
  <c r="S441" i="72"/>
  <c r="T155" i="65"/>
  <c r="T24" i="47"/>
  <c r="T155" i="66"/>
  <c r="T43" i="47"/>
  <c r="S3" i="25"/>
  <c r="T169" i="72"/>
  <c r="T161" i="48"/>
  <c r="T223" i="72"/>
  <c r="T161" i="51"/>
  <c r="T151" i="70"/>
  <c r="T117" i="70"/>
  <c r="T136" i="70" s="1"/>
  <c r="T187" i="72"/>
  <c r="T161" i="49"/>
  <c r="T161" i="52"/>
  <c r="T241" i="72"/>
  <c r="T262" i="68"/>
  <c r="T81" i="50"/>
  <c r="T334" i="68"/>
  <c r="T81" i="53"/>
  <c r="T155" i="67"/>
  <c r="T62" i="47"/>
  <c r="T151" i="71"/>
  <c r="T143" i="47"/>
  <c r="T32" i="10"/>
  <c r="T32" i="13"/>
  <c r="T32" i="16" s="1"/>
  <c r="T193" i="70"/>
  <c r="T124" i="49"/>
  <c r="T250" i="70"/>
  <c r="T124" i="52"/>
  <c r="S3" i="26"/>
  <c r="T168" i="64"/>
  <c r="T131" i="64"/>
  <c r="T152" i="64" s="1"/>
  <c r="T205" i="72"/>
  <c r="T161" i="50"/>
  <c r="T161" i="53"/>
  <c r="T259" i="72"/>
  <c r="T215" i="64"/>
  <c r="T3" i="49"/>
  <c r="T3" i="52"/>
  <c r="T278" i="64"/>
  <c r="T27" i="9"/>
  <c r="S387" i="71"/>
  <c r="S143" i="60"/>
  <c r="S143" i="63"/>
  <c r="S441" i="71"/>
  <c r="V28" i="25"/>
  <c r="V28" i="28" s="1"/>
  <c r="T212" i="70"/>
  <c r="T124" i="50"/>
  <c r="T124" i="53"/>
  <c r="T269" i="70"/>
  <c r="T122" i="6"/>
  <c r="T138" i="6"/>
  <c r="T162" i="6"/>
  <c r="T104" i="6"/>
  <c r="S164" i="6"/>
  <c r="S140" i="6"/>
  <c r="T62" i="44"/>
  <c r="T151" i="66"/>
  <c r="T117" i="66"/>
  <c r="T136" i="66" s="1"/>
  <c r="T27" i="14"/>
  <c r="T27" i="17" s="1"/>
  <c r="T3" i="11"/>
  <c r="T100" i="46"/>
  <c r="T81" i="45"/>
  <c r="T81" i="46" s="1"/>
  <c r="H93" i="67"/>
  <c r="V88" i="71"/>
  <c r="D93" i="65"/>
  <c r="C93" i="72"/>
  <c r="F94" i="65"/>
  <c r="U84" i="72"/>
  <c r="U88" i="65"/>
  <c r="U103" i="68"/>
  <c r="U104" i="68"/>
  <c r="B92" i="71"/>
  <c r="T103" i="68"/>
  <c r="E112" i="68"/>
  <c r="U87" i="71"/>
  <c r="E93" i="67"/>
  <c r="U87" i="72"/>
  <c r="V88" i="72"/>
  <c r="F93" i="67"/>
  <c r="T77" i="46" l="1"/>
  <c r="T59" i="56"/>
  <c r="V330" i="71"/>
  <c r="U153" i="69"/>
  <c r="U122" i="46"/>
  <c r="T102" i="56"/>
  <c r="T429" i="68"/>
  <c r="T382" i="64"/>
  <c r="T344" i="66"/>
  <c r="T344" i="70"/>
  <c r="T140" i="56"/>
  <c r="U98" i="69"/>
  <c r="U105" i="44"/>
  <c r="T344" i="69"/>
  <c r="T121" i="56"/>
  <c r="U404" i="67"/>
  <c r="U62" i="60"/>
  <c r="U461" i="67"/>
  <c r="U62" i="63"/>
  <c r="T79" i="56"/>
  <c r="T345" i="67"/>
  <c r="T290" i="65"/>
  <c r="T24" i="54"/>
  <c r="T158" i="6"/>
  <c r="T134" i="6"/>
  <c r="T118" i="6"/>
  <c r="T205" i="71"/>
  <c r="T143" i="50"/>
  <c r="T259" i="71"/>
  <c r="T143" i="53"/>
  <c r="V30" i="13"/>
  <c r="V30" i="16" s="1"/>
  <c r="V30" i="10"/>
  <c r="T212" i="65"/>
  <c r="T24" i="50"/>
  <c r="T269" i="65"/>
  <c r="T24" i="53"/>
  <c r="T290" i="66"/>
  <c r="T43" i="54"/>
  <c r="T27" i="13"/>
  <c r="T27" i="16" s="1"/>
  <c r="T27" i="10"/>
  <c r="T3" i="9"/>
  <c r="T40" i="56"/>
  <c r="V158" i="56"/>
  <c r="T344" i="65"/>
  <c r="T29" i="24"/>
  <c r="T29" i="27" s="1"/>
  <c r="T29" i="21"/>
  <c r="T236" i="64"/>
  <c r="T3" i="50"/>
  <c r="T299" i="64"/>
  <c r="T3" i="53"/>
  <c r="U148" i="71"/>
  <c r="U158" i="46"/>
  <c r="T39" i="46"/>
  <c r="T24" i="45"/>
  <c r="T24" i="46" s="1"/>
  <c r="T21" i="56"/>
  <c r="U152" i="70"/>
  <c r="U140" i="46"/>
  <c r="T32" i="23"/>
  <c r="T32" i="26" s="1"/>
  <c r="T151" i="65"/>
  <c r="T117" i="65"/>
  <c r="T136" i="65" s="1"/>
  <c r="T157" i="46"/>
  <c r="T143" i="45"/>
  <c r="T143" i="46" s="1"/>
  <c r="S3" i="27"/>
  <c r="V31" i="13"/>
  <c r="V31" i="16" s="1"/>
  <c r="V31" i="10"/>
  <c r="V28" i="10"/>
  <c r="V28" i="13"/>
  <c r="V28" i="16" s="1"/>
  <c r="T62" i="46"/>
  <c r="T3" i="14"/>
  <c r="T193" i="65"/>
  <c r="T24" i="49"/>
  <c r="T24" i="52"/>
  <c r="T250" i="65"/>
  <c r="T147" i="71"/>
  <c r="T115" i="71"/>
  <c r="T133" i="71" s="1"/>
  <c r="S3" i="28"/>
  <c r="T212" i="66"/>
  <c r="T43" i="50"/>
  <c r="T269" i="66"/>
  <c r="T43" i="53"/>
  <c r="T151" i="67"/>
  <c r="T117" i="67"/>
  <c r="T136" i="67" s="1"/>
  <c r="T322" i="64"/>
  <c r="T3" i="54"/>
  <c r="T29" i="23"/>
  <c r="T29" i="26" s="1"/>
  <c r="T187" i="71"/>
  <c r="T143" i="49"/>
  <c r="T241" i="71"/>
  <c r="T143" i="52"/>
  <c r="T212" i="67"/>
  <c r="T62" i="50"/>
  <c r="T269" i="67"/>
  <c r="T62" i="53"/>
  <c r="T193" i="67"/>
  <c r="T62" i="49"/>
  <c r="T62" i="52"/>
  <c r="T250" i="67"/>
  <c r="E94" i="67"/>
  <c r="V88" i="65"/>
  <c r="V104" i="68"/>
  <c r="F112" i="68"/>
  <c r="V87" i="72"/>
  <c r="H94" i="67"/>
  <c r="B92" i="72"/>
  <c r="V87" i="71"/>
  <c r="G112" i="68"/>
  <c r="G94" i="67"/>
  <c r="G93" i="67"/>
  <c r="C92" i="71"/>
  <c r="V103" i="68"/>
  <c r="V84" i="72"/>
  <c r="E93" i="65"/>
  <c r="V176" i="56" l="1"/>
  <c r="T331" i="72"/>
  <c r="T345" i="66"/>
  <c r="T27" i="19"/>
  <c r="T27" i="23" s="1"/>
  <c r="T27" i="26" s="1"/>
  <c r="T22" i="56"/>
  <c r="T177" i="56"/>
  <c r="T62" i="55"/>
  <c r="T105" i="59"/>
  <c r="T385" i="69"/>
  <c r="T442" i="69"/>
  <c r="T105" i="62"/>
  <c r="T41" i="56"/>
  <c r="T309" i="69"/>
  <c r="T105" i="54"/>
  <c r="T290" i="69"/>
  <c r="T62" i="59"/>
  <c r="T62" i="62"/>
  <c r="T442" i="67"/>
  <c r="T385" i="67"/>
  <c r="U105" i="47"/>
  <c r="U155" i="69"/>
  <c r="T309" i="67"/>
  <c r="T290" i="67"/>
  <c r="T62" i="54"/>
  <c r="U231" i="69"/>
  <c r="U174" i="69"/>
  <c r="U105" i="48"/>
  <c r="U105" i="51"/>
  <c r="T103" i="56"/>
  <c r="T105" i="55"/>
  <c r="V330" i="72"/>
  <c r="T141" i="56"/>
  <c r="T279" i="72"/>
  <c r="T161" i="54"/>
  <c r="T347" i="65"/>
  <c r="T24" i="57"/>
  <c r="U187" i="68"/>
  <c r="U102" i="46"/>
  <c r="T29" i="25"/>
  <c r="T29" i="28" s="1"/>
  <c r="T27" i="22"/>
  <c r="T159" i="56"/>
  <c r="T385" i="65"/>
  <c r="T24" i="59"/>
  <c r="T442" i="65"/>
  <c r="T24" i="62"/>
  <c r="T3" i="13"/>
  <c r="T3" i="10"/>
  <c r="U153" i="66"/>
  <c r="U60" i="46"/>
  <c r="U98" i="66"/>
  <c r="U43" i="44"/>
  <c r="U152" i="66"/>
  <c r="U59" i="46"/>
  <c r="T32" i="21"/>
  <c r="T32" i="24"/>
  <c r="T32" i="27" s="1"/>
  <c r="T331" i="71"/>
  <c r="T27" i="20"/>
  <c r="T345" i="65"/>
  <c r="T58" i="56"/>
  <c r="T43" i="55"/>
  <c r="T43" i="56" s="1"/>
  <c r="U148" i="72"/>
  <c r="U176" i="46"/>
  <c r="U170" i="64"/>
  <c r="U21" i="46"/>
  <c r="T343" i="66"/>
  <c r="T309" i="66"/>
  <c r="T328" i="66" s="1"/>
  <c r="T366" i="65"/>
  <c r="T24" i="58"/>
  <c r="T423" i="65"/>
  <c r="T24" i="61"/>
  <c r="U152" i="65"/>
  <c r="U40" i="46"/>
  <c r="T406" i="64"/>
  <c r="T3" i="58"/>
  <c r="T3" i="61"/>
  <c r="T469" i="64"/>
  <c r="T383" i="64"/>
  <c r="T19" i="56"/>
  <c r="T3" i="55"/>
  <c r="T385" i="66"/>
  <c r="T43" i="59"/>
  <c r="T442" i="66"/>
  <c r="T43" i="62"/>
  <c r="T360" i="68"/>
  <c r="T81" i="54"/>
  <c r="T279" i="71"/>
  <c r="T143" i="54"/>
  <c r="V31" i="23"/>
  <c r="V31" i="26" s="1"/>
  <c r="U110" i="64"/>
  <c r="T115" i="6"/>
  <c r="T79" i="6"/>
  <c r="T380" i="64"/>
  <c r="T343" i="64"/>
  <c r="T364" i="64" s="1"/>
  <c r="T385" i="64"/>
  <c r="T3" i="57"/>
  <c r="U97" i="72"/>
  <c r="T427" i="64"/>
  <c r="T3" i="59"/>
  <c r="T3" i="62"/>
  <c r="T490" i="64"/>
  <c r="T60" i="56"/>
  <c r="T39" i="56"/>
  <c r="T24" i="55"/>
  <c r="T24" i="56" s="1"/>
  <c r="T366" i="66"/>
  <c r="T43" i="58"/>
  <c r="T43" i="61"/>
  <c r="T423" i="66"/>
  <c r="V30" i="23"/>
  <c r="V30" i="26" s="1"/>
  <c r="T290" i="70"/>
  <c r="T124" i="54"/>
  <c r="U98" i="65"/>
  <c r="U24" i="44"/>
  <c r="T3" i="17"/>
  <c r="T430" i="68"/>
  <c r="T345" i="70"/>
  <c r="T343" i="65"/>
  <c r="T309" i="65"/>
  <c r="T328" i="65" s="1"/>
  <c r="F93" i="65"/>
  <c r="B93" i="69"/>
  <c r="C93" i="69"/>
  <c r="B93" i="66"/>
  <c r="C92" i="72"/>
  <c r="I93" i="67"/>
  <c r="F93" i="71"/>
  <c r="G94" i="65"/>
  <c r="G93" i="71"/>
  <c r="F94" i="67"/>
  <c r="H94" i="65"/>
  <c r="B94" i="69"/>
  <c r="B94" i="66"/>
  <c r="G93" i="65"/>
  <c r="H93" i="71"/>
  <c r="D92" i="71"/>
  <c r="T3" i="19" l="1"/>
  <c r="T120" i="56"/>
  <c r="T105" i="56"/>
  <c r="C94" i="66"/>
  <c r="T328" i="69"/>
  <c r="T347" i="69"/>
  <c r="T105" i="57"/>
  <c r="T328" i="67"/>
  <c r="T343" i="69"/>
  <c r="U120" i="46"/>
  <c r="U105" i="45"/>
  <c r="U105" i="46" s="1"/>
  <c r="T62" i="56"/>
  <c r="U117" i="69"/>
  <c r="U136" i="69" s="1"/>
  <c r="U151" i="69"/>
  <c r="T77" i="56"/>
  <c r="U193" i="69"/>
  <c r="U105" i="49"/>
  <c r="U250" i="69"/>
  <c r="U105" i="52"/>
  <c r="U212" i="69"/>
  <c r="U105" i="50"/>
  <c r="U269" i="69"/>
  <c r="U105" i="53"/>
  <c r="T366" i="67"/>
  <c r="T62" i="58"/>
  <c r="T62" i="61"/>
  <c r="T423" i="67"/>
  <c r="T366" i="69"/>
  <c r="T105" i="58"/>
  <c r="T105" i="61"/>
  <c r="T423" i="69"/>
  <c r="T347" i="67"/>
  <c r="T62" i="57"/>
  <c r="T343" i="67"/>
  <c r="J94" i="65"/>
  <c r="T347" i="70"/>
  <c r="T124" i="57"/>
  <c r="U174" i="65"/>
  <c r="U24" i="48"/>
  <c r="U24" i="51"/>
  <c r="U231" i="65"/>
  <c r="T111" i="6"/>
  <c r="T78" i="6"/>
  <c r="T3" i="56"/>
  <c r="T27" i="24"/>
  <c r="T27" i="27" s="1"/>
  <c r="T27" i="21"/>
  <c r="T3" i="20"/>
  <c r="T427" i="68"/>
  <c r="T384" i="68"/>
  <c r="T408" i="68" s="1"/>
  <c r="V101" i="56"/>
  <c r="T404" i="65"/>
  <c r="T24" i="60"/>
  <c r="T24" i="63"/>
  <c r="T461" i="65"/>
  <c r="U153" i="67"/>
  <c r="U79" i="46"/>
  <c r="U173" i="64"/>
  <c r="U3" i="47"/>
  <c r="T448" i="64"/>
  <c r="T3" i="60"/>
  <c r="T3" i="63"/>
  <c r="T511" i="64"/>
  <c r="T480" i="68"/>
  <c r="T81" i="59"/>
  <c r="T552" i="68"/>
  <c r="T81" i="62"/>
  <c r="T3" i="22"/>
  <c r="T27" i="25"/>
  <c r="T27" i="28" s="1"/>
  <c r="V428" i="68"/>
  <c r="U98" i="67"/>
  <c r="T333" i="71"/>
  <c r="T143" i="57"/>
  <c r="U153" i="70"/>
  <c r="U141" i="46"/>
  <c r="F93" i="72"/>
  <c r="T175" i="56"/>
  <c r="T161" i="55"/>
  <c r="T161" i="56" s="1"/>
  <c r="T145" i="6"/>
  <c r="T169" i="6"/>
  <c r="U188" i="68"/>
  <c r="U103" i="46"/>
  <c r="T432" i="68"/>
  <c r="T81" i="57"/>
  <c r="U149" i="71"/>
  <c r="U159" i="46"/>
  <c r="T333" i="72"/>
  <c r="T161" i="57"/>
  <c r="U97" i="71"/>
  <c r="U143" i="44"/>
  <c r="D93" i="72"/>
  <c r="U29" i="14"/>
  <c r="U29" i="17" s="1"/>
  <c r="U27" i="11"/>
  <c r="T329" i="72"/>
  <c r="T297" i="72"/>
  <c r="T315" i="72" s="1"/>
  <c r="U3" i="44"/>
  <c r="T456" i="68"/>
  <c r="T81" i="58"/>
  <c r="T81" i="61"/>
  <c r="T528" i="68"/>
  <c r="U29" i="13"/>
  <c r="U29" i="16" s="1"/>
  <c r="U29" i="10"/>
  <c r="T139" i="56"/>
  <c r="T124" i="55"/>
  <c r="T124" i="56" s="1"/>
  <c r="T157" i="56"/>
  <c r="T143" i="55"/>
  <c r="T143" i="56" s="1"/>
  <c r="T3" i="16"/>
  <c r="T351" i="72"/>
  <c r="T161" i="58"/>
  <c r="T405" i="72"/>
  <c r="T161" i="61"/>
  <c r="U161" i="44"/>
  <c r="T369" i="72"/>
  <c r="T161" i="59"/>
  <c r="T423" i="72"/>
  <c r="T161" i="62"/>
  <c r="T343" i="70"/>
  <c r="T309" i="70"/>
  <c r="T328" i="70" s="1"/>
  <c r="T3" i="23"/>
  <c r="V30" i="24"/>
  <c r="V30" i="27" s="1"/>
  <c r="V30" i="21"/>
  <c r="T329" i="71"/>
  <c r="T297" i="71"/>
  <c r="T315" i="71" s="1"/>
  <c r="U153" i="65"/>
  <c r="U41" i="46"/>
  <c r="U151" i="72"/>
  <c r="U161" i="47"/>
  <c r="V30" i="25"/>
  <c r="V30" i="28" s="1"/>
  <c r="V31" i="25"/>
  <c r="V31" i="28" s="1"/>
  <c r="U124" i="44"/>
  <c r="U149" i="72"/>
  <c r="U177" i="46"/>
  <c r="U194" i="64"/>
  <c r="U3" i="48"/>
  <c r="U257" i="64"/>
  <c r="U3" i="51"/>
  <c r="T351" i="71"/>
  <c r="T143" i="58"/>
  <c r="T143" i="61"/>
  <c r="T405" i="71"/>
  <c r="T385" i="70"/>
  <c r="T124" i="59"/>
  <c r="T124" i="62"/>
  <c r="T442" i="70"/>
  <c r="V78" i="56"/>
  <c r="T369" i="71"/>
  <c r="T143" i="59"/>
  <c r="T423" i="71"/>
  <c r="T143" i="62"/>
  <c r="U118" i="68"/>
  <c r="U81" i="44"/>
  <c r="T347" i="66"/>
  <c r="T43" i="57"/>
  <c r="T366" i="70"/>
  <c r="T124" i="58"/>
  <c r="T423" i="70"/>
  <c r="T124" i="61"/>
  <c r="U169" i="72"/>
  <c r="U161" i="48"/>
  <c r="U223" i="72"/>
  <c r="U161" i="51"/>
  <c r="V344" i="67"/>
  <c r="U155" i="66"/>
  <c r="U43" i="47"/>
  <c r="U171" i="64"/>
  <c r="U22" i="46"/>
  <c r="U190" i="68"/>
  <c r="U81" i="47"/>
  <c r="T100" i="56"/>
  <c r="T81" i="55"/>
  <c r="T81" i="56" s="1"/>
  <c r="U174" i="66"/>
  <c r="U43" i="48"/>
  <c r="U43" i="51"/>
  <c r="U231" i="66"/>
  <c r="V31" i="24"/>
  <c r="V31" i="27" s="1"/>
  <c r="V31" i="21"/>
  <c r="D92" i="72"/>
  <c r="D93" i="66"/>
  <c r="B94" i="70"/>
  <c r="I94" i="65"/>
  <c r="H112" i="68"/>
  <c r="E92" i="71"/>
  <c r="I93" i="71"/>
  <c r="J93" i="67"/>
  <c r="I94" i="67"/>
  <c r="C93" i="66"/>
  <c r="I112" i="68"/>
  <c r="E93" i="66"/>
  <c r="B93" i="70"/>
  <c r="T404" i="67" l="1"/>
  <c r="T62" i="60"/>
  <c r="T461" i="67"/>
  <c r="T62" i="63"/>
  <c r="G93" i="69"/>
  <c r="D94" i="69"/>
  <c r="T461" i="69"/>
  <c r="T404" i="69"/>
  <c r="T105" i="60"/>
  <c r="T105" i="63"/>
  <c r="V345" i="69"/>
  <c r="U27" i="14"/>
  <c r="U27" i="17" s="1"/>
  <c r="U3" i="11"/>
  <c r="U151" i="65"/>
  <c r="U117" i="65"/>
  <c r="U136" i="65" s="1"/>
  <c r="T504" i="68"/>
  <c r="T81" i="60"/>
  <c r="T81" i="63"/>
  <c r="T576" i="68"/>
  <c r="V122" i="56"/>
  <c r="U62" i="44"/>
  <c r="T3" i="21"/>
  <c r="T3" i="24"/>
  <c r="T86" i="6"/>
  <c r="T110" i="6"/>
  <c r="T88" i="6"/>
  <c r="T90" i="6"/>
  <c r="T91" i="6"/>
  <c r="T404" i="70"/>
  <c r="T124" i="60"/>
  <c r="T124" i="63"/>
  <c r="T461" i="70"/>
  <c r="U32" i="13"/>
  <c r="U32" i="16" s="1"/>
  <c r="U32" i="10"/>
  <c r="T3" i="26"/>
  <c r="U27" i="9"/>
  <c r="U174" i="67"/>
  <c r="U62" i="48"/>
  <c r="U62" i="51"/>
  <c r="U231" i="67"/>
  <c r="T141" i="6"/>
  <c r="T165" i="6"/>
  <c r="U205" i="72"/>
  <c r="U161" i="50"/>
  <c r="U161" i="53"/>
  <c r="U259" i="72"/>
  <c r="U193" i="65"/>
  <c r="U24" i="49"/>
  <c r="U250" i="65"/>
  <c r="U24" i="52"/>
  <c r="U155" i="70"/>
  <c r="U124" i="47"/>
  <c r="U262" i="68"/>
  <c r="U81" i="50"/>
  <c r="U334" i="68"/>
  <c r="U81" i="53"/>
  <c r="U236" i="64"/>
  <c r="U3" i="50"/>
  <c r="U299" i="64"/>
  <c r="U3" i="53"/>
  <c r="U151" i="71"/>
  <c r="U143" i="47"/>
  <c r="U58" i="46"/>
  <c r="U43" i="45"/>
  <c r="T404" i="66"/>
  <c r="T43" i="60"/>
  <c r="T461" i="66"/>
  <c r="T43" i="63"/>
  <c r="U169" i="71"/>
  <c r="U143" i="48"/>
  <c r="U223" i="71"/>
  <c r="U143" i="51"/>
  <c r="U155" i="65"/>
  <c r="U24" i="47"/>
  <c r="U151" i="66"/>
  <c r="U117" i="66"/>
  <c r="U136" i="66" s="1"/>
  <c r="U98" i="70"/>
  <c r="T3" i="25"/>
  <c r="U117" i="70"/>
  <c r="U193" i="66"/>
  <c r="U43" i="49"/>
  <c r="U250" i="66"/>
  <c r="U43" i="52"/>
  <c r="U212" i="66"/>
  <c r="U43" i="50"/>
  <c r="U43" i="53"/>
  <c r="U269" i="66"/>
  <c r="U214" i="68"/>
  <c r="U81" i="48"/>
  <c r="U81" i="51"/>
  <c r="U286" i="68"/>
  <c r="U174" i="70"/>
  <c r="U124" i="48"/>
  <c r="U124" i="51"/>
  <c r="U231" i="70"/>
  <c r="G93" i="72"/>
  <c r="U62" i="45"/>
  <c r="U155" i="67"/>
  <c r="U62" i="47"/>
  <c r="E93" i="72"/>
  <c r="V27" i="18"/>
  <c r="U39" i="46"/>
  <c r="U24" i="45"/>
  <c r="U24" i="46" s="1"/>
  <c r="T387" i="72"/>
  <c r="T161" i="60"/>
  <c r="T161" i="63"/>
  <c r="T441" i="72"/>
  <c r="T387" i="71"/>
  <c r="T143" i="60"/>
  <c r="T441" i="71"/>
  <c r="T143" i="63"/>
  <c r="T87" i="6"/>
  <c r="E113" i="68"/>
  <c r="J112" i="68"/>
  <c r="K93" i="67"/>
  <c r="B114" i="68"/>
  <c r="J94" i="67"/>
  <c r="J93" i="71"/>
  <c r="C93" i="70"/>
  <c r="C113" i="68"/>
  <c r="D93" i="69"/>
  <c r="F93" i="69"/>
  <c r="F92" i="72"/>
  <c r="F92" i="71"/>
  <c r="C94" i="69"/>
  <c r="E93" i="69"/>
  <c r="E92" i="72"/>
  <c r="D113" i="68"/>
  <c r="H93" i="65"/>
  <c r="D93" i="70"/>
  <c r="D114" i="68"/>
  <c r="C94" i="70"/>
  <c r="U382" i="64" l="1"/>
  <c r="U62" i="46"/>
  <c r="U40" i="56"/>
  <c r="U344" i="65"/>
  <c r="U136" i="70"/>
  <c r="U345" i="66"/>
  <c r="K93" i="71"/>
  <c r="U345" i="69"/>
  <c r="U122" i="56"/>
  <c r="V102" i="56"/>
  <c r="B113" i="68"/>
  <c r="U139" i="46"/>
  <c r="U124" i="45"/>
  <c r="U124" i="46" s="1"/>
  <c r="U205" i="71"/>
  <c r="U143" i="50"/>
  <c r="U143" i="53"/>
  <c r="U259" i="71"/>
  <c r="U344" i="66"/>
  <c r="U185" i="68"/>
  <c r="U142" i="68"/>
  <c r="U166" i="68" s="1"/>
  <c r="U157" i="46"/>
  <c r="U143" i="45"/>
  <c r="U143" i="46" s="1"/>
  <c r="U322" i="64"/>
  <c r="U3" i="54"/>
  <c r="U238" i="68"/>
  <c r="U81" i="49"/>
  <c r="U310" i="68"/>
  <c r="U81" i="52"/>
  <c r="T3" i="27"/>
  <c r="U147" i="71"/>
  <c r="U115" i="71"/>
  <c r="U133" i="71" s="1"/>
  <c r="U151" i="67"/>
  <c r="U117" i="67"/>
  <c r="U136" i="67" s="1"/>
  <c r="U193" i="70"/>
  <c r="U124" i="49"/>
  <c r="U250" i="70"/>
  <c r="U124" i="52"/>
  <c r="U161" i="45"/>
  <c r="U161" i="46" s="1"/>
  <c r="U175" i="46"/>
  <c r="U29" i="23"/>
  <c r="U29" i="26" s="1"/>
  <c r="U3" i="14"/>
  <c r="U187" i="71"/>
  <c r="U143" i="49"/>
  <c r="U143" i="52"/>
  <c r="U241" i="71"/>
  <c r="U122" i="6"/>
  <c r="U138" i="6"/>
  <c r="U162" i="6"/>
  <c r="U104" i="6"/>
  <c r="U151" i="70"/>
  <c r="U147" i="72"/>
  <c r="U115" i="72"/>
  <c r="U133" i="72" s="1"/>
  <c r="U43" i="46"/>
  <c r="U21" i="56"/>
  <c r="U212" i="70"/>
  <c r="U124" i="50"/>
  <c r="U124" i="53"/>
  <c r="U269" i="70"/>
  <c r="U193" i="67"/>
  <c r="U62" i="49"/>
  <c r="U62" i="52"/>
  <c r="U250" i="67"/>
  <c r="U27" i="20"/>
  <c r="U32" i="23"/>
  <c r="U32" i="26" s="1"/>
  <c r="U29" i="24"/>
  <c r="U29" i="27" s="1"/>
  <c r="U29" i="21"/>
  <c r="T3" i="28"/>
  <c r="U187" i="72"/>
  <c r="U161" i="49"/>
  <c r="U161" i="52"/>
  <c r="U241" i="72"/>
  <c r="V429" i="68"/>
  <c r="U77" i="46"/>
  <c r="U212" i="67"/>
  <c r="U62" i="50"/>
  <c r="U62" i="53"/>
  <c r="U269" i="67"/>
  <c r="U27" i="13"/>
  <c r="U27" i="16" s="1"/>
  <c r="U27" i="10"/>
  <c r="U3" i="9"/>
  <c r="U168" i="64"/>
  <c r="U131" i="64"/>
  <c r="U152" i="64" s="1"/>
  <c r="U290" i="66"/>
  <c r="U43" i="54"/>
  <c r="U212" i="65"/>
  <c r="U24" i="50"/>
  <c r="U24" i="53"/>
  <c r="U269" i="65"/>
  <c r="U3" i="45"/>
  <c r="U3" i="46" s="1"/>
  <c r="U19" i="46"/>
  <c r="U60" i="56"/>
  <c r="U59" i="56"/>
  <c r="U100" i="46"/>
  <c r="U81" i="45"/>
  <c r="U81" i="46" s="1"/>
  <c r="T164" i="6"/>
  <c r="T140" i="6"/>
  <c r="U215" i="64"/>
  <c r="U3" i="49"/>
  <c r="U3" i="52"/>
  <c r="U278" i="64"/>
  <c r="I93" i="65"/>
  <c r="L93" i="67"/>
  <c r="F114" i="68"/>
  <c r="G92" i="71"/>
  <c r="F94" i="66"/>
  <c r="K94" i="67"/>
  <c r="G92" i="72"/>
  <c r="K112" i="68"/>
  <c r="F93" i="70"/>
  <c r="E93" i="70"/>
  <c r="D94" i="66"/>
  <c r="F93" i="66"/>
  <c r="K94" i="65"/>
  <c r="U105" i="55" l="1"/>
  <c r="U309" i="69"/>
  <c r="E94" i="66"/>
  <c r="U442" i="69"/>
  <c r="U385" i="69"/>
  <c r="U105" i="59"/>
  <c r="U105" i="62"/>
  <c r="V153" i="69"/>
  <c r="V122" i="46"/>
  <c r="U290" i="69"/>
  <c r="U105" i="54"/>
  <c r="U103" i="56"/>
  <c r="U41" i="56"/>
  <c r="U345" i="65"/>
  <c r="U290" i="65"/>
  <c r="U24" i="54"/>
  <c r="H93" i="72"/>
  <c r="U279" i="72"/>
  <c r="U161" i="54"/>
  <c r="U279" i="71"/>
  <c r="U143" i="54"/>
  <c r="U331" i="71"/>
  <c r="U343" i="66"/>
  <c r="U309" i="66"/>
  <c r="U328" i="66" s="1"/>
  <c r="U158" i="6"/>
  <c r="U134" i="6"/>
  <c r="U118" i="6"/>
  <c r="U427" i="64"/>
  <c r="U3" i="59"/>
  <c r="U490" i="64"/>
  <c r="U3" i="62"/>
  <c r="U159" i="56"/>
  <c r="U24" i="55"/>
  <c r="U366" i="66"/>
  <c r="U43" i="58"/>
  <c r="U423" i="66"/>
  <c r="U43" i="61"/>
  <c r="U29" i="25"/>
  <c r="U29" i="28" s="1"/>
  <c r="U27" i="22"/>
  <c r="U385" i="66"/>
  <c r="U43" i="59"/>
  <c r="U43" i="62"/>
  <c r="U442" i="66"/>
  <c r="U3" i="17"/>
  <c r="U115" i="6"/>
  <c r="U79" i="6"/>
  <c r="U290" i="70"/>
  <c r="U124" i="54"/>
  <c r="U309" i="65"/>
  <c r="U385" i="64"/>
  <c r="U3" i="57"/>
  <c r="U81" i="55"/>
  <c r="U385" i="65"/>
  <c r="U24" i="59"/>
  <c r="U442" i="65"/>
  <c r="U24" i="62"/>
  <c r="U406" i="64"/>
  <c r="U3" i="58"/>
  <c r="U469" i="64"/>
  <c r="U3" i="61"/>
  <c r="U347" i="66"/>
  <c r="U43" i="57"/>
  <c r="U3" i="10"/>
  <c r="U3" i="13"/>
  <c r="U430" i="68"/>
  <c r="U27" i="19"/>
  <c r="U27" i="21" s="1"/>
  <c r="U32" i="24"/>
  <c r="U32" i="27" s="1"/>
  <c r="U32" i="21"/>
  <c r="U141" i="56"/>
  <c r="U177" i="56"/>
  <c r="U347" i="65"/>
  <c r="U24" i="57"/>
  <c r="I93" i="72"/>
  <c r="U360" i="68"/>
  <c r="U345" i="70"/>
  <c r="U19" i="56"/>
  <c r="U3" i="55"/>
  <c r="U331" i="72"/>
  <c r="U27" i="24"/>
  <c r="U27" i="27" s="1"/>
  <c r="U3" i="20"/>
  <c r="U58" i="56"/>
  <c r="U43" i="55"/>
  <c r="U43" i="56" s="1"/>
  <c r="U380" i="64"/>
  <c r="U343" i="64"/>
  <c r="U364" i="64" s="1"/>
  <c r="E94" i="70"/>
  <c r="E94" i="69"/>
  <c r="H93" i="69"/>
  <c r="J93" i="72"/>
  <c r="G93" i="66"/>
  <c r="L112" i="68"/>
  <c r="H92" i="72"/>
  <c r="L94" i="65"/>
  <c r="H93" i="70"/>
  <c r="L94" i="67"/>
  <c r="H92" i="71"/>
  <c r="G94" i="66"/>
  <c r="D94" i="70"/>
  <c r="F113" i="68"/>
  <c r="J93" i="65"/>
  <c r="M93" i="67"/>
  <c r="U39" i="56" l="1"/>
  <c r="U347" i="69"/>
  <c r="U105" i="57"/>
  <c r="U366" i="69"/>
  <c r="U105" i="58"/>
  <c r="U423" i="69"/>
  <c r="U105" i="61"/>
  <c r="V105" i="44"/>
  <c r="V98" i="69"/>
  <c r="H94" i="66"/>
  <c r="U120" i="56"/>
  <c r="V152" i="69"/>
  <c r="V121" i="46"/>
  <c r="U343" i="69"/>
  <c r="U105" i="56"/>
  <c r="U24" i="56"/>
  <c r="U328" i="69"/>
  <c r="U328" i="65"/>
  <c r="U343" i="65"/>
  <c r="U347" i="70"/>
  <c r="U124" i="57"/>
  <c r="U3" i="16"/>
  <c r="U343" i="70"/>
  <c r="U309" i="70"/>
  <c r="U328" i="70" s="1"/>
  <c r="U100" i="56"/>
  <c r="U81" i="54"/>
  <c r="U404" i="65"/>
  <c r="U24" i="60"/>
  <c r="U461" i="65"/>
  <c r="U24" i="63"/>
  <c r="U404" i="66"/>
  <c r="U43" i="60"/>
  <c r="U43" i="63"/>
  <c r="U461" i="66"/>
  <c r="U385" i="70"/>
  <c r="U124" i="59"/>
  <c r="U124" i="62"/>
  <c r="U442" i="70"/>
  <c r="U27" i="25"/>
  <c r="U27" i="28" s="1"/>
  <c r="U3" i="22"/>
  <c r="U448" i="64"/>
  <c r="U3" i="60"/>
  <c r="U511" i="64"/>
  <c r="U3" i="63"/>
  <c r="U175" i="56"/>
  <c r="U161" i="55"/>
  <c r="U161" i="56" s="1"/>
  <c r="U366" i="70"/>
  <c r="U124" i="58"/>
  <c r="U423" i="70"/>
  <c r="U124" i="61"/>
  <c r="U351" i="72"/>
  <c r="U161" i="58"/>
  <c r="U405" i="72"/>
  <c r="U161" i="61"/>
  <c r="U456" i="68"/>
  <c r="U81" i="58"/>
  <c r="U528" i="68"/>
  <c r="U81" i="61"/>
  <c r="U27" i="23"/>
  <c r="U27" i="26" s="1"/>
  <c r="U3" i="19"/>
  <c r="U3" i="21" s="1"/>
  <c r="U329" i="72"/>
  <c r="U297" i="72"/>
  <c r="U315" i="72" s="1"/>
  <c r="U78" i="6"/>
  <c r="U87" i="6" s="1"/>
  <c r="U111" i="6"/>
  <c r="U157" i="56"/>
  <c r="U143" i="55"/>
  <c r="U143" i="56" s="1"/>
  <c r="U369" i="72"/>
  <c r="U161" i="59"/>
  <c r="U161" i="62"/>
  <c r="U423" i="72"/>
  <c r="U351" i="71"/>
  <c r="U143" i="58"/>
  <c r="U405" i="71"/>
  <c r="U143" i="61"/>
  <c r="U329" i="71"/>
  <c r="U297" i="71"/>
  <c r="U315" i="71" s="1"/>
  <c r="U333" i="72"/>
  <c r="U161" i="57"/>
  <c r="U333" i="71"/>
  <c r="U143" i="57"/>
  <c r="E114" i="68"/>
  <c r="U3" i="56"/>
  <c r="U145" i="6"/>
  <c r="U169" i="6"/>
  <c r="U369" i="71"/>
  <c r="U143" i="59"/>
  <c r="U423" i="71"/>
  <c r="U143" i="62"/>
  <c r="V152" i="70"/>
  <c r="V140" i="46"/>
  <c r="U432" i="68"/>
  <c r="U81" i="57"/>
  <c r="V98" i="70"/>
  <c r="V153" i="70"/>
  <c r="V141" i="46"/>
  <c r="C114" i="68"/>
  <c r="U427" i="68"/>
  <c r="U384" i="68"/>
  <c r="U408" i="68" s="1"/>
  <c r="U366" i="65"/>
  <c r="U24" i="58"/>
  <c r="U423" i="65"/>
  <c r="U24" i="61"/>
  <c r="U3" i="24"/>
  <c r="U480" i="68"/>
  <c r="U81" i="59"/>
  <c r="U81" i="62"/>
  <c r="U552" i="68"/>
  <c r="U139" i="56"/>
  <c r="U124" i="55"/>
  <c r="U124" i="56" s="1"/>
  <c r="I93" i="69"/>
  <c r="K93" i="65"/>
  <c r="F94" i="70"/>
  <c r="H93" i="66"/>
  <c r="I92" i="71"/>
  <c r="M112" i="68"/>
  <c r="G94" i="70"/>
  <c r="I92" i="72"/>
  <c r="F94" i="69"/>
  <c r="G114" i="68"/>
  <c r="L93" i="71"/>
  <c r="I94" i="70"/>
  <c r="M94" i="67"/>
  <c r="N94" i="65"/>
  <c r="G113" i="68"/>
  <c r="N93" i="67"/>
  <c r="M94" i="65"/>
  <c r="H114" i="68"/>
  <c r="G93" i="70"/>
  <c r="U105" i="63" l="1"/>
  <c r="U404" i="69"/>
  <c r="U105" i="60"/>
  <c r="U461" i="69"/>
  <c r="I94" i="66"/>
  <c r="V155" i="69"/>
  <c r="V105" i="47"/>
  <c r="V105" i="51"/>
  <c r="V174" i="69"/>
  <c r="V105" i="48"/>
  <c r="V231" i="69"/>
  <c r="U3" i="25"/>
  <c r="V110" i="64"/>
  <c r="V3" i="44"/>
  <c r="V149" i="72"/>
  <c r="V177" i="46"/>
  <c r="V21" i="46"/>
  <c r="V170" i="64"/>
  <c r="V124" i="44"/>
  <c r="V153" i="66"/>
  <c r="V60" i="46"/>
  <c r="V124" i="45"/>
  <c r="U387" i="72"/>
  <c r="U161" i="60"/>
  <c r="U441" i="72"/>
  <c r="U161" i="63"/>
  <c r="U141" i="6"/>
  <c r="U165" i="6"/>
  <c r="V171" i="64"/>
  <c r="V22" i="46"/>
  <c r="V148" i="71"/>
  <c r="V158" i="46"/>
  <c r="V188" i="68"/>
  <c r="V103" i="46"/>
  <c r="V98" i="65"/>
  <c r="V24" i="44"/>
  <c r="V98" i="67"/>
  <c r="V62" i="44"/>
  <c r="V98" i="66"/>
  <c r="V118" i="68"/>
  <c r="V148" i="72"/>
  <c r="V176" i="46"/>
  <c r="U3" i="27"/>
  <c r="V174" i="70"/>
  <c r="V124" i="48"/>
  <c r="V231" i="70"/>
  <c r="V124" i="51"/>
  <c r="U81" i="56"/>
  <c r="U86" i="6"/>
  <c r="U110" i="6"/>
  <c r="U88" i="6"/>
  <c r="U90" i="6"/>
  <c r="U91" i="6"/>
  <c r="U3" i="23"/>
  <c r="V187" i="68"/>
  <c r="V102" i="46"/>
  <c r="V149" i="71"/>
  <c r="V159" i="46"/>
  <c r="U387" i="71"/>
  <c r="U143" i="60"/>
  <c r="U441" i="71"/>
  <c r="U143" i="63"/>
  <c r="U404" i="70"/>
  <c r="U124" i="60"/>
  <c r="U461" i="70"/>
  <c r="U124" i="63"/>
  <c r="V153" i="65"/>
  <c r="V41" i="46"/>
  <c r="V152" i="65"/>
  <c r="V40" i="46"/>
  <c r="V97" i="72"/>
  <c r="V161" i="44"/>
  <c r="V152" i="66"/>
  <c r="V59" i="46"/>
  <c r="V155" i="70"/>
  <c r="V124" i="47"/>
  <c r="V153" i="67"/>
  <c r="V79" i="46"/>
  <c r="V97" i="71"/>
  <c r="V143" i="44"/>
  <c r="U504" i="68"/>
  <c r="U81" i="60"/>
  <c r="U81" i="63"/>
  <c r="U576" i="68"/>
  <c r="G94" i="69"/>
  <c r="J92" i="71"/>
  <c r="N112" i="68"/>
  <c r="J93" i="69"/>
  <c r="O93" i="67"/>
  <c r="K93" i="69"/>
  <c r="I93" i="66"/>
  <c r="L93" i="65"/>
  <c r="I93" i="70"/>
  <c r="L93" i="72"/>
  <c r="H94" i="70"/>
  <c r="N94" i="67"/>
  <c r="M93" i="71"/>
  <c r="H113" i="68"/>
  <c r="V124" i="46" l="1"/>
  <c r="V105" i="50"/>
  <c r="V105" i="53"/>
  <c r="V269" i="69"/>
  <c r="V212" i="69"/>
  <c r="V151" i="69"/>
  <c r="V117" i="69"/>
  <c r="V136" i="69" s="1"/>
  <c r="V193" i="69"/>
  <c r="V105" i="49"/>
  <c r="V105" i="52"/>
  <c r="V250" i="69"/>
  <c r="I113" i="68"/>
  <c r="V120" i="46"/>
  <c r="V105" i="45"/>
  <c r="V105" i="46" s="1"/>
  <c r="V139" i="46"/>
  <c r="V155" i="65"/>
  <c r="V24" i="47"/>
  <c r="V43" i="44"/>
  <c r="V174" i="65"/>
  <c r="V24" i="48"/>
  <c r="V231" i="65"/>
  <c r="V24" i="51"/>
  <c r="V155" i="66"/>
  <c r="V43" i="47"/>
  <c r="K93" i="72"/>
  <c r="V174" i="66"/>
  <c r="V43" i="48"/>
  <c r="V43" i="51"/>
  <c r="V231" i="66"/>
  <c r="V43" i="45"/>
  <c r="V81" i="45"/>
  <c r="V169" i="72"/>
  <c r="V161" i="48"/>
  <c r="V223" i="72"/>
  <c r="V161" i="51"/>
  <c r="V151" i="70"/>
  <c r="V117" i="70"/>
  <c r="V136" i="70" s="1"/>
  <c r="V32" i="13"/>
  <c r="V32" i="16" s="1"/>
  <c r="V32" i="10"/>
  <c r="V151" i="72"/>
  <c r="V161" i="47"/>
  <c r="J92" i="72"/>
  <c r="U140" i="6"/>
  <c r="U164" i="6"/>
  <c r="V193" i="70"/>
  <c r="V124" i="49"/>
  <c r="V124" i="52"/>
  <c r="V250" i="70"/>
  <c r="V194" i="64"/>
  <c r="V3" i="48"/>
  <c r="V3" i="51"/>
  <c r="V257" i="64"/>
  <c r="V29" i="14"/>
  <c r="V29" i="17" s="1"/>
  <c r="V27" i="11"/>
  <c r="V155" i="67"/>
  <c r="V62" i="47"/>
  <c r="V81" i="44"/>
  <c r="V174" i="67"/>
  <c r="V62" i="48"/>
  <c r="V231" i="67"/>
  <c r="V62" i="51"/>
  <c r="V29" i="13"/>
  <c r="V29" i="16" s="1"/>
  <c r="V29" i="10"/>
  <c r="V27" i="9"/>
  <c r="V190" i="68"/>
  <c r="V81" i="47"/>
  <c r="V173" i="64"/>
  <c r="V3" i="47"/>
  <c r="V169" i="71"/>
  <c r="V143" i="48"/>
  <c r="V223" i="71"/>
  <c r="V143" i="51"/>
  <c r="V212" i="70"/>
  <c r="V124" i="50"/>
  <c r="V269" i="70"/>
  <c r="V124" i="53"/>
  <c r="U3" i="28"/>
  <c r="V151" i="71"/>
  <c r="V143" i="47"/>
  <c r="U3" i="26"/>
  <c r="V214" i="68"/>
  <c r="V81" i="48"/>
  <c r="V81" i="51"/>
  <c r="V286" i="68"/>
  <c r="J94" i="70"/>
  <c r="O94" i="67"/>
  <c r="I114" i="68"/>
  <c r="O112" i="68"/>
  <c r="O94" i="65"/>
  <c r="K92" i="72"/>
  <c r="J93" i="70"/>
  <c r="J94" i="66"/>
  <c r="K92" i="71"/>
  <c r="H94" i="69"/>
  <c r="P93" i="67"/>
  <c r="J93" i="66"/>
  <c r="N93" i="71"/>
  <c r="M93" i="65"/>
  <c r="L93" i="69"/>
  <c r="V32" i="23" l="1"/>
  <c r="V32" i="26" s="1"/>
  <c r="V100" i="46"/>
  <c r="J113" i="68"/>
  <c r="V43" i="46"/>
  <c r="V193" i="67"/>
  <c r="V62" i="49"/>
  <c r="V62" i="52"/>
  <c r="V250" i="67"/>
  <c r="V262" i="68"/>
  <c r="V81" i="50"/>
  <c r="V334" i="68"/>
  <c r="V81" i="53"/>
  <c r="V151" i="65"/>
  <c r="V117" i="65"/>
  <c r="V136" i="65" s="1"/>
  <c r="V19" i="46"/>
  <c r="V3" i="45"/>
  <c r="V81" i="46"/>
  <c r="V147" i="71"/>
  <c r="V115" i="71"/>
  <c r="V133" i="71" s="1"/>
  <c r="V212" i="67"/>
  <c r="V62" i="50"/>
  <c r="V269" i="67"/>
  <c r="V62" i="53"/>
  <c r="V193" i="65"/>
  <c r="V24" i="49"/>
  <c r="V24" i="52"/>
  <c r="V250" i="65"/>
  <c r="V168" i="64"/>
  <c r="V131" i="64"/>
  <c r="V152" i="64" s="1"/>
  <c r="V185" i="68"/>
  <c r="V142" i="68"/>
  <c r="V166" i="68" s="1"/>
  <c r="V187" i="71"/>
  <c r="V143" i="49"/>
  <c r="V143" i="52"/>
  <c r="V241" i="71"/>
  <c r="V58" i="46"/>
  <c r="V205" i="71"/>
  <c r="V143" i="50"/>
  <c r="V259" i="71"/>
  <c r="V143" i="53"/>
  <c r="V215" i="64"/>
  <c r="V3" i="49"/>
  <c r="V3" i="52"/>
  <c r="V278" i="64"/>
  <c r="V238" i="68"/>
  <c r="V81" i="49"/>
  <c r="V310" i="68"/>
  <c r="V81" i="52"/>
  <c r="V175" i="46"/>
  <c r="V161" i="45"/>
  <c r="V161" i="46" s="1"/>
  <c r="V27" i="10"/>
  <c r="V27" i="13"/>
  <c r="V27" i="16" s="1"/>
  <c r="V3" i="9"/>
  <c r="V147" i="72"/>
  <c r="V115" i="72"/>
  <c r="V133" i="72" s="1"/>
  <c r="V162" i="6"/>
  <c r="V122" i="6"/>
  <c r="V138" i="6"/>
  <c r="V104" i="6"/>
  <c r="V236" i="64"/>
  <c r="V3" i="50"/>
  <c r="V299" i="64"/>
  <c r="V3" i="53"/>
  <c r="V205" i="72"/>
  <c r="V161" i="50"/>
  <c r="V259" i="72"/>
  <c r="V161" i="53"/>
  <c r="V151" i="66"/>
  <c r="V117" i="66"/>
  <c r="V136" i="66" s="1"/>
  <c r="V187" i="72"/>
  <c r="V161" i="49"/>
  <c r="V161" i="52"/>
  <c r="V241" i="72"/>
  <c r="V77" i="46"/>
  <c r="V62" i="45"/>
  <c r="V62" i="46" s="1"/>
  <c r="V193" i="66"/>
  <c r="V43" i="49"/>
  <c r="V250" i="66"/>
  <c r="V43" i="52"/>
  <c r="V212" i="66"/>
  <c r="V43" i="50"/>
  <c r="V269" i="66"/>
  <c r="V43" i="53"/>
  <c r="V151" i="67"/>
  <c r="V117" i="67"/>
  <c r="V136" i="67" s="1"/>
  <c r="V27" i="14"/>
  <c r="V27" i="17" s="1"/>
  <c r="V3" i="11"/>
  <c r="V39" i="46"/>
  <c r="V24" i="45"/>
  <c r="V24" i="46" s="1"/>
  <c r="V157" i="46"/>
  <c r="V143" i="45"/>
  <c r="V143" i="46" s="1"/>
  <c r="V212" i="65"/>
  <c r="V24" i="50"/>
  <c r="V24" i="53"/>
  <c r="V269" i="65"/>
  <c r="M93" i="69"/>
  <c r="K93" i="66"/>
  <c r="J114" i="68"/>
  <c r="N93" i="65"/>
  <c r="O93" i="71"/>
  <c r="P94" i="65"/>
  <c r="K93" i="70"/>
  <c r="P112" i="68"/>
  <c r="P94" i="67"/>
  <c r="I94" i="69"/>
  <c r="K94" i="70"/>
  <c r="Q93" i="67"/>
  <c r="N93" i="72"/>
  <c r="K94" i="66"/>
  <c r="L92" i="71"/>
  <c r="L92" i="72"/>
  <c r="V331" i="72" l="1"/>
  <c r="V29" i="21"/>
  <c r="V382" i="64"/>
  <c r="V40" i="56"/>
  <c r="V344" i="70"/>
  <c r="V140" i="56"/>
  <c r="K113" i="68"/>
  <c r="V345" i="70"/>
  <c r="V141" i="56"/>
  <c r="M93" i="70"/>
  <c r="V430" i="68"/>
  <c r="V79" i="56"/>
  <c r="V121" i="56"/>
  <c r="V344" i="69"/>
  <c r="V345" i="67"/>
  <c r="V345" i="66"/>
  <c r="V177" i="56"/>
  <c r="L94" i="66"/>
  <c r="V344" i="65"/>
  <c r="V345" i="65"/>
  <c r="V60" i="56"/>
  <c r="V343" i="64"/>
  <c r="M93" i="72"/>
  <c r="V21" i="56"/>
  <c r="V383" i="64"/>
  <c r="V3" i="54"/>
  <c r="V124" i="55"/>
  <c r="V297" i="72"/>
  <c r="V27" i="19"/>
  <c r="V290" i="65"/>
  <c r="V24" i="54"/>
  <c r="V360" i="68"/>
  <c r="V81" i="54"/>
  <c r="V159" i="56"/>
  <c r="V309" i="70"/>
  <c r="V59" i="56"/>
  <c r="V161" i="54"/>
  <c r="V331" i="71"/>
  <c r="V385" i="70"/>
  <c r="V124" i="59"/>
  <c r="V124" i="62"/>
  <c r="V442" i="70"/>
  <c r="V3" i="13"/>
  <c r="V3" i="10"/>
  <c r="V344" i="66"/>
  <c r="V41" i="56"/>
  <c r="V290" i="67"/>
  <c r="V62" i="54"/>
  <c r="V115" i="6"/>
  <c r="V79" i="6"/>
  <c r="V279" i="71"/>
  <c r="V143" i="54"/>
  <c r="V3" i="14"/>
  <c r="V134" i="6"/>
  <c r="V158" i="6"/>
  <c r="V118" i="6"/>
  <c r="V32" i="24"/>
  <c r="V32" i="27" s="1"/>
  <c r="V32" i="21"/>
  <c r="V290" i="66"/>
  <c r="V43" i="54"/>
  <c r="V103" i="56"/>
  <c r="V29" i="24"/>
  <c r="V29" i="27" s="1"/>
  <c r="V27" i="20"/>
  <c r="V22" i="56"/>
  <c r="V3" i="46"/>
  <c r="N93" i="69"/>
  <c r="M92" i="72"/>
  <c r="Q94" i="67"/>
  <c r="R93" i="67"/>
  <c r="M92" i="71"/>
  <c r="J94" i="69"/>
  <c r="L93" i="66"/>
  <c r="L94" i="70"/>
  <c r="O93" i="72"/>
  <c r="K114" i="68"/>
  <c r="Q94" i="65"/>
  <c r="O93" i="65"/>
  <c r="Q112" i="68"/>
  <c r="L93" i="70"/>
  <c r="P93" i="71"/>
  <c r="V29" i="23" l="1"/>
  <c r="V29" i="26" s="1"/>
  <c r="V290" i="69"/>
  <c r="V105" i="54"/>
  <c r="L113" i="68"/>
  <c r="V105" i="55"/>
  <c r="V309" i="69"/>
  <c r="V105" i="62"/>
  <c r="V105" i="59"/>
  <c r="V385" i="69"/>
  <c r="V442" i="69"/>
  <c r="V29" i="25"/>
  <c r="V29" i="28" s="1"/>
  <c r="V351" i="71"/>
  <c r="V143" i="58"/>
  <c r="V405" i="71"/>
  <c r="V143" i="61"/>
  <c r="V145" i="6"/>
  <c r="V169" i="6"/>
  <c r="V3" i="16"/>
  <c r="V58" i="56"/>
  <c r="V43" i="55"/>
  <c r="V43" i="56" s="1"/>
  <c r="V456" i="68"/>
  <c r="V81" i="58"/>
  <c r="V81" i="61"/>
  <c r="V528" i="68"/>
  <c r="V406" i="64"/>
  <c r="V3" i="58"/>
  <c r="V469" i="64"/>
  <c r="V3" i="61"/>
  <c r="V333" i="72"/>
  <c r="V161" i="57"/>
  <c r="V3" i="17"/>
  <c r="V333" i="71"/>
  <c r="V143" i="57"/>
  <c r="V366" i="66"/>
  <c r="V43" i="58"/>
  <c r="V423" i="66"/>
  <c r="V43" i="61"/>
  <c r="V385" i="66"/>
  <c r="V43" i="59"/>
  <c r="V442" i="66"/>
  <c r="V43" i="62"/>
  <c r="V39" i="56"/>
  <c r="V24" i="55"/>
  <c r="V24" i="56" s="1"/>
  <c r="V329" i="71"/>
  <c r="V297" i="71"/>
  <c r="V315" i="71" s="1"/>
  <c r="V369" i="72"/>
  <c r="V161" i="59"/>
  <c r="V161" i="62"/>
  <c r="V423" i="72"/>
  <c r="V343" i="65"/>
  <c r="V309" i="65"/>
  <c r="V328" i="65" s="1"/>
  <c r="V77" i="56"/>
  <c r="V62" i="55"/>
  <c r="V62" i="56" s="1"/>
  <c r="V366" i="65"/>
  <c r="V24" i="58"/>
  <c r="V24" i="61"/>
  <c r="V423" i="65"/>
  <c r="V369" i="71"/>
  <c r="V143" i="59"/>
  <c r="V423" i="71"/>
  <c r="V143" i="62"/>
  <c r="V19" i="56"/>
  <c r="V3" i="55"/>
  <c r="V432" i="68"/>
  <c r="V81" i="57"/>
  <c r="V347" i="66"/>
  <c r="V43" i="57"/>
  <c r="V27" i="24"/>
  <c r="V27" i="27" s="1"/>
  <c r="V27" i="21"/>
  <c r="V3" i="20"/>
  <c r="V329" i="72"/>
  <c r="V279" i="72"/>
  <c r="V315" i="72" s="1"/>
  <c r="V385" i="65"/>
  <c r="V24" i="59"/>
  <c r="V24" i="62"/>
  <c r="V442" i="65"/>
  <c r="V343" i="67"/>
  <c r="V309" i="67"/>
  <c r="V328" i="67" s="1"/>
  <c r="V27" i="23"/>
  <c r="V27" i="26" s="1"/>
  <c r="V3" i="19"/>
  <c r="V100" i="56"/>
  <c r="V81" i="55"/>
  <c r="V81" i="56" s="1"/>
  <c r="V343" i="66"/>
  <c r="V309" i="66"/>
  <c r="V328" i="66" s="1"/>
  <c r="V157" i="56"/>
  <c r="V143" i="55"/>
  <c r="V143" i="56" s="1"/>
  <c r="V385" i="64"/>
  <c r="V3" i="57"/>
  <c r="V351" i="72"/>
  <c r="V161" i="58"/>
  <c r="V161" i="61"/>
  <c r="V405" i="72"/>
  <c r="V385" i="67"/>
  <c r="V62" i="59"/>
  <c r="V442" i="67"/>
  <c r="V62" i="62"/>
  <c r="V427" i="64"/>
  <c r="V3" i="59"/>
  <c r="V490" i="64"/>
  <c r="V3" i="62"/>
  <c r="V427" i="68"/>
  <c r="V384" i="68"/>
  <c r="V408" i="68" s="1"/>
  <c r="V480" i="68"/>
  <c r="V81" i="59"/>
  <c r="V552" i="68"/>
  <c r="V81" i="62"/>
  <c r="V347" i="65"/>
  <c r="V24" i="57"/>
  <c r="V347" i="67"/>
  <c r="V62" i="57"/>
  <c r="V111" i="6"/>
  <c r="V78" i="6"/>
  <c r="V87" i="6" s="1"/>
  <c r="V366" i="67"/>
  <c r="V62" i="58"/>
  <c r="V423" i="67"/>
  <c r="V62" i="61"/>
  <c r="V175" i="56"/>
  <c r="V161" i="55"/>
  <c r="V161" i="56" s="1"/>
  <c r="V380" i="64"/>
  <c r="V322" i="64"/>
  <c r="V364" i="64" s="1"/>
  <c r="K94" i="69"/>
  <c r="R112" i="68"/>
  <c r="R93" i="71"/>
  <c r="Q93" i="71"/>
  <c r="M94" i="66"/>
  <c r="P93" i="65"/>
  <c r="R94" i="65"/>
  <c r="N92" i="72"/>
  <c r="N92" i="71"/>
  <c r="M93" i="66"/>
  <c r="L114" i="68"/>
  <c r="O93" i="69"/>
  <c r="S93" i="67"/>
  <c r="P93" i="72"/>
  <c r="R94" i="67"/>
  <c r="V120" i="56" l="1"/>
  <c r="V343" i="69"/>
  <c r="V27" i="22"/>
  <c r="V27" i="25" s="1"/>
  <c r="V27" i="28" s="1"/>
  <c r="V347" i="69"/>
  <c r="V105" i="57"/>
  <c r="V124" i="61"/>
  <c r="V366" i="70"/>
  <c r="V124" i="58"/>
  <c r="V423" i="70"/>
  <c r="V347" i="70"/>
  <c r="V124" i="57"/>
  <c r="V105" i="56"/>
  <c r="V328" i="69"/>
  <c r="V105" i="61"/>
  <c r="V423" i="69"/>
  <c r="V366" i="69"/>
  <c r="V105" i="58"/>
  <c r="V124" i="54"/>
  <c r="V139" i="56"/>
  <c r="V290" i="70"/>
  <c r="V328" i="70" s="1"/>
  <c r="V343" i="70"/>
  <c r="M113" i="68"/>
  <c r="V3" i="23"/>
  <c r="V3" i="56"/>
  <c r="V387" i="72"/>
  <c r="V161" i="60"/>
  <c r="V161" i="63"/>
  <c r="V441" i="72"/>
  <c r="V448" i="64"/>
  <c r="V3" i="60"/>
  <c r="V511" i="64"/>
  <c r="V3" i="63"/>
  <c r="V504" i="68"/>
  <c r="V81" i="60"/>
  <c r="V81" i="63"/>
  <c r="V576" i="68"/>
  <c r="V91" i="6"/>
  <c r="V110" i="6"/>
  <c r="V86" i="6"/>
  <c r="V88" i="6"/>
  <c r="V90" i="6"/>
  <c r="V404" i="65"/>
  <c r="V24" i="60"/>
  <c r="V24" i="63"/>
  <c r="V461" i="65"/>
  <c r="V3" i="24"/>
  <c r="V3" i="21"/>
  <c r="V165" i="6"/>
  <c r="V141" i="6"/>
  <c r="V404" i="66"/>
  <c r="V43" i="60"/>
  <c r="V43" i="63"/>
  <c r="V461" i="66"/>
  <c r="V387" i="71"/>
  <c r="V143" i="60"/>
  <c r="V441" i="71"/>
  <c r="V143" i="63"/>
  <c r="V404" i="67"/>
  <c r="V62" i="60"/>
  <c r="V461" i="67"/>
  <c r="V62" i="63"/>
  <c r="T93" i="67"/>
  <c r="P93" i="69"/>
  <c r="S93" i="71"/>
  <c r="Q93" i="65"/>
  <c r="S94" i="67"/>
  <c r="N94" i="70"/>
  <c r="N93" i="70"/>
  <c r="N93" i="66"/>
  <c r="S94" i="65"/>
  <c r="O92" i="71"/>
  <c r="S112" i="68"/>
  <c r="M114" i="68"/>
  <c r="Q93" i="72"/>
  <c r="M94" i="70"/>
  <c r="L94" i="69"/>
  <c r="N94" i="66"/>
  <c r="V3" i="22" l="1"/>
  <c r="V124" i="63"/>
  <c r="V404" i="70"/>
  <c r="V124" i="60"/>
  <c r="V461" i="70"/>
  <c r="V404" i="69"/>
  <c r="V105" i="63"/>
  <c r="V105" i="60"/>
  <c r="V461" i="69"/>
  <c r="N113" i="68"/>
  <c r="V124" i="56"/>
  <c r="V3" i="25"/>
  <c r="V3" i="26"/>
  <c r="O92" i="72"/>
  <c r="V3" i="27"/>
  <c r="V140" i="6"/>
  <c r="V164" i="6"/>
  <c r="T94" i="67"/>
  <c r="R93" i="72"/>
  <c r="R93" i="65"/>
  <c r="Q93" i="69"/>
  <c r="O93" i="70"/>
  <c r="T93" i="71"/>
  <c r="M94" i="69"/>
  <c r="O94" i="66"/>
  <c r="T94" i="65"/>
  <c r="P92" i="72"/>
  <c r="N114" i="68"/>
  <c r="P92" i="71"/>
  <c r="T112" i="68"/>
  <c r="U94" i="67"/>
  <c r="O93" i="66"/>
  <c r="O94" i="70"/>
  <c r="O113" i="68" l="1"/>
  <c r="V3" i="28"/>
  <c r="P93" i="70"/>
  <c r="S93" i="65"/>
  <c r="V94" i="67"/>
  <c r="U93" i="71"/>
  <c r="P94" i="70"/>
  <c r="U112" i="68"/>
  <c r="P93" i="66"/>
  <c r="O114" i="68"/>
  <c r="P94" i="66"/>
  <c r="S93" i="72"/>
  <c r="R93" i="69"/>
  <c r="Q92" i="72"/>
  <c r="U94" i="65"/>
  <c r="Q92" i="71"/>
  <c r="N94" i="69"/>
  <c r="U93" i="67"/>
  <c r="P113" i="68" l="1"/>
  <c r="P114" i="68"/>
  <c r="S93" i="69"/>
  <c r="R92" i="71"/>
  <c r="Q93" i="70"/>
  <c r="T93" i="65"/>
  <c r="Q94" i="70"/>
  <c r="R92" i="72"/>
  <c r="T93" i="72"/>
  <c r="O94" i="69"/>
  <c r="Q94" i="66"/>
  <c r="V94" i="65"/>
  <c r="Q93" i="66"/>
  <c r="V93" i="67"/>
  <c r="V112" i="68"/>
  <c r="Q113" i="68" l="1"/>
  <c r="V93" i="71"/>
  <c r="Q114" i="68"/>
  <c r="S92" i="71"/>
  <c r="R94" i="66"/>
  <c r="S92" i="72"/>
  <c r="U93" i="72"/>
  <c r="R93" i="70"/>
  <c r="R94" i="70"/>
  <c r="T93" i="69"/>
  <c r="P94" i="69"/>
  <c r="R93" i="66"/>
  <c r="U93" i="65"/>
  <c r="R113" i="68" l="1"/>
  <c r="U93" i="69"/>
  <c r="S93" i="70"/>
  <c r="Q94" i="69"/>
  <c r="T92" i="72"/>
  <c r="S93" i="66"/>
  <c r="V93" i="65"/>
  <c r="S94" i="66"/>
  <c r="T92" i="71"/>
  <c r="R114" i="68"/>
  <c r="S94" i="70"/>
  <c r="S113" i="68" l="1"/>
  <c r="V93" i="72"/>
  <c r="T93" i="66"/>
  <c r="T94" i="66"/>
  <c r="V93" i="69"/>
  <c r="T94" i="70"/>
  <c r="U92" i="72"/>
  <c r="U92" i="71"/>
  <c r="S114" i="68"/>
  <c r="R94" i="69"/>
  <c r="T93" i="70"/>
  <c r="T113" i="68" l="1"/>
  <c r="V92" i="71"/>
  <c r="U94" i="70"/>
  <c r="T114" i="68"/>
  <c r="V92" i="72"/>
  <c r="U94" i="66"/>
  <c r="U93" i="70"/>
  <c r="U93" i="66"/>
  <c r="U113" i="68" l="1"/>
  <c r="S94" i="69"/>
  <c r="V94" i="66"/>
  <c r="U114" i="68"/>
  <c r="V93" i="66"/>
  <c r="V94" i="70"/>
  <c r="T94" i="69"/>
  <c r="V93" i="70"/>
  <c r="V113" i="68" l="1"/>
  <c r="U94" i="69"/>
  <c r="V114" i="68"/>
  <c r="V94" i="69" l="1"/>
</calcChain>
</file>

<file path=xl/sharedStrings.xml><?xml version="1.0" encoding="utf-8"?>
<sst xmlns="http://schemas.openxmlformats.org/spreadsheetml/2006/main" count="18216" uniqueCount="4948">
  <si>
    <t>Conventional electric heating households</t>
  </si>
  <si>
    <t>Advanced electric heating households</t>
  </si>
  <si>
    <t>Geothermal households</t>
  </si>
  <si>
    <t>Biomass households</t>
  </si>
  <si>
    <t>Gas households</t>
  </si>
  <si>
    <t>Diesel oil households</t>
  </si>
  <si>
    <t>LPG  households</t>
  </si>
  <si>
    <t>Solid households</t>
  </si>
  <si>
    <t>Detailed information by household type</t>
  </si>
  <si>
    <t>Final energy consumption per surface area</t>
  </si>
  <si>
    <t>CO2 emissions per household</t>
  </si>
  <si>
    <t>Thermal energy service per household</t>
  </si>
  <si>
    <t>Final energy consumption per household</t>
  </si>
  <si>
    <t>CO2 emissions</t>
  </si>
  <si>
    <t>System efficiency indicator</t>
  </si>
  <si>
    <t>Thermal energy service</t>
  </si>
  <si>
    <t>Final energy consumption</t>
  </si>
  <si>
    <t>Thermal uses in new and renovated households - detailed structure</t>
  </si>
  <si>
    <t>Thermal uses - detailed structure</t>
  </si>
  <si>
    <t>Equipment installations in 2015 - vintage structure</t>
  </si>
  <si>
    <t>New equipment installations in new and renovated households</t>
  </si>
  <si>
    <t>New equipment installations</t>
  </si>
  <si>
    <t>Retired equipment</t>
  </si>
  <si>
    <t>Number of households</t>
  </si>
  <si>
    <t>Number of households - detailed structure</t>
  </si>
  <si>
    <t>Other appliances (vacuum cleaners, irons etc.)</t>
  </si>
  <si>
    <t>Lighting</t>
  </si>
  <si>
    <t>ICT equipment</t>
  </si>
  <si>
    <t>TV and multimedia</t>
  </si>
  <si>
    <t>Dishwashers</t>
  </si>
  <si>
    <t>Clothes dryers</t>
  </si>
  <si>
    <t>Washing machines</t>
  </si>
  <si>
    <t>Refrigerators and freezers</t>
  </si>
  <si>
    <t>Residential / specific electric uses</t>
  </si>
  <si>
    <t>Specific electric uses</t>
  </si>
  <si>
    <t>Thermal energy service per surface area</t>
  </si>
  <si>
    <t>System efficiency indicator of total stock</t>
  </si>
  <si>
    <t>Number of new and renovated households</t>
  </si>
  <si>
    <t>Thermal uses in new and renovated households</t>
  </si>
  <si>
    <t>Thermal uses</t>
  </si>
  <si>
    <t>Residential sector summary</t>
  </si>
  <si>
    <t>Click on the link to jump to the sheet</t>
  </si>
  <si>
    <t>Specific electric appliances consumption per household (in kWh)</t>
  </si>
  <si>
    <t>W per representative household</t>
  </si>
  <si>
    <t xml:space="preserve">Lighting </t>
  </si>
  <si>
    <t>Dishwasher</t>
  </si>
  <si>
    <t>Clothes dryer</t>
  </si>
  <si>
    <t>Washing machine</t>
  </si>
  <si>
    <t>Ratio of energy service to energy consumption (system efficiency indicator)</t>
  </si>
  <si>
    <t>Gases</t>
  </si>
  <si>
    <t>LPG</t>
  </si>
  <si>
    <t>Solids</t>
  </si>
  <si>
    <t>Solar</t>
  </si>
  <si>
    <t>Electricity</t>
  </si>
  <si>
    <t>Cooking</t>
  </si>
  <si>
    <t>Water heating</t>
  </si>
  <si>
    <t>Cooling</t>
  </si>
  <si>
    <t>Space heating</t>
  </si>
  <si>
    <t>Specific electricity uses (appliances and lighting)</t>
  </si>
  <si>
    <t>Emissions per capita (kg CO2 / capita)</t>
  </si>
  <si>
    <t>Thermal energy service per capita (kWh useful / capita)</t>
  </si>
  <si>
    <t>Energy consumption per capita (kWh / capita)</t>
  </si>
  <si>
    <t>Emissions per surface area (kg CO2 / sqm)</t>
  </si>
  <si>
    <t>Thermal energy service per surface area (kWh useful / sqm)</t>
  </si>
  <si>
    <t>Energy consumption per surface area (kWh / sqm)</t>
  </si>
  <si>
    <t>Emissions per household (kg CO2 / household)</t>
  </si>
  <si>
    <t>Thermal energy service per household (kWh useful / household)</t>
  </si>
  <si>
    <t>Energy consumption per household (kWh / household)</t>
  </si>
  <si>
    <t>Additional household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</si>
  <si>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</si>
  <si>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</si>
  <si>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</si>
  <si>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</si>
  <si>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</si>
  <si>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</si>
  <si>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Liquids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</si>
  <si>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</si>
  <si>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</si>
  <si>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</si>
  <si>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</si>
  <si>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</si>
  <si>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</si>
  <si>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households useful surface area (in sqm/household)</t>
  </si>
  <si>
    <t>New and renovated households useful surface area (in sqm/capita)</t>
  </si>
  <si>
    <t>Households useful surface area (in sqm/household)</t>
  </si>
  <si>
    <t>Households useful surface area (in sqm/capita)</t>
  </si>
  <si>
    <t>Households size (inhabitants/household)</t>
  </si>
  <si>
    <t>Indicators</t>
  </si>
  <si>
    <t>Relative heating degree-days</t>
  </si>
  <si>
    <t>Actual heating degree-days</t>
  </si>
  <si>
    <t>Population (inhabitants)</t>
  </si>
  <si>
    <t>Air conditioning</t>
  </si>
  <si>
    <t>Space cooling</t>
  </si>
  <si>
    <t>Circulation</t>
  </si>
  <si>
    <t>Conventional electric heating</t>
  </si>
  <si>
    <t>Advanced electric heating</t>
  </si>
  <si>
    <t>Stock of households</t>
  </si>
  <si>
    <t>Electricity in circulation</t>
  </si>
  <si>
    <t>Final energy consumption (ktoe)</t>
  </si>
  <si>
    <t>Thermal energy service (ktoe useful)</t>
  </si>
  <si>
    <t>Ratio of energy service to energy consumption</t>
  </si>
  <si>
    <t>CO2 emissions (kt CO2)</t>
  </si>
  <si>
    <t>Final energy consumption (kWh / household)</t>
  </si>
  <si>
    <t>Thermal energy service (kWh useful / household)</t>
  </si>
  <si>
    <t>CO2 emissions (kg CO2 / household)</t>
  </si>
  <si>
    <t>Final energy consumption (kWh / sqm)</t>
  </si>
  <si>
    <t>Thermal energy service (kWh useful / sqm)</t>
  </si>
  <si>
    <t>CO2 emissions (kg CO2 / sqm)</t>
  </si>
  <si>
    <t>Lighting and other electricity uses</t>
  </si>
  <si>
    <t>Brown appliances</t>
  </si>
  <si>
    <t>White appliances</t>
  </si>
  <si>
    <t>Penetration factor (appliances per household)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</si>
  <si>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</si>
  <si>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</si>
  <si>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</si>
  <si>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</si>
  <si>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</si>
  <si>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Total number of appliances</t>
  </si>
  <si>
    <t>Total MW installed (in average operating mode)</t>
  </si>
  <si>
    <t>Lumens per useful surface area (lumen per sqm)</t>
  </si>
  <si>
    <t>Electric</t>
  </si>
  <si>
    <t>Water heating: Electric + solar</t>
  </si>
  <si>
    <t>Water heating: Electric</t>
  </si>
  <si>
    <t>Water heating: LPG + solar</t>
  </si>
  <si>
    <t>Water heating: LPG</t>
  </si>
  <si>
    <t>Household type: Conventional electric heating</t>
  </si>
  <si>
    <t>Household type: Advanced electric heating</t>
  </si>
  <si>
    <t>Water heating: DHE shd + solar</t>
  </si>
  <si>
    <t>Water heating: DHE shd</t>
  </si>
  <si>
    <t>Water heating: GEO shd + solar</t>
  </si>
  <si>
    <t>Water heating: GEO shd</t>
  </si>
  <si>
    <t>Water heating: BMS shd + solar</t>
  </si>
  <si>
    <t>Water heating: BMS shd</t>
  </si>
  <si>
    <t>Water heating: NGS shd + solar</t>
  </si>
  <si>
    <t>Water heating: NGS shd</t>
  </si>
  <si>
    <t>Household type: Gas</t>
  </si>
  <si>
    <t>GDO</t>
  </si>
  <si>
    <t>Water heating: GDO shd + solar</t>
  </si>
  <si>
    <t>Water heating: GDO shd</t>
  </si>
  <si>
    <t>Household type: Diesel oil</t>
  </si>
  <si>
    <t>Water heating: LPG shd + solar</t>
  </si>
  <si>
    <t>Water heating: LPG shd</t>
  </si>
  <si>
    <t>Household type: LPG</t>
  </si>
  <si>
    <t>Water heating: Solids</t>
  </si>
  <si>
    <t>Household type: Solids</t>
  </si>
  <si>
    <t>&lt;=2000</t>
  </si>
  <si>
    <t>Year of installation:</t>
  </si>
  <si>
    <t>[ktoe]</t>
  </si>
  <si>
    <t>[ratio of energy service to energy consumption]</t>
  </si>
  <si>
    <t>[kt CO2]</t>
  </si>
  <si>
    <t>[kWh / household]</t>
  </si>
  <si>
    <t>[kWh useful / household]</t>
  </si>
  <si>
    <t>[kg CO2 / household]</t>
  </si>
  <si>
    <t>[kWh / sqm]</t>
  </si>
  <si>
    <t>[kWh useful / sqm]</t>
  </si>
  <si>
    <t>[kg CO2 / sqm]</t>
  </si>
  <si>
    <t>CO2 emissions per surface area in new and renovated households (kg CO2 / sqm)</t>
  </si>
  <si>
    <t>Thermal energy service per surface area in new and renovated households (kWh useful / sqm)</t>
  </si>
  <si>
    <t>Final energy consumption per surface area in new and renovated households (kWh / sqm)</t>
  </si>
  <si>
    <t>CO2 emissions per household in new and renovated households (kg CO2 / household)</t>
  </si>
  <si>
    <t>Thermal energy service per household in new and renovated households (kWh useful / household)</t>
  </si>
  <si>
    <t>Final energy consumption per household in new and renovated households (kWh / household)</t>
  </si>
  <si>
    <t>CO2 emissions in new and renovated households (kt CO2)</t>
  </si>
  <si>
    <t>System efficiency indicator of new and renovated households (ratio of energy service to energy consumption)</t>
  </si>
  <si>
    <t>Thermal energy service in new and renovated households (ktoe useful)</t>
  </si>
  <si>
    <t>Final energy consumption in new and renovated households (ktoe)</t>
  </si>
  <si>
    <t>Thermal uses of new and renovated households</t>
  </si>
  <si>
    <t>CO2 emissions per surface area (kg CO2 / sqm)</t>
  </si>
  <si>
    <t>Final energy consumption per surface area (kWh / sqm)</t>
  </si>
  <si>
    <t>CO2 emissions per household (kg CO2 / household)</t>
  </si>
  <si>
    <t>Final energy consumption per household (kWh / household)</t>
  </si>
  <si>
    <t>System efficiency indicator (ratio of energy service to energy consumption)</t>
  </si>
  <si>
    <t>Thermal uses of total stock</t>
  </si>
  <si>
    <t>Year:</t>
  </si>
  <si>
    <t>New equipment installations via replacement</t>
  </si>
  <si>
    <t>Gases (incl biogas)</t>
  </si>
  <si>
    <t>Residential sector</t>
  </si>
  <si>
    <t>Legal Notice</t>
  </si>
  <si>
    <t>Neither the European Commission nor any person acting on behalf of the Commission is responsible for the use which might be made of this information.</t>
  </si>
  <si>
    <t>CO2 emissions per surface area</t>
  </si>
  <si>
    <t>The information made available is property of the Joint Research Centre of the European Commission.</t>
  </si>
  <si>
    <t>Prepared by JRC C.6</t>
  </si>
  <si>
    <t>Use conditions</t>
  </si>
  <si>
    <t>This work is licensed under</t>
  </si>
  <si>
    <t>CC BY 4.0</t>
  </si>
  <si>
    <t>Mean heating degree-days over period 2000 - 2020</t>
  </si>
  <si>
    <t>Total households useful surface area (in thousand sqm)</t>
  </si>
  <si>
    <t>New and renovated households useful surface area (in thousand sqm)</t>
  </si>
  <si>
    <t>Consumption expenditure per household relative to the EU average</t>
  </si>
  <si>
    <t>Natural gas</t>
  </si>
  <si>
    <t>Code</t>
  </si>
  <si>
    <t>Ambient heat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</si>
  <si>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</si>
  <si>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household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</si>
  <si>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surface area</t>
    </r>
  </si>
  <si>
    <t>Equipment installations in 2021 - vintage structure</t>
  </si>
  <si>
    <t>Diesel oil and other liquids (without biofuels)</t>
  </si>
  <si>
    <t>Geothermal</t>
  </si>
  <si>
    <t>Distributed heat</t>
  </si>
  <si>
    <t>Biomass and waste</t>
  </si>
  <si>
    <t>Diesel oil</t>
  </si>
  <si>
    <t>Natural gas (NGS)</t>
  </si>
  <si>
    <t>Biomass</t>
  </si>
  <si>
    <t>Household type: Biomass</t>
  </si>
  <si>
    <t>Biomass (BMS)</t>
  </si>
  <si>
    <t>Geothermal (GEO)</t>
  </si>
  <si>
    <t>Household type: Geothermal</t>
  </si>
  <si>
    <t>Distributed heat households</t>
  </si>
  <si>
    <t>Household type: Distributed heat</t>
  </si>
  <si>
    <t>Distributed heat (DHE)</t>
  </si>
  <si>
    <t>Diesel oil (GDO)</t>
  </si>
  <si>
    <t>Diesel oil and liquid biofuels</t>
  </si>
  <si>
    <t>Natural gas and biogas</t>
  </si>
  <si>
    <t>JRC-IDEES-2023 - Integrated Database of the European Energy System</t>
  </si>
  <si>
    <t>v2023-1.00</t>
  </si>
  <si>
    <t>Space heating (without ambient heat)</t>
  </si>
  <si>
    <t>CY</t>
  </si>
  <si>
    <t>Cyprus</t>
  </si>
  <si>
    <t>Household consumption expenditure (M€2023)</t>
  </si>
  <si>
    <t>Household consumption expenditure per capita (€2023)</t>
  </si>
  <si>
    <t>Household consumption expenditure per household (€2023)</t>
  </si>
  <si>
    <t>CY - Residential sector summary</t>
  </si>
  <si>
    <t>Macro.Meuro2015.CY.ConsumptionExpenditure</t>
  </si>
  <si>
    <t>Macro.number.CY.Population</t>
  </si>
  <si>
    <t>NUM.number.CY.Res.HH</t>
  </si>
  <si>
    <t>SurfaceArea.ksqm.CY.Res.HH</t>
  </si>
  <si>
    <t>NUM.number.CY.Res.HHnew</t>
  </si>
  <si>
    <t>SurfaceArea.ksqm.CY.Res.HHnew</t>
  </si>
  <si>
    <t>HDD.Celsius.CY.Actual</t>
  </si>
  <si>
    <t>HDD.Celsius.CY.Mean</t>
  </si>
  <si>
    <t>HDD.ratio.CY.Relative</t>
  </si>
  <si>
    <t>FEC.ktoe.CY.ES.Res</t>
  </si>
  <si>
    <t>FEC.ktoe.CY.ES.Res.Solids</t>
  </si>
  <si>
    <t>FEC.ktoe.CY.ES.Res.LPG</t>
  </si>
  <si>
    <t>FEC.ktoe.CY.ES.Res.Oil</t>
  </si>
  <si>
    <t>FEC.ktoe.CY.ES.Res.NG</t>
  </si>
  <si>
    <t>FEC.ktoe.CY.ES.Res.Biomass_Waste</t>
  </si>
  <si>
    <t>FEC.ktoe.CY.ES.Res.Biogas</t>
  </si>
  <si>
    <t>FEC.ktoe.CY.ES.Res.LiqBio</t>
  </si>
  <si>
    <t>FEC.ktoe.CY.ES.Res.Solar</t>
  </si>
  <si>
    <t>FEC.ktoe.CY.ES.Res.Geo</t>
  </si>
  <si>
    <t>FEC.ktoe.CY.ES.Res.Ambient</t>
  </si>
  <si>
    <t>FEC.ktoe.CY.ES.Res.Steam_Distr</t>
  </si>
  <si>
    <t>FEC.ktoe.CY.ES.Res.Elec</t>
  </si>
  <si>
    <t>FEC.ktoe.CY.Res.HH</t>
  </si>
  <si>
    <t>FEC.ktoe.CY.Res.HH.Thermal</t>
  </si>
  <si>
    <t>FEC.ktoe.CY.Res.HH.Thermal.SH</t>
  </si>
  <si>
    <t>FEC.ktoe.CY.Res.HH.Thermal.SC</t>
  </si>
  <si>
    <t>FEC.ktoe.CY.Res.HH.Thermal.WH</t>
  </si>
  <si>
    <t>FEC.ktoe.CY.Res.HH.Thermal.CO</t>
  </si>
  <si>
    <t>FEC.ktoe.CY.Res.HH.Appl</t>
  </si>
  <si>
    <t>EMI.ktCO2.CY.ES.Res</t>
  </si>
  <si>
    <t>EMI.ktCO2.CY.ES.Res.Solids</t>
  </si>
  <si>
    <t>EMI.ktCO2.CY.ES.Res.LPG</t>
  </si>
  <si>
    <t>EMI.ktCO2.CY.ES.Res.Oil</t>
  </si>
  <si>
    <t>EMI.ktCO2.CY.ES.Res.NG</t>
  </si>
  <si>
    <t>EMI.ktCO2.CY.ES.Res.Biomass_Waste</t>
  </si>
  <si>
    <t>EMI.ktCO2.CY.ES.Res.Biogas</t>
  </si>
  <si>
    <t>EMI.ktCO2.CY.ES.Res.LiqBio</t>
  </si>
  <si>
    <t>EMI.ktCO2.CY.ES.Res.Solar</t>
  </si>
  <si>
    <t>EMI.ktCO2.CY.ES.Res.Geo</t>
  </si>
  <si>
    <t>EMI.ktCO2.CY.ES.Res.Ambient</t>
  </si>
  <si>
    <t>EMI.ktCO2.CY.ES.Res.Steam_Distr</t>
  </si>
  <si>
    <t>EMI.ktCO2.CY.ES.Res.Elec</t>
  </si>
  <si>
    <t>EMI.ktCO2.CY.Res.HH</t>
  </si>
  <si>
    <t>EMI.ktCO2.CY.Res.HH.Thermal</t>
  </si>
  <si>
    <t>EMI.ktCO2.CY.Res.HH.Thermal.SH</t>
  </si>
  <si>
    <t>EMI.ktCO2.CY.Res.HH.Thermal.SC</t>
  </si>
  <si>
    <t>EMI.ktCO2.CY.Res.HH.Thermal.WH</t>
  </si>
  <si>
    <t>EMI.ktCO2.CY.Res.HH.Thermal.CO</t>
  </si>
  <si>
    <t>EMI.ktCO2.CY.Res.HH.Appl</t>
  </si>
  <si>
    <t>FEC_per_household.kWh.CY.Res.HH</t>
  </si>
  <si>
    <t>FEC_per_household.kWh.CY.Res.HH.Thermal</t>
  </si>
  <si>
    <t>FEC_per_household.kWh.CY.Res.HH.Thermal.SH</t>
  </si>
  <si>
    <t>FEC_per_household.kWh.CY.Res.HH.Thermal.SC</t>
  </si>
  <si>
    <t>FEC_per_household.kWh.CY.Res.HH.Thermal.WH</t>
  </si>
  <si>
    <t>FEC_per_household.kWh.CY.Res.HH.Thermal.CO</t>
  </si>
  <si>
    <t>FEC_per_household.kWh.CY.Res.HH.Appl</t>
  </si>
  <si>
    <t>TES_per_household.kWh.CY.Res.HH.Thermal</t>
  </si>
  <si>
    <t>TES_per_household.kWh.CY.Res.HH.Thermal.SH</t>
  </si>
  <si>
    <t>TES_per_household.kWh.CY.Res.HH.Thermal.SC</t>
  </si>
  <si>
    <t>TES_per_household.kWh.CY.Res.HH.Thermal.WH</t>
  </si>
  <si>
    <t>TES_per_household.kWh.CY.Res.HH.Thermal.CO</t>
  </si>
  <si>
    <t>EMI_per_household.kgCO2.CY.Res.HH</t>
  </si>
  <si>
    <t>EMI_per_household.kgCO2.CY.Res.HH.Thermal</t>
  </si>
  <si>
    <t>EMI_per_household.kgCO2.CY.Res.HH.Thermal.SH</t>
  </si>
  <si>
    <t>EMI_per_household.kgCO2.CY.Res.HH.Thermal.SC</t>
  </si>
  <si>
    <t>EMI_per_household.kgCO2.CY.Res.HH.Thermal.WH</t>
  </si>
  <si>
    <t>EMI_per_household.kgCO2.CY.Res.HH.Thermal.CO</t>
  </si>
  <si>
    <t>EMI_per_household.kgCO2.CY.Res.HH.Appl</t>
  </si>
  <si>
    <t>Eff.ratio.CY.Res.HH.Thermal</t>
  </si>
  <si>
    <t>Eff.ratio.CY.Res.HH.Thermal.SH</t>
  </si>
  <si>
    <t>Eff.ratio.CY.Res.HH.Thermal.SC</t>
  </si>
  <si>
    <t>Eff.ratio.CY.Res.HH.Thermal.WH</t>
  </si>
  <si>
    <t>Eff.ratio.CY.Res.HH.Thermal.CO</t>
  </si>
  <si>
    <t>FEC_per_sqm.kWh.CY.Res.HH</t>
  </si>
  <si>
    <t>FEC_per_sqm.kWh.CY.Res.HH.Thermal</t>
  </si>
  <si>
    <t>FEC_per_sqm.kWh.CY.Res.HH.Thermal.SH</t>
  </si>
  <si>
    <t>FEC_per_sqm.kWh.CY.Res.HH.Thermal.SC</t>
  </si>
  <si>
    <t>FEC_per_sqm.kWh.CY.Res.HH.Thermal.WH</t>
  </si>
  <si>
    <t>FEC_per_sqm.kWh.CY.Res.HH.Thermal.CO</t>
  </si>
  <si>
    <t>FEC_per_sqm.kWh.CY.Res.HH.Appl</t>
  </si>
  <si>
    <t>TES_per_sqm.kWh.CY.Res.HH.Thermal</t>
  </si>
  <si>
    <t>TES_per_sqm.kWh.CY.Res.HH.Thermal.SH</t>
  </si>
  <si>
    <t>TES_per_sqm.kWh.CY.Res.HH.Thermal.SC</t>
  </si>
  <si>
    <t>TES_per_sqm.kWh.CY.Res.HH.Thermal.WH</t>
  </si>
  <si>
    <t>TES_per_sqm.kWh.CY.Res.HH.Thermal.CO</t>
  </si>
  <si>
    <t>EMI_per_sqm.kgCO2.CY.Res.HH</t>
  </si>
  <si>
    <t>EMI_per_sqm.kgCO2.CY.Res.HH.Thermal</t>
  </si>
  <si>
    <t>EMI_per_sqm.kgCO2.CY.Res.HH.Thermal.SH</t>
  </si>
  <si>
    <t>EMI_per_sqm.kgCO2.CY.Res.HH.Thermal.SC</t>
  </si>
  <si>
    <t>EMI_per_sqm.kgCO2.CY.Res.HH.Thermal.WH</t>
  </si>
  <si>
    <t>EMI_per_sqm.kgCO2.CY.Res.HH.Thermal.CO</t>
  </si>
  <si>
    <t>EMI_per_sqm.kgCO2.CY.Res.HH.Appl</t>
  </si>
  <si>
    <t>FEC_per_capita.kWh.CY.Res.HH</t>
  </si>
  <si>
    <t>FEC_per_capita.kWh.CY.Res.HH.Thermal</t>
  </si>
  <si>
    <t>FEC_per_capita.kWh.CY.Res.HH.Thermal.SH</t>
  </si>
  <si>
    <t>FEC_per_capita.kWh.CY.Res.HH.Thermal.SC</t>
  </si>
  <si>
    <t>FEC_per_capita.kWh.CY.Res.HH.Thermal.WH</t>
  </si>
  <si>
    <t>FEC_per_capita.kWh.CY.Res.HH.Thermal.CO</t>
  </si>
  <si>
    <t>FEC_per_capita.kWh.CY.Res.HH.Appl</t>
  </si>
  <si>
    <t>TES_per_capita.kWh.CY.Res.HH.Thermal</t>
  </si>
  <si>
    <t>TES_per_capita.kWh.CY.Res.HH.Thermal.SH</t>
  </si>
  <si>
    <t>TES_per_capita.kWh.CY.Res.HH.Thermal.SC</t>
  </si>
  <si>
    <t>TES_per_capita.kWh.CY.Res.HH.Thermal.WH</t>
  </si>
  <si>
    <t>TES_per_capita.kWh.CY.Res.HH.Thermal.CO</t>
  </si>
  <si>
    <t>EMI_per_capita.kgCO2.CY.Res.HH</t>
  </si>
  <si>
    <t>EMI_per_capita.kgCO2.CY.Res.HH.Thermal</t>
  </si>
  <si>
    <t>EMI_per_capita.kgCO2.CY.Res.HH.Thermal.SH</t>
  </si>
  <si>
    <t>EMI_per_capita.kgCO2.CY.Res.HH.Thermal.SC</t>
  </si>
  <si>
    <t>EMI_per_capita.kgCO2.CY.Res.HH.Thermal.WH</t>
  </si>
  <si>
    <t>EMI_per_capita.kgCO2.CY.Res.HH.Thermal.CO</t>
  </si>
  <si>
    <t>EMI_per_capita.kgCO2.CY.Res.HH.Appl</t>
  </si>
  <si>
    <t>CY - Number of households</t>
  </si>
  <si>
    <t>NUM.number.CY.Res.HH.Thermal</t>
  </si>
  <si>
    <t>NUM.number.CY.Res.HH.Thermal.SH</t>
  </si>
  <si>
    <t>NUM.number.CY.Res.HH.Thermal.SH.Solids</t>
  </si>
  <si>
    <t>NUM.number.CY.Res.HH.Thermal.SH.LPG</t>
  </si>
  <si>
    <t>NUM.number.CY.Res.HH.Thermal.SH.Oil</t>
  </si>
  <si>
    <t>NUM.number.CY.Res.HH.Thermal.SH.Gas</t>
  </si>
  <si>
    <t>NUM.number.CY.Res.HH.Thermal.SH.Biomass</t>
  </si>
  <si>
    <t>NUM.number.CY.Res.HH.Thermal.SH.Geo</t>
  </si>
  <si>
    <t>NUM.number.CY.Res.HH.Thermal.SH.DistrHeat</t>
  </si>
  <si>
    <t>NUM.number.CY.Res.HH.Thermal.SH.AdvElc</t>
  </si>
  <si>
    <t>NUM.number.CY.Res.HH.Thermal.SH.ConvElc</t>
  </si>
  <si>
    <t>NUM.number.CY.Res.HH.Thermal.SC</t>
  </si>
  <si>
    <t>NUM.number.CY.Res.HH.Thermal.SC.AC</t>
  </si>
  <si>
    <t>NUM.number.CY.Res.HH.Thermal.WH</t>
  </si>
  <si>
    <t>NUM.number.CY.Res.HH.Thermal.WH.Solids</t>
  </si>
  <si>
    <t>NUM.number.CY.Res.HH.Thermal.WH.LPG</t>
  </si>
  <si>
    <t>NUM.number.CY.Res.HH.Thermal.WH.Oil</t>
  </si>
  <si>
    <t>NUM.number.CY.Res.HH.Thermal.WH.Gas</t>
  </si>
  <si>
    <t>NUM.number.CY.Res.HH.Thermal.WH.Biomass</t>
  </si>
  <si>
    <t>NUM.number.CY.Res.HH.Thermal.WH.Geo</t>
  </si>
  <si>
    <t>NUM.number.CY.Res.HH.Thermal.WH.DistrHeat</t>
  </si>
  <si>
    <t>NUM.number.CY.Res.HH.Thermal.WH.Elc</t>
  </si>
  <si>
    <t>NUM.number.CY.Res.HH.Thermal.WH.Solar</t>
  </si>
  <si>
    <t>NUM.number.CY.Res.HH.Thermal.CO</t>
  </si>
  <si>
    <t>NUM.number.CY.Res.HH.Thermal.CO.Solids</t>
  </si>
  <si>
    <t>NUM.number.CY.Res.HH.Thermal.CO.LPG</t>
  </si>
  <si>
    <t>NUM.number.CY.Res.HH.Thermal.CO.Gas</t>
  </si>
  <si>
    <t>NUM.number.CY.Res.HH.Thermal.CO.Biomass</t>
  </si>
  <si>
    <t>NUM.number.CY.Res.HH.Thermal.CO.Elc</t>
  </si>
  <si>
    <t>CY - Final energy consumption</t>
  </si>
  <si>
    <t>FEC.ktoe.CY.Res.HH.Thermal.SH.Solids.Solids</t>
  </si>
  <si>
    <t>FEC.ktoe.CY.Res.HH.Thermal.SH.LPG.LPG</t>
  </si>
  <si>
    <t>FEC.ktoe.CY.Res.HH.Thermal.SH.Oil.Oil_LiqBio</t>
  </si>
  <si>
    <t>FEC.ktoe.CY.Res.HH.Thermal.SH.Gas.NG_Biogas</t>
  </si>
  <si>
    <t>FEC.ktoe.CY.Res.HH.Thermal.SH.Biomass.Biomass_Waste</t>
  </si>
  <si>
    <t>FEC.ktoe.CY.Res.HH.Thermal.SH.Geo.Geo</t>
  </si>
  <si>
    <t>FEC.ktoe.CY.Res.HH.Thermal.SH.DistrHeat.Steam_Distr</t>
  </si>
  <si>
    <t>FEC.ktoe.CY.Res.HH.Thermal.SH.AdvElc.Elec</t>
  </si>
  <si>
    <t>FEC.ktoe.CY.Res.HH.Thermal.SH.ConvElc.Elec</t>
  </si>
  <si>
    <t>FEC.ktoe.CY.Res.HH.Thermal.SH.TotalCirculation.Elec</t>
  </si>
  <si>
    <t>FEC.ktoe.CY.Res.HH.Thermal.SC.AC.Elec</t>
  </si>
  <si>
    <t>FEC.ktoe.CY.Res.HH.Thermal.WH.Solids.Solids</t>
  </si>
  <si>
    <t>FEC.ktoe.CY.Res.HH.Thermal.WH.LPG.LPG</t>
  </si>
  <si>
    <t>FEC.ktoe.CY.Res.HH.Thermal.WH.Oil.Oil_LiqBio</t>
  </si>
  <si>
    <t>FEC.ktoe.CY.Res.HH.Thermal.WH.Gas.NG_Biogas</t>
  </si>
  <si>
    <t>FEC.ktoe.CY.Res.HH.Thermal.WH.Biomass.Biomass_Waste</t>
  </si>
  <si>
    <t>FEC.ktoe.CY.Res.HH.Thermal.WH.Geo.Geo</t>
  </si>
  <si>
    <t>FEC.ktoe.CY.Res.HH.Thermal.WH.DistrHeat.Steam_Distr</t>
  </si>
  <si>
    <t>FEC.ktoe.CY.Res.HH.Thermal.WH.Elc.Elec</t>
  </si>
  <si>
    <t>FEC.ktoe.CY.Res.HH.Thermal.WH.TotalSolar.Solar</t>
  </si>
  <si>
    <t>FEC.ktoe.CY.Res.HH.Thermal.CO.Solids.Solids</t>
  </si>
  <si>
    <t>FEC.ktoe.CY.Res.HH.Thermal.CO.LPG.LPG</t>
  </si>
  <si>
    <t>FEC.ktoe.CY.Res.HH.Thermal.CO.Gas.NG_Biogas</t>
  </si>
  <si>
    <t>FEC.ktoe.CY.Res.HH.Thermal.CO.Biomass.Biomass_Waste</t>
  </si>
  <si>
    <t>FEC.ktoe.CY.Res.HH.Thermal.CO.Elc.Elec</t>
  </si>
  <si>
    <t>CY - Thermal energy service</t>
  </si>
  <si>
    <t>TES.ktoe.CY.Res.HH.Thermal</t>
  </si>
  <si>
    <t>TES.ktoe.CY.Res.HH.Thermal.SH</t>
  </si>
  <si>
    <t>TES.ktoe.CY.Res.HH.Thermal.SH.Solids.Solids</t>
  </si>
  <si>
    <t>TES.ktoe.CY.Res.HH.Thermal.SH.LPG.LPG</t>
  </si>
  <si>
    <t>TES.ktoe.CY.Res.HH.Thermal.SH.Oil.Oil_LiqBio</t>
  </si>
  <si>
    <t>TES.ktoe.CY.Res.HH.Thermal.SH.Gas.NG_Biogas</t>
  </si>
  <si>
    <t>TES.ktoe.CY.Res.HH.Thermal.SH.Biomass.Biomass_Waste</t>
  </si>
  <si>
    <t>TES.ktoe.CY.Res.HH.Thermal.SH.Geo.Geo</t>
  </si>
  <si>
    <t>TES.ktoe.CY.Res.HH.Thermal.SH.DistrHeat.Steam_Distr</t>
  </si>
  <si>
    <t>TES.ktoe.CY.Res.HH.Thermal.SH.AdvElc.Elec</t>
  </si>
  <si>
    <t>TES.ktoe.CY.Res.HH.Thermal.SH.ConvElc.Elec</t>
  </si>
  <si>
    <t>TES.ktoe.CY.Res.HH.Thermal.SH.TotalCirculation.Elec</t>
  </si>
  <si>
    <t>TES.ktoe.CY.Res.HH.Thermal.SC</t>
  </si>
  <si>
    <t>TES.ktoe.CY.Res.HH.Thermal.SC.AC.Elec</t>
  </si>
  <si>
    <t>TES.ktoe.CY.Res.HH.Thermal.WH</t>
  </si>
  <si>
    <t>TES.ktoe.CY.Res.HH.Thermal.WH.Solids.Solids</t>
  </si>
  <si>
    <t>TES.ktoe.CY.Res.HH.Thermal.WH.LPG.LPG</t>
  </si>
  <si>
    <t>TES.ktoe.CY.Res.HH.Thermal.WH.Oil.Oil_LiqBio</t>
  </si>
  <si>
    <t>TES.ktoe.CY.Res.HH.Thermal.WH.Gas.NG_Biogas</t>
  </si>
  <si>
    <t>TES.ktoe.CY.Res.HH.Thermal.WH.Biomass.Biomass_Waste</t>
  </si>
  <si>
    <t>TES.ktoe.CY.Res.HH.Thermal.WH.Geo.Geo</t>
  </si>
  <si>
    <t>TES.ktoe.CY.Res.HH.Thermal.WH.DistrHeat.Steam_Distr</t>
  </si>
  <si>
    <t>TES.ktoe.CY.Res.HH.Thermal.WH.Elc.Elec</t>
  </si>
  <si>
    <t>TES.ktoe.CY.Res.HH.Thermal.WH.TotalSolar.Solar</t>
  </si>
  <si>
    <t>TES.ktoe.CY.Res.HH.Thermal.CO</t>
  </si>
  <si>
    <t>TES.ktoe.CY.Res.HH.Thermal.CO.Solids.Solids</t>
  </si>
  <si>
    <t>TES.ktoe.CY.Res.HH.Thermal.CO.LPG.LPG</t>
  </si>
  <si>
    <t>TES.ktoe.CY.Res.HH.Thermal.CO.Gas.NG_Biogas</t>
  </si>
  <si>
    <t>TES.ktoe.CY.Res.HH.Thermal.CO.Biomass.Biomass_Waste</t>
  </si>
  <si>
    <t>TES.ktoe.CY.Res.HH.Thermal.CO.Elc.Elec</t>
  </si>
  <si>
    <t>CY - System efficiency indicator of total stock</t>
  </si>
  <si>
    <t>Eff.ratio.CY.Res.HH.Thermal.SH.Solids.Solids</t>
  </si>
  <si>
    <t>Eff.ratio.CY.Res.HH.Thermal.SH.LPG.LPG</t>
  </si>
  <si>
    <t>Eff.ratio.CY.Res.HH.Thermal.SH.Oil.Oil_LiqBio</t>
  </si>
  <si>
    <t>Eff.ratio.CY.Res.HH.Thermal.SH.Gas.NG_Biogas</t>
  </si>
  <si>
    <t>Eff.ratio.CY.Res.HH.Thermal.SH.Biomass.Biomass_Waste</t>
  </si>
  <si>
    <t>Eff.ratio.CY.Res.HH.Thermal.SH.Geo.Geo</t>
  </si>
  <si>
    <t>Eff.ratio.CY.Res.HH.Thermal.SH.DistrHeat.Steam_Distr</t>
  </si>
  <si>
    <t>Eff.ratio.CY.Res.HH.Thermal.SH.AdvElc.Elec</t>
  </si>
  <si>
    <t>Eff.ratio.CY.Res.HH.Thermal.SH.ConvElc.Elec</t>
  </si>
  <si>
    <t>Eff.ratio.CY.Res.HH.Thermal.SH.TotalCirculation.Elec</t>
  </si>
  <si>
    <t>Eff.ratio.CY.Res.HH.Thermal.SC.AC.Elec</t>
  </si>
  <si>
    <t>Eff.ratio.CY.Res.HH.Thermal.WH.Solids.Solids</t>
  </si>
  <si>
    <t>Eff.ratio.CY.Res.HH.Thermal.WH.LPG.LPG</t>
  </si>
  <si>
    <t>Eff.ratio.CY.Res.HH.Thermal.WH.Oil.Oil_LiqBio</t>
  </si>
  <si>
    <t>Eff.ratio.CY.Res.HH.Thermal.WH.Gas.NG_Biogas</t>
  </si>
  <si>
    <t>Eff.ratio.CY.Res.HH.Thermal.WH.Biomass.Biomass_Waste</t>
  </si>
  <si>
    <t>Eff.ratio.CY.Res.HH.Thermal.WH.Geo.Geo</t>
  </si>
  <si>
    <t>Eff.ratio.CY.Res.HH.Thermal.WH.DistrHeat.Steam_Distr</t>
  </si>
  <si>
    <t>Eff.ratio.CY.Res.HH.Thermal.WH.Elc.Elec</t>
  </si>
  <si>
    <t>Eff.ratio.CY.Res.HH.Thermal.WH.TotalSolar.Solar</t>
  </si>
  <si>
    <t>Eff.ratio.CY.Res.HH.Thermal.CO.Solids.Solids</t>
  </si>
  <si>
    <t>Eff.ratio.CY.Res.HH.Thermal.CO.LPG.LPG</t>
  </si>
  <si>
    <t>Eff.ratio.CY.Res.HH.Thermal.CO.Gas.NG_Biogas</t>
  </si>
  <si>
    <t>Eff.ratio.CY.Res.HH.Thermal.CO.Biomass.Biomass_Waste</t>
  </si>
  <si>
    <t>Eff.ratio.CY.Res.HH.Thermal.CO.Elc.Elec</t>
  </si>
  <si>
    <t>CY - CO2 emissions</t>
  </si>
  <si>
    <t>EMI.ktCO2.CY.Res.HH.Thermal.SH.Solids.Solids</t>
  </si>
  <si>
    <t>EMI.ktCO2.CY.Res.HH.Thermal.SH.LPG.LPG</t>
  </si>
  <si>
    <t>EMI.ktCO2.CY.Res.HH.Thermal.SH.Oil.Oil_LiqBio</t>
  </si>
  <si>
    <t>EMI.ktCO2.CY.Res.HH.Thermal.SH.Gas.NG_Biogas</t>
  </si>
  <si>
    <t>EMI.ktCO2.CY.Res.HH.Thermal.SH.Biomass.Biomass_Waste</t>
  </si>
  <si>
    <t>EMI.ktCO2.CY.Res.HH.Thermal.SH.Geo.Geo</t>
  </si>
  <si>
    <t>EMI.ktCO2.CY.Res.HH.Thermal.SH.DistrHeat.Steam_Distr</t>
  </si>
  <si>
    <t>EMI.ktCO2.CY.Res.HH.Thermal.SH.AdvElc.Elec</t>
  </si>
  <si>
    <t>EMI.ktCO2.CY.Res.HH.Thermal.SH.ConvElc.Elec</t>
  </si>
  <si>
    <t>EMI.ktCO2.CY.Res.HH.Thermal.SH.TotalCirculation.Elec</t>
  </si>
  <si>
    <t>EMI.ktCO2.CY.Res.HH.Thermal.SC.AC.Elec</t>
  </si>
  <si>
    <t>EMI.ktCO2.CY.Res.HH.Thermal.WH.Solids.Solids</t>
  </si>
  <si>
    <t>EMI.ktCO2.CY.Res.HH.Thermal.WH.LPG.LPG</t>
  </si>
  <si>
    <t>EMI.ktCO2.CY.Res.HH.Thermal.WH.Oil.Oil_LiqBio</t>
  </si>
  <si>
    <t>EMI.ktCO2.CY.Res.HH.Thermal.WH.Gas.NG_Biogas</t>
  </si>
  <si>
    <t>EMI.ktCO2.CY.Res.HH.Thermal.WH.Biomass.Biomass_Waste</t>
  </si>
  <si>
    <t>EMI.ktCO2.CY.Res.HH.Thermal.WH.Geo.Geo</t>
  </si>
  <si>
    <t>EMI.ktCO2.CY.Res.HH.Thermal.WH.DistrHeat.Steam_Distr</t>
  </si>
  <si>
    <t>EMI.ktCO2.CY.Res.HH.Thermal.WH.Elc.Elec</t>
  </si>
  <si>
    <t>EMI.ktCO2.CY.Res.HH.Thermal.WH.TotalSolar.Solar</t>
  </si>
  <si>
    <t>EMI.ktCO2.CY.Res.HH.Thermal.CO.Solids.Solids</t>
  </si>
  <si>
    <t>EMI.ktCO2.CY.Res.HH.Thermal.CO.LPG.LPG</t>
  </si>
  <si>
    <t>EMI.ktCO2.CY.Res.HH.Thermal.CO.Gas.NG_Biogas</t>
  </si>
  <si>
    <t>EMI.ktCO2.CY.Res.HH.Thermal.CO.Biomass.Biomass_Waste</t>
  </si>
  <si>
    <t>EMI.ktCO2.CY.Res.HH.Thermal.CO.Elc.Elec</t>
  </si>
  <si>
    <t>CY - Final energy consumption per household</t>
  </si>
  <si>
    <t>FEC_per_household.kWh.CY.Res.HH.Thermal.SH.Solids.Solids</t>
  </si>
  <si>
    <t>FEC_per_household.kWh.CY.Res.HH.Thermal.SH.LPG.LPG</t>
  </si>
  <si>
    <t>FEC_per_household.kWh.CY.Res.HH.Thermal.SH.Oil.Oil_LiqBio</t>
  </si>
  <si>
    <t>FEC_per_household.kWh.CY.Res.HH.Thermal.SH.Gas.NG_Biogas</t>
  </si>
  <si>
    <t>FEC_per_household.kWh.CY.Res.HH.Thermal.SH.Biomass.Biomass_Waste</t>
  </si>
  <si>
    <t>FEC_per_household.kWh.CY.Res.HH.Thermal.SH.Geo.Geo</t>
  </si>
  <si>
    <t>FEC_per_household.kWh.CY.Res.HH.Thermal.SH.DistrHeat.Steam_Distr</t>
  </si>
  <si>
    <t>FEC_per_household.kWh.CY.Res.HH.Thermal.SH.AdvElc.Elec</t>
  </si>
  <si>
    <t>FEC_per_household.kWh.CY.Res.HH.Thermal.SH.ConvElc.Elec</t>
  </si>
  <si>
    <t>FEC_per_household.kWh.CY.Res.HH.Thermal.SH.TotalCirculation.Elec</t>
  </si>
  <si>
    <t>FEC_per_household.kWh.CY.Res.HH.Thermal.SC.AC.Elec</t>
  </si>
  <si>
    <t>FEC_per_household.kWh.CY.Res.HH.Thermal.WH.Solids.Solids</t>
  </si>
  <si>
    <t>FEC_per_household.kWh.CY.Res.HH.Thermal.WH.LPG.LPG</t>
  </si>
  <si>
    <t>FEC_per_household.kWh.CY.Res.HH.Thermal.WH.Oil.Oil_LiqBio</t>
  </si>
  <si>
    <t>FEC_per_household.kWh.CY.Res.HH.Thermal.WH.Gas.NG_Biogas</t>
  </si>
  <si>
    <t>FEC_per_household.kWh.CY.Res.HH.Thermal.WH.Biomass.Biomass_Waste</t>
  </si>
  <si>
    <t>FEC_per_household.kWh.CY.Res.HH.Thermal.WH.Geo.Geo</t>
  </si>
  <si>
    <t>FEC_per_household.kWh.CY.Res.HH.Thermal.WH.DistrHeat.Steam_Distr</t>
  </si>
  <si>
    <t>FEC_per_household.kWh.CY.Res.HH.Thermal.WH.Elc.Elec</t>
  </si>
  <si>
    <t>FEC_per_household.kWh.CY.Res.HH.Thermal.WH.TotalSolar.Solar</t>
  </si>
  <si>
    <t>FEC_per_household.kWh.CY.Res.HH.Thermal.CO.Solids.Solids</t>
  </si>
  <si>
    <t>FEC_per_household.kWh.CY.Res.HH.Thermal.CO.LPG.LPG</t>
  </si>
  <si>
    <t>FEC_per_household.kWh.CY.Res.HH.Thermal.CO.Gas.NG_Biogas</t>
  </si>
  <si>
    <t>FEC_per_household.kWh.CY.Res.HH.Thermal.CO.Biomass.Biomass_Waste</t>
  </si>
  <si>
    <t>FEC_per_household.kWh.CY.Res.HH.Thermal.CO.Elc.Elec</t>
  </si>
  <si>
    <t>CY - Thermal energy service per household</t>
  </si>
  <si>
    <t>TES_per_household.kWh.CY.Res.HH.Thermal.SH.Solids.Solids</t>
  </si>
  <si>
    <t>TES_per_household.kWh.CY.Res.HH.Thermal.SH.LPG.LPG</t>
  </si>
  <si>
    <t>TES_per_household.kWh.CY.Res.HH.Thermal.SH.Oil.Oil_LiqBio</t>
  </si>
  <si>
    <t>TES_per_household.kWh.CY.Res.HH.Thermal.SH.Gas.NG_Biogas</t>
  </si>
  <si>
    <t>TES_per_household.kWh.CY.Res.HH.Thermal.SH.Biomass.Biomass_Waste</t>
  </si>
  <si>
    <t>TES_per_household.kWh.CY.Res.HH.Thermal.SH.Geo.Geo</t>
  </si>
  <si>
    <t>TES_per_household.kWh.CY.Res.HH.Thermal.SH.DistrHeat.Steam_Distr</t>
  </si>
  <si>
    <t>TES_per_household.kWh.CY.Res.HH.Thermal.SH.AdvElc.Elec</t>
  </si>
  <si>
    <t>TES_per_household.kWh.CY.Res.HH.Thermal.SH.ConvElc.Elec</t>
  </si>
  <si>
    <t>TES_per_household.kWh.CY.Res.HH.Thermal.SH.TotalCirculation.Elec</t>
  </si>
  <si>
    <t>TES_per_household.kWh.CY.Res.HH.Thermal.SC.AC.Elec</t>
  </si>
  <si>
    <t>TES_per_household.kWh.CY.Res.HH.Thermal.WH.Solids.Solids</t>
  </si>
  <si>
    <t>TES_per_household.kWh.CY.Res.HH.Thermal.WH.LPG.LPG</t>
  </si>
  <si>
    <t>TES_per_household.kWh.CY.Res.HH.Thermal.WH.Oil.Oil_LiqBio</t>
  </si>
  <si>
    <t>TES_per_household.kWh.CY.Res.HH.Thermal.WH.Gas.NG_Biogas</t>
  </si>
  <si>
    <t>TES_per_household.kWh.CY.Res.HH.Thermal.WH.Biomass.Biomass_Waste</t>
  </si>
  <si>
    <t>TES_per_household.kWh.CY.Res.HH.Thermal.WH.Geo.Geo</t>
  </si>
  <si>
    <t>TES_per_household.kWh.CY.Res.HH.Thermal.WH.DistrHeat.Steam_Distr</t>
  </si>
  <si>
    <t>TES_per_household.kWh.CY.Res.HH.Thermal.WH.Elc.Elec</t>
  </si>
  <si>
    <t>TES_per_household.kWh.CY.Res.HH.Thermal.WH.TotalSolar.Solar</t>
  </si>
  <si>
    <t>TES_per_household.kWh.CY.Res.HH.Thermal.CO.Solids.Solids</t>
  </si>
  <si>
    <t>TES_per_household.kWh.CY.Res.HH.Thermal.CO.LPG.LPG</t>
  </si>
  <si>
    <t>TES_per_household.kWh.CY.Res.HH.Thermal.CO.Gas.NG_Biogas</t>
  </si>
  <si>
    <t>TES_per_household.kWh.CY.Res.HH.Thermal.CO.Biomass.Biomass_Waste</t>
  </si>
  <si>
    <t>TES_per_household.kWh.CY.Res.HH.Thermal.CO.Elc.Elec</t>
  </si>
  <si>
    <t>CY - CO2 emissions per household</t>
  </si>
  <si>
    <t>EMI_per_household.kgCO2.CY.Res.HH.Thermal.SH.Solids.Solids</t>
  </si>
  <si>
    <t>EMI_per_household.kgCO2.CY.Res.HH.Thermal.SH.LPG.LPG</t>
  </si>
  <si>
    <t>EMI_per_household.kgCO2.CY.Res.HH.Thermal.SH.Oil.Oil_LiqBio</t>
  </si>
  <si>
    <t>EMI_per_household.kgCO2.CY.Res.HH.Thermal.SH.Gas.NG_Biogas</t>
  </si>
  <si>
    <t>EMI_per_household.kgCO2.CY.Res.HH.Thermal.SH.Biomass.Biomass_Waste</t>
  </si>
  <si>
    <t>EMI_per_household.kgCO2.CY.Res.HH.Thermal.SH.Geo.Geo</t>
  </si>
  <si>
    <t>EMI_per_household.kgCO2.CY.Res.HH.Thermal.SH.DistrHeat.Steam_Distr</t>
  </si>
  <si>
    <t>EMI_per_household.kgCO2.CY.Res.HH.Thermal.SH.AdvElc.Elec</t>
  </si>
  <si>
    <t>EMI_per_household.kgCO2.CY.Res.HH.Thermal.SH.ConvElc.Elec</t>
  </si>
  <si>
    <t>EMI_per_household.kgCO2.CY.Res.HH.Thermal.SH.TotalCirculation.Elec</t>
  </si>
  <si>
    <t>EMI_per_household.kgCO2.CY.Res.HH.Thermal.SC.AC.Elec</t>
  </si>
  <si>
    <t>EMI_per_household.kgCO2.CY.Res.HH.Thermal.WH.Solids.Solids</t>
  </si>
  <si>
    <t>EMI_per_household.kgCO2.CY.Res.HH.Thermal.WH.LPG.LPG</t>
  </si>
  <si>
    <t>EMI_per_household.kgCO2.CY.Res.HH.Thermal.WH.Oil.Oil_LiqBio</t>
  </si>
  <si>
    <t>EMI_per_household.kgCO2.CY.Res.HH.Thermal.WH.Gas.NG_Biogas</t>
  </si>
  <si>
    <t>EMI_per_household.kgCO2.CY.Res.HH.Thermal.WH.Biomass.Biomass_Waste</t>
  </si>
  <si>
    <t>EMI_per_household.kgCO2.CY.Res.HH.Thermal.WH.Geo.Geo</t>
  </si>
  <si>
    <t>EMI_per_household.kgCO2.CY.Res.HH.Thermal.WH.DistrHeat.Steam_Distr</t>
  </si>
  <si>
    <t>EMI_per_household.kgCO2.CY.Res.HH.Thermal.WH.Elc.Elec</t>
  </si>
  <si>
    <t>EMI_per_household.kgCO2.CY.Res.HH.Thermal.WH.TotalSolar.Solar</t>
  </si>
  <si>
    <t>EMI_per_household.kgCO2.CY.Res.HH.Thermal.CO.Solids.Solids</t>
  </si>
  <si>
    <t>EMI_per_household.kgCO2.CY.Res.HH.Thermal.CO.LPG.LPG</t>
  </si>
  <si>
    <t>EMI_per_household.kgCO2.CY.Res.HH.Thermal.CO.Gas.NG_Biogas</t>
  </si>
  <si>
    <t>EMI_per_household.kgCO2.CY.Res.HH.Thermal.CO.Biomass.Biomass_Waste</t>
  </si>
  <si>
    <t>EMI_per_household.kgCO2.CY.Res.HH.Thermal.CO.Elc.Elec</t>
  </si>
  <si>
    <t>CY - Final energy consumption per surface area</t>
  </si>
  <si>
    <t>FEC_per_sqm.kWh.CY.Res.HH.Thermal.SH.Solids.Solids</t>
  </si>
  <si>
    <t>FEC_per_sqm.kWh.CY.Res.HH.Thermal.SH.LPG.LPG</t>
  </si>
  <si>
    <t>FEC_per_sqm.kWh.CY.Res.HH.Thermal.SH.Oil.Oil_LiqBio</t>
  </si>
  <si>
    <t>FEC_per_sqm.kWh.CY.Res.HH.Thermal.SH.Gas.NG_Biogas</t>
  </si>
  <si>
    <t>FEC_per_sqm.kWh.CY.Res.HH.Thermal.SH.Biomass.Biomass_Waste</t>
  </si>
  <si>
    <t>FEC_per_sqm.kWh.CY.Res.HH.Thermal.SH.Geo.Geo</t>
  </si>
  <si>
    <t>FEC_per_sqm.kWh.CY.Res.HH.Thermal.SH.DistrHeat.Steam_Distr</t>
  </si>
  <si>
    <t>FEC_per_sqm.kWh.CY.Res.HH.Thermal.SH.AdvElc.Elec</t>
  </si>
  <si>
    <t>FEC_per_sqm.kWh.CY.Res.HH.Thermal.SH.ConvElc.Elec</t>
  </si>
  <si>
    <t>FEC_per_sqm.kWh.CY.Res.HH.Thermal.SH.TotalCirculation.Elec</t>
  </si>
  <si>
    <t>FEC_per_sqm.kWh.CY.Res.HH.Thermal.SC.AC.Elec</t>
  </si>
  <si>
    <t>FEC_per_sqm.kWh.CY.Res.HH.Thermal.WH.Solids.Solids</t>
  </si>
  <si>
    <t>FEC_per_sqm.kWh.CY.Res.HH.Thermal.WH.LPG.LPG</t>
  </si>
  <si>
    <t>FEC_per_sqm.kWh.CY.Res.HH.Thermal.WH.Oil.Oil_LiqBio</t>
  </si>
  <si>
    <t>FEC_per_sqm.kWh.CY.Res.HH.Thermal.WH.Gas.NG_Biogas</t>
  </si>
  <si>
    <t>FEC_per_sqm.kWh.CY.Res.HH.Thermal.WH.Biomass.Biomass_Waste</t>
  </si>
  <si>
    <t>FEC_per_sqm.kWh.CY.Res.HH.Thermal.WH.Geo.Geo</t>
  </si>
  <si>
    <t>FEC_per_sqm.kWh.CY.Res.HH.Thermal.WH.DistrHeat.Steam_Distr</t>
  </si>
  <si>
    <t>FEC_per_sqm.kWh.CY.Res.HH.Thermal.WH.Elc.Elec</t>
  </si>
  <si>
    <t>FEC_per_sqm.kWh.CY.Res.HH.Thermal.WH.TotalSolar.Solar</t>
  </si>
  <si>
    <t>FEC_per_sqm.kWh.CY.Res.HH.Thermal.CO.Solids.Solids</t>
  </si>
  <si>
    <t>FEC_per_sqm.kWh.CY.Res.HH.Thermal.CO.LPG.LPG</t>
  </si>
  <si>
    <t>FEC_per_sqm.kWh.CY.Res.HH.Thermal.CO.Gas.NG_Biogas</t>
  </si>
  <si>
    <t>FEC_per_sqm.kWh.CY.Res.HH.Thermal.CO.Biomass.Biomass_Waste</t>
  </si>
  <si>
    <t>FEC_per_sqm.kWh.CY.Res.HH.Thermal.CO.Elc.Elec</t>
  </si>
  <si>
    <t>CY - Thermal energy service per surface area</t>
  </si>
  <si>
    <t>TES_per_sqm.kWh.CY.Res.HH.Thermal.SH.Solids.Solids</t>
  </si>
  <si>
    <t>TES_per_sqm.kWh.CY.Res.HH.Thermal.SH.LPG.LPG</t>
  </si>
  <si>
    <t>TES_per_sqm.kWh.CY.Res.HH.Thermal.SH.Oil.Oil_LiqBio</t>
  </si>
  <si>
    <t>TES_per_sqm.kWh.CY.Res.HH.Thermal.SH.Gas.NG_Biogas</t>
  </si>
  <si>
    <t>TES_per_sqm.kWh.CY.Res.HH.Thermal.SH.Biomass.Biomass_Waste</t>
  </si>
  <si>
    <t>TES_per_sqm.kWh.CY.Res.HH.Thermal.SH.Geo.Geo</t>
  </si>
  <si>
    <t>TES_per_sqm.kWh.CY.Res.HH.Thermal.SH.DistrHeat.Steam_Distr</t>
  </si>
  <si>
    <t>TES_per_sqm.kWh.CY.Res.HH.Thermal.SH.AdvElc.Elec</t>
  </si>
  <si>
    <t>TES_per_sqm.kWh.CY.Res.HH.Thermal.SH.ConvElc.Elec</t>
  </si>
  <si>
    <t>TES_per_sqm.kWh.CY.Res.HH.Thermal.SH.TotalCirculation.Elec</t>
  </si>
  <si>
    <t>TES_per_sqm.kWh.CY.Res.HH.Thermal.SC.AC.Elec</t>
  </si>
  <si>
    <t>TES_per_sqm.kWh.CY.Res.HH.Thermal.WH.Solids.Solids</t>
  </si>
  <si>
    <t>TES_per_sqm.kWh.CY.Res.HH.Thermal.WH.LPG.LPG</t>
  </si>
  <si>
    <t>TES_per_sqm.kWh.CY.Res.HH.Thermal.WH.Oil.Oil_LiqBio</t>
  </si>
  <si>
    <t>TES_per_sqm.kWh.CY.Res.HH.Thermal.WH.Gas.NG_Biogas</t>
  </si>
  <si>
    <t>TES_per_sqm.kWh.CY.Res.HH.Thermal.WH.Biomass.Biomass_Waste</t>
  </si>
  <si>
    <t>TES_per_sqm.kWh.CY.Res.HH.Thermal.WH.Geo.Geo</t>
  </si>
  <si>
    <t>TES_per_sqm.kWh.CY.Res.HH.Thermal.WH.DistrHeat.Steam_Distr</t>
  </si>
  <si>
    <t>TES_per_sqm.kWh.CY.Res.HH.Thermal.WH.Elc.Elec</t>
  </si>
  <si>
    <t>TES_per_sqm.kWh.CY.Res.HH.Thermal.WH.TotalSolar.Solar</t>
  </si>
  <si>
    <t>TES_per_sqm.kWh.CY.Res.HH.Thermal.CO.Solids.Solids</t>
  </si>
  <si>
    <t>TES_per_sqm.kWh.CY.Res.HH.Thermal.CO.LPG.LPG</t>
  </si>
  <si>
    <t>TES_per_sqm.kWh.CY.Res.HH.Thermal.CO.Gas.NG_Biogas</t>
  </si>
  <si>
    <t>TES_per_sqm.kWh.CY.Res.HH.Thermal.CO.Biomass.Biomass_Waste</t>
  </si>
  <si>
    <t>TES_per_sqm.kWh.CY.Res.HH.Thermal.CO.Elc.Elec</t>
  </si>
  <si>
    <t>CY - CO2 emissions per surface area</t>
  </si>
  <si>
    <t>EMI_per_sqm.kgCO2.CY.Res.HH.Thermal.SH.Solids.Solids</t>
  </si>
  <si>
    <t>EMI_per_sqm.kgCO2.CY.Res.HH.Thermal.SH.LPG.LPG</t>
  </si>
  <si>
    <t>EMI_per_sqm.kgCO2.CY.Res.HH.Thermal.SH.Oil.Oil_LiqBio</t>
  </si>
  <si>
    <t>EMI_per_sqm.kgCO2.CY.Res.HH.Thermal.SH.Gas.NG_Biogas</t>
  </si>
  <si>
    <t>EMI_per_sqm.kgCO2.CY.Res.HH.Thermal.SH.Biomass.Biomass_Waste</t>
  </si>
  <si>
    <t>EMI_per_sqm.kgCO2.CY.Res.HH.Thermal.SH.Geo.Geo</t>
  </si>
  <si>
    <t>EMI_per_sqm.kgCO2.CY.Res.HH.Thermal.SH.DistrHeat.Steam_Distr</t>
  </si>
  <si>
    <t>EMI_per_sqm.kgCO2.CY.Res.HH.Thermal.SH.AdvElc.Elec</t>
  </si>
  <si>
    <t>EMI_per_sqm.kgCO2.CY.Res.HH.Thermal.SH.ConvElc.Elec</t>
  </si>
  <si>
    <t>EMI_per_sqm.kgCO2.CY.Res.HH.Thermal.SH.TotalCirculation.Elec</t>
  </si>
  <si>
    <t>EMI_per_sqm.kgCO2.CY.Res.HH.Thermal.SC.AC.Elec</t>
  </si>
  <si>
    <t>EMI_per_sqm.kgCO2.CY.Res.HH.Thermal.WH.Solids.Solids</t>
  </si>
  <si>
    <t>EMI_per_sqm.kgCO2.CY.Res.HH.Thermal.WH.LPG.LPG</t>
  </si>
  <si>
    <t>EMI_per_sqm.kgCO2.CY.Res.HH.Thermal.WH.Oil.Oil_LiqBio</t>
  </si>
  <si>
    <t>EMI_per_sqm.kgCO2.CY.Res.HH.Thermal.WH.Gas.NG_Biogas</t>
  </si>
  <si>
    <t>EMI_per_sqm.kgCO2.CY.Res.HH.Thermal.WH.Biomass.Biomass_Waste</t>
  </si>
  <si>
    <t>EMI_per_sqm.kgCO2.CY.Res.HH.Thermal.WH.Geo.Geo</t>
  </si>
  <si>
    <t>EMI_per_sqm.kgCO2.CY.Res.HH.Thermal.WH.DistrHeat.Steam_Distr</t>
  </si>
  <si>
    <t>EMI_per_sqm.kgCO2.CY.Res.HH.Thermal.WH.Elc.Elec</t>
  </si>
  <si>
    <t>EMI_per_sqm.kgCO2.CY.Res.HH.Thermal.WH.TotalSolar.Solar</t>
  </si>
  <si>
    <t>EMI_per_sqm.kgCO2.CY.Res.HH.Thermal.CO.Solids.Solids</t>
  </si>
  <si>
    <t>EMI_per_sqm.kgCO2.CY.Res.HH.Thermal.CO.LPG.LPG</t>
  </si>
  <si>
    <t>EMI_per_sqm.kgCO2.CY.Res.HH.Thermal.CO.Gas.NG_Biogas</t>
  </si>
  <si>
    <t>EMI_per_sqm.kgCO2.CY.Res.HH.Thermal.CO.Biomass.Biomass_Waste</t>
  </si>
  <si>
    <t>EMI_per_sqm.kgCO2.CY.Res.HH.Thermal.CO.Elc.Elec</t>
  </si>
  <si>
    <t>CY - Number of new and renovated households</t>
  </si>
  <si>
    <t>NUM.number.CY.Res.HHnew.Thermal</t>
  </si>
  <si>
    <t>NUM.number.CY.Res.HHnew.Thermal.SH</t>
  </si>
  <si>
    <t>NUM.number.CY.Res.HHnew.Thermal.SH.Solids</t>
  </si>
  <si>
    <t>NUM.number.CY.Res.HHnew.Thermal.SH.LPG</t>
  </si>
  <si>
    <t>NUM.number.CY.Res.HHnew.Thermal.SH.Oil</t>
  </si>
  <si>
    <t>NUM.number.CY.Res.HHnew.Thermal.SH.Gas</t>
  </si>
  <si>
    <t>NUM.number.CY.Res.HHnew.Thermal.SH.Biomass</t>
  </si>
  <si>
    <t>NUM.number.CY.Res.HHnew.Thermal.SH.Geo</t>
  </si>
  <si>
    <t>NUM.number.CY.Res.HHnew.Thermal.SH.DistrHeat</t>
  </si>
  <si>
    <t>NUM.number.CY.Res.HHnew.Thermal.SH.AdvElc</t>
  </si>
  <si>
    <t>NUM.number.CY.Res.HHnew.Thermal.SH.ConvElc</t>
  </si>
  <si>
    <t>NUM.number.CY.Res.HHnew.Thermal.SC</t>
  </si>
  <si>
    <t>NUM.number.CY.Res.HHnew.Thermal.SC.AC</t>
  </si>
  <si>
    <t>NUM.number.CY.Res.HHnew.Thermal.WH</t>
  </si>
  <si>
    <t>NUM.number.CY.Res.HHnew.Thermal.WH.Solids</t>
  </si>
  <si>
    <t>NUM.number.CY.Res.HHnew.Thermal.WH.LPG</t>
  </si>
  <si>
    <t>NUM.number.CY.Res.HHnew.Thermal.WH.Oil</t>
  </si>
  <si>
    <t>NUM.number.CY.Res.HHnew.Thermal.WH.Gas</t>
  </si>
  <si>
    <t>NUM.number.CY.Res.HHnew.Thermal.WH.Biomass</t>
  </si>
  <si>
    <t>NUM.number.CY.Res.HHnew.Thermal.WH.Geo</t>
  </si>
  <si>
    <t>NUM.number.CY.Res.HHnew.Thermal.WH.DistrHeat</t>
  </si>
  <si>
    <t>NUM.number.CY.Res.HHnew.Thermal.WH.Elc</t>
  </si>
  <si>
    <t>NUM.number.CY.Res.HHnew.Thermal.WH.Solar</t>
  </si>
  <si>
    <t>NUM.number.CY.Res.HHnew.Thermal.CO</t>
  </si>
  <si>
    <t>NUM.number.CY.Res.HHnew.Thermal.CO.Solids</t>
  </si>
  <si>
    <t>NUM.number.CY.Res.HHnew.Thermal.CO.LPG</t>
  </si>
  <si>
    <t>NUM.number.CY.Res.HHnew.Thermal.CO.Gas</t>
  </si>
  <si>
    <t>NUM.number.CY.Res.HHnew.Thermal.CO.Biomass</t>
  </si>
  <si>
    <t>NUM.number.CY.Res.HHnew.Thermal.CO.Elc</t>
  </si>
  <si>
    <t>CY - Final energy consumption in new and renovated households</t>
  </si>
  <si>
    <t>FEC.ktoe.CY.Res.HHnew.Thermal</t>
  </si>
  <si>
    <t>FEC.ktoe.CY.Res.HHnew.Thermal.SH</t>
  </si>
  <si>
    <t>FEC.ktoe.CY.Res.HHnew.Thermal.SH.Solids.Solids</t>
  </si>
  <si>
    <t>FEC.ktoe.CY.Res.HHnew.Thermal.SH.LPG.LPG</t>
  </si>
  <si>
    <t>FEC.ktoe.CY.Res.HHnew.Thermal.SH.Oil.Oil_LiqBio</t>
  </si>
  <si>
    <t>FEC.ktoe.CY.Res.HHnew.Thermal.SH.Gas.NG_Biogas</t>
  </si>
  <si>
    <t>FEC.ktoe.CY.Res.HHnew.Thermal.SH.Biomass.Biomass_Waste</t>
  </si>
  <si>
    <t>FEC.ktoe.CY.Res.HHnew.Thermal.SH.Geo.Geo</t>
  </si>
  <si>
    <t>FEC.ktoe.CY.Res.HHnew.Thermal.SH.DistrHeat.Steam_Distr</t>
  </si>
  <si>
    <t>FEC.ktoe.CY.Res.HHnew.Thermal.SH.AdvElc.Elec</t>
  </si>
  <si>
    <t>FEC.ktoe.CY.Res.HHnew.Thermal.SH.ConvElc.Elec</t>
  </si>
  <si>
    <t>FEC.ktoe.CY.Res.HHnew.Thermal.SH.TotalCirculation.Elec</t>
  </si>
  <si>
    <t>FEC.ktoe.CY.Res.HHnew.Thermal.SC</t>
  </si>
  <si>
    <t>FEC.ktoe.CY.Res.HHnew.Thermal.SC.AC.Elec</t>
  </si>
  <si>
    <t>FEC.ktoe.CY.Res.HHnew.Thermal.WH</t>
  </si>
  <si>
    <t>FEC.ktoe.CY.Res.HHnew.Thermal.WH.Solids.Solids</t>
  </si>
  <si>
    <t>FEC.ktoe.CY.Res.HHnew.Thermal.WH.LPG.LPG</t>
  </si>
  <si>
    <t>FEC.ktoe.CY.Res.HHnew.Thermal.WH.Oil.Oil_LiqBio</t>
  </si>
  <si>
    <t>FEC.ktoe.CY.Res.HHnew.Thermal.WH.Gas.NG_Biogas</t>
  </si>
  <si>
    <t>FEC.ktoe.CY.Res.HHnew.Thermal.WH.Biomass.Biomass_Waste</t>
  </si>
  <si>
    <t>FEC.ktoe.CY.Res.HHnew.Thermal.WH.Geo.Geo</t>
  </si>
  <si>
    <t>FEC.ktoe.CY.Res.HHnew.Thermal.WH.DistrHeat.Steam_Distr</t>
  </si>
  <si>
    <t>FEC.ktoe.CY.Res.HHnew.Thermal.WH.Elc.Elec</t>
  </si>
  <si>
    <t>FEC.ktoe.CY.Res.HHnew.Thermal.WH.TotalSolar.Solar</t>
  </si>
  <si>
    <t>FEC.ktoe.CY.Res.HHnew.Thermal.CO</t>
  </si>
  <si>
    <t>FEC.ktoe.CY.Res.HHnew.Thermal.CO.Solids.Solids</t>
  </si>
  <si>
    <t>FEC.ktoe.CY.Res.HHnew.Thermal.CO.LPG.LPG</t>
  </si>
  <si>
    <t>FEC.ktoe.CY.Res.HHnew.Thermal.CO.Gas.NG_Biogas</t>
  </si>
  <si>
    <t>FEC.ktoe.CY.Res.HHnew.Thermal.CO.Biomass.Biomass_Waste</t>
  </si>
  <si>
    <t>FEC.ktoe.CY.Res.HHnew.Thermal.CO.Elc.Elec</t>
  </si>
  <si>
    <t>CY - Thermal energy service in new and renovated households</t>
  </si>
  <si>
    <t>TES.ktoe.CY.Res.HHnew.Thermal</t>
  </si>
  <si>
    <t>TES.ktoe.CY.Res.HHnew.Thermal.SH</t>
  </si>
  <si>
    <t>TES.ktoe.CY.Res.HHnew.Thermal.SH.Solids.Solids</t>
  </si>
  <si>
    <t>TES.ktoe.CY.Res.HHnew.Thermal.SH.LPG.LPG</t>
  </si>
  <si>
    <t>TES.ktoe.CY.Res.HHnew.Thermal.SH.Oil.Oil_LiqBio</t>
  </si>
  <si>
    <t>TES.ktoe.CY.Res.HHnew.Thermal.SH.Gas.NG_Biogas</t>
  </si>
  <si>
    <t>TES.ktoe.CY.Res.HHnew.Thermal.SH.Biomass.Biomass_Waste</t>
  </si>
  <si>
    <t>TES.ktoe.CY.Res.HHnew.Thermal.SH.Geo.Geo</t>
  </si>
  <si>
    <t>TES.ktoe.CY.Res.HHnew.Thermal.SH.DistrHeat.Steam_Distr</t>
  </si>
  <si>
    <t>TES.ktoe.CY.Res.HHnew.Thermal.SH.AdvElc.Elec</t>
  </si>
  <si>
    <t>TES.ktoe.CY.Res.HHnew.Thermal.SH.ConvElc.Elec</t>
  </si>
  <si>
    <t>TES.ktoe.CY.Res.HHnew.Thermal.SH.TotalCirculation.Elec</t>
  </si>
  <si>
    <t>TES.ktoe.CY.Res.HHnew.Thermal.SC</t>
  </si>
  <si>
    <t>TES.ktoe.CY.Res.HHnew.Thermal.SC.AC.Elec</t>
  </si>
  <si>
    <t>TES.ktoe.CY.Res.HHnew.Thermal.WH</t>
  </si>
  <si>
    <t>TES.ktoe.CY.Res.HHnew.Thermal.WH.Solids.Solids</t>
  </si>
  <si>
    <t>TES.ktoe.CY.Res.HHnew.Thermal.WH.LPG.LPG</t>
  </si>
  <si>
    <t>TES.ktoe.CY.Res.HHnew.Thermal.WH.Oil.Oil_LiqBio</t>
  </si>
  <si>
    <t>TES.ktoe.CY.Res.HHnew.Thermal.WH.Gas.NG_Biogas</t>
  </si>
  <si>
    <t>TES.ktoe.CY.Res.HHnew.Thermal.WH.Biomass.Biomass_Waste</t>
  </si>
  <si>
    <t>TES.ktoe.CY.Res.HHnew.Thermal.WH.Geo.Geo</t>
  </si>
  <si>
    <t>TES.ktoe.CY.Res.HHnew.Thermal.WH.DistrHeat.Steam_Distr</t>
  </si>
  <si>
    <t>TES.ktoe.CY.Res.HHnew.Thermal.WH.Elc.Elec</t>
  </si>
  <si>
    <t>TES.ktoe.CY.Res.HHnew.Thermal.WH.TotalSolar.Solar</t>
  </si>
  <si>
    <t>TES.ktoe.CY.Res.HHnew.Thermal.CO</t>
  </si>
  <si>
    <t>TES.ktoe.CY.Res.HHnew.Thermal.CO.Solids.Solids</t>
  </si>
  <si>
    <t>TES.ktoe.CY.Res.HHnew.Thermal.CO.LPG.LPG</t>
  </si>
  <si>
    <t>TES.ktoe.CY.Res.HHnew.Thermal.CO.Gas.NG_Biogas</t>
  </si>
  <si>
    <t>TES.ktoe.CY.Res.HHnew.Thermal.CO.Biomass.Biomass_Waste</t>
  </si>
  <si>
    <t>TES.ktoe.CY.Res.HHnew.Thermal.CO.Elc.Elec</t>
  </si>
  <si>
    <t>CY - System efficiency indicator of new and renovated households</t>
  </si>
  <si>
    <t>Eff.ratio.CY.Res.HHnew.Thermal</t>
  </si>
  <si>
    <t>Eff.ratio.CY.Res.HHnew.Thermal.SH</t>
  </si>
  <si>
    <t>Eff.ratio.CY.Res.HHnew.Thermal.SH.Solids.Solids</t>
  </si>
  <si>
    <t>Eff.ratio.CY.Res.HHnew.Thermal.SH.LPG.LPG</t>
  </si>
  <si>
    <t>Eff.ratio.CY.Res.HHnew.Thermal.SH.Oil.Oil_LiqBio</t>
  </si>
  <si>
    <t>Eff.ratio.CY.Res.HHnew.Thermal.SH.Gas.NG_Biogas</t>
  </si>
  <si>
    <t>Eff.ratio.CY.Res.HHnew.Thermal.SH.Biomass.Biomass_Waste</t>
  </si>
  <si>
    <t>Eff.ratio.CY.Res.HHnew.Thermal.SH.Geo.Geo</t>
  </si>
  <si>
    <t>Eff.ratio.CY.Res.HHnew.Thermal.SH.DistrHeat.Steam_Distr</t>
  </si>
  <si>
    <t>Eff.ratio.CY.Res.HHnew.Thermal.SH.AdvElc.Elec</t>
  </si>
  <si>
    <t>Eff.ratio.CY.Res.HHnew.Thermal.SH.ConvElc.Elec</t>
  </si>
  <si>
    <t>Eff.ratio.CY.Res.HHnew.Thermal.SH.TotalCirculation.Elec</t>
  </si>
  <si>
    <t>Eff.ratio.CY.Res.HHnew.Thermal.SC</t>
  </si>
  <si>
    <t>Eff.ratio.CY.Res.HHnew.Thermal.SC.AC.Elec</t>
  </si>
  <si>
    <t>Eff.ratio.CY.Res.HHnew.Thermal.WH</t>
  </si>
  <si>
    <t>Eff.ratio.CY.Res.HHnew.Thermal.WH.Solids.Solids</t>
  </si>
  <si>
    <t>Eff.ratio.CY.Res.HHnew.Thermal.WH.LPG.LPG</t>
  </si>
  <si>
    <t>Eff.ratio.CY.Res.HHnew.Thermal.WH.Oil.Oil_LiqBio</t>
  </si>
  <si>
    <t>Eff.ratio.CY.Res.HHnew.Thermal.WH.Gas.NG_Biogas</t>
  </si>
  <si>
    <t>Eff.ratio.CY.Res.HHnew.Thermal.WH.Biomass.Biomass_Waste</t>
  </si>
  <si>
    <t>Eff.ratio.CY.Res.HHnew.Thermal.WH.Geo.Geo</t>
  </si>
  <si>
    <t>Eff.ratio.CY.Res.HHnew.Thermal.WH.DistrHeat.Steam_Distr</t>
  </si>
  <si>
    <t>Eff.ratio.CY.Res.HHnew.Thermal.WH.Elc.Elec</t>
  </si>
  <si>
    <t>Eff.ratio.CY.Res.HHnew.Thermal.WH.TotalSolar.Solar</t>
  </si>
  <si>
    <t>Eff.ratio.CY.Res.HHnew.Thermal.CO</t>
  </si>
  <si>
    <t>Eff.ratio.CY.Res.HHnew.Thermal.CO.Solids.Solids</t>
  </si>
  <si>
    <t>Eff.ratio.CY.Res.HHnew.Thermal.CO.LPG.LPG</t>
  </si>
  <si>
    <t>Eff.ratio.CY.Res.HHnew.Thermal.CO.Gas.NG_Biogas</t>
  </si>
  <si>
    <t>Eff.ratio.CY.Res.HHnew.Thermal.CO.Biomass.Biomass_Waste</t>
  </si>
  <si>
    <t>Eff.ratio.CY.Res.HHnew.Thermal.CO.Elc.Elec</t>
  </si>
  <si>
    <t>CY - CO2 emissions in new and renovated households</t>
  </si>
  <si>
    <t>EMI.ktCO2.CY.Res.HHnew.Thermal</t>
  </si>
  <si>
    <t>EMI.ktCO2.CY.Res.HHnew.Thermal.SH</t>
  </si>
  <si>
    <t>EMI.ktCO2.CY.Res.HHnew.Thermal.SH.Solids.Solids</t>
  </si>
  <si>
    <t>EMI.ktCO2.CY.Res.HHnew.Thermal.SH.LPG.LPG</t>
  </si>
  <si>
    <t>EMI.ktCO2.CY.Res.HHnew.Thermal.SH.Oil.Oil_LiqBio</t>
  </si>
  <si>
    <t>EMI.ktCO2.CY.Res.HHnew.Thermal.SH.Gas.NG_Biogas</t>
  </si>
  <si>
    <t>EMI.ktCO2.CY.Res.HHnew.Thermal.SH.Biomass.Biomass_Waste</t>
  </si>
  <si>
    <t>EMI.ktCO2.CY.Res.HHnew.Thermal.SH.Geo.Geo</t>
  </si>
  <si>
    <t>EMI.ktCO2.CY.Res.HHnew.Thermal.SH.DistrHeat.Steam_Distr</t>
  </si>
  <si>
    <t>EMI.ktCO2.CY.Res.HHnew.Thermal.SH.AdvElc.Elec</t>
  </si>
  <si>
    <t>EMI.ktCO2.CY.Res.HHnew.Thermal.SH.ConvElc.Elec</t>
  </si>
  <si>
    <t>EMI.ktCO2.CY.Res.HHnew.Thermal.SH.TotalCirculation.Elec</t>
  </si>
  <si>
    <t>EMI.ktCO2.CY.Res.HHnew.Thermal.SC</t>
  </si>
  <si>
    <t>EMI.ktCO2.CY.Res.HHnew.Thermal.SC.AC.Elec</t>
  </si>
  <si>
    <t>EMI.ktCO2.CY.Res.HHnew.Thermal.WH</t>
  </si>
  <si>
    <t>EMI.ktCO2.CY.Res.HHnew.Thermal.WH.Solids.Solids</t>
  </si>
  <si>
    <t>EMI.ktCO2.CY.Res.HHnew.Thermal.WH.LPG.LPG</t>
  </si>
  <si>
    <t>EMI.ktCO2.CY.Res.HHnew.Thermal.WH.Oil.Oil_LiqBio</t>
  </si>
  <si>
    <t>EMI.ktCO2.CY.Res.HHnew.Thermal.WH.Gas.NG_Biogas</t>
  </si>
  <si>
    <t>EMI.ktCO2.CY.Res.HHnew.Thermal.WH.Biomass.Biomass_Waste</t>
  </si>
  <si>
    <t>EMI.ktCO2.CY.Res.HHnew.Thermal.WH.Geo.Geo</t>
  </si>
  <si>
    <t>EMI.ktCO2.CY.Res.HHnew.Thermal.WH.DistrHeat.Steam_Distr</t>
  </si>
  <si>
    <t>EMI.ktCO2.CY.Res.HHnew.Thermal.WH.Elc.Elec</t>
  </si>
  <si>
    <t>EMI.ktCO2.CY.Res.HHnew.Thermal.WH.TotalSolar.Solar</t>
  </si>
  <si>
    <t>EMI.ktCO2.CY.Res.HHnew.Thermal.CO</t>
  </si>
  <si>
    <t>EMI.ktCO2.CY.Res.HHnew.Thermal.CO.Solids.Solids</t>
  </si>
  <si>
    <t>EMI.ktCO2.CY.Res.HHnew.Thermal.CO.LPG.LPG</t>
  </si>
  <si>
    <t>EMI.ktCO2.CY.Res.HHnew.Thermal.CO.Gas.NG_Biogas</t>
  </si>
  <si>
    <t>EMI.ktCO2.CY.Res.HHnew.Thermal.CO.Biomass.Biomass_Waste</t>
  </si>
  <si>
    <t>EMI.ktCO2.CY.Res.HHnew.Thermal.CO.Elc.Elec</t>
  </si>
  <si>
    <t>CY - Final energy consumption of new and renovated households (per household)</t>
  </si>
  <si>
    <t>FEC_per_household.kWh.CY.Res.HHnew.Thermal</t>
  </si>
  <si>
    <t>FEC_per_household.kWh.CY.Res.HHnew.Thermal.SH</t>
  </si>
  <si>
    <t>FEC_per_household.kWh.CY.Res.HHnew.Thermal.SH.Solids.Solids</t>
  </si>
  <si>
    <t>FEC_per_household.kWh.CY.Res.HHnew.Thermal.SH.LPG.LPG</t>
  </si>
  <si>
    <t>FEC_per_household.kWh.CY.Res.HHnew.Thermal.SH.Oil.Oil_LiqBio</t>
  </si>
  <si>
    <t>FEC_per_household.kWh.CY.Res.HHnew.Thermal.SH.Gas.NG_Biogas</t>
  </si>
  <si>
    <t>FEC_per_household.kWh.CY.Res.HHnew.Thermal.SH.Biomass.Biomass_Waste</t>
  </si>
  <si>
    <t>FEC_per_household.kWh.CY.Res.HHnew.Thermal.SH.Geo.Geo</t>
  </si>
  <si>
    <t>FEC_per_household.kWh.CY.Res.HHnew.Thermal.SH.DistrHeat.Steam_Distr</t>
  </si>
  <si>
    <t>FEC_per_household.kWh.CY.Res.HHnew.Thermal.SH.AdvElc.Elec</t>
  </si>
  <si>
    <t>FEC_per_household.kWh.CY.Res.HHnew.Thermal.SH.ConvElc.Elec</t>
  </si>
  <si>
    <t>FEC_per_household.kWh.CY.Res.HHnew.Thermal.SH.TotalCirculation.Elec</t>
  </si>
  <si>
    <t>FEC_per_household.kWh.CY.Res.HHnew.Thermal.SC</t>
  </si>
  <si>
    <t>FEC_per_household.kWh.CY.Res.HHnew.Thermal.SC.AC.Elec</t>
  </si>
  <si>
    <t>FEC_per_household.kWh.CY.Res.HHnew.Thermal.WH</t>
  </si>
  <si>
    <t>FEC_per_household.kWh.CY.Res.HHnew.Thermal.WH.Solids.Solids</t>
  </si>
  <si>
    <t>FEC_per_household.kWh.CY.Res.HHnew.Thermal.WH.LPG.LPG</t>
  </si>
  <si>
    <t>FEC_per_household.kWh.CY.Res.HHnew.Thermal.WH.Oil.Oil_LiqBio</t>
  </si>
  <si>
    <t>FEC_per_household.kWh.CY.Res.HHnew.Thermal.WH.Gas.NG_Biogas</t>
  </si>
  <si>
    <t>FEC_per_household.kWh.CY.Res.HHnew.Thermal.WH.Biomass.Biomass_Waste</t>
  </si>
  <si>
    <t>FEC_per_household.kWh.CY.Res.HHnew.Thermal.WH.Geo.Geo</t>
  </si>
  <si>
    <t>FEC_per_household.kWh.CY.Res.HHnew.Thermal.WH.DistrHeat.Steam_Distr</t>
  </si>
  <si>
    <t>FEC_per_household.kWh.CY.Res.HHnew.Thermal.WH.Elc.Elec</t>
  </si>
  <si>
    <t>FEC_per_household.kWh.CY.Res.HHnew.Thermal.WH.TotalSolar.Solar</t>
  </si>
  <si>
    <t>FEC_per_household.kWh.CY.Res.HHnew.Thermal.CO</t>
  </si>
  <si>
    <t>FEC_per_household.kWh.CY.Res.HHnew.Thermal.CO.Solids.Solids</t>
  </si>
  <si>
    <t>FEC_per_household.kWh.CY.Res.HHnew.Thermal.CO.LPG.LPG</t>
  </si>
  <si>
    <t>FEC_per_household.kWh.CY.Res.HHnew.Thermal.CO.Gas.NG_Biogas</t>
  </si>
  <si>
    <t>FEC_per_household.kWh.CY.Res.HHnew.Thermal.CO.Biomass.Biomass_Waste</t>
  </si>
  <si>
    <t>FEC_per_household.kWh.CY.Res.HHnew.Thermal.CO.Elc.Elec</t>
  </si>
  <si>
    <t>CY - Thermal energy service of new and renovated households (per household)</t>
  </si>
  <si>
    <t>TES_per_household.kWh.CY.Res.HHnew.Thermal</t>
  </si>
  <si>
    <t>TES_per_household.kWh.CY.Res.HHnew.Thermal.SH</t>
  </si>
  <si>
    <t>TES_per_household.kWh.CY.Res.HHnew.Thermal.SH.Solids.Solids</t>
  </si>
  <si>
    <t>TES_per_household.kWh.CY.Res.HHnew.Thermal.SH.LPG.LPG</t>
  </si>
  <si>
    <t>TES_per_household.kWh.CY.Res.HHnew.Thermal.SH.Oil.Oil_LiqBio</t>
  </si>
  <si>
    <t>TES_per_household.kWh.CY.Res.HHnew.Thermal.SH.Gas.NG_Biogas</t>
  </si>
  <si>
    <t>TES_per_household.kWh.CY.Res.HHnew.Thermal.SH.Biomass.Biomass_Waste</t>
  </si>
  <si>
    <t>TES_per_household.kWh.CY.Res.HHnew.Thermal.SH.Geo.Geo</t>
  </si>
  <si>
    <t>TES_per_household.kWh.CY.Res.HHnew.Thermal.SH.DistrHeat.Steam_Distr</t>
  </si>
  <si>
    <t>TES_per_household.kWh.CY.Res.HHnew.Thermal.SH.AdvElc.Elec</t>
  </si>
  <si>
    <t>TES_per_household.kWh.CY.Res.HHnew.Thermal.SH.ConvElc.Elec</t>
  </si>
  <si>
    <t>TES_per_household.kWh.CY.Res.HHnew.Thermal.SH.TotalCirculation.Elec</t>
  </si>
  <si>
    <t>TES_per_household.kWh.CY.Res.HHnew.Thermal.SC</t>
  </si>
  <si>
    <t>TES_per_household.kWh.CY.Res.HHnew.Thermal.SC.AC.Elec</t>
  </si>
  <si>
    <t>TES_per_household.kWh.CY.Res.HHnew.Thermal.WH</t>
  </si>
  <si>
    <t>TES_per_household.kWh.CY.Res.HHnew.Thermal.WH.Solids.Solids</t>
  </si>
  <si>
    <t>TES_per_household.kWh.CY.Res.HHnew.Thermal.WH.LPG.LPG</t>
  </si>
  <si>
    <t>TES_per_household.kWh.CY.Res.HHnew.Thermal.WH.Oil.Oil_LiqBio</t>
  </si>
  <si>
    <t>TES_per_household.kWh.CY.Res.HHnew.Thermal.WH.Gas.NG_Biogas</t>
  </si>
  <si>
    <t>TES_per_household.kWh.CY.Res.HHnew.Thermal.WH.Biomass.Biomass_Waste</t>
  </si>
  <si>
    <t>TES_per_household.kWh.CY.Res.HHnew.Thermal.WH.Geo.Geo</t>
  </si>
  <si>
    <t>TES_per_household.kWh.CY.Res.HHnew.Thermal.WH.DistrHeat.Steam_Distr</t>
  </si>
  <si>
    <t>TES_per_household.kWh.CY.Res.HHnew.Thermal.WH.Elc.Elec</t>
  </si>
  <si>
    <t>TES_per_household.kWh.CY.Res.HHnew.Thermal.WH.TotalSolar.Solar</t>
  </si>
  <si>
    <t>TES_per_household.kWh.CY.Res.HHnew.Thermal.CO</t>
  </si>
  <si>
    <t>TES_per_household.kWh.CY.Res.HHnew.Thermal.CO.Solids.Solids</t>
  </si>
  <si>
    <t>TES_per_household.kWh.CY.Res.HHnew.Thermal.CO.LPG.LPG</t>
  </si>
  <si>
    <t>TES_per_household.kWh.CY.Res.HHnew.Thermal.CO.Gas.NG_Biogas</t>
  </si>
  <si>
    <t>TES_per_household.kWh.CY.Res.HHnew.Thermal.CO.Biomass.Biomass_Waste</t>
  </si>
  <si>
    <t>TES_per_household.kWh.CY.Res.HHnew.Thermal.CO.Elc.Elec</t>
  </si>
  <si>
    <t>CY - CO2 emissions in new and renovated households (per household)</t>
  </si>
  <si>
    <t>EMI_per_household.kgCO2.CY.Res.HHnew.Thermal</t>
  </si>
  <si>
    <t>EMI_per_household.kgCO2.CY.Res.HHnew.Thermal.SH</t>
  </si>
  <si>
    <t>EMI_per_household.kgCO2.CY.Res.HHnew.Thermal.SH.Solids.Solids</t>
  </si>
  <si>
    <t>EMI_per_household.kgCO2.CY.Res.HHnew.Thermal.SH.LPG.LPG</t>
  </si>
  <si>
    <t>EMI_per_household.kgCO2.CY.Res.HHnew.Thermal.SH.Oil.Oil_LiqBio</t>
  </si>
  <si>
    <t>EMI_per_household.kgCO2.CY.Res.HHnew.Thermal.SH.Gas.NG_Biogas</t>
  </si>
  <si>
    <t>EMI_per_household.kgCO2.CY.Res.HHnew.Thermal.SH.Biomass.Biomass_Waste</t>
  </si>
  <si>
    <t>EMI_per_household.kgCO2.CY.Res.HHnew.Thermal.SH.Geo.Geo</t>
  </si>
  <si>
    <t>EMI_per_household.kgCO2.CY.Res.HHnew.Thermal.SH.DistrHeat.Steam_Distr</t>
  </si>
  <si>
    <t>EMI_per_household.kgCO2.CY.Res.HHnew.Thermal.SH.AdvElc.Elec</t>
  </si>
  <si>
    <t>EMI_per_household.kgCO2.CY.Res.HHnew.Thermal.SH.ConvElc.Elec</t>
  </si>
  <si>
    <t>EMI_per_household.kgCO2.CY.Res.HHnew.Thermal.SH.TotalCirculation.Elec</t>
  </si>
  <si>
    <t>EMI_per_household.kgCO2.CY.Res.HHnew.Thermal.SC</t>
  </si>
  <si>
    <t>EMI_per_household.kgCO2.CY.Res.HHnew.Thermal.SC.AC.Elec</t>
  </si>
  <si>
    <t>EMI_per_household.kgCO2.CY.Res.HHnew.Thermal.WH</t>
  </si>
  <si>
    <t>EMI_per_household.kgCO2.CY.Res.HHnew.Thermal.WH.Solids.Solids</t>
  </si>
  <si>
    <t>EMI_per_household.kgCO2.CY.Res.HHnew.Thermal.WH.LPG.LPG</t>
  </si>
  <si>
    <t>EMI_per_household.kgCO2.CY.Res.HHnew.Thermal.WH.Oil.Oil_LiqBio</t>
  </si>
  <si>
    <t>EMI_per_household.kgCO2.CY.Res.HHnew.Thermal.WH.Gas.NG_Biogas</t>
  </si>
  <si>
    <t>EMI_per_household.kgCO2.CY.Res.HHnew.Thermal.WH.Biomass.Biomass_Waste</t>
  </si>
  <si>
    <t>EMI_per_household.kgCO2.CY.Res.HHnew.Thermal.WH.Geo.Geo</t>
  </si>
  <si>
    <t>EMI_per_household.kgCO2.CY.Res.HHnew.Thermal.WH.DistrHeat.Steam_Distr</t>
  </si>
  <si>
    <t>EMI_per_household.kgCO2.CY.Res.HHnew.Thermal.WH.Elc.Elec</t>
  </si>
  <si>
    <t>EMI_per_household.kgCO2.CY.Res.HHnew.Thermal.WH.TotalSolar.Solar</t>
  </si>
  <si>
    <t>EMI_per_household.kgCO2.CY.Res.HHnew.Thermal.CO</t>
  </si>
  <si>
    <t>EMI_per_household.kgCO2.CY.Res.HHnew.Thermal.CO.Solids.Solids</t>
  </si>
  <si>
    <t>EMI_per_household.kgCO2.CY.Res.HHnew.Thermal.CO.LPG.LPG</t>
  </si>
  <si>
    <t>EMI_per_household.kgCO2.CY.Res.HHnew.Thermal.CO.Gas.NG_Biogas</t>
  </si>
  <si>
    <t>EMI_per_household.kgCO2.CY.Res.HHnew.Thermal.CO.Biomass.Biomass_Waste</t>
  </si>
  <si>
    <t>EMI_per_household.kgCO2.CY.Res.HHnew.Thermal.CO.Elc.Elec</t>
  </si>
  <si>
    <t>CY - Final energy consumption in new and renovated households per surface area</t>
  </si>
  <si>
    <t>FEC_per_sqm.kWh.CY.Res.HHnew.Thermal</t>
  </si>
  <si>
    <t>FEC_per_sqm.kWh.CY.Res.HHnew.Thermal.SH</t>
  </si>
  <si>
    <t>FEC_per_sqm.kWh.CY.Res.HHnew.Thermal.SH.Solids.Solids</t>
  </si>
  <si>
    <t>FEC_per_sqm.kWh.CY.Res.HHnew.Thermal.SH.LPG.LPG</t>
  </si>
  <si>
    <t>FEC_per_sqm.kWh.CY.Res.HHnew.Thermal.SH.Oil.Oil_LiqBio</t>
  </si>
  <si>
    <t>FEC_per_sqm.kWh.CY.Res.HHnew.Thermal.SH.Gas.NG_Biogas</t>
  </si>
  <si>
    <t>FEC_per_sqm.kWh.CY.Res.HHnew.Thermal.SH.Biomass.Biomass_Waste</t>
  </si>
  <si>
    <t>FEC_per_sqm.kWh.CY.Res.HHnew.Thermal.SH.Geo.Geo</t>
  </si>
  <si>
    <t>FEC_per_sqm.kWh.CY.Res.HHnew.Thermal.SH.DistrHeat.Steam_Distr</t>
  </si>
  <si>
    <t>FEC_per_sqm.kWh.CY.Res.HHnew.Thermal.SH.AdvElc.Elec</t>
  </si>
  <si>
    <t>FEC_per_sqm.kWh.CY.Res.HHnew.Thermal.SH.ConvElc.Elec</t>
  </si>
  <si>
    <t>FEC_per_sqm.kWh.CY.Res.HHnew.Thermal.SH.TotalCirculation.Elec</t>
  </si>
  <si>
    <t>FEC_per_sqm.kWh.CY.Res.HHnew.Thermal.SC</t>
  </si>
  <si>
    <t>FEC_per_sqm.kWh.CY.Res.HHnew.Thermal.SC.AC.Elec</t>
  </si>
  <si>
    <t>FEC_per_sqm.kWh.CY.Res.HHnew.Thermal.WH</t>
  </si>
  <si>
    <t>FEC_per_sqm.kWh.CY.Res.HHnew.Thermal.WH.Solids.Solids</t>
  </si>
  <si>
    <t>FEC_per_sqm.kWh.CY.Res.HHnew.Thermal.WH.LPG.LPG</t>
  </si>
  <si>
    <t>FEC_per_sqm.kWh.CY.Res.HHnew.Thermal.WH.Oil.Oil_LiqBio</t>
  </si>
  <si>
    <t>FEC_per_sqm.kWh.CY.Res.HHnew.Thermal.WH.Gas.NG_Biogas</t>
  </si>
  <si>
    <t>FEC_per_sqm.kWh.CY.Res.HHnew.Thermal.WH.Biomass.Biomass_Waste</t>
  </si>
  <si>
    <t>FEC_per_sqm.kWh.CY.Res.HHnew.Thermal.WH.Geo.Geo</t>
  </si>
  <si>
    <t>FEC_per_sqm.kWh.CY.Res.HHnew.Thermal.WH.DistrHeat.Steam_Distr</t>
  </si>
  <si>
    <t>FEC_per_sqm.kWh.CY.Res.HHnew.Thermal.WH.Elc.Elec</t>
  </si>
  <si>
    <t>FEC_per_sqm.kWh.CY.Res.HHnew.Thermal.WH.TotalSolar.Solar</t>
  </si>
  <si>
    <t>FEC_per_sqm.kWh.CY.Res.HHnew.Thermal.CO</t>
  </si>
  <si>
    <t>FEC_per_sqm.kWh.CY.Res.HHnew.Thermal.CO.Solids.Solids</t>
  </si>
  <si>
    <t>FEC_per_sqm.kWh.CY.Res.HHnew.Thermal.CO.LPG.LPG</t>
  </si>
  <si>
    <t>FEC_per_sqm.kWh.CY.Res.HHnew.Thermal.CO.Gas.NG_Biogas</t>
  </si>
  <si>
    <t>FEC_per_sqm.kWh.CY.Res.HHnew.Thermal.CO.Biomass.Biomass_Waste</t>
  </si>
  <si>
    <t>FEC_per_sqm.kWh.CY.Res.HHnew.Thermal.CO.Elc.Elec</t>
  </si>
  <si>
    <t>CY - Thermal energy service in new and renovated households per surface area</t>
  </si>
  <si>
    <t>TES_per_sqm.kWh.CY.Res.HHnew.Thermal</t>
  </si>
  <si>
    <t>TES_per_sqm.kWh.CY.Res.HHnew.Thermal.SH</t>
  </si>
  <si>
    <t>TES_per_sqm.kWh.CY.Res.HHnew.Thermal.SH.Solids.Solids</t>
  </si>
  <si>
    <t>TES_per_sqm.kWh.CY.Res.HHnew.Thermal.SH.LPG.LPG</t>
  </si>
  <si>
    <t>TES_per_sqm.kWh.CY.Res.HHnew.Thermal.SH.Oil.Oil_LiqBio</t>
  </si>
  <si>
    <t>TES_per_sqm.kWh.CY.Res.HHnew.Thermal.SH.Gas.NG_Biogas</t>
  </si>
  <si>
    <t>TES_per_sqm.kWh.CY.Res.HHnew.Thermal.SH.Biomass.Biomass_Waste</t>
  </si>
  <si>
    <t>TES_per_sqm.kWh.CY.Res.HHnew.Thermal.SH.Geo.Geo</t>
  </si>
  <si>
    <t>TES_per_sqm.kWh.CY.Res.HHnew.Thermal.SH.DistrHeat.Steam_Distr</t>
  </si>
  <si>
    <t>TES_per_sqm.kWh.CY.Res.HHnew.Thermal.SH.AdvElc.Elec</t>
  </si>
  <si>
    <t>TES_per_sqm.kWh.CY.Res.HHnew.Thermal.SH.ConvElc.Elec</t>
  </si>
  <si>
    <t>TES_per_sqm.kWh.CY.Res.HHnew.Thermal.SH.TotalCirculation.Elec</t>
  </si>
  <si>
    <t>TES_per_sqm.kWh.CY.Res.HHnew.Thermal.SC</t>
  </si>
  <si>
    <t>TES_per_sqm.kWh.CY.Res.HHnew.Thermal.SC.AC.Elec</t>
  </si>
  <si>
    <t>TES_per_sqm.kWh.CY.Res.HHnew.Thermal.WH</t>
  </si>
  <si>
    <t>TES_per_sqm.kWh.CY.Res.HHnew.Thermal.WH.Solids.Solids</t>
  </si>
  <si>
    <t>TES_per_sqm.kWh.CY.Res.HHnew.Thermal.WH.LPG.LPG</t>
  </si>
  <si>
    <t>TES_per_sqm.kWh.CY.Res.HHnew.Thermal.WH.Oil.Oil_LiqBio</t>
  </si>
  <si>
    <t>TES_per_sqm.kWh.CY.Res.HHnew.Thermal.WH.Gas.NG_Biogas</t>
  </si>
  <si>
    <t>TES_per_sqm.kWh.CY.Res.HHnew.Thermal.WH.Biomass.Biomass_Waste</t>
  </si>
  <si>
    <t>TES_per_sqm.kWh.CY.Res.HHnew.Thermal.WH.Geo.Geo</t>
  </si>
  <si>
    <t>TES_per_sqm.kWh.CY.Res.HHnew.Thermal.WH.DistrHeat.Steam_Distr</t>
  </si>
  <si>
    <t>TES_per_sqm.kWh.CY.Res.HHnew.Thermal.WH.Elc.Elec</t>
  </si>
  <si>
    <t>TES_per_sqm.kWh.CY.Res.HHnew.Thermal.WH.TotalSolar.Solar</t>
  </si>
  <si>
    <t>TES_per_sqm.kWh.CY.Res.HHnew.Thermal.CO</t>
  </si>
  <si>
    <t>TES_per_sqm.kWh.CY.Res.HHnew.Thermal.CO.Solids.Solids</t>
  </si>
  <si>
    <t>TES_per_sqm.kWh.CY.Res.HHnew.Thermal.CO.LPG.LPG</t>
  </si>
  <si>
    <t>TES_per_sqm.kWh.CY.Res.HHnew.Thermal.CO.Gas.NG_Biogas</t>
  </si>
  <si>
    <t>TES_per_sqm.kWh.CY.Res.HHnew.Thermal.CO.Biomass.Biomass_Waste</t>
  </si>
  <si>
    <t>TES_per_sqm.kWh.CY.Res.HHnew.Thermal.CO.Elc.Elec</t>
  </si>
  <si>
    <t>CY - CO2 emissions in new and renovated households per surface area</t>
  </si>
  <si>
    <t>EMI_per_sqm.kgCO2.CY.Res.HHnew.Thermal</t>
  </si>
  <si>
    <t>EMI_per_sqm.kgCO2.CY.Res.HHnew.Thermal.SH</t>
  </si>
  <si>
    <t>EMI_per_sqm.kgCO2.CY.Res.HHnew.Thermal.SH.Solids.Solids</t>
  </si>
  <si>
    <t>EMI_per_sqm.kgCO2.CY.Res.HHnew.Thermal.SH.LPG.LPG</t>
  </si>
  <si>
    <t>EMI_per_sqm.kgCO2.CY.Res.HHnew.Thermal.SH.Oil.Oil_LiqBio</t>
  </si>
  <si>
    <t>EMI_per_sqm.kgCO2.CY.Res.HHnew.Thermal.SH.Gas.NG_Biogas</t>
  </si>
  <si>
    <t>EMI_per_sqm.kgCO2.CY.Res.HHnew.Thermal.SH.Biomass.Biomass_Waste</t>
  </si>
  <si>
    <t>EMI_per_sqm.kgCO2.CY.Res.HHnew.Thermal.SH.Geo.Geo</t>
  </si>
  <si>
    <t>EMI_per_sqm.kgCO2.CY.Res.HHnew.Thermal.SH.DistrHeat.Steam_Distr</t>
  </si>
  <si>
    <t>EMI_per_sqm.kgCO2.CY.Res.HHnew.Thermal.SH.AdvElc.Elec</t>
  </si>
  <si>
    <t>EMI_per_sqm.kgCO2.CY.Res.HHnew.Thermal.SH.ConvElc.Elec</t>
  </si>
  <si>
    <t>EMI_per_sqm.kgCO2.CY.Res.HHnew.Thermal.SH.TotalCirculation.Elec</t>
  </si>
  <si>
    <t>EMI_per_sqm.kgCO2.CY.Res.HHnew.Thermal.SC</t>
  </si>
  <si>
    <t>EMI_per_sqm.kgCO2.CY.Res.HHnew.Thermal.SC.AC.Elec</t>
  </si>
  <si>
    <t>EMI_per_sqm.kgCO2.CY.Res.HHnew.Thermal.WH</t>
  </si>
  <si>
    <t>EMI_per_sqm.kgCO2.CY.Res.HHnew.Thermal.WH.Solids.Solids</t>
  </si>
  <si>
    <t>EMI_per_sqm.kgCO2.CY.Res.HHnew.Thermal.WH.LPG.LPG</t>
  </si>
  <si>
    <t>EMI_per_sqm.kgCO2.CY.Res.HHnew.Thermal.WH.Oil.Oil_LiqBio</t>
  </si>
  <si>
    <t>EMI_per_sqm.kgCO2.CY.Res.HHnew.Thermal.WH.Gas.NG_Biogas</t>
  </si>
  <si>
    <t>EMI_per_sqm.kgCO2.CY.Res.HHnew.Thermal.WH.Biomass.Biomass_Waste</t>
  </si>
  <si>
    <t>EMI_per_sqm.kgCO2.CY.Res.HHnew.Thermal.WH.Geo.Geo</t>
  </si>
  <si>
    <t>EMI_per_sqm.kgCO2.CY.Res.HHnew.Thermal.WH.DistrHeat.Steam_Distr</t>
  </si>
  <si>
    <t>EMI_per_sqm.kgCO2.CY.Res.HHnew.Thermal.WH.Elc.Elec</t>
  </si>
  <si>
    <t>EMI_per_sqm.kgCO2.CY.Res.HHnew.Thermal.WH.TotalSolar.Solar</t>
  </si>
  <si>
    <t>EMI_per_sqm.kgCO2.CY.Res.HHnew.Thermal.CO</t>
  </si>
  <si>
    <t>EMI_per_sqm.kgCO2.CY.Res.HHnew.Thermal.CO.Solids.Solids</t>
  </si>
  <si>
    <t>EMI_per_sqm.kgCO2.CY.Res.HHnew.Thermal.CO.LPG.LPG</t>
  </si>
  <si>
    <t>EMI_per_sqm.kgCO2.CY.Res.HHnew.Thermal.CO.Gas.NG_Biogas</t>
  </si>
  <si>
    <t>EMI_per_sqm.kgCO2.CY.Res.HHnew.Thermal.CO.Biomass.Biomass_Waste</t>
  </si>
  <si>
    <t>EMI_per_sqm.kgCO2.CY.Res.HHnew.Thermal.CO.Elc.Elec</t>
  </si>
  <si>
    <t>FEC.ktoe.CY.Res.HH.Appl.RF</t>
  </si>
  <si>
    <t>FEC.ktoe.CY.Res.HH.Appl.WM</t>
  </si>
  <si>
    <t>FEC.ktoe.CY.Res.HH.Appl.DR</t>
  </si>
  <si>
    <t>FEC.ktoe.CY.Res.HH.Appl.DW</t>
  </si>
  <si>
    <t>FEC.ktoe.CY.Res.HH.Appl.TV</t>
  </si>
  <si>
    <t>FEC.ktoe.CY.Res.HH.Appl.IT</t>
  </si>
  <si>
    <t>FEC.ktoe.CY.Res.HH.Appl.LI</t>
  </si>
  <si>
    <t>FEC.ktoe.CY.Res.HH.Appl.OA</t>
  </si>
  <si>
    <t>Size.MW.CY.Res.HH.Appl</t>
  </si>
  <si>
    <t>Size.MW.CY.Res.HH.Appl.RF</t>
  </si>
  <si>
    <t>Size.MW.CY.Res.HH.Appl.WM</t>
  </si>
  <si>
    <t>Size.MW.CY.Res.HH.Appl.DR</t>
  </si>
  <si>
    <t>Size.MW.CY.Res.HH.Appl.DW</t>
  </si>
  <si>
    <t>Size.MW.CY.Res.HH.Appl.TV</t>
  </si>
  <si>
    <t>Size.MW.CY.Res.HH.Appl.IT</t>
  </si>
  <si>
    <t>Size.MW.CY.Res.HH.Appl.LI</t>
  </si>
  <si>
    <t>Size.MW.CY.Res.HH.Appl.OA</t>
  </si>
  <si>
    <t>NUM.number.CY.Res.HH.Appl.RF</t>
  </si>
  <si>
    <t>NUM.number.CY.Res.HH.Appl.WM</t>
  </si>
  <si>
    <t>NUM.number.CY.Res.HH.Appl.DR</t>
  </si>
  <si>
    <t>NUM.number.CY.Res.HH.Appl.DW</t>
  </si>
  <si>
    <t>NUM.number.CY.Res.HH.Appl.TV</t>
  </si>
  <si>
    <t>NUM.number.CY.Res.HH.Appl.IT</t>
  </si>
  <si>
    <t>NUM.number.CY.Res.HH.Appl.LI</t>
  </si>
  <si>
    <t>NUM.number.CY.Res.HH.Appl.OA</t>
  </si>
  <si>
    <t>NUM.number.CY.Res.HH.Applnew.RF</t>
  </si>
  <si>
    <t>NUM.number.CY.Res.HH.Applnew.WM</t>
  </si>
  <si>
    <t>NUM.number.CY.Res.HH.Applnew.DR</t>
  </si>
  <si>
    <t>NUM.number.CY.Res.HH.Applnew.DW</t>
  </si>
  <si>
    <t>NUM.number.CY.Res.HH.Applnew.TV</t>
  </si>
  <si>
    <t>NUM.number.CY.Res.HH.Applnew.IT</t>
  </si>
  <si>
    <t>NUM.number.CY.Res.HH.Applnew.LI</t>
  </si>
  <si>
    <t>NUM.number.CY.Res.HH.Applnew.OA</t>
  </si>
  <si>
    <t>NUM.number.CY.Res.HH.Applrepl.RF</t>
  </si>
  <si>
    <t>NUM.number.CY.Res.HH.Applrepl.WM</t>
  </si>
  <si>
    <t>NUM.number.CY.Res.HH.Applrepl.DR</t>
  </si>
  <si>
    <t>NUM.number.CY.Res.HH.Applrepl.DW</t>
  </si>
  <si>
    <t>NUM.number.CY.Res.HH.Applrepl.TV</t>
  </si>
  <si>
    <t>NUM.number.CY.Res.HH.Applrepl.IT</t>
  </si>
  <si>
    <t>NUM.number.CY.Res.HH.Applrepl.LI</t>
  </si>
  <si>
    <t>NUM.number.CY.Res.HH.Applrepl.OA</t>
  </si>
  <si>
    <t>Op.hours.CY.Res.HH.Appl.RF</t>
  </si>
  <si>
    <t>Op.hours.CY.Res.HH.Appl.WM</t>
  </si>
  <si>
    <t>Op.hours.CY.Res.HH.Appl.DR</t>
  </si>
  <si>
    <t>Op.hours.CY.Res.HH.Appl.DW</t>
  </si>
  <si>
    <t>Op.hours.CY.Res.HH.Appl.TV</t>
  </si>
  <si>
    <t>Op.hours.CY.Res.HH.Appl.IT</t>
  </si>
  <si>
    <t>Op.hours.CY.Res.HH.Appl.LI</t>
  </si>
  <si>
    <t>Op.hours.CY.Res.HH.Appl.OA</t>
  </si>
  <si>
    <t>Size_per_appl.W.CY.Res.HH.Appl.RF</t>
  </si>
  <si>
    <t>Size_per_appl.W.CY.Res.HH.Appl.WM</t>
  </si>
  <si>
    <t>Size_per_appl.W.CY.Res.HH.Appl.DR</t>
  </si>
  <si>
    <t>Size_per_appl.W.CY.Res.HH.Appl.DW</t>
  </si>
  <si>
    <t>Size_per_appl.W.CY.Res.HH.Appl.TV</t>
  </si>
  <si>
    <t>Size_per_appl.W.CY.Res.HH.Appl.IT</t>
  </si>
  <si>
    <t>Size_per_appl.W.CY.Res.HH.Appl.LI</t>
  </si>
  <si>
    <t>Size_per_appl.W.CY.Res.HH.Appl.OA</t>
  </si>
  <si>
    <t>Size_per_appl.W.CY.Res.HH.Applnew.RF</t>
  </si>
  <si>
    <t>Size_per_appl.W.CY.Res.HH.Applnew.WM</t>
  </si>
  <si>
    <t>Size_per_appl.W.CY.Res.HH.Applnew.DR</t>
  </si>
  <si>
    <t>Size_per_appl.W.CY.Res.HH.Applnew.DW</t>
  </si>
  <si>
    <t>Size_per_appl.W.CY.Res.HH.Applnew.TV</t>
  </si>
  <si>
    <t>Size_per_appl.W.CY.Res.HH.Applnew.IT</t>
  </si>
  <si>
    <t>Size_per_appl.W.CY.Res.HH.Applnew.LI</t>
  </si>
  <si>
    <t>Size_per_appl.W.CY.Res.HH.Applnew.OA</t>
  </si>
  <si>
    <t>NUM.number_per_household.CY.Res.HH.Appl.RF</t>
  </si>
  <si>
    <t>NUM.number_per_household.CY.Res.HH.Appl.WM</t>
  </si>
  <si>
    <t>NUM.number_per_household.CY.Res.HH.Appl.DR</t>
  </si>
  <si>
    <t>NUM.number_per_household.CY.Res.HH.Appl.DW</t>
  </si>
  <si>
    <t>NUM.number_per_household.CY.Res.HH.Appl.TV</t>
  </si>
  <si>
    <t>NUM.number_per_household.CY.Res.HH.Appl.IT</t>
  </si>
  <si>
    <t>NUM.number_per_household.CY.Res.HH.Appl.LI</t>
  </si>
  <si>
    <t>NUM.number_per_household.CY.Res.HH.Appl.OA</t>
  </si>
  <si>
    <t>Size_per_household.W.CY.Res.HH.Appl.RF</t>
  </si>
  <si>
    <t>Size_per_household.W.CY.Res.HH.Appl.WM</t>
  </si>
  <si>
    <t>Size_per_household.W.CY.Res.HH.Appl.DR</t>
  </si>
  <si>
    <t>Size_per_household.W.CY.Res.HH.Appl.DW</t>
  </si>
  <si>
    <t>Size_per_household.W.CY.Res.HH.Appl.TV</t>
  </si>
  <si>
    <t>Size_per_household.W.CY.Res.HH.Appl.IT</t>
  </si>
  <si>
    <t>Size_per_household.W.CY.Res.HH.Appl.LI</t>
  </si>
  <si>
    <t>Size_per_household.W.CY.Res.HH.Appl.OA</t>
  </si>
  <si>
    <t>FEC_per_household.kWh.CY.Res.HH.Appl.RF</t>
  </si>
  <si>
    <t>FEC_per_household.kWh.CY.Res.HH.Appl.WM</t>
  </si>
  <si>
    <t>FEC_per_household.kWh.CY.Res.HH.Appl.DR</t>
  </si>
  <si>
    <t>FEC_per_household.kWh.CY.Res.HH.Appl.DW</t>
  </si>
  <si>
    <t>FEC_per_household.kWh.CY.Res.HH.Appl.TV</t>
  </si>
  <si>
    <t>FEC_per_household.kWh.CY.Res.HH.Appl.IT</t>
  </si>
  <si>
    <t>FEC_per_household.kWh.CY.Res.HH.Appl.LI</t>
  </si>
  <si>
    <t>FEC_per_household.kWh.CY.Res.HH.Appl.OA</t>
  </si>
  <si>
    <t>Lumens_per_household.lumen.CY.Res.HH.Appl.LI</t>
  </si>
  <si>
    <t>CY - Number of households (detailed structure)</t>
  </si>
  <si>
    <t>NUM.number.CY.Res.HH.Thermal.SH.Solids.SH</t>
  </si>
  <si>
    <t>NUM.number.CY.Res.HH.Thermal.SH.Solids.SC.AC</t>
  </si>
  <si>
    <t>NUM.number.CY.Res.HH.Thermal.SH.Solids.WH.Solids.NoSolar</t>
  </si>
  <si>
    <t>NUM.number.CY.Res.HH.Thermal.SH.Solids.WH.LPG.NoSolar</t>
  </si>
  <si>
    <t>NUM.number.CY.Res.HH.Thermal.SH.Solids.WH.LPG.Solar</t>
  </si>
  <si>
    <t>NUM.number.CY.Res.HH.Thermal.SH.Solids.WH.Elc.NoSolar</t>
  </si>
  <si>
    <t>NUM.number.CY.Res.HH.Thermal.SH.Solids.WH.Elc.Solar</t>
  </si>
  <si>
    <t>NUM.number.CY.Res.HH.Thermal.SH.Solids.CO.Solids</t>
  </si>
  <si>
    <t>NUM.number.CY.Res.HH.Thermal.SH.Solids.CO.LPG</t>
  </si>
  <si>
    <t>NUM.number.CY.Res.HH.Thermal.SH.Solids.CO.Elc</t>
  </si>
  <si>
    <t>NUM.number.CY.Res.HH.Thermal.SH.LPG.SH</t>
  </si>
  <si>
    <t>NUM.number.CY.Res.HH.Thermal.SH.LPG.SC.AC</t>
  </si>
  <si>
    <t>NUM.number.CY.Res.HH.Thermal.SH.LPG.WH.LPG.NoSolar</t>
  </si>
  <si>
    <t>NUM.number.CY.Res.HH.Thermal.SH.LPG.WH.LPG.Solar</t>
  </si>
  <si>
    <t>NUM.number.CY.Res.HH.Thermal.SH.LPG.WH.Elc.NoSolar</t>
  </si>
  <si>
    <t>NUM.number.CY.Res.HH.Thermal.SH.LPG.WH.Elc.Solar</t>
  </si>
  <si>
    <t>NUM.number.CY.Res.HH.Thermal.SH.LPG.CO.LPG</t>
  </si>
  <si>
    <t>NUM.number.CY.Res.HH.Thermal.SH.LPG.CO.Elc</t>
  </si>
  <si>
    <t>NUM.number.CY.Res.HH.Thermal.SH.Oil.SH</t>
  </si>
  <si>
    <t>NUM.number.CY.Res.HH.Thermal.SH.Oil.SC.AC</t>
  </si>
  <si>
    <t>NUM.number.CY.Res.HH.Thermal.SH.Oil.WH.Oil.NoSolar</t>
  </si>
  <si>
    <t>NUM.number.CY.Res.HH.Thermal.SH.Oil.WH.Oil.Solar</t>
  </si>
  <si>
    <t>NUM.number.CY.Res.HH.Thermal.SH.Oil.WH.Elc.NoSolar</t>
  </si>
  <si>
    <t>NUM.number.CY.Res.HH.Thermal.SH.Oil.WH.Elc.Solar</t>
  </si>
  <si>
    <t>NUM.number.CY.Res.HH.Thermal.SH.Oil.CO.LPG</t>
  </si>
  <si>
    <t>NUM.number.CY.Res.HH.Thermal.SH.Oil.CO.Elc</t>
  </si>
  <si>
    <t>NUM.number.CY.Res.HH.Thermal.SH.Gas.SH</t>
  </si>
  <si>
    <t>NUM.number.CY.Res.HH.Thermal.SH.Gas.SC.AC</t>
  </si>
  <si>
    <t>NUM.number.CY.Res.HH.Thermal.SH.Gas.WH.Gas.NoSolar</t>
  </si>
  <si>
    <t>NUM.number.CY.Res.HH.Thermal.SH.Gas.WH.Gas.Solar</t>
  </si>
  <si>
    <t>NUM.number.CY.Res.HH.Thermal.SH.Gas.WH.Elc.NoSolar</t>
  </si>
  <si>
    <t>NUM.number.CY.Res.HH.Thermal.SH.Gas.WH.Elc.Solar</t>
  </si>
  <si>
    <t>NUM.number.CY.Res.HH.Thermal.SH.Gas.CO.Gas</t>
  </si>
  <si>
    <t>NUM.number.CY.Res.HH.Thermal.SH.Gas.CO.Elc</t>
  </si>
  <si>
    <t>NUM.number.CY.Res.HH.Thermal.SH.Biomass.SH</t>
  </si>
  <si>
    <t>NUM.number.CY.Res.HH.Thermal.SH.Biomass.SC.AC</t>
  </si>
  <si>
    <t>NUM.number.CY.Res.HH.Thermal.SH.Biomass.WH.Biomass.NoSolar</t>
  </si>
  <si>
    <t>NUM.number.CY.Res.HH.Thermal.SH.Biomass.WH.Biomass.Solar</t>
  </si>
  <si>
    <t>NUM.number.CY.Res.HH.Thermal.SH.Biomass.WH.LPG.NoSolar</t>
  </si>
  <si>
    <t>NUM.number.CY.Res.HH.Thermal.SH.Biomass.WH.LPG.Solar</t>
  </si>
  <si>
    <t>NUM.number.CY.Res.HH.Thermal.SH.Biomass.WH.Elc.NoSolar</t>
  </si>
  <si>
    <t>NUM.number.CY.Res.HH.Thermal.SH.Biomass.WH.Elc.Solar</t>
  </si>
  <si>
    <t>NUM.number.CY.Res.HH.Thermal.SH.Biomass.CO.Biomass</t>
  </si>
  <si>
    <t>NUM.number.CY.Res.HH.Thermal.SH.Biomass.CO.LPG</t>
  </si>
  <si>
    <t>NUM.number.CY.Res.HH.Thermal.SH.Biomass.CO.Elc</t>
  </si>
  <si>
    <t>NUM.number.CY.Res.HH.Thermal.SH.Geo.SH</t>
  </si>
  <si>
    <t>NUM.number.CY.Res.HH.Thermal.SH.Geo.SC.AC</t>
  </si>
  <si>
    <t>NUM.number.CY.Res.HH.Thermal.SH.Geo.WH.Geo.NoSolar</t>
  </si>
  <si>
    <t>NUM.number.CY.Res.HH.Thermal.SH.Geo.WH.Geo.Solar</t>
  </si>
  <si>
    <t>NUM.number.CY.Res.HH.Thermal.SH.Geo.WH.Elc.NoSolar</t>
  </si>
  <si>
    <t>NUM.number.CY.Res.HH.Thermal.SH.Geo.WH.Elc.Solar</t>
  </si>
  <si>
    <t>NUM.number.CY.Res.HH.Thermal.SH.Geo.CO.LPG</t>
  </si>
  <si>
    <t>NUM.number.CY.Res.HH.Thermal.SH.Geo.CO.Elc</t>
  </si>
  <si>
    <t>NUM.number.CY.Res.HH.Thermal.SH.DistrHeat.SH</t>
  </si>
  <si>
    <t>NUM.number.CY.Res.HH.Thermal.SH.DistrHeat.SC.AC</t>
  </si>
  <si>
    <t>NUM.number.CY.Res.HH.Thermal.SH.DistrHeat.WH.DistrHeat.NoSolar</t>
  </si>
  <si>
    <t>NUM.number.CY.Res.HH.Thermal.SH.DistrHeat.WH.DistrHeat.Solar</t>
  </si>
  <si>
    <t>NUM.number.CY.Res.HH.Thermal.SH.DistrHeat.WH.Elc.NoSolar</t>
  </si>
  <si>
    <t>NUM.number.CY.Res.HH.Thermal.SH.DistrHeat.WH.Elc.Solar</t>
  </si>
  <si>
    <t>NUM.number.CY.Res.HH.Thermal.SH.DistrHeat.CO.LPG</t>
  </si>
  <si>
    <t>NUM.number.CY.Res.HH.Thermal.SH.DistrHeat.CO.Elc</t>
  </si>
  <si>
    <t>NUM.number.CY.Res.HH.Thermal.SH.AdvElc.SH</t>
  </si>
  <si>
    <t>NUM.number.CY.Res.HH.Thermal.SH.AdvElc.SC.AC</t>
  </si>
  <si>
    <t>NUM.number.CY.Res.HH.Thermal.SH.AdvElc.WH.LPG.NoSolar</t>
  </si>
  <si>
    <t>NUM.number.CY.Res.HH.Thermal.SH.AdvElc.WH.LPG.Solar</t>
  </si>
  <si>
    <t>NUM.number.CY.Res.HH.Thermal.SH.AdvElc.WH.Elc.NoSolar</t>
  </si>
  <si>
    <t>NUM.number.CY.Res.HH.Thermal.SH.AdvElc.WH.Elc.Solar</t>
  </si>
  <si>
    <t>NUM.number.CY.Res.HH.Thermal.SH.AdvElc.CO.LPG</t>
  </si>
  <si>
    <t>NUM.number.CY.Res.HH.Thermal.SH.AdvElc.CO.Elc</t>
  </si>
  <si>
    <t>NUM.number.CY.Res.HH.Thermal.SH.ConvElc.SH</t>
  </si>
  <si>
    <t>NUM.number.CY.Res.HH.Thermal.SH.ConvElc.SC.AC</t>
  </si>
  <si>
    <t>NUM.number.CY.Res.HH.Thermal.SH.ConvElc.WH.LPG.NoSolar</t>
  </si>
  <si>
    <t>NUM.number.CY.Res.HH.Thermal.SH.ConvElc.WH.LPG.Solar</t>
  </si>
  <si>
    <t>NUM.number.CY.Res.HH.Thermal.SH.ConvElc.WH.Elc.NoSolar</t>
  </si>
  <si>
    <t>NUM.number.CY.Res.HH.Thermal.SH.ConvElc.WH.Elc.Solar</t>
  </si>
  <si>
    <t>NUM.number.CY.Res.HH.Thermal.SH.ConvElc.CO.LPG</t>
  </si>
  <si>
    <t>NUM.number.CY.Res.HH.Thermal.SH.ConvElc.CO.Elc</t>
  </si>
  <si>
    <t>CY - Retired equipment (detailed structure)</t>
  </si>
  <si>
    <t>NUM.number.CY.Res.HH.ThermalOut.SH.Solids</t>
  </si>
  <si>
    <t>NUM.number.CY.Res.HH.ThermalOut.SH.Solids.SH</t>
  </si>
  <si>
    <t>NUM.number.CY.Res.HH.ThermalOut.SH.Solids.SC.AC</t>
  </si>
  <si>
    <t>NUM.number.CY.Res.HH.ThermalOut.SH.Solids.WH.Solids.NoSolar</t>
  </si>
  <si>
    <t>NUM.number.CY.Res.HH.ThermalOut.SH.Solids.WH.LPG.NoSolar</t>
  </si>
  <si>
    <t>NUM.number.CY.Res.HH.ThermalOut.SH.Solids.WH.LPG.Solar</t>
  </si>
  <si>
    <t>NUM.number.CY.Res.HH.ThermalOut.SH.Solids.WH.Elc.NoSolar</t>
  </si>
  <si>
    <t>NUM.number.CY.Res.HH.ThermalOut.SH.Solids.WH.Elc.Solar</t>
  </si>
  <si>
    <t>NUM.number.CY.Res.HH.ThermalOut.SH.Solids.CO.Solids</t>
  </si>
  <si>
    <t>NUM.number.CY.Res.HH.ThermalOut.SH.Solids.CO.LPG</t>
  </si>
  <si>
    <t>NUM.number.CY.Res.HH.ThermalOut.SH.Solids.CO.Elc</t>
  </si>
  <si>
    <t>NUM.number.CY.Res.HH.ThermalOut.SH.LPG</t>
  </si>
  <si>
    <t>NUM.number.CY.Res.HH.ThermalOut.SH.LPG.SH</t>
  </si>
  <si>
    <t>NUM.number.CY.Res.HH.ThermalOut.SH.LPG.SC.AC</t>
  </si>
  <si>
    <t>NUM.number.CY.Res.HH.ThermalOut.SH.LPG.WH.LPG.NoSolar</t>
  </si>
  <si>
    <t>NUM.number.CY.Res.HH.ThermalOut.SH.LPG.WH.LPG.Solar</t>
  </si>
  <si>
    <t>NUM.number.CY.Res.HH.ThermalOut.SH.LPG.WH.Elc.NoSolar</t>
  </si>
  <si>
    <t>NUM.number.CY.Res.HH.ThermalOut.SH.LPG.WH.Elc.Solar</t>
  </si>
  <si>
    <t>NUM.number.CY.Res.HH.ThermalOut.SH.LPG.CO.LPG</t>
  </si>
  <si>
    <t>NUM.number.CY.Res.HH.ThermalOut.SH.LPG.CO.Elc</t>
  </si>
  <si>
    <t>NUM.number.CY.Res.HH.ThermalOut.SH.Oil</t>
  </si>
  <si>
    <t>NUM.number.CY.Res.HH.ThermalOut.SH.Oil.SH</t>
  </si>
  <si>
    <t>NUM.number.CY.Res.HH.ThermalOut.SH.Oil.SC.AC</t>
  </si>
  <si>
    <t>NUM.number.CY.Res.HH.ThermalOut.SH.Oil.WH.Oil.NoSolar</t>
  </si>
  <si>
    <t>NUM.number.CY.Res.HH.ThermalOut.SH.Oil.WH.Oil.Solar</t>
  </si>
  <si>
    <t>NUM.number.CY.Res.HH.ThermalOut.SH.Oil.WH.Elc.NoSolar</t>
  </si>
  <si>
    <t>NUM.number.CY.Res.HH.ThermalOut.SH.Oil.WH.Elc.Solar</t>
  </si>
  <si>
    <t>NUM.number.CY.Res.HH.ThermalOut.SH.Oil.CO.LPG</t>
  </si>
  <si>
    <t>NUM.number.CY.Res.HH.ThermalOut.SH.Oil.CO.Elc</t>
  </si>
  <si>
    <t>NUM.number.CY.Res.HH.ThermalOut.SH.Gas</t>
  </si>
  <si>
    <t>NUM.number.CY.Res.HH.ThermalOut.SH.Gas.SH</t>
  </si>
  <si>
    <t>NUM.number.CY.Res.HH.ThermalOut.SH.Gas.SC.AC</t>
  </si>
  <si>
    <t>NUM.number.CY.Res.HH.ThermalOut.SH.Gas.WH.Gas.NoSolar</t>
  </si>
  <si>
    <t>NUM.number.CY.Res.HH.ThermalOut.SH.Gas.WH.Gas.Solar</t>
  </si>
  <si>
    <t>NUM.number.CY.Res.HH.ThermalOut.SH.Gas.WH.Elc.NoSolar</t>
  </si>
  <si>
    <t>NUM.number.CY.Res.HH.ThermalOut.SH.Gas.WH.Elc.Solar</t>
  </si>
  <si>
    <t>NUM.number.CY.Res.HH.ThermalOut.SH.Gas.CO.Gas</t>
  </si>
  <si>
    <t>NUM.number.CY.Res.HH.ThermalOut.SH.Gas.CO.Elc</t>
  </si>
  <si>
    <t>NUM.number.CY.Res.HH.ThermalOut.SH.Biomass</t>
  </si>
  <si>
    <t>NUM.number.CY.Res.HH.ThermalOut.SH.Biomass.SH</t>
  </si>
  <si>
    <t>NUM.number.CY.Res.HH.ThermalOut.SH.Biomass.SC.AC</t>
  </si>
  <si>
    <t>NUM.number.CY.Res.HH.ThermalOut.SH.Biomass.WH.Biomass.NoSolar</t>
  </si>
  <si>
    <t>NUM.number.CY.Res.HH.ThermalOut.SH.Biomass.WH.Biomass.Solar</t>
  </si>
  <si>
    <t>NUM.number.CY.Res.HH.ThermalOut.SH.Biomass.WH.LPG.NoSolar</t>
  </si>
  <si>
    <t>NUM.number.CY.Res.HH.ThermalOut.SH.Biomass.WH.LPG.Solar</t>
  </si>
  <si>
    <t>NUM.number.CY.Res.HH.ThermalOut.SH.Biomass.WH.Elc.NoSolar</t>
  </si>
  <si>
    <t>NUM.number.CY.Res.HH.ThermalOut.SH.Biomass.WH.Elc.Solar</t>
  </si>
  <si>
    <t>NUM.number.CY.Res.HH.ThermalOut.SH.Biomass.CO.Biomass</t>
  </si>
  <si>
    <t>NUM.number.CY.Res.HH.ThermalOut.SH.Biomass.CO.LPG</t>
  </si>
  <si>
    <t>NUM.number.CY.Res.HH.ThermalOut.SH.Biomass.CO.Elc</t>
  </si>
  <si>
    <t>NUM.number.CY.Res.HH.ThermalOut.SH.Geo</t>
  </si>
  <si>
    <t>NUM.number.CY.Res.HH.ThermalOut.SH.Geo.SH</t>
  </si>
  <si>
    <t>NUM.number.CY.Res.HH.ThermalOut.SH.Geo.SC.AC</t>
  </si>
  <si>
    <t>NUM.number.CY.Res.HH.ThermalOut.SH.Geo.WH.Geo.NoSolar</t>
  </si>
  <si>
    <t>NUM.number.CY.Res.HH.ThermalOut.SH.Geo.WH.Geo.Solar</t>
  </si>
  <si>
    <t>NUM.number.CY.Res.HH.ThermalOut.SH.Geo.WH.Elc.NoSolar</t>
  </si>
  <si>
    <t>NUM.number.CY.Res.HH.ThermalOut.SH.Geo.WH.Elc.Solar</t>
  </si>
  <si>
    <t>NUM.number.CY.Res.HH.ThermalOut.SH.Geo.CO.LPG</t>
  </si>
  <si>
    <t>NUM.number.CY.Res.HH.ThermalOut.SH.Geo.CO.Elc</t>
  </si>
  <si>
    <t>NUM.number.CY.Res.HH.ThermalOut.SH.DistrHeat</t>
  </si>
  <si>
    <t>NUM.number.CY.Res.HH.ThermalOut.SH.DistrHeat.SH</t>
  </si>
  <si>
    <t>NUM.number.CY.Res.HH.ThermalOut.SH.DistrHeat.SC.AC</t>
  </si>
  <si>
    <t>NUM.number.CY.Res.HH.ThermalOut.SH.DistrHeat.WH.DistrHeat.NoSolar</t>
  </si>
  <si>
    <t>NUM.number.CY.Res.HH.ThermalOut.SH.DistrHeat.WH.DistrHeat.Solar</t>
  </si>
  <si>
    <t>NUM.number.CY.Res.HH.ThermalOut.SH.DistrHeat.WH.Elc.NoSolar</t>
  </si>
  <si>
    <t>NUM.number.CY.Res.HH.ThermalOut.SH.DistrHeat.WH.Elc.Solar</t>
  </si>
  <si>
    <t>NUM.number.CY.Res.HH.ThermalOut.SH.DistrHeat.CO.LPG</t>
  </si>
  <si>
    <t>NUM.number.CY.Res.HH.ThermalOut.SH.DistrHeat.CO.Elc</t>
  </si>
  <si>
    <t>NUM.number.CY.Res.HH.ThermalOut.SH.AdvElc</t>
  </si>
  <si>
    <t>NUM.number.CY.Res.HH.ThermalOut.SH.AdvElc.SH</t>
  </si>
  <si>
    <t>NUM.number.CY.Res.HH.ThermalOut.SH.AdvElc.SC.AC</t>
  </si>
  <si>
    <t>NUM.number.CY.Res.HH.ThermalOut.SH.AdvElc.WH.LPG.NoSolar</t>
  </si>
  <si>
    <t>NUM.number.CY.Res.HH.ThermalOut.SH.AdvElc.WH.LPG.Solar</t>
  </si>
  <si>
    <t>NUM.number.CY.Res.HH.ThermalOut.SH.AdvElc.WH.Elc.NoSolar</t>
  </si>
  <si>
    <t>NUM.number.CY.Res.HH.ThermalOut.SH.AdvElc.WH.Elc.Solar</t>
  </si>
  <si>
    <t>NUM.number.CY.Res.HH.ThermalOut.SH.AdvElc.CO.LPG</t>
  </si>
  <si>
    <t>NUM.number.CY.Res.HH.ThermalOut.SH.AdvElc.CO.Elc</t>
  </si>
  <si>
    <t>NUM.number.CY.Res.HH.ThermalOut.SH.ConvElc</t>
  </si>
  <si>
    <t>NUM.number.CY.Res.HH.ThermalOut.SH.ConvElc.SH</t>
  </si>
  <si>
    <t>NUM.number.CY.Res.HH.ThermalOut.SH.ConvElc.SC.AC</t>
  </si>
  <si>
    <t>NUM.number.CY.Res.HH.ThermalOut.SH.ConvElc.WH.LPG.NoSolar</t>
  </si>
  <si>
    <t>NUM.number.CY.Res.HH.ThermalOut.SH.ConvElc.WH.LPG.Solar</t>
  </si>
  <si>
    <t>NUM.number.CY.Res.HH.ThermalOut.SH.ConvElc.WH.Elc.NoSolar</t>
  </si>
  <si>
    <t>NUM.number.CY.Res.HH.ThermalOut.SH.ConvElc.WH.Elc.Solar</t>
  </si>
  <si>
    <t>NUM.number.CY.Res.HH.ThermalOut.SH.ConvElc.CO.LPG</t>
  </si>
  <si>
    <t>NUM.number.CY.Res.HH.ThermalOut.SH.ConvElc.CO.Elc</t>
  </si>
  <si>
    <t>CY - New equipment installations (detailed structure)</t>
  </si>
  <si>
    <t>NUM.number.CY.Res.HH.ThermalNew.SH.Solids</t>
  </si>
  <si>
    <t>NUM.number.CY.Res.HH.ThermalNew.SH.Solids.SH</t>
  </si>
  <si>
    <t>NUM.number.CY.Res.HH.ThermalNew.SH.Solids.SC.AC</t>
  </si>
  <si>
    <t>NUM.number.CY.Res.HH.ThermalNew.SH.Solids.WH.Solids.NoSolar</t>
  </si>
  <si>
    <t>NUM.number.CY.Res.HH.ThermalNew.SH.Solids.WH.LPG.NoSolar</t>
  </si>
  <si>
    <t>NUM.number.CY.Res.HH.ThermalNew.SH.Solids.WH.LPG.Solar</t>
  </si>
  <si>
    <t>NUM.number.CY.Res.HH.ThermalNew.SH.Solids.WH.Elc.NoSolar</t>
  </si>
  <si>
    <t>NUM.number.CY.Res.HH.ThermalNew.SH.Solids.WH.Elc.Solar</t>
  </si>
  <si>
    <t>NUM.number.CY.Res.HH.ThermalNew.SH.Solids.CO.Solids</t>
  </si>
  <si>
    <t>NUM.number.CY.Res.HH.ThermalNew.SH.Solids.CO.LPG</t>
  </si>
  <si>
    <t>NUM.number.CY.Res.HH.ThermalNew.SH.Solids.CO.Elc</t>
  </si>
  <si>
    <t>NUM.number.CY.Res.HH.ThermalNew.SH.LPG</t>
  </si>
  <si>
    <t>NUM.number.CY.Res.HH.ThermalNew.SH.LPG.SH</t>
  </si>
  <si>
    <t>NUM.number.CY.Res.HH.ThermalNew.SH.LPG.SC.AC</t>
  </si>
  <si>
    <t>NUM.number.CY.Res.HH.ThermalNew.SH.LPG.WH.LPG.NoSolar</t>
  </si>
  <si>
    <t>NUM.number.CY.Res.HH.ThermalNew.SH.LPG.WH.LPG.Solar</t>
  </si>
  <si>
    <t>NUM.number.CY.Res.HH.ThermalNew.SH.LPG.WH.Elc.NoSolar</t>
  </si>
  <si>
    <t>NUM.number.CY.Res.HH.ThermalNew.SH.LPG.WH.Elc.Solar</t>
  </si>
  <si>
    <t>NUM.number.CY.Res.HH.ThermalNew.SH.LPG.CO.LPG</t>
  </si>
  <si>
    <t>NUM.number.CY.Res.HH.ThermalNew.SH.LPG.CO.Elc</t>
  </si>
  <si>
    <t>NUM.number.CY.Res.HH.ThermalNew.SH.Oil</t>
  </si>
  <si>
    <t>NUM.number.CY.Res.HH.ThermalNew.SH.Oil.SH</t>
  </si>
  <si>
    <t>NUM.number.CY.Res.HH.ThermalNew.SH.Oil.SC.AC</t>
  </si>
  <si>
    <t>NUM.number.CY.Res.HH.ThermalNew.SH.Oil.WH.Oil.NoSolar</t>
  </si>
  <si>
    <t>NUM.number.CY.Res.HH.ThermalNew.SH.Oil.WH.Oil.Solar</t>
  </si>
  <si>
    <t>NUM.number.CY.Res.HH.ThermalNew.SH.Oil.WH.Elc.NoSolar</t>
  </si>
  <si>
    <t>NUM.number.CY.Res.HH.ThermalNew.SH.Oil.WH.Elc.Solar</t>
  </si>
  <si>
    <t>NUM.number.CY.Res.HH.ThermalNew.SH.Oil.CO.LPG</t>
  </si>
  <si>
    <t>NUM.number.CY.Res.HH.ThermalNew.SH.Oil.CO.Elc</t>
  </si>
  <si>
    <t>NUM.number.CY.Res.HH.ThermalNew.SH.Gas</t>
  </si>
  <si>
    <t>NUM.number.CY.Res.HH.ThermalNew.SH.Gas.SH</t>
  </si>
  <si>
    <t>NUM.number.CY.Res.HH.ThermalNew.SH.Gas.SC.AC</t>
  </si>
  <si>
    <t>NUM.number.CY.Res.HH.ThermalNew.SH.Gas.WH.Gas.NoSolar</t>
  </si>
  <si>
    <t>NUM.number.CY.Res.HH.ThermalNew.SH.Gas.WH.Gas.Solar</t>
  </si>
  <si>
    <t>NUM.number.CY.Res.HH.ThermalNew.SH.Gas.WH.Elc.NoSolar</t>
  </si>
  <si>
    <t>NUM.number.CY.Res.HH.ThermalNew.SH.Gas.WH.Elc.Solar</t>
  </si>
  <si>
    <t>NUM.number.CY.Res.HH.ThermalNew.SH.Gas.CO.Gas</t>
  </si>
  <si>
    <t>NUM.number.CY.Res.HH.ThermalNew.SH.Gas.CO.Elc</t>
  </si>
  <si>
    <t>NUM.number.CY.Res.HH.ThermalNew.SH.Biomass</t>
  </si>
  <si>
    <t>NUM.number.CY.Res.HH.ThermalNew.SH.Biomass.SH</t>
  </si>
  <si>
    <t>NUM.number.CY.Res.HH.ThermalNew.SH.Biomass.SC.AC</t>
  </si>
  <si>
    <t>NUM.number.CY.Res.HH.ThermalNew.SH.Biomass.WH.Biomass.NoSolar</t>
  </si>
  <si>
    <t>NUM.number.CY.Res.HH.ThermalNew.SH.Biomass.WH.Biomass.Solar</t>
  </si>
  <si>
    <t>NUM.number.CY.Res.HH.ThermalNew.SH.Biomass.WH.LPG.NoSolar</t>
  </si>
  <si>
    <t>NUM.number.CY.Res.HH.ThermalNew.SH.Biomass.WH.LPG.Solar</t>
  </si>
  <si>
    <t>NUM.number.CY.Res.HH.ThermalNew.SH.Biomass.WH.Elc.NoSolar</t>
  </si>
  <si>
    <t>NUM.number.CY.Res.HH.ThermalNew.SH.Biomass.WH.Elc.Solar</t>
  </si>
  <si>
    <t>NUM.number.CY.Res.HH.ThermalNew.SH.Biomass.CO.Biomass</t>
  </si>
  <si>
    <t>NUM.number.CY.Res.HH.ThermalNew.SH.Biomass.CO.LPG</t>
  </si>
  <si>
    <t>NUM.number.CY.Res.HH.ThermalNew.SH.Biomass.CO.Elc</t>
  </si>
  <si>
    <t>NUM.number.CY.Res.HH.ThermalNew.SH.Geo</t>
  </si>
  <si>
    <t>NUM.number.CY.Res.HH.ThermalNew.SH.Geo.SH</t>
  </si>
  <si>
    <t>NUM.number.CY.Res.HH.ThermalNew.SH.Geo.SC.AC</t>
  </si>
  <si>
    <t>NUM.number.CY.Res.HH.ThermalNew.SH.Geo.WH.Geo.NoSolar</t>
  </si>
  <si>
    <t>NUM.number.CY.Res.HH.ThermalNew.SH.Geo.WH.Geo.Solar</t>
  </si>
  <si>
    <t>NUM.number.CY.Res.HH.ThermalNew.SH.Geo.WH.Elc.NoSolar</t>
  </si>
  <si>
    <t>NUM.number.CY.Res.HH.ThermalNew.SH.Geo.WH.Elc.Solar</t>
  </si>
  <si>
    <t>NUM.number.CY.Res.HH.ThermalNew.SH.Geo.CO.LPG</t>
  </si>
  <si>
    <t>NUM.number.CY.Res.HH.ThermalNew.SH.Geo.CO.Elc</t>
  </si>
  <si>
    <t>NUM.number.CY.Res.HH.ThermalNew.SH.DistrHeat</t>
  </si>
  <si>
    <t>NUM.number.CY.Res.HH.ThermalNew.SH.DistrHeat.SH</t>
  </si>
  <si>
    <t>NUM.number.CY.Res.HH.ThermalNew.SH.DistrHeat.SC.AC</t>
  </si>
  <si>
    <t>NUM.number.CY.Res.HH.ThermalNew.SH.DistrHeat.WH.DistrHeat.NoSolar</t>
  </si>
  <si>
    <t>NUM.number.CY.Res.HH.ThermalNew.SH.DistrHeat.WH.DistrHeat.Solar</t>
  </si>
  <si>
    <t>NUM.number.CY.Res.HH.ThermalNew.SH.DistrHeat.WH.Elc.NoSolar</t>
  </si>
  <si>
    <t>NUM.number.CY.Res.HH.ThermalNew.SH.DistrHeat.WH.Elc.Solar</t>
  </si>
  <si>
    <t>NUM.number.CY.Res.HH.ThermalNew.SH.DistrHeat.CO.LPG</t>
  </si>
  <si>
    <t>NUM.number.CY.Res.HH.ThermalNew.SH.DistrHeat.CO.Elc</t>
  </si>
  <si>
    <t>NUM.number.CY.Res.HH.ThermalNew.SH.AdvElc</t>
  </si>
  <si>
    <t>NUM.number.CY.Res.HH.ThermalNew.SH.AdvElc.SH</t>
  </si>
  <si>
    <t>NUM.number.CY.Res.HH.ThermalNew.SH.AdvElc.SC.AC</t>
  </si>
  <si>
    <t>NUM.number.CY.Res.HH.ThermalNew.SH.AdvElc.WH.LPG.NoSolar</t>
  </si>
  <si>
    <t>NUM.number.CY.Res.HH.ThermalNew.SH.AdvElc.WH.LPG.Solar</t>
  </si>
  <si>
    <t>NUM.number.CY.Res.HH.ThermalNew.SH.AdvElc.WH.Elc.NoSolar</t>
  </si>
  <si>
    <t>NUM.number.CY.Res.HH.ThermalNew.SH.AdvElc.WH.Elc.Solar</t>
  </si>
  <si>
    <t>NUM.number.CY.Res.HH.ThermalNew.SH.AdvElc.CO.LPG</t>
  </si>
  <si>
    <t>NUM.number.CY.Res.HH.ThermalNew.SH.AdvElc.CO.Elc</t>
  </si>
  <si>
    <t>NUM.number.CY.Res.HH.ThermalNew.SH.ConvElc</t>
  </si>
  <si>
    <t>NUM.number.CY.Res.HH.ThermalNew.SH.ConvElc.SH</t>
  </si>
  <si>
    <t>NUM.number.CY.Res.HH.ThermalNew.SH.ConvElc.SC.AC</t>
  </si>
  <si>
    <t>NUM.number.CY.Res.HH.ThermalNew.SH.ConvElc.WH.LPG.NoSolar</t>
  </si>
  <si>
    <t>NUM.number.CY.Res.HH.ThermalNew.SH.ConvElc.WH.LPG.Solar</t>
  </si>
  <si>
    <t>NUM.number.CY.Res.HH.ThermalNew.SH.ConvElc.WH.Elc.NoSolar</t>
  </si>
  <si>
    <t>NUM.number.CY.Res.HH.ThermalNew.SH.ConvElc.WH.Elc.Solar</t>
  </si>
  <si>
    <t>NUM.number.CY.Res.HH.ThermalNew.SH.ConvElc.CO.LPG</t>
  </si>
  <si>
    <t>NUM.number.CY.Res.HH.ThermalNew.SH.ConvElc.CO.Elc</t>
  </si>
  <si>
    <t>CY - New equipment installations in new and renovated households (detailed structure)</t>
  </si>
  <si>
    <t>NUM.number.CY.Res.HHnew.ThermalNew.SH.Solids</t>
  </si>
  <si>
    <t>NUM.number.CY.Res.HHnew.ThermalNew.SH.Solids.SH</t>
  </si>
  <si>
    <t>NUM.number.CY.Res.HHnew.ThermalNew.SH.Solids.SC.AC</t>
  </si>
  <si>
    <t>NUM.number.CY.Res.HHnew.ThermalNew.SH.Solids.WH.Solids.NoSolar</t>
  </si>
  <si>
    <t>NUM.number.CY.Res.HHnew.ThermalNew.SH.Solids.WH.LPG.NoSolar</t>
  </si>
  <si>
    <t>NUM.number.CY.Res.HHnew.ThermalNew.SH.Solids.WH.LPG.Solar</t>
  </si>
  <si>
    <t>NUM.number.CY.Res.HHnew.ThermalNew.SH.Solids.WH.Elc.NoSolar</t>
  </si>
  <si>
    <t>NUM.number.CY.Res.HHnew.ThermalNew.SH.Solids.WH.Elc.Solar</t>
  </si>
  <si>
    <t>NUM.number.CY.Res.HHnew.ThermalNew.SH.Solids.CO.Solids</t>
  </si>
  <si>
    <t>NUM.number.CY.Res.HHnew.ThermalNew.SH.Solids.CO.LPG</t>
  </si>
  <si>
    <t>NUM.number.CY.Res.HHnew.ThermalNew.SH.Solids.CO.Elc</t>
  </si>
  <si>
    <t>NUM.number.CY.Res.HHnew.ThermalNew.SH.LPG</t>
  </si>
  <si>
    <t>NUM.number.CY.Res.HHnew.ThermalNew.SH.LPG.SH</t>
  </si>
  <si>
    <t>NUM.number.CY.Res.HHnew.ThermalNew.SH.LPG.SC.AC</t>
  </si>
  <si>
    <t>NUM.number.CY.Res.HHnew.ThermalNew.SH.LPG.WH.LPG.NoSolar</t>
  </si>
  <si>
    <t>NUM.number.CY.Res.HHnew.ThermalNew.SH.LPG.WH.LPG.Solar</t>
  </si>
  <si>
    <t>NUM.number.CY.Res.HHnew.ThermalNew.SH.LPG.WH.Elc.NoSolar</t>
  </si>
  <si>
    <t>NUM.number.CY.Res.HHnew.ThermalNew.SH.LPG.WH.Elc.Solar</t>
  </si>
  <si>
    <t>NUM.number.CY.Res.HHnew.ThermalNew.SH.LPG.CO.LPG</t>
  </si>
  <si>
    <t>NUM.number.CY.Res.HHnew.ThermalNew.SH.LPG.CO.Elc</t>
  </si>
  <si>
    <t>NUM.number.CY.Res.HHnew.ThermalNew.SH.Oil</t>
  </si>
  <si>
    <t>NUM.number.CY.Res.HHnew.ThermalNew.SH.Oil.SH</t>
  </si>
  <si>
    <t>NUM.number.CY.Res.HHnew.ThermalNew.SH.Oil.SC.AC</t>
  </si>
  <si>
    <t>NUM.number.CY.Res.HHnew.ThermalNew.SH.Oil.WH.Oil.NoSolar</t>
  </si>
  <si>
    <t>NUM.number.CY.Res.HHnew.ThermalNew.SH.Oil.WH.Oil.Solar</t>
  </si>
  <si>
    <t>NUM.number.CY.Res.HHnew.ThermalNew.SH.Oil.WH.Elc.NoSolar</t>
  </si>
  <si>
    <t>NUM.number.CY.Res.HHnew.ThermalNew.SH.Oil.WH.Elc.Solar</t>
  </si>
  <si>
    <t>NUM.number.CY.Res.HHnew.ThermalNew.SH.Oil.CO.LPG</t>
  </si>
  <si>
    <t>NUM.number.CY.Res.HHnew.ThermalNew.SH.Oil.CO.Elc</t>
  </si>
  <si>
    <t>NUM.number.CY.Res.HHnew.ThermalNew.SH.Gas</t>
  </si>
  <si>
    <t>NUM.number.CY.Res.HHnew.ThermalNew.SH.Gas.SH</t>
  </si>
  <si>
    <t>NUM.number.CY.Res.HHnew.ThermalNew.SH.Gas.SC.AC</t>
  </si>
  <si>
    <t>NUM.number.CY.Res.HHnew.ThermalNew.SH.Gas.WH.Gas.NoSolar</t>
  </si>
  <si>
    <t>NUM.number.CY.Res.HHnew.ThermalNew.SH.Gas.WH.Gas.Solar</t>
  </si>
  <si>
    <t>NUM.number.CY.Res.HHnew.ThermalNew.SH.Gas.WH.Elc.NoSolar</t>
  </si>
  <si>
    <t>NUM.number.CY.Res.HHnew.ThermalNew.SH.Gas.WH.Elc.Solar</t>
  </si>
  <si>
    <t>NUM.number.CY.Res.HHnew.ThermalNew.SH.Gas.CO.Gas</t>
  </si>
  <si>
    <t>NUM.number.CY.Res.HHnew.ThermalNew.SH.Gas.CO.Elc</t>
  </si>
  <si>
    <t>NUM.number.CY.Res.HHnew.ThermalNew.SH.Biomass</t>
  </si>
  <si>
    <t>NUM.number.CY.Res.HHnew.ThermalNew.SH.Biomass.SH</t>
  </si>
  <si>
    <t>NUM.number.CY.Res.HHnew.ThermalNew.SH.Biomass.SC.AC</t>
  </si>
  <si>
    <t>NUM.number.CY.Res.HHnew.ThermalNew.SH.Biomass.WH.Biomass.NoSolar</t>
  </si>
  <si>
    <t>NUM.number.CY.Res.HHnew.ThermalNew.SH.Biomass.WH.Biomass.Solar</t>
  </si>
  <si>
    <t>NUM.number.CY.Res.HHnew.ThermalNew.SH.Biomass.WH.LPG.NoSolar</t>
  </si>
  <si>
    <t>NUM.number.CY.Res.HHnew.ThermalNew.SH.Biomass.WH.LPG.Solar</t>
  </si>
  <si>
    <t>NUM.number.CY.Res.HHnew.ThermalNew.SH.Biomass.WH.Elc.NoSolar</t>
  </si>
  <si>
    <t>NUM.number.CY.Res.HHnew.ThermalNew.SH.Biomass.WH.Elc.Solar</t>
  </si>
  <si>
    <t>NUM.number.CY.Res.HHnew.ThermalNew.SH.Biomass.CO.Biomass</t>
  </si>
  <si>
    <t>NUM.number.CY.Res.HHnew.ThermalNew.SH.Biomass.CO.LPG</t>
  </si>
  <si>
    <t>NUM.number.CY.Res.HHnew.ThermalNew.SH.Biomass.CO.Elc</t>
  </si>
  <si>
    <t>NUM.number.CY.Res.HHnew.ThermalNew.SH.Geo</t>
  </si>
  <si>
    <t>NUM.number.CY.Res.HHnew.ThermalNew.SH.Geo.SH</t>
  </si>
  <si>
    <t>NUM.number.CY.Res.HHnew.ThermalNew.SH.Geo.SC.AC</t>
  </si>
  <si>
    <t>NUM.number.CY.Res.HHnew.ThermalNew.SH.Geo.WH.Geo.NoSolar</t>
  </si>
  <si>
    <t>NUM.number.CY.Res.HHnew.ThermalNew.SH.Geo.WH.Geo.Solar</t>
  </si>
  <si>
    <t>NUM.number.CY.Res.HHnew.ThermalNew.SH.Geo.WH.Elc.NoSolar</t>
  </si>
  <si>
    <t>NUM.number.CY.Res.HHnew.ThermalNew.SH.Geo.WH.Elc.Solar</t>
  </si>
  <si>
    <t>NUM.number.CY.Res.HHnew.ThermalNew.SH.Geo.CO.LPG</t>
  </si>
  <si>
    <t>NUM.number.CY.Res.HHnew.ThermalNew.SH.Geo.CO.Elc</t>
  </si>
  <si>
    <t>NUM.number.CY.Res.HHnew.ThermalNew.SH.DistrHeat</t>
  </si>
  <si>
    <t>NUM.number.CY.Res.HHnew.ThermalNew.SH.DistrHeat.SH</t>
  </si>
  <si>
    <t>NUM.number.CY.Res.HHnew.ThermalNew.SH.DistrHeat.SC.AC</t>
  </si>
  <si>
    <t>NUM.number.CY.Res.HHnew.ThermalNew.SH.DistrHeat.WH.DistrHeat.NoSolar</t>
  </si>
  <si>
    <t>NUM.number.CY.Res.HHnew.ThermalNew.SH.DistrHeat.WH.DistrHeat.Solar</t>
  </si>
  <si>
    <t>NUM.number.CY.Res.HHnew.ThermalNew.SH.DistrHeat.WH.Elc.NoSolar</t>
  </si>
  <si>
    <t>NUM.number.CY.Res.HHnew.ThermalNew.SH.DistrHeat.WH.Elc.Solar</t>
  </si>
  <si>
    <t>NUM.number.CY.Res.HHnew.ThermalNew.SH.DistrHeat.CO.LPG</t>
  </si>
  <si>
    <t>NUM.number.CY.Res.HHnew.ThermalNew.SH.DistrHeat.CO.Elc</t>
  </si>
  <si>
    <t>NUM.number.CY.Res.HHnew.ThermalNew.SH.AdvElc</t>
  </si>
  <si>
    <t>NUM.number.CY.Res.HHnew.ThermalNew.SH.AdvElc.SH</t>
  </si>
  <si>
    <t>NUM.number.CY.Res.HHnew.ThermalNew.SH.AdvElc.SC.AC</t>
  </si>
  <si>
    <t>NUM.number.CY.Res.HHnew.ThermalNew.SH.AdvElc.WH.LPG.NoSolar</t>
  </si>
  <si>
    <t>NUM.number.CY.Res.HHnew.ThermalNew.SH.AdvElc.WH.LPG.Solar</t>
  </si>
  <si>
    <t>NUM.number.CY.Res.HHnew.ThermalNew.SH.AdvElc.WH.Elc.NoSolar</t>
  </si>
  <si>
    <t>NUM.number.CY.Res.HHnew.ThermalNew.SH.AdvElc.WH.Elc.Solar</t>
  </si>
  <si>
    <t>NUM.number.CY.Res.HHnew.ThermalNew.SH.AdvElc.CO.LPG</t>
  </si>
  <si>
    <t>NUM.number.CY.Res.HHnew.ThermalNew.SH.AdvElc.CO.Elc</t>
  </si>
  <si>
    <t>NUM.number.CY.Res.HHnew.ThermalNew.SH.ConvElc</t>
  </si>
  <si>
    <t>NUM.number.CY.Res.HHnew.ThermalNew.SH.ConvElc.SH</t>
  </si>
  <si>
    <t>NUM.number.CY.Res.HHnew.ThermalNew.SH.ConvElc.SC.AC</t>
  </si>
  <si>
    <t>NUM.number.CY.Res.HHnew.ThermalNew.SH.ConvElc.WH.LPG.NoSolar</t>
  </si>
  <si>
    <t>NUM.number.CY.Res.HHnew.ThermalNew.SH.ConvElc.WH.LPG.Solar</t>
  </si>
  <si>
    <t>NUM.number.CY.Res.HHnew.ThermalNew.SH.ConvElc.WH.Elc.NoSolar</t>
  </si>
  <si>
    <t>NUM.number.CY.Res.HHnew.ThermalNew.SH.ConvElc.WH.Elc.Solar</t>
  </si>
  <si>
    <t>NUM.number.CY.Res.HHnew.ThermalNew.SH.ConvElc.CO.LPG</t>
  </si>
  <si>
    <t>NUM.number.CY.Res.HHnew.ThermalNew.SH.ConvElc.CO.Elc</t>
  </si>
  <si>
    <t>CY - New equipment installations via replacement (detailed structure)</t>
  </si>
  <si>
    <t>NUM.number.CY.Res.HH.ThermalRepl.SH.Solids</t>
  </si>
  <si>
    <t>NUM.number.CY.Res.HH.ThermalRepl.SH.Solids.SH</t>
  </si>
  <si>
    <t>NUM.number.CY.Res.HH.ThermalRepl.SH.Solids.SC.AC</t>
  </si>
  <si>
    <t>NUM.number.CY.Res.HH.ThermalRepl.SH.Solids.WH.Solids.NoSolar</t>
  </si>
  <si>
    <t>NUM.number.CY.Res.HH.ThermalRepl.SH.Solids.WH.LPG.NoSolar</t>
  </si>
  <si>
    <t>NUM.number.CY.Res.HH.ThermalRepl.SH.Solids.WH.LPG.Solar</t>
  </si>
  <si>
    <t>NUM.number.CY.Res.HH.ThermalRepl.SH.Solids.WH.Elc.NoSolar</t>
  </si>
  <si>
    <t>NUM.number.CY.Res.HH.ThermalRepl.SH.Solids.WH.Elc.Solar</t>
  </si>
  <si>
    <t>NUM.number.CY.Res.HH.ThermalRepl.SH.Solids.CO.Solids</t>
  </si>
  <si>
    <t>NUM.number.CY.Res.HH.ThermalRepl.SH.Solids.CO.LPG</t>
  </si>
  <si>
    <t>NUM.number.CY.Res.HH.ThermalRepl.SH.Solids.CO.Elc</t>
  </si>
  <si>
    <t>NUM.number.CY.Res.HH.ThermalRepl.SH.LPG</t>
  </si>
  <si>
    <t>NUM.number.CY.Res.HH.ThermalRepl.SH.LPG.SH</t>
  </si>
  <si>
    <t>NUM.number.CY.Res.HH.ThermalRepl.SH.LPG.SC.AC</t>
  </si>
  <si>
    <t>NUM.number.CY.Res.HH.ThermalRepl.SH.LPG.WH.LPG.NoSolar</t>
  </si>
  <si>
    <t>NUM.number.CY.Res.HH.ThermalRepl.SH.LPG.WH.LPG.Solar</t>
  </si>
  <si>
    <t>NUM.number.CY.Res.HH.ThermalRepl.SH.LPG.WH.Elc.NoSolar</t>
  </si>
  <si>
    <t>NUM.number.CY.Res.HH.ThermalRepl.SH.LPG.WH.Elc.Solar</t>
  </si>
  <si>
    <t>NUM.number.CY.Res.HH.ThermalRepl.SH.LPG.CO.LPG</t>
  </si>
  <si>
    <t>NUM.number.CY.Res.HH.ThermalRepl.SH.LPG.CO.Elc</t>
  </si>
  <si>
    <t>NUM.number.CY.Res.HH.ThermalRepl.SH.Oil</t>
  </si>
  <si>
    <t>NUM.number.CY.Res.HH.ThermalRepl.SH.Oil.SH</t>
  </si>
  <si>
    <t>NUM.number.CY.Res.HH.ThermalRepl.SH.Oil.SC.AC</t>
  </si>
  <si>
    <t>NUM.number.CY.Res.HH.ThermalRepl.SH.Oil.WH.Oil.NoSolar</t>
  </si>
  <si>
    <t>NUM.number.CY.Res.HH.ThermalRepl.SH.Oil.WH.Oil.Solar</t>
  </si>
  <si>
    <t>NUM.number.CY.Res.HH.ThermalRepl.SH.Oil.WH.Elc.NoSolar</t>
  </si>
  <si>
    <t>NUM.number.CY.Res.HH.ThermalRepl.SH.Oil.WH.Elc.Solar</t>
  </si>
  <si>
    <t>NUM.number.CY.Res.HH.ThermalRepl.SH.Oil.CO.LPG</t>
  </si>
  <si>
    <t>NUM.number.CY.Res.HH.ThermalRepl.SH.Oil.CO.Elc</t>
  </si>
  <si>
    <t>NUM.number.CY.Res.HH.ThermalRepl.SH.Gas</t>
  </si>
  <si>
    <t>NUM.number.CY.Res.HH.ThermalRepl.SH.Gas.SH</t>
  </si>
  <si>
    <t>NUM.number.CY.Res.HH.ThermalRepl.SH.Gas.SC.AC</t>
  </si>
  <si>
    <t>NUM.number.CY.Res.HH.ThermalRepl.SH.Gas.WH.Gas.NoSolar</t>
  </si>
  <si>
    <t>NUM.number.CY.Res.HH.ThermalRepl.SH.Gas.WH.Gas.Solar</t>
  </si>
  <si>
    <t>NUM.number.CY.Res.HH.ThermalRepl.SH.Gas.WH.Elc.NoSolar</t>
  </si>
  <si>
    <t>NUM.number.CY.Res.HH.ThermalRepl.SH.Gas.WH.Elc.Solar</t>
  </si>
  <si>
    <t>NUM.number.CY.Res.HH.ThermalRepl.SH.Gas.CO.Gas</t>
  </si>
  <si>
    <t>NUM.number.CY.Res.HH.ThermalRepl.SH.Gas.CO.Elc</t>
  </si>
  <si>
    <t>NUM.number.CY.Res.HH.ThermalRepl.SH.Biomass</t>
  </si>
  <si>
    <t>NUM.number.CY.Res.HH.ThermalRepl.SH.Biomass.SH</t>
  </si>
  <si>
    <t>NUM.number.CY.Res.HH.ThermalRepl.SH.Biomass.SC.AC</t>
  </si>
  <si>
    <t>NUM.number.CY.Res.HH.ThermalRepl.SH.Biomass.WH.Biomass.NoSolar</t>
  </si>
  <si>
    <t>NUM.number.CY.Res.HH.ThermalRepl.SH.Biomass.WH.Biomass.Solar</t>
  </si>
  <si>
    <t>NUM.number.CY.Res.HH.ThermalRepl.SH.Biomass.WH.LPG.NoSolar</t>
  </si>
  <si>
    <t>NUM.number.CY.Res.HH.ThermalRepl.SH.Biomass.WH.LPG.Solar</t>
  </si>
  <si>
    <t>NUM.number.CY.Res.HH.ThermalRepl.SH.Biomass.WH.Elc.NoSolar</t>
  </si>
  <si>
    <t>NUM.number.CY.Res.HH.ThermalRepl.SH.Biomass.WH.Elc.Solar</t>
  </si>
  <si>
    <t>NUM.number.CY.Res.HH.ThermalRepl.SH.Biomass.CO.Biomass</t>
  </si>
  <si>
    <t>NUM.number.CY.Res.HH.ThermalRepl.SH.Biomass.CO.LPG</t>
  </si>
  <si>
    <t>NUM.number.CY.Res.HH.ThermalRepl.SH.Biomass.CO.Elc</t>
  </si>
  <si>
    <t>NUM.number.CY.Res.HH.ThermalRepl.SH.Geo</t>
  </si>
  <si>
    <t>NUM.number.CY.Res.HH.ThermalRepl.SH.Geo.SH</t>
  </si>
  <si>
    <t>NUM.number.CY.Res.HH.ThermalRepl.SH.Geo.SC.AC</t>
  </si>
  <si>
    <t>NUM.number.CY.Res.HH.ThermalRepl.SH.Geo.WH.Geo.NoSolar</t>
  </si>
  <si>
    <t>NUM.number.CY.Res.HH.ThermalRepl.SH.Geo.WH.Geo.Solar</t>
  </si>
  <si>
    <t>NUM.number.CY.Res.HH.ThermalRepl.SH.Geo.WH.Elc.NoSolar</t>
  </si>
  <si>
    <t>NUM.number.CY.Res.HH.ThermalRepl.SH.Geo.WH.Elc.Solar</t>
  </si>
  <si>
    <t>NUM.number.CY.Res.HH.ThermalRepl.SH.Geo.CO.LPG</t>
  </si>
  <si>
    <t>NUM.number.CY.Res.HH.ThermalRepl.SH.Geo.CO.Elc</t>
  </si>
  <si>
    <t>NUM.number.CY.Res.HH.ThermalRepl.SH.DistrHeat</t>
  </si>
  <si>
    <t>NUM.number.CY.Res.HH.ThermalRepl.SH.DistrHeat.SH</t>
  </si>
  <si>
    <t>NUM.number.CY.Res.HH.ThermalRepl.SH.DistrHeat.SC.AC</t>
  </si>
  <si>
    <t>NUM.number.CY.Res.HH.ThermalRepl.SH.DistrHeat.WH.DistrHeat.NoSolar</t>
  </si>
  <si>
    <t>NUM.number.CY.Res.HH.ThermalRepl.SH.DistrHeat.WH.DistrHeat.Solar</t>
  </si>
  <si>
    <t>NUM.number.CY.Res.HH.ThermalRepl.SH.DistrHeat.WH.Elc.NoSolar</t>
  </si>
  <si>
    <t>NUM.number.CY.Res.HH.ThermalRepl.SH.DistrHeat.WH.Elc.Solar</t>
  </si>
  <si>
    <t>NUM.number.CY.Res.HH.ThermalRepl.SH.DistrHeat.CO.LPG</t>
  </si>
  <si>
    <t>NUM.number.CY.Res.HH.ThermalRepl.SH.DistrHeat.CO.Elc</t>
  </si>
  <si>
    <t>NUM.number.CY.Res.HH.ThermalRepl.SH.AdvElc</t>
  </si>
  <si>
    <t>NUM.number.CY.Res.HH.ThermalRepl.SH.AdvElc.SH</t>
  </si>
  <si>
    <t>NUM.number.CY.Res.HH.ThermalRepl.SH.AdvElc.SC.AC</t>
  </si>
  <si>
    <t>NUM.number.CY.Res.HH.ThermalRepl.SH.AdvElc.WH.LPG.NoSolar</t>
  </si>
  <si>
    <t>NUM.number.CY.Res.HH.ThermalRepl.SH.AdvElc.WH.LPG.Solar</t>
  </si>
  <si>
    <t>NUM.number.CY.Res.HH.ThermalRepl.SH.AdvElc.WH.Elc.NoSolar</t>
  </si>
  <si>
    <t>NUM.number.CY.Res.HH.ThermalRepl.SH.AdvElc.WH.Elc.Solar</t>
  </si>
  <si>
    <t>NUM.number.CY.Res.HH.ThermalRepl.SH.AdvElc.CO.LPG</t>
  </si>
  <si>
    <t>NUM.number.CY.Res.HH.ThermalRepl.SH.AdvElc.CO.Elc</t>
  </si>
  <si>
    <t>NUM.number.CY.Res.HH.ThermalRepl.SH.ConvElc</t>
  </si>
  <si>
    <t>NUM.number.CY.Res.HH.ThermalRepl.SH.ConvElc.SH</t>
  </si>
  <si>
    <t>NUM.number.CY.Res.HH.ThermalRepl.SH.ConvElc.SC.AC</t>
  </si>
  <si>
    <t>NUM.number.CY.Res.HH.ThermalRepl.SH.ConvElc.WH.LPG.NoSolar</t>
  </si>
  <si>
    <t>NUM.number.CY.Res.HH.ThermalRepl.SH.ConvElc.WH.LPG.Solar</t>
  </si>
  <si>
    <t>NUM.number.CY.Res.HH.ThermalRepl.SH.ConvElc.WH.Elc.NoSolar</t>
  </si>
  <si>
    <t>NUM.number.CY.Res.HH.ThermalRepl.SH.ConvElc.WH.Elc.Solar</t>
  </si>
  <si>
    <t>NUM.number.CY.Res.HH.ThermalRepl.SH.ConvElc.CO.LPG</t>
  </si>
  <si>
    <t>NUM.number.CY.Res.HH.ThermalRepl.SH.ConvElc.CO.Elc</t>
  </si>
  <si>
    <t>CY - Equipment installations in 2021 - vintage structure</t>
  </si>
  <si>
    <t>VIN.number.CY.Res.HH.Thermal.SH.Solids</t>
  </si>
  <si>
    <t>VIN.number.CY.Res.HH.Thermal.SH.Solids.SH</t>
  </si>
  <si>
    <t>VIN.number.CY.Res.HH.Thermal.SH.Solids.SC.AC</t>
  </si>
  <si>
    <t>VIN.number.CY.Res.HH.Thermal.SH.Solids.WH.Solids.NoSolar</t>
  </si>
  <si>
    <t>VIN.number.CY.Res.HH.Thermal.SH.Solids.WH.LPG.NoSolar</t>
  </si>
  <si>
    <t>VIN.number.CY.Res.HH.Thermal.SH.Solids.WH.LPG.Solar</t>
  </si>
  <si>
    <t>VIN.number.CY.Res.HH.Thermal.SH.Solids.WH.Elc.NoSolar</t>
  </si>
  <si>
    <t>VIN.number.CY.Res.HH.Thermal.SH.Solids.WH.Elc.Solar</t>
  </si>
  <si>
    <t>VIN.number.CY.Res.HH.Thermal.SH.Solids.CO.Solids</t>
  </si>
  <si>
    <t>VIN.number.CY.Res.HH.Thermal.SH.Solids.CO.LPG</t>
  </si>
  <si>
    <t>VIN.number.CY.Res.HH.Thermal.SH.Solids.CO.Elc</t>
  </si>
  <si>
    <t>VIN.number.CY.Res.HH.Thermal.SH.LPG</t>
  </si>
  <si>
    <t>VIN.number.CY.Res.HH.Thermal.SH.LPG.SH</t>
  </si>
  <si>
    <t>VIN.number.CY.Res.HH.Thermal.SH.LPG.SC.AC</t>
  </si>
  <si>
    <t>VIN.number.CY.Res.HH.Thermal.SH.LPG.WH.LPG.NoSolar</t>
  </si>
  <si>
    <t>VIN.number.CY.Res.HH.Thermal.SH.LPG.WH.LPG.Solar</t>
  </si>
  <si>
    <t>VIN.number.CY.Res.HH.Thermal.SH.LPG.WH.Elc.NoSolar</t>
  </si>
  <si>
    <t>VIN.number.CY.Res.HH.Thermal.SH.LPG.WH.Elc.Solar</t>
  </si>
  <si>
    <t>VIN.number.CY.Res.HH.Thermal.SH.LPG.CO.LPG</t>
  </si>
  <si>
    <t>VIN.number.CY.Res.HH.Thermal.SH.LPG.CO.Elc</t>
  </si>
  <si>
    <t>VIN.number.CY.Res.HH.Thermal.SH.Oil</t>
  </si>
  <si>
    <t>VIN.number.CY.Res.HH.Thermal.SH.Oil.SH</t>
  </si>
  <si>
    <t>VIN.number.CY.Res.HH.Thermal.SH.Oil.SC.AC</t>
  </si>
  <si>
    <t>VIN.number.CY.Res.HH.Thermal.SH.Oil.WH.Oil.NoSolar</t>
  </si>
  <si>
    <t>VIN.number.CY.Res.HH.Thermal.SH.Oil.WH.Oil.Solar</t>
  </si>
  <si>
    <t>VIN.number.CY.Res.HH.Thermal.SH.Oil.WH.Elc.NoSolar</t>
  </si>
  <si>
    <t>VIN.number.CY.Res.HH.Thermal.SH.Oil.WH.Elc.Solar</t>
  </si>
  <si>
    <t>VIN.number.CY.Res.HH.Thermal.SH.Oil.CO.LPG</t>
  </si>
  <si>
    <t>VIN.number.CY.Res.HH.Thermal.SH.Oil.CO.Elc</t>
  </si>
  <si>
    <t>VIN.number.CY.Res.HH.Thermal.SH.Gas</t>
  </si>
  <si>
    <t>VIN.number.CY.Res.HH.Thermal.SH.Gas.SH</t>
  </si>
  <si>
    <t>VIN.number.CY.Res.HH.Thermal.SH.Gas.SC.AC</t>
  </si>
  <si>
    <t>VIN.number.CY.Res.HH.Thermal.SH.Gas.WH.Gas.NoSolar</t>
  </si>
  <si>
    <t>VIN.number.CY.Res.HH.Thermal.SH.Gas.WH.Gas.Solar</t>
  </si>
  <si>
    <t>VIN.number.CY.Res.HH.Thermal.SH.Gas.WH.Elc.NoSolar</t>
  </si>
  <si>
    <t>VIN.number.CY.Res.HH.Thermal.SH.Gas.WH.Elc.Solar</t>
  </si>
  <si>
    <t>VIN.number.CY.Res.HH.Thermal.SH.Gas.CO.Gas</t>
  </si>
  <si>
    <t>VIN.number.CY.Res.HH.Thermal.SH.Gas.CO.Elc</t>
  </si>
  <si>
    <t>VIN.number.CY.Res.HH.Thermal.SH.Biomass</t>
  </si>
  <si>
    <t>VIN.number.CY.Res.HH.Thermal.SH.Biomass.SH</t>
  </si>
  <si>
    <t>VIN.number.CY.Res.HH.Thermal.SH.Biomass.SC.AC</t>
  </si>
  <si>
    <t>VIN.number.CY.Res.HH.Thermal.SH.Biomass.WH.Biomass.NoSolar</t>
  </si>
  <si>
    <t>VIN.number.CY.Res.HH.Thermal.SH.Biomass.WH.Biomass.Solar</t>
  </si>
  <si>
    <t>VIN.number.CY.Res.HH.Thermal.SH.Biomass.WH.LPG.NoSolar</t>
  </si>
  <si>
    <t>VIN.number.CY.Res.HH.Thermal.SH.Biomass.WH.LPG.Solar</t>
  </si>
  <si>
    <t>VIN.number.CY.Res.HH.Thermal.SH.Biomass.WH.Elc.NoSolar</t>
  </si>
  <si>
    <t>VIN.number.CY.Res.HH.Thermal.SH.Biomass.WH.Elc.Solar</t>
  </si>
  <si>
    <t>VIN.number.CY.Res.HH.Thermal.SH.Biomass.CO.Biomass</t>
  </si>
  <si>
    <t>VIN.number.CY.Res.HH.Thermal.SH.Biomass.CO.LPG</t>
  </si>
  <si>
    <t>VIN.number.CY.Res.HH.Thermal.SH.Biomass.CO.Elc</t>
  </si>
  <si>
    <t>VIN.number.CY.Res.HH.Thermal.SH.Geo</t>
  </si>
  <si>
    <t>VIN.number.CY.Res.HH.Thermal.SH.Geo.SH</t>
  </si>
  <si>
    <t>VIN.number.CY.Res.HH.Thermal.SH.Geo.SC.AC</t>
  </si>
  <si>
    <t>VIN.number.CY.Res.HH.Thermal.SH.Geo.WH.Geo.NoSolar</t>
  </si>
  <si>
    <t>VIN.number.CY.Res.HH.Thermal.SH.Geo.WH.Geo.Solar</t>
  </si>
  <si>
    <t>VIN.number.CY.Res.HH.Thermal.SH.Geo.WH.Elc.NoSolar</t>
  </si>
  <si>
    <t>VIN.number.CY.Res.HH.Thermal.SH.Geo.WH.Elc.Solar</t>
  </si>
  <si>
    <t>VIN.number.CY.Res.HH.Thermal.SH.Geo.CO.LPG</t>
  </si>
  <si>
    <t>VIN.number.CY.Res.HH.Thermal.SH.Geo.CO.Elc</t>
  </si>
  <si>
    <t>VIN.number.CY.Res.HH.Thermal.SH.DistrHeat</t>
  </si>
  <si>
    <t>VIN.number.CY.Res.HH.Thermal.SH.DistrHeat.SH</t>
  </si>
  <si>
    <t>VIN.number.CY.Res.HH.Thermal.SH.DistrHeat.SC.AC</t>
  </si>
  <si>
    <t>VIN.number.CY.Res.HH.Thermal.SH.DistrHeat.WH.DistrHeat.NoSolar</t>
  </si>
  <si>
    <t>VIN.number.CY.Res.HH.Thermal.SH.DistrHeat.WH.DistrHeat.Solar</t>
  </si>
  <si>
    <t>VIN.number.CY.Res.HH.Thermal.SH.DistrHeat.WH.Elc.NoSolar</t>
  </si>
  <si>
    <t>VIN.number.CY.Res.HH.Thermal.SH.DistrHeat.WH.Elc.Solar</t>
  </si>
  <si>
    <t>VIN.number.CY.Res.HH.Thermal.SH.DistrHeat.CO.LPG</t>
  </si>
  <si>
    <t>VIN.number.CY.Res.HH.Thermal.SH.DistrHeat.CO.Elc</t>
  </si>
  <si>
    <t>VIN.number.CY.Res.HH.Thermal.SH.AdvElc</t>
  </si>
  <si>
    <t>VIN.number.CY.Res.HH.Thermal.SH.AdvElc.SH</t>
  </si>
  <si>
    <t>VIN.number.CY.Res.HH.Thermal.SH.AdvElc.SC.AC</t>
  </si>
  <si>
    <t>VIN.number.CY.Res.HH.Thermal.SH.AdvElc.WH.LPG.NoSolar</t>
  </si>
  <si>
    <t>VIN.number.CY.Res.HH.Thermal.SH.AdvElc.WH.LPG.Solar</t>
  </si>
  <si>
    <t>VIN.number.CY.Res.HH.Thermal.SH.AdvElc.WH.Elc.NoSolar</t>
  </si>
  <si>
    <t>VIN.number.CY.Res.HH.Thermal.SH.AdvElc.WH.Elc.Solar</t>
  </si>
  <si>
    <t>VIN.number.CY.Res.HH.Thermal.SH.AdvElc.CO.LPG</t>
  </si>
  <si>
    <t>VIN.number.CY.Res.HH.Thermal.SH.AdvElc.CO.Elc</t>
  </si>
  <si>
    <t>VIN.number.CY.Res.HH.Thermal.SH.ConvElc</t>
  </si>
  <si>
    <t>VIN.number.CY.Res.HH.Thermal.SH.ConvElc.SH</t>
  </si>
  <si>
    <t>VIN.number.CY.Res.HH.Thermal.SH.ConvElc.SC.AC</t>
  </si>
  <si>
    <t>VIN.number.CY.Res.HH.Thermal.SH.ConvElc.WH.LPG.NoSolar</t>
  </si>
  <si>
    <t>VIN.number.CY.Res.HH.Thermal.SH.ConvElc.WH.LPG.Solar</t>
  </si>
  <si>
    <t>VIN.number.CY.Res.HH.Thermal.SH.ConvElc.WH.Elc.NoSolar</t>
  </si>
  <si>
    <t>VIN.number.CY.Res.HH.Thermal.SH.ConvElc.WH.Elc.Solar</t>
  </si>
  <si>
    <t>VIN.number.CY.Res.HH.Thermal.SH.ConvElc.CO.LPG</t>
  </si>
  <si>
    <t>VIN.number.CY.Res.HH.Thermal.SH.ConvElc.CO.Elc</t>
  </si>
  <si>
    <t>CY - Final energy consumption (detailed structure)</t>
  </si>
  <si>
    <t>FEC.ktoe.CY.Res.HH.Thermal.SH.Solids</t>
  </si>
  <si>
    <t>FEC.ktoe.CY.Res.HH.Thermal.SH.Solids.SH</t>
  </si>
  <si>
    <t>FEC.ktoe.CY.Res.HH.Thermal.SH.Solids.SH.Solids</t>
  </si>
  <si>
    <t>FEC.ktoe.CY.Res.HH.Thermal.SH.Solids.SH.Elec</t>
  </si>
  <si>
    <t>FEC.ktoe.CY.Res.HH.Thermal.SH.Solids.SC</t>
  </si>
  <si>
    <t>FEC.ktoe.CY.Res.HH.Thermal.SH.Solids.SC.AC.Elec</t>
  </si>
  <si>
    <t>FEC.ktoe.CY.Res.HH.Thermal.SH.Solids.WH</t>
  </si>
  <si>
    <t>FEC.ktoe.CY.Res.HH.Thermal.SH.Solids.WH.Solids.NoSolar.Solids</t>
  </si>
  <si>
    <t>FEC.ktoe.CY.Res.HH.Thermal.SH.Solids.WH.LPG.NoSolar.LPG</t>
  </si>
  <si>
    <t>FEC.ktoe.CY.Res.HH.Thermal.SH.Solids.WH.LPG.Solar</t>
  </si>
  <si>
    <t>FEC.ktoe.CY.Res.HH.Thermal.SH.Solids.WH.LPG.Solar.LPG</t>
  </si>
  <si>
    <t>FEC.ktoe.CY.Res.HH.Thermal.SH.Solids.WH.LPG.Solar.Solar</t>
  </si>
  <si>
    <t>FEC.ktoe.CY.Res.HH.Thermal.SH.Solids.WH.Elc.NoSolar.Elec</t>
  </si>
  <si>
    <t>FEC.ktoe.CY.Res.HH.Thermal.SH.Solids.WH.Elc.Solar</t>
  </si>
  <si>
    <t>FEC.ktoe.CY.Res.HH.Thermal.SH.Solids.WH.Elc.Solar.Elec</t>
  </si>
  <si>
    <t>FEC.ktoe.CY.Res.HH.Thermal.SH.Solids.WH.Elc.Solar.Solar</t>
  </si>
  <si>
    <t>FEC.ktoe.CY.Res.HH.Thermal.SH.Solids.CO</t>
  </si>
  <si>
    <t>FEC.ktoe.CY.Res.HH.Thermal.SH.Solids.CO.Solids.Solids</t>
  </si>
  <si>
    <t>FEC.ktoe.CY.Res.HH.Thermal.SH.Solids.CO.LPG.LPG</t>
  </si>
  <si>
    <t>FEC.ktoe.CY.Res.HH.Thermal.SH.Solids.CO.Elc.Elec</t>
  </si>
  <si>
    <t>FEC.ktoe.CY.Res.HH.Thermal.SH.LPG</t>
  </si>
  <si>
    <t>FEC.ktoe.CY.Res.HH.Thermal.SH.LPG.SH</t>
  </si>
  <si>
    <t>FEC.ktoe.CY.Res.HH.Thermal.SH.LPG.SH.LPG</t>
  </si>
  <si>
    <t>FEC.ktoe.CY.Res.HH.Thermal.SH.LPG.SH.Elec</t>
  </si>
  <si>
    <t>FEC.ktoe.CY.Res.HH.Thermal.SH.LPG.SC</t>
  </si>
  <si>
    <t>FEC.ktoe.CY.Res.HH.Thermal.SH.LPG.SC.AC.Elec</t>
  </si>
  <si>
    <t>FEC.ktoe.CY.Res.HH.Thermal.SH.LPG.WH</t>
  </si>
  <si>
    <t>FEC.ktoe.CY.Res.HH.Thermal.SH.LPG.WH.LPG.NoSolar.LPG</t>
  </si>
  <si>
    <t>FEC.ktoe.CY.Res.HH.Thermal.SH.LPG.WH.LPG.Solar</t>
  </si>
  <si>
    <t>FEC.ktoe.CY.Res.HH.Thermal.SH.LPG.WH.LPG.Solar.LPG</t>
  </si>
  <si>
    <t>FEC.ktoe.CY.Res.HH.Thermal.SH.LPG.WH.LPG.Solar.Solar</t>
  </si>
  <si>
    <t>FEC.ktoe.CY.Res.HH.Thermal.SH.LPG.WH.Elc.NoSolar.Elec</t>
  </si>
  <si>
    <t>FEC.ktoe.CY.Res.HH.Thermal.SH.LPG.WH.Elc.Solar</t>
  </si>
  <si>
    <t>FEC.ktoe.CY.Res.HH.Thermal.SH.LPG.WH.Elc.Solar.Elec</t>
  </si>
  <si>
    <t>FEC.ktoe.CY.Res.HH.Thermal.SH.LPG.WH.Elc.Solar.Solar</t>
  </si>
  <si>
    <t>FEC.ktoe.CY.Res.HH.Thermal.SH.LPG.CO</t>
  </si>
  <si>
    <t>FEC.ktoe.CY.Res.HH.Thermal.SH.LPG.CO.LPG.LPG</t>
  </si>
  <si>
    <t>FEC.ktoe.CY.Res.HH.Thermal.SH.LPG.CO.Elc.Elec</t>
  </si>
  <si>
    <t>FEC.ktoe.CY.Res.HH.Thermal.SH.Oil</t>
  </si>
  <si>
    <t>FEC.ktoe.CY.Res.HH.Thermal.SH.Oil.SH</t>
  </si>
  <si>
    <t>FEC.ktoe.CY.Res.HH.Thermal.SH.Oil.SH.Oil</t>
  </si>
  <si>
    <t>FEC.ktoe.CY.Res.HH.Thermal.SH.Oil.SH.Elec</t>
  </si>
  <si>
    <t>FEC.ktoe.CY.Res.HH.Thermal.SH.Oil.SC</t>
  </si>
  <si>
    <t>FEC.ktoe.CY.Res.HH.Thermal.SH.Oil.SC.AC.Elec</t>
  </si>
  <si>
    <t>FEC.ktoe.CY.Res.HH.Thermal.SH.Oil.WH</t>
  </si>
  <si>
    <t>FEC.ktoe.CY.Res.HH.Thermal.SH.Oil.WH.Oil.NoSolar.Oil</t>
  </si>
  <si>
    <t>FEC.ktoe.CY.Res.HH.Thermal.SH.Oil.WH.Oil.Solar</t>
  </si>
  <si>
    <t>FEC.ktoe.CY.Res.HH.Thermal.SH.Oil.WH.Oil.Solar.Oil</t>
  </si>
  <si>
    <t>FEC.ktoe.CY.Res.HH.Thermal.SH.Oil.WH.Oil.Solar.Solar</t>
  </si>
  <si>
    <t>FEC.ktoe.CY.Res.HH.Thermal.SH.Oil.WH.Elc.NoSolar.Elec</t>
  </si>
  <si>
    <t>FEC.ktoe.CY.Res.HH.Thermal.SH.Oil.WH.Elc.Solar</t>
  </si>
  <si>
    <t>FEC.ktoe.CY.Res.HH.Thermal.SH.Oil.WH.Elc.Solar.Elec</t>
  </si>
  <si>
    <t>FEC.ktoe.CY.Res.HH.Thermal.SH.Oil.WH.Elc.Solar.Solar</t>
  </si>
  <si>
    <t>FEC.ktoe.CY.Res.HH.Thermal.SH.Oil.CO</t>
  </si>
  <si>
    <t>FEC.ktoe.CY.Res.HH.Thermal.SH.Oil.CO.LPG.LPG</t>
  </si>
  <si>
    <t>FEC.ktoe.CY.Res.HH.Thermal.SH.Oil.CO.Elc.Elec</t>
  </si>
  <si>
    <t>FEC.ktoe.CY.Res.HH.Thermal.SH.Gas</t>
  </si>
  <si>
    <t>FEC.ktoe.CY.Res.HH.Thermal.SH.Gas.SH</t>
  </si>
  <si>
    <t>FEC.ktoe.CY.Res.HH.Thermal.SH.Gas.SH.Gas</t>
  </si>
  <si>
    <t>FEC.ktoe.CY.Res.HH.Thermal.SH.Gas.SH.Elec</t>
  </si>
  <si>
    <t>FEC.ktoe.CY.Res.HH.Thermal.SH.Gas.SC</t>
  </si>
  <si>
    <t>FEC.ktoe.CY.Res.HH.Thermal.SH.Gas.SC.AC.Elec</t>
  </si>
  <si>
    <t>FEC.ktoe.CY.Res.HH.Thermal.SH.Gas.WH</t>
  </si>
  <si>
    <t>FEC.ktoe.CY.Res.HH.Thermal.SH.Gas.WH.Gas.NoSolar.Gas</t>
  </si>
  <si>
    <t>FEC.ktoe.CY.Res.HH.Thermal.SH.Gas.WH.Gas.Solar</t>
  </si>
  <si>
    <t>FEC.ktoe.CY.Res.HH.Thermal.SH.Gas.WH.Gas.Solar.Gas</t>
  </si>
  <si>
    <t>FEC.ktoe.CY.Res.HH.Thermal.SH.Gas.WH.Gas.Solar.Solar</t>
  </si>
  <si>
    <t>FEC.ktoe.CY.Res.HH.Thermal.SH.Gas.WH.Elc.NoSolar.Elec</t>
  </si>
  <si>
    <t>FEC.ktoe.CY.Res.HH.Thermal.SH.Gas.WH.Elc.Solar</t>
  </si>
  <si>
    <t>FEC.ktoe.CY.Res.HH.Thermal.SH.Gas.WH.Elc.Solar.Elec</t>
  </si>
  <si>
    <t>FEC.ktoe.CY.Res.HH.Thermal.SH.Gas.WH.Elc.Solar.Solar</t>
  </si>
  <si>
    <t>FEC.ktoe.CY.Res.HH.Thermal.SH.Gas.CO</t>
  </si>
  <si>
    <t>FEC.ktoe.CY.Res.HH.Thermal.SH.Gas.CO.Gas.Gas</t>
  </si>
  <si>
    <t>FEC.ktoe.CY.Res.HH.Thermal.SH.Gas.CO.Elc.Elec</t>
  </si>
  <si>
    <t>FEC.ktoe.CY.Res.HH.Thermal.SH.Biomass</t>
  </si>
  <si>
    <t>FEC.ktoe.CY.Res.HH.Thermal.SH.Biomass.SH</t>
  </si>
  <si>
    <t>FEC.ktoe.CY.Res.HH.Thermal.SH.Biomass.SH.Biomass</t>
  </si>
  <si>
    <t>FEC.ktoe.CY.Res.HH.Thermal.SH.Biomass.SH.Elec</t>
  </si>
  <si>
    <t>FEC.ktoe.CY.Res.HH.Thermal.SH.Biomass.SC</t>
  </si>
  <si>
    <t>FEC.ktoe.CY.Res.HH.Thermal.SH.Biomass.SC.AC.Elec</t>
  </si>
  <si>
    <t>FEC.ktoe.CY.Res.HH.Thermal.SH.Biomass.WH</t>
  </si>
  <si>
    <t>FEC.ktoe.CY.Res.HH.Thermal.SH.Biomass.WH.Biomass.NoSolar.Biomass</t>
  </si>
  <si>
    <t>FEC.ktoe.CY.Res.HH.Thermal.SH.Biomass.WH.Biomass.Solar</t>
  </si>
  <si>
    <t>FEC.ktoe.CY.Res.HH.Thermal.SH.Biomass.WH.Biomass.Solar.Biomass</t>
  </si>
  <si>
    <t>FEC.ktoe.CY.Res.HH.Thermal.SH.Biomass.WH.Biomass.Solar.Solar</t>
  </si>
  <si>
    <t>FEC.ktoe.CY.Res.HH.Thermal.SH.Biomass.WH.LPG.NoSolar.LPG</t>
  </si>
  <si>
    <t>FEC.ktoe.CY.Res.HH.Thermal.SH.Biomass.WH.LPG.Solar</t>
  </si>
  <si>
    <t>FEC.ktoe.CY.Res.HH.Thermal.SH.Biomass.WH.LPG.Solar.LPG</t>
  </si>
  <si>
    <t>FEC.ktoe.CY.Res.HH.Thermal.SH.Biomass.WH.LPG.Solar.Solar</t>
  </si>
  <si>
    <t>FEC.ktoe.CY.Res.HH.Thermal.SH.Biomass.WH.Elc.NoSolar.Elec</t>
  </si>
  <si>
    <t>FEC.ktoe.CY.Res.HH.Thermal.SH.Biomass.WH.Elc.Solar</t>
  </si>
  <si>
    <t>FEC.ktoe.CY.Res.HH.Thermal.SH.Biomass.WH.Elc.Solar.Elec</t>
  </si>
  <si>
    <t>FEC.ktoe.CY.Res.HH.Thermal.SH.Biomass.WH.Elc.Solar.Solar</t>
  </si>
  <si>
    <t>FEC.ktoe.CY.Res.HH.Thermal.SH.Biomass.CO</t>
  </si>
  <si>
    <t>FEC.ktoe.CY.Res.HH.Thermal.SH.Biomass.CO.Biomass.Biomass</t>
  </si>
  <si>
    <t>FEC.ktoe.CY.Res.HH.Thermal.SH.Biomass.CO.LPG.LPG</t>
  </si>
  <si>
    <t>FEC.ktoe.CY.Res.HH.Thermal.SH.Biomass.CO.Elc.Elec</t>
  </si>
  <si>
    <t>FEC.ktoe.CY.Res.HH.Thermal.SH.Geo</t>
  </si>
  <si>
    <t>FEC.ktoe.CY.Res.HH.Thermal.SH.Geo.SH</t>
  </si>
  <si>
    <t>FEC.ktoe.CY.Res.HH.Thermal.SH.Geo.SH.Geo</t>
  </si>
  <si>
    <t>FEC.ktoe.CY.Res.HH.Thermal.SH.Geo.SH.Elec</t>
  </si>
  <si>
    <t>FEC.ktoe.CY.Res.HH.Thermal.SH.Geo.SC</t>
  </si>
  <si>
    <t>FEC.ktoe.CY.Res.HH.Thermal.SH.Geo.SC.AC.Elec</t>
  </si>
  <si>
    <t>FEC.ktoe.CY.Res.HH.Thermal.SH.Geo.WH</t>
  </si>
  <si>
    <t>FEC.ktoe.CY.Res.HH.Thermal.SH.Geo.WH.Geo.NoSolar.Geo</t>
  </si>
  <si>
    <t>FEC.ktoe.CY.Res.HH.Thermal.SH.Geo.WH.Geo.Solar</t>
  </si>
  <si>
    <t>FEC.ktoe.CY.Res.HH.Thermal.SH.Geo.WH.Geo.Solar.Geo</t>
  </si>
  <si>
    <t>FEC.ktoe.CY.Res.HH.Thermal.SH.Geo.WH.Geo.Solar.Solar</t>
  </si>
  <si>
    <t>FEC.ktoe.CY.Res.HH.Thermal.SH.Geo.WH.Elc.NoSolar.Elec</t>
  </si>
  <si>
    <t>FEC.ktoe.CY.Res.HH.Thermal.SH.Geo.WH.Elc.Solar</t>
  </si>
  <si>
    <t>FEC.ktoe.CY.Res.HH.Thermal.SH.Geo.WH.Elc.Solar.Elec</t>
  </si>
  <si>
    <t>FEC.ktoe.CY.Res.HH.Thermal.SH.Geo.WH.Elc.Solar.Solar</t>
  </si>
  <si>
    <t>FEC.ktoe.CY.Res.HH.Thermal.SH.Geo.CO</t>
  </si>
  <si>
    <t>FEC.ktoe.CY.Res.HH.Thermal.SH.Geo.CO.LPG.LPG</t>
  </si>
  <si>
    <t>FEC.ktoe.CY.Res.HH.Thermal.SH.Geo.CO.Elc.Elec</t>
  </si>
  <si>
    <t>FEC.ktoe.CY.Res.HH.Thermal.SH.DistrHeat</t>
  </si>
  <si>
    <t>FEC.ktoe.CY.Res.HH.Thermal.SH.DistrHeat.SH</t>
  </si>
  <si>
    <t>FEC.ktoe.CY.Res.HH.Thermal.SH.DistrHeat.SH.Steam_Distr</t>
  </si>
  <si>
    <t>FEC.ktoe.CY.Res.HH.Thermal.SH.DistrHeat.SH.Elec</t>
  </si>
  <si>
    <t>FEC.ktoe.CY.Res.HH.Thermal.SH.DistrHeat.SC</t>
  </si>
  <si>
    <t>FEC.ktoe.CY.Res.HH.Thermal.SH.DistrHeat.SC.AC.Elec</t>
  </si>
  <si>
    <t>FEC.ktoe.CY.Res.HH.Thermal.SH.DistrHeat.WH</t>
  </si>
  <si>
    <t>FEC.ktoe.CY.Res.HH.Thermal.SH.DistrHeat.WH.DistrHeat.NoSolar.Steam_Distr</t>
  </si>
  <si>
    <t>FEC.ktoe.CY.Res.HH.Thermal.SH.DistrHeat.WH.DistrHeat.Solar</t>
  </si>
  <si>
    <t>FEC.ktoe.CY.Res.HH.Thermal.SH.DistrHeat.WH.DistrHeat.Solar.Steam_Distr</t>
  </si>
  <si>
    <t>FEC.ktoe.CY.Res.HH.Thermal.SH.DistrHeat.WH.DistrHeat.Solar.Solar</t>
  </si>
  <si>
    <t>FEC.ktoe.CY.Res.HH.Thermal.SH.DistrHeat.WH.Elc.NoSolar.Elec</t>
  </si>
  <si>
    <t>FEC.ktoe.CY.Res.HH.Thermal.SH.DistrHeat.WH.Elc.Solar</t>
  </si>
  <si>
    <t>FEC.ktoe.CY.Res.HH.Thermal.SH.DistrHeat.WH.Elc.Solar.Elec</t>
  </si>
  <si>
    <t>FEC.ktoe.CY.Res.HH.Thermal.SH.DistrHeat.WH.Elc.Solar.Solar</t>
  </si>
  <si>
    <t>FEC.ktoe.CY.Res.HH.Thermal.SH.DistrHeat.CO</t>
  </si>
  <si>
    <t>FEC.ktoe.CY.Res.HH.Thermal.SH.DistrHeat.CO.LPG.LPG</t>
  </si>
  <si>
    <t>FEC.ktoe.CY.Res.HH.Thermal.SH.DistrHeat.CO.Elc.Elec</t>
  </si>
  <si>
    <t>FEC.ktoe.CY.Res.HH.Thermal.SH.AdvElc</t>
  </si>
  <si>
    <t>FEC.ktoe.CY.Res.HH.Thermal.SH.AdvElc.SH</t>
  </si>
  <si>
    <t>FEC.ktoe.CY.Res.HH.Thermal.SH.AdvElc.SH.Elec</t>
  </si>
  <si>
    <t>FEC.ktoe.CY.Res.HH.Thermal.SH.AdvElc.SC</t>
  </si>
  <si>
    <t>FEC.ktoe.CY.Res.HH.Thermal.SH.AdvElc.SC.AC.Elec</t>
  </si>
  <si>
    <t>FEC.ktoe.CY.Res.HH.Thermal.SH.AdvElc.WH</t>
  </si>
  <si>
    <t>FEC.ktoe.CY.Res.HH.Thermal.SH.AdvElc.WH.LPG.NoSolar.LPG</t>
  </si>
  <si>
    <t>FEC.ktoe.CY.Res.HH.Thermal.SH.AdvElc.WH.LPG.Solar</t>
  </si>
  <si>
    <t>FEC.ktoe.CY.Res.HH.Thermal.SH.AdvElc.WH.LPG.Solar.LPG</t>
  </si>
  <si>
    <t>FEC.ktoe.CY.Res.HH.Thermal.SH.AdvElc.WH.LPG.Solar.Solar</t>
  </si>
  <si>
    <t>FEC.ktoe.CY.Res.HH.Thermal.SH.AdvElc.WH.Elc.NoSolar.Elec</t>
  </si>
  <si>
    <t>FEC.ktoe.CY.Res.HH.Thermal.SH.AdvElc.WH.Elc.Solar</t>
  </si>
  <si>
    <t>FEC.ktoe.CY.Res.HH.Thermal.SH.AdvElc.WH.Elc.Solar.Elec</t>
  </si>
  <si>
    <t>FEC.ktoe.CY.Res.HH.Thermal.SH.AdvElc.WH.Elc.Solar.Solar</t>
  </si>
  <si>
    <t>FEC.ktoe.CY.Res.HH.Thermal.SH.AdvElc.CO</t>
  </si>
  <si>
    <t>FEC.ktoe.CY.Res.HH.Thermal.SH.AdvElc.CO.LPG.LPG</t>
  </si>
  <si>
    <t>FEC.ktoe.CY.Res.HH.Thermal.SH.AdvElc.CO.Elc.Elec</t>
  </si>
  <si>
    <t>FEC.ktoe.CY.Res.HH.Thermal.SH.ConvElc</t>
  </si>
  <si>
    <t>FEC.ktoe.CY.Res.HH.Thermal.SH.ConvElc.SH</t>
  </si>
  <si>
    <t>FEC.ktoe.CY.Res.HH.Thermal.SH.ConvElc.SH.Elec</t>
  </si>
  <si>
    <t>FEC.ktoe.CY.Res.HH.Thermal.SH.ConvElc.SC</t>
  </si>
  <si>
    <t>FEC.ktoe.CY.Res.HH.Thermal.SH.ConvElc.SC.AC.Elec</t>
  </si>
  <si>
    <t>FEC.ktoe.CY.Res.HH.Thermal.SH.ConvElc.WH</t>
  </si>
  <si>
    <t>FEC.ktoe.CY.Res.HH.Thermal.SH.ConvElc.WH.LPG.NoSolar.LPG</t>
  </si>
  <si>
    <t>FEC.ktoe.CY.Res.HH.Thermal.SH.ConvElc.WH.LPG.Solar</t>
  </si>
  <si>
    <t>FEC.ktoe.CY.Res.HH.Thermal.SH.ConvElc.WH.LPG.Solar.LPG</t>
  </si>
  <si>
    <t>FEC.ktoe.CY.Res.HH.Thermal.SH.ConvElc.WH.LPG.Solar.Solar</t>
  </si>
  <si>
    <t>FEC.ktoe.CY.Res.HH.Thermal.SH.ConvElc.WH.Elc.NoSolar.Elec</t>
  </si>
  <si>
    <t>FEC.ktoe.CY.Res.HH.Thermal.SH.ConvElc.WH.Elc.Solar</t>
  </si>
  <si>
    <t>FEC.ktoe.CY.Res.HH.Thermal.SH.ConvElc.WH.Elc.Solar.Elec</t>
  </si>
  <si>
    <t>FEC.ktoe.CY.Res.HH.Thermal.SH.ConvElc.WH.Elc.Solar.Solar</t>
  </si>
  <si>
    <t>FEC.ktoe.CY.Res.HH.Thermal.SH.ConvElc.CO</t>
  </si>
  <si>
    <t>FEC.ktoe.CY.Res.HH.Thermal.SH.ConvElc.CO.LPG.LPG</t>
  </si>
  <si>
    <t>FEC.ktoe.CY.Res.HH.Thermal.SH.ConvElc.CO.Elc.Elec</t>
  </si>
  <si>
    <t>CY - Thermal energy service (detailed structure)</t>
  </si>
  <si>
    <t>TES.ktoe.CY.Res.HH.Thermal.SH.Solids</t>
  </si>
  <si>
    <t>TES.ktoe.CY.Res.HH.Thermal.SH.Solids.SH</t>
  </si>
  <si>
    <t>TES.ktoe.CY.Res.HH.Thermal.SH.Solids.SH.Solids</t>
  </si>
  <si>
    <t>TES.ktoe.CY.Res.HH.Thermal.SH.Solids.SH.Elec</t>
  </si>
  <si>
    <t>TES.ktoe.CY.Res.HH.Thermal.SH.Solids.SC</t>
  </si>
  <si>
    <t>TES.ktoe.CY.Res.HH.Thermal.SH.Solids.SC.AC.Elec</t>
  </si>
  <si>
    <t>TES.ktoe.CY.Res.HH.Thermal.SH.Solids.WH</t>
  </si>
  <si>
    <t>TES.ktoe.CY.Res.HH.Thermal.SH.Solids.WH.Solids.NoSolar.Solids</t>
  </si>
  <si>
    <t>TES.ktoe.CY.Res.HH.Thermal.SH.Solids.WH.LPG.NoSolar.LPG</t>
  </si>
  <si>
    <t>TES.ktoe.CY.Res.HH.Thermal.SH.Solids.WH.LPG.Solar</t>
  </si>
  <si>
    <t>TES.ktoe.CY.Res.HH.Thermal.SH.Solids.WH.LPG.Solar.LPG</t>
  </si>
  <si>
    <t>TES.ktoe.CY.Res.HH.Thermal.SH.Solids.WH.LPG.Solar.Solar</t>
  </si>
  <si>
    <t>TES.ktoe.CY.Res.HH.Thermal.SH.Solids.WH.Elc.NoSolar.Elec</t>
  </si>
  <si>
    <t>TES.ktoe.CY.Res.HH.Thermal.SH.Solids.WH.Elc.Solar</t>
  </si>
  <si>
    <t>TES.ktoe.CY.Res.HH.Thermal.SH.Solids.WH.Elc.Solar.Elec</t>
  </si>
  <si>
    <t>TES.ktoe.CY.Res.HH.Thermal.SH.Solids.WH.Elc.Solar.Solar</t>
  </si>
  <si>
    <t>TES.ktoe.CY.Res.HH.Thermal.SH.Solids.CO</t>
  </si>
  <si>
    <t>TES.ktoe.CY.Res.HH.Thermal.SH.Solids.CO.Solids.Solids</t>
  </si>
  <si>
    <t>TES.ktoe.CY.Res.HH.Thermal.SH.Solids.CO.LPG.LPG</t>
  </si>
  <si>
    <t>TES.ktoe.CY.Res.HH.Thermal.SH.Solids.CO.Elc.Elec</t>
  </si>
  <si>
    <t>TES.ktoe.CY.Res.HH.Thermal.SH.LPG</t>
  </si>
  <si>
    <t>TES.ktoe.CY.Res.HH.Thermal.SH.LPG.SH</t>
  </si>
  <si>
    <t>TES.ktoe.CY.Res.HH.Thermal.SH.LPG.SH.LPG</t>
  </si>
  <si>
    <t>TES.ktoe.CY.Res.HH.Thermal.SH.LPG.SH.Elec</t>
  </si>
  <si>
    <t>TES.ktoe.CY.Res.HH.Thermal.SH.LPG.SC</t>
  </si>
  <si>
    <t>TES.ktoe.CY.Res.HH.Thermal.SH.LPG.SC.AC.Elec</t>
  </si>
  <si>
    <t>TES.ktoe.CY.Res.HH.Thermal.SH.LPG.WH</t>
  </si>
  <si>
    <t>TES.ktoe.CY.Res.HH.Thermal.SH.LPG.WH.LPG.NoSolar.LPG</t>
  </si>
  <si>
    <t>TES.ktoe.CY.Res.HH.Thermal.SH.LPG.WH.LPG.Solar</t>
  </si>
  <si>
    <t>TES.ktoe.CY.Res.HH.Thermal.SH.LPG.WH.LPG.Solar.LPG</t>
  </si>
  <si>
    <t>TES.ktoe.CY.Res.HH.Thermal.SH.LPG.WH.LPG.Solar.Solar</t>
  </si>
  <si>
    <t>TES.ktoe.CY.Res.HH.Thermal.SH.LPG.WH.Elc.NoSolar.Elec</t>
  </si>
  <si>
    <t>TES.ktoe.CY.Res.HH.Thermal.SH.LPG.WH.Elc.Solar</t>
  </si>
  <si>
    <t>TES.ktoe.CY.Res.HH.Thermal.SH.LPG.WH.Elc.Solar.Elec</t>
  </si>
  <si>
    <t>TES.ktoe.CY.Res.HH.Thermal.SH.LPG.WH.Elc.Solar.Solar</t>
  </si>
  <si>
    <t>TES.ktoe.CY.Res.HH.Thermal.SH.LPG.CO</t>
  </si>
  <si>
    <t>TES.ktoe.CY.Res.HH.Thermal.SH.LPG.CO.LPG.LPG</t>
  </si>
  <si>
    <t>TES.ktoe.CY.Res.HH.Thermal.SH.LPG.CO.Elc.Elec</t>
  </si>
  <si>
    <t>TES.ktoe.CY.Res.HH.Thermal.SH.Oil</t>
  </si>
  <si>
    <t>TES.ktoe.CY.Res.HH.Thermal.SH.Oil.SH</t>
  </si>
  <si>
    <t>TES.ktoe.CY.Res.HH.Thermal.SH.Oil.SH.Oil</t>
  </si>
  <si>
    <t>TES.ktoe.CY.Res.HH.Thermal.SH.Oil.SH.Elec</t>
  </si>
  <si>
    <t>TES.ktoe.CY.Res.HH.Thermal.SH.Oil.SC</t>
  </si>
  <si>
    <t>TES.ktoe.CY.Res.HH.Thermal.SH.Oil.SC.AC.Elec</t>
  </si>
  <si>
    <t>TES.ktoe.CY.Res.HH.Thermal.SH.Oil.WH</t>
  </si>
  <si>
    <t>TES.ktoe.CY.Res.HH.Thermal.SH.Oil.WH.Oil.NoSolar.Oil</t>
  </si>
  <si>
    <t>TES.ktoe.CY.Res.HH.Thermal.SH.Oil.WH.Oil.Solar</t>
  </si>
  <si>
    <t>TES.ktoe.CY.Res.HH.Thermal.SH.Oil.WH.Oil.Solar.Oil</t>
  </si>
  <si>
    <t>TES.ktoe.CY.Res.HH.Thermal.SH.Oil.WH.Oil.Solar.Solar</t>
  </si>
  <si>
    <t>TES.ktoe.CY.Res.HH.Thermal.SH.Oil.WH.Elc.NoSolar.Elec</t>
  </si>
  <si>
    <t>TES.ktoe.CY.Res.HH.Thermal.SH.Oil.WH.Elc.Solar</t>
  </si>
  <si>
    <t>TES.ktoe.CY.Res.HH.Thermal.SH.Oil.WH.Elc.Solar.Elec</t>
  </si>
  <si>
    <t>TES.ktoe.CY.Res.HH.Thermal.SH.Oil.WH.Elc.Solar.Solar</t>
  </si>
  <si>
    <t>TES.ktoe.CY.Res.HH.Thermal.SH.Oil.CO</t>
  </si>
  <si>
    <t>TES.ktoe.CY.Res.HH.Thermal.SH.Oil.CO.LPG.LPG</t>
  </si>
  <si>
    <t>TES.ktoe.CY.Res.HH.Thermal.SH.Oil.CO.Elc.Elec</t>
  </si>
  <si>
    <t>TES.ktoe.CY.Res.HH.Thermal.SH.Gas</t>
  </si>
  <si>
    <t>TES.ktoe.CY.Res.HH.Thermal.SH.Gas.SH</t>
  </si>
  <si>
    <t>TES.ktoe.CY.Res.HH.Thermal.SH.Gas.SH.Gas</t>
  </si>
  <si>
    <t>TES.ktoe.CY.Res.HH.Thermal.SH.Gas.SH.Elec</t>
  </si>
  <si>
    <t>TES.ktoe.CY.Res.HH.Thermal.SH.Gas.SC</t>
  </si>
  <si>
    <t>TES.ktoe.CY.Res.HH.Thermal.SH.Gas.SC.AC.Elec</t>
  </si>
  <si>
    <t>TES.ktoe.CY.Res.HH.Thermal.SH.Gas.WH</t>
  </si>
  <si>
    <t>TES.ktoe.CY.Res.HH.Thermal.SH.Gas.WH.Gas.NoSolar.Gas</t>
  </si>
  <si>
    <t>TES.ktoe.CY.Res.HH.Thermal.SH.Gas.WH.Gas.Solar</t>
  </si>
  <si>
    <t>TES.ktoe.CY.Res.HH.Thermal.SH.Gas.WH.Gas.Solar.Gas</t>
  </si>
  <si>
    <t>TES.ktoe.CY.Res.HH.Thermal.SH.Gas.WH.Gas.Solar.Solar</t>
  </si>
  <si>
    <t>TES.ktoe.CY.Res.HH.Thermal.SH.Gas.WH.Elc.NoSolar.Elec</t>
  </si>
  <si>
    <t>TES.ktoe.CY.Res.HH.Thermal.SH.Gas.WH.Elc.Solar</t>
  </si>
  <si>
    <t>TES.ktoe.CY.Res.HH.Thermal.SH.Gas.WH.Elc.Solar.Elec</t>
  </si>
  <si>
    <t>TES.ktoe.CY.Res.HH.Thermal.SH.Gas.WH.Elc.Solar.Solar</t>
  </si>
  <si>
    <t>TES.ktoe.CY.Res.HH.Thermal.SH.Gas.CO</t>
  </si>
  <si>
    <t>TES.ktoe.CY.Res.HH.Thermal.SH.Gas.CO.Gas.Gas</t>
  </si>
  <si>
    <t>TES.ktoe.CY.Res.HH.Thermal.SH.Gas.CO.Elc.Elec</t>
  </si>
  <si>
    <t>TES.ktoe.CY.Res.HH.Thermal.SH.Biomass</t>
  </si>
  <si>
    <t>TES.ktoe.CY.Res.HH.Thermal.SH.Biomass.SH</t>
  </si>
  <si>
    <t>TES.ktoe.CY.Res.HH.Thermal.SH.Biomass.SH.Biomass</t>
  </si>
  <si>
    <t>TES.ktoe.CY.Res.HH.Thermal.SH.Biomass.SH.Elec</t>
  </si>
  <si>
    <t>TES.ktoe.CY.Res.HH.Thermal.SH.Biomass.SC</t>
  </si>
  <si>
    <t>TES.ktoe.CY.Res.HH.Thermal.SH.Biomass.SC.AC.Elec</t>
  </si>
  <si>
    <t>TES.ktoe.CY.Res.HH.Thermal.SH.Biomass.WH</t>
  </si>
  <si>
    <t>TES.ktoe.CY.Res.HH.Thermal.SH.Biomass.WH.Biomass.NoSolar.Biomass</t>
  </si>
  <si>
    <t>TES.ktoe.CY.Res.HH.Thermal.SH.Biomass.WH.Biomass.Solar</t>
  </si>
  <si>
    <t>TES.ktoe.CY.Res.HH.Thermal.SH.Biomass.WH.Biomass.Solar.Biomass</t>
  </si>
  <si>
    <t>TES.ktoe.CY.Res.HH.Thermal.SH.Biomass.WH.Biomass.Solar.Solar</t>
  </si>
  <si>
    <t>TES.ktoe.CY.Res.HH.Thermal.SH.Biomass.WH.LPG.NoSolar.LPG</t>
  </si>
  <si>
    <t>TES.ktoe.CY.Res.HH.Thermal.SH.Biomass.WH.LPG.Solar</t>
  </si>
  <si>
    <t>TES.ktoe.CY.Res.HH.Thermal.SH.Biomass.WH.LPG.Solar.LPG</t>
  </si>
  <si>
    <t>TES.ktoe.CY.Res.HH.Thermal.SH.Biomass.WH.LPG.Solar.Solar</t>
  </si>
  <si>
    <t>TES.ktoe.CY.Res.HH.Thermal.SH.Biomass.WH.Elc.NoSolar.Elec</t>
  </si>
  <si>
    <t>TES.ktoe.CY.Res.HH.Thermal.SH.Biomass.WH.Elc.Solar</t>
  </si>
  <si>
    <t>TES.ktoe.CY.Res.HH.Thermal.SH.Biomass.WH.Elc.Solar.Elec</t>
  </si>
  <si>
    <t>TES.ktoe.CY.Res.HH.Thermal.SH.Biomass.WH.Elc.Solar.Solar</t>
  </si>
  <si>
    <t>TES.ktoe.CY.Res.HH.Thermal.SH.Biomass.CO</t>
  </si>
  <si>
    <t>TES.ktoe.CY.Res.HH.Thermal.SH.Biomass.CO.Biomass.Biomass</t>
  </si>
  <si>
    <t>TES.ktoe.CY.Res.HH.Thermal.SH.Biomass.CO.LPG.LPG</t>
  </si>
  <si>
    <t>TES.ktoe.CY.Res.HH.Thermal.SH.Biomass.CO.Elc.Elec</t>
  </si>
  <si>
    <t>TES.ktoe.CY.Res.HH.Thermal.SH.Geo</t>
  </si>
  <si>
    <t>TES.ktoe.CY.Res.HH.Thermal.SH.Geo.SH</t>
  </si>
  <si>
    <t>TES.ktoe.CY.Res.HH.Thermal.SH.Geo.SH.Geo</t>
  </si>
  <si>
    <t>TES.ktoe.CY.Res.HH.Thermal.SH.Geo.SH.Elec</t>
  </si>
  <si>
    <t>TES.ktoe.CY.Res.HH.Thermal.SH.Geo.SC</t>
  </si>
  <si>
    <t>TES.ktoe.CY.Res.HH.Thermal.SH.Geo.SC.AC.Elec</t>
  </si>
  <si>
    <t>TES.ktoe.CY.Res.HH.Thermal.SH.Geo.WH</t>
  </si>
  <si>
    <t>TES.ktoe.CY.Res.HH.Thermal.SH.Geo.WH.Geo.NoSolar.Geo</t>
  </si>
  <si>
    <t>TES.ktoe.CY.Res.HH.Thermal.SH.Geo.WH.Geo.Solar</t>
  </si>
  <si>
    <t>TES.ktoe.CY.Res.HH.Thermal.SH.Geo.WH.Geo.Solar.Geo</t>
  </si>
  <si>
    <t>TES.ktoe.CY.Res.HH.Thermal.SH.Geo.WH.Geo.Solar.Solar</t>
  </si>
  <si>
    <t>TES.ktoe.CY.Res.HH.Thermal.SH.Geo.WH.Elc.NoSolar.Elec</t>
  </si>
  <si>
    <t>TES.ktoe.CY.Res.HH.Thermal.SH.Geo.WH.Elc.Solar</t>
  </si>
  <si>
    <t>TES.ktoe.CY.Res.HH.Thermal.SH.Geo.WH.Elc.Solar.Elec</t>
  </si>
  <si>
    <t>TES.ktoe.CY.Res.HH.Thermal.SH.Geo.WH.Elc.Solar.Solar</t>
  </si>
  <si>
    <t>TES.ktoe.CY.Res.HH.Thermal.SH.Geo.CO</t>
  </si>
  <si>
    <t>TES.ktoe.CY.Res.HH.Thermal.SH.Geo.CO.LPG.LPG</t>
  </si>
  <si>
    <t>TES.ktoe.CY.Res.HH.Thermal.SH.Geo.CO.Elc.Elec</t>
  </si>
  <si>
    <t>TES.ktoe.CY.Res.HH.Thermal.SH.DistrHeat</t>
  </si>
  <si>
    <t>TES.ktoe.CY.Res.HH.Thermal.SH.DistrHeat.SH</t>
  </si>
  <si>
    <t>TES.ktoe.CY.Res.HH.Thermal.SH.DistrHeat.SH.Steam_Distr</t>
  </si>
  <si>
    <t>TES.ktoe.CY.Res.HH.Thermal.SH.DistrHeat.SH.Elec</t>
  </si>
  <si>
    <t>TES.ktoe.CY.Res.HH.Thermal.SH.DistrHeat.SC</t>
  </si>
  <si>
    <t>TES.ktoe.CY.Res.HH.Thermal.SH.DistrHeat.SC.AC.Elec</t>
  </si>
  <si>
    <t>TES.ktoe.CY.Res.HH.Thermal.SH.DistrHeat.WH</t>
  </si>
  <si>
    <t>TES.ktoe.CY.Res.HH.Thermal.SH.DistrHeat.WH.DistrHeat.NoSolar.Steam_Distr</t>
  </si>
  <si>
    <t>TES.ktoe.CY.Res.HH.Thermal.SH.DistrHeat.WH.DistrHeat.Solar</t>
  </si>
  <si>
    <t>TES.ktoe.CY.Res.HH.Thermal.SH.DistrHeat.WH.DistrHeat.Solar.Steam_Distr</t>
  </si>
  <si>
    <t>TES.ktoe.CY.Res.HH.Thermal.SH.DistrHeat.WH.DistrHeat.Solar.Solar</t>
  </si>
  <si>
    <t>TES.ktoe.CY.Res.HH.Thermal.SH.DistrHeat.WH.Elc.NoSolar.Elec</t>
  </si>
  <si>
    <t>TES.ktoe.CY.Res.HH.Thermal.SH.DistrHeat.WH.Elc.Solar</t>
  </si>
  <si>
    <t>TES.ktoe.CY.Res.HH.Thermal.SH.DistrHeat.WH.Elc.Solar.Elec</t>
  </si>
  <si>
    <t>TES.ktoe.CY.Res.HH.Thermal.SH.DistrHeat.WH.Elc.Solar.Solar</t>
  </si>
  <si>
    <t>TES.ktoe.CY.Res.HH.Thermal.SH.DistrHeat.CO</t>
  </si>
  <si>
    <t>TES.ktoe.CY.Res.HH.Thermal.SH.DistrHeat.CO.LPG.LPG</t>
  </si>
  <si>
    <t>TES.ktoe.CY.Res.HH.Thermal.SH.DistrHeat.CO.Elc.Elec</t>
  </si>
  <si>
    <t>TES.ktoe.CY.Res.HH.Thermal.SH.AdvElc</t>
  </si>
  <si>
    <t>TES.ktoe.CY.Res.HH.Thermal.SH.AdvElc.SH</t>
  </si>
  <si>
    <t>TES.ktoe.CY.Res.HH.Thermal.SH.AdvElc.SH.Elec</t>
  </si>
  <si>
    <t>TES.ktoe.CY.Res.HH.Thermal.SH.AdvElc.SC</t>
  </si>
  <si>
    <t>TES.ktoe.CY.Res.HH.Thermal.SH.AdvElc.SC.AC.Elec</t>
  </si>
  <si>
    <t>TES.ktoe.CY.Res.HH.Thermal.SH.AdvElc.WH</t>
  </si>
  <si>
    <t>TES.ktoe.CY.Res.HH.Thermal.SH.AdvElc.WH.LPG.NoSolar.LPG</t>
  </si>
  <si>
    <t>TES.ktoe.CY.Res.HH.Thermal.SH.AdvElc.WH.LPG.Solar</t>
  </si>
  <si>
    <t>TES.ktoe.CY.Res.HH.Thermal.SH.AdvElc.WH.LPG.Solar.LPG</t>
  </si>
  <si>
    <t>TES.ktoe.CY.Res.HH.Thermal.SH.AdvElc.WH.LPG.Solar.Solar</t>
  </si>
  <si>
    <t>TES.ktoe.CY.Res.HH.Thermal.SH.AdvElc.WH.Elc.NoSolar.Elec</t>
  </si>
  <si>
    <t>TES.ktoe.CY.Res.HH.Thermal.SH.AdvElc.WH.Elc.Solar</t>
  </si>
  <si>
    <t>TES.ktoe.CY.Res.HH.Thermal.SH.AdvElc.WH.Elc.Solar.Elec</t>
  </si>
  <si>
    <t>TES.ktoe.CY.Res.HH.Thermal.SH.AdvElc.WH.Elc.Solar.Solar</t>
  </si>
  <si>
    <t>TES.ktoe.CY.Res.HH.Thermal.SH.AdvElc.CO</t>
  </si>
  <si>
    <t>TES.ktoe.CY.Res.HH.Thermal.SH.AdvElc.CO.LPG.LPG</t>
  </si>
  <si>
    <t>TES.ktoe.CY.Res.HH.Thermal.SH.AdvElc.CO.Elc.Elec</t>
  </si>
  <si>
    <t>TES.ktoe.CY.Res.HH.Thermal.SH.ConvElc</t>
  </si>
  <si>
    <t>TES.ktoe.CY.Res.HH.Thermal.SH.ConvElc.SH</t>
  </si>
  <si>
    <t>TES.ktoe.CY.Res.HH.Thermal.SH.ConvElc.SH.Elec</t>
  </si>
  <si>
    <t>TES.ktoe.CY.Res.HH.Thermal.SH.ConvElc.SC</t>
  </si>
  <si>
    <t>TES.ktoe.CY.Res.HH.Thermal.SH.ConvElc.SC.AC.Elec</t>
  </si>
  <si>
    <t>TES.ktoe.CY.Res.HH.Thermal.SH.ConvElc.WH</t>
  </si>
  <si>
    <t>TES.ktoe.CY.Res.HH.Thermal.SH.ConvElc.WH.LPG.NoSolar.LPG</t>
  </si>
  <si>
    <t>TES.ktoe.CY.Res.HH.Thermal.SH.ConvElc.WH.LPG.Solar</t>
  </si>
  <si>
    <t>TES.ktoe.CY.Res.HH.Thermal.SH.ConvElc.WH.LPG.Solar.LPG</t>
  </si>
  <si>
    <t>TES.ktoe.CY.Res.HH.Thermal.SH.ConvElc.WH.LPG.Solar.Solar</t>
  </si>
  <si>
    <t>TES.ktoe.CY.Res.HH.Thermal.SH.ConvElc.WH.Elc.NoSolar.Elec</t>
  </si>
  <si>
    <t>TES.ktoe.CY.Res.HH.Thermal.SH.ConvElc.WH.Elc.Solar</t>
  </si>
  <si>
    <t>TES.ktoe.CY.Res.HH.Thermal.SH.ConvElc.WH.Elc.Solar.Elec</t>
  </si>
  <si>
    <t>TES.ktoe.CY.Res.HH.Thermal.SH.ConvElc.WH.Elc.Solar.Solar</t>
  </si>
  <si>
    <t>TES.ktoe.CY.Res.HH.Thermal.SH.ConvElc.CO</t>
  </si>
  <si>
    <t>TES.ktoe.CY.Res.HH.Thermal.SH.ConvElc.CO.LPG.LPG</t>
  </si>
  <si>
    <t>TES.ktoe.CY.Res.HH.Thermal.SH.ConvElc.CO.Elc.Elec</t>
  </si>
  <si>
    <t>CY - System efficiency indicator (detailed structure)</t>
  </si>
  <si>
    <t>Eff.ratio.CY.Res.HH.Thermal.SH.Solids</t>
  </si>
  <si>
    <t>Eff.ratio.CY.Res.HH.Thermal.SH.Solids.SH</t>
  </si>
  <si>
    <t>Eff.ratio.CY.Res.HH.Thermal.SH.Solids.SH.Solids</t>
  </si>
  <si>
    <t>Eff.ratio.CY.Res.HH.Thermal.SH.Solids.SH.Elec</t>
  </si>
  <si>
    <t>Eff.ratio.CY.Res.HH.Thermal.SH.Solids.SC</t>
  </si>
  <si>
    <t>Eff.ratio.CY.Res.HH.Thermal.SH.Solids.SC.AC.Elec</t>
  </si>
  <si>
    <t>Eff.ratio.CY.Res.HH.Thermal.SH.Solids.WH</t>
  </si>
  <si>
    <t>Eff.ratio.CY.Res.HH.Thermal.SH.Solids.WH.Solids.NoSolar.Solids</t>
  </si>
  <si>
    <t>Eff.ratio.CY.Res.HH.Thermal.SH.Solids.WH.LPG.NoSolar.LPG</t>
  </si>
  <si>
    <t>Eff.ratio.CY.Res.HH.Thermal.SH.Solids.WH.LPG.Solar</t>
  </si>
  <si>
    <t>Eff.ratio.CY.Res.HH.Thermal.SH.Solids.WH.LPG.Solar.LPG</t>
  </si>
  <si>
    <t>Eff.ratio.CY.Res.HH.Thermal.SH.Solids.WH.LPG.Solar.Solar</t>
  </si>
  <si>
    <t>Eff.ratio.CY.Res.HH.Thermal.SH.Solids.WH.Elc.NoSolar.Elec</t>
  </si>
  <si>
    <t>Eff.ratio.CY.Res.HH.Thermal.SH.Solids.WH.Elc.Solar</t>
  </si>
  <si>
    <t>Eff.ratio.CY.Res.HH.Thermal.SH.Solids.WH.Elc.Solar.Elec</t>
  </si>
  <si>
    <t>Eff.ratio.CY.Res.HH.Thermal.SH.Solids.WH.Elc.Solar.Solar</t>
  </si>
  <si>
    <t>Eff.ratio.CY.Res.HH.Thermal.SH.Solids.CO</t>
  </si>
  <si>
    <t>Eff.ratio.CY.Res.HH.Thermal.SH.Solids.CO.Solids.Solids</t>
  </si>
  <si>
    <t>Eff.ratio.CY.Res.HH.Thermal.SH.Solids.CO.LPG.LPG</t>
  </si>
  <si>
    <t>Eff.ratio.CY.Res.HH.Thermal.SH.Solids.CO.Elc.Elec</t>
  </si>
  <si>
    <t>Eff.ratio.CY.Res.HH.Thermal.SH.LPG</t>
  </si>
  <si>
    <t>Eff.ratio.CY.Res.HH.Thermal.SH.LPG.SH</t>
  </si>
  <si>
    <t>Eff.ratio.CY.Res.HH.Thermal.SH.LPG.SH.LPG</t>
  </si>
  <si>
    <t>Eff.ratio.CY.Res.HH.Thermal.SH.LPG.SH.Elec</t>
  </si>
  <si>
    <t>Eff.ratio.CY.Res.HH.Thermal.SH.LPG.SC</t>
  </si>
  <si>
    <t>Eff.ratio.CY.Res.HH.Thermal.SH.LPG.SC.AC.Elec</t>
  </si>
  <si>
    <t>Eff.ratio.CY.Res.HH.Thermal.SH.LPG.WH</t>
  </si>
  <si>
    <t>Eff.ratio.CY.Res.HH.Thermal.SH.LPG.WH.LPG.NoSolar.LPG</t>
  </si>
  <si>
    <t>Eff.ratio.CY.Res.HH.Thermal.SH.LPG.WH.LPG.Solar</t>
  </si>
  <si>
    <t>Eff.ratio.CY.Res.HH.Thermal.SH.LPG.WH.LPG.Solar.LPG</t>
  </si>
  <si>
    <t>Eff.ratio.CY.Res.HH.Thermal.SH.LPG.WH.LPG.Solar.Solar</t>
  </si>
  <si>
    <t>Eff.ratio.CY.Res.HH.Thermal.SH.LPG.WH.Elc.NoSolar.Elec</t>
  </si>
  <si>
    <t>Eff.ratio.CY.Res.HH.Thermal.SH.LPG.WH.Elc.Solar</t>
  </si>
  <si>
    <t>Eff.ratio.CY.Res.HH.Thermal.SH.LPG.WH.Elc.Solar.Elec</t>
  </si>
  <si>
    <t>Eff.ratio.CY.Res.HH.Thermal.SH.LPG.WH.Elc.Solar.Solar</t>
  </si>
  <si>
    <t>Eff.ratio.CY.Res.HH.Thermal.SH.LPG.CO</t>
  </si>
  <si>
    <t>Eff.ratio.CY.Res.HH.Thermal.SH.LPG.CO.LPG.LPG</t>
  </si>
  <si>
    <t>Eff.ratio.CY.Res.HH.Thermal.SH.LPG.CO.Elc.Elec</t>
  </si>
  <si>
    <t>Eff.ratio.CY.Res.HH.Thermal.SH.Oil</t>
  </si>
  <si>
    <t>Eff.ratio.CY.Res.HH.Thermal.SH.Oil.SH</t>
  </si>
  <si>
    <t>Eff.ratio.CY.Res.HH.Thermal.SH.Oil.SH.Oil</t>
  </si>
  <si>
    <t>Eff.ratio.CY.Res.HH.Thermal.SH.Oil.SH.Elec</t>
  </si>
  <si>
    <t>Eff.ratio.CY.Res.HH.Thermal.SH.Oil.SC</t>
  </si>
  <si>
    <t>Eff.ratio.CY.Res.HH.Thermal.SH.Oil.SC.AC.Elec</t>
  </si>
  <si>
    <t>Eff.ratio.CY.Res.HH.Thermal.SH.Oil.WH</t>
  </si>
  <si>
    <t>Eff.ratio.CY.Res.HH.Thermal.SH.Oil.WH.Oil.NoSolar.Oil</t>
  </si>
  <si>
    <t>Eff.ratio.CY.Res.HH.Thermal.SH.Oil.WH.Oil.Solar</t>
  </si>
  <si>
    <t>Eff.ratio.CY.Res.HH.Thermal.SH.Oil.WH.Oil.Solar.Oil</t>
  </si>
  <si>
    <t>Eff.ratio.CY.Res.HH.Thermal.SH.Oil.WH.Oil.Solar.Solar</t>
  </si>
  <si>
    <t>Eff.ratio.CY.Res.HH.Thermal.SH.Oil.WH.Elc.NoSolar.Elec</t>
  </si>
  <si>
    <t>Eff.ratio.CY.Res.HH.Thermal.SH.Oil.WH.Elc.Solar</t>
  </si>
  <si>
    <t>Eff.ratio.CY.Res.HH.Thermal.SH.Oil.WH.Elc.Solar.Elec</t>
  </si>
  <si>
    <t>Eff.ratio.CY.Res.HH.Thermal.SH.Oil.WH.Elc.Solar.Solar</t>
  </si>
  <si>
    <t>Eff.ratio.CY.Res.HH.Thermal.SH.Oil.CO</t>
  </si>
  <si>
    <t>Eff.ratio.CY.Res.HH.Thermal.SH.Oil.CO.LPG.LPG</t>
  </si>
  <si>
    <t>Eff.ratio.CY.Res.HH.Thermal.SH.Oil.CO.Elc.Elec</t>
  </si>
  <si>
    <t>Eff.ratio.CY.Res.HH.Thermal.SH.Gas</t>
  </si>
  <si>
    <t>Eff.ratio.CY.Res.HH.Thermal.SH.Gas.SH</t>
  </si>
  <si>
    <t>Eff.ratio.CY.Res.HH.Thermal.SH.Gas.SH.Gas</t>
  </si>
  <si>
    <t>Eff.ratio.CY.Res.HH.Thermal.SH.Gas.SH.Elec</t>
  </si>
  <si>
    <t>Eff.ratio.CY.Res.HH.Thermal.SH.Gas.SC</t>
  </si>
  <si>
    <t>Eff.ratio.CY.Res.HH.Thermal.SH.Gas.SC.AC.Elec</t>
  </si>
  <si>
    <t>Eff.ratio.CY.Res.HH.Thermal.SH.Gas.WH</t>
  </si>
  <si>
    <t>Eff.ratio.CY.Res.HH.Thermal.SH.Gas.WH.Gas.NoSolar.Gas</t>
  </si>
  <si>
    <t>Eff.ratio.CY.Res.HH.Thermal.SH.Gas.WH.Gas.Solar</t>
  </si>
  <si>
    <t>Eff.ratio.CY.Res.HH.Thermal.SH.Gas.WH.Gas.Solar.Gas</t>
  </si>
  <si>
    <t>Eff.ratio.CY.Res.HH.Thermal.SH.Gas.WH.Gas.Solar.Solar</t>
  </si>
  <si>
    <t>Eff.ratio.CY.Res.HH.Thermal.SH.Gas.WH.Elc.NoSolar.Elec</t>
  </si>
  <si>
    <t>Eff.ratio.CY.Res.HH.Thermal.SH.Gas.WH.Elc.Solar</t>
  </si>
  <si>
    <t>Eff.ratio.CY.Res.HH.Thermal.SH.Gas.WH.Elc.Solar.Elec</t>
  </si>
  <si>
    <t>Eff.ratio.CY.Res.HH.Thermal.SH.Gas.WH.Elc.Solar.Solar</t>
  </si>
  <si>
    <t>Eff.ratio.CY.Res.HH.Thermal.SH.Gas.CO</t>
  </si>
  <si>
    <t>Eff.ratio.CY.Res.HH.Thermal.SH.Gas.CO.Gas.Gas</t>
  </si>
  <si>
    <t>Eff.ratio.CY.Res.HH.Thermal.SH.Gas.CO.Elc.Elec</t>
  </si>
  <si>
    <t>Eff.ratio.CY.Res.HH.Thermal.SH.Biomass</t>
  </si>
  <si>
    <t>Eff.ratio.CY.Res.HH.Thermal.SH.Biomass.SH</t>
  </si>
  <si>
    <t>Eff.ratio.CY.Res.HH.Thermal.SH.Biomass.SH.Biomass</t>
  </si>
  <si>
    <t>Eff.ratio.CY.Res.HH.Thermal.SH.Biomass.SH.Elec</t>
  </si>
  <si>
    <t>Eff.ratio.CY.Res.HH.Thermal.SH.Biomass.SC</t>
  </si>
  <si>
    <t>Eff.ratio.CY.Res.HH.Thermal.SH.Biomass.SC.AC.Elec</t>
  </si>
  <si>
    <t>Eff.ratio.CY.Res.HH.Thermal.SH.Biomass.WH</t>
  </si>
  <si>
    <t>Eff.ratio.CY.Res.HH.Thermal.SH.Biomass.WH.Biomass.NoSolar.Biomass</t>
  </si>
  <si>
    <t>Eff.ratio.CY.Res.HH.Thermal.SH.Biomass.WH.Biomass.Solar</t>
  </si>
  <si>
    <t>Eff.ratio.CY.Res.HH.Thermal.SH.Biomass.WH.Biomass.Solar.Biomass</t>
  </si>
  <si>
    <t>Eff.ratio.CY.Res.HH.Thermal.SH.Biomass.WH.Biomass.Solar.Solar</t>
  </si>
  <si>
    <t>Eff.ratio.CY.Res.HH.Thermal.SH.Biomass.WH.LPG.NoSolar.LPG</t>
  </si>
  <si>
    <t>Eff.ratio.CY.Res.HH.Thermal.SH.Biomass.WH.LPG.Solar</t>
  </si>
  <si>
    <t>Eff.ratio.CY.Res.HH.Thermal.SH.Biomass.WH.LPG.Solar.LPG</t>
  </si>
  <si>
    <t>Eff.ratio.CY.Res.HH.Thermal.SH.Biomass.WH.LPG.Solar.Solar</t>
  </si>
  <si>
    <t>Eff.ratio.CY.Res.HH.Thermal.SH.Biomass.WH.Elc.NoSolar.Elec</t>
  </si>
  <si>
    <t>Eff.ratio.CY.Res.HH.Thermal.SH.Biomass.WH.Elc.Solar</t>
  </si>
  <si>
    <t>Eff.ratio.CY.Res.HH.Thermal.SH.Biomass.WH.Elc.Solar.Elec</t>
  </si>
  <si>
    <t>Eff.ratio.CY.Res.HH.Thermal.SH.Biomass.WH.Elc.Solar.Solar</t>
  </si>
  <si>
    <t>Eff.ratio.CY.Res.HH.Thermal.SH.Biomass.CO</t>
  </si>
  <si>
    <t>Eff.ratio.CY.Res.HH.Thermal.SH.Biomass.CO.Biomass.Biomass</t>
  </si>
  <si>
    <t>Eff.ratio.CY.Res.HH.Thermal.SH.Biomass.CO.LPG.LPG</t>
  </si>
  <si>
    <t>Eff.ratio.CY.Res.HH.Thermal.SH.Biomass.CO.Elc.Elec</t>
  </si>
  <si>
    <t>Eff.ratio.CY.Res.HH.Thermal.SH.Geo</t>
  </si>
  <si>
    <t>Eff.ratio.CY.Res.HH.Thermal.SH.Geo.SH</t>
  </si>
  <si>
    <t>Eff.ratio.CY.Res.HH.Thermal.SH.Geo.SH.Geo</t>
  </si>
  <si>
    <t>Eff.ratio.CY.Res.HH.Thermal.SH.Geo.SH.Elec</t>
  </si>
  <si>
    <t>Eff.ratio.CY.Res.HH.Thermal.SH.Geo.SC</t>
  </si>
  <si>
    <t>Eff.ratio.CY.Res.HH.Thermal.SH.Geo.SC.AC.Elec</t>
  </si>
  <si>
    <t>Eff.ratio.CY.Res.HH.Thermal.SH.Geo.WH</t>
  </si>
  <si>
    <t>Eff.ratio.CY.Res.HH.Thermal.SH.Geo.WH.Geo.NoSolar.Geo</t>
  </si>
  <si>
    <t>Eff.ratio.CY.Res.HH.Thermal.SH.Geo.WH.Geo.Solar</t>
  </si>
  <si>
    <t>Eff.ratio.CY.Res.HH.Thermal.SH.Geo.WH.Geo.Solar.Geo</t>
  </si>
  <si>
    <t>Eff.ratio.CY.Res.HH.Thermal.SH.Geo.WH.Geo.Solar.Solar</t>
  </si>
  <si>
    <t>Eff.ratio.CY.Res.HH.Thermal.SH.Geo.WH.Elc.NoSolar.Elec</t>
  </si>
  <si>
    <t>Eff.ratio.CY.Res.HH.Thermal.SH.Geo.WH.Elc.Solar</t>
  </si>
  <si>
    <t>Eff.ratio.CY.Res.HH.Thermal.SH.Geo.WH.Elc.Solar.Elec</t>
  </si>
  <si>
    <t>Eff.ratio.CY.Res.HH.Thermal.SH.Geo.WH.Elc.Solar.Solar</t>
  </si>
  <si>
    <t>Eff.ratio.CY.Res.HH.Thermal.SH.Geo.CO</t>
  </si>
  <si>
    <t>Eff.ratio.CY.Res.HH.Thermal.SH.Geo.CO.LPG.LPG</t>
  </si>
  <si>
    <t>Eff.ratio.CY.Res.HH.Thermal.SH.Geo.CO.Elc.Elec</t>
  </si>
  <si>
    <t>Eff.ratio.CY.Res.HH.Thermal.SH.DistrHeat</t>
  </si>
  <si>
    <t>Eff.ratio.CY.Res.HH.Thermal.SH.DistrHeat.SH</t>
  </si>
  <si>
    <t>Eff.ratio.CY.Res.HH.Thermal.SH.DistrHeat.SH.Steam_Distr</t>
  </si>
  <si>
    <t>Eff.ratio.CY.Res.HH.Thermal.SH.DistrHeat.SH.Elec</t>
  </si>
  <si>
    <t>Eff.ratio.CY.Res.HH.Thermal.SH.DistrHeat.SC</t>
  </si>
  <si>
    <t>Eff.ratio.CY.Res.HH.Thermal.SH.DistrHeat.SC.AC.Elec</t>
  </si>
  <si>
    <t>Eff.ratio.CY.Res.HH.Thermal.SH.DistrHeat.WH</t>
  </si>
  <si>
    <t>Eff.ratio.CY.Res.HH.Thermal.SH.DistrHeat.WH.DistrHeat.NoSolar.Steam_Distr</t>
  </si>
  <si>
    <t>Eff.ratio.CY.Res.HH.Thermal.SH.DistrHeat.WH.DistrHeat.Solar</t>
  </si>
  <si>
    <t>Eff.ratio.CY.Res.HH.Thermal.SH.DistrHeat.WH.DistrHeat.Solar.Steam_Distr</t>
  </si>
  <si>
    <t>Eff.ratio.CY.Res.HH.Thermal.SH.DistrHeat.WH.DistrHeat.Solar.Solar</t>
  </si>
  <si>
    <t>Eff.ratio.CY.Res.HH.Thermal.SH.DistrHeat.WH.Elc.NoSolar.Elec</t>
  </si>
  <si>
    <t>Eff.ratio.CY.Res.HH.Thermal.SH.DistrHeat.WH.Elc.Solar</t>
  </si>
  <si>
    <t>Eff.ratio.CY.Res.HH.Thermal.SH.DistrHeat.WH.Elc.Solar.Elec</t>
  </si>
  <si>
    <t>Eff.ratio.CY.Res.HH.Thermal.SH.DistrHeat.WH.Elc.Solar.Solar</t>
  </si>
  <si>
    <t>Eff.ratio.CY.Res.HH.Thermal.SH.DistrHeat.CO</t>
  </si>
  <si>
    <t>Eff.ratio.CY.Res.HH.Thermal.SH.DistrHeat.CO.LPG.LPG</t>
  </si>
  <si>
    <t>Eff.ratio.CY.Res.HH.Thermal.SH.DistrHeat.CO.Elc.Elec</t>
  </si>
  <si>
    <t>Eff.ratio.CY.Res.HH.Thermal.SH.AdvElc</t>
  </si>
  <si>
    <t>Eff.ratio.CY.Res.HH.Thermal.SH.AdvElc.SH</t>
  </si>
  <si>
    <t>Eff.ratio.CY.Res.HH.Thermal.SH.AdvElc.SH.Elec</t>
  </si>
  <si>
    <t>Eff.ratio.CY.Res.HH.Thermal.SH.AdvElc.SC</t>
  </si>
  <si>
    <t>Eff.ratio.CY.Res.HH.Thermal.SH.AdvElc.SC.AC.Elec</t>
  </si>
  <si>
    <t>Eff.ratio.CY.Res.HH.Thermal.SH.AdvElc.WH</t>
  </si>
  <si>
    <t>Eff.ratio.CY.Res.HH.Thermal.SH.AdvElc.WH.LPG.NoSolar.LPG</t>
  </si>
  <si>
    <t>Eff.ratio.CY.Res.HH.Thermal.SH.AdvElc.WH.LPG.Solar</t>
  </si>
  <si>
    <t>Eff.ratio.CY.Res.HH.Thermal.SH.AdvElc.WH.LPG.Solar.LPG</t>
  </si>
  <si>
    <t>Eff.ratio.CY.Res.HH.Thermal.SH.AdvElc.WH.LPG.Solar.Solar</t>
  </si>
  <si>
    <t>Eff.ratio.CY.Res.HH.Thermal.SH.AdvElc.WH.Elc.NoSolar.Elec</t>
  </si>
  <si>
    <t>Eff.ratio.CY.Res.HH.Thermal.SH.AdvElc.WH.Elc.Solar</t>
  </si>
  <si>
    <t>Eff.ratio.CY.Res.HH.Thermal.SH.AdvElc.WH.Elc.Solar.Elec</t>
  </si>
  <si>
    <t>Eff.ratio.CY.Res.HH.Thermal.SH.AdvElc.WH.Elc.Solar.Solar</t>
  </si>
  <si>
    <t>Eff.ratio.CY.Res.HH.Thermal.SH.AdvElc.CO</t>
  </si>
  <si>
    <t>Eff.ratio.CY.Res.HH.Thermal.SH.AdvElc.CO.LPG.LPG</t>
  </si>
  <si>
    <t>Eff.ratio.CY.Res.HH.Thermal.SH.AdvElc.CO.Elc.Elec</t>
  </si>
  <si>
    <t>Eff.ratio.CY.Res.HH.Thermal.SH.ConvElc</t>
  </si>
  <si>
    <t>Eff.ratio.CY.Res.HH.Thermal.SH.ConvElc.SH</t>
  </si>
  <si>
    <t>Eff.ratio.CY.Res.HH.Thermal.SH.ConvElc.SH.Elec</t>
  </si>
  <si>
    <t>Eff.ratio.CY.Res.HH.Thermal.SH.ConvElc.SC</t>
  </si>
  <si>
    <t>Eff.ratio.CY.Res.HH.Thermal.SH.ConvElc.SC.AC.Elec</t>
  </si>
  <si>
    <t>Eff.ratio.CY.Res.HH.Thermal.SH.ConvElc.WH</t>
  </si>
  <si>
    <t>Eff.ratio.CY.Res.HH.Thermal.SH.ConvElc.WH.LPG.NoSolar.LPG</t>
  </si>
  <si>
    <t>Eff.ratio.CY.Res.HH.Thermal.SH.ConvElc.WH.LPG.Solar</t>
  </si>
  <si>
    <t>Eff.ratio.CY.Res.HH.Thermal.SH.ConvElc.WH.LPG.Solar.LPG</t>
  </si>
  <si>
    <t>Eff.ratio.CY.Res.HH.Thermal.SH.ConvElc.WH.LPG.Solar.Solar</t>
  </si>
  <si>
    <t>Eff.ratio.CY.Res.HH.Thermal.SH.ConvElc.WH.Elc.NoSolar.Elec</t>
  </si>
  <si>
    <t>Eff.ratio.CY.Res.HH.Thermal.SH.ConvElc.WH.Elc.Solar</t>
  </si>
  <si>
    <t>Eff.ratio.CY.Res.HH.Thermal.SH.ConvElc.WH.Elc.Solar.Elec</t>
  </si>
  <si>
    <t>Eff.ratio.CY.Res.HH.Thermal.SH.ConvElc.WH.Elc.Solar.Solar</t>
  </si>
  <si>
    <t>Eff.ratio.CY.Res.HH.Thermal.SH.ConvElc.CO</t>
  </si>
  <si>
    <t>Eff.ratio.CY.Res.HH.Thermal.SH.ConvElc.CO.LPG.LPG</t>
  </si>
  <si>
    <t>Eff.ratio.CY.Res.HH.Thermal.SH.ConvElc.CO.Elc.Elec</t>
  </si>
  <si>
    <t>CY - CO2 emissions (detailed structure)</t>
  </si>
  <si>
    <t>EMI.ktCO2.CY.Res.HH.Thermal.SH.Solids</t>
  </si>
  <si>
    <t>EMI.ktCO2.CY.Res.HH.Thermal.SH.Solids.SH</t>
  </si>
  <si>
    <t>EMI.ktCO2.CY.Res.HH.Thermal.SH.Solids.SH.Solids</t>
  </si>
  <si>
    <t>EMI.ktCO2.CY.Res.HH.Thermal.SH.Solids.SH.Elec</t>
  </si>
  <si>
    <t>EMI.ktCO2.CY.Res.HH.Thermal.SH.Solids.SC</t>
  </si>
  <si>
    <t>EMI.ktCO2.CY.Res.HH.Thermal.SH.Solids.SC.AC.Elec</t>
  </si>
  <si>
    <t>EMI.ktCO2.CY.Res.HH.Thermal.SH.Solids.WH</t>
  </si>
  <si>
    <t>EMI.ktCO2.CY.Res.HH.Thermal.SH.Solids.WH.Solids.NoSolar.Solids</t>
  </si>
  <si>
    <t>EMI.ktCO2.CY.Res.HH.Thermal.SH.Solids.WH.LPG.NoSolar.LPG</t>
  </si>
  <si>
    <t>EMI.ktCO2.CY.Res.HH.Thermal.SH.Solids.WH.LPG.Solar</t>
  </si>
  <si>
    <t>EMI.ktCO2.CY.Res.HH.Thermal.SH.Solids.WH.LPG.Solar.LPG</t>
  </si>
  <si>
    <t>EMI.ktCO2.CY.Res.HH.Thermal.SH.Solids.WH.LPG.Solar.Solar</t>
  </si>
  <si>
    <t>EMI.ktCO2.CY.Res.HH.Thermal.SH.Solids.WH.Elc.NoSolar.Elec</t>
  </si>
  <si>
    <t>EMI.ktCO2.CY.Res.HH.Thermal.SH.Solids.WH.Elc.Solar</t>
  </si>
  <si>
    <t>EMI.ktCO2.CY.Res.HH.Thermal.SH.Solids.WH.Elc.Solar.Elec</t>
  </si>
  <si>
    <t>EMI.ktCO2.CY.Res.HH.Thermal.SH.Solids.WH.Elc.Solar.Solar</t>
  </si>
  <si>
    <t>EMI.ktCO2.CY.Res.HH.Thermal.SH.Solids.CO</t>
  </si>
  <si>
    <t>EMI.ktCO2.CY.Res.HH.Thermal.SH.Solids.CO.Solids.Solids</t>
  </si>
  <si>
    <t>EMI.ktCO2.CY.Res.HH.Thermal.SH.Solids.CO.LPG.LPG</t>
  </si>
  <si>
    <t>EMI.ktCO2.CY.Res.HH.Thermal.SH.Solids.CO.Elc.Elec</t>
  </si>
  <si>
    <t>EMI.ktCO2.CY.Res.HH.Thermal.SH.LPG</t>
  </si>
  <si>
    <t>EMI.ktCO2.CY.Res.HH.Thermal.SH.LPG.SH</t>
  </si>
  <si>
    <t>EMI.ktCO2.CY.Res.HH.Thermal.SH.LPG.SH.LPG</t>
  </si>
  <si>
    <t>EMI.ktCO2.CY.Res.HH.Thermal.SH.LPG.SH.Elec</t>
  </si>
  <si>
    <t>EMI.ktCO2.CY.Res.HH.Thermal.SH.LPG.SC</t>
  </si>
  <si>
    <t>EMI.ktCO2.CY.Res.HH.Thermal.SH.LPG.SC.AC.Elec</t>
  </si>
  <si>
    <t>EMI.ktCO2.CY.Res.HH.Thermal.SH.LPG.WH</t>
  </si>
  <si>
    <t>EMI.ktCO2.CY.Res.HH.Thermal.SH.LPG.WH.LPG.NoSolar.LPG</t>
  </si>
  <si>
    <t>EMI.ktCO2.CY.Res.HH.Thermal.SH.LPG.WH.LPG.Solar</t>
  </si>
  <si>
    <t>EMI.ktCO2.CY.Res.HH.Thermal.SH.LPG.WH.LPG.Solar.LPG</t>
  </si>
  <si>
    <t>EMI.ktCO2.CY.Res.HH.Thermal.SH.LPG.WH.LPG.Solar.Solar</t>
  </si>
  <si>
    <t>EMI.ktCO2.CY.Res.HH.Thermal.SH.LPG.WH.Elc.NoSolar.Elec</t>
  </si>
  <si>
    <t>EMI.ktCO2.CY.Res.HH.Thermal.SH.LPG.WH.Elc.Solar</t>
  </si>
  <si>
    <t>EMI.ktCO2.CY.Res.HH.Thermal.SH.LPG.WH.Elc.Solar.Elec</t>
  </si>
  <si>
    <t>EMI.ktCO2.CY.Res.HH.Thermal.SH.LPG.WH.Elc.Solar.Solar</t>
  </si>
  <si>
    <t>EMI.ktCO2.CY.Res.HH.Thermal.SH.LPG.CO</t>
  </si>
  <si>
    <t>EMI.ktCO2.CY.Res.HH.Thermal.SH.LPG.CO.LPG.LPG</t>
  </si>
  <si>
    <t>EMI.ktCO2.CY.Res.HH.Thermal.SH.LPG.CO.Elc.Elec</t>
  </si>
  <si>
    <t>EMI.ktCO2.CY.Res.HH.Thermal.SH.Oil</t>
  </si>
  <si>
    <t>EMI.ktCO2.CY.Res.HH.Thermal.SH.Oil.SH</t>
  </si>
  <si>
    <t>EMI.ktCO2.CY.Res.HH.Thermal.SH.Oil.SH.Oil</t>
  </si>
  <si>
    <t>EMI.ktCO2.CY.Res.HH.Thermal.SH.Oil.SH.Elec</t>
  </si>
  <si>
    <t>EMI.ktCO2.CY.Res.HH.Thermal.SH.Oil.SC</t>
  </si>
  <si>
    <t>EMI.ktCO2.CY.Res.HH.Thermal.SH.Oil.SC.AC.Elec</t>
  </si>
  <si>
    <t>EMI.ktCO2.CY.Res.HH.Thermal.SH.Oil.WH</t>
  </si>
  <si>
    <t>EMI.ktCO2.CY.Res.HH.Thermal.SH.Oil.WH.Oil.NoSolar.Oil</t>
  </si>
  <si>
    <t>EMI.ktCO2.CY.Res.HH.Thermal.SH.Oil.WH.Oil.Solar</t>
  </si>
  <si>
    <t>EMI.ktCO2.CY.Res.HH.Thermal.SH.Oil.WH.Oil.Solar.Oil</t>
  </si>
  <si>
    <t>EMI.ktCO2.CY.Res.HH.Thermal.SH.Oil.WH.Oil.Solar.Solar</t>
  </si>
  <si>
    <t>EMI.ktCO2.CY.Res.HH.Thermal.SH.Oil.WH.Elc.NoSolar.Elec</t>
  </si>
  <si>
    <t>EMI.ktCO2.CY.Res.HH.Thermal.SH.Oil.WH.Elc.Solar</t>
  </si>
  <si>
    <t>EMI.ktCO2.CY.Res.HH.Thermal.SH.Oil.WH.Elc.Solar.Elec</t>
  </si>
  <si>
    <t>EMI.ktCO2.CY.Res.HH.Thermal.SH.Oil.WH.Elc.Solar.Solar</t>
  </si>
  <si>
    <t>EMI.ktCO2.CY.Res.HH.Thermal.SH.Oil.CO</t>
  </si>
  <si>
    <t>EMI.ktCO2.CY.Res.HH.Thermal.SH.Oil.CO.LPG.LPG</t>
  </si>
  <si>
    <t>EMI.ktCO2.CY.Res.HH.Thermal.SH.Oil.CO.Elc.Elec</t>
  </si>
  <si>
    <t>EMI.ktCO2.CY.Res.HH.Thermal.SH.Gas</t>
  </si>
  <si>
    <t>EMI.ktCO2.CY.Res.HH.Thermal.SH.Gas.SH</t>
  </si>
  <si>
    <t>EMI.ktCO2.CY.Res.HH.Thermal.SH.Gas.SH.Gas</t>
  </si>
  <si>
    <t>EMI.ktCO2.CY.Res.HH.Thermal.SH.Gas.SH.Elec</t>
  </si>
  <si>
    <t>EMI.ktCO2.CY.Res.HH.Thermal.SH.Gas.SC</t>
  </si>
  <si>
    <t>EMI.ktCO2.CY.Res.HH.Thermal.SH.Gas.SC.AC.Elec</t>
  </si>
  <si>
    <t>EMI.ktCO2.CY.Res.HH.Thermal.SH.Gas.WH</t>
  </si>
  <si>
    <t>EMI.ktCO2.CY.Res.HH.Thermal.SH.Gas.WH.Gas.NoSolar.Gas</t>
  </si>
  <si>
    <t>EMI.ktCO2.CY.Res.HH.Thermal.SH.Gas.WH.Gas.Solar</t>
  </si>
  <si>
    <t>EMI.ktCO2.CY.Res.HH.Thermal.SH.Gas.WH.Gas.Solar.Gas</t>
  </si>
  <si>
    <t>EMI.ktCO2.CY.Res.HH.Thermal.SH.Gas.WH.Gas.Solar.Solar</t>
  </si>
  <si>
    <t>EMI.ktCO2.CY.Res.HH.Thermal.SH.Gas.WH.Elc.NoSolar.Elec</t>
  </si>
  <si>
    <t>EMI.ktCO2.CY.Res.HH.Thermal.SH.Gas.WH.Elc.Solar</t>
  </si>
  <si>
    <t>EMI.ktCO2.CY.Res.HH.Thermal.SH.Gas.WH.Elc.Solar.Elec</t>
  </si>
  <si>
    <t>EMI.ktCO2.CY.Res.HH.Thermal.SH.Gas.WH.Elc.Solar.Solar</t>
  </si>
  <si>
    <t>EMI.ktCO2.CY.Res.HH.Thermal.SH.Gas.CO</t>
  </si>
  <si>
    <t>EMI.ktCO2.CY.Res.HH.Thermal.SH.Gas.CO.Gas.Gas</t>
  </si>
  <si>
    <t>EMI.ktCO2.CY.Res.HH.Thermal.SH.Gas.CO.Elc.Elec</t>
  </si>
  <si>
    <t>EMI.ktCO2.CY.Res.HH.Thermal.SH.Biomass</t>
  </si>
  <si>
    <t>EMI.ktCO2.CY.Res.HH.Thermal.SH.Biomass.SH</t>
  </si>
  <si>
    <t>EMI.ktCO2.CY.Res.HH.Thermal.SH.Biomass.SH.Biomass</t>
  </si>
  <si>
    <t>EMI.ktCO2.CY.Res.HH.Thermal.SH.Biomass.SH.Elec</t>
  </si>
  <si>
    <t>EMI.ktCO2.CY.Res.HH.Thermal.SH.Biomass.SC</t>
  </si>
  <si>
    <t>EMI.ktCO2.CY.Res.HH.Thermal.SH.Biomass.SC.AC.Elec</t>
  </si>
  <si>
    <t>EMI.ktCO2.CY.Res.HH.Thermal.SH.Biomass.WH</t>
  </si>
  <si>
    <t>EMI.ktCO2.CY.Res.HH.Thermal.SH.Biomass.WH.Biomass.NoSolar.Biomass</t>
  </si>
  <si>
    <t>EMI.ktCO2.CY.Res.HH.Thermal.SH.Biomass.WH.Biomass.Solar</t>
  </si>
  <si>
    <t>EMI.ktCO2.CY.Res.HH.Thermal.SH.Biomass.WH.Biomass.Solar.Biomass</t>
  </si>
  <si>
    <t>EMI.ktCO2.CY.Res.HH.Thermal.SH.Biomass.WH.Biomass.Solar.Solar</t>
  </si>
  <si>
    <t>EMI.ktCO2.CY.Res.HH.Thermal.SH.Biomass.WH.LPG.NoSolar.LPG</t>
  </si>
  <si>
    <t>EMI.ktCO2.CY.Res.HH.Thermal.SH.Biomass.WH.LPG.Solar</t>
  </si>
  <si>
    <t>EMI.ktCO2.CY.Res.HH.Thermal.SH.Biomass.WH.LPG.Solar.LPG</t>
  </si>
  <si>
    <t>EMI.ktCO2.CY.Res.HH.Thermal.SH.Biomass.WH.LPG.Solar.Solar</t>
  </si>
  <si>
    <t>EMI.ktCO2.CY.Res.HH.Thermal.SH.Biomass.WH.Elc.NoSolar.Elec</t>
  </si>
  <si>
    <t>EMI.ktCO2.CY.Res.HH.Thermal.SH.Biomass.WH.Elc.Solar</t>
  </si>
  <si>
    <t>EMI.ktCO2.CY.Res.HH.Thermal.SH.Biomass.WH.Elc.Solar.Elec</t>
  </si>
  <si>
    <t>EMI.ktCO2.CY.Res.HH.Thermal.SH.Biomass.WH.Elc.Solar.Solar</t>
  </si>
  <si>
    <t>EMI.ktCO2.CY.Res.HH.Thermal.SH.Biomass.CO</t>
  </si>
  <si>
    <t>EMI.ktCO2.CY.Res.HH.Thermal.SH.Biomass.CO.Biomass.Biomass</t>
  </si>
  <si>
    <t>EMI.ktCO2.CY.Res.HH.Thermal.SH.Biomass.CO.LPG.LPG</t>
  </si>
  <si>
    <t>EMI.ktCO2.CY.Res.HH.Thermal.SH.Biomass.CO.Elc.Elec</t>
  </si>
  <si>
    <t>EMI.ktCO2.CY.Res.HH.Thermal.SH.Geo</t>
  </si>
  <si>
    <t>EMI.ktCO2.CY.Res.HH.Thermal.SH.Geo.SH</t>
  </si>
  <si>
    <t>EMI.ktCO2.CY.Res.HH.Thermal.SH.Geo.SH.Geo</t>
  </si>
  <si>
    <t>EMI.ktCO2.CY.Res.HH.Thermal.SH.Geo.SH.Elec</t>
  </si>
  <si>
    <t>EMI.ktCO2.CY.Res.HH.Thermal.SH.Geo.SC</t>
  </si>
  <si>
    <t>EMI.ktCO2.CY.Res.HH.Thermal.SH.Geo.SC.AC.Elec</t>
  </si>
  <si>
    <t>EMI.ktCO2.CY.Res.HH.Thermal.SH.Geo.WH</t>
  </si>
  <si>
    <t>EMI.ktCO2.CY.Res.HH.Thermal.SH.Geo.WH.Geo.NoSolar.Geo</t>
  </si>
  <si>
    <t>EMI.ktCO2.CY.Res.HH.Thermal.SH.Geo.WH.Geo.Solar</t>
  </si>
  <si>
    <t>EMI.ktCO2.CY.Res.HH.Thermal.SH.Geo.WH.Geo.Solar.Geo</t>
  </si>
  <si>
    <t>EMI.ktCO2.CY.Res.HH.Thermal.SH.Geo.WH.Geo.Solar.Solar</t>
  </si>
  <si>
    <t>EMI.ktCO2.CY.Res.HH.Thermal.SH.Geo.WH.Elc.NoSolar.Elec</t>
  </si>
  <si>
    <t>EMI.ktCO2.CY.Res.HH.Thermal.SH.Geo.WH.Elc.Solar</t>
  </si>
  <si>
    <t>EMI.ktCO2.CY.Res.HH.Thermal.SH.Geo.WH.Elc.Solar.Elec</t>
  </si>
  <si>
    <t>EMI.ktCO2.CY.Res.HH.Thermal.SH.Geo.WH.Elc.Solar.Solar</t>
  </si>
  <si>
    <t>EMI.ktCO2.CY.Res.HH.Thermal.SH.Geo.CO</t>
  </si>
  <si>
    <t>EMI.ktCO2.CY.Res.HH.Thermal.SH.Geo.CO.LPG.LPG</t>
  </si>
  <si>
    <t>EMI.ktCO2.CY.Res.HH.Thermal.SH.Geo.CO.Elc.Elec</t>
  </si>
  <si>
    <t>EMI.ktCO2.CY.Res.HH.Thermal.SH.DistrHeat</t>
  </si>
  <si>
    <t>EMI.ktCO2.CY.Res.HH.Thermal.SH.DistrHeat.SH</t>
  </si>
  <si>
    <t>EMI.ktCO2.CY.Res.HH.Thermal.SH.DistrHeat.SH.Steam_Distr</t>
  </si>
  <si>
    <t>EMI.ktCO2.CY.Res.HH.Thermal.SH.DistrHeat.SH.Elec</t>
  </si>
  <si>
    <t>EMI.ktCO2.CY.Res.HH.Thermal.SH.DistrHeat.SC</t>
  </si>
  <si>
    <t>EMI.ktCO2.CY.Res.HH.Thermal.SH.DistrHeat.SC.AC.Elec</t>
  </si>
  <si>
    <t>EMI.ktCO2.CY.Res.HH.Thermal.SH.DistrHeat.WH</t>
  </si>
  <si>
    <t>EMI.ktCO2.CY.Res.HH.Thermal.SH.DistrHeat.WH.DistrHeat.NoSolar.Steam_Distr</t>
  </si>
  <si>
    <t>EMI.ktCO2.CY.Res.HH.Thermal.SH.DistrHeat.WH.DistrHeat.Solar</t>
  </si>
  <si>
    <t>EMI.ktCO2.CY.Res.HH.Thermal.SH.DistrHeat.WH.DistrHeat.Solar.Steam_Distr</t>
  </si>
  <si>
    <t>EMI.ktCO2.CY.Res.HH.Thermal.SH.DistrHeat.WH.DistrHeat.Solar.Solar</t>
  </si>
  <si>
    <t>EMI.ktCO2.CY.Res.HH.Thermal.SH.DistrHeat.WH.Elc.NoSolar.Elec</t>
  </si>
  <si>
    <t>EMI.ktCO2.CY.Res.HH.Thermal.SH.DistrHeat.WH.Elc.Solar</t>
  </si>
  <si>
    <t>EMI.ktCO2.CY.Res.HH.Thermal.SH.DistrHeat.WH.Elc.Solar.Elec</t>
  </si>
  <si>
    <t>EMI.ktCO2.CY.Res.HH.Thermal.SH.DistrHeat.WH.Elc.Solar.Solar</t>
  </si>
  <si>
    <t>EMI.ktCO2.CY.Res.HH.Thermal.SH.DistrHeat.CO</t>
  </si>
  <si>
    <t>EMI.ktCO2.CY.Res.HH.Thermal.SH.DistrHeat.CO.LPG.LPG</t>
  </si>
  <si>
    <t>EMI.ktCO2.CY.Res.HH.Thermal.SH.DistrHeat.CO.Elc.Elec</t>
  </si>
  <si>
    <t>EMI.ktCO2.CY.Res.HH.Thermal.SH.AdvElc</t>
  </si>
  <si>
    <t>EMI.ktCO2.CY.Res.HH.Thermal.SH.AdvElc.SH</t>
  </si>
  <si>
    <t>EMI.ktCO2.CY.Res.HH.Thermal.SH.AdvElc.SH.Elec</t>
  </si>
  <si>
    <t>EMI.ktCO2.CY.Res.HH.Thermal.SH.AdvElc.SC</t>
  </si>
  <si>
    <t>EMI.ktCO2.CY.Res.HH.Thermal.SH.AdvElc.SC.AC.Elec</t>
  </si>
  <si>
    <t>EMI.ktCO2.CY.Res.HH.Thermal.SH.AdvElc.WH</t>
  </si>
  <si>
    <t>EMI.ktCO2.CY.Res.HH.Thermal.SH.AdvElc.WH.LPG.NoSolar.LPG</t>
  </si>
  <si>
    <t>EMI.ktCO2.CY.Res.HH.Thermal.SH.AdvElc.WH.LPG.Solar</t>
  </si>
  <si>
    <t>EMI.ktCO2.CY.Res.HH.Thermal.SH.AdvElc.WH.LPG.Solar.LPG</t>
  </si>
  <si>
    <t>EMI.ktCO2.CY.Res.HH.Thermal.SH.AdvElc.WH.LPG.Solar.Solar</t>
  </si>
  <si>
    <t>EMI.ktCO2.CY.Res.HH.Thermal.SH.AdvElc.WH.Elc.NoSolar.Elec</t>
  </si>
  <si>
    <t>EMI.ktCO2.CY.Res.HH.Thermal.SH.AdvElc.WH.Elc.Solar</t>
  </si>
  <si>
    <t>EMI.ktCO2.CY.Res.HH.Thermal.SH.AdvElc.WH.Elc.Solar.Elec</t>
  </si>
  <si>
    <t>EMI.ktCO2.CY.Res.HH.Thermal.SH.AdvElc.WH.Elc.Solar.Solar</t>
  </si>
  <si>
    <t>EMI.ktCO2.CY.Res.HH.Thermal.SH.AdvElc.CO</t>
  </si>
  <si>
    <t>EMI.ktCO2.CY.Res.HH.Thermal.SH.AdvElc.CO.LPG.LPG</t>
  </si>
  <si>
    <t>EMI.ktCO2.CY.Res.HH.Thermal.SH.AdvElc.CO.Elc.Elec</t>
  </si>
  <si>
    <t>EMI.ktCO2.CY.Res.HH.Thermal.SH.ConvElc</t>
  </si>
  <si>
    <t>EMI.ktCO2.CY.Res.HH.Thermal.SH.ConvElc.SH</t>
  </si>
  <si>
    <t>EMI.ktCO2.CY.Res.HH.Thermal.SH.ConvElc.SH.Elec</t>
  </si>
  <si>
    <t>EMI.ktCO2.CY.Res.HH.Thermal.SH.ConvElc.SC</t>
  </si>
  <si>
    <t>EMI.ktCO2.CY.Res.HH.Thermal.SH.ConvElc.SC.AC.Elec</t>
  </si>
  <si>
    <t>EMI.ktCO2.CY.Res.HH.Thermal.SH.ConvElc.WH</t>
  </si>
  <si>
    <t>EMI.ktCO2.CY.Res.HH.Thermal.SH.ConvElc.WH.LPG.NoSolar.LPG</t>
  </si>
  <si>
    <t>EMI.ktCO2.CY.Res.HH.Thermal.SH.ConvElc.WH.LPG.Solar</t>
  </si>
  <si>
    <t>EMI.ktCO2.CY.Res.HH.Thermal.SH.ConvElc.WH.LPG.Solar.LPG</t>
  </si>
  <si>
    <t>EMI.ktCO2.CY.Res.HH.Thermal.SH.ConvElc.WH.LPG.Solar.Solar</t>
  </si>
  <si>
    <t>EMI.ktCO2.CY.Res.HH.Thermal.SH.ConvElc.WH.Elc.NoSolar.Elec</t>
  </si>
  <si>
    <t>EMI.ktCO2.CY.Res.HH.Thermal.SH.ConvElc.WH.Elc.Solar</t>
  </si>
  <si>
    <t>EMI.ktCO2.CY.Res.HH.Thermal.SH.ConvElc.WH.Elc.Solar.Elec</t>
  </si>
  <si>
    <t>EMI.ktCO2.CY.Res.HH.Thermal.SH.ConvElc.WH.Elc.Solar.Solar</t>
  </si>
  <si>
    <t>EMI.ktCO2.CY.Res.HH.Thermal.SH.ConvElc.CO</t>
  </si>
  <si>
    <t>EMI.ktCO2.CY.Res.HH.Thermal.SH.ConvElc.CO.LPG.LPG</t>
  </si>
  <si>
    <t>EMI.ktCO2.CY.Res.HH.Thermal.SH.ConvElc.CO.Elc.Elec</t>
  </si>
  <si>
    <t>CY - Final energy consumption per household (detailed structure)</t>
  </si>
  <si>
    <t>FEC_per_household.kWh.CY.Res.HH.Thermal.SH.Solids</t>
  </si>
  <si>
    <t>FEC_per_household.kWh.CY.Res.HH.Thermal.SH.Solids.SH</t>
  </si>
  <si>
    <t>FEC_per_household.kWh.CY.Res.HH.Thermal.SH.Solids.SH.Solids</t>
  </si>
  <si>
    <t>FEC_per_household.kWh.CY.Res.HH.Thermal.SH.Solids.SH.Elec</t>
  </si>
  <si>
    <t>FEC_per_household.kWh.CY.Res.HH.Thermal.SH.Solids.SC</t>
  </si>
  <si>
    <t>FEC_per_household.kWh.CY.Res.HH.Thermal.SH.Solids.SC.AC.Elec</t>
  </si>
  <si>
    <t>FEC_per_household.kWh.CY.Res.HH.Thermal.SH.Solids.WH</t>
  </si>
  <si>
    <t>FEC_per_household.kWh.CY.Res.HH.Thermal.SH.Solids.WH.Solids.NoSolar.Solids</t>
  </si>
  <si>
    <t>FEC_per_household.kWh.CY.Res.HH.Thermal.SH.Solids.WH.LPG.NoSolar.LPG</t>
  </si>
  <si>
    <t>FEC_per_household.kWh.CY.Res.HH.Thermal.SH.Solids.WH.LPG.Solar</t>
  </si>
  <si>
    <t>FEC_per_household.kWh.CY.Res.HH.Thermal.SH.Solids.WH.LPG.Solar.LPG</t>
  </si>
  <si>
    <t>FEC_per_household.kWh.CY.Res.HH.Thermal.SH.Solids.WH.LPG.Solar.Solar</t>
  </si>
  <si>
    <t>FEC_per_household.kWh.CY.Res.HH.Thermal.SH.Solids.WH.Elc.NoSolar.Elec</t>
  </si>
  <si>
    <t>FEC_per_household.kWh.CY.Res.HH.Thermal.SH.Solids.WH.Elc.Solar</t>
  </si>
  <si>
    <t>FEC_per_household.kWh.CY.Res.HH.Thermal.SH.Solids.WH.Elc.Solar.Elec</t>
  </si>
  <si>
    <t>FEC_per_household.kWh.CY.Res.HH.Thermal.SH.Solids.WH.Elc.Solar.Solar</t>
  </si>
  <si>
    <t>FEC_per_household.kWh.CY.Res.HH.Thermal.SH.Solids.CO</t>
  </si>
  <si>
    <t>FEC_per_household.kWh.CY.Res.HH.Thermal.SH.Solids.CO.Solids.Solids</t>
  </si>
  <si>
    <t>FEC_per_household.kWh.CY.Res.HH.Thermal.SH.Solids.CO.LPG.LPG</t>
  </si>
  <si>
    <t>FEC_per_household.kWh.CY.Res.HH.Thermal.SH.Solids.CO.Elc.Elec</t>
  </si>
  <si>
    <t>FEC_per_household.kWh.CY.Res.HH.Thermal.SH.LPG</t>
  </si>
  <si>
    <t>FEC_per_household.kWh.CY.Res.HH.Thermal.SH.LPG.SH</t>
  </si>
  <si>
    <t>FEC_per_household.kWh.CY.Res.HH.Thermal.SH.LPG.SH.LPG</t>
  </si>
  <si>
    <t>FEC_per_household.kWh.CY.Res.HH.Thermal.SH.LPG.SH.Elec</t>
  </si>
  <si>
    <t>FEC_per_household.kWh.CY.Res.HH.Thermal.SH.LPG.SC</t>
  </si>
  <si>
    <t>FEC_per_household.kWh.CY.Res.HH.Thermal.SH.LPG.SC.AC.Elec</t>
  </si>
  <si>
    <t>FEC_per_household.kWh.CY.Res.HH.Thermal.SH.LPG.WH</t>
  </si>
  <si>
    <t>FEC_per_household.kWh.CY.Res.HH.Thermal.SH.LPG.WH.LPG.NoSolar.LPG</t>
  </si>
  <si>
    <t>FEC_per_household.kWh.CY.Res.HH.Thermal.SH.LPG.WH.LPG.Solar</t>
  </si>
  <si>
    <t>FEC_per_household.kWh.CY.Res.HH.Thermal.SH.LPG.WH.LPG.Solar.LPG</t>
  </si>
  <si>
    <t>FEC_per_household.kWh.CY.Res.HH.Thermal.SH.LPG.WH.LPG.Solar.Solar</t>
  </si>
  <si>
    <t>FEC_per_household.kWh.CY.Res.HH.Thermal.SH.LPG.WH.Elc.NoSolar.Elec</t>
  </si>
  <si>
    <t>FEC_per_household.kWh.CY.Res.HH.Thermal.SH.LPG.WH.Elc.Solar</t>
  </si>
  <si>
    <t>FEC_per_household.kWh.CY.Res.HH.Thermal.SH.LPG.WH.Elc.Solar.Elec</t>
  </si>
  <si>
    <t>FEC_per_household.kWh.CY.Res.HH.Thermal.SH.LPG.WH.Elc.Solar.Solar</t>
  </si>
  <si>
    <t>FEC_per_household.kWh.CY.Res.HH.Thermal.SH.LPG.CO</t>
  </si>
  <si>
    <t>FEC_per_household.kWh.CY.Res.HH.Thermal.SH.LPG.CO.LPG.LPG</t>
  </si>
  <si>
    <t>FEC_per_household.kWh.CY.Res.HH.Thermal.SH.LPG.CO.Elc.Elec</t>
  </si>
  <si>
    <t>FEC_per_household.kWh.CY.Res.HH.Thermal.SH.Oil</t>
  </si>
  <si>
    <t>FEC_per_household.kWh.CY.Res.HH.Thermal.SH.Oil.SH</t>
  </si>
  <si>
    <t>FEC_per_household.kWh.CY.Res.HH.Thermal.SH.Oil.SH.Oil</t>
  </si>
  <si>
    <t>FEC_per_household.kWh.CY.Res.HH.Thermal.SH.Oil.SH.Elec</t>
  </si>
  <si>
    <t>FEC_per_household.kWh.CY.Res.HH.Thermal.SH.Oil.SC</t>
  </si>
  <si>
    <t>FEC_per_household.kWh.CY.Res.HH.Thermal.SH.Oil.SC.AC.Elec</t>
  </si>
  <si>
    <t>FEC_per_household.kWh.CY.Res.HH.Thermal.SH.Oil.WH</t>
  </si>
  <si>
    <t>FEC_per_household.kWh.CY.Res.HH.Thermal.SH.Oil.WH.Oil.NoSolar.Oil</t>
  </si>
  <si>
    <t>FEC_per_household.kWh.CY.Res.HH.Thermal.SH.Oil.WH.Oil.Solar</t>
  </si>
  <si>
    <t>FEC_per_household.kWh.CY.Res.HH.Thermal.SH.Oil.WH.Oil.Solar.Oil</t>
  </si>
  <si>
    <t>FEC_per_household.kWh.CY.Res.HH.Thermal.SH.Oil.WH.Oil.Solar.Solar</t>
  </si>
  <si>
    <t>FEC_per_household.kWh.CY.Res.HH.Thermal.SH.Oil.WH.Elc.NoSolar.Elec</t>
  </si>
  <si>
    <t>FEC_per_household.kWh.CY.Res.HH.Thermal.SH.Oil.WH.Elc.Solar</t>
  </si>
  <si>
    <t>FEC_per_household.kWh.CY.Res.HH.Thermal.SH.Oil.WH.Elc.Solar.Elec</t>
  </si>
  <si>
    <t>FEC_per_household.kWh.CY.Res.HH.Thermal.SH.Oil.WH.Elc.Solar.Solar</t>
  </si>
  <si>
    <t>FEC_per_household.kWh.CY.Res.HH.Thermal.SH.Oil.CO</t>
  </si>
  <si>
    <t>FEC_per_household.kWh.CY.Res.HH.Thermal.SH.Oil.CO.LPG.LPG</t>
  </si>
  <si>
    <t>FEC_per_household.kWh.CY.Res.HH.Thermal.SH.Oil.CO.Elc.Elec</t>
  </si>
  <si>
    <t>FEC_per_household.kWh.CY.Res.HH.Thermal.SH.Gas</t>
  </si>
  <si>
    <t>FEC_per_household.kWh.CY.Res.HH.Thermal.SH.Gas.SH</t>
  </si>
  <si>
    <t>FEC_per_household.kWh.CY.Res.HH.Thermal.SH.Gas.SH.Gas</t>
  </si>
  <si>
    <t>FEC_per_household.kWh.CY.Res.HH.Thermal.SH.Gas.SH.Elec</t>
  </si>
  <si>
    <t>FEC_per_household.kWh.CY.Res.HH.Thermal.SH.Gas.SC</t>
  </si>
  <si>
    <t>FEC_per_household.kWh.CY.Res.HH.Thermal.SH.Gas.SC.AC.Elec</t>
  </si>
  <si>
    <t>FEC_per_household.kWh.CY.Res.HH.Thermal.SH.Gas.WH</t>
  </si>
  <si>
    <t>FEC_per_household.kWh.CY.Res.HH.Thermal.SH.Gas.WH.Gas.NoSolar.Gas</t>
  </si>
  <si>
    <t>FEC_per_household.kWh.CY.Res.HH.Thermal.SH.Gas.WH.Gas.Solar</t>
  </si>
  <si>
    <t>FEC_per_household.kWh.CY.Res.HH.Thermal.SH.Gas.WH.Gas.Solar.Gas</t>
  </si>
  <si>
    <t>FEC_per_household.kWh.CY.Res.HH.Thermal.SH.Gas.WH.Gas.Solar.Solar</t>
  </si>
  <si>
    <t>FEC_per_household.kWh.CY.Res.HH.Thermal.SH.Gas.WH.Elc.NoSolar.Elec</t>
  </si>
  <si>
    <t>FEC_per_household.kWh.CY.Res.HH.Thermal.SH.Gas.WH.Elc.Solar</t>
  </si>
  <si>
    <t>FEC_per_household.kWh.CY.Res.HH.Thermal.SH.Gas.WH.Elc.Solar.Elec</t>
  </si>
  <si>
    <t>FEC_per_household.kWh.CY.Res.HH.Thermal.SH.Gas.WH.Elc.Solar.Solar</t>
  </si>
  <si>
    <t>FEC_per_household.kWh.CY.Res.HH.Thermal.SH.Gas.CO</t>
  </si>
  <si>
    <t>FEC_per_household.kWh.CY.Res.HH.Thermal.SH.Gas.CO.Gas.Gas</t>
  </si>
  <si>
    <t>FEC_per_household.kWh.CY.Res.HH.Thermal.SH.Gas.CO.Elc.Elec</t>
  </si>
  <si>
    <t>FEC_per_household.kWh.CY.Res.HH.Thermal.SH.Biomass</t>
  </si>
  <si>
    <t>FEC_per_household.kWh.CY.Res.HH.Thermal.SH.Biomass.SH</t>
  </si>
  <si>
    <t>FEC_per_household.kWh.CY.Res.HH.Thermal.SH.Biomass.SH.Biomass</t>
  </si>
  <si>
    <t>FEC_per_household.kWh.CY.Res.HH.Thermal.SH.Biomass.SH.Elec</t>
  </si>
  <si>
    <t>FEC_per_household.kWh.CY.Res.HH.Thermal.SH.Biomass.SC</t>
  </si>
  <si>
    <t>FEC_per_household.kWh.CY.Res.HH.Thermal.SH.Biomass.SC.AC.Elec</t>
  </si>
  <si>
    <t>FEC_per_household.kWh.CY.Res.HH.Thermal.SH.Biomass.WH</t>
  </si>
  <si>
    <t>FEC_per_household.kWh.CY.Res.HH.Thermal.SH.Biomass.WH.Biomass.NoSolar.Biomass</t>
  </si>
  <si>
    <t>FEC_per_household.kWh.CY.Res.HH.Thermal.SH.Biomass.WH.Biomass.Solar</t>
  </si>
  <si>
    <t>FEC_per_household.kWh.CY.Res.HH.Thermal.SH.Biomass.WH.Biomass.Solar.Biomass</t>
  </si>
  <si>
    <t>FEC_per_household.kWh.CY.Res.HH.Thermal.SH.Biomass.WH.Biomass.Solar.Solar</t>
  </si>
  <si>
    <t>FEC_per_household.kWh.CY.Res.HH.Thermal.SH.Biomass.WH.LPG.NoSolar.LPG</t>
  </si>
  <si>
    <t>FEC_per_household.kWh.CY.Res.HH.Thermal.SH.Biomass.WH.LPG.Solar</t>
  </si>
  <si>
    <t>FEC_per_household.kWh.CY.Res.HH.Thermal.SH.Biomass.WH.LPG.Solar.LPG</t>
  </si>
  <si>
    <t>FEC_per_household.kWh.CY.Res.HH.Thermal.SH.Biomass.WH.LPG.Solar.Solar</t>
  </si>
  <si>
    <t>FEC_per_household.kWh.CY.Res.HH.Thermal.SH.Biomass.WH.Elc.NoSolar.Elec</t>
  </si>
  <si>
    <t>FEC_per_household.kWh.CY.Res.HH.Thermal.SH.Biomass.WH.Elc.Solar</t>
  </si>
  <si>
    <t>FEC_per_household.kWh.CY.Res.HH.Thermal.SH.Biomass.WH.Elc.Solar.Elec</t>
  </si>
  <si>
    <t>FEC_per_household.kWh.CY.Res.HH.Thermal.SH.Biomass.WH.Elc.Solar.Solar</t>
  </si>
  <si>
    <t>FEC_per_household.kWh.CY.Res.HH.Thermal.SH.Biomass.CO</t>
  </si>
  <si>
    <t>FEC_per_household.kWh.CY.Res.HH.Thermal.SH.Biomass.CO.Biomass.Biomass</t>
  </si>
  <si>
    <t>FEC_per_household.kWh.CY.Res.HH.Thermal.SH.Biomass.CO.LPG.LPG</t>
  </si>
  <si>
    <t>FEC_per_household.kWh.CY.Res.HH.Thermal.SH.Biomass.CO.Elc.Elec</t>
  </si>
  <si>
    <t>FEC_per_household.kWh.CY.Res.HH.Thermal.SH.Geo</t>
  </si>
  <si>
    <t>FEC_per_household.kWh.CY.Res.HH.Thermal.SH.Geo.SH</t>
  </si>
  <si>
    <t>FEC_per_household.kWh.CY.Res.HH.Thermal.SH.Geo.SH.Geo</t>
  </si>
  <si>
    <t>FEC_per_household.kWh.CY.Res.HH.Thermal.SH.Geo.SH.Elec</t>
  </si>
  <si>
    <t>FEC_per_household.kWh.CY.Res.HH.Thermal.SH.Geo.SC</t>
  </si>
  <si>
    <t>FEC_per_household.kWh.CY.Res.HH.Thermal.SH.Geo.SC.AC.Elec</t>
  </si>
  <si>
    <t>FEC_per_household.kWh.CY.Res.HH.Thermal.SH.Geo.WH</t>
  </si>
  <si>
    <t>FEC_per_household.kWh.CY.Res.HH.Thermal.SH.Geo.WH.Geo.NoSolar.Geo</t>
  </si>
  <si>
    <t>FEC_per_household.kWh.CY.Res.HH.Thermal.SH.Geo.WH.Geo.Solar</t>
  </si>
  <si>
    <t>FEC_per_household.kWh.CY.Res.HH.Thermal.SH.Geo.WH.Geo.Solar.Geo</t>
  </si>
  <si>
    <t>FEC_per_household.kWh.CY.Res.HH.Thermal.SH.Geo.WH.Geo.Solar.Solar</t>
  </si>
  <si>
    <t>FEC_per_household.kWh.CY.Res.HH.Thermal.SH.Geo.WH.Elc.NoSolar.Elec</t>
  </si>
  <si>
    <t>FEC_per_household.kWh.CY.Res.HH.Thermal.SH.Geo.WH.Elc.Solar</t>
  </si>
  <si>
    <t>FEC_per_household.kWh.CY.Res.HH.Thermal.SH.Geo.WH.Elc.Solar.Elec</t>
  </si>
  <si>
    <t>FEC_per_household.kWh.CY.Res.HH.Thermal.SH.Geo.WH.Elc.Solar.Solar</t>
  </si>
  <si>
    <t>FEC_per_household.kWh.CY.Res.HH.Thermal.SH.Geo.CO</t>
  </si>
  <si>
    <t>FEC_per_household.kWh.CY.Res.HH.Thermal.SH.Geo.CO.LPG.LPG</t>
  </si>
  <si>
    <t>FEC_per_household.kWh.CY.Res.HH.Thermal.SH.Geo.CO.Elc.Elec</t>
  </si>
  <si>
    <t>FEC_per_household.kWh.CY.Res.HH.Thermal.SH.DistrHeat</t>
  </si>
  <si>
    <t>FEC_per_household.kWh.CY.Res.HH.Thermal.SH.DistrHeat.SH</t>
  </si>
  <si>
    <t>FEC_per_household.kWh.CY.Res.HH.Thermal.SH.DistrHeat.SH.Steam_Distr</t>
  </si>
  <si>
    <t>FEC_per_household.kWh.CY.Res.HH.Thermal.SH.DistrHeat.SH.Elec</t>
  </si>
  <si>
    <t>FEC_per_household.kWh.CY.Res.HH.Thermal.SH.DistrHeat.SC</t>
  </si>
  <si>
    <t>FEC_per_household.kWh.CY.Res.HH.Thermal.SH.DistrHeat.SC.AC.Elec</t>
  </si>
  <si>
    <t>FEC_per_household.kWh.CY.Res.HH.Thermal.SH.DistrHeat.WH</t>
  </si>
  <si>
    <t>FEC_per_household.kWh.CY.Res.HH.Thermal.SH.DistrHeat.WH.DistrHeat.NoSolar.Steam_Distr</t>
  </si>
  <si>
    <t>FEC_per_household.kWh.CY.Res.HH.Thermal.SH.DistrHeat.WH.DistrHeat.Solar</t>
  </si>
  <si>
    <t>FEC_per_household.kWh.CY.Res.HH.Thermal.SH.DistrHeat.WH.DistrHeat.Solar.Steam_Distr</t>
  </si>
  <si>
    <t>FEC_per_household.kWh.CY.Res.HH.Thermal.SH.DistrHeat.WH.DistrHeat.Solar.Solar</t>
  </si>
  <si>
    <t>FEC_per_household.kWh.CY.Res.HH.Thermal.SH.DistrHeat.WH.Elc.NoSolar.Elec</t>
  </si>
  <si>
    <t>FEC_per_household.kWh.CY.Res.HH.Thermal.SH.DistrHeat.WH.Elc.Solar</t>
  </si>
  <si>
    <t>FEC_per_household.kWh.CY.Res.HH.Thermal.SH.DistrHeat.WH.Elc.Solar.Elec</t>
  </si>
  <si>
    <t>FEC_per_household.kWh.CY.Res.HH.Thermal.SH.DistrHeat.WH.Elc.Solar.Solar</t>
  </si>
  <si>
    <t>FEC_per_household.kWh.CY.Res.HH.Thermal.SH.DistrHeat.CO</t>
  </si>
  <si>
    <t>FEC_per_household.kWh.CY.Res.HH.Thermal.SH.DistrHeat.CO.LPG.LPG</t>
  </si>
  <si>
    <t>FEC_per_household.kWh.CY.Res.HH.Thermal.SH.DistrHeat.CO.Elc.Elec</t>
  </si>
  <si>
    <t>FEC_per_household.kWh.CY.Res.HH.Thermal.SH.AdvElc</t>
  </si>
  <si>
    <t>FEC_per_household.kWh.CY.Res.HH.Thermal.SH.AdvElc.SH</t>
  </si>
  <si>
    <t>FEC_per_household.kWh.CY.Res.HH.Thermal.SH.AdvElc.SH.Elec</t>
  </si>
  <si>
    <t>FEC_per_household.kWh.CY.Res.HH.Thermal.SH.AdvElc.SC</t>
  </si>
  <si>
    <t>FEC_per_household.kWh.CY.Res.HH.Thermal.SH.AdvElc.SC.AC.Elec</t>
  </si>
  <si>
    <t>FEC_per_household.kWh.CY.Res.HH.Thermal.SH.AdvElc.WH</t>
  </si>
  <si>
    <t>FEC_per_household.kWh.CY.Res.HH.Thermal.SH.AdvElc.WH.LPG.NoSolar.LPG</t>
  </si>
  <si>
    <t>FEC_per_household.kWh.CY.Res.HH.Thermal.SH.AdvElc.WH.LPG.Solar</t>
  </si>
  <si>
    <t>FEC_per_household.kWh.CY.Res.HH.Thermal.SH.AdvElc.WH.LPG.Solar.LPG</t>
  </si>
  <si>
    <t>FEC_per_household.kWh.CY.Res.HH.Thermal.SH.AdvElc.WH.LPG.Solar.Solar</t>
  </si>
  <si>
    <t>FEC_per_household.kWh.CY.Res.HH.Thermal.SH.AdvElc.WH.Elc.NoSolar.Elec</t>
  </si>
  <si>
    <t>FEC_per_household.kWh.CY.Res.HH.Thermal.SH.AdvElc.WH.Elc.Solar</t>
  </si>
  <si>
    <t>FEC_per_household.kWh.CY.Res.HH.Thermal.SH.AdvElc.WH.Elc.Solar.Elec</t>
  </si>
  <si>
    <t>FEC_per_household.kWh.CY.Res.HH.Thermal.SH.AdvElc.WH.Elc.Solar.Solar</t>
  </si>
  <si>
    <t>FEC_per_household.kWh.CY.Res.HH.Thermal.SH.AdvElc.CO</t>
  </si>
  <si>
    <t>FEC_per_household.kWh.CY.Res.HH.Thermal.SH.AdvElc.CO.LPG.LPG</t>
  </si>
  <si>
    <t>FEC_per_household.kWh.CY.Res.HH.Thermal.SH.AdvElc.CO.Elc.Elec</t>
  </si>
  <si>
    <t>FEC_per_household.kWh.CY.Res.HH.Thermal.SH.ConvElc</t>
  </si>
  <si>
    <t>FEC_per_household.kWh.CY.Res.HH.Thermal.SH.ConvElc.SH</t>
  </si>
  <si>
    <t>FEC_per_household.kWh.CY.Res.HH.Thermal.SH.ConvElc.SH.Elec</t>
  </si>
  <si>
    <t>FEC_per_household.kWh.CY.Res.HH.Thermal.SH.ConvElc.SC</t>
  </si>
  <si>
    <t>FEC_per_household.kWh.CY.Res.HH.Thermal.SH.ConvElc.SC.AC.Elec</t>
  </si>
  <si>
    <t>FEC_per_household.kWh.CY.Res.HH.Thermal.SH.ConvElc.WH</t>
  </si>
  <si>
    <t>FEC_per_household.kWh.CY.Res.HH.Thermal.SH.ConvElc.WH.LPG.NoSolar.LPG</t>
  </si>
  <si>
    <t>FEC_per_household.kWh.CY.Res.HH.Thermal.SH.ConvElc.WH.LPG.Solar</t>
  </si>
  <si>
    <t>FEC_per_household.kWh.CY.Res.HH.Thermal.SH.ConvElc.WH.LPG.Solar.LPG</t>
  </si>
  <si>
    <t>FEC_per_household.kWh.CY.Res.HH.Thermal.SH.ConvElc.WH.LPG.Solar.Solar</t>
  </si>
  <si>
    <t>FEC_per_household.kWh.CY.Res.HH.Thermal.SH.ConvElc.WH.Elc.NoSolar.Elec</t>
  </si>
  <si>
    <t>FEC_per_household.kWh.CY.Res.HH.Thermal.SH.ConvElc.WH.Elc.Solar</t>
  </si>
  <si>
    <t>FEC_per_household.kWh.CY.Res.HH.Thermal.SH.ConvElc.WH.Elc.Solar.Elec</t>
  </si>
  <si>
    <t>FEC_per_household.kWh.CY.Res.HH.Thermal.SH.ConvElc.WH.Elc.Solar.Solar</t>
  </si>
  <si>
    <t>FEC_per_household.kWh.CY.Res.HH.Thermal.SH.ConvElc.CO</t>
  </si>
  <si>
    <t>FEC_per_household.kWh.CY.Res.HH.Thermal.SH.ConvElc.CO.LPG.LPG</t>
  </si>
  <si>
    <t>FEC_per_household.kWh.CY.Res.HH.Thermal.SH.ConvElc.CO.Elc.Elec</t>
  </si>
  <si>
    <t>CY - Thermal energy service per household (detailed structure)</t>
  </si>
  <si>
    <t>TES_per_household.kWh.CY.Res.HH.Thermal.SH.Solids</t>
  </si>
  <si>
    <t>TES_per_household.kWh.CY.Res.HH.Thermal.SH.Solids.SH</t>
  </si>
  <si>
    <t>TES_per_household.kWh.CY.Res.HH.Thermal.SH.Solids.SH.Solids</t>
  </si>
  <si>
    <t>TES_per_household.kWh.CY.Res.HH.Thermal.SH.Solids.SH.Elec</t>
  </si>
  <si>
    <t>TES_per_household.kWh.CY.Res.HH.Thermal.SH.Solids.SC</t>
  </si>
  <si>
    <t>TES_per_household.kWh.CY.Res.HH.Thermal.SH.Solids.SC.AC.Elec</t>
  </si>
  <si>
    <t>TES_per_household.kWh.CY.Res.HH.Thermal.SH.Solids.WH</t>
  </si>
  <si>
    <t>TES_per_household.kWh.CY.Res.HH.Thermal.SH.Solids.WH.Solids.NoSolar.Solids</t>
  </si>
  <si>
    <t>TES_per_household.kWh.CY.Res.HH.Thermal.SH.Solids.WH.LPG.NoSolar.LPG</t>
  </si>
  <si>
    <t>TES_per_household.kWh.CY.Res.HH.Thermal.SH.Solids.WH.LPG.Solar</t>
  </si>
  <si>
    <t>TES_per_household.kWh.CY.Res.HH.Thermal.SH.Solids.WH.LPG.Solar.LPG</t>
  </si>
  <si>
    <t>TES_per_household.kWh.CY.Res.HH.Thermal.SH.Solids.WH.LPG.Solar.Solar</t>
  </si>
  <si>
    <t>TES_per_household.kWh.CY.Res.HH.Thermal.SH.Solids.WH.Elc.NoSolar.Elec</t>
  </si>
  <si>
    <t>TES_per_household.kWh.CY.Res.HH.Thermal.SH.Solids.WH.Elc.Solar</t>
  </si>
  <si>
    <t>TES_per_household.kWh.CY.Res.HH.Thermal.SH.Solids.WH.Elc.Solar.Elec</t>
  </si>
  <si>
    <t>TES_per_household.kWh.CY.Res.HH.Thermal.SH.Solids.WH.Elc.Solar.Solar</t>
  </si>
  <si>
    <t>TES_per_household.kWh.CY.Res.HH.Thermal.SH.Solids.CO</t>
  </si>
  <si>
    <t>TES_per_household.kWh.CY.Res.HH.Thermal.SH.Solids.CO.Solids.Solids</t>
  </si>
  <si>
    <t>TES_per_household.kWh.CY.Res.HH.Thermal.SH.Solids.CO.LPG.LPG</t>
  </si>
  <si>
    <t>TES_per_household.kWh.CY.Res.HH.Thermal.SH.Solids.CO.Elc.Elec</t>
  </si>
  <si>
    <t>TES_per_household.kWh.CY.Res.HH.Thermal.SH.LPG</t>
  </si>
  <si>
    <t>TES_per_household.kWh.CY.Res.HH.Thermal.SH.LPG.SH</t>
  </si>
  <si>
    <t>TES_per_household.kWh.CY.Res.HH.Thermal.SH.LPG.SH.LPG</t>
  </si>
  <si>
    <t>TES_per_household.kWh.CY.Res.HH.Thermal.SH.LPG.SH.Elec</t>
  </si>
  <si>
    <t>TES_per_household.kWh.CY.Res.HH.Thermal.SH.LPG.SC</t>
  </si>
  <si>
    <t>TES_per_household.kWh.CY.Res.HH.Thermal.SH.LPG.SC.AC.Elec</t>
  </si>
  <si>
    <t>TES_per_household.kWh.CY.Res.HH.Thermal.SH.LPG.WH</t>
  </si>
  <si>
    <t>TES_per_household.kWh.CY.Res.HH.Thermal.SH.LPG.WH.LPG.NoSolar.LPG</t>
  </si>
  <si>
    <t>TES_per_household.kWh.CY.Res.HH.Thermal.SH.LPG.WH.LPG.Solar</t>
  </si>
  <si>
    <t>TES_per_household.kWh.CY.Res.HH.Thermal.SH.LPG.WH.LPG.Solar.LPG</t>
  </si>
  <si>
    <t>TES_per_household.kWh.CY.Res.HH.Thermal.SH.LPG.WH.LPG.Solar.Solar</t>
  </si>
  <si>
    <t>TES_per_household.kWh.CY.Res.HH.Thermal.SH.LPG.WH.Elc.NoSolar.Elec</t>
  </si>
  <si>
    <t>TES_per_household.kWh.CY.Res.HH.Thermal.SH.LPG.WH.Elc.Solar</t>
  </si>
  <si>
    <t>TES_per_household.kWh.CY.Res.HH.Thermal.SH.LPG.WH.Elc.Solar.Elec</t>
  </si>
  <si>
    <t>TES_per_household.kWh.CY.Res.HH.Thermal.SH.LPG.WH.Elc.Solar.Solar</t>
  </si>
  <si>
    <t>TES_per_household.kWh.CY.Res.HH.Thermal.SH.LPG.CO</t>
  </si>
  <si>
    <t>TES_per_household.kWh.CY.Res.HH.Thermal.SH.LPG.CO.LPG.LPG</t>
  </si>
  <si>
    <t>TES_per_household.kWh.CY.Res.HH.Thermal.SH.LPG.CO.Elc.Elec</t>
  </si>
  <si>
    <t>TES_per_household.kWh.CY.Res.HH.Thermal.SH.Oil</t>
  </si>
  <si>
    <t>TES_per_household.kWh.CY.Res.HH.Thermal.SH.Oil.SH</t>
  </si>
  <si>
    <t>TES_per_household.kWh.CY.Res.HH.Thermal.SH.Oil.SH.Oil</t>
  </si>
  <si>
    <t>TES_per_household.kWh.CY.Res.HH.Thermal.SH.Oil.SH.Elec</t>
  </si>
  <si>
    <t>TES_per_household.kWh.CY.Res.HH.Thermal.SH.Oil.SC</t>
  </si>
  <si>
    <t>TES_per_household.kWh.CY.Res.HH.Thermal.SH.Oil.SC.AC.Elec</t>
  </si>
  <si>
    <t>TES_per_household.kWh.CY.Res.HH.Thermal.SH.Oil.WH</t>
  </si>
  <si>
    <t>TES_per_household.kWh.CY.Res.HH.Thermal.SH.Oil.WH.Oil.NoSolar.Oil</t>
  </si>
  <si>
    <t>TES_per_household.kWh.CY.Res.HH.Thermal.SH.Oil.WH.Oil.Solar</t>
  </si>
  <si>
    <t>TES_per_household.kWh.CY.Res.HH.Thermal.SH.Oil.WH.Oil.Solar.Oil</t>
  </si>
  <si>
    <t>TES_per_household.kWh.CY.Res.HH.Thermal.SH.Oil.WH.Oil.Solar.Solar</t>
  </si>
  <si>
    <t>TES_per_household.kWh.CY.Res.HH.Thermal.SH.Oil.WH.Elc.NoSolar.Elec</t>
  </si>
  <si>
    <t>TES_per_household.kWh.CY.Res.HH.Thermal.SH.Oil.WH.Elc.Solar</t>
  </si>
  <si>
    <t>TES_per_household.kWh.CY.Res.HH.Thermal.SH.Oil.WH.Elc.Solar.Elec</t>
  </si>
  <si>
    <t>TES_per_household.kWh.CY.Res.HH.Thermal.SH.Oil.WH.Elc.Solar.Solar</t>
  </si>
  <si>
    <t>TES_per_household.kWh.CY.Res.HH.Thermal.SH.Oil.CO</t>
  </si>
  <si>
    <t>TES_per_household.kWh.CY.Res.HH.Thermal.SH.Oil.CO.LPG.LPG</t>
  </si>
  <si>
    <t>TES_per_household.kWh.CY.Res.HH.Thermal.SH.Oil.CO.Elc.Elec</t>
  </si>
  <si>
    <t>TES_per_household.kWh.CY.Res.HH.Thermal.SH.Gas</t>
  </si>
  <si>
    <t>TES_per_household.kWh.CY.Res.HH.Thermal.SH.Gas.SH</t>
  </si>
  <si>
    <t>TES_per_household.kWh.CY.Res.HH.Thermal.SH.Gas.SH.Gas</t>
  </si>
  <si>
    <t>TES_per_household.kWh.CY.Res.HH.Thermal.SH.Gas.SH.Elec</t>
  </si>
  <si>
    <t>TES_per_household.kWh.CY.Res.HH.Thermal.SH.Gas.SC</t>
  </si>
  <si>
    <t>TES_per_household.kWh.CY.Res.HH.Thermal.SH.Gas.SC.AC.Elec</t>
  </si>
  <si>
    <t>TES_per_household.kWh.CY.Res.HH.Thermal.SH.Gas.WH</t>
  </si>
  <si>
    <t>TES_per_household.kWh.CY.Res.HH.Thermal.SH.Gas.WH.Gas.NoSolar.Gas</t>
  </si>
  <si>
    <t>TES_per_household.kWh.CY.Res.HH.Thermal.SH.Gas.WH.Gas.Solar</t>
  </si>
  <si>
    <t>TES_per_household.kWh.CY.Res.HH.Thermal.SH.Gas.WH.Gas.Solar.Gas</t>
  </si>
  <si>
    <t>TES_per_household.kWh.CY.Res.HH.Thermal.SH.Gas.WH.Gas.Solar.Solar</t>
  </si>
  <si>
    <t>TES_per_household.kWh.CY.Res.HH.Thermal.SH.Gas.WH.Elc.NoSolar.Elec</t>
  </si>
  <si>
    <t>TES_per_household.kWh.CY.Res.HH.Thermal.SH.Gas.WH.Elc.Solar</t>
  </si>
  <si>
    <t>TES_per_household.kWh.CY.Res.HH.Thermal.SH.Gas.WH.Elc.Solar.Elec</t>
  </si>
  <si>
    <t>TES_per_household.kWh.CY.Res.HH.Thermal.SH.Gas.WH.Elc.Solar.Solar</t>
  </si>
  <si>
    <t>TES_per_household.kWh.CY.Res.HH.Thermal.SH.Gas.CO</t>
  </si>
  <si>
    <t>TES_per_household.kWh.CY.Res.HH.Thermal.SH.Gas.CO.Gas.Gas</t>
  </si>
  <si>
    <t>TES_per_household.kWh.CY.Res.HH.Thermal.SH.Gas.CO.Elc.Elec</t>
  </si>
  <si>
    <t>TES_per_household.kWh.CY.Res.HH.Thermal.SH.Biomass</t>
  </si>
  <si>
    <t>TES_per_household.kWh.CY.Res.HH.Thermal.SH.Biomass.SH</t>
  </si>
  <si>
    <t>TES_per_household.kWh.CY.Res.HH.Thermal.SH.Biomass.SH.Biomass</t>
  </si>
  <si>
    <t>TES_per_household.kWh.CY.Res.HH.Thermal.SH.Biomass.SH.Elec</t>
  </si>
  <si>
    <t>TES_per_household.kWh.CY.Res.HH.Thermal.SH.Biomass.SC</t>
  </si>
  <si>
    <t>TES_per_household.kWh.CY.Res.HH.Thermal.SH.Biomass.SC.AC.Elec</t>
  </si>
  <si>
    <t>TES_per_household.kWh.CY.Res.HH.Thermal.SH.Biomass.WH</t>
  </si>
  <si>
    <t>TES_per_household.kWh.CY.Res.HH.Thermal.SH.Biomass.WH.Biomass.NoSolar.Biomass</t>
  </si>
  <si>
    <t>TES_per_household.kWh.CY.Res.HH.Thermal.SH.Biomass.WH.Biomass.Solar</t>
  </si>
  <si>
    <t>TES_per_household.kWh.CY.Res.HH.Thermal.SH.Biomass.WH.Biomass.Solar.Biomass</t>
  </si>
  <si>
    <t>TES_per_household.kWh.CY.Res.HH.Thermal.SH.Biomass.WH.Biomass.Solar.Solar</t>
  </si>
  <si>
    <t>TES_per_household.kWh.CY.Res.HH.Thermal.SH.Biomass.WH.LPG.NoSolar.LPG</t>
  </si>
  <si>
    <t>TES_per_household.kWh.CY.Res.HH.Thermal.SH.Biomass.WH.LPG.Solar</t>
  </si>
  <si>
    <t>TES_per_household.kWh.CY.Res.HH.Thermal.SH.Biomass.WH.LPG.Solar.LPG</t>
  </si>
  <si>
    <t>TES_per_household.kWh.CY.Res.HH.Thermal.SH.Biomass.WH.LPG.Solar.Solar</t>
  </si>
  <si>
    <t>TES_per_household.kWh.CY.Res.HH.Thermal.SH.Biomass.WH.Elc.NoSolar.Elec</t>
  </si>
  <si>
    <t>TES_per_household.kWh.CY.Res.HH.Thermal.SH.Biomass.WH.Elc.Solar</t>
  </si>
  <si>
    <t>TES_per_household.kWh.CY.Res.HH.Thermal.SH.Biomass.WH.Elc.Solar.Elec</t>
  </si>
  <si>
    <t>TES_per_household.kWh.CY.Res.HH.Thermal.SH.Biomass.WH.Elc.Solar.Solar</t>
  </si>
  <si>
    <t>TES_per_household.kWh.CY.Res.HH.Thermal.SH.Biomass.CO</t>
  </si>
  <si>
    <t>TES_per_household.kWh.CY.Res.HH.Thermal.SH.Biomass.CO.Biomass.Biomass</t>
  </si>
  <si>
    <t>TES_per_household.kWh.CY.Res.HH.Thermal.SH.Biomass.CO.LPG.LPG</t>
  </si>
  <si>
    <t>TES_per_household.kWh.CY.Res.HH.Thermal.SH.Biomass.CO.Elc.Elec</t>
  </si>
  <si>
    <t>TES_per_household.kWh.CY.Res.HH.Thermal.SH.Geo</t>
  </si>
  <si>
    <t>TES_per_household.kWh.CY.Res.HH.Thermal.SH.Geo.SH</t>
  </si>
  <si>
    <t>TES_per_household.kWh.CY.Res.HH.Thermal.SH.Geo.SH.Geo</t>
  </si>
  <si>
    <t>TES_per_household.kWh.CY.Res.HH.Thermal.SH.Geo.SH.Elec</t>
  </si>
  <si>
    <t>TES_per_household.kWh.CY.Res.HH.Thermal.SH.Geo.SC</t>
  </si>
  <si>
    <t>TES_per_household.kWh.CY.Res.HH.Thermal.SH.Geo.SC.AC.Elec</t>
  </si>
  <si>
    <t>TES_per_household.kWh.CY.Res.HH.Thermal.SH.Geo.WH</t>
  </si>
  <si>
    <t>TES_per_household.kWh.CY.Res.HH.Thermal.SH.Geo.WH.Geo.NoSolar.Geo</t>
  </si>
  <si>
    <t>TES_per_household.kWh.CY.Res.HH.Thermal.SH.Geo.WH.Geo.Solar</t>
  </si>
  <si>
    <t>TES_per_household.kWh.CY.Res.HH.Thermal.SH.Geo.WH.Geo.Solar.Geo</t>
  </si>
  <si>
    <t>TES_per_household.kWh.CY.Res.HH.Thermal.SH.Geo.WH.Geo.Solar.Solar</t>
  </si>
  <si>
    <t>TES_per_household.kWh.CY.Res.HH.Thermal.SH.Geo.WH.Elc.NoSolar.Elec</t>
  </si>
  <si>
    <t>TES_per_household.kWh.CY.Res.HH.Thermal.SH.Geo.WH.Elc.Solar</t>
  </si>
  <si>
    <t>TES_per_household.kWh.CY.Res.HH.Thermal.SH.Geo.WH.Elc.Solar.Elec</t>
  </si>
  <si>
    <t>TES_per_household.kWh.CY.Res.HH.Thermal.SH.Geo.WH.Elc.Solar.Solar</t>
  </si>
  <si>
    <t>TES_per_household.kWh.CY.Res.HH.Thermal.SH.Geo.CO</t>
  </si>
  <si>
    <t>TES_per_household.kWh.CY.Res.HH.Thermal.SH.Geo.CO.LPG.LPG</t>
  </si>
  <si>
    <t>TES_per_household.kWh.CY.Res.HH.Thermal.SH.Geo.CO.Elc.Elec</t>
  </si>
  <si>
    <t>TES_per_household.kWh.CY.Res.HH.Thermal.SH.DistrHeat</t>
  </si>
  <si>
    <t>TES_per_household.kWh.CY.Res.HH.Thermal.SH.DistrHeat.SH</t>
  </si>
  <si>
    <t>TES_per_household.kWh.CY.Res.HH.Thermal.SH.DistrHeat.SH.Steam_Distr</t>
  </si>
  <si>
    <t>TES_per_household.kWh.CY.Res.HH.Thermal.SH.DistrHeat.SH.Elec</t>
  </si>
  <si>
    <t>TES_per_household.kWh.CY.Res.HH.Thermal.SH.DistrHeat.SC</t>
  </si>
  <si>
    <t>TES_per_household.kWh.CY.Res.HH.Thermal.SH.DistrHeat.SC.AC.Elec</t>
  </si>
  <si>
    <t>TES_per_household.kWh.CY.Res.HH.Thermal.SH.DistrHeat.WH</t>
  </si>
  <si>
    <t>TES_per_household.kWh.CY.Res.HH.Thermal.SH.DistrHeat.WH.DistrHeat.NoSolar.Steam_Distr</t>
  </si>
  <si>
    <t>TES_per_household.kWh.CY.Res.HH.Thermal.SH.DistrHeat.WH.DistrHeat.Solar</t>
  </si>
  <si>
    <t>TES_per_household.kWh.CY.Res.HH.Thermal.SH.DistrHeat.WH.DistrHeat.Solar.Steam_Distr</t>
  </si>
  <si>
    <t>TES_per_household.kWh.CY.Res.HH.Thermal.SH.DistrHeat.WH.DistrHeat.Solar.Solar</t>
  </si>
  <si>
    <t>TES_per_household.kWh.CY.Res.HH.Thermal.SH.DistrHeat.WH.Elc.NoSolar.Elec</t>
  </si>
  <si>
    <t>TES_per_household.kWh.CY.Res.HH.Thermal.SH.DistrHeat.WH.Elc.Solar</t>
  </si>
  <si>
    <t>TES_per_household.kWh.CY.Res.HH.Thermal.SH.DistrHeat.WH.Elc.Solar.Elec</t>
  </si>
  <si>
    <t>TES_per_household.kWh.CY.Res.HH.Thermal.SH.DistrHeat.WH.Elc.Solar.Solar</t>
  </si>
  <si>
    <t>TES_per_household.kWh.CY.Res.HH.Thermal.SH.DistrHeat.CO</t>
  </si>
  <si>
    <t>TES_per_household.kWh.CY.Res.HH.Thermal.SH.DistrHeat.CO.LPG.LPG</t>
  </si>
  <si>
    <t>TES_per_household.kWh.CY.Res.HH.Thermal.SH.DistrHeat.CO.Elc.Elec</t>
  </si>
  <si>
    <t>TES_per_household.kWh.CY.Res.HH.Thermal.SH.AdvElc</t>
  </si>
  <si>
    <t>TES_per_household.kWh.CY.Res.HH.Thermal.SH.AdvElc.SH</t>
  </si>
  <si>
    <t>TES_per_household.kWh.CY.Res.HH.Thermal.SH.AdvElc.SH.Elec</t>
  </si>
  <si>
    <t>TES_per_household.kWh.CY.Res.HH.Thermal.SH.AdvElc.SC</t>
  </si>
  <si>
    <t>TES_per_household.kWh.CY.Res.HH.Thermal.SH.AdvElc.SC.AC.Elec</t>
  </si>
  <si>
    <t>TES_per_household.kWh.CY.Res.HH.Thermal.SH.AdvElc.WH</t>
  </si>
  <si>
    <t>TES_per_household.kWh.CY.Res.HH.Thermal.SH.AdvElc.WH.LPG.NoSolar.LPG</t>
  </si>
  <si>
    <t>TES_per_household.kWh.CY.Res.HH.Thermal.SH.AdvElc.WH.LPG.Solar</t>
  </si>
  <si>
    <t>TES_per_household.kWh.CY.Res.HH.Thermal.SH.AdvElc.WH.LPG.Solar.LPG</t>
  </si>
  <si>
    <t>TES_per_household.kWh.CY.Res.HH.Thermal.SH.AdvElc.WH.LPG.Solar.Solar</t>
  </si>
  <si>
    <t>TES_per_household.kWh.CY.Res.HH.Thermal.SH.AdvElc.WH.Elc.NoSolar.Elec</t>
  </si>
  <si>
    <t>TES_per_household.kWh.CY.Res.HH.Thermal.SH.AdvElc.WH.Elc.Solar</t>
  </si>
  <si>
    <t>TES_per_household.kWh.CY.Res.HH.Thermal.SH.AdvElc.WH.Elc.Solar.Elec</t>
  </si>
  <si>
    <t>TES_per_household.kWh.CY.Res.HH.Thermal.SH.AdvElc.WH.Elc.Solar.Solar</t>
  </si>
  <si>
    <t>TES_per_household.kWh.CY.Res.HH.Thermal.SH.AdvElc.CO</t>
  </si>
  <si>
    <t>TES_per_household.kWh.CY.Res.HH.Thermal.SH.AdvElc.CO.LPG.LPG</t>
  </si>
  <si>
    <t>TES_per_household.kWh.CY.Res.HH.Thermal.SH.AdvElc.CO.Elc.Elec</t>
  </si>
  <si>
    <t>TES_per_household.kWh.CY.Res.HH.Thermal.SH.ConvElc</t>
  </si>
  <si>
    <t>TES_per_household.kWh.CY.Res.HH.Thermal.SH.ConvElc.SH</t>
  </si>
  <si>
    <t>TES_per_household.kWh.CY.Res.HH.Thermal.SH.ConvElc.SH.Elec</t>
  </si>
  <si>
    <t>TES_per_household.kWh.CY.Res.HH.Thermal.SH.ConvElc.SC</t>
  </si>
  <si>
    <t>TES_per_household.kWh.CY.Res.HH.Thermal.SH.ConvElc.SC.AC.Elec</t>
  </si>
  <si>
    <t>TES_per_household.kWh.CY.Res.HH.Thermal.SH.ConvElc.WH</t>
  </si>
  <si>
    <t>TES_per_household.kWh.CY.Res.HH.Thermal.SH.ConvElc.WH.LPG.NoSolar.LPG</t>
  </si>
  <si>
    <t>TES_per_household.kWh.CY.Res.HH.Thermal.SH.ConvElc.WH.LPG.Solar</t>
  </si>
  <si>
    <t>TES_per_household.kWh.CY.Res.HH.Thermal.SH.ConvElc.WH.LPG.Solar.LPG</t>
  </si>
  <si>
    <t>TES_per_household.kWh.CY.Res.HH.Thermal.SH.ConvElc.WH.LPG.Solar.Solar</t>
  </si>
  <si>
    <t>TES_per_household.kWh.CY.Res.HH.Thermal.SH.ConvElc.WH.Elc.NoSolar.Elec</t>
  </si>
  <si>
    <t>TES_per_household.kWh.CY.Res.HH.Thermal.SH.ConvElc.WH.Elc.Solar</t>
  </si>
  <si>
    <t>TES_per_household.kWh.CY.Res.HH.Thermal.SH.ConvElc.WH.Elc.Solar.Elec</t>
  </si>
  <si>
    <t>TES_per_household.kWh.CY.Res.HH.Thermal.SH.ConvElc.WH.Elc.Solar.Solar</t>
  </si>
  <si>
    <t>TES_per_household.kWh.CY.Res.HH.Thermal.SH.ConvElc.CO</t>
  </si>
  <si>
    <t>TES_per_household.kWh.CY.Res.HH.Thermal.SH.ConvElc.CO.LPG.LPG</t>
  </si>
  <si>
    <t>TES_per_household.kWh.CY.Res.HH.Thermal.SH.ConvElc.CO.Elc.Elec</t>
  </si>
  <si>
    <t>CY - CO2 emissions per household (detailed structure)</t>
  </si>
  <si>
    <t>EMI_per_household.kgCO2.CY.Res.HH.Thermal.SH.Solids</t>
  </si>
  <si>
    <t>EMI_per_household.kgCO2.CY.Res.HH.Thermal.SH.Solids.SH</t>
  </si>
  <si>
    <t>EMI_per_household.kgCO2.CY.Res.HH.Thermal.SH.Solids.SH.Solids</t>
  </si>
  <si>
    <t>EMI_per_household.kgCO2.CY.Res.HH.Thermal.SH.Solids.SH.Elec</t>
  </si>
  <si>
    <t>EMI_per_household.kgCO2.CY.Res.HH.Thermal.SH.Solids.SC</t>
  </si>
  <si>
    <t>EMI_per_household.kgCO2.CY.Res.HH.Thermal.SH.Solids.SC.AC.Elec</t>
  </si>
  <si>
    <t>EMI_per_household.kgCO2.CY.Res.HH.Thermal.SH.Solids.WH</t>
  </si>
  <si>
    <t>EMI_per_household.kgCO2.CY.Res.HH.Thermal.SH.Solids.WH.Solids.NoSolar.Solids</t>
  </si>
  <si>
    <t>EMI_per_household.kgCO2.CY.Res.HH.Thermal.SH.Solids.WH.LPG.NoSolar.LPG</t>
  </si>
  <si>
    <t>EMI_per_household.kgCO2.CY.Res.HH.Thermal.SH.Solids.WH.LPG.Solar</t>
  </si>
  <si>
    <t>EMI_per_household.kgCO2.CY.Res.HH.Thermal.SH.Solids.WH.LPG.Solar.LPG</t>
  </si>
  <si>
    <t>EMI_per_household.kgCO2.CY.Res.HH.Thermal.SH.Solids.WH.LPG.Solar.Solar</t>
  </si>
  <si>
    <t>EMI_per_household.kgCO2.CY.Res.HH.Thermal.SH.Solids.WH.Elc.NoSolar.Elec</t>
  </si>
  <si>
    <t>EMI_per_household.kgCO2.CY.Res.HH.Thermal.SH.Solids.WH.Elc.Solar</t>
  </si>
  <si>
    <t>EMI_per_household.kgCO2.CY.Res.HH.Thermal.SH.Solids.WH.Elc.Solar.Elec</t>
  </si>
  <si>
    <t>EMI_per_household.kgCO2.CY.Res.HH.Thermal.SH.Solids.WH.Elc.Solar.Solar</t>
  </si>
  <si>
    <t>EMI_per_household.kgCO2.CY.Res.HH.Thermal.SH.Solids.CO</t>
  </si>
  <si>
    <t>EMI_per_household.kgCO2.CY.Res.HH.Thermal.SH.Solids.CO.Solids.Solids</t>
  </si>
  <si>
    <t>EMI_per_household.kgCO2.CY.Res.HH.Thermal.SH.Solids.CO.LPG.LPG</t>
  </si>
  <si>
    <t>EMI_per_household.kgCO2.CY.Res.HH.Thermal.SH.Solids.CO.Elc.Elec</t>
  </si>
  <si>
    <t>EMI_per_household.kgCO2.CY.Res.HH.Thermal.SH.LPG</t>
  </si>
  <si>
    <t>EMI_per_household.kgCO2.CY.Res.HH.Thermal.SH.LPG.SH</t>
  </si>
  <si>
    <t>EMI_per_household.kgCO2.CY.Res.HH.Thermal.SH.LPG.SH.LPG</t>
  </si>
  <si>
    <t>EMI_per_household.kgCO2.CY.Res.HH.Thermal.SH.LPG.SH.Elec</t>
  </si>
  <si>
    <t>EMI_per_household.kgCO2.CY.Res.HH.Thermal.SH.LPG.SC</t>
  </si>
  <si>
    <t>EMI_per_household.kgCO2.CY.Res.HH.Thermal.SH.LPG.SC.AC.Elec</t>
  </si>
  <si>
    <t>EMI_per_household.kgCO2.CY.Res.HH.Thermal.SH.LPG.WH</t>
  </si>
  <si>
    <t>EMI_per_household.kgCO2.CY.Res.HH.Thermal.SH.LPG.WH.LPG.NoSolar.LPG</t>
  </si>
  <si>
    <t>EMI_per_household.kgCO2.CY.Res.HH.Thermal.SH.LPG.WH.LPG.Solar</t>
  </si>
  <si>
    <t>EMI_per_household.kgCO2.CY.Res.HH.Thermal.SH.LPG.WH.LPG.Solar.LPG</t>
  </si>
  <si>
    <t>EMI_per_household.kgCO2.CY.Res.HH.Thermal.SH.LPG.WH.LPG.Solar.Solar</t>
  </si>
  <si>
    <t>EMI_per_household.kgCO2.CY.Res.HH.Thermal.SH.LPG.WH.Elc.NoSolar.Elec</t>
  </si>
  <si>
    <t>EMI_per_household.kgCO2.CY.Res.HH.Thermal.SH.LPG.WH.Elc.Solar</t>
  </si>
  <si>
    <t>EMI_per_household.kgCO2.CY.Res.HH.Thermal.SH.LPG.WH.Elc.Solar.Elec</t>
  </si>
  <si>
    <t>EMI_per_household.kgCO2.CY.Res.HH.Thermal.SH.LPG.WH.Elc.Solar.Solar</t>
  </si>
  <si>
    <t>EMI_per_household.kgCO2.CY.Res.HH.Thermal.SH.LPG.CO</t>
  </si>
  <si>
    <t>EMI_per_household.kgCO2.CY.Res.HH.Thermal.SH.LPG.CO.LPG.LPG</t>
  </si>
  <si>
    <t>EMI_per_household.kgCO2.CY.Res.HH.Thermal.SH.LPG.CO.Elc.Elec</t>
  </si>
  <si>
    <t>EMI_per_household.kgCO2.CY.Res.HH.Thermal.SH.Oil</t>
  </si>
  <si>
    <t>EMI_per_household.kgCO2.CY.Res.HH.Thermal.SH.Oil.SH</t>
  </si>
  <si>
    <t>EMI_per_household.kgCO2.CY.Res.HH.Thermal.SH.Oil.SH.Oil</t>
  </si>
  <si>
    <t>EMI_per_household.kgCO2.CY.Res.HH.Thermal.SH.Oil.SH.Elec</t>
  </si>
  <si>
    <t>EMI_per_household.kgCO2.CY.Res.HH.Thermal.SH.Oil.SC</t>
  </si>
  <si>
    <t>EMI_per_household.kgCO2.CY.Res.HH.Thermal.SH.Oil.SC.AC.Elec</t>
  </si>
  <si>
    <t>EMI_per_household.kgCO2.CY.Res.HH.Thermal.SH.Oil.WH</t>
  </si>
  <si>
    <t>EMI_per_household.kgCO2.CY.Res.HH.Thermal.SH.Oil.WH.Oil.NoSolar.Oil</t>
  </si>
  <si>
    <t>EMI_per_household.kgCO2.CY.Res.HH.Thermal.SH.Oil.WH.Oil.Solar</t>
  </si>
  <si>
    <t>EMI_per_household.kgCO2.CY.Res.HH.Thermal.SH.Oil.WH.Oil.Solar.Oil</t>
  </si>
  <si>
    <t>EMI_per_household.kgCO2.CY.Res.HH.Thermal.SH.Oil.WH.Oil.Solar.Solar</t>
  </si>
  <si>
    <t>EMI_per_household.kgCO2.CY.Res.HH.Thermal.SH.Oil.WH.Elc.NoSolar.Elec</t>
  </si>
  <si>
    <t>EMI_per_household.kgCO2.CY.Res.HH.Thermal.SH.Oil.WH.Elc.Solar</t>
  </si>
  <si>
    <t>EMI_per_household.kgCO2.CY.Res.HH.Thermal.SH.Oil.WH.Elc.Solar.Elec</t>
  </si>
  <si>
    <t>EMI_per_household.kgCO2.CY.Res.HH.Thermal.SH.Oil.WH.Elc.Solar.Solar</t>
  </si>
  <si>
    <t>EMI_per_household.kgCO2.CY.Res.HH.Thermal.SH.Oil.CO</t>
  </si>
  <si>
    <t>EMI_per_household.kgCO2.CY.Res.HH.Thermal.SH.Oil.CO.LPG.LPG</t>
  </si>
  <si>
    <t>EMI_per_household.kgCO2.CY.Res.HH.Thermal.SH.Oil.CO.Elc.Elec</t>
  </si>
  <si>
    <t>EMI_per_household.kgCO2.CY.Res.HH.Thermal.SH.Gas</t>
  </si>
  <si>
    <t>EMI_per_household.kgCO2.CY.Res.HH.Thermal.SH.Gas.SH</t>
  </si>
  <si>
    <t>EMI_per_household.kgCO2.CY.Res.HH.Thermal.SH.Gas.SH.Gas</t>
  </si>
  <si>
    <t>EMI_per_household.kgCO2.CY.Res.HH.Thermal.SH.Gas.SH.Elec</t>
  </si>
  <si>
    <t>EMI_per_household.kgCO2.CY.Res.HH.Thermal.SH.Gas.SC</t>
  </si>
  <si>
    <t>EMI_per_household.kgCO2.CY.Res.HH.Thermal.SH.Gas.SC.AC.Elec</t>
  </si>
  <si>
    <t>EMI_per_household.kgCO2.CY.Res.HH.Thermal.SH.Gas.WH</t>
  </si>
  <si>
    <t>EMI_per_household.kgCO2.CY.Res.HH.Thermal.SH.Gas.WH.Gas.NoSolar.Gas</t>
  </si>
  <si>
    <t>EMI_per_household.kgCO2.CY.Res.HH.Thermal.SH.Gas.WH.Gas.Solar</t>
  </si>
  <si>
    <t>EMI_per_household.kgCO2.CY.Res.HH.Thermal.SH.Gas.WH.Gas.Solar.Gas</t>
  </si>
  <si>
    <t>EMI_per_household.kgCO2.CY.Res.HH.Thermal.SH.Gas.WH.Gas.Solar.Solar</t>
  </si>
  <si>
    <t>EMI_per_household.kgCO2.CY.Res.HH.Thermal.SH.Gas.WH.Elc.NoSolar.Elec</t>
  </si>
  <si>
    <t>EMI_per_household.kgCO2.CY.Res.HH.Thermal.SH.Gas.WH.Elc.Solar</t>
  </si>
  <si>
    <t>EMI_per_household.kgCO2.CY.Res.HH.Thermal.SH.Gas.WH.Elc.Solar.Elec</t>
  </si>
  <si>
    <t>EMI_per_household.kgCO2.CY.Res.HH.Thermal.SH.Gas.WH.Elc.Solar.Solar</t>
  </si>
  <si>
    <t>EMI_per_household.kgCO2.CY.Res.HH.Thermal.SH.Gas.CO</t>
  </si>
  <si>
    <t>EMI_per_household.kgCO2.CY.Res.HH.Thermal.SH.Gas.CO.Gas.Gas</t>
  </si>
  <si>
    <t>EMI_per_household.kgCO2.CY.Res.HH.Thermal.SH.Gas.CO.Elc.Elec</t>
  </si>
  <si>
    <t>EMI_per_household.kgCO2.CY.Res.HH.Thermal.SH.Biomass</t>
  </si>
  <si>
    <t>EMI_per_household.kgCO2.CY.Res.HH.Thermal.SH.Biomass.SH</t>
  </si>
  <si>
    <t>EMI_per_household.kgCO2.CY.Res.HH.Thermal.SH.Biomass.SH.Biomass</t>
  </si>
  <si>
    <t>EMI_per_household.kgCO2.CY.Res.HH.Thermal.SH.Biomass.SH.Elec</t>
  </si>
  <si>
    <t>EMI_per_household.kgCO2.CY.Res.HH.Thermal.SH.Biomass.SC</t>
  </si>
  <si>
    <t>EMI_per_household.kgCO2.CY.Res.HH.Thermal.SH.Biomass.SC.AC.Elec</t>
  </si>
  <si>
    <t>EMI_per_household.kgCO2.CY.Res.HH.Thermal.SH.Biomass.WH</t>
  </si>
  <si>
    <t>EMI_per_household.kgCO2.CY.Res.HH.Thermal.SH.Biomass.WH.Biomass.NoSolar.Biomass</t>
  </si>
  <si>
    <t>EMI_per_household.kgCO2.CY.Res.HH.Thermal.SH.Biomass.WH.Biomass.Solar</t>
  </si>
  <si>
    <t>EMI_per_household.kgCO2.CY.Res.HH.Thermal.SH.Biomass.WH.Biomass.Solar.Biomass</t>
  </si>
  <si>
    <t>EMI_per_household.kgCO2.CY.Res.HH.Thermal.SH.Biomass.WH.Biomass.Solar.Solar</t>
  </si>
  <si>
    <t>EMI_per_household.kgCO2.CY.Res.HH.Thermal.SH.Biomass.WH.LPG.NoSolar.LPG</t>
  </si>
  <si>
    <t>EMI_per_household.kgCO2.CY.Res.HH.Thermal.SH.Biomass.WH.LPG.Solar</t>
  </si>
  <si>
    <t>EMI_per_household.kgCO2.CY.Res.HH.Thermal.SH.Biomass.WH.LPG.Solar.LPG</t>
  </si>
  <si>
    <t>EMI_per_household.kgCO2.CY.Res.HH.Thermal.SH.Biomass.WH.LPG.Solar.Solar</t>
  </si>
  <si>
    <t>EMI_per_household.kgCO2.CY.Res.HH.Thermal.SH.Biomass.WH.Elc.NoSolar.Elec</t>
  </si>
  <si>
    <t>EMI_per_household.kgCO2.CY.Res.HH.Thermal.SH.Biomass.WH.Elc.Solar</t>
  </si>
  <si>
    <t>EMI_per_household.kgCO2.CY.Res.HH.Thermal.SH.Biomass.WH.Elc.Solar.Elec</t>
  </si>
  <si>
    <t>EMI_per_household.kgCO2.CY.Res.HH.Thermal.SH.Biomass.WH.Elc.Solar.Solar</t>
  </si>
  <si>
    <t>EMI_per_household.kgCO2.CY.Res.HH.Thermal.SH.Biomass.CO</t>
  </si>
  <si>
    <t>EMI_per_household.kgCO2.CY.Res.HH.Thermal.SH.Biomass.CO.Biomass.Biomass</t>
  </si>
  <si>
    <t>EMI_per_household.kgCO2.CY.Res.HH.Thermal.SH.Biomass.CO.LPG.LPG</t>
  </si>
  <si>
    <t>EMI_per_household.kgCO2.CY.Res.HH.Thermal.SH.Biomass.CO.Elc.Elec</t>
  </si>
  <si>
    <t>EMI_per_household.kgCO2.CY.Res.HH.Thermal.SH.Geo</t>
  </si>
  <si>
    <t>EMI_per_household.kgCO2.CY.Res.HH.Thermal.SH.Geo.SH</t>
  </si>
  <si>
    <t>EMI_per_household.kgCO2.CY.Res.HH.Thermal.SH.Geo.SH.Geo</t>
  </si>
  <si>
    <t>EMI_per_household.kgCO2.CY.Res.HH.Thermal.SH.Geo.SH.Elec</t>
  </si>
  <si>
    <t>EMI_per_household.kgCO2.CY.Res.HH.Thermal.SH.Geo.SC</t>
  </si>
  <si>
    <t>EMI_per_household.kgCO2.CY.Res.HH.Thermal.SH.Geo.SC.AC.Elec</t>
  </si>
  <si>
    <t>EMI_per_household.kgCO2.CY.Res.HH.Thermal.SH.Geo.WH</t>
  </si>
  <si>
    <t>EMI_per_household.kgCO2.CY.Res.HH.Thermal.SH.Geo.WH.Geo.NoSolar.Geo</t>
  </si>
  <si>
    <t>EMI_per_household.kgCO2.CY.Res.HH.Thermal.SH.Geo.WH.Geo.Solar</t>
  </si>
  <si>
    <t>EMI_per_household.kgCO2.CY.Res.HH.Thermal.SH.Geo.WH.Geo.Solar.Geo</t>
  </si>
  <si>
    <t>EMI_per_household.kgCO2.CY.Res.HH.Thermal.SH.Geo.WH.Geo.Solar.Solar</t>
  </si>
  <si>
    <t>EMI_per_household.kgCO2.CY.Res.HH.Thermal.SH.Geo.WH.Elc.NoSolar.Elec</t>
  </si>
  <si>
    <t>EMI_per_household.kgCO2.CY.Res.HH.Thermal.SH.Geo.WH.Elc.Solar</t>
  </si>
  <si>
    <t>EMI_per_household.kgCO2.CY.Res.HH.Thermal.SH.Geo.WH.Elc.Solar.Elec</t>
  </si>
  <si>
    <t>EMI_per_household.kgCO2.CY.Res.HH.Thermal.SH.Geo.WH.Elc.Solar.Solar</t>
  </si>
  <si>
    <t>EMI_per_household.kgCO2.CY.Res.HH.Thermal.SH.Geo.CO</t>
  </si>
  <si>
    <t>EMI_per_household.kgCO2.CY.Res.HH.Thermal.SH.Geo.CO.LPG.LPG</t>
  </si>
  <si>
    <t>EMI_per_household.kgCO2.CY.Res.HH.Thermal.SH.Geo.CO.Elc.Elec</t>
  </si>
  <si>
    <t>EMI_per_household.kgCO2.CY.Res.HH.Thermal.SH.DistrHeat</t>
  </si>
  <si>
    <t>EMI_per_household.kgCO2.CY.Res.HH.Thermal.SH.DistrHeat.SH</t>
  </si>
  <si>
    <t>EMI_per_household.kgCO2.CY.Res.HH.Thermal.SH.DistrHeat.SH.Steam_Distr</t>
  </si>
  <si>
    <t>EMI_per_household.kgCO2.CY.Res.HH.Thermal.SH.DistrHeat.SH.Elec</t>
  </si>
  <si>
    <t>EMI_per_household.kgCO2.CY.Res.HH.Thermal.SH.DistrHeat.SC</t>
  </si>
  <si>
    <t>EMI_per_household.kgCO2.CY.Res.HH.Thermal.SH.DistrHeat.SC.AC.Elec</t>
  </si>
  <si>
    <t>EMI_per_household.kgCO2.CY.Res.HH.Thermal.SH.DistrHeat.WH</t>
  </si>
  <si>
    <t>EMI_per_household.kgCO2.CY.Res.HH.Thermal.SH.DistrHeat.WH.DistrHeat.NoSolar.Steam_Distr</t>
  </si>
  <si>
    <t>EMI_per_household.kgCO2.CY.Res.HH.Thermal.SH.DistrHeat.WH.DistrHeat.Solar</t>
  </si>
  <si>
    <t>EMI_per_household.kgCO2.CY.Res.HH.Thermal.SH.DistrHeat.WH.DistrHeat.Solar.Steam_Distr</t>
  </si>
  <si>
    <t>EMI_per_household.kgCO2.CY.Res.HH.Thermal.SH.DistrHeat.WH.DistrHeat.Solar.Solar</t>
  </si>
  <si>
    <t>EMI_per_household.kgCO2.CY.Res.HH.Thermal.SH.DistrHeat.WH.Elc.NoSolar.Elec</t>
  </si>
  <si>
    <t>EMI_per_household.kgCO2.CY.Res.HH.Thermal.SH.DistrHeat.WH.Elc.Solar</t>
  </si>
  <si>
    <t>EMI_per_household.kgCO2.CY.Res.HH.Thermal.SH.DistrHeat.WH.Elc.Solar.Elec</t>
  </si>
  <si>
    <t>EMI_per_household.kgCO2.CY.Res.HH.Thermal.SH.DistrHeat.WH.Elc.Solar.Solar</t>
  </si>
  <si>
    <t>EMI_per_household.kgCO2.CY.Res.HH.Thermal.SH.DistrHeat.CO</t>
  </si>
  <si>
    <t>EMI_per_household.kgCO2.CY.Res.HH.Thermal.SH.DistrHeat.CO.LPG.LPG</t>
  </si>
  <si>
    <t>EMI_per_household.kgCO2.CY.Res.HH.Thermal.SH.DistrHeat.CO.Elc.Elec</t>
  </si>
  <si>
    <t>EMI_per_household.kgCO2.CY.Res.HH.Thermal.SH.AdvElc</t>
  </si>
  <si>
    <t>EMI_per_household.kgCO2.CY.Res.HH.Thermal.SH.AdvElc.SH</t>
  </si>
  <si>
    <t>EMI_per_household.kgCO2.CY.Res.HH.Thermal.SH.AdvElc.SH.Elec</t>
  </si>
  <si>
    <t>EMI_per_household.kgCO2.CY.Res.HH.Thermal.SH.AdvElc.SC</t>
  </si>
  <si>
    <t>EMI_per_household.kgCO2.CY.Res.HH.Thermal.SH.AdvElc.SC.AC.Elec</t>
  </si>
  <si>
    <t>EMI_per_household.kgCO2.CY.Res.HH.Thermal.SH.AdvElc.WH</t>
  </si>
  <si>
    <t>EMI_per_household.kgCO2.CY.Res.HH.Thermal.SH.AdvElc.WH.LPG.NoSolar.LPG</t>
  </si>
  <si>
    <t>EMI_per_household.kgCO2.CY.Res.HH.Thermal.SH.AdvElc.WH.LPG.Solar</t>
  </si>
  <si>
    <t>EMI_per_household.kgCO2.CY.Res.HH.Thermal.SH.AdvElc.WH.LPG.Solar.LPG</t>
  </si>
  <si>
    <t>EMI_per_household.kgCO2.CY.Res.HH.Thermal.SH.AdvElc.WH.LPG.Solar.Solar</t>
  </si>
  <si>
    <t>EMI_per_household.kgCO2.CY.Res.HH.Thermal.SH.AdvElc.WH.Elc.NoSolar.Elec</t>
  </si>
  <si>
    <t>EMI_per_household.kgCO2.CY.Res.HH.Thermal.SH.AdvElc.WH.Elc.Solar</t>
  </si>
  <si>
    <t>EMI_per_household.kgCO2.CY.Res.HH.Thermal.SH.AdvElc.WH.Elc.Solar.Elec</t>
  </si>
  <si>
    <t>EMI_per_household.kgCO2.CY.Res.HH.Thermal.SH.AdvElc.WH.Elc.Solar.Solar</t>
  </si>
  <si>
    <t>EMI_per_household.kgCO2.CY.Res.HH.Thermal.SH.AdvElc.CO</t>
  </si>
  <si>
    <t>EMI_per_household.kgCO2.CY.Res.HH.Thermal.SH.AdvElc.CO.LPG.LPG</t>
  </si>
  <si>
    <t>EMI_per_household.kgCO2.CY.Res.HH.Thermal.SH.AdvElc.CO.Elc.Elec</t>
  </si>
  <si>
    <t>EMI_per_household.kgCO2.CY.Res.HH.Thermal.SH.ConvElc</t>
  </si>
  <si>
    <t>EMI_per_household.kgCO2.CY.Res.HH.Thermal.SH.ConvElc.SH</t>
  </si>
  <si>
    <t>EMI_per_household.kgCO2.CY.Res.HH.Thermal.SH.ConvElc.SH.Elec</t>
  </si>
  <si>
    <t>EMI_per_household.kgCO2.CY.Res.HH.Thermal.SH.ConvElc.SC</t>
  </si>
  <si>
    <t>EMI_per_household.kgCO2.CY.Res.HH.Thermal.SH.ConvElc.SC.AC.Elec</t>
  </si>
  <si>
    <t>EMI_per_household.kgCO2.CY.Res.HH.Thermal.SH.ConvElc.WH</t>
  </si>
  <si>
    <t>EMI_per_household.kgCO2.CY.Res.HH.Thermal.SH.ConvElc.WH.LPG.NoSolar.LPG</t>
  </si>
  <si>
    <t>EMI_per_household.kgCO2.CY.Res.HH.Thermal.SH.ConvElc.WH.LPG.Solar</t>
  </si>
  <si>
    <t>EMI_per_household.kgCO2.CY.Res.HH.Thermal.SH.ConvElc.WH.LPG.Solar.LPG</t>
  </si>
  <si>
    <t>EMI_per_household.kgCO2.CY.Res.HH.Thermal.SH.ConvElc.WH.LPG.Solar.Solar</t>
  </si>
  <si>
    <t>EMI_per_household.kgCO2.CY.Res.HH.Thermal.SH.ConvElc.WH.Elc.NoSolar.Elec</t>
  </si>
  <si>
    <t>EMI_per_household.kgCO2.CY.Res.HH.Thermal.SH.ConvElc.WH.Elc.Solar</t>
  </si>
  <si>
    <t>EMI_per_household.kgCO2.CY.Res.HH.Thermal.SH.ConvElc.WH.Elc.Solar.Elec</t>
  </si>
  <si>
    <t>EMI_per_household.kgCO2.CY.Res.HH.Thermal.SH.ConvElc.WH.Elc.Solar.Solar</t>
  </si>
  <si>
    <t>EMI_per_household.kgCO2.CY.Res.HH.Thermal.SH.ConvElc.CO</t>
  </si>
  <si>
    <t>EMI_per_household.kgCO2.CY.Res.HH.Thermal.SH.ConvElc.CO.LPG.LPG</t>
  </si>
  <si>
    <t>EMI_per_household.kgCO2.CY.Res.HH.Thermal.SH.ConvElc.CO.Elc.Elec</t>
  </si>
  <si>
    <t>CY - Final energy consumption per surface area (detailed structure)</t>
  </si>
  <si>
    <t>FEC_per_sqm.kWh.CY.Res.HH.Thermal.SH.Solids</t>
  </si>
  <si>
    <t>FEC_per_sqm.kWh.CY.Res.HH.Thermal.SH.Solids.SH</t>
  </si>
  <si>
    <t>FEC_per_sqm.kWh.CY.Res.HH.Thermal.SH.Solids.SH.Solids</t>
  </si>
  <si>
    <t>FEC_per_sqm.kWh.CY.Res.HH.Thermal.SH.Solids.SH.Elec</t>
  </si>
  <si>
    <t>FEC_per_sqm.kWh.CY.Res.HH.Thermal.SH.Solids.SC</t>
  </si>
  <si>
    <t>FEC_per_sqm.kWh.CY.Res.HH.Thermal.SH.Solids.SC.AC.Elec</t>
  </si>
  <si>
    <t>FEC_per_sqm.kWh.CY.Res.HH.Thermal.SH.Solids.WH</t>
  </si>
  <si>
    <t>FEC_per_sqm.kWh.CY.Res.HH.Thermal.SH.Solids.WH.Solids.NoSolar.Solids</t>
  </si>
  <si>
    <t>FEC_per_sqm.kWh.CY.Res.HH.Thermal.SH.Solids.WH.LPG.NoSolar.LPG</t>
  </si>
  <si>
    <t>FEC_per_sqm.kWh.CY.Res.HH.Thermal.SH.Solids.WH.LPG.Solar</t>
  </si>
  <si>
    <t>FEC_per_sqm.kWh.CY.Res.HH.Thermal.SH.Solids.WH.LPG.Solar.LPG</t>
  </si>
  <si>
    <t>FEC_per_sqm.kWh.CY.Res.HH.Thermal.SH.Solids.WH.LPG.Solar.Solar</t>
  </si>
  <si>
    <t>FEC_per_sqm.kWh.CY.Res.HH.Thermal.SH.Solids.WH.Elc.NoSolar.Elec</t>
  </si>
  <si>
    <t>FEC_per_sqm.kWh.CY.Res.HH.Thermal.SH.Solids.WH.Elc.Solar</t>
  </si>
  <si>
    <t>FEC_per_sqm.kWh.CY.Res.HH.Thermal.SH.Solids.WH.Elc.Solar.Elec</t>
  </si>
  <si>
    <t>FEC_per_sqm.kWh.CY.Res.HH.Thermal.SH.Solids.WH.Elc.Solar.Solar</t>
  </si>
  <si>
    <t>FEC_per_sqm.kWh.CY.Res.HH.Thermal.SH.Solids.CO</t>
  </si>
  <si>
    <t>FEC_per_sqm.kWh.CY.Res.HH.Thermal.SH.Solids.CO.Solids.Solids</t>
  </si>
  <si>
    <t>FEC_per_sqm.kWh.CY.Res.HH.Thermal.SH.Solids.CO.LPG.LPG</t>
  </si>
  <si>
    <t>FEC_per_sqm.kWh.CY.Res.HH.Thermal.SH.Solids.CO.Elc.Elec</t>
  </si>
  <si>
    <t>FEC_per_sqm.kWh.CY.Res.HH.Thermal.SH.LPG</t>
  </si>
  <si>
    <t>FEC_per_sqm.kWh.CY.Res.HH.Thermal.SH.LPG.SH</t>
  </si>
  <si>
    <t>FEC_per_sqm.kWh.CY.Res.HH.Thermal.SH.LPG.SH.LPG</t>
  </si>
  <si>
    <t>FEC_per_sqm.kWh.CY.Res.HH.Thermal.SH.LPG.SH.Elec</t>
  </si>
  <si>
    <t>FEC_per_sqm.kWh.CY.Res.HH.Thermal.SH.LPG.SC</t>
  </si>
  <si>
    <t>FEC_per_sqm.kWh.CY.Res.HH.Thermal.SH.LPG.SC.AC.Elec</t>
  </si>
  <si>
    <t>FEC_per_sqm.kWh.CY.Res.HH.Thermal.SH.LPG.WH</t>
  </si>
  <si>
    <t>FEC_per_sqm.kWh.CY.Res.HH.Thermal.SH.LPG.WH.LPG.NoSolar.LPG</t>
  </si>
  <si>
    <t>FEC_per_sqm.kWh.CY.Res.HH.Thermal.SH.LPG.WH.LPG.Solar</t>
  </si>
  <si>
    <t>FEC_per_sqm.kWh.CY.Res.HH.Thermal.SH.LPG.WH.LPG.Solar.LPG</t>
  </si>
  <si>
    <t>FEC_per_sqm.kWh.CY.Res.HH.Thermal.SH.LPG.WH.LPG.Solar.Solar</t>
  </si>
  <si>
    <t>FEC_per_sqm.kWh.CY.Res.HH.Thermal.SH.LPG.WH.Elc.NoSolar.Elec</t>
  </si>
  <si>
    <t>FEC_per_sqm.kWh.CY.Res.HH.Thermal.SH.LPG.WH.Elc.Solar</t>
  </si>
  <si>
    <t>FEC_per_sqm.kWh.CY.Res.HH.Thermal.SH.LPG.WH.Elc.Solar.Elec</t>
  </si>
  <si>
    <t>FEC_per_sqm.kWh.CY.Res.HH.Thermal.SH.LPG.WH.Elc.Solar.Solar</t>
  </si>
  <si>
    <t>FEC_per_sqm.kWh.CY.Res.HH.Thermal.SH.LPG.CO</t>
  </si>
  <si>
    <t>FEC_per_sqm.kWh.CY.Res.HH.Thermal.SH.LPG.CO.LPG.LPG</t>
  </si>
  <si>
    <t>FEC_per_sqm.kWh.CY.Res.HH.Thermal.SH.LPG.CO.Elc.Elec</t>
  </si>
  <si>
    <t>FEC_per_sqm.kWh.CY.Res.HH.Thermal.SH.Oil</t>
  </si>
  <si>
    <t>FEC_per_sqm.kWh.CY.Res.HH.Thermal.SH.Oil.SH</t>
  </si>
  <si>
    <t>FEC_per_sqm.kWh.CY.Res.HH.Thermal.SH.Oil.SH.Oil</t>
  </si>
  <si>
    <t>FEC_per_sqm.kWh.CY.Res.HH.Thermal.SH.Oil.SH.Elec</t>
  </si>
  <si>
    <t>FEC_per_sqm.kWh.CY.Res.HH.Thermal.SH.Oil.SC</t>
  </si>
  <si>
    <t>FEC_per_sqm.kWh.CY.Res.HH.Thermal.SH.Oil.SC.AC.Elec</t>
  </si>
  <si>
    <t>FEC_per_sqm.kWh.CY.Res.HH.Thermal.SH.Oil.WH</t>
  </si>
  <si>
    <t>FEC_per_sqm.kWh.CY.Res.HH.Thermal.SH.Oil.WH.Oil.NoSolar.Oil</t>
  </si>
  <si>
    <t>FEC_per_sqm.kWh.CY.Res.HH.Thermal.SH.Oil.WH.Oil.Solar</t>
  </si>
  <si>
    <t>FEC_per_sqm.kWh.CY.Res.HH.Thermal.SH.Oil.WH.Oil.Solar.Oil</t>
  </si>
  <si>
    <t>FEC_per_sqm.kWh.CY.Res.HH.Thermal.SH.Oil.WH.Oil.Solar.Solar</t>
  </si>
  <si>
    <t>FEC_per_sqm.kWh.CY.Res.HH.Thermal.SH.Oil.WH.Elc.NoSolar.Elec</t>
  </si>
  <si>
    <t>FEC_per_sqm.kWh.CY.Res.HH.Thermal.SH.Oil.WH.Elc.Solar</t>
  </si>
  <si>
    <t>FEC_per_sqm.kWh.CY.Res.HH.Thermal.SH.Oil.WH.Elc.Solar.Elec</t>
  </si>
  <si>
    <t>FEC_per_sqm.kWh.CY.Res.HH.Thermal.SH.Oil.WH.Elc.Solar.Solar</t>
  </si>
  <si>
    <t>FEC_per_sqm.kWh.CY.Res.HH.Thermal.SH.Oil.CO</t>
  </si>
  <si>
    <t>FEC_per_sqm.kWh.CY.Res.HH.Thermal.SH.Oil.CO.LPG.LPG</t>
  </si>
  <si>
    <t>FEC_per_sqm.kWh.CY.Res.HH.Thermal.SH.Oil.CO.Elc.Elec</t>
  </si>
  <si>
    <t>FEC_per_sqm.kWh.CY.Res.HH.Thermal.SH.Gas</t>
  </si>
  <si>
    <t>FEC_per_sqm.kWh.CY.Res.HH.Thermal.SH.Gas.SH</t>
  </si>
  <si>
    <t>FEC_per_sqm.kWh.CY.Res.HH.Thermal.SH.Gas.SH.Gas</t>
  </si>
  <si>
    <t>FEC_per_sqm.kWh.CY.Res.HH.Thermal.SH.Gas.SH.Elec</t>
  </si>
  <si>
    <t>FEC_per_sqm.kWh.CY.Res.HH.Thermal.SH.Gas.SC</t>
  </si>
  <si>
    <t>FEC_per_sqm.kWh.CY.Res.HH.Thermal.SH.Gas.SC.AC.Elec</t>
  </si>
  <si>
    <t>FEC_per_sqm.kWh.CY.Res.HH.Thermal.SH.Gas.WH</t>
  </si>
  <si>
    <t>FEC_per_sqm.kWh.CY.Res.HH.Thermal.SH.Gas.WH.Gas.NoSolar.Gas</t>
  </si>
  <si>
    <t>FEC_per_sqm.kWh.CY.Res.HH.Thermal.SH.Gas.WH.Gas.Solar</t>
  </si>
  <si>
    <t>FEC_per_sqm.kWh.CY.Res.HH.Thermal.SH.Gas.WH.Gas.Solar.Gas</t>
  </si>
  <si>
    <t>FEC_per_sqm.kWh.CY.Res.HH.Thermal.SH.Gas.WH.Gas.Solar.Solar</t>
  </si>
  <si>
    <t>FEC_per_sqm.kWh.CY.Res.HH.Thermal.SH.Gas.WH.Elc.NoSolar.Elec</t>
  </si>
  <si>
    <t>FEC_per_sqm.kWh.CY.Res.HH.Thermal.SH.Gas.WH.Elc.Solar</t>
  </si>
  <si>
    <t>FEC_per_sqm.kWh.CY.Res.HH.Thermal.SH.Gas.WH.Elc.Solar.Elec</t>
  </si>
  <si>
    <t>FEC_per_sqm.kWh.CY.Res.HH.Thermal.SH.Gas.WH.Elc.Solar.Solar</t>
  </si>
  <si>
    <t>FEC_per_sqm.kWh.CY.Res.HH.Thermal.SH.Gas.CO</t>
  </si>
  <si>
    <t>FEC_per_sqm.kWh.CY.Res.HH.Thermal.SH.Gas.CO.Gas.Gas</t>
  </si>
  <si>
    <t>FEC_per_sqm.kWh.CY.Res.HH.Thermal.SH.Gas.CO.Elc.Elec</t>
  </si>
  <si>
    <t>FEC_per_sqm.kWh.CY.Res.HH.Thermal.SH.Biomass</t>
  </si>
  <si>
    <t>FEC_per_sqm.kWh.CY.Res.HH.Thermal.SH.Biomass.SH</t>
  </si>
  <si>
    <t>FEC_per_sqm.kWh.CY.Res.HH.Thermal.SH.Biomass.SH.Biomass</t>
  </si>
  <si>
    <t>FEC_per_sqm.kWh.CY.Res.HH.Thermal.SH.Biomass.SH.Elec</t>
  </si>
  <si>
    <t>FEC_per_sqm.kWh.CY.Res.HH.Thermal.SH.Biomass.SC</t>
  </si>
  <si>
    <t>FEC_per_sqm.kWh.CY.Res.HH.Thermal.SH.Biomass.SC.AC.Elec</t>
  </si>
  <si>
    <t>FEC_per_sqm.kWh.CY.Res.HH.Thermal.SH.Biomass.WH</t>
  </si>
  <si>
    <t>FEC_per_sqm.kWh.CY.Res.HH.Thermal.SH.Biomass.WH.Biomass.NoSolar.Biomass</t>
  </si>
  <si>
    <t>FEC_per_sqm.kWh.CY.Res.HH.Thermal.SH.Biomass.WH.Biomass.Solar</t>
  </si>
  <si>
    <t>FEC_per_sqm.kWh.CY.Res.HH.Thermal.SH.Biomass.WH.Biomass.Solar.Biomass</t>
  </si>
  <si>
    <t>FEC_per_sqm.kWh.CY.Res.HH.Thermal.SH.Biomass.WH.Biomass.Solar.Solar</t>
  </si>
  <si>
    <t>FEC_per_sqm.kWh.CY.Res.HH.Thermal.SH.Biomass.WH.LPG.NoSolar.LPG</t>
  </si>
  <si>
    <t>FEC_per_sqm.kWh.CY.Res.HH.Thermal.SH.Biomass.WH.LPG.Solar</t>
  </si>
  <si>
    <t>FEC_per_sqm.kWh.CY.Res.HH.Thermal.SH.Biomass.WH.LPG.Solar.LPG</t>
  </si>
  <si>
    <t>FEC_per_sqm.kWh.CY.Res.HH.Thermal.SH.Biomass.WH.LPG.Solar.Solar</t>
  </si>
  <si>
    <t>FEC_per_sqm.kWh.CY.Res.HH.Thermal.SH.Biomass.WH.Elc.NoSolar.Elec</t>
  </si>
  <si>
    <t>FEC_per_sqm.kWh.CY.Res.HH.Thermal.SH.Biomass.WH.Elc.Solar</t>
  </si>
  <si>
    <t>FEC_per_sqm.kWh.CY.Res.HH.Thermal.SH.Biomass.WH.Elc.Solar.Elec</t>
  </si>
  <si>
    <t>FEC_per_sqm.kWh.CY.Res.HH.Thermal.SH.Biomass.WH.Elc.Solar.Solar</t>
  </si>
  <si>
    <t>FEC_per_sqm.kWh.CY.Res.HH.Thermal.SH.Biomass.CO</t>
  </si>
  <si>
    <t>FEC_per_sqm.kWh.CY.Res.HH.Thermal.SH.Biomass.CO.Biomass.Biomass</t>
  </si>
  <si>
    <t>FEC_per_sqm.kWh.CY.Res.HH.Thermal.SH.Biomass.CO.LPG.LPG</t>
  </si>
  <si>
    <t>FEC_per_sqm.kWh.CY.Res.HH.Thermal.SH.Biomass.CO.Elc.Elec</t>
  </si>
  <si>
    <t>FEC_per_sqm.kWh.CY.Res.HH.Thermal.SH.Geo</t>
  </si>
  <si>
    <t>FEC_per_sqm.kWh.CY.Res.HH.Thermal.SH.Geo.SH</t>
  </si>
  <si>
    <t>FEC_per_sqm.kWh.CY.Res.HH.Thermal.SH.Geo.SH.Geo</t>
  </si>
  <si>
    <t>FEC_per_sqm.kWh.CY.Res.HH.Thermal.SH.Geo.SH.Elec</t>
  </si>
  <si>
    <t>FEC_per_sqm.kWh.CY.Res.HH.Thermal.SH.Geo.SC</t>
  </si>
  <si>
    <t>FEC_per_sqm.kWh.CY.Res.HH.Thermal.SH.Geo.SC.AC.Elec</t>
  </si>
  <si>
    <t>FEC_per_sqm.kWh.CY.Res.HH.Thermal.SH.Geo.WH</t>
  </si>
  <si>
    <t>FEC_per_sqm.kWh.CY.Res.HH.Thermal.SH.Geo.WH.Geo.NoSolar.Geo</t>
  </si>
  <si>
    <t>FEC_per_sqm.kWh.CY.Res.HH.Thermal.SH.Geo.WH.Geo.Solar</t>
  </si>
  <si>
    <t>FEC_per_sqm.kWh.CY.Res.HH.Thermal.SH.Geo.WH.Geo.Solar.Geo</t>
  </si>
  <si>
    <t>FEC_per_sqm.kWh.CY.Res.HH.Thermal.SH.Geo.WH.Geo.Solar.Solar</t>
  </si>
  <si>
    <t>FEC_per_sqm.kWh.CY.Res.HH.Thermal.SH.Geo.WH.Elc.NoSolar.Elec</t>
  </si>
  <si>
    <t>FEC_per_sqm.kWh.CY.Res.HH.Thermal.SH.Geo.WH.Elc.Solar</t>
  </si>
  <si>
    <t>FEC_per_sqm.kWh.CY.Res.HH.Thermal.SH.Geo.WH.Elc.Solar.Elec</t>
  </si>
  <si>
    <t>FEC_per_sqm.kWh.CY.Res.HH.Thermal.SH.Geo.WH.Elc.Solar.Solar</t>
  </si>
  <si>
    <t>FEC_per_sqm.kWh.CY.Res.HH.Thermal.SH.Geo.CO</t>
  </si>
  <si>
    <t>FEC_per_sqm.kWh.CY.Res.HH.Thermal.SH.Geo.CO.LPG.LPG</t>
  </si>
  <si>
    <t>FEC_per_sqm.kWh.CY.Res.HH.Thermal.SH.Geo.CO.Elc.Elec</t>
  </si>
  <si>
    <t>FEC_per_sqm.kWh.CY.Res.HH.Thermal.SH.DistrHeat</t>
  </si>
  <si>
    <t>FEC_per_sqm.kWh.CY.Res.HH.Thermal.SH.DistrHeat.SH</t>
  </si>
  <si>
    <t>FEC_per_sqm.kWh.CY.Res.HH.Thermal.SH.DistrHeat.SH.Steam_Distr</t>
  </si>
  <si>
    <t>FEC_per_sqm.kWh.CY.Res.HH.Thermal.SH.DistrHeat.SH.Elec</t>
  </si>
  <si>
    <t>FEC_per_sqm.kWh.CY.Res.HH.Thermal.SH.DistrHeat.SC</t>
  </si>
  <si>
    <t>FEC_per_sqm.kWh.CY.Res.HH.Thermal.SH.DistrHeat.SC.AC.Elec</t>
  </si>
  <si>
    <t>FEC_per_sqm.kWh.CY.Res.HH.Thermal.SH.DistrHeat.WH</t>
  </si>
  <si>
    <t>FEC_per_sqm.kWh.CY.Res.HH.Thermal.SH.DistrHeat.WH.DistrHeat.NoSolar.Steam_Distr</t>
  </si>
  <si>
    <t>FEC_per_sqm.kWh.CY.Res.HH.Thermal.SH.DistrHeat.WH.DistrHeat.Solar</t>
  </si>
  <si>
    <t>FEC_per_sqm.kWh.CY.Res.HH.Thermal.SH.DistrHeat.WH.DistrHeat.Solar.Steam_Distr</t>
  </si>
  <si>
    <t>FEC_per_sqm.kWh.CY.Res.HH.Thermal.SH.DistrHeat.WH.DistrHeat.Solar.Solar</t>
  </si>
  <si>
    <t>FEC_per_sqm.kWh.CY.Res.HH.Thermal.SH.DistrHeat.WH.Elc.NoSolar.Elec</t>
  </si>
  <si>
    <t>FEC_per_sqm.kWh.CY.Res.HH.Thermal.SH.DistrHeat.WH.Elc.Solar</t>
  </si>
  <si>
    <t>FEC_per_sqm.kWh.CY.Res.HH.Thermal.SH.DistrHeat.WH.Elc.Solar.Elec</t>
  </si>
  <si>
    <t>FEC_per_sqm.kWh.CY.Res.HH.Thermal.SH.DistrHeat.WH.Elc.Solar.Solar</t>
  </si>
  <si>
    <t>FEC_per_sqm.kWh.CY.Res.HH.Thermal.SH.DistrHeat.CO</t>
  </si>
  <si>
    <t>FEC_per_sqm.kWh.CY.Res.HH.Thermal.SH.DistrHeat.CO.LPG.LPG</t>
  </si>
  <si>
    <t>FEC_per_sqm.kWh.CY.Res.HH.Thermal.SH.DistrHeat.CO.Elc.Elec</t>
  </si>
  <si>
    <t>FEC_per_sqm.kWh.CY.Res.HH.Thermal.SH.AdvElc</t>
  </si>
  <si>
    <t>FEC_per_sqm.kWh.CY.Res.HH.Thermal.SH.AdvElc.SH</t>
  </si>
  <si>
    <t>FEC_per_sqm.kWh.CY.Res.HH.Thermal.SH.AdvElc.SH.Elec</t>
  </si>
  <si>
    <t>FEC_per_sqm.kWh.CY.Res.HH.Thermal.SH.AdvElc.SC</t>
  </si>
  <si>
    <t>FEC_per_sqm.kWh.CY.Res.HH.Thermal.SH.AdvElc.SC.AC.Elec</t>
  </si>
  <si>
    <t>FEC_per_sqm.kWh.CY.Res.HH.Thermal.SH.AdvElc.WH</t>
  </si>
  <si>
    <t>FEC_per_sqm.kWh.CY.Res.HH.Thermal.SH.AdvElc.WH.LPG.NoSolar.LPG</t>
  </si>
  <si>
    <t>FEC_per_sqm.kWh.CY.Res.HH.Thermal.SH.AdvElc.WH.LPG.Solar</t>
  </si>
  <si>
    <t>FEC_per_sqm.kWh.CY.Res.HH.Thermal.SH.AdvElc.WH.LPG.Solar.LPG</t>
  </si>
  <si>
    <t>FEC_per_sqm.kWh.CY.Res.HH.Thermal.SH.AdvElc.WH.LPG.Solar.Solar</t>
  </si>
  <si>
    <t>FEC_per_sqm.kWh.CY.Res.HH.Thermal.SH.AdvElc.WH.Elc.NoSolar.Elec</t>
  </si>
  <si>
    <t>FEC_per_sqm.kWh.CY.Res.HH.Thermal.SH.AdvElc.WH.Elc.Solar</t>
  </si>
  <si>
    <t>FEC_per_sqm.kWh.CY.Res.HH.Thermal.SH.AdvElc.WH.Elc.Solar.Elec</t>
  </si>
  <si>
    <t>FEC_per_sqm.kWh.CY.Res.HH.Thermal.SH.AdvElc.WH.Elc.Solar.Solar</t>
  </si>
  <si>
    <t>FEC_per_sqm.kWh.CY.Res.HH.Thermal.SH.AdvElc.CO</t>
  </si>
  <si>
    <t>FEC_per_sqm.kWh.CY.Res.HH.Thermal.SH.AdvElc.CO.LPG.LPG</t>
  </si>
  <si>
    <t>FEC_per_sqm.kWh.CY.Res.HH.Thermal.SH.AdvElc.CO.Elc.Elec</t>
  </si>
  <si>
    <t>FEC_per_sqm.kWh.CY.Res.HH.Thermal.SH.ConvElc</t>
  </si>
  <si>
    <t>FEC_per_sqm.kWh.CY.Res.HH.Thermal.SH.ConvElc.SH</t>
  </si>
  <si>
    <t>FEC_per_sqm.kWh.CY.Res.HH.Thermal.SH.ConvElc.SH.Elec</t>
  </si>
  <si>
    <t>FEC_per_sqm.kWh.CY.Res.HH.Thermal.SH.ConvElc.SC</t>
  </si>
  <si>
    <t>FEC_per_sqm.kWh.CY.Res.HH.Thermal.SH.ConvElc.SC.AC.Elec</t>
  </si>
  <si>
    <t>FEC_per_sqm.kWh.CY.Res.HH.Thermal.SH.ConvElc.WH</t>
  </si>
  <si>
    <t>FEC_per_sqm.kWh.CY.Res.HH.Thermal.SH.ConvElc.WH.LPG.NoSolar.LPG</t>
  </si>
  <si>
    <t>FEC_per_sqm.kWh.CY.Res.HH.Thermal.SH.ConvElc.WH.LPG.Solar</t>
  </si>
  <si>
    <t>FEC_per_sqm.kWh.CY.Res.HH.Thermal.SH.ConvElc.WH.LPG.Solar.LPG</t>
  </si>
  <si>
    <t>FEC_per_sqm.kWh.CY.Res.HH.Thermal.SH.ConvElc.WH.LPG.Solar.Solar</t>
  </si>
  <si>
    <t>FEC_per_sqm.kWh.CY.Res.HH.Thermal.SH.ConvElc.WH.Elc.NoSolar.Elec</t>
  </si>
  <si>
    <t>FEC_per_sqm.kWh.CY.Res.HH.Thermal.SH.ConvElc.WH.Elc.Solar</t>
  </si>
  <si>
    <t>FEC_per_sqm.kWh.CY.Res.HH.Thermal.SH.ConvElc.WH.Elc.Solar.Elec</t>
  </si>
  <si>
    <t>FEC_per_sqm.kWh.CY.Res.HH.Thermal.SH.ConvElc.WH.Elc.Solar.Solar</t>
  </si>
  <si>
    <t>FEC_per_sqm.kWh.CY.Res.HH.Thermal.SH.ConvElc.CO</t>
  </si>
  <si>
    <t>FEC_per_sqm.kWh.CY.Res.HH.Thermal.SH.ConvElc.CO.LPG.LPG</t>
  </si>
  <si>
    <t>FEC_per_sqm.kWh.CY.Res.HH.Thermal.SH.ConvElc.CO.Elc.Elec</t>
  </si>
  <si>
    <t>CY - Thermal energy service per surface area (detailed structure)</t>
  </si>
  <si>
    <t>TES_per_sqm.kWh.CY.Res.HH.Thermal.SH.Solids</t>
  </si>
  <si>
    <t>TES_per_sqm.kWh.CY.Res.HH.Thermal.SH.Solids.SH</t>
  </si>
  <si>
    <t>TES_per_sqm.kWh.CY.Res.HH.Thermal.SH.Solids.SH.Solids</t>
  </si>
  <si>
    <t>TES_per_sqm.kWh.CY.Res.HH.Thermal.SH.Solids.SH.Elec</t>
  </si>
  <si>
    <t>TES_per_sqm.kWh.CY.Res.HH.Thermal.SH.Solids.SC</t>
  </si>
  <si>
    <t>TES_per_sqm.kWh.CY.Res.HH.Thermal.SH.Solids.SC.AC.Elec</t>
  </si>
  <si>
    <t>TES_per_sqm.kWh.CY.Res.HH.Thermal.SH.Solids.WH</t>
  </si>
  <si>
    <t>TES_per_sqm.kWh.CY.Res.HH.Thermal.SH.Solids.WH.Solids.NoSolar.Solids</t>
  </si>
  <si>
    <t>TES_per_sqm.kWh.CY.Res.HH.Thermal.SH.Solids.WH.LPG.NoSolar.LPG</t>
  </si>
  <si>
    <t>TES_per_sqm.kWh.CY.Res.HH.Thermal.SH.Solids.WH.LPG.Solar</t>
  </si>
  <si>
    <t>TES_per_sqm.kWh.CY.Res.HH.Thermal.SH.Solids.WH.LPG.Solar.LPG</t>
  </si>
  <si>
    <t>TES_per_sqm.kWh.CY.Res.HH.Thermal.SH.Solids.WH.LPG.Solar.Solar</t>
  </si>
  <si>
    <t>TES_per_sqm.kWh.CY.Res.HH.Thermal.SH.Solids.WH.Elc.NoSolar.Elec</t>
  </si>
  <si>
    <t>TES_per_sqm.kWh.CY.Res.HH.Thermal.SH.Solids.WH.Elc.Solar</t>
  </si>
  <si>
    <t>TES_per_sqm.kWh.CY.Res.HH.Thermal.SH.Solids.WH.Elc.Solar.Elec</t>
  </si>
  <si>
    <t>TES_per_sqm.kWh.CY.Res.HH.Thermal.SH.Solids.WH.Elc.Solar.Solar</t>
  </si>
  <si>
    <t>TES_per_sqm.kWh.CY.Res.HH.Thermal.SH.Solids.CO</t>
  </si>
  <si>
    <t>TES_per_sqm.kWh.CY.Res.HH.Thermal.SH.Solids.CO.Solids.Solids</t>
  </si>
  <si>
    <t>TES_per_sqm.kWh.CY.Res.HH.Thermal.SH.Solids.CO.LPG.LPG</t>
  </si>
  <si>
    <t>TES_per_sqm.kWh.CY.Res.HH.Thermal.SH.Solids.CO.Elc.Elec</t>
  </si>
  <si>
    <t>TES_per_sqm.kWh.CY.Res.HH.Thermal.SH.LPG</t>
  </si>
  <si>
    <t>TES_per_sqm.kWh.CY.Res.HH.Thermal.SH.LPG.SH</t>
  </si>
  <si>
    <t>TES_per_sqm.kWh.CY.Res.HH.Thermal.SH.LPG.SH.LPG</t>
  </si>
  <si>
    <t>TES_per_sqm.kWh.CY.Res.HH.Thermal.SH.LPG.SH.Elec</t>
  </si>
  <si>
    <t>TES_per_sqm.kWh.CY.Res.HH.Thermal.SH.LPG.SC</t>
  </si>
  <si>
    <t>TES_per_sqm.kWh.CY.Res.HH.Thermal.SH.LPG.SC.AC.Elec</t>
  </si>
  <si>
    <t>TES_per_sqm.kWh.CY.Res.HH.Thermal.SH.LPG.WH</t>
  </si>
  <si>
    <t>TES_per_sqm.kWh.CY.Res.HH.Thermal.SH.LPG.WH.LPG.NoSolar.LPG</t>
  </si>
  <si>
    <t>TES_per_sqm.kWh.CY.Res.HH.Thermal.SH.LPG.WH.LPG.Solar</t>
  </si>
  <si>
    <t>TES_per_sqm.kWh.CY.Res.HH.Thermal.SH.LPG.WH.LPG.Solar.LPG</t>
  </si>
  <si>
    <t>TES_per_sqm.kWh.CY.Res.HH.Thermal.SH.LPG.WH.LPG.Solar.Solar</t>
  </si>
  <si>
    <t>TES_per_sqm.kWh.CY.Res.HH.Thermal.SH.LPG.WH.Elc.NoSolar.Elec</t>
  </si>
  <si>
    <t>TES_per_sqm.kWh.CY.Res.HH.Thermal.SH.LPG.WH.Elc.Solar</t>
  </si>
  <si>
    <t>TES_per_sqm.kWh.CY.Res.HH.Thermal.SH.LPG.WH.Elc.Solar.Elec</t>
  </si>
  <si>
    <t>TES_per_sqm.kWh.CY.Res.HH.Thermal.SH.LPG.WH.Elc.Solar.Solar</t>
  </si>
  <si>
    <t>TES_per_sqm.kWh.CY.Res.HH.Thermal.SH.LPG.CO</t>
  </si>
  <si>
    <t>TES_per_sqm.kWh.CY.Res.HH.Thermal.SH.LPG.CO.LPG.LPG</t>
  </si>
  <si>
    <t>TES_per_sqm.kWh.CY.Res.HH.Thermal.SH.LPG.CO.Elc.Elec</t>
  </si>
  <si>
    <t>TES_per_sqm.kWh.CY.Res.HH.Thermal.SH.Oil</t>
  </si>
  <si>
    <t>TES_per_sqm.kWh.CY.Res.HH.Thermal.SH.Oil.SH</t>
  </si>
  <si>
    <t>TES_per_sqm.kWh.CY.Res.HH.Thermal.SH.Oil.SH.Oil</t>
  </si>
  <si>
    <t>TES_per_sqm.kWh.CY.Res.HH.Thermal.SH.Oil.SH.Elec</t>
  </si>
  <si>
    <t>TES_per_sqm.kWh.CY.Res.HH.Thermal.SH.Oil.SC</t>
  </si>
  <si>
    <t>TES_per_sqm.kWh.CY.Res.HH.Thermal.SH.Oil.SC.AC.Elec</t>
  </si>
  <si>
    <t>TES_per_sqm.kWh.CY.Res.HH.Thermal.SH.Oil.WH</t>
  </si>
  <si>
    <t>TES_per_sqm.kWh.CY.Res.HH.Thermal.SH.Oil.WH.Oil.NoSolar.Oil</t>
  </si>
  <si>
    <t>TES_per_sqm.kWh.CY.Res.HH.Thermal.SH.Oil.WH.Oil.Solar</t>
  </si>
  <si>
    <t>TES_per_sqm.kWh.CY.Res.HH.Thermal.SH.Oil.WH.Oil.Solar.Oil</t>
  </si>
  <si>
    <t>TES_per_sqm.kWh.CY.Res.HH.Thermal.SH.Oil.WH.Oil.Solar.Solar</t>
  </si>
  <si>
    <t>TES_per_sqm.kWh.CY.Res.HH.Thermal.SH.Oil.WH.Elc.NoSolar.Elec</t>
  </si>
  <si>
    <t>TES_per_sqm.kWh.CY.Res.HH.Thermal.SH.Oil.WH.Elc.Solar</t>
  </si>
  <si>
    <t>TES_per_sqm.kWh.CY.Res.HH.Thermal.SH.Oil.WH.Elc.Solar.Elec</t>
  </si>
  <si>
    <t>TES_per_sqm.kWh.CY.Res.HH.Thermal.SH.Oil.WH.Elc.Solar.Solar</t>
  </si>
  <si>
    <t>TES_per_sqm.kWh.CY.Res.HH.Thermal.SH.Oil.CO</t>
  </si>
  <si>
    <t>TES_per_sqm.kWh.CY.Res.HH.Thermal.SH.Oil.CO.LPG.LPG</t>
  </si>
  <si>
    <t>TES_per_sqm.kWh.CY.Res.HH.Thermal.SH.Oil.CO.Elc.Elec</t>
  </si>
  <si>
    <t>TES_per_sqm.kWh.CY.Res.HH.Thermal.SH.Gas</t>
  </si>
  <si>
    <t>TES_per_sqm.kWh.CY.Res.HH.Thermal.SH.Gas.SH</t>
  </si>
  <si>
    <t>TES_per_sqm.kWh.CY.Res.HH.Thermal.SH.Gas.SH.Gas</t>
  </si>
  <si>
    <t>TES_per_sqm.kWh.CY.Res.HH.Thermal.SH.Gas.SH.Elec</t>
  </si>
  <si>
    <t>TES_per_sqm.kWh.CY.Res.HH.Thermal.SH.Gas.SC</t>
  </si>
  <si>
    <t>TES_per_sqm.kWh.CY.Res.HH.Thermal.SH.Gas.SC.AC.Elec</t>
  </si>
  <si>
    <t>TES_per_sqm.kWh.CY.Res.HH.Thermal.SH.Gas.WH</t>
  </si>
  <si>
    <t>TES_per_sqm.kWh.CY.Res.HH.Thermal.SH.Gas.WH.Gas.NoSolar.Gas</t>
  </si>
  <si>
    <t>TES_per_sqm.kWh.CY.Res.HH.Thermal.SH.Gas.WH.Gas.Solar</t>
  </si>
  <si>
    <t>TES_per_sqm.kWh.CY.Res.HH.Thermal.SH.Gas.WH.Gas.Solar.Gas</t>
  </si>
  <si>
    <t>TES_per_sqm.kWh.CY.Res.HH.Thermal.SH.Gas.WH.Gas.Solar.Solar</t>
  </si>
  <si>
    <t>TES_per_sqm.kWh.CY.Res.HH.Thermal.SH.Gas.WH.Elc.NoSolar.Elec</t>
  </si>
  <si>
    <t>TES_per_sqm.kWh.CY.Res.HH.Thermal.SH.Gas.WH.Elc.Solar</t>
  </si>
  <si>
    <t>TES_per_sqm.kWh.CY.Res.HH.Thermal.SH.Gas.WH.Elc.Solar.Elec</t>
  </si>
  <si>
    <t>TES_per_sqm.kWh.CY.Res.HH.Thermal.SH.Gas.WH.Elc.Solar.Solar</t>
  </si>
  <si>
    <t>TES_per_sqm.kWh.CY.Res.HH.Thermal.SH.Gas.CO</t>
  </si>
  <si>
    <t>TES_per_sqm.kWh.CY.Res.HH.Thermal.SH.Gas.CO.Gas.Gas</t>
  </si>
  <si>
    <t>TES_per_sqm.kWh.CY.Res.HH.Thermal.SH.Gas.CO.Elc.Elec</t>
  </si>
  <si>
    <t>TES_per_sqm.kWh.CY.Res.HH.Thermal.SH.Biomass</t>
  </si>
  <si>
    <t>TES_per_sqm.kWh.CY.Res.HH.Thermal.SH.Biomass.SH</t>
  </si>
  <si>
    <t>TES_per_sqm.kWh.CY.Res.HH.Thermal.SH.Biomass.SH.Biomass</t>
  </si>
  <si>
    <t>TES_per_sqm.kWh.CY.Res.HH.Thermal.SH.Biomass.SH.Elec</t>
  </si>
  <si>
    <t>TES_per_sqm.kWh.CY.Res.HH.Thermal.SH.Biomass.SC</t>
  </si>
  <si>
    <t>TES_per_sqm.kWh.CY.Res.HH.Thermal.SH.Biomass.SC.AC.Elec</t>
  </si>
  <si>
    <t>TES_per_sqm.kWh.CY.Res.HH.Thermal.SH.Biomass.WH</t>
  </si>
  <si>
    <t>TES_per_sqm.kWh.CY.Res.HH.Thermal.SH.Biomass.WH.Biomass.NoSolar.Biomass</t>
  </si>
  <si>
    <t>TES_per_sqm.kWh.CY.Res.HH.Thermal.SH.Biomass.WH.Biomass.Solar</t>
  </si>
  <si>
    <t>TES_per_sqm.kWh.CY.Res.HH.Thermal.SH.Biomass.WH.Biomass.Solar.Biomass</t>
  </si>
  <si>
    <t>TES_per_sqm.kWh.CY.Res.HH.Thermal.SH.Biomass.WH.Biomass.Solar.Solar</t>
  </si>
  <si>
    <t>TES_per_sqm.kWh.CY.Res.HH.Thermal.SH.Biomass.WH.LPG.NoSolar.LPG</t>
  </si>
  <si>
    <t>TES_per_sqm.kWh.CY.Res.HH.Thermal.SH.Biomass.WH.LPG.Solar</t>
  </si>
  <si>
    <t>TES_per_sqm.kWh.CY.Res.HH.Thermal.SH.Biomass.WH.LPG.Solar.LPG</t>
  </si>
  <si>
    <t>TES_per_sqm.kWh.CY.Res.HH.Thermal.SH.Biomass.WH.LPG.Solar.Solar</t>
  </si>
  <si>
    <t>TES_per_sqm.kWh.CY.Res.HH.Thermal.SH.Biomass.WH.Elc.NoSolar.Elec</t>
  </si>
  <si>
    <t>TES_per_sqm.kWh.CY.Res.HH.Thermal.SH.Biomass.WH.Elc.Solar</t>
  </si>
  <si>
    <t>TES_per_sqm.kWh.CY.Res.HH.Thermal.SH.Biomass.WH.Elc.Solar.Elec</t>
  </si>
  <si>
    <t>TES_per_sqm.kWh.CY.Res.HH.Thermal.SH.Biomass.WH.Elc.Solar.Solar</t>
  </si>
  <si>
    <t>TES_per_sqm.kWh.CY.Res.HH.Thermal.SH.Biomass.CO</t>
  </si>
  <si>
    <t>TES_per_sqm.kWh.CY.Res.HH.Thermal.SH.Biomass.CO.Biomass.Biomass</t>
  </si>
  <si>
    <t>TES_per_sqm.kWh.CY.Res.HH.Thermal.SH.Biomass.CO.LPG.LPG</t>
  </si>
  <si>
    <t>TES_per_sqm.kWh.CY.Res.HH.Thermal.SH.Biomass.CO.Elc.Elec</t>
  </si>
  <si>
    <t>TES_per_sqm.kWh.CY.Res.HH.Thermal.SH.Geo</t>
  </si>
  <si>
    <t>TES_per_sqm.kWh.CY.Res.HH.Thermal.SH.Geo.SH</t>
  </si>
  <si>
    <t>TES_per_sqm.kWh.CY.Res.HH.Thermal.SH.Geo.SH.Geo</t>
  </si>
  <si>
    <t>TES_per_sqm.kWh.CY.Res.HH.Thermal.SH.Geo.SH.Elec</t>
  </si>
  <si>
    <t>TES_per_sqm.kWh.CY.Res.HH.Thermal.SH.Geo.SC</t>
  </si>
  <si>
    <t>TES_per_sqm.kWh.CY.Res.HH.Thermal.SH.Geo.SC.AC.Elec</t>
  </si>
  <si>
    <t>TES_per_sqm.kWh.CY.Res.HH.Thermal.SH.Geo.WH</t>
  </si>
  <si>
    <t>TES_per_sqm.kWh.CY.Res.HH.Thermal.SH.Geo.WH.Geo.NoSolar.Geo</t>
  </si>
  <si>
    <t>TES_per_sqm.kWh.CY.Res.HH.Thermal.SH.Geo.WH.Geo.Solar</t>
  </si>
  <si>
    <t>TES_per_sqm.kWh.CY.Res.HH.Thermal.SH.Geo.WH.Geo.Solar.Geo</t>
  </si>
  <si>
    <t>TES_per_sqm.kWh.CY.Res.HH.Thermal.SH.Geo.WH.Geo.Solar.Solar</t>
  </si>
  <si>
    <t>TES_per_sqm.kWh.CY.Res.HH.Thermal.SH.Geo.WH.Elc.NoSolar.Elec</t>
  </si>
  <si>
    <t>TES_per_sqm.kWh.CY.Res.HH.Thermal.SH.Geo.WH.Elc.Solar</t>
  </si>
  <si>
    <t>TES_per_sqm.kWh.CY.Res.HH.Thermal.SH.Geo.WH.Elc.Solar.Elec</t>
  </si>
  <si>
    <t>TES_per_sqm.kWh.CY.Res.HH.Thermal.SH.Geo.WH.Elc.Solar.Solar</t>
  </si>
  <si>
    <t>TES_per_sqm.kWh.CY.Res.HH.Thermal.SH.Geo.CO</t>
  </si>
  <si>
    <t>TES_per_sqm.kWh.CY.Res.HH.Thermal.SH.Geo.CO.LPG.LPG</t>
  </si>
  <si>
    <t>TES_per_sqm.kWh.CY.Res.HH.Thermal.SH.Geo.CO.Elc.Elec</t>
  </si>
  <si>
    <t>TES_per_sqm.kWh.CY.Res.HH.Thermal.SH.DistrHeat</t>
  </si>
  <si>
    <t>TES_per_sqm.kWh.CY.Res.HH.Thermal.SH.DistrHeat.SH</t>
  </si>
  <si>
    <t>TES_per_sqm.kWh.CY.Res.HH.Thermal.SH.DistrHeat.SH.Steam_Distr</t>
  </si>
  <si>
    <t>TES_per_sqm.kWh.CY.Res.HH.Thermal.SH.DistrHeat.SH.Elec</t>
  </si>
  <si>
    <t>TES_per_sqm.kWh.CY.Res.HH.Thermal.SH.DistrHeat.SC</t>
  </si>
  <si>
    <t>TES_per_sqm.kWh.CY.Res.HH.Thermal.SH.DistrHeat.SC.AC.Elec</t>
  </si>
  <si>
    <t>TES_per_sqm.kWh.CY.Res.HH.Thermal.SH.DistrHeat.WH</t>
  </si>
  <si>
    <t>TES_per_sqm.kWh.CY.Res.HH.Thermal.SH.DistrHeat.WH.DistrHeat.NoSolar.Steam_Distr</t>
  </si>
  <si>
    <t>TES_per_sqm.kWh.CY.Res.HH.Thermal.SH.DistrHeat.WH.DistrHeat.Solar</t>
  </si>
  <si>
    <t>TES_per_sqm.kWh.CY.Res.HH.Thermal.SH.DistrHeat.WH.DistrHeat.Solar.Steam_Distr</t>
  </si>
  <si>
    <t>TES_per_sqm.kWh.CY.Res.HH.Thermal.SH.DistrHeat.WH.DistrHeat.Solar.Solar</t>
  </si>
  <si>
    <t>TES_per_sqm.kWh.CY.Res.HH.Thermal.SH.DistrHeat.WH.Elc.NoSolar.Elec</t>
  </si>
  <si>
    <t>TES_per_sqm.kWh.CY.Res.HH.Thermal.SH.DistrHeat.WH.Elc.Solar</t>
  </si>
  <si>
    <t>TES_per_sqm.kWh.CY.Res.HH.Thermal.SH.DistrHeat.WH.Elc.Solar.Elec</t>
  </si>
  <si>
    <t>TES_per_sqm.kWh.CY.Res.HH.Thermal.SH.DistrHeat.WH.Elc.Solar.Solar</t>
  </si>
  <si>
    <t>TES_per_sqm.kWh.CY.Res.HH.Thermal.SH.DistrHeat.CO</t>
  </si>
  <si>
    <t>TES_per_sqm.kWh.CY.Res.HH.Thermal.SH.DistrHeat.CO.LPG.LPG</t>
  </si>
  <si>
    <t>TES_per_sqm.kWh.CY.Res.HH.Thermal.SH.DistrHeat.CO.Elc.Elec</t>
  </si>
  <si>
    <t>TES_per_sqm.kWh.CY.Res.HH.Thermal.SH.AdvElc</t>
  </si>
  <si>
    <t>TES_per_sqm.kWh.CY.Res.HH.Thermal.SH.AdvElc.SH</t>
  </si>
  <si>
    <t>TES_per_sqm.kWh.CY.Res.HH.Thermal.SH.AdvElc.SH.Elec</t>
  </si>
  <si>
    <t>TES_per_sqm.kWh.CY.Res.HH.Thermal.SH.AdvElc.SC</t>
  </si>
  <si>
    <t>TES_per_sqm.kWh.CY.Res.HH.Thermal.SH.AdvElc.SC.AC.Elec</t>
  </si>
  <si>
    <t>TES_per_sqm.kWh.CY.Res.HH.Thermal.SH.AdvElc.WH</t>
  </si>
  <si>
    <t>TES_per_sqm.kWh.CY.Res.HH.Thermal.SH.AdvElc.WH.LPG.NoSolar.LPG</t>
  </si>
  <si>
    <t>TES_per_sqm.kWh.CY.Res.HH.Thermal.SH.AdvElc.WH.LPG.Solar</t>
  </si>
  <si>
    <t>TES_per_sqm.kWh.CY.Res.HH.Thermal.SH.AdvElc.WH.LPG.Solar.LPG</t>
  </si>
  <si>
    <t>TES_per_sqm.kWh.CY.Res.HH.Thermal.SH.AdvElc.WH.LPG.Solar.Solar</t>
  </si>
  <si>
    <t>TES_per_sqm.kWh.CY.Res.HH.Thermal.SH.AdvElc.WH.Elc.NoSolar.Elec</t>
  </si>
  <si>
    <t>TES_per_sqm.kWh.CY.Res.HH.Thermal.SH.AdvElc.WH.Elc.Solar</t>
  </si>
  <si>
    <t>TES_per_sqm.kWh.CY.Res.HH.Thermal.SH.AdvElc.WH.Elc.Solar.Elec</t>
  </si>
  <si>
    <t>TES_per_sqm.kWh.CY.Res.HH.Thermal.SH.AdvElc.WH.Elc.Solar.Solar</t>
  </si>
  <si>
    <t>TES_per_sqm.kWh.CY.Res.HH.Thermal.SH.AdvElc.CO</t>
  </si>
  <si>
    <t>TES_per_sqm.kWh.CY.Res.HH.Thermal.SH.AdvElc.CO.LPG.LPG</t>
  </si>
  <si>
    <t>TES_per_sqm.kWh.CY.Res.HH.Thermal.SH.AdvElc.CO.Elc.Elec</t>
  </si>
  <si>
    <t>TES_per_sqm.kWh.CY.Res.HH.Thermal.SH.ConvElc</t>
  </si>
  <si>
    <t>TES_per_sqm.kWh.CY.Res.HH.Thermal.SH.ConvElc.SH</t>
  </si>
  <si>
    <t>TES_per_sqm.kWh.CY.Res.HH.Thermal.SH.ConvElc.SH.Elec</t>
  </si>
  <si>
    <t>TES_per_sqm.kWh.CY.Res.HH.Thermal.SH.ConvElc.SC</t>
  </si>
  <si>
    <t>TES_per_sqm.kWh.CY.Res.HH.Thermal.SH.ConvElc.SC.AC.Elec</t>
  </si>
  <si>
    <t>TES_per_sqm.kWh.CY.Res.HH.Thermal.SH.ConvElc.WH</t>
  </si>
  <si>
    <t>TES_per_sqm.kWh.CY.Res.HH.Thermal.SH.ConvElc.WH.LPG.NoSolar.LPG</t>
  </si>
  <si>
    <t>TES_per_sqm.kWh.CY.Res.HH.Thermal.SH.ConvElc.WH.LPG.Solar</t>
  </si>
  <si>
    <t>TES_per_sqm.kWh.CY.Res.HH.Thermal.SH.ConvElc.WH.LPG.Solar.LPG</t>
  </si>
  <si>
    <t>TES_per_sqm.kWh.CY.Res.HH.Thermal.SH.ConvElc.WH.LPG.Solar.Solar</t>
  </si>
  <si>
    <t>TES_per_sqm.kWh.CY.Res.HH.Thermal.SH.ConvElc.WH.Elc.NoSolar.Elec</t>
  </si>
  <si>
    <t>TES_per_sqm.kWh.CY.Res.HH.Thermal.SH.ConvElc.WH.Elc.Solar</t>
  </si>
  <si>
    <t>TES_per_sqm.kWh.CY.Res.HH.Thermal.SH.ConvElc.WH.Elc.Solar.Elec</t>
  </si>
  <si>
    <t>TES_per_sqm.kWh.CY.Res.HH.Thermal.SH.ConvElc.WH.Elc.Solar.Solar</t>
  </si>
  <si>
    <t>TES_per_sqm.kWh.CY.Res.HH.Thermal.SH.ConvElc.CO</t>
  </si>
  <si>
    <t>TES_per_sqm.kWh.CY.Res.HH.Thermal.SH.ConvElc.CO.LPG.LPG</t>
  </si>
  <si>
    <t>TES_per_sqm.kWh.CY.Res.HH.Thermal.SH.ConvElc.CO.Elc.Elec</t>
  </si>
  <si>
    <t>CY - CO2 emissions per surface area (detailed structure)</t>
  </si>
  <si>
    <t>EMI_per_sqm.kgCO2.CY.Res.HH.Thermal.SH.Solids</t>
  </si>
  <si>
    <t>EMI_per_sqm.kgCO2.CY.Res.HH.Thermal.SH.Solids.SH</t>
  </si>
  <si>
    <t>EMI_per_sqm.kgCO2.CY.Res.HH.Thermal.SH.Solids.SH.Solids</t>
  </si>
  <si>
    <t>EMI_per_sqm.kgCO2.CY.Res.HH.Thermal.SH.Solids.SH.Elec</t>
  </si>
  <si>
    <t>EMI_per_sqm.kgCO2.CY.Res.HH.Thermal.SH.Solids.SC</t>
  </si>
  <si>
    <t>EMI_per_sqm.kgCO2.CY.Res.HH.Thermal.SH.Solids.SC.AC.Elec</t>
  </si>
  <si>
    <t>EMI_per_sqm.kgCO2.CY.Res.HH.Thermal.SH.Solids.WH</t>
  </si>
  <si>
    <t>EMI_per_sqm.kgCO2.CY.Res.HH.Thermal.SH.Solids.WH.Solids.NoSolar.Solids</t>
  </si>
  <si>
    <t>EMI_per_sqm.kgCO2.CY.Res.HH.Thermal.SH.Solids.WH.LPG.NoSolar.LPG</t>
  </si>
  <si>
    <t>EMI_per_sqm.kgCO2.CY.Res.HH.Thermal.SH.Solids.WH.LPG.Solar</t>
  </si>
  <si>
    <t>EMI_per_sqm.kgCO2.CY.Res.HH.Thermal.SH.Solids.WH.LPG.Solar.LPG</t>
  </si>
  <si>
    <t>EMI_per_sqm.kgCO2.CY.Res.HH.Thermal.SH.Solids.WH.LPG.Solar.Solar</t>
  </si>
  <si>
    <t>EMI_per_sqm.kgCO2.CY.Res.HH.Thermal.SH.Solids.WH.Elc.NoSolar.Elec</t>
  </si>
  <si>
    <t>EMI_per_sqm.kgCO2.CY.Res.HH.Thermal.SH.Solids.WH.Elc.Solar</t>
  </si>
  <si>
    <t>EMI_per_sqm.kgCO2.CY.Res.HH.Thermal.SH.Solids.WH.Elc.Solar.Elec</t>
  </si>
  <si>
    <t>EMI_per_sqm.kgCO2.CY.Res.HH.Thermal.SH.Solids.WH.Elc.Solar.Solar</t>
  </si>
  <si>
    <t>EMI_per_sqm.kgCO2.CY.Res.HH.Thermal.SH.Solids.CO</t>
  </si>
  <si>
    <t>EMI_per_sqm.kgCO2.CY.Res.HH.Thermal.SH.Solids.CO.Solids.Solids</t>
  </si>
  <si>
    <t>EMI_per_sqm.kgCO2.CY.Res.HH.Thermal.SH.Solids.CO.LPG.LPG</t>
  </si>
  <si>
    <t>EMI_per_sqm.kgCO2.CY.Res.HH.Thermal.SH.Solids.CO.Elc.Elec</t>
  </si>
  <si>
    <t>EMI_per_sqm.kgCO2.CY.Res.HH.Thermal.SH.LPG</t>
  </si>
  <si>
    <t>EMI_per_sqm.kgCO2.CY.Res.HH.Thermal.SH.LPG.SH</t>
  </si>
  <si>
    <t>EMI_per_sqm.kgCO2.CY.Res.HH.Thermal.SH.LPG.SH.LPG</t>
  </si>
  <si>
    <t>EMI_per_sqm.kgCO2.CY.Res.HH.Thermal.SH.LPG.SH.Elec</t>
  </si>
  <si>
    <t>EMI_per_sqm.kgCO2.CY.Res.HH.Thermal.SH.LPG.SC</t>
  </si>
  <si>
    <t>EMI_per_sqm.kgCO2.CY.Res.HH.Thermal.SH.LPG.SC.AC.Elec</t>
  </si>
  <si>
    <t>EMI_per_sqm.kgCO2.CY.Res.HH.Thermal.SH.LPG.WH</t>
  </si>
  <si>
    <t>EMI_per_sqm.kgCO2.CY.Res.HH.Thermal.SH.LPG.WH.LPG.NoSolar.LPG</t>
  </si>
  <si>
    <t>EMI_per_sqm.kgCO2.CY.Res.HH.Thermal.SH.LPG.WH.LPG.Solar</t>
  </si>
  <si>
    <t>EMI_per_sqm.kgCO2.CY.Res.HH.Thermal.SH.LPG.WH.LPG.Solar.LPG</t>
  </si>
  <si>
    <t>EMI_per_sqm.kgCO2.CY.Res.HH.Thermal.SH.LPG.WH.LPG.Solar.Solar</t>
  </si>
  <si>
    <t>EMI_per_sqm.kgCO2.CY.Res.HH.Thermal.SH.LPG.WH.Elc.NoSolar.Elec</t>
  </si>
  <si>
    <t>EMI_per_sqm.kgCO2.CY.Res.HH.Thermal.SH.LPG.WH.Elc.Solar</t>
  </si>
  <si>
    <t>EMI_per_sqm.kgCO2.CY.Res.HH.Thermal.SH.LPG.WH.Elc.Solar.Elec</t>
  </si>
  <si>
    <t>EMI_per_sqm.kgCO2.CY.Res.HH.Thermal.SH.LPG.WH.Elc.Solar.Solar</t>
  </si>
  <si>
    <t>EMI_per_sqm.kgCO2.CY.Res.HH.Thermal.SH.LPG.CO</t>
  </si>
  <si>
    <t>EMI_per_sqm.kgCO2.CY.Res.HH.Thermal.SH.LPG.CO.LPG.LPG</t>
  </si>
  <si>
    <t>EMI_per_sqm.kgCO2.CY.Res.HH.Thermal.SH.LPG.CO.Elc.Elec</t>
  </si>
  <si>
    <t>EMI_per_sqm.kgCO2.CY.Res.HH.Thermal.SH.Oil</t>
  </si>
  <si>
    <t>EMI_per_sqm.kgCO2.CY.Res.HH.Thermal.SH.Oil.SH</t>
  </si>
  <si>
    <t>EMI_per_sqm.kgCO2.CY.Res.HH.Thermal.SH.Oil.SH.Oil</t>
  </si>
  <si>
    <t>EMI_per_sqm.kgCO2.CY.Res.HH.Thermal.SH.Oil.SH.Elec</t>
  </si>
  <si>
    <t>EMI_per_sqm.kgCO2.CY.Res.HH.Thermal.SH.Oil.SC</t>
  </si>
  <si>
    <t>EMI_per_sqm.kgCO2.CY.Res.HH.Thermal.SH.Oil.SC.AC.Elec</t>
  </si>
  <si>
    <t>EMI_per_sqm.kgCO2.CY.Res.HH.Thermal.SH.Oil.WH</t>
  </si>
  <si>
    <t>EMI_per_sqm.kgCO2.CY.Res.HH.Thermal.SH.Oil.WH.Oil.NoSolar.Oil</t>
  </si>
  <si>
    <t>EMI_per_sqm.kgCO2.CY.Res.HH.Thermal.SH.Oil.WH.Oil.Solar</t>
  </si>
  <si>
    <t>EMI_per_sqm.kgCO2.CY.Res.HH.Thermal.SH.Oil.WH.Oil.Solar.Oil</t>
  </si>
  <si>
    <t>EMI_per_sqm.kgCO2.CY.Res.HH.Thermal.SH.Oil.WH.Oil.Solar.Solar</t>
  </si>
  <si>
    <t>EMI_per_sqm.kgCO2.CY.Res.HH.Thermal.SH.Oil.WH.Elc.NoSolar.Elec</t>
  </si>
  <si>
    <t>EMI_per_sqm.kgCO2.CY.Res.HH.Thermal.SH.Oil.WH.Elc.Solar</t>
  </si>
  <si>
    <t>EMI_per_sqm.kgCO2.CY.Res.HH.Thermal.SH.Oil.WH.Elc.Solar.Elec</t>
  </si>
  <si>
    <t>EMI_per_sqm.kgCO2.CY.Res.HH.Thermal.SH.Oil.WH.Elc.Solar.Solar</t>
  </si>
  <si>
    <t>EMI_per_sqm.kgCO2.CY.Res.HH.Thermal.SH.Oil.CO</t>
  </si>
  <si>
    <t>EMI_per_sqm.kgCO2.CY.Res.HH.Thermal.SH.Oil.CO.LPG.LPG</t>
  </si>
  <si>
    <t>EMI_per_sqm.kgCO2.CY.Res.HH.Thermal.SH.Oil.CO.Elc.Elec</t>
  </si>
  <si>
    <t>EMI_per_sqm.kgCO2.CY.Res.HH.Thermal.SH.Gas</t>
  </si>
  <si>
    <t>EMI_per_sqm.kgCO2.CY.Res.HH.Thermal.SH.Gas.SH</t>
  </si>
  <si>
    <t>EMI_per_sqm.kgCO2.CY.Res.HH.Thermal.SH.Gas.SH.Gas</t>
  </si>
  <si>
    <t>EMI_per_sqm.kgCO2.CY.Res.HH.Thermal.SH.Gas.SH.Elec</t>
  </si>
  <si>
    <t>EMI_per_sqm.kgCO2.CY.Res.HH.Thermal.SH.Gas.SC</t>
  </si>
  <si>
    <t>EMI_per_sqm.kgCO2.CY.Res.HH.Thermal.SH.Gas.SC.AC.Elec</t>
  </si>
  <si>
    <t>EMI_per_sqm.kgCO2.CY.Res.HH.Thermal.SH.Gas.WH</t>
  </si>
  <si>
    <t>EMI_per_sqm.kgCO2.CY.Res.HH.Thermal.SH.Gas.WH.Gas.NoSolar.Gas</t>
  </si>
  <si>
    <t>EMI_per_sqm.kgCO2.CY.Res.HH.Thermal.SH.Gas.WH.Gas.Solar</t>
  </si>
  <si>
    <t>EMI_per_sqm.kgCO2.CY.Res.HH.Thermal.SH.Gas.WH.Gas.Solar.Gas</t>
  </si>
  <si>
    <t>EMI_per_sqm.kgCO2.CY.Res.HH.Thermal.SH.Gas.WH.Gas.Solar.Solar</t>
  </si>
  <si>
    <t>EMI_per_sqm.kgCO2.CY.Res.HH.Thermal.SH.Gas.WH.Elc.NoSolar.Elec</t>
  </si>
  <si>
    <t>EMI_per_sqm.kgCO2.CY.Res.HH.Thermal.SH.Gas.WH.Elc.Solar</t>
  </si>
  <si>
    <t>EMI_per_sqm.kgCO2.CY.Res.HH.Thermal.SH.Gas.WH.Elc.Solar.Elec</t>
  </si>
  <si>
    <t>EMI_per_sqm.kgCO2.CY.Res.HH.Thermal.SH.Gas.WH.Elc.Solar.Solar</t>
  </si>
  <si>
    <t>EMI_per_sqm.kgCO2.CY.Res.HH.Thermal.SH.Gas.CO</t>
  </si>
  <si>
    <t>EMI_per_sqm.kgCO2.CY.Res.HH.Thermal.SH.Gas.CO.Gas.Gas</t>
  </si>
  <si>
    <t>EMI_per_sqm.kgCO2.CY.Res.HH.Thermal.SH.Gas.CO.Elc.Elec</t>
  </si>
  <si>
    <t>EMI_per_sqm.kgCO2.CY.Res.HH.Thermal.SH.Biomass</t>
  </si>
  <si>
    <t>EMI_per_sqm.kgCO2.CY.Res.HH.Thermal.SH.Biomass.SH</t>
  </si>
  <si>
    <t>EMI_per_sqm.kgCO2.CY.Res.HH.Thermal.SH.Biomass.SH.Biomass</t>
  </si>
  <si>
    <t>EMI_per_sqm.kgCO2.CY.Res.HH.Thermal.SH.Biomass.SH.Elec</t>
  </si>
  <si>
    <t>EMI_per_sqm.kgCO2.CY.Res.HH.Thermal.SH.Biomass.SC</t>
  </si>
  <si>
    <t>EMI_per_sqm.kgCO2.CY.Res.HH.Thermal.SH.Biomass.SC.AC.Elec</t>
  </si>
  <si>
    <t>EMI_per_sqm.kgCO2.CY.Res.HH.Thermal.SH.Biomass.WH</t>
  </si>
  <si>
    <t>EMI_per_sqm.kgCO2.CY.Res.HH.Thermal.SH.Biomass.WH.Biomass.NoSolar.Biomass</t>
  </si>
  <si>
    <t>EMI_per_sqm.kgCO2.CY.Res.HH.Thermal.SH.Biomass.WH.Biomass.Solar</t>
  </si>
  <si>
    <t>EMI_per_sqm.kgCO2.CY.Res.HH.Thermal.SH.Biomass.WH.Biomass.Solar.Biomass</t>
  </si>
  <si>
    <t>EMI_per_sqm.kgCO2.CY.Res.HH.Thermal.SH.Biomass.WH.Biomass.Solar.Solar</t>
  </si>
  <si>
    <t>EMI_per_sqm.kgCO2.CY.Res.HH.Thermal.SH.Biomass.WH.LPG.NoSolar.LPG</t>
  </si>
  <si>
    <t>EMI_per_sqm.kgCO2.CY.Res.HH.Thermal.SH.Biomass.WH.LPG.Solar</t>
  </si>
  <si>
    <t>EMI_per_sqm.kgCO2.CY.Res.HH.Thermal.SH.Biomass.WH.LPG.Solar.LPG</t>
  </si>
  <si>
    <t>EMI_per_sqm.kgCO2.CY.Res.HH.Thermal.SH.Biomass.WH.LPG.Solar.Solar</t>
  </si>
  <si>
    <t>EMI_per_sqm.kgCO2.CY.Res.HH.Thermal.SH.Biomass.WH.Elc.NoSolar.Elec</t>
  </si>
  <si>
    <t>EMI_per_sqm.kgCO2.CY.Res.HH.Thermal.SH.Biomass.WH.Elc.Solar</t>
  </si>
  <si>
    <t>EMI_per_sqm.kgCO2.CY.Res.HH.Thermal.SH.Biomass.WH.Elc.Solar.Elec</t>
  </si>
  <si>
    <t>EMI_per_sqm.kgCO2.CY.Res.HH.Thermal.SH.Biomass.WH.Elc.Solar.Solar</t>
  </si>
  <si>
    <t>EMI_per_sqm.kgCO2.CY.Res.HH.Thermal.SH.Biomass.CO</t>
  </si>
  <si>
    <t>EMI_per_sqm.kgCO2.CY.Res.HH.Thermal.SH.Biomass.CO.Biomass.Biomass</t>
  </si>
  <si>
    <t>EMI_per_sqm.kgCO2.CY.Res.HH.Thermal.SH.Biomass.CO.LPG.LPG</t>
  </si>
  <si>
    <t>EMI_per_sqm.kgCO2.CY.Res.HH.Thermal.SH.Biomass.CO.Elc.Elec</t>
  </si>
  <si>
    <t>EMI_per_sqm.kgCO2.CY.Res.HH.Thermal.SH.Geo</t>
  </si>
  <si>
    <t>EMI_per_sqm.kgCO2.CY.Res.HH.Thermal.SH.Geo.SH</t>
  </si>
  <si>
    <t>EMI_per_sqm.kgCO2.CY.Res.HH.Thermal.SH.Geo.SH.Geo</t>
  </si>
  <si>
    <t>EMI_per_sqm.kgCO2.CY.Res.HH.Thermal.SH.Geo.SH.Elec</t>
  </si>
  <si>
    <t>EMI_per_sqm.kgCO2.CY.Res.HH.Thermal.SH.Geo.SC</t>
  </si>
  <si>
    <t>EMI_per_sqm.kgCO2.CY.Res.HH.Thermal.SH.Geo.SC.AC.Elec</t>
  </si>
  <si>
    <t>EMI_per_sqm.kgCO2.CY.Res.HH.Thermal.SH.Geo.WH</t>
  </si>
  <si>
    <t>EMI_per_sqm.kgCO2.CY.Res.HH.Thermal.SH.Geo.WH.Geo.NoSolar.Geo</t>
  </si>
  <si>
    <t>EMI_per_sqm.kgCO2.CY.Res.HH.Thermal.SH.Geo.WH.Geo.Solar</t>
  </si>
  <si>
    <t>EMI_per_sqm.kgCO2.CY.Res.HH.Thermal.SH.Geo.WH.Geo.Solar.Geo</t>
  </si>
  <si>
    <t>EMI_per_sqm.kgCO2.CY.Res.HH.Thermal.SH.Geo.WH.Geo.Solar.Solar</t>
  </si>
  <si>
    <t>EMI_per_sqm.kgCO2.CY.Res.HH.Thermal.SH.Geo.WH.Elc.NoSolar.Elec</t>
  </si>
  <si>
    <t>EMI_per_sqm.kgCO2.CY.Res.HH.Thermal.SH.Geo.WH.Elc.Solar</t>
  </si>
  <si>
    <t>EMI_per_sqm.kgCO2.CY.Res.HH.Thermal.SH.Geo.WH.Elc.Solar.Elec</t>
  </si>
  <si>
    <t>EMI_per_sqm.kgCO2.CY.Res.HH.Thermal.SH.Geo.WH.Elc.Solar.Solar</t>
  </si>
  <si>
    <t>EMI_per_sqm.kgCO2.CY.Res.HH.Thermal.SH.Geo.CO</t>
  </si>
  <si>
    <t>EMI_per_sqm.kgCO2.CY.Res.HH.Thermal.SH.Geo.CO.LPG.LPG</t>
  </si>
  <si>
    <t>EMI_per_sqm.kgCO2.CY.Res.HH.Thermal.SH.Geo.CO.Elc.Elec</t>
  </si>
  <si>
    <t>EMI_per_sqm.kgCO2.CY.Res.HH.Thermal.SH.DistrHeat</t>
  </si>
  <si>
    <t>EMI_per_sqm.kgCO2.CY.Res.HH.Thermal.SH.DistrHeat.SH</t>
  </si>
  <si>
    <t>EMI_per_sqm.kgCO2.CY.Res.HH.Thermal.SH.DistrHeat.SH.Steam_Distr</t>
  </si>
  <si>
    <t>EMI_per_sqm.kgCO2.CY.Res.HH.Thermal.SH.DistrHeat.SH.Elec</t>
  </si>
  <si>
    <t>EMI_per_sqm.kgCO2.CY.Res.HH.Thermal.SH.DistrHeat.SC</t>
  </si>
  <si>
    <t>EMI_per_sqm.kgCO2.CY.Res.HH.Thermal.SH.DistrHeat.SC.AC.Elec</t>
  </si>
  <si>
    <t>EMI_per_sqm.kgCO2.CY.Res.HH.Thermal.SH.DistrHeat.WH</t>
  </si>
  <si>
    <t>EMI_per_sqm.kgCO2.CY.Res.HH.Thermal.SH.DistrHeat.WH.DistrHeat.NoSolar.Steam_Distr</t>
  </si>
  <si>
    <t>EMI_per_sqm.kgCO2.CY.Res.HH.Thermal.SH.DistrHeat.WH.DistrHeat.Solar</t>
  </si>
  <si>
    <t>EMI_per_sqm.kgCO2.CY.Res.HH.Thermal.SH.DistrHeat.WH.DistrHeat.Solar.Steam_Distr</t>
  </si>
  <si>
    <t>EMI_per_sqm.kgCO2.CY.Res.HH.Thermal.SH.DistrHeat.WH.DistrHeat.Solar.Solar</t>
  </si>
  <si>
    <t>EMI_per_sqm.kgCO2.CY.Res.HH.Thermal.SH.DistrHeat.WH.Elc.NoSolar.Elec</t>
  </si>
  <si>
    <t>EMI_per_sqm.kgCO2.CY.Res.HH.Thermal.SH.DistrHeat.WH.Elc.Solar</t>
  </si>
  <si>
    <t>EMI_per_sqm.kgCO2.CY.Res.HH.Thermal.SH.DistrHeat.WH.Elc.Solar.Elec</t>
  </si>
  <si>
    <t>EMI_per_sqm.kgCO2.CY.Res.HH.Thermal.SH.DistrHeat.WH.Elc.Solar.Solar</t>
  </si>
  <si>
    <t>EMI_per_sqm.kgCO2.CY.Res.HH.Thermal.SH.DistrHeat.CO</t>
  </si>
  <si>
    <t>EMI_per_sqm.kgCO2.CY.Res.HH.Thermal.SH.DistrHeat.CO.LPG.LPG</t>
  </si>
  <si>
    <t>EMI_per_sqm.kgCO2.CY.Res.HH.Thermal.SH.DistrHeat.CO.Elc.Elec</t>
  </si>
  <si>
    <t>EMI_per_sqm.kgCO2.CY.Res.HH.Thermal.SH.AdvElc</t>
  </si>
  <si>
    <t>EMI_per_sqm.kgCO2.CY.Res.HH.Thermal.SH.AdvElc.SH</t>
  </si>
  <si>
    <t>EMI_per_sqm.kgCO2.CY.Res.HH.Thermal.SH.AdvElc.SH.Elec</t>
  </si>
  <si>
    <t>EMI_per_sqm.kgCO2.CY.Res.HH.Thermal.SH.AdvElc.SC</t>
  </si>
  <si>
    <t>EMI_per_sqm.kgCO2.CY.Res.HH.Thermal.SH.AdvElc.SC.AC.Elec</t>
  </si>
  <si>
    <t>EMI_per_sqm.kgCO2.CY.Res.HH.Thermal.SH.AdvElc.WH</t>
  </si>
  <si>
    <t>EMI_per_sqm.kgCO2.CY.Res.HH.Thermal.SH.AdvElc.WH.LPG.NoSolar.LPG</t>
  </si>
  <si>
    <t>EMI_per_sqm.kgCO2.CY.Res.HH.Thermal.SH.AdvElc.WH.LPG.Solar</t>
  </si>
  <si>
    <t>EMI_per_sqm.kgCO2.CY.Res.HH.Thermal.SH.AdvElc.WH.LPG.Solar.LPG</t>
  </si>
  <si>
    <t>EMI_per_sqm.kgCO2.CY.Res.HH.Thermal.SH.AdvElc.WH.LPG.Solar.Solar</t>
  </si>
  <si>
    <t>EMI_per_sqm.kgCO2.CY.Res.HH.Thermal.SH.AdvElc.WH.Elc.NoSolar.Elec</t>
  </si>
  <si>
    <t>EMI_per_sqm.kgCO2.CY.Res.HH.Thermal.SH.AdvElc.WH.Elc.Solar</t>
  </si>
  <si>
    <t>EMI_per_sqm.kgCO2.CY.Res.HH.Thermal.SH.AdvElc.WH.Elc.Solar.Elec</t>
  </si>
  <si>
    <t>EMI_per_sqm.kgCO2.CY.Res.HH.Thermal.SH.AdvElc.WH.Elc.Solar.Solar</t>
  </si>
  <si>
    <t>EMI_per_sqm.kgCO2.CY.Res.HH.Thermal.SH.AdvElc.CO</t>
  </si>
  <si>
    <t>EMI_per_sqm.kgCO2.CY.Res.HH.Thermal.SH.AdvElc.CO.LPG.LPG</t>
  </si>
  <si>
    <t>EMI_per_sqm.kgCO2.CY.Res.HH.Thermal.SH.AdvElc.CO.Elc.Elec</t>
  </si>
  <si>
    <t>EMI_per_sqm.kgCO2.CY.Res.HH.Thermal.SH.ConvElc</t>
  </si>
  <si>
    <t>EMI_per_sqm.kgCO2.CY.Res.HH.Thermal.SH.ConvElc.SH</t>
  </si>
  <si>
    <t>EMI_per_sqm.kgCO2.CY.Res.HH.Thermal.SH.ConvElc.SH.Elec</t>
  </si>
  <si>
    <t>EMI_per_sqm.kgCO2.CY.Res.HH.Thermal.SH.ConvElc.SC</t>
  </si>
  <si>
    <t>EMI_per_sqm.kgCO2.CY.Res.HH.Thermal.SH.ConvElc.SC.AC.Elec</t>
  </si>
  <si>
    <t>EMI_per_sqm.kgCO2.CY.Res.HH.Thermal.SH.ConvElc.WH</t>
  </si>
  <si>
    <t>EMI_per_sqm.kgCO2.CY.Res.HH.Thermal.SH.ConvElc.WH.LPG.NoSolar.LPG</t>
  </si>
  <si>
    <t>EMI_per_sqm.kgCO2.CY.Res.HH.Thermal.SH.ConvElc.WH.LPG.Solar</t>
  </si>
  <si>
    <t>EMI_per_sqm.kgCO2.CY.Res.HH.Thermal.SH.ConvElc.WH.LPG.Solar.LPG</t>
  </si>
  <si>
    <t>EMI_per_sqm.kgCO2.CY.Res.HH.Thermal.SH.ConvElc.WH.LPG.Solar.Solar</t>
  </si>
  <si>
    <t>EMI_per_sqm.kgCO2.CY.Res.HH.Thermal.SH.ConvElc.WH.Elc.NoSolar.Elec</t>
  </si>
  <si>
    <t>EMI_per_sqm.kgCO2.CY.Res.HH.Thermal.SH.ConvElc.WH.Elc.Solar</t>
  </si>
  <si>
    <t>EMI_per_sqm.kgCO2.CY.Res.HH.Thermal.SH.ConvElc.WH.Elc.Solar.Elec</t>
  </si>
  <si>
    <t>EMI_per_sqm.kgCO2.CY.Res.HH.Thermal.SH.ConvElc.WH.Elc.Solar.Solar</t>
  </si>
  <si>
    <t>EMI_per_sqm.kgCO2.CY.Res.HH.Thermal.SH.ConvElc.CO</t>
  </si>
  <si>
    <t>EMI_per_sqm.kgCO2.CY.Res.HH.Thermal.SH.ConvElc.CO.LPG.LPG</t>
  </si>
  <si>
    <t>EMI_per_sqm.kgCO2.CY.Res.HH.Thermal.SH.ConvElc.CO.Elc.Elec</t>
  </si>
  <si>
    <t>CY - Final energy consumption in new and renovated households (detailed structure)</t>
  </si>
  <si>
    <t>FEC.ktoe.CY.Res.HHnew.Thermal.SH.Solids</t>
  </si>
  <si>
    <t>FEC.ktoe.CY.Res.HHnew.Thermal.SH.Solids.SH</t>
  </si>
  <si>
    <t>FEC.ktoe.CY.Res.HHnew.Thermal.SH.Solids.SH.Solids</t>
  </si>
  <si>
    <t>FEC.ktoe.CY.Res.HHnew.Thermal.SH.Solids.SH.Elec</t>
  </si>
  <si>
    <t>FEC.ktoe.CY.Res.HHnew.Thermal.SH.Solids.SC</t>
  </si>
  <si>
    <t>FEC.ktoe.CY.Res.HHnew.Thermal.SH.Solids.SC.AC.Elec</t>
  </si>
  <si>
    <t>FEC.ktoe.CY.Res.HHnew.Thermal.SH.Solids.WH</t>
  </si>
  <si>
    <t>FEC.ktoe.CY.Res.HHnew.Thermal.SH.Solids.WH.Solids.NoSolar.Solids</t>
  </si>
  <si>
    <t>FEC.ktoe.CY.Res.HHnew.Thermal.SH.Solids.WH.LPG.NoSolar.LPG</t>
  </si>
  <si>
    <t>FEC.ktoe.CY.Res.HHnew.Thermal.SH.Solids.WH.LPG.Solar</t>
  </si>
  <si>
    <t>FEC.ktoe.CY.Res.HHnew.Thermal.SH.Solids.WH.LPG.Solar.LPG</t>
  </si>
  <si>
    <t>FEC.ktoe.CY.Res.HHnew.Thermal.SH.Solids.WH.LPG.Solar.Solar</t>
  </si>
  <si>
    <t>FEC.ktoe.CY.Res.HHnew.Thermal.SH.Solids.WH.Elc.NoSolar.Elec</t>
  </si>
  <si>
    <t>FEC.ktoe.CY.Res.HHnew.Thermal.SH.Solids.WH.Elc.Solar</t>
  </si>
  <si>
    <t>FEC.ktoe.CY.Res.HHnew.Thermal.SH.Solids.WH.Elc.Solar.Elec</t>
  </si>
  <si>
    <t>FEC.ktoe.CY.Res.HHnew.Thermal.SH.Solids.WH.Elc.Solar.Solar</t>
  </si>
  <si>
    <t>FEC.ktoe.CY.Res.HHnew.Thermal.SH.Solids.CO</t>
  </si>
  <si>
    <t>FEC.ktoe.CY.Res.HHnew.Thermal.SH.Solids.CO.Solids.Solids</t>
  </si>
  <si>
    <t>FEC.ktoe.CY.Res.HHnew.Thermal.SH.Solids.CO.LPG.LPG</t>
  </si>
  <si>
    <t>FEC.ktoe.CY.Res.HHnew.Thermal.SH.Solids.CO.Elc.Elec</t>
  </si>
  <si>
    <t>FEC.ktoe.CY.Res.HHnew.Thermal.SH.LPG</t>
  </si>
  <si>
    <t>FEC.ktoe.CY.Res.HHnew.Thermal.SH.LPG.SH</t>
  </si>
  <si>
    <t>FEC.ktoe.CY.Res.HHnew.Thermal.SH.LPG.SH.LPG</t>
  </si>
  <si>
    <t>FEC.ktoe.CY.Res.HHnew.Thermal.SH.LPG.SH.Elec</t>
  </si>
  <si>
    <t>FEC.ktoe.CY.Res.HHnew.Thermal.SH.LPG.SC</t>
  </si>
  <si>
    <t>FEC.ktoe.CY.Res.HHnew.Thermal.SH.LPG.SC.AC.Elec</t>
  </si>
  <si>
    <t>FEC.ktoe.CY.Res.HHnew.Thermal.SH.LPG.WH</t>
  </si>
  <si>
    <t>FEC.ktoe.CY.Res.HHnew.Thermal.SH.LPG.WH.LPG.NoSolar.LPG</t>
  </si>
  <si>
    <t>FEC.ktoe.CY.Res.HHnew.Thermal.SH.LPG.WH.LPG.Solar</t>
  </si>
  <si>
    <t>FEC.ktoe.CY.Res.HHnew.Thermal.SH.LPG.WH.LPG.Solar.LPG</t>
  </si>
  <si>
    <t>FEC.ktoe.CY.Res.HHnew.Thermal.SH.LPG.WH.LPG.Solar.Solar</t>
  </si>
  <si>
    <t>FEC.ktoe.CY.Res.HHnew.Thermal.SH.LPG.WH.Elc.NoSolar.Elec</t>
  </si>
  <si>
    <t>FEC.ktoe.CY.Res.HHnew.Thermal.SH.LPG.WH.Elc.Solar</t>
  </si>
  <si>
    <t>FEC.ktoe.CY.Res.HHnew.Thermal.SH.LPG.WH.Elc.Solar.Elec</t>
  </si>
  <si>
    <t>FEC.ktoe.CY.Res.HHnew.Thermal.SH.LPG.WH.Elc.Solar.Solar</t>
  </si>
  <si>
    <t>FEC.ktoe.CY.Res.HHnew.Thermal.SH.LPG.CO</t>
  </si>
  <si>
    <t>FEC.ktoe.CY.Res.HHnew.Thermal.SH.LPG.CO.LPG.LPG</t>
  </si>
  <si>
    <t>FEC.ktoe.CY.Res.HHnew.Thermal.SH.LPG.CO.Elc.Elec</t>
  </si>
  <si>
    <t>FEC.ktoe.CY.Res.HHnew.Thermal.SH.Oil</t>
  </si>
  <si>
    <t>FEC.ktoe.CY.Res.HHnew.Thermal.SH.Oil.SH</t>
  </si>
  <si>
    <t>FEC.ktoe.CY.Res.HHnew.Thermal.SH.Oil.SH.Oil</t>
  </si>
  <si>
    <t>FEC.ktoe.CY.Res.HHnew.Thermal.SH.Oil.SH.Elec</t>
  </si>
  <si>
    <t>FEC.ktoe.CY.Res.HHnew.Thermal.SH.Oil.SC</t>
  </si>
  <si>
    <t>FEC.ktoe.CY.Res.HHnew.Thermal.SH.Oil.SC.AC.Elec</t>
  </si>
  <si>
    <t>FEC.ktoe.CY.Res.HHnew.Thermal.SH.Oil.WH</t>
  </si>
  <si>
    <t>FEC.ktoe.CY.Res.HHnew.Thermal.SH.Oil.WH.Oil.NoSolar.Oil</t>
  </si>
  <si>
    <t>FEC.ktoe.CY.Res.HHnew.Thermal.SH.Oil.WH.Oil.Solar</t>
  </si>
  <si>
    <t>FEC.ktoe.CY.Res.HHnew.Thermal.SH.Oil.WH.Oil.Solar.Oil</t>
  </si>
  <si>
    <t>FEC.ktoe.CY.Res.HHnew.Thermal.SH.Oil.WH.Oil.Solar.Solar</t>
  </si>
  <si>
    <t>FEC.ktoe.CY.Res.HHnew.Thermal.SH.Oil.WH.Elc.NoSolar.Elec</t>
  </si>
  <si>
    <t>FEC.ktoe.CY.Res.HHnew.Thermal.SH.Oil.WH.Elc.Solar</t>
  </si>
  <si>
    <t>FEC.ktoe.CY.Res.HHnew.Thermal.SH.Oil.WH.Elc.Solar.Elec</t>
  </si>
  <si>
    <t>FEC.ktoe.CY.Res.HHnew.Thermal.SH.Oil.WH.Elc.Solar.Solar</t>
  </si>
  <si>
    <t>FEC.ktoe.CY.Res.HHnew.Thermal.SH.Oil.CO</t>
  </si>
  <si>
    <t>FEC.ktoe.CY.Res.HHnew.Thermal.SH.Oil.CO.LPG.LPG</t>
  </si>
  <si>
    <t>FEC.ktoe.CY.Res.HHnew.Thermal.SH.Oil.CO.Elc.Elec</t>
  </si>
  <si>
    <t>FEC.ktoe.CY.Res.HHnew.Thermal.SH.Gas</t>
  </si>
  <si>
    <t>FEC.ktoe.CY.Res.HHnew.Thermal.SH.Gas.SH</t>
  </si>
  <si>
    <t>FEC.ktoe.CY.Res.HHnew.Thermal.SH.Gas.SH.Gas</t>
  </si>
  <si>
    <t>FEC.ktoe.CY.Res.HHnew.Thermal.SH.Gas.SH.Elec</t>
  </si>
  <si>
    <t>FEC.ktoe.CY.Res.HHnew.Thermal.SH.Gas.SC</t>
  </si>
  <si>
    <t>FEC.ktoe.CY.Res.HHnew.Thermal.SH.Gas.SC.AC.Elec</t>
  </si>
  <si>
    <t>FEC.ktoe.CY.Res.HHnew.Thermal.SH.Gas.WH</t>
  </si>
  <si>
    <t>FEC.ktoe.CY.Res.HHnew.Thermal.SH.Gas.WH.Gas.NoSolar.Gas</t>
  </si>
  <si>
    <t>FEC.ktoe.CY.Res.HHnew.Thermal.SH.Gas.WH.Gas.Solar</t>
  </si>
  <si>
    <t>FEC.ktoe.CY.Res.HHnew.Thermal.SH.Gas.WH.Gas.Solar.Gas</t>
  </si>
  <si>
    <t>FEC.ktoe.CY.Res.HHnew.Thermal.SH.Gas.WH.Gas.Solar.Solar</t>
  </si>
  <si>
    <t>FEC.ktoe.CY.Res.HHnew.Thermal.SH.Gas.WH.Elc.NoSolar.Elec</t>
  </si>
  <si>
    <t>FEC.ktoe.CY.Res.HHnew.Thermal.SH.Gas.WH.Elc.Solar</t>
  </si>
  <si>
    <t>FEC.ktoe.CY.Res.HHnew.Thermal.SH.Gas.WH.Elc.Solar.Elec</t>
  </si>
  <si>
    <t>FEC.ktoe.CY.Res.HHnew.Thermal.SH.Gas.WH.Elc.Solar.Solar</t>
  </si>
  <si>
    <t>FEC.ktoe.CY.Res.HHnew.Thermal.SH.Gas.CO</t>
  </si>
  <si>
    <t>FEC.ktoe.CY.Res.HHnew.Thermal.SH.Gas.CO.Gas.Gas</t>
  </si>
  <si>
    <t>FEC.ktoe.CY.Res.HHnew.Thermal.SH.Gas.CO.Elc.Elec</t>
  </si>
  <si>
    <t>FEC.ktoe.CY.Res.HHnew.Thermal.SH.Biomass</t>
  </si>
  <si>
    <t>FEC.ktoe.CY.Res.HHnew.Thermal.SH.Biomass.SH</t>
  </si>
  <si>
    <t>FEC.ktoe.CY.Res.HHnew.Thermal.SH.Biomass.SH.Biomass</t>
  </si>
  <si>
    <t>FEC.ktoe.CY.Res.HHnew.Thermal.SH.Biomass.SH.Elec</t>
  </si>
  <si>
    <t>FEC.ktoe.CY.Res.HHnew.Thermal.SH.Biomass.SC</t>
  </si>
  <si>
    <t>FEC.ktoe.CY.Res.HHnew.Thermal.SH.Biomass.SC.AC.Elec</t>
  </si>
  <si>
    <t>FEC.ktoe.CY.Res.HHnew.Thermal.SH.Biomass.WH</t>
  </si>
  <si>
    <t>FEC.ktoe.CY.Res.HHnew.Thermal.SH.Biomass.WH.Biomass.NoSolar.Biomass</t>
  </si>
  <si>
    <t>FEC.ktoe.CY.Res.HHnew.Thermal.SH.Biomass.WH.Biomass.Solar</t>
  </si>
  <si>
    <t>FEC.ktoe.CY.Res.HHnew.Thermal.SH.Biomass.WH.Biomass.Solar.Biomass</t>
  </si>
  <si>
    <t>FEC.ktoe.CY.Res.HHnew.Thermal.SH.Biomass.WH.Biomass.Solar.Solar</t>
  </si>
  <si>
    <t>FEC.ktoe.CY.Res.HHnew.Thermal.SH.Biomass.WH.LPG.NoSolar.LPG</t>
  </si>
  <si>
    <t>FEC.ktoe.CY.Res.HHnew.Thermal.SH.Biomass.WH.LPG.Solar</t>
  </si>
  <si>
    <t>FEC.ktoe.CY.Res.HHnew.Thermal.SH.Biomass.WH.LPG.Solar.LPG</t>
  </si>
  <si>
    <t>FEC.ktoe.CY.Res.HHnew.Thermal.SH.Biomass.WH.LPG.Solar.Solar</t>
  </si>
  <si>
    <t>FEC.ktoe.CY.Res.HHnew.Thermal.SH.Biomass.WH.Elc.NoSolar.Elec</t>
  </si>
  <si>
    <t>FEC.ktoe.CY.Res.HHnew.Thermal.SH.Biomass.WH.Elc.Solar</t>
  </si>
  <si>
    <t>FEC.ktoe.CY.Res.HHnew.Thermal.SH.Biomass.WH.Elc.Solar.Elec</t>
  </si>
  <si>
    <t>FEC.ktoe.CY.Res.HHnew.Thermal.SH.Biomass.WH.Elc.Solar.Solar</t>
  </si>
  <si>
    <t>FEC.ktoe.CY.Res.HHnew.Thermal.SH.Biomass.CO</t>
  </si>
  <si>
    <t>FEC.ktoe.CY.Res.HHnew.Thermal.SH.Biomass.CO.Biomass.Biomass</t>
  </si>
  <si>
    <t>FEC.ktoe.CY.Res.HHnew.Thermal.SH.Biomass.CO.LPG.LPG</t>
  </si>
  <si>
    <t>FEC.ktoe.CY.Res.HHnew.Thermal.SH.Biomass.CO.Elc.Elec</t>
  </si>
  <si>
    <t>FEC.ktoe.CY.Res.HHnew.Thermal.SH.Geo</t>
  </si>
  <si>
    <t>FEC.ktoe.CY.Res.HHnew.Thermal.SH.Geo.SH</t>
  </si>
  <si>
    <t>FEC.ktoe.CY.Res.HHnew.Thermal.SH.Geo.SH.Geo</t>
  </si>
  <si>
    <t>FEC.ktoe.CY.Res.HHnew.Thermal.SH.Geo.SH.Elec</t>
  </si>
  <si>
    <t>FEC.ktoe.CY.Res.HHnew.Thermal.SH.Geo.SC</t>
  </si>
  <si>
    <t>FEC.ktoe.CY.Res.HHnew.Thermal.SH.Geo.SC.AC.Elec</t>
  </si>
  <si>
    <t>FEC.ktoe.CY.Res.HHnew.Thermal.SH.Geo.WH</t>
  </si>
  <si>
    <t>FEC.ktoe.CY.Res.HHnew.Thermal.SH.Geo.WH.Geo.NoSolar.Geo</t>
  </si>
  <si>
    <t>FEC.ktoe.CY.Res.HHnew.Thermal.SH.Geo.WH.Geo.Solar</t>
  </si>
  <si>
    <t>FEC.ktoe.CY.Res.HHnew.Thermal.SH.Geo.WH.Geo.Solar.Geo</t>
  </si>
  <si>
    <t>FEC.ktoe.CY.Res.HHnew.Thermal.SH.Geo.WH.Geo.Solar.Solar</t>
  </si>
  <si>
    <t>FEC.ktoe.CY.Res.HHnew.Thermal.SH.Geo.WH.Elc.NoSolar.Elec</t>
  </si>
  <si>
    <t>FEC.ktoe.CY.Res.HHnew.Thermal.SH.Geo.WH.Elc.Solar</t>
  </si>
  <si>
    <t>FEC.ktoe.CY.Res.HHnew.Thermal.SH.Geo.WH.Elc.Solar.Elec</t>
  </si>
  <si>
    <t>FEC.ktoe.CY.Res.HHnew.Thermal.SH.Geo.WH.Elc.Solar.Solar</t>
  </si>
  <si>
    <t>FEC.ktoe.CY.Res.HHnew.Thermal.SH.Geo.CO</t>
  </si>
  <si>
    <t>FEC.ktoe.CY.Res.HHnew.Thermal.SH.Geo.CO.LPG.LPG</t>
  </si>
  <si>
    <t>FEC.ktoe.CY.Res.HHnew.Thermal.SH.Geo.CO.Elc.Elec</t>
  </si>
  <si>
    <t>FEC.ktoe.CY.Res.HHnew.Thermal.SH.DistrHeat</t>
  </si>
  <si>
    <t>FEC.ktoe.CY.Res.HHnew.Thermal.SH.DistrHeat.SH</t>
  </si>
  <si>
    <t>FEC.ktoe.CY.Res.HHnew.Thermal.SH.DistrHeat.SH.Steam_Distr</t>
  </si>
  <si>
    <t>FEC.ktoe.CY.Res.HHnew.Thermal.SH.DistrHeat.SH.Elec</t>
  </si>
  <si>
    <t>FEC.ktoe.CY.Res.HHnew.Thermal.SH.DistrHeat.SC</t>
  </si>
  <si>
    <t>FEC.ktoe.CY.Res.HHnew.Thermal.SH.DistrHeat.SC.AC.Elec</t>
  </si>
  <si>
    <t>FEC.ktoe.CY.Res.HHnew.Thermal.SH.DistrHeat.WH</t>
  </si>
  <si>
    <t>FEC.ktoe.CY.Res.HHnew.Thermal.SH.DistrHeat.WH.DistrHeat.NoSolar.Steam_Distr</t>
  </si>
  <si>
    <t>FEC.ktoe.CY.Res.HHnew.Thermal.SH.DistrHeat.WH.DistrHeat.Solar</t>
  </si>
  <si>
    <t>FEC.ktoe.CY.Res.HHnew.Thermal.SH.DistrHeat.WH.DistrHeat.Solar.Steam_Distr</t>
  </si>
  <si>
    <t>FEC.ktoe.CY.Res.HHnew.Thermal.SH.DistrHeat.WH.DistrHeat.Solar.Solar</t>
  </si>
  <si>
    <t>FEC.ktoe.CY.Res.HHnew.Thermal.SH.DistrHeat.WH.Elc.NoSolar.Elec</t>
  </si>
  <si>
    <t>FEC.ktoe.CY.Res.HHnew.Thermal.SH.DistrHeat.WH.Elc.Solar</t>
  </si>
  <si>
    <t>FEC.ktoe.CY.Res.HHnew.Thermal.SH.DistrHeat.WH.Elc.Solar.Elec</t>
  </si>
  <si>
    <t>FEC.ktoe.CY.Res.HHnew.Thermal.SH.DistrHeat.WH.Elc.Solar.Solar</t>
  </si>
  <si>
    <t>FEC.ktoe.CY.Res.HHnew.Thermal.SH.DistrHeat.CO</t>
  </si>
  <si>
    <t>FEC.ktoe.CY.Res.HHnew.Thermal.SH.DistrHeat.CO.LPG.LPG</t>
  </si>
  <si>
    <t>FEC.ktoe.CY.Res.HHnew.Thermal.SH.DistrHeat.CO.Elc.Elec</t>
  </si>
  <si>
    <t>FEC.ktoe.CY.Res.HHnew.Thermal.SH.AdvElc</t>
  </si>
  <si>
    <t>FEC.ktoe.CY.Res.HHnew.Thermal.SH.AdvElc.SH</t>
  </si>
  <si>
    <t>FEC.ktoe.CY.Res.HHnew.Thermal.SH.AdvElc.SH.Elec</t>
  </si>
  <si>
    <t>FEC.ktoe.CY.Res.HHnew.Thermal.SH.AdvElc.SC</t>
  </si>
  <si>
    <t>FEC.ktoe.CY.Res.HHnew.Thermal.SH.AdvElc.SC.AC.Elec</t>
  </si>
  <si>
    <t>FEC.ktoe.CY.Res.HHnew.Thermal.SH.AdvElc.WH</t>
  </si>
  <si>
    <t>FEC.ktoe.CY.Res.HHnew.Thermal.SH.AdvElc.WH.LPG.NoSolar.LPG</t>
  </si>
  <si>
    <t>FEC.ktoe.CY.Res.HHnew.Thermal.SH.AdvElc.WH.LPG.Solar</t>
  </si>
  <si>
    <t>FEC.ktoe.CY.Res.HHnew.Thermal.SH.AdvElc.WH.LPG.Solar.LPG</t>
  </si>
  <si>
    <t>FEC.ktoe.CY.Res.HHnew.Thermal.SH.AdvElc.WH.LPG.Solar.Solar</t>
  </si>
  <si>
    <t>FEC.ktoe.CY.Res.HHnew.Thermal.SH.AdvElc.WH.Elc.NoSolar.Elec</t>
  </si>
  <si>
    <t>FEC.ktoe.CY.Res.HHnew.Thermal.SH.AdvElc.WH.Elc.Solar</t>
  </si>
  <si>
    <t>FEC.ktoe.CY.Res.HHnew.Thermal.SH.AdvElc.WH.Elc.Solar.Elec</t>
  </si>
  <si>
    <t>FEC.ktoe.CY.Res.HHnew.Thermal.SH.AdvElc.WH.Elc.Solar.Solar</t>
  </si>
  <si>
    <t>FEC.ktoe.CY.Res.HHnew.Thermal.SH.AdvElc.CO</t>
  </si>
  <si>
    <t>FEC.ktoe.CY.Res.HHnew.Thermal.SH.AdvElc.CO.LPG.LPG</t>
  </si>
  <si>
    <t>FEC.ktoe.CY.Res.HHnew.Thermal.SH.AdvElc.CO.Elc.Elec</t>
  </si>
  <si>
    <t>FEC.ktoe.CY.Res.HHnew.Thermal.SH.ConvElc</t>
  </si>
  <si>
    <t>FEC.ktoe.CY.Res.HHnew.Thermal.SH.ConvElc.SH</t>
  </si>
  <si>
    <t>FEC.ktoe.CY.Res.HHnew.Thermal.SH.ConvElc.SH.Elec</t>
  </si>
  <si>
    <t>FEC.ktoe.CY.Res.HHnew.Thermal.SH.ConvElc.SC</t>
  </si>
  <si>
    <t>FEC.ktoe.CY.Res.HHnew.Thermal.SH.ConvElc.SC.AC.Elec</t>
  </si>
  <si>
    <t>FEC.ktoe.CY.Res.HHnew.Thermal.SH.ConvElc.WH</t>
  </si>
  <si>
    <t>FEC.ktoe.CY.Res.HHnew.Thermal.SH.ConvElc.WH.LPG.NoSolar.LPG</t>
  </si>
  <si>
    <t>FEC.ktoe.CY.Res.HHnew.Thermal.SH.ConvElc.WH.LPG.Solar</t>
  </si>
  <si>
    <t>FEC.ktoe.CY.Res.HHnew.Thermal.SH.ConvElc.WH.LPG.Solar.LPG</t>
  </si>
  <si>
    <t>FEC.ktoe.CY.Res.HHnew.Thermal.SH.ConvElc.WH.LPG.Solar.Solar</t>
  </si>
  <si>
    <t>FEC.ktoe.CY.Res.HHnew.Thermal.SH.ConvElc.WH.Elc.NoSolar.Elec</t>
  </si>
  <si>
    <t>FEC.ktoe.CY.Res.HHnew.Thermal.SH.ConvElc.WH.Elc.Solar</t>
  </si>
  <si>
    <t>FEC.ktoe.CY.Res.HHnew.Thermal.SH.ConvElc.WH.Elc.Solar.Elec</t>
  </si>
  <si>
    <t>FEC.ktoe.CY.Res.HHnew.Thermal.SH.ConvElc.WH.Elc.Solar.Solar</t>
  </si>
  <si>
    <t>FEC.ktoe.CY.Res.HHnew.Thermal.SH.ConvElc.CO</t>
  </si>
  <si>
    <t>FEC.ktoe.CY.Res.HHnew.Thermal.SH.ConvElc.CO.LPG.LPG</t>
  </si>
  <si>
    <t>FEC.ktoe.CY.Res.HHnew.Thermal.SH.ConvElc.CO.Elc.Elec</t>
  </si>
  <si>
    <t>CY - Thermal energy service in new and renovated households (detailed structure)</t>
  </si>
  <si>
    <t>TES.ktoe.CY.Res.HHnew.Thermal.SH.Solids</t>
  </si>
  <si>
    <t>TES.ktoe.CY.Res.HHnew.Thermal.SH.Solids.SH</t>
  </si>
  <si>
    <t>TES.ktoe.CY.Res.HHnew.Thermal.SH.Solids.SH.Solids</t>
  </si>
  <si>
    <t>TES.ktoe.CY.Res.HHnew.Thermal.SH.Solids.SH.Elec</t>
  </si>
  <si>
    <t>TES.ktoe.CY.Res.HHnew.Thermal.SH.Solids.SC</t>
  </si>
  <si>
    <t>TES.ktoe.CY.Res.HHnew.Thermal.SH.Solids.SC.AC.Elec</t>
  </si>
  <si>
    <t>TES.ktoe.CY.Res.HHnew.Thermal.SH.Solids.WH</t>
  </si>
  <si>
    <t>TES.ktoe.CY.Res.HHnew.Thermal.SH.Solids.WH.Solids.NoSolar.Solids</t>
  </si>
  <si>
    <t>TES.ktoe.CY.Res.HHnew.Thermal.SH.Solids.WH.LPG.NoSolar.LPG</t>
  </si>
  <si>
    <t>TES.ktoe.CY.Res.HHnew.Thermal.SH.Solids.WH.LPG.Solar</t>
  </si>
  <si>
    <t>TES.ktoe.CY.Res.HHnew.Thermal.SH.Solids.WH.LPG.Solar.LPG</t>
  </si>
  <si>
    <t>TES.ktoe.CY.Res.HHnew.Thermal.SH.Solids.WH.LPG.Solar.Solar</t>
  </si>
  <si>
    <t>TES.ktoe.CY.Res.HHnew.Thermal.SH.Solids.WH.Elc.NoSolar.Elec</t>
  </si>
  <si>
    <t>TES.ktoe.CY.Res.HHnew.Thermal.SH.Solids.WH.Elc.Solar</t>
  </si>
  <si>
    <t>TES.ktoe.CY.Res.HHnew.Thermal.SH.Solids.WH.Elc.Solar.Elec</t>
  </si>
  <si>
    <t>TES.ktoe.CY.Res.HHnew.Thermal.SH.Solids.WH.Elc.Solar.Solar</t>
  </si>
  <si>
    <t>TES.ktoe.CY.Res.HHnew.Thermal.SH.Solids.CO</t>
  </si>
  <si>
    <t>TES.ktoe.CY.Res.HHnew.Thermal.SH.Solids.CO.Solids.Solids</t>
  </si>
  <si>
    <t>TES.ktoe.CY.Res.HHnew.Thermal.SH.Solids.CO.LPG.LPG</t>
  </si>
  <si>
    <t>TES.ktoe.CY.Res.HHnew.Thermal.SH.Solids.CO.Elc.Elec</t>
  </si>
  <si>
    <t>TES.ktoe.CY.Res.HHnew.Thermal.SH.LPG</t>
  </si>
  <si>
    <t>TES.ktoe.CY.Res.HHnew.Thermal.SH.LPG.SH</t>
  </si>
  <si>
    <t>TES.ktoe.CY.Res.HHnew.Thermal.SH.LPG.SH.LPG</t>
  </si>
  <si>
    <t>TES.ktoe.CY.Res.HHnew.Thermal.SH.LPG.SH.Elec</t>
  </si>
  <si>
    <t>TES.ktoe.CY.Res.HHnew.Thermal.SH.LPG.SC</t>
  </si>
  <si>
    <t>TES.ktoe.CY.Res.HHnew.Thermal.SH.LPG.SC.AC.Elec</t>
  </si>
  <si>
    <t>TES.ktoe.CY.Res.HHnew.Thermal.SH.LPG.WH</t>
  </si>
  <si>
    <t>TES.ktoe.CY.Res.HHnew.Thermal.SH.LPG.WH.LPG.NoSolar.LPG</t>
  </si>
  <si>
    <t>TES.ktoe.CY.Res.HHnew.Thermal.SH.LPG.WH.LPG.Solar</t>
  </si>
  <si>
    <t>TES.ktoe.CY.Res.HHnew.Thermal.SH.LPG.WH.LPG.Solar.LPG</t>
  </si>
  <si>
    <t>TES.ktoe.CY.Res.HHnew.Thermal.SH.LPG.WH.LPG.Solar.Solar</t>
  </si>
  <si>
    <t>TES.ktoe.CY.Res.HHnew.Thermal.SH.LPG.WH.Elc.NoSolar.Elec</t>
  </si>
  <si>
    <t>TES.ktoe.CY.Res.HHnew.Thermal.SH.LPG.WH.Elc.Solar</t>
  </si>
  <si>
    <t>TES.ktoe.CY.Res.HHnew.Thermal.SH.LPG.WH.Elc.Solar.Elec</t>
  </si>
  <si>
    <t>TES.ktoe.CY.Res.HHnew.Thermal.SH.LPG.WH.Elc.Solar.Solar</t>
  </si>
  <si>
    <t>TES.ktoe.CY.Res.HHnew.Thermal.SH.LPG.CO</t>
  </si>
  <si>
    <t>TES.ktoe.CY.Res.HHnew.Thermal.SH.LPG.CO.LPG.LPG</t>
  </si>
  <si>
    <t>TES.ktoe.CY.Res.HHnew.Thermal.SH.LPG.CO.Elc.Elec</t>
  </si>
  <si>
    <t>TES.ktoe.CY.Res.HHnew.Thermal.SH.Oil</t>
  </si>
  <si>
    <t>TES.ktoe.CY.Res.HHnew.Thermal.SH.Oil.SH</t>
  </si>
  <si>
    <t>TES.ktoe.CY.Res.HHnew.Thermal.SH.Oil.SH.Oil</t>
  </si>
  <si>
    <t>TES.ktoe.CY.Res.HHnew.Thermal.SH.Oil.SH.Elec</t>
  </si>
  <si>
    <t>TES.ktoe.CY.Res.HHnew.Thermal.SH.Oil.SC</t>
  </si>
  <si>
    <t>TES.ktoe.CY.Res.HHnew.Thermal.SH.Oil.SC.AC.Elec</t>
  </si>
  <si>
    <t>TES.ktoe.CY.Res.HHnew.Thermal.SH.Oil.WH</t>
  </si>
  <si>
    <t>TES.ktoe.CY.Res.HHnew.Thermal.SH.Oil.WH.Oil.NoSolar.Oil</t>
  </si>
  <si>
    <t>TES.ktoe.CY.Res.HHnew.Thermal.SH.Oil.WH.Oil.Solar</t>
  </si>
  <si>
    <t>TES.ktoe.CY.Res.HHnew.Thermal.SH.Oil.WH.Oil.Solar.Oil</t>
  </si>
  <si>
    <t>TES.ktoe.CY.Res.HHnew.Thermal.SH.Oil.WH.Oil.Solar.Solar</t>
  </si>
  <si>
    <t>TES.ktoe.CY.Res.HHnew.Thermal.SH.Oil.WH.Elc.NoSolar.Elec</t>
  </si>
  <si>
    <t>TES.ktoe.CY.Res.HHnew.Thermal.SH.Oil.WH.Elc.Solar</t>
  </si>
  <si>
    <t>TES.ktoe.CY.Res.HHnew.Thermal.SH.Oil.WH.Elc.Solar.Elec</t>
  </si>
  <si>
    <t>TES.ktoe.CY.Res.HHnew.Thermal.SH.Oil.WH.Elc.Solar.Solar</t>
  </si>
  <si>
    <t>TES.ktoe.CY.Res.HHnew.Thermal.SH.Oil.CO</t>
  </si>
  <si>
    <t>TES.ktoe.CY.Res.HHnew.Thermal.SH.Oil.CO.LPG.LPG</t>
  </si>
  <si>
    <t>TES.ktoe.CY.Res.HHnew.Thermal.SH.Oil.CO.Elc.Elec</t>
  </si>
  <si>
    <t>TES.ktoe.CY.Res.HHnew.Thermal.SH.Gas</t>
  </si>
  <si>
    <t>TES.ktoe.CY.Res.HHnew.Thermal.SH.Gas.SH</t>
  </si>
  <si>
    <t>TES.ktoe.CY.Res.HHnew.Thermal.SH.Gas.SH.Gas</t>
  </si>
  <si>
    <t>TES.ktoe.CY.Res.HHnew.Thermal.SH.Gas.SH.Elec</t>
  </si>
  <si>
    <t>TES.ktoe.CY.Res.HHnew.Thermal.SH.Gas.SC</t>
  </si>
  <si>
    <t>TES.ktoe.CY.Res.HHnew.Thermal.SH.Gas.SC.AC.Elec</t>
  </si>
  <si>
    <t>TES.ktoe.CY.Res.HHnew.Thermal.SH.Gas.WH</t>
  </si>
  <si>
    <t>TES.ktoe.CY.Res.HHnew.Thermal.SH.Gas.WH.Gas.NoSolar.Gas</t>
  </si>
  <si>
    <t>TES.ktoe.CY.Res.HHnew.Thermal.SH.Gas.WH.Gas.Solar</t>
  </si>
  <si>
    <t>TES.ktoe.CY.Res.HHnew.Thermal.SH.Gas.WH.Gas.Solar.Gas</t>
  </si>
  <si>
    <t>TES.ktoe.CY.Res.HHnew.Thermal.SH.Gas.WH.Gas.Solar.Solar</t>
  </si>
  <si>
    <t>TES.ktoe.CY.Res.HHnew.Thermal.SH.Gas.WH.Elc.NoSolar.Elec</t>
  </si>
  <si>
    <t>TES.ktoe.CY.Res.HHnew.Thermal.SH.Gas.WH.Elc.Solar</t>
  </si>
  <si>
    <t>TES.ktoe.CY.Res.HHnew.Thermal.SH.Gas.WH.Elc.Solar.Elec</t>
  </si>
  <si>
    <t>TES.ktoe.CY.Res.HHnew.Thermal.SH.Gas.WH.Elc.Solar.Solar</t>
  </si>
  <si>
    <t>TES.ktoe.CY.Res.HHnew.Thermal.SH.Gas.CO</t>
  </si>
  <si>
    <t>TES.ktoe.CY.Res.HHnew.Thermal.SH.Gas.CO.Gas.Gas</t>
  </si>
  <si>
    <t>TES.ktoe.CY.Res.HHnew.Thermal.SH.Gas.CO.Elc.Elec</t>
  </si>
  <si>
    <t>TES.ktoe.CY.Res.HHnew.Thermal.SH.Biomass</t>
  </si>
  <si>
    <t>TES.ktoe.CY.Res.HHnew.Thermal.SH.Biomass.SH</t>
  </si>
  <si>
    <t>TES.ktoe.CY.Res.HHnew.Thermal.SH.Biomass.SH.Biomass</t>
  </si>
  <si>
    <t>TES.ktoe.CY.Res.HHnew.Thermal.SH.Biomass.SH.Elec</t>
  </si>
  <si>
    <t>TES.ktoe.CY.Res.HHnew.Thermal.SH.Biomass.SC</t>
  </si>
  <si>
    <t>TES.ktoe.CY.Res.HHnew.Thermal.SH.Biomass.SC.AC.Elec</t>
  </si>
  <si>
    <t>TES.ktoe.CY.Res.HHnew.Thermal.SH.Biomass.WH</t>
  </si>
  <si>
    <t>TES.ktoe.CY.Res.HHnew.Thermal.SH.Biomass.WH.Biomass.NoSolar.Biomass</t>
  </si>
  <si>
    <t>TES.ktoe.CY.Res.HHnew.Thermal.SH.Biomass.WH.Biomass.Solar</t>
  </si>
  <si>
    <t>TES.ktoe.CY.Res.HHnew.Thermal.SH.Biomass.WH.Biomass.Solar.Biomass</t>
  </si>
  <si>
    <t>TES.ktoe.CY.Res.HHnew.Thermal.SH.Biomass.WH.Biomass.Solar.Solar</t>
  </si>
  <si>
    <t>TES.ktoe.CY.Res.HHnew.Thermal.SH.Biomass.WH.LPG.NoSolar.LPG</t>
  </si>
  <si>
    <t>TES.ktoe.CY.Res.HHnew.Thermal.SH.Biomass.WH.LPG.Solar</t>
  </si>
  <si>
    <t>TES.ktoe.CY.Res.HHnew.Thermal.SH.Biomass.WH.LPG.Solar.LPG</t>
  </si>
  <si>
    <t>TES.ktoe.CY.Res.HHnew.Thermal.SH.Biomass.WH.LPG.Solar.Solar</t>
  </si>
  <si>
    <t>TES.ktoe.CY.Res.HHnew.Thermal.SH.Biomass.WH.Elc.NoSolar.Elec</t>
  </si>
  <si>
    <t>TES.ktoe.CY.Res.HHnew.Thermal.SH.Biomass.WH.Elc.Solar</t>
  </si>
  <si>
    <t>TES.ktoe.CY.Res.HHnew.Thermal.SH.Biomass.WH.Elc.Solar.Elec</t>
  </si>
  <si>
    <t>TES.ktoe.CY.Res.HHnew.Thermal.SH.Biomass.WH.Elc.Solar.Solar</t>
  </si>
  <si>
    <t>TES.ktoe.CY.Res.HHnew.Thermal.SH.Biomass.CO</t>
  </si>
  <si>
    <t>TES.ktoe.CY.Res.HHnew.Thermal.SH.Biomass.CO.Biomass.Biomass</t>
  </si>
  <si>
    <t>TES.ktoe.CY.Res.HHnew.Thermal.SH.Biomass.CO.LPG.LPG</t>
  </si>
  <si>
    <t>TES.ktoe.CY.Res.HHnew.Thermal.SH.Biomass.CO.Elc.Elec</t>
  </si>
  <si>
    <t>TES.ktoe.CY.Res.HHnew.Thermal.SH.Geo</t>
  </si>
  <si>
    <t>TES.ktoe.CY.Res.HHnew.Thermal.SH.Geo.SH</t>
  </si>
  <si>
    <t>TES.ktoe.CY.Res.HHnew.Thermal.SH.Geo.SH.Geo</t>
  </si>
  <si>
    <t>TES.ktoe.CY.Res.HHnew.Thermal.SH.Geo.SH.Elec</t>
  </si>
  <si>
    <t>TES.ktoe.CY.Res.HHnew.Thermal.SH.Geo.SC</t>
  </si>
  <si>
    <t>TES.ktoe.CY.Res.HHnew.Thermal.SH.Geo.SC.AC.Elec</t>
  </si>
  <si>
    <t>TES.ktoe.CY.Res.HHnew.Thermal.SH.Geo.WH</t>
  </si>
  <si>
    <t>TES.ktoe.CY.Res.HHnew.Thermal.SH.Geo.WH.Geo.NoSolar.Geo</t>
  </si>
  <si>
    <t>TES.ktoe.CY.Res.HHnew.Thermal.SH.Geo.WH.Geo.Solar</t>
  </si>
  <si>
    <t>TES.ktoe.CY.Res.HHnew.Thermal.SH.Geo.WH.Geo.Solar.Geo</t>
  </si>
  <si>
    <t>TES.ktoe.CY.Res.HHnew.Thermal.SH.Geo.WH.Geo.Solar.Solar</t>
  </si>
  <si>
    <t>TES.ktoe.CY.Res.HHnew.Thermal.SH.Geo.WH.Elc.NoSolar.Elec</t>
  </si>
  <si>
    <t>TES.ktoe.CY.Res.HHnew.Thermal.SH.Geo.WH.Elc.Solar</t>
  </si>
  <si>
    <t>TES.ktoe.CY.Res.HHnew.Thermal.SH.Geo.WH.Elc.Solar.Elec</t>
  </si>
  <si>
    <t>TES.ktoe.CY.Res.HHnew.Thermal.SH.Geo.WH.Elc.Solar.Solar</t>
  </si>
  <si>
    <t>TES.ktoe.CY.Res.HHnew.Thermal.SH.Geo.CO</t>
  </si>
  <si>
    <t>TES.ktoe.CY.Res.HHnew.Thermal.SH.Geo.CO.LPG.LPG</t>
  </si>
  <si>
    <t>TES.ktoe.CY.Res.HHnew.Thermal.SH.Geo.CO.Elc.Elec</t>
  </si>
  <si>
    <t>TES.ktoe.CY.Res.HHnew.Thermal.SH.DistrHeat</t>
  </si>
  <si>
    <t>TES.ktoe.CY.Res.HHnew.Thermal.SH.DistrHeat.SH</t>
  </si>
  <si>
    <t>TES.ktoe.CY.Res.HHnew.Thermal.SH.DistrHeat.SH.Steam_Distr</t>
  </si>
  <si>
    <t>TES.ktoe.CY.Res.HHnew.Thermal.SH.DistrHeat.SH.Elec</t>
  </si>
  <si>
    <t>TES.ktoe.CY.Res.HHnew.Thermal.SH.DistrHeat.SC</t>
  </si>
  <si>
    <t>TES.ktoe.CY.Res.HHnew.Thermal.SH.DistrHeat.SC.AC.Elec</t>
  </si>
  <si>
    <t>TES.ktoe.CY.Res.HHnew.Thermal.SH.DistrHeat.WH</t>
  </si>
  <si>
    <t>TES.ktoe.CY.Res.HHnew.Thermal.SH.DistrHeat.WH.DistrHeat.NoSolar.Steam_Distr</t>
  </si>
  <si>
    <t>TES.ktoe.CY.Res.HHnew.Thermal.SH.DistrHeat.WH.DistrHeat.Solar</t>
  </si>
  <si>
    <t>TES.ktoe.CY.Res.HHnew.Thermal.SH.DistrHeat.WH.DistrHeat.Solar.Steam_Distr</t>
  </si>
  <si>
    <t>TES.ktoe.CY.Res.HHnew.Thermal.SH.DistrHeat.WH.DistrHeat.Solar.Solar</t>
  </si>
  <si>
    <t>TES.ktoe.CY.Res.HHnew.Thermal.SH.DistrHeat.WH.Elc.NoSolar.Elec</t>
  </si>
  <si>
    <t>TES.ktoe.CY.Res.HHnew.Thermal.SH.DistrHeat.WH.Elc.Solar</t>
  </si>
  <si>
    <t>TES.ktoe.CY.Res.HHnew.Thermal.SH.DistrHeat.WH.Elc.Solar.Elec</t>
  </si>
  <si>
    <t>TES.ktoe.CY.Res.HHnew.Thermal.SH.DistrHeat.WH.Elc.Solar.Solar</t>
  </si>
  <si>
    <t>TES.ktoe.CY.Res.HHnew.Thermal.SH.DistrHeat.CO</t>
  </si>
  <si>
    <t>TES.ktoe.CY.Res.HHnew.Thermal.SH.DistrHeat.CO.LPG.LPG</t>
  </si>
  <si>
    <t>TES.ktoe.CY.Res.HHnew.Thermal.SH.DistrHeat.CO.Elc.Elec</t>
  </si>
  <si>
    <t>TES.ktoe.CY.Res.HHnew.Thermal.SH.AdvElc</t>
  </si>
  <si>
    <t>TES.ktoe.CY.Res.HHnew.Thermal.SH.AdvElc.SH</t>
  </si>
  <si>
    <t>TES.ktoe.CY.Res.HHnew.Thermal.SH.AdvElc.SH.Elec</t>
  </si>
  <si>
    <t>TES.ktoe.CY.Res.HHnew.Thermal.SH.AdvElc.SC</t>
  </si>
  <si>
    <t>TES.ktoe.CY.Res.HHnew.Thermal.SH.AdvElc.SC.AC.Elec</t>
  </si>
  <si>
    <t>TES.ktoe.CY.Res.HHnew.Thermal.SH.AdvElc.WH</t>
  </si>
  <si>
    <t>TES.ktoe.CY.Res.HHnew.Thermal.SH.AdvElc.WH.LPG.NoSolar.LPG</t>
  </si>
  <si>
    <t>TES.ktoe.CY.Res.HHnew.Thermal.SH.AdvElc.WH.LPG.Solar</t>
  </si>
  <si>
    <t>TES.ktoe.CY.Res.HHnew.Thermal.SH.AdvElc.WH.LPG.Solar.LPG</t>
  </si>
  <si>
    <t>TES.ktoe.CY.Res.HHnew.Thermal.SH.AdvElc.WH.LPG.Solar.Solar</t>
  </si>
  <si>
    <t>TES.ktoe.CY.Res.HHnew.Thermal.SH.AdvElc.WH.Elc.NoSolar.Elec</t>
  </si>
  <si>
    <t>TES.ktoe.CY.Res.HHnew.Thermal.SH.AdvElc.WH.Elc.Solar</t>
  </si>
  <si>
    <t>TES.ktoe.CY.Res.HHnew.Thermal.SH.AdvElc.WH.Elc.Solar.Elec</t>
  </si>
  <si>
    <t>TES.ktoe.CY.Res.HHnew.Thermal.SH.AdvElc.WH.Elc.Solar.Solar</t>
  </si>
  <si>
    <t>TES.ktoe.CY.Res.HHnew.Thermal.SH.AdvElc.CO</t>
  </si>
  <si>
    <t>TES.ktoe.CY.Res.HHnew.Thermal.SH.AdvElc.CO.LPG.LPG</t>
  </si>
  <si>
    <t>TES.ktoe.CY.Res.HHnew.Thermal.SH.AdvElc.CO.Elc.Elec</t>
  </si>
  <si>
    <t>TES.ktoe.CY.Res.HHnew.Thermal.SH.ConvElc</t>
  </si>
  <si>
    <t>TES.ktoe.CY.Res.HHnew.Thermal.SH.ConvElc.SH</t>
  </si>
  <si>
    <t>TES.ktoe.CY.Res.HHnew.Thermal.SH.ConvElc.SH.Elec</t>
  </si>
  <si>
    <t>TES.ktoe.CY.Res.HHnew.Thermal.SH.ConvElc.SC</t>
  </si>
  <si>
    <t>TES.ktoe.CY.Res.HHnew.Thermal.SH.ConvElc.SC.AC.Elec</t>
  </si>
  <si>
    <t>TES.ktoe.CY.Res.HHnew.Thermal.SH.ConvElc.WH</t>
  </si>
  <si>
    <t>TES.ktoe.CY.Res.HHnew.Thermal.SH.ConvElc.WH.LPG.NoSolar.LPG</t>
  </si>
  <si>
    <t>TES.ktoe.CY.Res.HHnew.Thermal.SH.ConvElc.WH.LPG.Solar</t>
  </si>
  <si>
    <t>TES.ktoe.CY.Res.HHnew.Thermal.SH.ConvElc.WH.LPG.Solar.LPG</t>
  </si>
  <si>
    <t>TES.ktoe.CY.Res.HHnew.Thermal.SH.ConvElc.WH.LPG.Solar.Solar</t>
  </si>
  <si>
    <t>TES.ktoe.CY.Res.HHnew.Thermal.SH.ConvElc.WH.Elc.NoSolar.Elec</t>
  </si>
  <si>
    <t>TES.ktoe.CY.Res.HHnew.Thermal.SH.ConvElc.WH.Elc.Solar</t>
  </si>
  <si>
    <t>TES.ktoe.CY.Res.HHnew.Thermal.SH.ConvElc.WH.Elc.Solar.Elec</t>
  </si>
  <si>
    <t>TES.ktoe.CY.Res.HHnew.Thermal.SH.ConvElc.WH.Elc.Solar.Solar</t>
  </si>
  <si>
    <t>TES.ktoe.CY.Res.HHnew.Thermal.SH.ConvElc.CO</t>
  </si>
  <si>
    <t>TES.ktoe.CY.Res.HHnew.Thermal.SH.ConvElc.CO.LPG.LPG</t>
  </si>
  <si>
    <t>TES.ktoe.CY.Res.HHnew.Thermal.SH.ConvElc.CO.Elc.Elec</t>
  </si>
  <si>
    <t>CY - System efficiency indicator of new and renovated households (detailed structure)</t>
  </si>
  <si>
    <t>Eff.ratio.CY.Res.HHnew.Thermal.SH.Solids</t>
  </si>
  <si>
    <t>Eff.ratio.CY.Res.HHnew.Thermal.SH.Solids.SH</t>
  </si>
  <si>
    <t>Eff.ratio.CY.Res.HHnew.Thermal.SH.Solids.SH.Solids</t>
  </si>
  <si>
    <t>Eff.ratio.CY.Res.HHnew.Thermal.SH.Solids.SH.Elec</t>
  </si>
  <si>
    <t>Eff.ratio.CY.Res.HHnew.Thermal.SH.Solids.SC</t>
  </si>
  <si>
    <t>Eff.ratio.CY.Res.HHnew.Thermal.SH.Solids.SC.AC.Elec</t>
  </si>
  <si>
    <t>Eff.ratio.CY.Res.HHnew.Thermal.SH.Solids.WH</t>
  </si>
  <si>
    <t>Eff.ratio.CY.Res.HHnew.Thermal.SH.Solids.WH.Solids.NoSolar.Solids</t>
  </si>
  <si>
    <t>Eff.ratio.CY.Res.HHnew.Thermal.SH.Solids.WH.LPG.NoSolar.LPG</t>
  </si>
  <si>
    <t>Eff.ratio.CY.Res.HHnew.Thermal.SH.Solids.WH.LPG.Solar</t>
  </si>
  <si>
    <t>Eff.ratio.CY.Res.HHnew.Thermal.SH.Solids.WH.LPG.Solar.LPG</t>
  </si>
  <si>
    <t>Eff.ratio.CY.Res.HHnew.Thermal.SH.Solids.WH.LPG.Solar.Solar</t>
  </si>
  <si>
    <t>Eff.ratio.CY.Res.HHnew.Thermal.SH.Solids.WH.Elc.NoSolar.Elec</t>
  </si>
  <si>
    <t>Eff.ratio.CY.Res.HHnew.Thermal.SH.Solids.WH.Elc.Solar</t>
  </si>
  <si>
    <t>Eff.ratio.CY.Res.HHnew.Thermal.SH.Solids.WH.Elc.Solar.Elec</t>
  </si>
  <si>
    <t>Eff.ratio.CY.Res.HHnew.Thermal.SH.Solids.WH.Elc.Solar.Solar</t>
  </si>
  <si>
    <t>Eff.ratio.CY.Res.HHnew.Thermal.SH.Solids.CO</t>
  </si>
  <si>
    <t>Eff.ratio.CY.Res.HHnew.Thermal.SH.Solids.CO.Solids.Solids</t>
  </si>
  <si>
    <t>Eff.ratio.CY.Res.HHnew.Thermal.SH.Solids.CO.LPG.LPG</t>
  </si>
  <si>
    <t>Eff.ratio.CY.Res.HHnew.Thermal.SH.Solids.CO.Elc.Elec</t>
  </si>
  <si>
    <t>Eff.ratio.CY.Res.HHnew.Thermal.SH.LPG</t>
  </si>
  <si>
    <t>Eff.ratio.CY.Res.HHnew.Thermal.SH.LPG.SH</t>
  </si>
  <si>
    <t>Eff.ratio.CY.Res.HHnew.Thermal.SH.LPG.SH.LPG</t>
  </si>
  <si>
    <t>Eff.ratio.CY.Res.HHnew.Thermal.SH.LPG.SH.Elec</t>
  </si>
  <si>
    <t>Eff.ratio.CY.Res.HHnew.Thermal.SH.LPG.SC</t>
  </si>
  <si>
    <t>Eff.ratio.CY.Res.HHnew.Thermal.SH.LPG.SC.AC.Elec</t>
  </si>
  <si>
    <t>Eff.ratio.CY.Res.HHnew.Thermal.SH.LPG.WH</t>
  </si>
  <si>
    <t>Eff.ratio.CY.Res.HHnew.Thermal.SH.LPG.WH.LPG.NoSolar.LPG</t>
  </si>
  <si>
    <t>Eff.ratio.CY.Res.HHnew.Thermal.SH.LPG.WH.LPG.Solar</t>
  </si>
  <si>
    <t>Eff.ratio.CY.Res.HHnew.Thermal.SH.LPG.WH.LPG.Solar.LPG</t>
  </si>
  <si>
    <t>Eff.ratio.CY.Res.HHnew.Thermal.SH.LPG.WH.LPG.Solar.Solar</t>
  </si>
  <si>
    <t>Eff.ratio.CY.Res.HHnew.Thermal.SH.LPG.WH.Elc.NoSolar.Elec</t>
  </si>
  <si>
    <t>Eff.ratio.CY.Res.HHnew.Thermal.SH.LPG.WH.Elc.Solar</t>
  </si>
  <si>
    <t>Eff.ratio.CY.Res.HHnew.Thermal.SH.LPG.WH.Elc.Solar.Elec</t>
  </si>
  <si>
    <t>Eff.ratio.CY.Res.HHnew.Thermal.SH.LPG.WH.Elc.Solar.Solar</t>
  </si>
  <si>
    <t>Eff.ratio.CY.Res.HHnew.Thermal.SH.LPG.CO</t>
  </si>
  <si>
    <t>Eff.ratio.CY.Res.HHnew.Thermal.SH.LPG.CO.LPG.LPG</t>
  </si>
  <si>
    <t>Eff.ratio.CY.Res.HHnew.Thermal.SH.LPG.CO.Elc.Elec</t>
  </si>
  <si>
    <t>Eff.ratio.CY.Res.HHnew.Thermal.SH.Oil</t>
  </si>
  <si>
    <t>Eff.ratio.CY.Res.HHnew.Thermal.SH.Oil.SH</t>
  </si>
  <si>
    <t>Eff.ratio.CY.Res.HHnew.Thermal.SH.Oil.SH.Oil</t>
  </si>
  <si>
    <t>Eff.ratio.CY.Res.HHnew.Thermal.SH.Oil.SH.Elec</t>
  </si>
  <si>
    <t>Eff.ratio.CY.Res.HHnew.Thermal.SH.Oil.SC</t>
  </si>
  <si>
    <t>Eff.ratio.CY.Res.HHnew.Thermal.SH.Oil.SC.AC.Elec</t>
  </si>
  <si>
    <t>Eff.ratio.CY.Res.HHnew.Thermal.SH.Oil.WH</t>
  </si>
  <si>
    <t>Eff.ratio.CY.Res.HHnew.Thermal.SH.Oil.WH.Oil.NoSolar.Oil</t>
  </si>
  <si>
    <t>Eff.ratio.CY.Res.HHnew.Thermal.SH.Oil.WH.Oil.Solar</t>
  </si>
  <si>
    <t>Eff.ratio.CY.Res.HHnew.Thermal.SH.Oil.WH.Oil.Solar.Oil</t>
  </si>
  <si>
    <t>Eff.ratio.CY.Res.HHnew.Thermal.SH.Oil.WH.Oil.Solar.Solar</t>
  </si>
  <si>
    <t>Eff.ratio.CY.Res.HHnew.Thermal.SH.Oil.WH.Elc.NoSolar.Elec</t>
  </si>
  <si>
    <t>Eff.ratio.CY.Res.HHnew.Thermal.SH.Oil.WH.Elc.Solar</t>
  </si>
  <si>
    <t>Eff.ratio.CY.Res.HHnew.Thermal.SH.Oil.WH.Elc.Solar.Elec</t>
  </si>
  <si>
    <t>Eff.ratio.CY.Res.HHnew.Thermal.SH.Oil.WH.Elc.Solar.Solar</t>
  </si>
  <si>
    <t>Eff.ratio.CY.Res.HHnew.Thermal.SH.Oil.CO</t>
  </si>
  <si>
    <t>Eff.ratio.CY.Res.HHnew.Thermal.SH.Oil.CO.LPG.LPG</t>
  </si>
  <si>
    <t>Eff.ratio.CY.Res.HHnew.Thermal.SH.Oil.CO.Elc.Elec</t>
  </si>
  <si>
    <t>Eff.ratio.CY.Res.HHnew.Thermal.SH.Gas</t>
  </si>
  <si>
    <t>Eff.ratio.CY.Res.HHnew.Thermal.SH.Gas.SH</t>
  </si>
  <si>
    <t>Eff.ratio.CY.Res.HHnew.Thermal.SH.Gas.SH.Gas</t>
  </si>
  <si>
    <t>Eff.ratio.CY.Res.HHnew.Thermal.SH.Gas.SH.Elec</t>
  </si>
  <si>
    <t>Eff.ratio.CY.Res.HHnew.Thermal.SH.Gas.SC</t>
  </si>
  <si>
    <t>Eff.ratio.CY.Res.HHnew.Thermal.SH.Gas.SC.AC.Elec</t>
  </si>
  <si>
    <t>Eff.ratio.CY.Res.HHnew.Thermal.SH.Gas.WH</t>
  </si>
  <si>
    <t>Eff.ratio.CY.Res.HHnew.Thermal.SH.Gas.WH.Gas.NoSolar.Gas</t>
  </si>
  <si>
    <t>Eff.ratio.CY.Res.HHnew.Thermal.SH.Gas.WH.Gas.Solar</t>
  </si>
  <si>
    <t>Eff.ratio.CY.Res.HHnew.Thermal.SH.Gas.WH.Gas.Solar.Gas</t>
  </si>
  <si>
    <t>Eff.ratio.CY.Res.HHnew.Thermal.SH.Gas.WH.Gas.Solar.Solar</t>
  </si>
  <si>
    <t>Eff.ratio.CY.Res.HHnew.Thermal.SH.Gas.WH.Elc.NoSolar.Elec</t>
  </si>
  <si>
    <t>Eff.ratio.CY.Res.HHnew.Thermal.SH.Gas.WH.Elc.Solar</t>
  </si>
  <si>
    <t>Eff.ratio.CY.Res.HHnew.Thermal.SH.Gas.WH.Elc.Solar.Elec</t>
  </si>
  <si>
    <t>Eff.ratio.CY.Res.HHnew.Thermal.SH.Gas.WH.Elc.Solar.Solar</t>
  </si>
  <si>
    <t>Eff.ratio.CY.Res.HHnew.Thermal.SH.Gas.CO</t>
  </si>
  <si>
    <t>Eff.ratio.CY.Res.HHnew.Thermal.SH.Gas.CO.Gas.Gas</t>
  </si>
  <si>
    <t>Eff.ratio.CY.Res.HHnew.Thermal.SH.Gas.CO.Elc.Elec</t>
  </si>
  <si>
    <t>Eff.ratio.CY.Res.HHnew.Thermal.SH.Biomass</t>
  </si>
  <si>
    <t>Eff.ratio.CY.Res.HHnew.Thermal.SH.Biomass.SH</t>
  </si>
  <si>
    <t>Eff.ratio.CY.Res.HHnew.Thermal.SH.Biomass.SH.Biomass</t>
  </si>
  <si>
    <t>Eff.ratio.CY.Res.HHnew.Thermal.SH.Biomass.SH.Elec</t>
  </si>
  <si>
    <t>Eff.ratio.CY.Res.HHnew.Thermal.SH.Biomass.SC</t>
  </si>
  <si>
    <t>Eff.ratio.CY.Res.HHnew.Thermal.SH.Biomass.SC.AC.Elec</t>
  </si>
  <si>
    <t>Eff.ratio.CY.Res.HHnew.Thermal.SH.Biomass.WH</t>
  </si>
  <si>
    <t>Eff.ratio.CY.Res.HHnew.Thermal.SH.Biomass.WH.Biomass.NoSolar.Biomass</t>
  </si>
  <si>
    <t>Eff.ratio.CY.Res.HHnew.Thermal.SH.Biomass.WH.Biomass.Solar</t>
  </si>
  <si>
    <t>Eff.ratio.CY.Res.HHnew.Thermal.SH.Biomass.WH.Biomass.Solar.Biomass</t>
  </si>
  <si>
    <t>Eff.ratio.CY.Res.HHnew.Thermal.SH.Biomass.WH.Biomass.Solar.Solar</t>
  </si>
  <si>
    <t>Eff.ratio.CY.Res.HHnew.Thermal.SH.Biomass.WH.LPG.NoSolar.LPG</t>
  </si>
  <si>
    <t>Eff.ratio.CY.Res.HHnew.Thermal.SH.Biomass.WH.LPG.Solar</t>
  </si>
  <si>
    <t>Eff.ratio.CY.Res.HHnew.Thermal.SH.Biomass.WH.LPG.Solar.LPG</t>
  </si>
  <si>
    <t>Eff.ratio.CY.Res.HHnew.Thermal.SH.Biomass.WH.LPG.Solar.Solar</t>
  </si>
  <si>
    <t>Eff.ratio.CY.Res.HHnew.Thermal.SH.Biomass.WH.Elc.NoSolar.Elec</t>
  </si>
  <si>
    <t>Eff.ratio.CY.Res.HHnew.Thermal.SH.Biomass.WH.Elc.Solar</t>
  </si>
  <si>
    <t>Eff.ratio.CY.Res.HHnew.Thermal.SH.Biomass.WH.Elc.Solar.Elec</t>
  </si>
  <si>
    <t>Eff.ratio.CY.Res.HHnew.Thermal.SH.Biomass.WH.Elc.Solar.Solar</t>
  </si>
  <si>
    <t>Eff.ratio.CY.Res.HHnew.Thermal.SH.Biomass.CO</t>
  </si>
  <si>
    <t>Eff.ratio.CY.Res.HHnew.Thermal.SH.Biomass.CO.Biomass.Biomass</t>
  </si>
  <si>
    <t>Eff.ratio.CY.Res.HHnew.Thermal.SH.Biomass.CO.LPG.LPG</t>
  </si>
  <si>
    <t>Eff.ratio.CY.Res.HHnew.Thermal.SH.Biomass.CO.Elc.Elec</t>
  </si>
  <si>
    <t>Eff.ratio.CY.Res.HHnew.Thermal.SH.Geo</t>
  </si>
  <si>
    <t>Eff.ratio.CY.Res.HHnew.Thermal.SH.Geo.SH</t>
  </si>
  <si>
    <t>Eff.ratio.CY.Res.HHnew.Thermal.SH.Geo.SH.Geo</t>
  </si>
  <si>
    <t>Eff.ratio.CY.Res.HHnew.Thermal.SH.Geo.SH.Elec</t>
  </si>
  <si>
    <t>Eff.ratio.CY.Res.HHnew.Thermal.SH.Geo.SC</t>
  </si>
  <si>
    <t>Eff.ratio.CY.Res.HHnew.Thermal.SH.Geo.SC.AC.Elec</t>
  </si>
  <si>
    <t>Eff.ratio.CY.Res.HHnew.Thermal.SH.Geo.WH</t>
  </si>
  <si>
    <t>Eff.ratio.CY.Res.HHnew.Thermal.SH.Geo.WH.Geo.NoSolar.Geo</t>
  </si>
  <si>
    <t>Eff.ratio.CY.Res.HHnew.Thermal.SH.Geo.WH.Geo.Solar</t>
  </si>
  <si>
    <t>Eff.ratio.CY.Res.HHnew.Thermal.SH.Geo.WH.Geo.Solar.Geo</t>
  </si>
  <si>
    <t>Eff.ratio.CY.Res.HHnew.Thermal.SH.Geo.WH.Geo.Solar.Solar</t>
  </si>
  <si>
    <t>Eff.ratio.CY.Res.HHnew.Thermal.SH.Geo.WH.Elc.NoSolar.Elec</t>
  </si>
  <si>
    <t>Eff.ratio.CY.Res.HHnew.Thermal.SH.Geo.WH.Elc.Solar</t>
  </si>
  <si>
    <t>Eff.ratio.CY.Res.HHnew.Thermal.SH.Geo.WH.Elc.Solar.Elec</t>
  </si>
  <si>
    <t>Eff.ratio.CY.Res.HHnew.Thermal.SH.Geo.WH.Elc.Solar.Solar</t>
  </si>
  <si>
    <t>Eff.ratio.CY.Res.HHnew.Thermal.SH.Geo.CO</t>
  </si>
  <si>
    <t>Eff.ratio.CY.Res.HHnew.Thermal.SH.Geo.CO.LPG.LPG</t>
  </si>
  <si>
    <t>Eff.ratio.CY.Res.HHnew.Thermal.SH.Geo.CO.Elc.Elec</t>
  </si>
  <si>
    <t>Eff.ratio.CY.Res.HHnew.Thermal.SH.DistrHeat</t>
  </si>
  <si>
    <t>Eff.ratio.CY.Res.HHnew.Thermal.SH.DistrHeat.SH</t>
  </si>
  <si>
    <t>Eff.ratio.CY.Res.HHnew.Thermal.SH.DistrHeat.SH.Steam_Distr</t>
  </si>
  <si>
    <t>Eff.ratio.CY.Res.HHnew.Thermal.SH.DistrHeat.SH.Elec</t>
  </si>
  <si>
    <t>Eff.ratio.CY.Res.HHnew.Thermal.SH.DistrHeat.SC</t>
  </si>
  <si>
    <t>Eff.ratio.CY.Res.HHnew.Thermal.SH.DistrHeat.SC.AC.Elec</t>
  </si>
  <si>
    <t>Eff.ratio.CY.Res.HHnew.Thermal.SH.DistrHeat.WH</t>
  </si>
  <si>
    <t>Eff.ratio.CY.Res.HHnew.Thermal.SH.DistrHeat.WH.DistrHeat.NoSolar.Steam_Distr</t>
  </si>
  <si>
    <t>Eff.ratio.CY.Res.HHnew.Thermal.SH.DistrHeat.WH.DistrHeat.Solar</t>
  </si>
  <si>
    <t>Eff.ratio.CY.Res.HHnew.Thermal.SH.DistrHeat.WH.DistrHeat.Solar.Steam_Distr</t>
  </si>
  <si>
    <t>Eff.ratio.CY.Res.HHnew.Thermal.SH.DistrHeat.WH.DistrHeat.Solar.Solar</t>
  </si>
  <si>
    <t>Eff.ratio.CY.Res.HHnew.Thermal.SH.DistrHeat.WH.Elc.NoSolar.Elec</t>
  </si>
  <si>
    <t>Eff.ratio.CY.Res.HHnew.Thermal.SH.DistrHeat.WH.Elc.Solar</t>
  </si>
  <si>
    <t>Eff.ratio.CY.Res.HHnew.Thermal.SH.DistrHeat.WH.Elc.Solar.Elec</t>
  </si>
  <si>
    <t>Eff.ratio.CY.Res.HHnew.Thermal.SH.DistrHeat.WH.Elc.Solar.Solar</t>
  </si>
  <si>
    <t>Eff.ratio.CY.Res.HHnew.Thermal.SH.DistrHeat.CO</t>
  </si>
  <si>
    <t>Eff.ratio.CY.Res.HHnew.Thermal.SH.DistrHeat.CO.LPG.LPG</t>
  </si>
  <si>
    <t>Eff.ratio.CY.Res.HHnew.Thermal.SH.DistrHeat.CO.Elc.Elec</t>
  </si>
  <si>
    <t>Eff.ratio.CY.Res.HHnew.Thermal.SH.AdvElc</t>
  </si>
  <si>
    <t>Eff.ratio.CY.Res.HHnew.Thermal.SH.AdvElc.SH</t>
  </si>
  <si>
    <t>Eff.ratio.CY.Res.HHnew.Thermal.SH.AdvElc.SH.Elec</t>
  </si>
  <si>
    <t>Eff.ratio.CY.Res.HHnew.Thermal.SH.AdvElc.SC</t>
  </si>
  <si>
    <t>Eff.ratio.CY.Res.HHnew.Thermal.SH.AdvElc.SC.AC.Elec</t>
  </si>
  <si>
    <t>Eff.ratio.CY.Res.HHnew.Thermal.SH.AdvElc.WH</t>
  </si>
  <si>
    <t>Eff.ratio.CY.Res.HHnew.Thermal.SH.AdvElc.WH.LPG.NoSolar.LPG</t>
  </si>
  <si>
    <t>Eff.ratio.CY.Res.HHnew.Thermal.SH.AdvElc.WH.LPG.Solar</t>
  </si>
  <si>
    <t>Eff.ratio.CY.Res.HHnew.Thermal.SH.AdvElc.WH.LPG.Solar.LPG</t>
  </si>
  <si>
    <t>Eff.ratio.CY.Res.HHnew.Thermal.SH.AdvElc.WH.LPG.Solar.Solar</t>
  </si>
  <si>
    <t>Eff.ratio.CY.Res.HHnew.Thermal.SH.AdvElc.WH.Elc.NoSolar.Elec</t>
  </si>
  <si>
    <t>Eff.ratio.CY.Res.HHnew.Thermal.SH.AdvElc.WH.Elc.Solar</t>
  </si>
  <si>
    <t>Eff.ratio.CY.Res.HHnew.Thermal.SH.AdvElc.WH.Elc.Solar.Elec</t>
  </si>
  <si>
    <t>Eff.ratio.CY.Res.HHnew.Thermal.SH.AdvElc.WH.Elc.Solar.Solar</t>
  </si>
  <si>
    <t>Eff.ratio.CY.Res.HHnew.Thermal.SH.AdvElc.CO</t>
  </si>
  <si>
    <t>Eff.ratio.CY.Res.HHnew.Thermal.SH.AdvElc.CO.LPG.LPG</t>
  </si>
  <si>
    <t>Eff.ratio.CY.Res.HHnew.Thermal.SH.AdvElc.CO.Elc.Elec</t>
  </si>
  <si>
    <t>Eff.ratio.CY.Res.HHnew.Thermal.SH.ConvElc</t>
  </si>
  <si>
    <t>Eff.ratio.CY.Res.HHnew.Thermal.SH.ConvElc.SH</t>
  </si>
  <si>
    <t>Eff.ratio.CY.Res.HHnew.Thermal.SH.ConvElc.SH.Elec</t>
  </si>
  <si>
    <t>Eff.ratio.CY.Res.HHnew.Thermal.SH.ConvElc.SC</t>
  </si>
  <si>
    <t>Eff.ratio.CY.Res.HHnew.Thermal.SH.ConvElc.SC.AC.Elec</t>
  </si>
  <si>
    <t>Eff.ratio.CY.Res.HHnew.Thermal.SH.ConvElc.WH</t>
  </si>
  <si>
    <t>Eff.ratio.CY.Res.HHnew.Thermal.SH.ConvElc.WH.LPG.NoSolar.LPG</t>
  </si>
  <si>
    <t>Eff.ratio.CY.Res.HHnew.Thermal.SH.ConvElc.WH.LPG.Solar</t>
  </si>
  <si>
    <t>Eff.ratio.CY.Res.HHnew.Thermal.SH.ConvElc.WH.LPG.Solar.LPG</t>
  </si>
  <si>
    <t>Eff.ratio.CY.Res.HHnew.Thermal.SH.ConvElc.WH.LPG.Solar.Solar</t>
  </si>
  <si>
    <t>Eff.ratio.CY.Res.HHnew.Thermal.SH.ConvElc.WH.Elc.NoSolar.Elec</t>
  </si>
  <si>
    <t>Eff.ratio.CY.Res.HHnew.Thermal.SH.ConvElc.WH.Elc.Solar</t>
  </si>
  <si>
    <t>Eff.ratio.CY.Res.HHnew.Thermal.SH.ConvElc.WH.Elc.Solar.Elec</t>
  </si>
  <si>
    <t>Eff.ratio.CY.Res.HHnew.Thermal.SH.ConvElc.WH.Elc.Solar.Solar</t>
  </si>
  <si>
    <t>Eff.ratio.CY.Res.HHnew.Thermal.SH.ConvElc.CO</t>
  </si>
  <si>
    <t>Eff.ratio.CY.Res.HHnew.Thermal.SH.ConvElc.CO.LPG.LPG</t>
  </si>
  <si>
    <t>Eff.ratio.CY.Res.HHnew.Thermal.SH.ConvElc.CO.Elc.Elec</t>
  </si>
  <si>
    <t>CY - CO2 emissions in new and renovated households (detailed structure)</t>
  </si>
  <si>
    <t>EMI.ktCO2.CY.Res.HHnew.Thermal.SH.Solids</t>
  </si>
  <si>
    <t>EMI.ktCO2.CY.Res.HHnew.Thermal.SH.Solids.SH</t>
  </si>
  <si>
    <t>EMI.ktCO2.CY.Res.HHnew.Thermal.SH.Solids.SH.Solids</t>
  </si>
  <si>
    <t>EMI.ktCO2.CY.Res.HHnew.Thermal.SH.Solids.SH.Elec</t>
  </si>
  <si>
    <t>EMI.ktCO2.CY.Res.HHnew.Thermal.SH.Solids.SC</t>
  </si>
  <si>
    <t>EMI.ktCO2.CY.Res.HHnew.Thermal.SH.Solids.SC.AC.Elec</t>
  </si>
  <si>
    <t>EMI.ktCO2.CY.Res.HHnew.Thermal.SH.Solids.WH</t>
  </si>
  <si>
    <t>EMI.ktCO2.CY.Res.HHnew.Thermal.SH.Solids.WH.Solids.NoSolar.Solids</t>
  </si>
  <si>
    <t>EMI.ktCO2.CY.Res.HHnew.Thermal.SH.Solids.WH.LPG.NoSolar.LPG</t>
  </si>
  <si>
    <t>EMI.ktCO2.CY.Res.HHnew.Thermal.SH.Solids.WH.LPG.Solar</t>
  </si>
  <si>
    <t>EMI.ktCO2.CY.Res.HHnew.Thermal.SH.Solids.WH.LPG.Solar.LPG</t>
  </si>
  <si>
    <t>EMI.ktCO2.CY.Res.HHnew.Thermal.SH.Solids.WH.LPG.Solar.Solar</t>
  </si>
  <si>
    <t>EMI.ktCO2.CY.Res.HHnew.Thermal.SH.Solids.WH.Elc.NoSolar.Elec</t>
  </si>
  <si>
    <t>EMI.ktCO2.CY.Res.HHnew.Thermal.SH.Solids.WH.Elc.Solar</t>
  </si>
  <si>
    <t>EMI.ktCO2.CY.Res.HHnew.Thermal.SH.Solids.WH.Elc.Solar.Elec</t>
  </si>
  <si>
    <t>EMI.ktCO2.CY.Res.HHnew.Thermal.SH.Solids.WH.Elc.Solar.Solar</t>
  </si>
  <si>
    <t>EMI.ktCO2.CY.Res.HHnew.Thermal.SH.Solids.CO</t>
  </si>
  <si>
    <t>EMI.ktCO2.CY.Res.HHnew.Thermal.SH.Solids.CO.Solids.Solids</t>
  </si>
  <si>
    <t>EMI.ktCO2.CY.Res.HHnew.Thermal.SH.Solids.CO.LPG.LPG</t>
  </si>
  <si>
    <t>EMI.ktCO2.CY.Res.HHnew.Thermal.SH.Solids.CO.Elc.Elec</t>
  </si>
  <si>
    <t>EMI.ktCO2.CY.Res.HHnew.Thermal.SH.LPG</t>
  </si>
  <si>
    <t>EMI.ktCO2.CY.Res.HHnew.Thermal.SH.LPG.SH</t>
  </si>
  <si>
    <t>EMI.ktCO2.CY.Res.HHnew.Thermal.SH.LPG.SH.LPG</t>
  </si>
  <si>
    <t>EMI.ktCO2.CY.Res.HHnew.Thermal.SH.LPG.SH.Elec</t>
  </si>
  <si>
    <t>EMI.ktCO2.CY.Res.HHnew.Thermal.SH.LPG.SC</t>
  </si>
  <si>
    <t>EMI.ktCO2.CY.Res.HHnew.Thermal.SH.LPG.SC.AC.Elec</t>
  </si>
  <si>
    <t>EMI.ktCO2.CY.Res.HHnew.Thermal.SH.LPG.WH</t>
  </si>
  <si>
    <t>EMI.ktCO2.CY.Res.HHnew.Thermal.SH.LPG.WH.LPG.NoSolar.LPG</t>
  </si>
  <si>
    <t>EMI.ktCO2.CY.Res.HHnew.Thermal.SH.LPG.WH.LPG.Solar</t>
  </si>
  <si>
    <t>EMI.ktCO2.CY.Res.HHnew.Thermal.SH.LPG.WH.LPG.Solar.LPG</t>
  </si>
  <si>
    <t>EMI.ktCO2.CY.Res.HHnew.Thermal.SH.LPG.WH.LPG.Solar.Solar</t>
  </si>
  <si>
    <t>EMI.ktCO2.CY.Res.HHnew.Thermal.SH.LPG.WH.Elc.NoSolar.Elec</t>
  </si>
  <si>
    <t>EMI.ktCO2.CY.Res.HHnew.Thermal.SH.LPG.WH.Elc.Solar</t>
  </si>
  <si>
    <t>EMI.ktCO2.CY.Res.HHnew.Thermal.SH.LPG.WH.Elc.Solar.Elec</t>
  </si>
  <si>
    <t>EMI.ktCO2.CY.Res.HHnew.Thermal.SH.LPG.WH.Elc.Solar.Solar</t>
  </si>
  <si>
    <t>EMI.ktCO2.CY.Res.HHnew.Thermal.SH.LPG.CO</t>
  </si>
  <si>
    <t>EMI.ktCO2.CY.Res.HHnew.Thermal.SH.LPG.CO.LPG.LPG</t>
  </si>
  <si>
    <t>EMI.ktCO2.CY.Res.HHnew.Thermal.SH.LPG.CO.Elc.Elec</t>
  </si>
  <si>
    <t>EMI.ktCO2.CY.Res.HHnew.Thermal.SH.Oil</t>
  </si>
  <si>
    <t>EMI.ktCO2.CY.Res.HHnew.Thermal.SH.Oil.SH</t>
  </si>
  <si>
    <t>EMI.ktCO2.CY.Res.HHnew.Thermal.SH.Oil.SH.Oil</t>
  </si>
  <si>
    <t>EMI.ktCO2.CY.Res.HHnew.Thermal.SH.Oil.SH.Elec</t>
  </si>
  <si>
    <t>EMI.ktCO2.CY.Res.HHnew.Thermal.SH.Oil.SC</t>
  </si>
  <si>
    <t>EMI.ktCO2.CY.Res.HHnew.Thermal.SH.Oil.SC.AC.Elec</t>
  </si>
  <si>
    <t>EMI.ktCO2.CY.Res.HHnew.Thermal.SH.Oil.WH</t>
  </si>
  <si>
    <t>EMI.ktCO2.CY.Res.HHnew.Thermal.SH.Oil.WH.Oil.NoSolar.Oil</t>
  </si>
  <si>
    <t>EMI.ktCO2.CY.Res.HHnew.Thermal.SH.Oil.WH.Oil.Solar</t>
  </si>
  <si>
    <t>EMI.ktCO2.CY.Res.HHnew.Thermal.SH.Oil.WH.Oil.Solar.Oil</t>
  </si>
  <si>
    <t>EMI.ktCO2.CY.Res.HHnew.Thermal.SH.Oil.WH.Oil.Solar.Solar</t>
  </si>
  <si>
    <t>EMI.ktCO2.CY.Res.HHnew.Thermal.SH.Oil.WH.Elc.NoSolar.Elec</t>
  </si>
  <si>
    <t>EMI.ktCO2.CY.Res.HHnew.Thermal.SH.Oil.WH.Elc.Solar</t>
  </si>
  <si>
    <t>EMI.ktCO2.CY.Res.HHnew.Thermal.SH.Oil.WH.Elc.Solar.Elec</t>
  </si>
  <si>
    <t>EMI.ktCO2.CY.Res.HHnew.Thermal.SH.Oil.WH.Elc.Solar.Solar</t>
  </si>
  <si>
    <t>EMI.ktCO2.CY.Res.HHnew.Thermal.SH.Oil.CO</t>
  </si>
  <si>
    <t>EMI.ktCO2.CY.Res.HHnew.Thermal.SH.Oil.CO.LPG.LPG</t>
  </si>
  <si>
    <t>EMI.ktCO2.CY.Res.HHnew.Thermal.SH.Oil.CO.Elc.Elec</t>
  </si>
  <si>
    <t>EMI.ktCO2.CY.Res.HHnew.Thermal.SH.Gas</t>
  </si>
  <si>
    <t>EMI.ktCO2.CY.Res.HHnew.Thermal.SH.Gas.SH</t>
  </si>
  <si>
    <t>EMI.ktCO2.CY.Res.HHnew.Thermal.SH.Gas.SH.Gas</t>
  </si>
  <si>
    <t>EMI.ktCO2.CY.Res.HHnew.Thermal.SH.Gas.SH.Elec</t>
  </si>
  <si>
    <t>EMI.ktCO2.CY.Res.HHnew.Thermal.SH.Gas.SC</t>
  </si>
  <si>
    <t>EMI.ktCO2.CY.Res.HHnew.Thermal.SH.Gas.SC.AC.Elec</t>
  </si>
  <si>
    <t>EMI.ktCO2.CY.Res.HHnew.Thermal.SH.Gas.WH</t>
  </si>
  <si>
    <t>EMI.ktCO2.CY.Res.HHnew.Thermal.SH.Gas.WH.Gas.NoSolar.Gas</t>
  </si>
  <si>
    <t>EMI.ktCO2.CY.Res.HHnew.Thermal.SH.Gas.WH.Gas.Solar</t>
  </si>
  <si>
    <t>EMI.ktCO2.CY.Res.HHnew.Thermal.SH.Gas.WH.Gas.Solar.Gas</t>
  </si>
  <si>
    <t>EMI.ktCO2.CY.Res.HHnew.Thermal.SH.Gas.WH.Gas.Solar.Solar</t>
  </si>
  <si>
    <t>EMI.ktCO2.CY.Res.HHnew.Thermal.SH.Gas.WH.Elc.NoSolar.Elec</t>
  </si>
  <si>
    <t>EMI.ktCO2.CY.Res.HHnew.Thermal.SH.Gas.WH.Elc.Solar</t>
  </si>
  <si>
    <t>EMI.ktCO2.CY.Res.HHnew.Thermal.SH.Gas.WH.Elc.Solar.Elec</t>
  </si>
  <si>
    <t>EMI.ktCO2.CY.Res.HHnew.Thermal.SH.Gas.WH.Elc.Solar.Solar</t>
  </si>
  <si>
    <t>EMI.ktCO2.CY.Res.HHnew.Thermal.SH.Gas.CO</t>
  </si>
  <si>
    <t>EMI.ktCO2.CY.Res.HHnew.Thermal.SH.Gas.CO.Gas.Gas</t>
  </si>
  <si>
    <t>EMI.ktCO2.CY.Res.HHnew.Thermal.SH.Gas.CO.Elc.Elec</t>
  </si>
  <si>
    <t>EMI.ktCO2.CY.Res.HHnew.Thermal.SH.Biomass</t>
  </si>
  <si>
    <t>EMI.ktCO2.CY.Res.HHnew.Thermal.SH.Biomass.SH</t>
  </si>
  <si>
    <t>EMI.ktCO2.CY.Res.HHnew.Thermal.SH.Biomass.SH.Biomass</t>
  </si>
  <si>
    <t>EMI.ktCO2.CY.Res.HHnew.Thermal.SH.Biomass.SH.Elec</t>
  </si>
  <si>
    <t>EMI.ktCO2.CY.Res.HHnew.Thermal.SH.Biomass.SC</t>
  </si>
  <si>
    <t>EMI.ktCO2.CY.Res.HHnew.Thermal.SH.Biomass.SC.AC.Elec</t>
  </si>
  <si>
    <t>EMI.ktCO2.CY.Res.HHnew.Thermal.SH.Biomass.WH</t>
  </si>
  <si>
    <t>EMI.ktCO2.CY.Res.HHnew.Thermal.SH.Biomass.WH.Biomass.NoSolar.Biomass</t>
  </si>
  <si>
    <t>EMI.ktCO2.CY.Res.HHnew.Thermal.SH.Biomass.WH.Biomass.Solar</t>
  </si>
  <si>
    <t>EMI.ktCO2.CY.Res.HHnew.Thermal.SH.Biomass.WH.Biomass.Solar.Biomass</t>
  </si>
  <si>
    <t>EMI.ktCO2.CY.Res.HHnew.Thermal.SH.Biomass.WH.Biomass.Solar.Solar</t>
  </si>
  <si>
    <t>EMI.ktCO2.CY.Res.HHnew.Thermal.SH.Biomass.WH.LPG.NoSolar.LPG</t>
  </si>
  <si>
    <t>EMI.ktCO2.CY.Res.HHnew.Thermal.SH.Biomass.WH.LPG.Solar</t>
  </si>
  <si>
    <t>EMI.ktCO2.CY.Res.HHnew.Thermal.SH.Biomass.WH.LPG.Solar.LPG</t>
  </si>
  <si>
    <t>EMI.ktCO2.CY.Res.HHnew.Thermal.SH.Biomass.WH.LPG.Solar.Solar</t>
  </si>
  <si>
    <t>EMI.ktCO2.CY.Res.HHnew.Thermal.SH.Biomass.WH.Elc.NoSolar.Elec</t>
  </si>
  <si>
    <t>EMI.ktCO2.CY.Res.HHnew.Thermal.SH.Biomass.WH.Elc.Solar</t>
  </si>
  <si>
    <t>EMI.ktCO2.CY.Res.HHnew.Thermal.SH.Biomass.WH.Elc.Solar.Elec</t>
  </si>
  <si>
    <t>EMI.ktCO2.CY.Res.HHnew.Thermal.SH.Biomass.WH.Elc.Solar.Solar</t>
  </si>
  <si>
    <t>EMI.ktCO2.CY.Res.HHnew.Thermal.SH.Biomass.CO</t>
  </si>
  <si>
    <t>EMI.ktCO2.CY.Res.HHnew.Thermal.SH.Biomass.CO.Biomass.Biomass</t>
  </si>
  <si>
    <t>EMI.ktCO2.CY.Res.HHnew.Thermal.SH.Biomass.CO.LPG.LPG</t>
  </si>
  <si>
    <t>EMI.ktCO2.CY.Res.HHnew.Thermal.SH.Biomass.CO.Elc.Elec</t>
  </si>
  <si>
    <t>EMI.ktCO2.CY.Res.HHnew.Thermal.SH.Geo</t>
  </si>
  <si>
    <t>EMI.ktCO2.CY.Res.HHnew.Thermal.SH.Geo.SH</t>
  </si>
  <si>
    <t>EMI.ktCO2.CY.Res.HHnew.Thermal.SH.Geo.SH.Geo</t>
  </si>
  <si>
    <t>EMI.ktCO2.CY.Res.HHnew.Thermal.SH.Geo.SH.Elec</t>
  </si>
  <si>
    <t>EMI.ktCO2.CY.Res.HHnew.Thermal.SH.Geo.SC</t>
  </si>
  <si>
    <t>EMI.ktCO2.CY.Res.HHnew.Thermal.SH.Geo.SC.AC.Elec</t>
  </si>
  <si>
    <t>EMI.ktCO2.CY.Res.HHnew.Thermal.SH.Geo.WH</t>
  </si>
  <si>
    <t>EMI.ktCO2.CY.Res.HHnew.Thermal.SH.Geo.WH.Geo.NoSolar.Geo</t>
  </si>
  <si>
    <t>EMI.ktCO2.CY.Res.HHnew.Thermal.SH.Geo.WH.Geo.Solar</t>
  </si>
  <si>
    <t>EMI.ktCO2.CY.Res.HHnew.Thermal.SH.Geo.WH.Geo.Solar.Geo</t>
  </si>
  <si>
    <t>EMI.ktCO2.CY.Res.HHnew.Thermal.SH.Geo.WH.Geo.Solar.Solar</t>
  </si>
  <si>
    <t>EMI.ktCO2.CY.Res.HHnew.Thermal.SH.Geo.WH.Elc.NoSolar.Elec</t>
  </si>
  <si>
    <t>EMI.ktCO2.CY.Res.HHnew.Thermal.SH.Geo.WH.Elc.Solar</t>
  </si>
  <si>
    <t>EMI.ktCO2.CY.Res.HHnew.Thermal.SH.Geo.WH.Elc.Solar.Elec</t>
  </si>
  <si>
    <t>EMI.ktCO2.CY.Res.HHnew.Thermal.SH.Geo.WH.Elc.Solar.Solar</t>
  </si>
  <si>
    <t>EMI.ktCO2.CY.Res.HHnew.Thermal.SH.Geo.CO</t>
  </si>
  <si>
    <t>EMI.ktCO2.CY.Res.HHnew.Thermal.SH.Geo.CO.LPG.LPG</t>
  </si>
  <si>
    <t>EMI.ktCO2.CY.Res.HHnew.Thermal.SH.Geo.CO.Elc.Elec</t>
  </si>
  <si>
    <t>EMI.ktCO2.CY.Res.HHnew.Thermal.SH.DistrHeat</t>
  </si>
  <si>
    <t>EMI.ktCO2.CY.Res.HHnew.Thermal.SH.DistrHeat.SH</t>
  </si>
  <si>
    <t>EMI.ktCO2.CY.Res.HHnew.Thermal.SH.DistrHeat.SH.Steam_Distr</t>
  </si>
  <si>
    <t>EMI.ktCO2.CY.Res.HHnew.Thermal.SH.DistrHeat.SH.Elec</t>
  </si>
  <si>
    <t>EMI.ktCO2.CY.Res.HHnew.Thermal.SH.DistrHeat.SC</t>
  </si>
  <si>
    <t>EMI.ktCO2.CY.Res.HHnew.Thermal.SH.DistrHeat.SC.AC.Elec</t>
  </si>
  <si>
    <t>EMI.ktCO2.CY.Res.HHnew.Thermal.SH.DistrHeat.WH</t>
  </si>
  <si>
    <t>EMI.ktCO2.CY.Res.HHnew.Thermal.SH.DistrHeat.WH.DistrHeat.NoSolar.Steam_Distr</t>
  </si>
  <si>
    <t>EMI.ktCO2.CY.Res.HHnew.Thermal.SH.DistrHeat.WH.DistrHeat.Solar</t>
  </si>
  <si>
    <t>EMI.ktCO2.CY.Res.HHnew.Thermal.SH.DistrHeat.WH.DistrHeat.Solar.Steam_Distr</t>
  </si>
  <si>
    <t>EMI.ktCO2.CY.Res.HHnew.Thermal.SH.DistrHeat.WH.DistrHeat.Solar.Solar</t>
  </si>
  <si>
    <t>EMI.ktCO2.CY.Res.HHnew.Thermal.SH.DistrHeat.WH.Elc.NoSolar.Elec</t>
  </si>
  <si>
    <t>EMI.ktCO2.CY.Res.HHnew.Thermal.SH.DistrHeat.WH.Elc.Solar</t>
  </si>
  <si>
    <t>EMI.ktCO2.CY.Res.HHnew.Thermal.SH.DistrHeat.WH.Elc.Solar.Elec</t>
  </si>
  <si>
    <t>EMI.ktCO2.CY.Res.HHnew.Thermal.SH.DistrHeat.WH.Elc.Solar.Solar</t>
  </si>
  <si>
    <t>EMI.ktCO2.CY.Res.HHnew.Thermal.SH.DistrHeat.CO</t>
  </si>
  <si>
    <t>EMI.ktCO2.CY.Res.HHnew.Thermal.SH.DistrHeat.CO.LPG.LPG</t>
  </si>
  <si>
    <t>EMI.ktCO2.CY.Res.HHnew.Thermal.SH.DistrHeat.CO.Elc.Elec</t>
  </si>
  <si>
    <t>EMI.ktCO2.CY.Res.HHnew.Thermal.SH.AdvElc</t>
  </si>
  <si>
    <t>EMI.ktCO2.CY.Res.HHnew.Thermal.SH.AdvElc.SH</t>
  </si>
  <si>
    <t>EMI.ktCO2.CY.Res.HHnew.Thermal.SH.AdvElc.SH.Elec</t>
  </si>
  <si>
    <t>EMI.ktCO2.CY.Res.HHnew.Thermal.SH.AdvElc.SC</t>
  </si>
  <si>
    <t>EMI.ktCO2.CY.Res.HHnew.Thermal.SH.AdvElc.SC.AC.Elec</t>
  </si>
  <si>
    <t>EMI.ktCO2.CY.Res.HHnew.Thermal.SH.AdvElc.WH</t>
  </si>
  <si>
    <t>EMI.ktCO2.CY.Res.HHnew.Thermal.SH.AdvElc.WH.LPG.NoSolar.LPG</t>
  </si>
  <si>
    <t>EMI.ktCO2.CY.Res.HHnew.Thermal.SH.AdvElc.WH.LPG.Solar</t>
  </si>
  <si>
    <t>EMI.ktCO2.CY.Res.HHnew.Thermal.SH.AdvElc.WH.LPG.Solar.LPG</t>
  </si>
  <si>
    <t>EMI.ktCO2.CY.Res.HHnew.Thermal.SH.AdvElc.WH.LPG.Solar.Solar</t>
  </si>
  <si>
    <t>EMI.ktCO2.CY.Res.HHnew.Thermal.SH.AdvElc.WH.Elc.NoSolar.Elec</t>
  </si>
  <si>
    <t>EMI.ktCO2.CY.Res.HHnew.Thermal.SH.AdvElc.WH.Elc.Solar</t>
  </si>
  <si>
    <t>EMI.ktCO2.CY.Res.HHnew.Thermal.SH.AdvElc.WH.Elc.Solar.Elec</t>
  </si>
  <si>
    <t>EMI.ktCO2.CY.Res.HHnew.Thermal.SH.AdvElc.WH.Elc.Solar.Solar</t>
  </si>
  <si>
    <t>EMI.ktCO2.CY.Res.HHnew.Thermal.SH.AdvElc.CO</t>
  </si>
  <si>
    <t>EMI.ktCO2.CY.Res.HHnew.Thermal.SH.AdvElc.CO.LPG.LPG</t>
  </si>
  <si>
    <t>EMI.ktCO2.CY.Res.HHnew.Thermal.SH.AdvElc.CO.Elc.Elec</t>
  </si>
  <si>
    <t>EMI.ktCO2.CY.Res.HHnew.Thermal.SH.ConvElc</t>
  </si>
  <si>
    <t>EMI.ktCO2.CY.Res.HHnew.Thermal.SH.ConvElc.SH</t>
  </si>
  <si>
    <t>EMI.ktCO2.CY.Res.HHnew.Thermal.SH.ConvElc.SH.Elec</t>
  </si>
  <si>
    <t>EMI.ktCO2.CY.Res.HHnew.Thermal.SH.ConvElc.SC</t>
  </si>
  <si>
    <t>EMI.ktCO2.CY.Res.HHnew.Thermal.SH.ConvElc.SC.AC.Elec</t>
  </si>
  <si>
    <t>EMI.ktCO2.CY.Res.HHnew.Thermal.SH.ConvElc.WH</t>
  </si>
  <si>
    <t>EMI.ktCO2.CY.Res.HHnew.Thermal.SH.ConvElc.WH.LPG.NoSolar.LPG</t>
  </si>
  <si>
    <t>EMI.ktCO2.CY.Res.HHnew.Thermal.SH.ConvElc.WH.LPG.Solar</t>
  </si>
  <si>
    <t>EMI.ktCO2.CY.Res.HHnew.Thermal.SH.ConvElc.WH.LPG.Solar.LPG</t>
  </si>
  <si>
    <t>EMI.ktCO2.CY.Res.HHnew.Thermal.SH.ConvElc.WH.LPG.Solar.Solar</t>
  </si>
  <si>
    <t>EMI.ktCO2.CY.Res.HHnew.Thermal.SH.ConvElc.WH.Elc.NoSolar.Elec</t>
  </si>
  <si>
    <t>EMI.ktCO2.CY.Res.HHnew.Thermal.SH.ConvElc.WH.Elc.Solar</t>
  </si>
  <si>
    <t>EMI.ktCO2.CY.Res.HHnew.Thermal.SH.ConvElc.WH.Elc.Solar.Elec</t>
  </si>
  <si>
    <t>EMI.ktCO2.CY.Res.HHnew.Thermal.SH.ConvElc.WH.Elc.Solar.Solar</t>
  </si>
  <si>
    <t>EMI.ktCO2.CY.Res.HHnew.Thermal.SH.ConvElc.CO</t>
  </si>
  <si>
    <t>EMI.ktCO2.CY.Res.HHnew.Thermal.SH.ConvElc.CO.LPG.LPG</t>
  </si>
  <si>
    <t>EMI.ktCO2.CY.Res.HHnew.Thermal.SH.ConvElc.CO.Elc.Elec</t>
  </si>
  <si>
    <t>CY - Final energy consumption of new and renovated households (detailed structure)</t>
  </si>
  <si>
    <t>FEC_per_household.kWh.CY.Res.HHnew.Thermal.SH.Solids</t>
  </si>
  <si>
    <t>FEC_per_household.kWh.CY.Res.HHnew.Thermal.SH.Solids.SH</t>
  </si>
  <si>
    <t>FEC_per_household.kWh.CY.Res.HHnew.Thermal.SH.Solids.SH.Solids</t>
  </si>
  <si>
    <t>FEC_per_household.kWh.CY.Res.HHnew.Thermal.SH.Solids.SH.Elec</t>
  </si>
  <si>
    <t>FEC_per_household.kWh.CY.Res.HHnew.Thermal.SH.Solids.SC</t>
  </si>
  <si>
    <t>FEC_per_household.kWh.CY.Res.HHnew.Thermal.SH.Solids.SC.AC.Elec</t>
  </si>
  <si>
    <t>FEC_per_household.kWh.CY.Res.HHnew.Thermal.SH.Solids.WH</t>
  </si>
  <si>
    <t>FEC_per_household.kWh.CY.Res.HHnew.Thermal.SH.Solids.WH.Solids.NoSolar.Solids</t>
  </si>
  <si>
    <t>FEC_per_household.kWh.CY.Res.HHnew.Thermal.SH.Solids.WH.LPG.NoSolar.LPG</t>
  </si>
  <si>
    <t>FEC_per_household.kWh.CY.Res.HHnew.Thermal.SH.Solids.WH.LPG.Solar</t>
  </si>
  <si>
    <t>FEC_per_household.kWh.CY.Res.HHnew.Thermal.SH.Solids.WH.LPG.Solar.LPG</t>
  </si>
  <si>
    <t>FEC_per_household.kWh.CY.Res.HHnew.Thermal.SH.Solids.WH.LPG.Solar.Solar</t>
  </si>
  <si>
    <t>FEC_per_household.kWh.CY.Res.HHnew.Thermal.SH.Solids.WH.Elc.NoSolar.Elec</t>
  </si>
  <si>
    <t>FEC_per_household.kWh.CY.Res.HHnew.Thermal.SH.Solids.WH.Elc.Solar</t>
  </si>
  <si>
    <t>FEC_per_household.kWh.CY.Res.HHnew.Thermal.SH.Solids.WH.Elc.Solar.Elec</t>
  </si>
  <si>
    <t>FEC_per_household.kWh.CY.Res.HHnew.Thermal.SH.Solids.WH.Elc.Solar.Solar</t>
  </si>
  <si>
    <t>FEC_per_household.kWh.CY.Res.HHnew.Thermal.SH.Solids.CO</t>
  </si>
  <si>
    <t>FEC_per_household.kWh.CY.Res.HHnew.Thermal.SH.Solids.CO.Solids.Solids</t>
  </si>
  <si>
    <t>FEC_per_household.kWh.CY.Res.HHnew.Thermal.SH.Solids.CO.LPG.LPG</t>
  </si>
  <si>
    <t>FEC_per_household.kWh.CY.Res.HHnew.Thermal.SH.Solids.CO.Elc.Elec</t>
  </si>
  <si>
    <t>FEC_per_household.kWh.CY.Res.HHnew.Thermal.SH.LPG</t>
  </si>
  <si>
    <t>FEC_per_household.kWh.CY.Res.HHnew.Thermal.SH.LPG.SH</t>
  </si>
  <si>
    <t>FEC_per_household.kWh.CY.Res.HHnew.Thermal.SH.LPG.SH.LPG</t>
  </si>
  <si>
    <t>FEC_per_household.kWh.CY.Res.HHnew.Thermal.SH.LPG.SH.Elec</t>
  </si>
  <si>
    <t>FEC_per_household.kWh.CY.Res.HHnew.Thermal.SH.LPG.SC</t>
  </si>
  <si>
    <t>FEC_per_household.kWh.CY.Res.HHnew.Thermal.SH.LPG.SC.AC.Elec</t>
  </si>
  <si>
    <t>FEC_per_household.kWh.CY.Res.HHnew.Thermal.SH.LPG.WH</t>
  </si>
  <si>
    <t>FEC_per_household.kWh.CY.Res.HHnew.Thermal.SH.LPG.WH.LPG.NoSolar.LPG</t>
  </si>
  <si>
    <t>FEC_per_household.kWh.CY.Res.HHnew.Thermal.SH.LPG.WH.LPG.Solar</t>
  </si>
  <si>
    <t>FEC_per_household.kWh.CY.Res.HHnew.Thermal.SH.LPG.WH.LPG.Solar.LPG</t>
  </si>
  <si>
    <t>FEC_per_household.kWh.CY.Res.HHnew.Thermal.SH.LPG.WH.LPG.Solar.Solar</t>
  </si>
  <si>
    <t>FEC_per_household.kWh.CY.Res.HHnew.Thermal.SH.LPG.WH.Elc.NoSolar.Elec</t>
  </si>
  <si>
    <t>FEC_per_household.kWh.CY.Res.HHnew.Thermal.SH.LPG.WH.Elc.Solar</t>
  </si>
  <si>
    <t>FEC_per_household.kWh.CY.Res.HHnew.Thermal.SH.LPG.WH.Elc.Solar.Elec</t>
  </si>
  <si>
    <t>FEC_per_household.kWh.CY.Res.HHnew.Thermal.SH.LPG.WH.Elc.Solar.Solar</t>
  </si>
  <si>
    <t>FEC_per_household.kWh.CY.Res.HHnew.Thermal.SH.LPG.CO</t>
  </si>
  <si>
    <t>FEC_per_household.kWh.CY.Res.HHnew.Thermal.SH.LPG.CO.LPG.LPG</t>
  </si>
  <si>
    <t>FEC_per_household.kWh.CY.Res.HHnew.Thermal.SH.LPG.CO.Elc.Elec</t>
  </si>
  <si>
    <t>FEC_per_household.kWh.CY.Res.HHnew.Thermal.SH.Oil</t>
  </si>
  <si>
    <t>FEC_per_household.kWh.CY.Res.HHnew.Thermal.SH.Oil.SH</t>
  </si>
  <si>
    <t>FEC_per_household.kWh.CY.Res.HHnew.Thermal.SH.Oil.SH.Oil</t>
  </si>
  <si>
    <t>FEC_per_household.kWh.CY.Res.HHnew.Thermal.SH.Oil.SH.Elec</t>
  </si>
  <si>
    <t>FEC_per_household.kWh.CY.Res.HHnew.Thermal.SH.Oil.SC</t>
  </si>
  <si>
    <t>FEC_per_household.kWh.CY.Res.HHnew.Thermal.SH.Oil.SC.AC.Elec</t>
  </si>
  <si>
    <t>FEC_per_household.kWh.CY.Res.HHnew.Thermal.SH.Oil.WH</t>
  </si>
  <si>
    <t>FEC_per_household.kWh.CY.Res.HHnew.Thermal.SH.Oil.WH.Oil.NoSolar.Oil</t>
  </si>
  <si>
    <t>FEC_per_household.kWh.CY.Res.HHnew.Thermal.SH.Oil.WH.Oil.Solar</t>
  </si>
  <si>
    <t>FEC_per_household.kWh.CY.Res.HHnew.Thermal.SH.Oil.WH.Oil.Solar.Oil</t>
  </si>
  <si>
    <t>FEC_per_household.kWh.CY.Res.HHnew.Thermal.SH.Oil.WH.Oil.Solar.Solar</t>
  </si>
  <si>
    <t>FEC_per_household.kWh.CY.Res.HHnew.Thermal.SH.Oil.WH.Elc.NoSolar.Elec</t>
  </si>
  <si>
    <t>FEC_per_household.kWh.CY.Res.HHnew.Thermal.SH.Oil.WH.Elc.Solar</t>
  </si>
  <si>
    <t>FEC_per_household.kWh.CY.Res.HHnew.Thermal.SH.Oil.WH.Elc.Solar.Elec</t>
  </si>
  <si>
    <t>FEC_per_household.kWh.CY.Res.HHnew.Thermal.SH.Oil.WH.Elc.Solar.Solar</t>
  </si>
  <si>
    <t>FEC_per_household.kWh.CY.Res.HHnew.Thermal.SH.Oil.CO</t>
  </si>
  <si>
    <t>FEC_per_household.kWh.CY.Res.HHnew.Thermal.SH.Oil.CO.LPG.LPG</t>
  </si>
  <si>
    <t>FEC_per_household.kWh.CY.Res.HHnew.Thermal.SH.Oil.CO.Elc.Elec</t>
  </si>
  <si>
    <t>FEC_per_household.kWh.CY.Res.HHnew.Thermal.SH.Gas</t>
  </si>
  <si>
    <t>FEC_per_household.kWh.CY.Res.HHnew.Thermal.SH.Gas.SH</t>
  </si>
  <si>
    <t>FEC_per_household.kWh.CY.Res.HHnew.Thermal.SH.Gas.SH.Gas</t>
  </si>
  <si>
    <t>FEC_per_household.kWh.CY.Res.HHnew.Thermal.SH.Gas.SH.Elec</t>
  </si>
  <si>
    <t>FEC_per_household.kWh.CY.Res.HHnew.Thermal.SH.Gas.SC</t>
  </si>
  <si>
    <t>FEC_per_household.kWh.CY.Res.HHnew.Thermal.SH.Gas.SC.AC.Elec</t>
  </si>
  <si>
    <t>FEC_per_household.kWh.CY.Res.HHnew.Thermal.SH.Gas.WH</t>
  </si>
  <si>
    <t>FEC_per_household.kWh.CY.Res.HHnew.Thermal.SH.Gas.WH.Gas.NoSolar.Gas</t>
  </si>
  <si>
    <t>FEC_per_household.kWh.CY.Res.HHnew.Thermal.SH.Gas.WH.Gas.Solar</t>
  </si>
  <si>
    <t>FEC_per_household.kWh.CY.Res.HHnew.Thermal.SH.Gas.WH.Gas.Solar.Gas</t>
  </si>
  <si>
    <t>FEC_per_household.kWh.CY.Res.HHnew.Thermal.SH.Gas.WH.Gas.Solar.Solar</t>
  </si>
  <si>
    <t>FEC_per_household.kWh.CY.Res.HHnew.Thermal.SH.Gas.WH.Elc.NoSolar.Elec</t>
  </si>
  <si>
    <t>FEC_per_household.kWh.CY.Res.HHnew.Thermal.SH.Gas.WH.Elc.Solar</t>
  </si>
  <si>
    <t>FEC_per_household.kWh.CY.Res.HHnew.Thermal.SH.Gas.WH.Elc.Solar.Elec</t>
  </si>
  <si>
    <t>FEC_per_household.kWh.CY.Res.HHnew.Thermal.SH.Gas.WH.Elc.Solar.Solar</t>
  </si>
  <si>
    <t>FEC_per_household.kWh.CY.Res.HHnew.Thermal.SH.Gas.CO</t>
  </si>
  <si>
    <t>FEC_per_household.kWh.CY.Res.HHnew.Thermal.SH.Gas.CO.Gas.Gas</t>
  </si>
  <si>
    <t>FEC_per_household.kWh.CY.Res.HHnew.Thermal.SH.Gas.CO.Elc.Elec</t>
  </si>
  <si>
    <t>FEC_per_household.kWh.CY.Res.HHnew.Thermal.SH.Biomass</t>
  </si>
  <si>
    <t>FEC_per_household.kWh.CY.Res.HHnew.Thermal.SH.Biomass.SH</t>
  </si>
  <si>
    <t>FEC_per_household.kWh.CY.Res.HHnew.Thermal.SH.Biomass.SH.Biomass</t>
  </si>
  <si>
    <t>FEC_per_household.kWh.CY.Res.HHnew.Thermal.SH.Biomass.SH.Elec</t>
  </si>
  <si>
    <t>FEC_per_household.kWh.CY.Res.HHnew.Thermal.SH.Biomass.SC</t>
  </si>
  <si>
    <t>FEC_per_household.kWh.CY.Res.HHnew.Thermal.SH.Biomass.SC.AC.Elec</t>
  </si>
  <si>
    <t>FEC_per_household.kWh.CY.Res.HHnew.Thermal.SH.Biomass.WH</t>
  </si>
  <si>
    <t>FEC_per_household.kWh.CY.Res.HHnew.Thermal.SH.Biomass.WH.Biomass.NoSolar.Biomass</t>
  </si>
  <si>
    <t>FEC_per_household.kWh.CY.Res.HHnew.Thermal.SH.Biomass.WH.Biomass.Solar</t>
  </si>
  <si>
    <t>FEC_per_household.kWh.CY.Res.HHnew.Thermal.SH.Biomass.WH.Biomass.Solar.Biomass</t>
  </si>
  <si>
    <t>FEC_per_household.kWh.CY.Res.HHnew.Thermal.SH.Biomass.WH.Biomass.Solar.Solar</t>
  </si>
  <si>
    <t>FEC_per_household.kWh.CY.Res.HHnew.Thermal.SH.Biomass.WH.LPG.NoSolar.LPG</t>
  </si>
  <si>
    <t>FEC_per_household.kWh.CY.Res.HHnew.Thermal.SH.Biomass.WH.LPG.Solar</t>
  </si>
  <si>
    <t>FEC_per_household.kWh.CY.Res.HHnew.Thermal.SH.Biomass.WH.LPG.Solar.LPG</t>
  </si>
  <si>
    <t>FEC_per_household.kWh.CY.Res.HHnew.Thermal.SH.Biomass.WH.LPG.Solar.Solar</t>
  </si>
  <si>
    <t>FEC_per_household.kWh.CY.Res.HHnew.Thermal.SH.Biomass.WH.Elc.NoSolar.Elec</t>
  </si>
  <si>
    <t>FEC_per_household.kWh.CY.Res.HHnew.Thermal.SH.Biomass.WH.Elc.Solar</t>
  </si>
  <si>
    <t>FEC_per_household.kWh.CY.Res.HHnew.Thermal.SH.Biomass.WH.Elc.Solar.Elec</t>
  </si>
  <si>
    <t>FEC_per_household.kWh.CY.Res.HHnew.Thermal.SH.Biomass.WH.Elc.Solar.Solar</t>
  </si>
  <si>
    <t>FEC_per_household.kWh.CY.Res.HHnew.Thermal.SH.Biomass.CO</t>
  </si>
  <si>
    <t>FEC_per_household.kWh.CY.Res.HHnew.Thermal.SH.Biomass.CO.Biomass.Biomass</t>
  </si>
  <si>
    <t>FEC_per_household.kWh.CY.Res.HHnew.Thermal.SH.Biomass.CO.LPG.LPG</t>
  </si>
  <si>
    <t>FEC_per_household.kWh.CY.Res.HHnew.Thermal.SH.Biomass.CO.Elc.Elec</t>
  </si>
  <si>
    <t>FEC_per_household.kWh.CY.Res.HHnew.Thermal.SH.Geo</t>
  </si>
  <si>
    <t>FEC_per_household.kWh.CY.Res.HHnew.Thermal.SH.Geo.SH</t>
  </si>
  <si>
    <t>FEC_per_household.kWh.CY.Res.HHnew.Thermal.SH.Geo.SH.Geo</t>
  </si>
  <si>
    <t>FEC_per_household.kWh.CY.Res.HHnew.Thermal.SH.Geo.SH.Elec</t>
  </si>
  <si>
    <t>FEC_per_household.kWh.CY.Res.HHnew.Thermal.SH.Geo.SC</t>
  </si>
  <si>
    <t>FEC_per_household.kWh.CY.Res.HHnew.Thermal.SH.Geo.SC.AC.Elec</t>
  </si>
  <si>
    <t>FEC_per_household.kWh.CY.Res.HHnew.Thermal.SH.Geo.WH</t>
  </si>
  <si>
    <t>FEC_per_household.kWh.CY.Res.HHnew.Thermal.SH.Geo.WH.Geo.NoSolar.Geo</t>
  </si>
  <si>
    <t>FEC_per_household.kWh.CY.Res.HHnew.Thermal.SH.Geo.WH.Geo.Solar</t>
  </si>
  <si>
    <t>FEC_per_household.kWh.CY.Res.HHnew.Thermal.SH.Geo.WH.Geo.Solar.Geo</t>
  </si>
  <si>
    <t>FEC_per_household.kWh.CY.Res.HHnew.Thermal.SH.Geo.WH.Geo.Solar.Solar</t>
  </si>
  <si>
    <t>FEC_per_household.kWh.CY.Res.HHnew.Thermal.SH.Geo.WH.Elc.NoSolar.Elec</t>
  </si>
  <si>
    <t>FEC_per_household.kWh.CY.Res.HHnew.Thermal.SH.Geo.WH.Elc.Solar</t>
  </si>
  <si>
    <t>FEC_per_household.kWh.CY.Res.HHnew.Thermal.SH.Geo.WH.Elc.Solar.Elec</t>
  </si>
  <si>
    <t>FEC_per_household.kWh.CY.Res.HHnew.Thermal.SH.Geo.WH.Elc.Solar.Solar</t>
  </si>
  <si>
    <t>FEC_per_household.kWh.CY.Res.HHnew.Thermal.SH.Geo.CO</t>
  </si>
  <si>
    <t>FEC_per_household.kWh.CY.Res.HHnew.Thermal.SH.Geo.CO.LPG.LPG</t>
  </si>
  <si>
    <t>FEC_per_household.kWh.CY.Res.HHnew.Thermal.SH.Geo.CO.Elc.Elec</t>
  </si>
  <si>
    <t>FEC_per_household.kWh.CY.Res.HHnew.Thermal.SH.DistrHeat</t>
  </si>
  <si>
    <t>FEC_per_household.kWh.CY.Res.HHnew.Thermal.SH.DistrHeat.SH</t>
  </si>
  <si>
    <t>FEC_per_household.kWh.CY.Res.HHnew.Thermal.SH.DistrHeat.SH.Steam_Distr</t>
  </si>
  <si>
    <t>FEC_per_household.kWh.CY.Res.HHnew.Thermal.SH.DistrHeat.SH.Elec</t>
  </si>
  <si>
    <t>FEC_per_household.kWh.CY.Res.HHnew.Thermal.SH.DistrHeat.SC</t>
  </si>
  <si>
    <t>FEC_per_household.kWh.CY.Res.HHnew.Thermal.SH.DistrHeat.SC.AC.Elec</t>
  </si>
  <si>
    <t>FEC_per_household.kWh.CY.Res.HHnew.Thermal.SH.DistrHeat.WH</t>
  </si>
  <si>
    <t>FEC_per_household.kWh.CY.Res.HHnew.Thermal.SH.DistrHeat.WH.DistrHeat.NoSolar.Steam_Distr</t>
  </si>
  <si>
    <t>FEC_per_household.kWh.CY.Res.HHnew.Thermal.SH.DistrHeat.WH.DistrHeat.Solar</t>
  </si>
  <si>
    <t>FEC_per_household.kWh.CY.Res.HHnew.Thermal.SH.DistrHeat.WH.DistrHeat.Solar.Steam_Distr</t>
  </si>
  <si>
    <t>FEC_per_household.kWh.CY.Res.HHnew.Thermal.SH.DistrHeat.WH.DistrHeat.Solar.Solar</t>
  </si>
  <si>
    <t>FEC_per_household.kWh.CY.Res.HHnew.Thermal.SH.DistrHeat.WH.Elc.NoSolar.Elec</t>
  </si>
  <si>
    <t>FEC_per_household.kWh.CY.Res.HHnew.Thermal.SH.DistrHeat.WH.Elc.Solar</t>
  </si>
  <si>
    <t>FEC_per_household.kWh.CY.Res.HHnew.Thermal.SH.DistrHeat.WH.Elc.Solar.Elec</t>
  </si>
  <si>
    <t>FEC_per_household.kWh.CY.Res.HHnew.Thermal.SH.DistrHeat.WH.Elc.Solar.Solar</t>
  </si>
  <si>
    <t>FEC_per_household.kWh.CY.Res.HHnew.Thermal.SH.DistrHeat.CO</t>
  </si>
  <si>
    <t>FEC_per_household.kWh.CY.Res.HHnew.Thermal.SH.DistrHeat.CO.LPG.LPG</t>
  </si>
  <si>
    <t>FEC_per_household.kWh.CY.Res.HHnew.Thermal.SH.DistrHeat.CO.Elc.Elec</t>
  </si>
  <si>
    <t>FEC_per_household.kWh.CY.Res.HHnew.Thermal.SH.AdvElc</t>
  </si>
  <si>
    <t>FEC_per_household.kWh.CY.Res.HHnew.Thermal.SH.AdvElc.SH</t>
  </si>
  <si>
    <t>FEC_per_household.kWh.CY.Res.HHnew.Thermal.SH.AdvElc.SH.Elec</t>
  </si>
  <si>
    <t>FEC_per_household.kWh.CY.Res.HHnew.Thermal.SH.AdvElc.SC</t>
  </si>
  <si>
    <t>FEC_per_household.kWh.CY.Res.HHnew.Thermal.SH.AdvElc.SC.AC.Elec</t>
  </si>
  <si>
    <t>FEC_per_household.kWh.CY.Res.HHnew.Thermal.SH.AdvElc.WH</t>
  </si>
  <si>
    <t>FEC_per_household.kWh.CY.Res.HHnew.Thermal.SH.AdvElc.WH.LPG.NoSolar.LPG</t>
  </si>
  <si>
    <t>FEC_per_household.kWh.CY.Res.HHnew.Thermal.SH.AdvElc.WH.LPG.Solar</t>
  </si>
  <si>
    <t>FEC_per_household.kWh.CY.Res.HHnew.Thermal.SH.AdvElc.WH.LPG.Solar.LPG</t>
  </si>
  <si>
    <t>FEC_per_household.kWh.CY.Res.HHnew.Thermal.SH.AdvElc.WH.LPG.Solar.Solar</t>
  </si>
  <si>
    <t>FEC_per_household.kWh.CY.Res.HHnew.Thermal.SH.AdvElc.WH.Elc.NoSolar.Elec</t>
  </si>
  <si>
    <t>FEC_per_household.kWh.CY.Res.HHnew.Thermal.SH.AdvElc.WH.Elc.Solar</t>
  </si>
  <si>
    <t>FEC_per_household.kWh.CY.Res.HHnew.Thermal.SH.AdvElc.WH.Elc.Solar.Elec</t>
  </si>
  <si>
    <t>FEC_per_household.kWh.CY.Res.HHnew.Thermal.SH.AdvElc.WH.Elc.Solar.Solar</t>
  </si>
  <si>
    <t>FEC_per_household.kWh.CY.Res.HHnew.Thermal.SH.AdvElc.CO</t>
  </si>
  <si>
    <t>FEC_per_household.kWh.CY.Res.HHnew.Thermal.SH.AdvElc.CO.LPG.LPG</t>
  </si>
  <si>
    <t>FEC_per_household.kWh.CY.Res.HHnew.Thermal.SH.AdvElc.CO.Elc.Elec</t>
  </si>
  <si>
    <t>FEC_per_household.kWh.CY.Res.HHnew.Thermal.SH.ConvElc</t>
  </si>
  <si>
    <t>FEC_per_household.kWh.CY.Res.HHnew.Thermal.SH.ConvElc.SH</t>
  </si>
  <si>
    <t>FEC_per_household.kWh.CY.Res.HHnew.Thermal.SH.ConvElc.SH.Elec</t>
  </si>
  <si>
    <t>FEC_per_household.kWh.CY.Res.HHnew.Thermal.SH.ConvElc.SC</t>
  </si>
  <si>
    <t>FEC_per_household.kWh.CY.Res.HHnew.Thermal.SH.ConvElc.SC.AC.Elec</t>
  </si>
  <si>
    <t>FEC_per_household.kWh.CY.Res.HHnew.Thermal.SH.ConvElc.WH</t>
  </si>
  <si>
    <t>FEC_per_household.kWh.CY.Res.HHnew.Thermal.SH.ConvElc.WH.LPG.NoSolar.LPG</t>
  </si>
  <si>
    <t>FEC_per_household.kWh.CY.Res.HHnew.Thermal.SH.ConvElc.WH.LPG.Solar</t>
  </si>
  <si>
    <t>FEC_per_household.kWh.CY.Res.HHnew.Thermal.SH.ConvElc.WH.LPG.Solar.LPG</t>
  </si>
  <si>
    <t>FEC_per_household.kWh.CY.Res.HHnew.Thermal.SH.ConvElc.WH.LPG.Solar.Solar</t>
  </si>
  <si>
    <t>FEC_per_household.kWh.CY.Res.HHnew.Thermal.SH.ConvElc.WH.Elc.NoSolar.Elec</t>
  </si>
  <si>
    <t>FEC_per_household.kWh.CY.Res.HHnew.Thermal.SH.ConvElc.WH.Elc.Solar</t>
  </si>
  <si>
    <t>FEC_per_household.kWh.CY.Res.HHnew.Thermal.SH.ConvElc.WH.Elc.Solar.Elec</t>
  </si>
  <si>
    <t>FEC_per_household.kWh.CY.Res.HHnew.Thermal.SH.ConvElc.WH.Elc.Solar.Solar</t>
  </si>
  <si>
    <t>FEC_per_household.kWh.CY.Res.HHnew.Thermal.SH.ConvElc.CO</t>
  </si>
  <si>
    <t>FEC_per_household.kWh.CY.Res.HHnew.Thermal.SH.ConvElc.CO.LPG.LPG</t>
  </si>
  <si>
    <t>FEC_per_household.kWh.CY.Res.HHnew.Thermal.SH.ConvElc.CO.Elc.Elec</t>
  </si>
  <si>
    <t>CY - Thermal energy service of new and renovated households (detailed structure)</t>
  </si>
  <si>
    <t>TES_per_household.kWh.CY.Res.HHnew.Thermal.SH.Solids</t>
  </si>
  <si>
    <t>TES_per_household.kWh.CY.Res.HHnew.Thermal.SH.Solids.SH</t>
  </si>
  <si>
    <t>TES_per_household.kWh.CY.Res.HHnew.Thermal.SH.Solids.SH.Solids</t>
  </si>
  <si>
    <t>TES_per_household.kWh.CY.Res.HHnew.Thermal.SH.Solids.SH.Elec</t>
  </si>
  <si>
    <t>TES_per_household.kWh.CY.Res.HHnew.Thermal.SH.Solids.SC</t>
  </si>
  <si>
    <t>TES_per_household.kWh.CY.Res.HHnew.Thermal.SH.Solids.SC.AC.Elec</t>
  </si>
  <si>
    <t>TES_per_household.kWh.CY.Res.HHnew.Thermal.SH.Solids.WH</t>
  </si>
  <si>
    <t>TES_per_household.kWh.CY.Res.HHnew.Thermal.SH.Solids.WH.Solids.NoSolar.Solids</t>
  </si>
  <si>
    <t>TES_per_household.kWh.CY.Res.HHnew.Thermal.SH.Solids.WH.LPG.NoSolar.LPG</t>
  </si>
  <si>
    <t>TES_per_household.kWh.CY.Res.HHnew.Thermal.SH.Solids.WH.LPG.Solar</t>
  </si>
  <si>
    <t>TES_per_household.kWh.CY.Res.HHnew.Thermal.SH.Solids.WH.LPG.Solar.LPG</t>
  </si>
  <si>
    <t>TES_per_household.kWh.CY.Res.HHnew.Thermal.SH.Solids.WH.LPG.Solar.Solar</t>
  </si>
  <si>
    <t>TES_per_household.kWh.CY.Res.HHnew.Thermal.SH.Solids.WH.Elc.NoSolar.Elec</t>
  </si>
  <si>
    <t>TES_per_household.kWh.CY.Res.HHnew.Thermal.SH.Solids.WH.Elc.Solar</t>
  </si>
  <si>
    <t>TES_per_household.kWh.CY.Res.HHnew.Thermal.SH.Solids.WH.Elc.Solar.Elec</t>
  </si>
  <si>
    <t>TES_per_household.kWh.CY.Res.HHnew.Thermal.SH.Solids.WH.Elc.Solar.Solar</t>
  </si>
  <si>
    <t>TES_per_household.kWh.CY.Res.HHnew.Thermal.SH.Solids.CO</t>
  </si>
  <si>
    <t>TES_per_household.kWh.CY.Res.HHnew.Thermal.SH.Solids.CO.Solids.Solids</t>
  </si>
  <si>
    <t>TES_per_household.kWh.CY.Res.HHnew.Thermal.SH.Solids.CO.LPG.LPG</t>
  </si>
  <si>
    <t>TES_per_household.kWh.CY.Res.HHnew.Thermal.SH.Solids.CO.Elc.Elec</t>
  </si>
  <si>
    <t>TES_per_household.kWh.CY.Res.HHnew.Thermal.SH.LPG</t>
  </si>
  <si>
    <t>TES_per_household.kWh.CY.Res.HHnew.Thermal.SH.LPG.SH</t>
  </si>
  <si>
    <t>TES_per_household.kWh.CY.Res.HHnew.Thermal.SH.LPG.SH.LPG</t>
  </si>
  <si>
    <t>TES_per_household.kWh.CY.Res.HHnew.Thermal.SH.LPG.SH.Elec</t>
  </si>
  <si>
    <t>TES_per_household.kWh.CY.Res.HHnew.Thermal.SH.LPG.SC</t>
  </si>
  <si>
    <t>TES_per_household.kWh.CY.Res.HHnew.Thermal.SH.LPG.SC.AC.Elec</t>
  </si>
  <si>
    <t>TES_per_household.kWh.CY.Res.HHnew.Thermal.SH.LPG.WH</t>
  </si>
  <si>
    <t>TES_per_household.kWh.CY.Res.HHnew.Thermal.SH.LPG.WH.LPG.NoSolar.LPG</t>
  </si>
  <si>
    <t>TES_per_household.kWh.CY.Res.HHnew.Thermal.SH.LPG.WH.LPG.Solar</t>
  </si>
  <si>
    <t>TES_per_household.kWh.CY.Res.HHnew.Thermal.SH.LPG.WH.LPG.Solar.LPG</t>
  </si>
  <si>
    <t>TES_per_household.kWh.CY.Res.HHnew.Thermal.SH.LPG.WH.LPG.Solar.Solar</t>
  </si>
  <si>
    <t>TES_per_household.kWh.CY.Res.HHnew.Thermal.SH.LPG.WH.Elc.NoSolar.Elec</t>
  </si>
  <si>
    <t>TES_per_household.kWh.CY.Res.HHnew.Thermal.SH.LPG.WH.Elc.Solar</t>
  </si>
  <si>
    <t>TES_per_household.kWh.CY.Res.HHnew.Thermal.SH.LPG.WH.Elc.Solar.Elec</t>
  </si>
  <si>
    <t>TES_per_household.kWh.CY.Res.HHnew.Thermal.SH.LPG.WH.Elc.Solar.Solar</t>
  </si>
  <si>
    <t>TES_per_household.kWh.CY.Res.HHnew.Thermal.SH.LPG.CO</t>
  </si>
  <si>
    <t>TES_per_household.kWh.CY.Res.HHnew.Thermal.SH.LPG.CO.LPG.LPG</t>
  </si>
  <si>
    <t>TES_per_household.kWh.CY.Res.HHnew.Thermal.SH.LPG.CO.Elc.Elec</t>
  </si>
  <si>
    <t>TES_per_household.kWh.CY.Res.HHnew.Thermal.SH.Oil</t>
  </si>
  <si>
    <t>TES_per_household.kWh.CY.Res.HHnew.Thermal.SH.Oil.SH</t>
  </si>
  <si>
    <t>TES_per_household.kWh.CY.Res.HHnew.Thermal.SH.Oil.SH.Oil</t>
  </si>
  <si>
    <t>TES_per_household.kWh.CY.Res.HHnew.Thermal.SH.Oil.SH.Elec</t>
  </si>
  <si>
    <t>TES_per_household.kWh.CY.Res.HHnew.Thermal.SH.Oil.SC</t>
  </si>
  <si>
    <t>TES_per_household.kWh.CY.Res.HHnew.Thermal.SH.Oil.SC.AC.Elec</t>
  </si>
  <si>
    <t>TES_per_household.kWh.CY.Res.HHnew.Thermal.SH.Oil.WH</t>
  </si>
  <si>
    <t>TES_per_household.kWh.CY.Res.HHnew.Thermal.SH.Oil.WH.Oil.NoSolar.Oil</t>
  </si>
  <si>
    <t>TES_per_household.kWh.CY.Res.HHnew.Thermal.SH.Oil.WH.Oil.Solar</t>
  </si>
  <si>
    <t>TES_per_household.kWh.CY.Res.HHnew.Thermal.SH.Oil.WH.Oil.Solar.Oil</t>
  </si>
  <si>
    <t>TES_per_household.kWh.CY.Res.HHnew.Thermal.SH.Oil.WH.Oil.Solar.Solar</t>
  </si>
  <si>
    <t>TES_per_household.kWh.CY.Res.HHnew.Thermal.SH.Oil.WH.Elc.NoSolar.Elec</t>
  </si>
  <si>
    <t>TES_per_household.kWh.CY.Res.HHnew.Thermal.SH.Oil.WH.Elc.Solar</t>
  </si>
  <si>
    <t>TES_per_household.kWh.CY.Res.HHnew.Thermal.SH.Oil.WH.Elc.Solar.Elec</t>
  </si>
  <si>
    <t>TES_per_household.kWh.CY.Res.HHnew.Thermal.SH.Oil.WH.Elc.Solar.Solar</t>
  </si>
  <si>
    <t>TES_per_household.kWh.CY.Res.HHnew.Thermal.SH.Oil.CO</t>
  </si>
  <si>
    <t>TES_per_household.kWh.CY.Res.HHnew.Thermal.SH.Oil.CO.LPG.LPG</t>
  </si>
  <si>
    <t>TES_per_household.kWh.CY.Res.HHnew.Thermal.SH.Oil.CO.Elc.Elec</t>
  </si>
  <si>
    <t>TES_per_household.kWh.CY.Res.HHnew.Thermal.SH.Gas</t>
  </si>
  <si>
    <t>TES_per_household.kWh.CY.Res.HHnew.Thermal.SH.Gas.SH</t>
  </si>
  <si>
    <t>TES_per_household.kWh.CY.Res.HHnew.Thermal.SH.Gas.SH.Gas</t>
  </si>
  <si>
    <t>TES_per_household.kWh.CY.Res.HHnew.Thermal.SH.Gas.SH.Elec</t>
  </si>
  <si>
    <t>TES_per_household.kWh.CY.Res.HHnew.Thermal.SH.Gas.SC</t>
  </si>
  <si>
    <t>TES_per_household.kWh.CY.Res.HHnew.Thermal.SH.Gas.SC.AC.Elec</t>
  </si>
  <si>
    <t>TES_per_household.kWh.CY.Res.HHnew.Thermal.SH.Gas.WH</t>
  </si>
  <si>
    <t>TES_per_household.kWh.CY.Res.HHnew.Thermal.SH.Gas.WH.Gas.NoSolar.Gas</t>
  </si>
  <si>
    <t>TES_per_household.kWh.CY.Res.HHnew.Thermal.SH.Gas.WH.Gas.Solar</t>
  </si>
  <si>
    <t>TES_per_household.kWh.CY.Res.HHnew.Thermal.SH.Gas.WH.Gas.Solar.Gas</t>
  </si>
  <si>
    <t>TES_per_household.kWh.CY.Res.HHnew.Thermal.SH.Gas.WH.Gas.Solar.Solar</t>
  </si>
  <si>
    <t>TES_per_household.kWh.CY.Res.HHnew.Thermal.SH.Gas.WH.Elc.NoSolar.Elec</t>
  </si>
  <si>
    <t>TES_per_household.kWh.CY.Res.HHnew.Thermal.SH.Gas.WH.Elc.Solar</t>
  </si>
  <si>
    <t>TES_per_household.kWh.CY.Res.HHnew.Thermal.SH.Gas.WH.Elc.Solar.Elec</t>
  </si>
  <si>
    <t>TES_per_household.kWh.CY.Res.HHnew.Thermal.SH.Gas.WH.Elc.Solar.Solar</t>
  </si>
  <si>
    <t>TES_per_household.kWh.CY.Res.HHnew.Thermal.SH.Gas.CO</t>
  </si>
  <si>
    <t>TES_per_household.kWh.CY.Res.HHnew.Thermal.SH.Gas.CO.Gas.Gas</t>
  </si>
  <si>
    <t>TES_per_household.kWh.CY.Res.HHnew.Thermal.SH.Gas.CO.Elc.Elec</t>
  </si>
  <si>
    <t>TES_per_household.kWh.CY.Res.HHnew.Thermal.SH.Biomass</t>
  </si>
  <si>
    <t>TES_per_household.kWh.CY.Res.HHnew.Thermal.SH.Biomass.SH</t>
  </si>
  <si>
    <t>TES_per_household.kWh.CY.Res.HHnew.Thermal.SH.Biomass.SH.Biomass</t>
  </si>
  <si>
    <t>TES_per_household.kWh.CY.Res.HHnew.Thermal.SH.Biomass.SH.Elec</t>
  </si>
  <si>
    <t>TES_per_household.kWh.CY.Res.HHnew.Thermal.SH.Biomass.SC</t>
  </si>
  <si>
    <t>TES_per_household.kWh.CY.Res.HHnew.Thermal.SH.Biomass.SC.AC.Elec</t>
  </si>
  <si>
    <t>TES_per_household.kWh.CY.Res.HHnew.Thermal.SH.Biomass.WH</t>
  </si>
  <si>
    <t>TES_per_household.kWh.CY.Res.HHnew.Thermal.SH.Biomass.WH.Biomass.NoSolar.Biomass</t>
  </si>
  <si>
    <t>TES_per_household.kWh.CY.Res.HHnew.Thermal.SH.Biomass.WH.Biomass.Solar</t>
  </si>
  <si>
    <t>TES_per_household.kWh.CY.Res.HHnew.Thermal.SH.Biomass.WH.Biomass.Solar.Biomass</t>
  </si>
  <si>
    <t>TES_per_household.kWh.CY.Res.HHnew.Thermal.SH.Biomass.WH.Biomass.Solar.Solar</t>
  </si>
  <si>
    <t>TES_per_household.kWh.CY.Res.HHnew.Thermal.SH.Biomass.WH.LPG.NoSolar.LPG</t>
  </si>
  <si>
    <t>TES_per_household.kWh.CY.Res.HHnew.Thermal.SH.Biomass.WH.LPG.Solar</t>
  </si>
  <si>
    <t>TES_per_household.kWh.CY.Res.HHnew.Thermal.SH.Biomass.WH.LPG.Solar.LPG</t>
  </si>
  <si>
    <t>TES_per_household.kWh.CY.Res.HHnew.Thermal.SH.Biomass.WH.LPG.Solar.Solar</t>
  </si>
  <si>
    <t>TES_per_household.kWh.CY.Res.HHnew.Thermal.SH.Biomass.WH.Elc.NoSolar.Elec</t>
  </si>
  <si>
    <t>TES_per_household.kWh.CY.Res.HHnew.Thermal.SH.Biomass.WH.Elc.Solar</t>
  </si>
  <si>
    <t>TES_per_household.kWh.CY.Res.HHnew.Thermal.SH.Biomass.WH.Elc.Solar.Elec</t>
  </si>
  <si>
    <t>TES_per_household.kWh.CY.Res.HHnew.Thermal.SH.Biomass.WH.Elc.Solar.Solar</t>
  </si>
  <si>
    <t>TES_per_household.kWh.CY.Res.HHnew.Thermal.SH.Biomass.CO</t>
  </si>
  <si>
    <t>TES_per_household.kWh.CY.Res.HHnew.Thermal.SH.Biomass.CO.Biomass.Biomass</t>
  </si>
  <si>
    <t>TES_per_household.kWh.CY.Res.HHnew.Thermal.SH.Biomass.CO.LPG.LPG</t>
  </si>
  <si>
    <t>TES_per_household.kWh.CY.Res.HHnew.Thermal.SH.Biomass.CO.Elc.Elec</t>
  </si>
  <si>
    <t>TES_per_household.kWh.CY.Res.HHnew.Thermal.SH.Geo</t>
  </si>
  <si>
    <t>TES_per_household.kWh.CY.Res.HHnew.Thermal.SH.Geo.SH</t>
  </si>
  <si>
    <t>TES_per_household.kWh.CY.Res.HHnew.Thermal.SH.Geo.SH.Geo</t>
  </si>
  <si>
    <t>TES_per_household.kWh.CY.Res.HHnew.Thermal.SH.Geo.SH.Elec</t>
  </si>
  <si>
    <t>TES_per_household.kWh.CY.Res.HHnew.Thermal.SH.Geo.SC</t>
  </si>
  <si>
    <t>TES_per_household.kWh.CY.Res.HHnew.Thermal.SH.Geo.SC.AC.Elec</t>
  </si>
  <si>
    <t>TES_per_household.kWh.CY.Res.HHnew.Thermal.SH.Geo.WH</t>
  </si>
  <si>
    <t>TES_per_household.kWh.CY.Res.HHnew.Thermal.SH.Geo.WH.Geo.NoSolar.Geo</t>
  </si>
  <si>
    <t>TES_per_household.kWh.CY.Res.HHnew.Thermal.SH.Geo.WH.Geo.Solar</t>
  </si>
  <si>
    <t>TES_per_household.kWh.CY.Res.HHnew.Thermal.SH.Geo.WH.Geo.Solar.Geo</t>
  </si>
  <si>
    <t>TES_per_household.kWh.CY.Res.HHnew.Thermal.SH.Geo.WH.Geo.Solar.Solar</t>
  </si>
  <si>
    <t>TES_per_household.kWh.CY.Res.HHnew.Thermal.SH.Geo.WH.Elc.NoSolar.Elec</t>
  </si>
  <si>
    <t>TES_per_household.kWh.CY.Res.HHnew.Thermal.SH.Geo.WH.Elc.Solar</t>
  </si>
  <si>
    <t>TES_per_household.kWh.CY.Res.HHnew.Thermal.SH.Geo.WH.Elc.Solar.Elec</t>
  </si>
  <si>
    <t>TES_per_household.kWh.CY.Res.HHnew.Thermal.SH.Geo.WH.Elc.Solar.Solar</t>
  </si>
  <si>
    <t>TES_per_household.kWh.CY.Res.HHnew.Thermal.SH.Geo.CO</t>
  </si>
  <si>
    <t>TES_per_household.kWh.CY.Res.HHnew.Thermal.SH.Geo.CO.LPG.LPG</t>
  </si>
  <si>
    <t>TES_per_household.kWh.CY.Res.HHnew.Thermal.SH.Geo.CO.Elc.Elec</t>
  </si>
  <si>
    <t>TES_per_household.kWh.CY.Res.HHnew.Thermal.SH.DistrHeat</t>
  </si>
  <si>
    <t>TES_per_household.kWh.CY.Res.HHnew.Thermal.SH.DistrHeat.SH</t>
  </si>
  <si>
    <t>TES_per_household.kWh.CY.Res.HHnew.Thermal.SH.DistrHeat.SH.Steam_Distr</t>
  </si>
  <si>
    <t>TES_per_household.kWh.CY.Res.HHnew.Thermal.SH.DistrHeat.SH.Elec</t>
  </si>
  <si>
    <t>TES_per_household.kWh.CY.Res.HHnew.Thermal.SH.DistrHeat.SC</t>
  </si>
  <si>
    <t>TES_per_household.kWh.CY.Res.HHnew.Thermal.SH.DistrHeat.SC.AC.Elec</t>
  </si>
  <si>
    <t>TES_per_household.kWh.CY.Res.HHnew.Thermal.SH.DistrHeat.WH</t>
  </si>
  <si>
    <t>TES_per_household.kWh.CY.Res.HHnew.Thermal.SH.DistrHeat.WH.DistrHeat.NoSolar.Steam_Distr</t>
  </si>
  <si>
    <t>TES_per_household.kWh.CY.Res.HHnew.Thermal.SH.DistrHeat.WH.DistrHeat.Solar</t>
  </si>
  <si>
    <t>TES_per_household.kWh.CY.Res.HHnew.Thermal.SH.DistrHeat.WH.DistrHeat.Solar.Steam_Distr</t>
  </si>
  <si>
    <t>TES_per_household.kWh.CY.Res.HHnew.Thermal.SH.DistrHeat.WH.DistrHeat.Solar.Solar</t>
  </si>
  <si>
    <t>TES_per_household.kWh.CY.Res.HHnew.Thermal.SH.DistrHeat.WH.Elc.NoSolar.Elec</t>
  </si>
  <si>
    <t>TES_per_household.kWh.CY.Res.HHnew.Thermal.SH.DistrHeat.WH.Elc.Solar</t>
  </si>
  <si>
    <t>TES_per_household.kWh.CY.Res.HHnew.Thermal.SH.DistrHeat.WH.Elc.Solar.Elec</t>
  </si>
  <si>
    <t>TES_per_household.kWh.CY.Res.HHnew.Thermal.SH.DistrHeat.WH.Elc.Solar.Solar</t>
  </si>
  <si>
    <t>TES_per_household.kWh.CY.Res.HHnew.Thermal.SH.DistrHeat.CO</t>
  </si>
  <si>
    <t>TES_per_household.kWh.CY.Res.HHnew.Thermal.SH.DistrHeat.CO.LPG.LPG</t>
  </si>
  <si>
    <t>TES_per_household.kWh.CY.Res.HHnew.Thermal.SH.DistrHeat.CO.Elc.Elec</t>
  </si>
  <si>
    <t>TES_per_household.kWh.CY.Res.HHnew.Thermal.SH.AdvElc</t>
  </si>
  <si>
    <t>TES_per_household.kWh.CY.Res.HHnew.Thermal.SH.AdvElc.SH</t>
  </si>
  <si>
    <t>TES_per_household.kWh.CY.Res.HHnew.Thermal.SH.AdvElc.SH.Elec</t>
  </si>
  <si>
    <t>TES_per_household.kWh.CY.Res.HHnew.Thermal.SH.AdvElc.SC</t>
  </si>
  <si>
    <t>TES_per_household.kWh.CY.Res.HHnew.Thermal.SH.AdvElc.SC.AC.Elec</t>
  </si>
  <si>
    <t>TES_per_household.kWh.CY.Res.HHnew.Thermal.SH.AdvElc.WH</t>
  </si>
  <si>
    <t>TES_per_household.kWh.CY.Res.HHnew.Thermal.SH.AdvElc.WH.LPG.NoSolar.LPG</t>
  </si>
  <si>
    <t>TES_per_household.kWh.CY.Res.HHnew.Thermal.SH.AdvElc.WH.LPG.Solar</t>
  </si>
  <si>
    <t>TES_per_household.kWh.CY.Res.HHnew.Thermal.SH.AdvElc.WH.LPG.Solar.LPG</t>
  </si>
  <si>
    <t>TES_per_household.kWh.CY.Res.HHnew.Thermal.SH.AdvElc.WH.LPG.Solar.Solar</t>
  </si>
  <si>
    <t>TES_per_household.kWh.CY.Res.HHnew.Thermal.SH.AdvElc.WH.Elc.NoSolar.Elec</t>
  </si>
  <si>
    <t>TES_per_household.kWh.CY.Res.HHnew.Thermal.SH.AdvElc.WH.Elc.Solar</t>
  </si>
  <si>
    <t>TES_per_household.kWh.CY.Res.HHnew.Thermal.SH.AdvElc.WH.Elc.Solar.Elec</t>
  </si>
  <si>
    <t>TES_per_household.kWh.CY.Res.HHnew.Thermal.SH.AdvElc.WH.Elc.Solar.Solar</t>
  </si>
  <si>
    <t>TES_per_household.kWh.CY.Res.HHnew.Thermal.SH.AdvElc.CO</t>
  </si>
  <si>
    <t>TES_per_household.kWh.CY.Res.HHnew.Thermal.SH.AdvElc.CO.LPG.LPG</t>
  </si>
  <si>
    <t>TES_per_household.kWh.CY.Res.HHnew.Thermal.SH.AdvElc.CO.Elc.Elec</t>
  </si>
  <si>
    <t>TES_per_household.kWh.CY.Res.HHnew.Thermal.SH.ConvElc</t>
  </si>
  <si>
    <t>TES_per_household.kWh.CY.Res.HHnew.Thermal.SH.ConvElc.SH</t>
  </si>
  <si>
    <t>TES_per_household.kWh.CY.Res.HHnew.Thermal.SH.ConvElc.SH.Elec</t>
  </si>
  <si>
    <t>TES_per_household.kWh.CY.Res.HHnew.Thermal.SH.ConvElc.SC</t>
  </si>
  <si>
    <t>TES_per_household.kWh.CY.Res.HHnew.Thermal.SH.ConvElc.SC.AC.Elec</t>
  </si>
  <si>
    <t>TES_per_household.kWh.CY.Res.HHnew.Thermal.SH.ConvElc.WH</t>
  </si>
  <si>
    <t>TES_per_household.kWh.CY.Res.HHnew.Thermal.SH.ConvElc.WH.LPG.NoSolar.LPG</t>
  </si>
  <si>
    <t>TES_per_household.kWh.CY.Res.HHnew.Thermal.SH.ConvElc.WH.LPG.Solar</t>
  </si>
  <si>
    <t>TES_per_household.kWh.CY.Res.HHnew.Thermal.SH.ConvElc.WH.LPG.Solar.LPG</t>
  </si>
  <si>
    <t>TES_per_household.kWh.CY.Res.HHnew.Thermal.SH.ConvElc.WH.LPG.Solar.Solar</t>
  </si>
  <si>
    <t>TES_per_household.kWh.CY.Res.HHnew.Thermal.SH.ConvElc.WH.Elc.NoSolar.Elec</t>
  </si>
  <si>
    <t>TES_per_household.kWh.CY.Res.HHnew.Thermal.SH.ConvElc.WH.Elc.Solar</t>
  </si>
  <si>
    <t>TES_per_household.kWh.CY.Res.HHnew.Thermal.SH.ConvElc.WH.Elc.Solar.Elec</t>
  </si>
  <si>
    <t>TES_per_household.kWh.CY.Res.HHnew.Thermal.SH.ConvElc.WH.Elc.Solar.Solar</t>
  </si>
  <si>
    <t>TES_per_household.kWh.CY.Res.HHnew.Thermal.SH.ConvElc.CO</t>
  </si>
  <si>
    <t>TES_per_household.kWh.CY.Res.HHnew.Thermal.SH.ConvElc.CO.LPG.LPG</t>
  </si>
  <si>
    <t>TES_per_household.kWh.CY.Res.HHnew.Thermal.SH.ConvElc.CO.Elc.Elec</t>
  </si>
  <si>
    <t>EMI_per_household.kgCO2.CY.Res.HHnew.Thermal.SH.Solids</t>
  </si>
  <si>
    <t>EMI_per_household.kgCO2.CY.Res.HHnew.Thermal.SH.Solids.SH</t>
  </si>
  <si>
    <t>EMI_per_household.kgCO2.CY.Res.HHnew.Thermal.SH.Solids.SH.Solids</t>
  </si>
  <si>
    <t>EMI_per_household.kgCO2.CY.Res.HHnew.Thermal.SH.Solids.SH.Elec</t>
  </si>
  <si>
    <t>EMI_per_household.kgCO2.CY.Res.HHnew.Thermal.SH.Solids.SC</t>
  </si>
  <si>
    <t>EMI_per_household.kgCO2.CY.Res.HHnew.Thermal.SH.Solids.SC.AC.Elec</t>
  </si>
  <si>
    <t>EMI_per_household.kgCO2.CY.Res.HHnew.Thermal.SH.Solids.WH</t>
  </si>
  <si>
    <t>EMI_per_household.kgCO2.CY.Res.HHnew.Thermal.SH.Solids.WH.Solids.NoSolar.Solids</t>
  </si>
  <si>
    <t>EMI_per_household.kgCO2.CY.Res.HHnew.Thermal.SH.Solids.WH.LPG.NoSolar.LPG</t>
  </si>
  <si>
    <t>EMI_per_household.kgCO2.CY.Res.HHnew.Thermal.SH.Solids.WH.LPG.Solar</t>
  </si>
  <si>
    <t>EMI_per_household.kgCO2.CY.Res.HHnew.Thermal.SH.Solids.WH.LPG.Solar.LPG</t>
  </si>
  <si>
    <t>EMI_per_household.kgCO2.CY.Res.HHnew.Thermal.SH.Solids.WH.LPG.Solar.Solar</t>
  </si>
  <si>
    <t>EMI_per_household.kgCO2.CY.Res.HHnew.Thermal.SH.Solids.WH.Elc.NoSolar.Elec</t>
  </si>
  <si>
    <t>EMI_per_household.kgCO2.CY.Res.HHnew.Thermal.SH.Solids.WH.Elc.Solar</t>
  </si>
  <si>
    <t>EMI_per_household.kgCO2.CY.Res.HHnew.Thermal.SH.Solids.WH.Elc.Solar.Elec</t>
  </si>
  <si>
    <t>EMI_per_household.kgCO2.CY.Res.HHnew.Thermal.SH.Solids.WH.Elc.Solar.Solar</t>
  </si>
  <si>
    <t>EMI_per_household.kgCO2.CY.Res.HHnew.Thermal.SH.Solids.CO</t>
  </si>
  <si>
    <t>EMI_per_household.kgCO2.CY.Res.HHnew.Thermal.SH.Solids.CO.Solids.Solids</t>
  </si>
  <si>
    <t>EMI_per_household.kgCO2.CY.Res.HHnew.Thermal.SH.Solids.CO.LPG.LPG</t>
  </si>
  <si>
    <t>EMI_per_household.kgCO2.CY.Res.HHnew.Thermal.SH.Solids.CO.Elc.Elec</t>
  </si>
  <si>
    <t>EMI_per_household.kgCO2.CY.Res.HHnew.Thermal.SH.LPG</t>
  </si>
  <si>
    <t>EMI_per_household.kgCO2.CY.Res.HHnew.Thermal.SH.LPG.SH</t>
  </si>
  <si>
    <t>EMI_per_household.kgCO2.CY.Res.HHnew.Thermal.SH.LPG.SH.LPG</t>
  </si>
  <si>
    <t>EMI_per_household.kgCO2.CY.Res.HHnew.Thermal.SH.LPG.SH.Elec</t>
  </si>
  <si>
    <t>EMI_per_household.kgCO2.CY.Res.HHnew.Thermal.SH.LPG.SC</t>
  </si>
  <si>
    <t>EMI_per_household.kgCO2.CY.Res.HHnew.Thermal.SH.LPG.SC.AC.Elec</t>
  </si>
  <si>
    <t>EMI_per_household.kgCO2.CY.Res.HHnew.Thermal.SH.LPG.WH</t>
  </si>
  <si>
    <t>EMI_per_household.kgCO2.CY.Res.HHnew.Thermal.SH.LPG.WH.LPG.NoSolar.LPG</t>
  </si>
  <si>
    <t>EMI_per_household.kgCO2.CY.Res.HHnew.Thermal.SH.LPG.WH.LPG.Solar</t>
  </si>
  <si>
    <t>EMI_per_household.kgCO2.CY.Res.HHnew.Thermal.SH.LPG.WH.LPG.Solar.LPG</t>
  </si>
  <si>
    <t>EMI_per_household.kgCO2.CY.Res.HHnew.Thermal.SH.LPG.WH.LPG.Solar.Solar</t>
  </si>
  <si>
    <t>EMI_per_household.kgCO2.CY.Res.HHnew.Thermal.SH.LPG.WH.Elc.NoSolar.Elec</t>
  </si>
  <si>
    <t>EMI_per_household.kgCO2.CY.Res.HHnew.Thermal.SH.LPG.WH.Elc.Solar</t>
  </si>
  <si>
    <t>EMI_per_household.kgCO2.CY.Res.HHnew.Thermal.SH.LPG.WH.Elc.Solar.Elec</t>
  </si>
  <si>
    <t>EMI_per_household.kgCO2.CY.Res.HHnew.Thermal.SH.LPG.WH.Elc.Solar.Solar</t>
  </si>
  <si>
    <t>EMI_per_household.kgCO2.CY.Res.HHnew.Thermal.SH.LPG.CO</t>
  </si>
  <si>
    <t>EMI_per_household.kgCO2.CY.Res.HHnew.Thermal.SH.LPG.CO.LPG.LPG</t>
  </si>
  <si>
    <t>EMI_per_household.kgCO2.CY.Res.HHnew.Thermal.SH.LPG.CO.Elc.Elec</t>
  </si>
  <si>
    <t>EMI_per_household.kgCO2.CY.Res.HHnew.Thermal.SH.Oil</t>
  </si>
  <si>
    <t>EMI_per_household.kgCO2.CY.Res.HHnew.Thermal.SH.Oil.SH</t>
  </si>
  <si>
    <t>EMI_per_household.kgCO2.CY.Res.HHnew.Thermal.SH.Oil.SH.Oil</t>
  </si>
  <si>
    <t>EMI_per_household.kgCO2.CY.Res.HHnew.Thermal.SH.Oil.SH.Elec</t>
  </si>
  <si>
    <t>EMI_per_household.kgCO2.CY.Res.HHnew.Thermal.SH.Oil.SC</t>
  </si>
  <si>
    <t>EMI_per_household.kgCO2.CY.Res.HHnew.Thermal.SH.Oil.SC.AC.Elec</t>
  </si>
  <si>
    <t>EMI_per_household.kgCO2.CY.Res.HHnew.Thermal.SH.Oil.WH</t>
  </si>
  <si>
    <t>EMI_per_household.kgCO2.CY.Res.HHnew.Thermal.SH.Oil.WH.Oil.NoSolar.Oil</t>
  </si>
  <si>
    <t>EMI_per_household.kgCO2.CY.Res.HHnew.Thermal.SH.Oil.WH.Oil.Solar</t>
  </si>
  <si>
    <t>EMI_per_household.kgCO2.CY.Res.HHnew.Thermal.SH.Oil.WH.Oil.Solar.Oil</t>
  </si>
  <si>
    <t>EMI_per_household.kgCO2.CY.Res.HHnew.Thermal.SH.Oil.WH.Oil.Solar.Solar</t>
  </si>
  <si>
    <t>EMI_per_household.kgCO2.CY.Res.HHnew.Thermal.SH.Oil.WH.Elc.NoSolar.Elec</t>
  </si>
  <si>
    <t>EMI_per_household.kgCO2.CY.Res.HHnew.Thermal.SH.Oil.WH.Elc.Solar</t>
  </si>
  <si>
    <t>EMI_per_household.kgCO2.CY.Res.HHnew.Thermal.SH.Oil.WH.Elc.Solar.Elec</t>
  </si>
  <si>
    <t>EMI_per_household.kgCO2.CY.Res.HHnew.Thermal.SH.Oil.WH.Elc.Solar.Solar</t>
  </si>
  <si>
    <t>EMI_per_household.kgCO2.CY.Res.HHnew.Thermal.SH.Oil.CO</t>
  </si>
  <si>
    <t>EMI_per_household.kgCO2.CY.Res.HHnew.Thermal.SH.Oil.CO.LPG.LPG</t>
  </si>
  <si>
    <t>EMI_per_household.kgCO2.CY.Res.HHnew.Thermal.SH.Oil.CO.Elc.Elec</t>
  </si>
  <si>
    <t>EMI_per_household.kgCO2.CY.Res.HHnew.Thermal.SH.Gas</t>
  </si>
  <si>
    <t>EMI_per_household.kgCO2.CY.Res.HHnew.Thermal.SH.Gas.SH</t>
  </si>
  <si>
    <t>EMI_per_household.kgCO2.CY.Res.HHnew.Thermal.SH.Gas.SH.Gas</t>
  </si>
  <si>
    <t>EMI_per_household.kgCO2.CY.Res.HHnew.Thermal.SH.Gas.SH.Elec</t>
  </si>
  <si>
    <t>EMI_per_household.kgCO2.CY.Res.HHnew.Thermal.SH.Gas.SC</t>
  </si>
  <si>
    <t>EMI_per_household.kgCO2.CY.Res.HHnew.Thermal.SH.Gas.SC.AC.Elec</t>
  </si>
  <si>
    <t>EMI_per_household.kgCO2.CY.Res.HHnew.Thermal.SH.Gas.WH</t>
  </si>
  <si>
    <t>EMI_per_household.kgCO2.CY.Res.HHnew.Thermal.SH.Gas.WH.Gas.NoSolar.Gas</t>
  </si>
  <si>
    <t>EMI_per_household.kgCO2.CY.Res.HHnew.Thermal.SH.Gas.WH.Gas.Solar</t>
  </si>
  <si>
    <t>EMI_per_household.kgCO2.CY.Res.HHnew.Thermal.SH.Gas.WH.Gas.Solar.Gas</t>
  </si>
  <si>
    <t>EMI_per_household.kgCO2.CY.Res.HHnew.Thermal.SH.Gas.WH.Gas.Solar.Solar</t>
  </si>
  <si>
    <t>EMI_per_household.kgCO2.CY.Res.HHnew.Thermal.SH.Gas.WH.Elc.NoSolar.Elec</t>
  </si>
  <si>
    <t>EMI_per_household.kgCO2.CY.Res.HHnew.Thermal.SH.Gas.WH.Elc.Solar</t>
  </si>
  <si>
    <t>EMI_per_household.kgCO2.CY.Res.HHnew.Thermal.SH.Gas.WH.Elc.Solar.Elec</t>
  </si>
  <si>
    <t>EMI_per_household.kgCO2.CY.Res.HHnew.Thermal.SH.Gas.WH.Elc.Solar.Solar</t>
  </si>
  <si>
    <t>EMI_per_household.kgCO2.CY.Res.HHnew.Thermal.SH.Gas.CO</t>
  </si>
  <si>
    <t>EMI_per_household.kgCO2.CY.Res.HHnew.Thermal.SH.Gas.CO.Gas.Gas</t>
  </si>
  <si>
    <t>EMI_per_household.kgCO2.CY.Res.HHnew.Thermal.SH.Gas.CO.Elc.Elec</t>
  </si>
  <si>
    <t>EMI_per_household.kgCO2.CY.Res.HHnew.Thermal.SH.Biomass</t>
  </si>
  <si>
    <t>EMI_per_household.kgCO2.CY.Res.HHnew.Thermal.SH.Biomass.SH</t>
  </si>
  <si>
    <t>EMI_per_household.kgCO2.CY.Res.HHnew.Thermal.SH.Biomass.SH.Biomass</t>
  </si>
  <si>
    <t>EMI_per_household.kgCO2.CY.Res.HHnew.Thermal.SH.Biomass.SH.Elec</t>
  </si>
  <si>
    <t>EMI_per_household.kgCO2.CY.Res.HHnew.Thermal.SH.Biomass.SC</t>
  </si>
  <si>
    <t>EMI_per_household.kgCO2.CY.Res.HHnew.Thermal.SH.Biomass.SC.AC.Elec</t>
  </si>
  <si>
    <t>EMI_per_household.kgCO2.CY.Res.HHnew.Thermal.SH.Biomass.WH</t>
  </si>
  <si>
    <t>EMI_per_household.kgCO2.CY.Res.HHnew.Thermal.SH.Biomass.WH.Biomass.NoSolar.Biomass</t>
  </si>
  <si>
    <t>EMI_per_household.kgCO2.CY.Res.HHnew.Thermal.SH.Biomass.WH.Biomass.Solar</t>
  </si>
  <si>
    <t>EMI_per_household.kgCO2.CY.Res.HHnew.Thermal.SH.Biomass.WH.Biomass.Solar.Biomass</t>
  </si>
  <si>
    <t>EMI_per_household.kgCO2.CY.Res.HHnew.Thermal.SH.Biomass.WH.Biomass.Solar.Solar</t>
  </si>
  <si>
    <t>EMI_per_household.kgCO2.CY.Res.HHnew.Thermal.SH.Biomass.WH.LPG.NoSolar.LPG</t>
  </si>
  <si>
    <t>EMI_per_household.kgCO2.CY.Res.HHnew.Thermal.SH.Biomass.WH.LPG.Solar</t>
  </si>
  <si>
    <t>EMI_per_household.kgCO2.CY.Res.HHnew.Thermal.SH.Biomass.WH.LPG.Solar.LPG</t>
  </si>
  <si>
    <t>EMI_per_household.kgCO2.CY.Res.HHnew.Thermal.SH.Biomass.WH.LPG.Solar.Solar</t>
  </si>
  <si>
    <t>EMI_per_household.kgCO2.CY.Res.HHnew.Thermal.SH.Biomass.WH.Elc.NoSolar.Elec</t>
  </si>
  <si>
    <t>EMI_per_household.kgCO2.CY.Res.HHnew.Thermal.SH.Biomass.WH.Elc.Solar</t>
  </si>
  <si>
    <t>EMI_per_household.kgCO2.CY.Res.HHnew.Thermal.SH.Biomass.WH.Elc.Solar.Elec</t>
  </si>
  <si>
    <t>EMI_per_household.kgCO2.CY.Res.HHnew.Thermal.SH.Biomass.WH.Elc.Solar.Solar</t>
  </si>
  <si>
    <t>EMI_per_household.kgCO2.CY.Res.HHnew.Thermal.SH.Biomass.CO</t>
  </si>
  <si>
    <t>EMI_per_household.kgCO2.CY.Res.HHnew.Thermal.SH.Biomass.CO.Biomass.Biomass</t>
  </si>
  <si>
    <t>EMI_per_household.kgCO2.CY.Res.HHnew.Thermal.SH.Biomass.CO.LPG.LPG</t>
  </si>
  <si>
    <t>EMI_per_household.kgCO2.CY.Res.HHnew.Thermal.SH.Biomass.CO.Elc.Elec</t>
  </si>
  <si>
    <t>EMI_per_household.kgCO2.CY.Res.HHnew.Thermal.SH.Geo</t>
  </si>
  <si>
    <t>EMI_per_household.kgCO2.CY.Res.HHnew.Thermal.SH.Geo.SH</t>
  </si>
  <si>
    <t>EMI_per_household.kgCO2.CY.Res.HHnew.Thermal.SH.Geo.SH.Geo</t>
  </si>
  <si>
    <t>EMI_per_household.kgCO2.CY.Res.HHnew.Thermal.SH.Geo.SH.Elec</t>
  </si>
  <si>
    <t>EMI_per_household.kgCO2.CY.Res.HHnew.Thermal.SH.Geo.SC</t>
  </si>
  <si>
    <t>EMI_per_household.kgCO2.CY.Res.HHnew.Thermal.SH.Geo.SC.AC.Elec</t>
  </si>
  <si>
    <t>EMI_per_household.kgCO2.CY.Res.HHnew.Thermal.SH.Geo.WH</t>
  </si>
  <si>
    <t>EMI_per_household.kgCO2.CY.Res.HHnew.Thermal.SH.Geo.WH.Geo.NoSolar.Geo</t>
  </si>
  <si>
    <t>EMI_per_household.kgCO2.CY.Res.HHnew.Thermal.SH.Geo.WH.Geo.Solar</t>
  </si>
  <si>
    <t>EMI_per_household.kgCO2.CY.Res.HHnew.Thermal.SH.Geo.WH.Geo.Solar.Geo</t>
  </si>
  <si>
    <t>EMI_per_household.kgCO2.CY.Res.HHnew.Thermal.SH.Geo.WH.Geo.Solar.Solar</t>
  </si>
  <si>
    <t>EMI_per_household.kgCO2.CY.Res.HHnew.Thermal.SH.Geo.WH.Elc.NoSolar.Elec</t>
  </si>
  <si>
    <t>EMI_per_household.kgCO2.CY.Res.HHnew.Thermal.SH.Geo.WH.Elc.Solar</t>
  </si>
  <si>
    <t>EMI_per_household.kgCO2.CY.Res.HHnew.Thermal.SH.Geo.WH.Elc.Solar.Elec</t>
  </si>
  <si>
    <t>EMI_per_household.kgCO2.CY.Res.HHnew.Thermal.SH.Geo.WH.Elc.Solar.Solar</t>
  </si>
  <si>
    <t>EMI_per_household.kgCO2.CY.Res.HHnew.Thermal.SH.Geo.CO</t>
  </si>
  <si>
    <t>EMI_per_household.kgCO2.CY.Res.HHnew.Thermal.SH.Geo.CO.LPG.LPG</t>
  </si>
  <si>
    <t>EMI_per_household.kgCO2.CY.Res.HHnew.Thermal.SH.Geo.CO.Elc.Elec</t>
  </si>
  <si>
    <t>EMI_per_household.kgCO2.CY.Res.HHnew.Thermal.SH.DistrHeat</t>
  </si>
  <si>
    <t>EMI_per_household.kgCO2.CY.Res.HHnew.Thermal.SH.DistrHeat.SH</t>
  </si>
  <si>
    <t>EMI_per_household.kgCO2.CY.Res.HHnew.Thermal.SH.DistrHeat.SH.Steam_Distr</t>
  </si>
  <si>
    <t>EMI_per_household.kgCO2.CY.Res.HHnew.Thermal.SH.DistrHeat.SH.Elec</t>
  </si>
  <si>
    <t>EMI_per_household.kgCO2.CY.Res.HHnew.Thermal.SH.DistrHeat.SC</t>
  </si>
  <si>
    <t>EMI_per_household.kgCO2.CY.Res.HHnew.Thermal.SH.DistrHeat.SC.AC.Elec</t>
  </si>
  <si>
    <t>EMI_per_household.kgCO2.CY.Res.HHnew.Thermal.SH.DistrHeat.WH</t>
  </si>
  <si>
    <t>EMI_per_household.kgCO2.CY.Res.HHnew.Thermal.SH.DistrHeat.WH.DistrHeat.NoSolar.Steam_Distr</t>
  </si>
  <si>
    <t>EMI_per_household.kgCO2.CY.Res.HHnew.Thermal.SH.DistrHeat.WH.DistrHeat.Solar</t>
  </si>
  <si>
    <t>EMI_per_household.kgCO2.CY.Res.HHnew.Thermal.SH.DistrHeat.WH.DistrHeat.Solar.Steam_Distr</t>
  </si>
  <si>
    <t>EMI_per_household.kgCO2.CY.Res.HHnew.Thermal.SH.DistrHeat.WH.DistrHeat.Solar.Solar</t>
  </si>
  <si>
    <t>EMI_per_household.kgCO2.CY.Res.HHnew.Thermal.SH.DistrHeat.WH.Elc.NoSolar.Elec</t>
  </si>
  <si>
    <t>EMI_per_household.kgCO2.CY.Res.HHnew.Thermal.SH.DistrHeat.WH.Elc.Solar</t>
  </si>
  <si>
    <t>EMI_per_household.kgCO2.CY.Res.HHnew.Thermal.SH.DistrHeat.WH.Elc.Solar.Elec</t>
  </si>
  <si>
    <t>EMI_per_household.kgCO2.CY.Res.HHnew.Thermal.SH.DistrHeat.WH.Elc.Solar.Solar</t>
  </si>
  <si>
    <t>EMI_per_household.kgCO2.CY.Res.HHnew.Thermal.SH.DistrHeat.CO</t>
  </si>
  <si>
    <t>EMI_per_household.kgCO2.CY.Res.HHnew.Thermal.SH.DistrHeat.CO.LPG.LPG</t>
  </si>
  <si>
    <t>EMI_per_household.kgCO2.CY.Res.HHnew.Thermal.SH.DistrHeat.CO.Elc.Elec</t>
  </si>
  <si>
    <t>EMI_per_household.kgCO2.CY.Res.HHnew.Thermal.SH.AdvElc</t>
  </si>
  <si>
    <t>EMI_per_household.kgCO2.CY.Res.HHnew.Thermal.SH.AdvElc.SH</t>
  </si>
  <si>
    <t>EMI_per_household.kgCO2.CY.Res.HHnew.Thermal.SH.AdvElc.SH.Elec</t>
  </si>
  <si>
    <t>EMI_per_household.kgCO2.CY.Res.HHnew.Thermal.SH.AdvElc.SC</t>
  </si>
  <si>
    <t>EMI_per_household.kgCO2.CY.Res.HHnew.Thermal.SH.AdvElc.SC.AC.Elec</t>
  </si>
  <si>
    <t>EMI_per_household.kgCO2.CY.Res.HHnew.Thermal.SH.AdvElc.WH</t>
  </si>
  <si>
    <t>EMI_per_household.kgCO2.CY.Res.HHnew.Thermal.SH.AdvElc.WH.LPG.NoSolar.LPG</t>
  </si>
  <si>
    <t>EMI_per_household.kgCO2.CY.Res.HHnew.Thermal.SH.AdvElc.WH.LPG.Solar</t>
  </si>
  <si>
    <t>EMI_per_household.kgCO2.CY.Res.HHnew.Thermal.SH.AdvElc.WH.LPG.Solar.LPG</t>
  </si>
  <si>
    <t>EMI_per_household.kgCO2.CY.Res.HHnew.Thermal.SH.AdvElc.WH.LPG.Solar.Solar</t>
  </si>
  <si>
    <t>EMI_per_household.kgCO2.CY.Res.HHnew.Thermal.SH.AdvElc.WH.Elc.NoSolar.Elec</t>
  </si>
  <si>
    <t>EMI_per_household.kgCO2.CY.Res.HHnew.Thermal.SH.AdvElc.WH.Elc.Solar</t>
  </si>
  <si>
    <t>EMI_per_household.kgCO2.CY.Res.HHnew.Thermal.SH.AdvElc.WH.Elc.Solar.Elec</t>
  </si>
  <si>
    <t>EMI_per_household.kgCO2.CY.Res.HHnew.Thermal.SH.AdvElc.WH.Elc.Solar.Solar</t>
  </si>
  <si>
    <t>EMI_per_household.kgCO2.CY.Res.HHnew.Thermal.SH.AdvElc.CO</t>
  </si>
  <si>
    <t>EMI_per_household.kgCO2.CY.Res.HHnew.Thermal.SH.AdvElc.CO.LPG.LPG</t>
  </si>
  <si>
    <t>EMI_per_household.kgCO2.CY.Res.HHnew.Thermal.SH.AdvElc.CO.Elc.Elec</t>
  </si>
  <si>
    <t>EMI_per_household.kgCO2.CY.Res.HHnew.Thermal.SH.ConvElc</t>
  </si>
  <si>
    <t>EMI_per_household.kgCO2.CY.Res.HHnew.Thermal.SH.ConvElc.SH</t>
  </si>
  <si>
    <t>EMI_per_household.kgCO2.CY.Res.HHnew.Thermal.SH.ConvElc.SH.Elec</t>
  </si>
  <si>
    <t>EMI_per_household.kgCO2.CY.Res.HHnew.Thermal.SH.ConvElc.SC</t>
  </si>
  <si>
    <t>EMI_per_household.kgCO2.CY.Res.HHnew.Thermal.SH.ConvElc.SC.AC.Elec</t>
  </si>
  <si>
    <t>EMI_per_household.kgCO2.CY.Res.HHnew.Thermal.SH.ConvElc.WH</t>
  </si>
  <si>
    <t>EMI_per_household.kgCO2.CY.Res.HHnew.Thermal.SH.ConvElc.WH.LPG.NoSolar.LPG</t>
  </si>
  <si>
    <t>EMI_per_household.kgCO2.CY.Res.HHnew.Thermal.SH.ConvElc.WH.LPG.Solar</t>
  </si>
  <si>
    <t>EMI_per_household.kgCO2.CY.Res.HHnew.Thermal.SH.ConvElc.WH.LPG.Solar.LPG</t>
  </si>
  <si>
    <t>EMI_per_household.kgCO2.CY.Res.HHnew.Thermal.SH.ConvElc.WH.LPG.Solar.Solar</t>
  </si>
  <si>
    <t>EMI_per_household.kgCO2.CY.Res.HHnew.Thermal.SH.ConvElc.WH.Elc.NoSolar.Elec</t>
  </si>
  <si>
    <t>EMI_per_household.kgCO2.CY.Res.HHnew.Thermal.SH.ConvElc.WH.Elc.Solar</t>
  </si>
  <si>
    <t>EMI_per_household.kgCO2.CY.Res.HHnew.Thermal.SH.ConvElc.WH.Elc.Solar.Elec</t>
  </si>
  <si>
    <t>EMI_per_household.kgCO2.CY.Res.HHnew.Thermal.SH.ConvElc.WH.Elc.Solar.Solar</t>
  </si>
  <si>
    <t>EMI_per_household.kgCO2.CY.Res.HHnew.Thermal.SH.ConvElc.CO</t>
  </si>
  <si>
    <t>EMI_per_household.kgCO2.CY.Res.HHnew.Thermal.SH.ConvElc.CO.LPG.LPG</t>
  </si>
  <si>
    <t>EMI_per_household.kgCO2.CY.Res.HHnew.Thermal.SH.ConvElc.CO.Elc.Elec</t>
  </si>
  <si>
    <t>CY - Final energy consumption of new and renovated households per surface area (detailed structure)</t>
  </si>
  <si>
    <t>FEC_per_sqm.kWh.CY.Res.HHnew.Thermal.SH.Solids</t>
  </si>
  <si>
    <t>FEC_per_sqm.kWh.CY.Res.HHnew.Thermal.SH.Solids.SH</t>
  </si>
  <si>
    <t>FEC_per_sqm.kWh.CY.Res.HHnew.Thermal.SH.Solids.SH.Solids</t>
  </si>
  <si>
    <t>FEC_per_sqm.kWh.CY.Res.HHnew.Thermal.SH.Solids.SH.Elec</t>
  </si>
  <si>
    <t>FEC_per_sqm.kWh.CY.Res.HHnew.Thermal.SH.Solids.SC</t>
  </si>
  <si>
    <t>FEC_per_sqm.kWh.CY.Res.HHnew.Thermal.SH.Solids.SC.AC.Elec</t>
  </si>
  <si>
    <t>FEC_per_sqm.kWh.CY.Res.HHnew.Thermal.SH.Solids.WH</t>
  </si>
  <si>
    <t>FEC_per_sqm.kWh.CY.Res.HHnew.Thermal.SH.Solids.WH.Solids.NoSolar.Solids</t>
  </si>
  <si>
    <t>FEC_per_sqm.kWh.CY.Res.HHnew.Thermal.SH.Solids.WH.LPG.NoSolar.LPG</t>
  </si>
  <si>
    <t>FEC_per_sqm.kWh.CY.Res.HHnew.Thermal.SH.Solids.WH.LPG.Solar</t>
  </si>
  <si>
    <t>FEC_per_sqm.kWh.CY.Res.HHnew.Thermal.SH.Solids.WH.LPG.Solar.LPG</t>
  </si>
  <si>
    <t>FEC_per_sqm.kWh.CY.Res.HHnew.Thermal.SH.Solids.WH.LPG.Solar.Solar</t>
  </si>
  <si>
    <t>FEC_per_sqm.kWh.CY.Res.HHnew.Thermal.SH.Solids.WH.Elc.NoSolar.Elec</t>
  </si>
  <si>
    <t>FEC_per_sqm.kWh.CY.Res.HHnew.Thermal.SH.Solids.WH.Elc.Solar</t>
  </si>
  <si>
    <t>FEC_per_sqm.kWh.CY.Res.HHnew.Thermal.SH.Solids.WH.Elc.Solar.Elec</t>
  </si>
  <si>
    <t>FEC_per_sqm.kWh.CY.Res.HHnew.Thermal.SH.Solids.WH.Elc.Solar.Solar</t>
  </si>
  <si>
    <t>FEC_per_sqm.kWh.CY.Res.HHnew.Thermal.SH.Solids.CO</t>
  </si>
  <si>
    <t>FEC_per_sqm.kWh.CY.Res.HHnew.Thermal.SH.Solids.CO.Solids.Solids</t>
  </si>
  <si>
    <t>FEC_per_sqm.kWh.CY.Res.HHnew.Thermal.SH.Solids.CO.LPG.LPG</t>
  </si>
  <si>
    <t>FEC_per_sqm.kWh.CY.Res.HHnew.Thermal.SH.Solids.CO.Elc.Elec</t>
  </si>
  <si>
    <t>FEC_per_sqm.kWh.CY.Res.HHnew.Thermal.SH.LPG</t>
  </si>
  <si>
    <t>FEC_per_sqm.kWh.CY.Res.HHnew.Thermal.SH.LPG.SH</t>
  </si>
  <si>
    <t>FEC_per_sqm.kWh.CY.Res.HHnew.Thermal.SH.LPG.SH.LPG</t>
  </si>
  <si>
    <t>FEC_per_sqm.kWh.CY.Res.HHnew.Thermal.SH.LPG.SH.Elec</t>
  </si>
  <si>
    <t>FEC_per_sqm.kWh.CY.Res.HHnew.Thermal.SH.LPG.SC</t>
  </si>
  <si>
    <t>FEC_per_sqm.kWh.CY.Res.HHnew.Thermal.SH.LPG.SC.AC.Elec</t>
  </si>
  <si>
    <t>FEC_per_sqm.kWh.CY.Res.HHnew.Thermal.SH.LPG.WH</t>
  </si>
  <si>
    <t>FEC_per_sqm.kWh.CY.Res.HHnew.Thermal.SH.LPG.WH.LPG.NoSolar.LPG</t>
  </si>
  <si>
    <t>FEC_per_sqm.kWh.CY.Res.HHnew.Thermal.SH.LPG.WH.LPG.Solar</t>
  </si>
  <si>
    <t>FEC_per_sqm.kWh.CY.Res.HHnew.Thermal.SH.LPG.WH.LPG.Solar.LPG</t>
  </si>
  <si>
    <t>FEC_per_sqm.kWh.CY.Res.HHnew.Thermal.SH.LPG.WH.LPG.Solar.Solar</t>
  </si>
  <si>
    <t>FEC_per_sqm.kWh.CY.Res.HHnew.Thermal.SH.LPG.WH.Elc.NoSolar.Elec</t>
  </si>
  <si>
    <t>FEC_per_sqm.kWh.CY.Res.HHnew.Thermal.SH.LPG.WH.Elc.Solar</t>
  </si>
  <si>
    <t>FEC_per_sqm.kWh.CY.Res.HHnew.Thermal.SH.LPG.WH.Elc.Solar.Elec</t>
  </si>
  <si>
    <t>FEC_per_sqm.kWh.CY.Res.HHnew.Thermal.SH.LPG.WH.Elc.Solar.Solar</t>
  </si>
  <si>
    <t>FEC_per_sqm.kWh.CY.Res.HHnew.Thermal.SH.LPG.CO</t>
  </si>
  <si>
    <t>FEC_per_sqm.kWh.CY.Res.HHnew.Thermal.SH.LPG.CO.LPG.LPG</t>
  </si>
  <si>
    <t>FEC_per_sqm.kWh.CY.Res.HHnew.Thermal.SH.LPG.CO.Elc.Elec</t>
  </si>
  <si>
    <t>FEC_per_sqm.kWh.CY.Res.HHnew.Thermal.SH.Oil</t>
  </si>
  <si>
    <t>FEC_per_sqm.kWh.CY.Res.HHnew.Thermal.SH.Oil.SH</t>
  </si>
  <si>
    <t>FEC_per_sqm.kWh.CY.Res.HHnew.Thermal.SH.Oil.SH.Oil</t>
  </si>
  <si>
    <t>FEC_per_sqm.kWh.CY.Res.HHnew.Thermal.SH.Oil.SH.Elec</t>
  </si>
  <si>
    <t>FEC_per_sqm.kWh.CY.Res.HHnew.Thermal.SH.Oil.SC</t>
  </si>
  <si>
    <t>FEC_per_sqm.kWh.CY.Res.HHnew.Thermal.SH.Oil.SC.AC.Elec</t>
  </si>
  <si>
    <t>FEC_per_sqm.kWh.CY.Res.HHnew.Thermal.SH.Oil.WH</t>
  </si>
  <si>
    <t>FEC_per_sqm.kWh.CY.Res.HHnew.Thermal.SH.Oil.WH.Oil.NoSolar.Oil</t>
  </si>
  <si>
    <t>FEC_per_sqm.kWh.CY.Res.HHnew.Thermal.SH.Oil.WH.Oil.Solar</t>
  </si>
  <si>
    <t>FEC_per_sqm.kWh.CY.Res.HHnew.Thermal.SH.Oil.WH.Oil.Solar.Oil</t>
  </si>
  <si>
    <t>FEC_per_sqm.kWh.CY.Res.HHnew.Thermal.SH.Oil.WH.Oil.Solar.Solar</t>
  </si>
  <si>
    <t>FEC_per_sqm.kWh.CY.Res.HHnew.Thermal.SH.Oil.WH.Elc.NoSolar.Elec</t>
  </si>
  <si>
    <t>FEC_per_sqm.kWh.CY.Res.HHnew.Thermal.SH.Oil.WH.Elc.Solar</t>
  </si>
  <si>
    <t>FEC_per_sqm.kWh.CY.Res.HHnew.Thermal.SH.Oil.WH.Elc.Solar.Elec</t>
  </si>
  <si>
    <t>FEC_per_sqm.kWh.CY.Res.HHnew.Thermal.SH.Oil.WH.Elc.Solar.Solar</t>
  </si>
  <si>
    <t>FEC_per_sqm.kWh.CY.Res.HHnew.Thermal.SH.Oil.CO</t>
  </si>
  <si>
    <t>FEC_per_sqm.kWh.CY.Res.HHnew.Thermal.SH.Oil.CO.LPG.LPG</t>
  </si>
  <si>
    <t>FEC_per_sqm.kWh.CY.Res.HHnew.Thermal.SH.Oil.CO.Elc.Elec</t>
  </si>
  <si>
    <t>FEC_per_sqm.kWh.CY.Res.HHnew.Thermal.SH.Gas</t>
  </si>
  <si>
    <t>FEC_per_sqm.kWh.CY.Res.HHnew.Thermal.SH.Gas.SH</t>
  </si>
  <si>
    <t>FEC_per_sqm.kWh.CY.Res.HHnew.Thermal.SH.Gas.SH.Gas</t>
  </si>
  <si>
    <t>FEC_per_sqm.kWh.CY.Res.HHnew.Thermal.SH.Gas.SH.Elec</t>
  </si>
  <si>
    <t>FEC_per_sqm.kWh.CY.Res.HHnew.Thermal.SH.Gas.SC</t>
  </si>
  <si>
    <t>FEC_per_sqm.kWh.CY.Res.HHnew.Thermal.SH.Gas.SC.AC.Elec</t>
  </si>
  <si>
    <t>FEC_per_sqm.kWh.CY.Res.HHnew.Thermal.SH.Gas.WH</t>
  </si>
  <si>
    <t>FEC_per_sqm.kWh.CY.Res.HHnew.Thermal.SH.Gas.WH.Gas.NoSolar.Gas</t>
  </si>
  <si>
    <t>FEC_per_sqm.kWh.CY.Res.HHnew.Thermal.SH.Gas.WH.Gas.Solar</t>
  </si>
  <si>
    <t>FEC_per_sqm.kWh.CY.Res.HHnew.Thermal.SH.Gas.WH.Gas.Solar.Gas</t>
  </si>
  <si>
    <t>FEC_per_sqm.kWh.CY.Res.HHnew.Thermal.SH.Gas.WH.Gas.Solar.Solar</t>
  </si>
  <si>
    <t>FEC_per_sqm.kWh.CY.Res.HHnew.Thermal.SH.Gas.WH.Elc.NoSolar.Elec</t>
  </si>
  <si>
    <t>FEC_per_sqm.kWh.CY.Res.HHnew.Thermal.SH.Gas.WH.Elc.Solar</t>
  </si>
  <si>
    <t>FEC_per_sqm.kWh.CY.Res.HHnew.Thermal.SH.Gas.WH.Elc.Solar.Elec</t>
  </si>
  <si>
    <t>FEC_per_sqm.kWh.CY.Res.HHnew.Thermal.SH.Gas.WH.Elc.Solar.Solar</t>
  </si>
  <si>
    <t>FEC_per_sqm.kWh.CY.Res.HHnew.Thermal.SH.Gas.CO</t>
  </si>
  <si>
    <t>FEC_per_sqm.kWh.CY.Res.HHnew.Thermal.SH.Gas.CO.Gas.Gas</t>
  </si>
  <si>
    <t>FEC_per_sqm.kWh.CY.Res.HHnew.Thermal.SH.Gas.CO.Elc.Elec</t>
  </si>
  <si>
    <t>FEC_per_sqm.kWh.CY.Res.HHnew.Thermal.SH.Biomass</t>
  </si>
  <si>
    <t>FEC_per_sqm.kWh.CY.Res.HHnew.Thermal.SH.Biomass.SH</t>
  </si>
  <si>
    <t>FEC_per_sqm.kWh.CY.Res.HHnew.Thermal.SH.Biomass.SH.Biomass</t>
  </si>
  <si>
    <t>FEC_per_sqm.kWh.CY.Res.HHnew.Thermal.SH.Biomass.SH.Elec</t>
  </si>
  <si>
    <t>FEC_per_sqm.kWh.CY.Res.HHnew.Thermal.SH.Biomass.SC</t>
  </si>
  <si>
    <t>FEC_per_sqm.kWh.CY.Res.HHnew.Thermal.SH.Biomass.SC.AC.Elec</t>
  </si>
  <si>
    <t>FEC_per_sqm.kWh.CY.Res.HHnew.Thermal.SH.Biomass.WH</t>
  </si>
  <si>
    <t>FEC_per_sqm.kWh.CY.Res.HHnew.Thermal.SH.Biomass.WH.Biomass.NoSolar.Biomass</t>
  </si>
  <si>
    <t>FEC_per_sqm.kWh.CY.Res.HHnew.Thermal.SH.Biomass.WH.Biomass.Solar</t>
  </si>
  <si>
    <t>FEC_per_sqm.kWh.CY.Res.HHnew.Thermal.SH.Biomass.WH.Biomass.Solar.Biomass</t>
  </si>
  <si>
    <t>FEC_per_sqm.kWh.CY.Res.HHnew.Thermal.SH.Biomass.WH.Biomass.Solar.Solar</t>
  </si>
  <si>
    <t>FEC_per_sqm.kWh.CY.Res.HHnew.Thermal.SH.Biomass.WH.LPG.NoSolar.LPG</t>
  </si>
  <si>
    <t>FEC_per_sqm.kWh.CY.Res.HHnew.Thermal.SH.Biomass.WH.LPG.Solar</t>
  </si>
  <si>
    <t>FEC_per_sqm.kWh.CY.Res.HHnew.Thermal.SH.Biomass.WH.LPG.Solar.LPG</t>
  </si>
  <si>
    <t>FEC_per_sqm.kWh.CY.Res.HHnew.Thermal.SH.Biomass.WH.LPG.Solar.Solar</t>
  </si>
  <si>
    <t>FEC_per_sqm.kWh.CY.Res.HHnew.Thermal.SH.Biomass.WH.Elc.NoSolar.Elec</t>
  </si>
  <si>
    <t>FEC_per_sqm.kWh.CY.Res.HHnew.Thermal.SH.Biomass.WH.Elc.Solar</t>
  </si>
  <si>
    <t>FEC_per_sqm.kWh.CY.Res.HHnew.Thermal.SH.Biomass.WH.Elc.Solar.Elec</t>
  </si>
  <si>
    <t>FEC_per_sqm.kWh.CY.Res.HHnew.Thermal.SH.Biomass.WH.Elc.Solar.Solar</t>
  </si>
  <si>
    <t>FEC_per_sqm.kWh.CY.Res.HHnew.Thermal.SH.Biomass.CO</t>
  </si>
  <si>
    <t>FEC_per_sqm.kWh.CY.Res.HHnew.Thermal.SH.Biomass.CO.Biomass.Biomass</t>
  </si>
  <si>
    <t>FEC_per_sqm.kWh.CY.Res.HHnew.Thermal.SH.Biomass.CO.LPG.LPG</t>
  </si>
  <si>
    <t>FEC_per_sqm.kWh.CY.Res.HHnew.Thermal.SH.Biomass.CO.Elc.Elec</t>
  </si>
  <si>
    <t>FEC_per_sqm.kWh.CY.Res.HHnew.Thermal.SH.Geo</t>
  </si>
  <si>
    <t>FEC_per_sqm.kWh.CY.Res.HHnew.Thermal.SH.Geo.SH</t>
  </si>
  <si>
    <t>FEC_per_sqm.kWh.CY.Res.HHnew.Thermal.SH.Geo.SH.Geo</t>
  </si>
  <si>
    <t>FEC_per_sqm.kWh.CY.Res.HHnew.Thermal.SH.Geo.SH.Elec</t>
  </si>
  <si>
    <t>FEC_per_sqm.kWh.CY.Res.HHnew.Thermal.SH.Geo.SC</t>
  </si>
  <si>
    <t>FEC_per_sqm.kWh.CY.Res.HHnew.Thermal.SH.Geo.SC.AC.Elec</t>
  </si>
  <si>
    <t>FEC_per_sqm.kWh.CY.Res.HHnew.Thermal.SH.Geo.WH</t>
  </si>
  <si>
    <t>FEC_per_sqm.kWh.CY.Res.HHnew.Thermal.SH.Geo.WH.Geo.NoSolar.Geo</t>
  </si>
  <si>
    <t>FEC_per_sqm.kWh.CY.Res.HHnew.Thermal.SH.Geo.WH.Geo.Solar</t>
  </si>
  <si>
    <t>FEC_per_sqm.kWh.CY.Res.HHnew.Thermal.SH.Geo.WH.Geo.Solar.Geo</t>
  </si>
  <si>
    <t>FEC_per_sqm.kWh.CY.Res.HHnew.Thermal.SH.Geo.WH.Geo.Solar.Solar</t>
  </si>
  <si>
    <t>FEC_per_sqm.kWh.CY.Res.HHnew.Thermal.SH.Geo.WH.Elc.NoSolar.Elec</t>
  </si>
  <si>
    <t>FEC_per_sqm.kWh.CY.Res.HHnew.Thermal.SH.Geo.WH.Elc.Solar</t>
  </si>
  <si>
    <t>FEC_per_sqm.kWh.CY.Res.HHnew.Thermal.SH.Geo.WH.Elc.Solar.Elec</t>
  </si>
  <si>
    <t>FEC_per_sqm.kWh.CY.Res.HHnew.Thermal.SH.Geo.WH.Elc.Solar.Solar</t>
  </si>
  <si>
    <t>FEC_per_sqm.kWh.CY.Res.HHnew.Thermal.SH.Geo.CO</t>
  </si>
  <si>
    <t>FEC_per_sqm.kWh.CY.Res.HHnew.Thermal.SH.Geo.CO.LPG.LPG</t>
  </si>
  <si>
    <t>FEC_per_sqm.kWh.CY.Res.HHnew.Thermal.SH.Geo.CO.Elc.Elec</t>
  </si>
  <si>
    <t>FEC_per_sqm.kWh.CY.Res.HHnew.Thermal.SH.DistrHeat</t>
  </si>
  <si>
    <t>FEC_per_sqm.kWh.CY.Res.HHnew.Thermal.SH.DistrHeat.SH</t>
  </si>
  <si>
    <t>FEC_per_sqm.kWh.CY.Res.HHnew.Thermal.SH.DistrHeat.SH.Steam_Distr</t>
  </si>
  <si>
    <t>FEC_per_sqm.kWh.CY.Res.HHnew.Thermal.SH.DistrHeat.SH.Elec</t>
  </si>
  <si>
    <t>FEC_per_sqm.kWh.CY.Res.HHnew.Thermal.SH.DistrHeat.SC</t>
  </si>
  <si>
    <t>FEC_per_sqm.kWh.CY.Res.HHnew.Thermal.SH.DistrHeat.SC.AC.Elec</t>
  </si>
  <si>
    <t>FEC_per_sqm.kWh.CY.Res.HHnew.Thermal.SH.DistrHeat.WH</t>
  </si>
  <si>
    <t>FEC_per_sqm.kWh.CY.Res.HHnew.Thermal.SH.DistrHeat.WH.DistrHeat.NoSolar.Steam_Distr</t>
  </si>
  <si>
    <t>FEC_per_sqm.kWh.CY.Res.HHnew.Thermal.SH.DistrHeat.WH.DistrHeat.Solar</t>
  </si>
  <si>
    <t>FEC_per_sqm.kWh.CY.Res.HHnew.Thermal.SH.DistrHeat.WH.DistrHeat.Solar.Steam_Distr</t>
  </si>
  <si>
    <t>FEC_per_sqm.kWh.CY.Res.HHnew.Thermal.SH.DistrHeat.WH.DistrHeat.Solar.Solar</t>
  </si>
  <si>
    <t>FEC_per_sqm.kWh.CY.Res.HHnew.Thermal.SH.DistrHeat.WH.Elc.NoSolar.Elec</t>
  </si>
  <si>
    <t>FEC_per_sqm.kWh.CY.Res.HHnew.Thermal.SH.DistrHeat.WH.Elc.Solar</t>
  </si>
  <si>
    <t>FEC_per_sqm.kWh.CY.Res.HHnew.Thermal.SH.DistrHeat.WH.Elc.Solar.Elec</t>
  </si>
  <si>
    <t>FEC_per_sqm.kWh.CY.Res.HHnew.Thermal.SH.DistrHeat.WH.Elc.Solar.Solar</t>
  </si>
  <si>
    <t>FEC_per_sqm.kWh.CY.Res.HHnew.Thermal.SH.DistrHeat.CO</t>
  </si>
  <si>
    <t>FEC_per_sqm.kWh.CY.Res.HHnew.Thermal.SH.DistrHeat.CO.LPG.LPG</t>
  </si>
  <si>
    <t>FEC_per_sqm.kWh.CY.Res.HHnew.Thermal.SH.DistrHeat.CO.Elc.Elec</t>
  </si>
  <si>
    <t>FEC_per_sqm.kWh.CY.Res.HHnew.Thermal.SH.AdvElc</t>
  </si>
  <si>
    <t>FEC_per_sqm.kWh.CY.Res.HHnew.Thermal.SH.AdvElc.SH</t>
  </si>
  <si>
    <t>FEC_per_sqm.kWh.CY.Res.HHnew.Thermal.SH.AdvElc.SH.Elec</t>
  </si>
  <si>
    <t>FEC_per_sqm.kWh.CY.Res.HHnew.Thermal.SH.AdvElc.SC</t>
  </si>
  <si>
    <t>FEC_per_sqm.kWh.CY.Res.HHnew.Thermal.SH.AdvElc.SC.AC.Elec</t>
  </si>
  <si>
    <t>FEC_per_sqm.kWh.CY.Res.HHnew.Thermal.SH.AdvElc.WH</t>
  </si>
  <si>
    <t>FEC_per_sqm.kWh.CY.Res.HHnew.Thermal.SH.AdvElc.WH.LPG.NoSolar.LPG</t>
  </si>
  <si>
    <t>FEC_per_sqm.kWh.CY.Res.HHnew.Thermal.SH.AdvElc.WH.LPG.Solar</t>
  </si>
  <si>
    <t>FEC_per_sqm.kWh.CY.Res.HHnew.Thermal.SH.AdvElc.WH.LPG.Solar.LPG</t>
  </si>
  <si>
    <t>FEC_per_sqm.kWh.CY.Res.HHnew.Thermal.SH.AdvElc.WH.LPG.Solar.Solar</t>
  </si>
  <si>
    <t>FEC_per_sqm.kWh.CY.Res.HHnew.Thermal.SH.AdvElc.WH.Elc.NoSolar.Elec</t>
  </si>
  <si>
    <t>FEC_per_sqm.kWh.CY.Res.HHnew.Thermal.SH.AdvElc.WH.Elc.Solar</t>
  </si>
  <si>
    <t>FEC_per_sqm.kWh.CY.Res.HHnew.Thermal.SH.AdvElc.WH.Elc.Solar.Elec</t>
  </si>
  <si>
    <t>FEC_per_sqm.kWh.CY.Res.HHnew.Thermal.SH.AdvElc.WH.Elc.Solar.Solar</t>
  </si>
  <si>
    <t>FEC_per_sqm.kWh.CY.Res.HHnew.Thermal.SH.AdvElc.CO</t>
  </si>
  <si>
    <t>FEC_per_sqm.kWh.CY.Res.HHnew.Thermal.SH.AdvElc.CO.LPG.LPG</t>
  </si>
  <si>
    <t>FEC_per_sqm.kWh.CY.Res.HHnew.Thermal.SH.AdvElc.CO.Elc.Elec</t>
  </si>
  <si>
    <t>FEC_per_sqm.kWh.CY.Res.HHnew.Thermal.SH.ConvElc</t>
  </si>
  <si>
    <t>FEC_per_sqm.kWh.CY.Res.HHnew.Thermal.SH.ConvElc.SH</t>
  </si>
  <si>
    <t>FEC_per_sqm.kWh.CY.Res.HHnew.Thermal.SH.ConvElc.SH.Elec</t>
  </si>
  <si>
    <t>FEC_per_sqm.kWh.CY.Res.HHnew.Thermal.SH.ConvElc.SC</t>
  </si>
  <si>
    <t>FEC_per_sqm.kWh.CY.Res.HHnew.Thermal.SH.ConvElc.SC.AC.Elec</t>
  </si>
  <si>
    <t>FEC_per_sqm.kWh.CY.Res.HHnew.Thermal.SH.ConvElc.WH</t>
  </si>
  <si>
    <t>FEC_per_sqm.kWh.CY.Res.HHnew.Thermal.SH.ConvElc.WH.LPG.NoSolar.LPG</t>
  </si>
  <si>
    <t>FEC_per_sqm.kWh.CY.Res.HHnew.Thermal.SH.ConvElc.WH.LPG.Solar</t>
  </si>
  <si>
    <t>FEC_per_sqm.kWh.CY.Res.HHnew.Thermal.SH.ConvElc.WH.LPG.Solar.LPG</t>
  </si>
  <si>
    <t>FEC_per_sqm.kWh.CY.Res.HHnew.Thermal.SH.ConvElc.WH.LPG.Solar.Solar</t>
  </si>
  <si>
    <t>FEC_per_sqm.kWh.CY.Res.HHnew.Thermal.SH.ConvElc.WH.Elc.NoSolar.Elec</t>
  </si>
  <si>
    <t>FEC_per_sqm.kWh.CY.Res.HHnew.Thermal.SH.ConvElc.WH.Elc.Solar</t>
  </si>
  <si>
    <t>FEC_per_sqm.kWh.CY.Res.HHnew.Thermal.SH.ConvElc.WH.Elc.Solar.Elec</t>
  </si>
  <si>
    <t>FEC_per_sqm.kWh.CY.Res.HHnew.Thermal.SH.ConvElc.WH.Elc.Solar.Solar</t>
  </si>
  <si>
    <t>FEC_per_sqm.kWh.CY.Res.HHnew.Thermal.SH.ConvElc.CO</t>
  </si>
  <si>
    <t>FEC_per_sqm.kWh.CY.Res.HHnew.Thermal.SH.ConvElc.CO.LPG.LPG</t>
  </si>
  <si>
    <t>FEC_per_sqm.kWh.CY.Res.HHnew.Thermal.SH.ConvElc.CO.Elc.Elec</t>
  </si>
  <si>
    <t>CY - Thermal energy service of new and renovated households per surface area (detailed structure)</t>
  </si>
  <si>
    <t>TES_per_sqm.kWh.CY.Res.HHnew.Thermal.SH.Solids</t>
  </si>
  <si>
    <t>TES_per_sqm.kWh.CY.Res.HHnew.Thermal.SH.Solids.SH</t>
  </si>
  <si>
    <t>TES_per_sqm.kWh.CY.Res.HHnew.Thermal.SH.Solids.SH.Solids</t>
  </si>
  <si>
    <t>TES_per_sqm.kWh.CY.Res.HHnew.Thermal.SH.Solids.SH.Elec</t>
  </si>
  <si>
    <t>TES_per_sqm.kWh.CY.Res.HHnew.Thermal.SH.Solids.SC</t>
  </si>
  <si>
    <t>TES_per_sqm.kWh.CY.Res.HHnew.Thermal.SH.Solids.SC.AC.Elec</t>
  </si>
  <si>
    <t>TES_per_sqm.kWh.CY.Res.HHnew.Thermal.SH.Solids.WH</t>
  </si>
  <si>
    <t>TES_per_sqm.kWh.CY.Res.HHnew.Thermal.SH.Solids.WH.Solids.NoSolar.Solids</t>
  </si>
  <si>
    <t>TES_per_sqm.kWh.CY.Res.HHnew.Thermal.SH.Solids.WH.LPG.NoSolar.LPG</t>
  </si>
  <si>
    <t>TES_per_sqm.kWh.CY.Res.HHnew.Thermal.SH.Solids.WH.LPG.Solar</t>
  </si>
  <si>
    <t>TES_per_sqm.kWh.CY.Res.HHnew.Thermal.SH.Solids.WH.LPG.Solar.LPG</t>
  </si>
  <si>
    <t>TES_per_sqm.kWh.CY.Res.HHnew.Thermal.SH.Solids.WH.LPG.Solar.Solar</t>
  </si>
  <si>
    <t>TES_per_sqm.kWh.CY.Res.HHnew.Thermal.SH.Solids.WH.Elc.NoSolar.Elec</t>
  </si>
  <si>
    <t>TES_per_sqm.kWh.CY.Res.HHnew.Thermal.SH.Solids.WH.Elc.Solar</t>
  </si>
  <si>
    <t>TES_per_sqm.kWh.CY.Res.HHnew.Thermal.SH.Solids.WH.Elc.Solar.Elec</t>
  </si>
  <si>
    <t>TES_per_sqm.kWh.CY.Res.HHnew.Thermal.SH.Solids.WH.Elc.Solar.Solar</t>
  </si>
  <si>
    <t>TES_per_sqm.kWh.CY.Res.HHnew.Thermal.SH.Solids.CO</t>
  </si>
  <si>
    <t>TES_per_sqm.kWh.CY.Res.HHnew.Thermal.SH.Solids.CO.Solids.Solids</t>
  </si>
  <si>
    <t>TES_per_sqm.kWh.CY.Res.HHnew.Thermal.SH.Solids.CO.LPG.LPG</t>
  </si>
  <si>
    <t>TES_per_sqm.kWh.CY.Res.HHnew.Thermal.SH.Solids.CO.Elc.Elec</t>
  </si>
  <si>
    <t>TES_per_sqm.kWh.CY.Res.HHnew.Thermal.SH.LPG</t>
  </si>
  <si>
    <t>TES_per_sqm.kWh.CY.Res.HHnew.Thermal.SH.LPG.SH</t>
  </si>
  <si>
    <t>TES_per_sqm.kWh.CY.Res.HHnew.Thermal.SH.LPG.SH.LPG</t>
  </si>
  <si>
    <t>TES_per_sqm.kWh.CY.Res.HHnew.Thermal.SH.LPG.SH.Elec</t>
  </si>
  <si>
    <t>TES_per_sqm.kWh.CY.Res.HHnew.Thermal.SH.LPG.SC</t>
  </si>
  <si>
    <t>TES_per_sqm.kWh.CY.Res.HHnew.Thermal.SH.LPG.SC.AC.Elec</t>
  </si>
  <si>
    <t>TES_per_sqm.kWh.CY.Res.HHnew.Thermal.SH.LPG.WH</t>
  </si>
  <si>
    <t>TES_per_sqm.kWh.CY.Res.HHnew.Thermal.SH.LPG.WH.LPG.NoSolar.LPG</t>
  </si>
  <si>
    <t>TES_per_sqm.kWh.CY.Res.HHnew.Thermal.SH.LPG.WH.LPG.Solar</t>
  </si>
  <si>
    <t>TES_per_sqm.kWh.CY.Res.HHnew.Thermal.SH.LPG.WH.LPG.Solar.LPG</t>
  </si>
  <si>
    <t>TES_per_sqm.kWh.CY.Res.HHnew.Thermal.SH.LPG.WH.LPG.Solar.Solar</t>
  </si>
  <si>
    <t>TES_per_sqm.kWh.CY.Res.HHnew.Thermal.SH.LPG.WH.Elc.NoSolar.Elec</t>
  </si>
  <si>
    <t>TES_per_sqm.kWh.CY.Res.HHnew.Thermal.SH.LPG.WH.Elc.Solar</t>
  </si>
  <si>
    <t>TES_per_sqm.kWh.CY.Res.HHnew.Thermal.SH.LPG.WH.Elc.Solar.Elec</t>
  </si>
  <si>
    <t>TES_per_sqm.kWh.CY.Res.HHnew.Thermal.SH.LPG.WH.Elc.Solar.Solar</t>
  </si>
  <si>
    <t>TES_per_sqm.kWh.CY.Res.HHnew.Thermal.SH.LPG.CO</t>
  </si>
  <si>
    <t>TES_per_sqm.kWh.CY.Res.HHnew.Thermal.SH.LPG.CO.LPG.LPG</t>
  </si>
  <si>
    <t>TES_per_sqm.kWh.CY.Res.HHnew.Thermal.SH.LPG.CO.Elc.Elec</t>
  </si>
  <si>
    <t>TES_per_sqm.kWh.CY.Res.HHnew.Thermal.SH.Oil</t>
  </si>
  <si>
    <t>TES_per_sqm.kWh.CY.Res.HHnew.Thermal.SH.Oil.SH</t>
  </si>
  <si>
    <t>TES_per_sqm.kWh.CY.Res.HHnew.Thermal.SH.Oil.SH.Oil</t>
  </si>
  <si>
    <t>TES_per_sqm.kWh.CY.Res.HHnew.Thermal.SH.Oil.SH.Elec</t>
  </si>
  <si>
    <t>TES_per_sqm.kWh.CY.Res.HHnew.Thermal.SH.Oil.SC</t>
  </si>
  <si>
    <t>TES_per_sqm.kWh.CY.Res.HHnew.Thermal.SH.Oil.SC.AC.Elec</t>
  </si>
  <si>
    <t>TES_per_sqm.kWh.CY.Res.HHnew.Thermal.SH.Oil.WH</t>
  </si>
  <si>
    <t>TES_per_sqm.kWh.CY.Res.HHnew.Thermal.SH.Oil.WH.Oil.NoSolar.Oil</t>
  </si>
  <si>
    <t>TES_per_sqm.kWh.CY.Res.HHnew.Thermal.SH.Oil.WH.Oil.Solar</t>
  </si>
  <si>
    <t>TES_per_sqm.kWh.CY.Res.HHnew.Thermal.SH.Oil.WH.Oil.Solar.Oil</t>
  </si>
  <si>
    <t>TES_per_sqm.kWh.CY.Res.HHnew.Thermal.SH.Oil.WH.Oil.Solar.Solar</t>
  </si>
  <si>
    <t>TES_per_sqm.kWh.CY.Res.HHnew.Thermal.SH.Oil.WH.Elc.NoSolar.Elec</t>
  </si>
  <si>
    <t>TES_per_sqm.kWh.CY.Res.HHnew.Thermal.SH.Oil.WH.Elc.Solar</t>
  </si>
  <si>
    <t>TES_per_sqm.kWh.CY.Res.HHnew.Thermal.SH.Oil.WH.Elc.Solar.Elec</t>
  </si>
  <si>
    <t>TES_per_sqm.kWh.CY.Res.HHnew.Thermal.SH.Oil.WH.Elc.Solar.Solar</t>
  </si>
  <si>
    <t>TES_per_sqm.kWh.CY.Res.HHnew.Thermal.SH.Oil.CO</t>
  </si>
  <si>
    <t>TES_per_sqm.kWh.CY.Res.HHnew.Thermal.SH.Oil.CO.LPG.LPG</t>
  </si>
  <si>
    <t>TES_per_sqm.kWh.CY.Res.HHnew.Thermal.SH.Oil.CO.Elc.Elec</t>
  </si>
  <si>
    <t>TES_per_sqm.kWh.CY.Res.HHnew.Thermal.SH.Gas</t>
  </si>
  <si>
    <t>TES_per_sqm.kWh.CY.Res.HHnew.Thermal.SH.Gas.SH</t>
  </si>
  <si>
    <t>TES_per_sqm.kWh.CY.Res.HHnew.Thermal.SH.Gas.SH.Gas</t>
  </si>
  <si>
    <t>TES_per_sqm.kWh.CY.Res.HHnew.Thermal.SH.Gas.SH.Elec</t>
  </si>
  <si>
    <t>TES_per_sqm.kWh.CY.Res.HHnew.Thermal.SH.Gas.SC</t>
  </si>
  <si>
    <t>TES_per_sqm.kWh.CY.Res.HHnew.Thermal.SH.Gas.SC.AC.Elec</t>
  </si>
  <si>
    <t>TES_per_sqm.kWh.CY.Res.HHnew.Thermal.SH.Gas.WH</t>
  </si>
  <si>
    <t>TES_per_sqm.kWh.CY.Res.HHnew.Thermal.SH.Gas.WH.Gas.NoSolar.Gas</t>
  </si>
  <si>
    <t>TES_per_sqm.kWh.CY.Res.HHnew.Thermal.SH.Gas.WH.Gas.Solar</t>
  </si>
  <si>
    <t>TES_per_sqm.kWh.CY.Res.HHnew.Thermal.SH.Gas.WH.Gas.Solar.Gas</t>
  </si>
  <si>
    <t>TES_per_sqm.kWh.CY.Res.HHnew.Thermal.SH.Gas.WH.Gas.Solar.Solar</t>
  </si>
  <si>
    <t>TES_per_sqm.kWh.CY.Res.HHnew.Thermal.SH.Gas.WH.Elc.NoSolar.Elec</t>
  </si>
  <si>
    <t>TES_per_sqm.kWh.CY.Res.HHnew.Thermal.SH.Gas.WH.Elc.Solar</t>
  </si>
  <si>
    <t>TES_per_sqm.kWh.CY.Res.HHnew.Thermal.SH.Gas.WH.Elc.Solar.Elec</t>
  </si>
  <si>
    <t>TES_per_sqm.kWh.CY.Res.HHnew.Thermal.SH.Gas.WH.Elc.Solar.Solar</t>
  </si>
  <si>
    <t>TES_per_sqm.kWh.CY.Res.HHnew.Thermal.SH.Gas.CO</t>
  </si>
  <si>
    <t>TES_per_sqm.kWh.CY.Res.HHnew.Thermal.SH.Gas.CO.Gas.Gas</t>
  </si>
  <si>
    <t>TES_per_sqm.kWh.CY.Res.HHnew.Thermal.SH.Gas.CO.Elc.Elec</t>
  </si>
  <si>
    <t>TES_per_sqm.kWh.CY.Res.HHnew.Thermal.SH.Biomass</t>
  </si>
  <si>
    <t>TES_per_sqm.kWh.CY.Res.HHnew.Thermal.SH.Biomass.SH</t>
  </si>
  <si>
    <t>TES_per_sqm.kWh.CY.Res.HHnew.Thermal.SH.Biomass.SH.Biomass</t>
  </si>
  <si>
    <t>TES_per_sqm.kWh.CY.Res.HHnew.Thermal.SH.Biomass.SH.Elec</t>
  </si>
  <si>
    <t>TES_per_sqm.kWh.CY.Res.HHnew.Thermal.SH.Biomass.SC</t>
  </si>
  <si>
    <t>TES_per_sqm.kWh.CY.Res.HHnew.Thermal.SH.Biomass.SC.AC.Elec</t>
  </si>
  <si>
    <t>TES_per_sqm.kWh.CY.Res.HHnew.Thermal.SH.Biomass.WH</t>
  </si>
  <si>
    <t>TES_per_sqm.kWh.CY.Res.HHnew.Thermal.SH.Biomass.WH.Biomass.NoSolar.Biomass</t>
  </si>
  <si>
    <t>TES_per_sqm.kWh.CY.Res.HHnew.Thermal.SH.Biomass.WH.Biomass.Solar</t>
  </si>
  <si>
    <t>TES_per_sqm.kWh.CY.Res.HHnew.Thermal.SH.Biomass.WH.Biomass.Solar.Biomass</t>
  </si>
  <si>
    <t>TES_per_sqm.kWh.CY.Res.HHnew.Thermal.SH.Biomass.WH.Biomass.Solar.Solar</t>
  </si>
  <si>
    <t>TES_per_sqm.kWh.CY.Res.HHnew.Thermal.SH.Biomass.WH.LPG.NoSolar.LPG</t>
  </si>
  <si>
    <t>TES_per_sqm.kWh.CY.Res.HHnew.Thermal.SH.Biomass.WH.LPG.Solar</t>
  </si>
  <si>
    <t>TES_per_sqm.kWh.CY.Res.HHnew.Thermal.SH.Biomass.WH.LPG.Solar.LPG</t>
  </si>
  <si>
    <t>TES_per_sqm.kWh.CY.Res.HHnew.Thermal.SH.Biomass.WH.LPG.Solar.Solar</t>
  </si>
  <si>
    <t>TES_per_sqm.kWh.CY.Res.HHnew.Thermal.SH.Biomass.WH.Elc.NoSolar.Elec</t>
  </si>
  <si>
    <t>TES_per_sqm.kWh.CY.Res.HHnew.Thermal.SH.Biomass.WH.Elc.Solar</t>
  </si>
  <si>
    <t>TES_per_sqm.kWh.CY.Res.HHnew.Thermal.SH.Biomass.WH.Elc.Solar.Elec</t>
  </si>
  <si>
    <t>TES_per_sqm.kWh.CY.Res.HHnew.Thermal.SH.Biomass.WH.Elc.Solar.Solar</t>
  </si>
  <si>
    <t>TES_per_sqm.kWh.CY.Res.HHnew.Thermal.SH.Biomass.CO</t>
  </si>
  <si>
    <t>TES_per_sqm.kWh.CY.Res.HHnew.Thermal.SH.Biomass.CO.Biomass.Biomass</t>
  </si>
  <si>
    <t>TES_per_sqm.kWh.CY.Res.HHnew.Thermal.SH.Biomass.CO.LPG.LPG</t>
  </si>
  <si>
    <t>TES_per_sqm.kWh.CY.Res.HHnew.Thermal.SH.Biomass.CO.Elc.Elec</t>
  </si>
  <si>
    <t>TES_per_sqm.kWh.CY.Res.HHnew.Thermal.SH.Geo</t>
  </si>
  <si>
    <t>TES_per_sqm.kWh.CY.Res.HHnew.Thermal.SH.Geo.SH</t>
  </si>
  <si>
    <t>TES_per_sqm.kWh.CY.Res.HHnew.Thermal.SH.Geo.SH.Geo</t>
  </si>
  <si>
    <t>TES_per_sqm.kWh.CY.Res.HHnew.Thermal.SH.Geo.SH.Elec</t>
  </si>
  <si>
    <t>TES_per_sqm.kWh.CY.Res.HHnew.Thermal.SH.Geo.SC</t>
  </si>
  <si>
    <t>TES_per_sqm.kWh.CY.Res.HHnew.Thermal.SH.Geo.SC.AC.Elec</t>
  </si>
  <si>
    <t>TES_per_sqm.kWh.CY.Res.HHnew.Thermal.SH.Geo.WH</t>
  </si>
  <si>
    <t>TES_per_sqm.kWh.CY.Res.HHnew.Thermal.SH.Geo.WH.Geo.NoSolar.Geo</t>
  </si>
  <si>
    <t>TES_per_sqm.kWh.CY.Res.HHnew.Thermal.SH.Geo.WH.Geo.Solar</t>
  </si>
  <si>
    <t>TES_per_sqm.kWh.CY.Res.HHnew.Thermal.SH.Geo.WH.Geo.Solar.Geo</t>
  </si>
  <si>
    <t>TES_per_sqm.kWh.CY.Res.HHnew.Thermal.SH.Geo.WH.Geo.Solar.Solar</t>
  </si>
  <si>
    <t>TES_per_sqm.kWh.CY.Res.HHnew.Thermal.SH.Geo.WH.Elc.NoSolar.Elec</t>
  </si>
  <si>
    <t>TES_per_sqm.kWh.CY.Res.HHnew.Thermal.SH.Geo.WH.Elc.Solar</t>
  </si>
  <si>
    <t>TES_per_sqm.kWh.CY.Res.HHnew.Thermal.SH.Geo.WH.Elc.Solar.Elec</t>
  </si>
  <si>
    <t>TES_per_sqm.kWh.CY.Res.HHnew.Thermal.SH.Geo.WH.Elc.Solar.Solar</t>
  </si>
  <si>
    <t>TES_per_sqm.kWh.CY.Res.HHnew.Thermal.SH.Geo.CO</t>
  </si>
  <si>
    <t>TES_per_sqm.kWh.CY.Res.HHnew.Thermal.SH.Geo.CO.LPG.LPG</t>
  </si>
  <si>
    <t>TES_per_sqm.kWh.CY.Res.HHnew.Thermal.SH.Geo.CO.Elc.Elec</t>
  </si>
  <si>
    <t>TES_per_sqm.kWh.CY.Res.HHnew.Thermal.SH.DistrHeat</t>
  </si>
  <si>
    <t>TES_per_sqm.kWh.CY.Res.HHnew.Thermal.SH.DistrHeat.SH</t>
  </si>
  <si>
    <t>TES_per_sqm.kWh.CY.Res.HHnew.Thermal.SH.DistrHeat.SH.Steam_Distr</t>
  </si>
  <si>
    <t>TES_per_sqm.kWh.CY.Res.HHnew.Thermal.SH.DistrHeat.SH.Elec</t>
  </si>
  <si>
    <t>TES_per_sqm.kWh.CY.Res.HHnew.Thermal.SH.DistrHeat.SC</t>
  </si>
  <si>
    <t>TES_per_sqm.kWh.CY.Res.HHnew.Thermal.SH.DistrHeat.SC.AC.Elec</t>
  </si>
  <si>
    <t>TES_per_sqm.kWh.CY.Res.HHnew.Thermal.SH.DistrHeat.WH</t>
  </si>
  <si>
    <t>TES_per_sqm.kWh.CY.Res.HHnew.Thermal.SH.DistrHeat.WH.DistrHeat.NoSolar.Steam_Distr</t>
  </si>
  <si>
    <t>TES_per_sqm.kWh.CY.Res.HHnew.Thermal.SH.DistrHeat.WH.DistrHeat.Solar</t>
  </si>
  <si>
    <t>TES_per_sqm.kWh.CY.Res.HHnew.Thermal.SH.DistrHeat.WH.DistrHeat.Solar.Steam_Distr</t>
  </si>
  <si>
    <t>TES_per_sqm.kWh.CY.Res.HHnew.Thermal.SH.DistrHeat.WH.DistrHeat.Solar.Solar</t>
  </si>
  <si>
    <t>TES_per_sqm.kWh.CY.Res.HHnew.Thermal.SH.DistrHeat.WH.Elc.NoSolar.Elec</t>
  </si>
  <si>
    <t>TES_per_sqm.kWh.CY.Res.HHnew.Thermal.SH.DistrHeat.WH.Elc.Solar</t>
  </si>
  <si>
    <t>TES_per_sqm.kWh.CY.Res.HHnew.Thermal.SH.DistrHeat.WH.Elc.Solar.Elec</t>
  </si>
  <si>
    <t>TES_per_sqm.kWh.CY.Res.HHnew.Thermal.SH.DistrHeat.WH.Elc.Solar.Solar</t>
  </si>
  <si>
    <t>TES_per_sqm.kWh.CY.Res.HHnew.Thermal.SH.DistrHeat.CO</t>
  </si>
  <si>
    <t>TES_per_sqm.kWh.CY.Res.HHnew.Thermal.SH.DistrHeat.CO.LPG.LPG</t>
  </si>
  <si>
    <t>TES_per_sqm.kWh.CY.Res.HHnew.Thermal.SH.DistrHeat.CO.Elc.Elec</t>
  </si>
  <si>
    <t>TES_per_sqm.kWh.CY.Res.HHnew.Thermal.SH.AdvElc</t>
  </si>
  <si>
    <t>TES_per_sqm.kWh.CY.Res.HHnew.Thermal.SH.AdvElc.SH</t>
  </si>
  <si>
    <t>TES_per_sqm.kWh.CY.Res.HHnew.Thermal.SH.AdvElc.SH.Elec</t>
  </si>
  <si>
    <t>TES_per_sqm.kWh.CY.Res.HHnew.Thermal.SH.AdvElc.SC</t>
  </si>
  <si>
    <t>TES_per_sqm.kWh.CY.Res.HHnew.Thermal.SH.AdvElc.SC.AC.Elec</t>
  </si>
  <si>
    <t>TES_per_sqm.kWh.CY.Res.HHnew.Thermal.SH.AdvElc.WH</t>
  </si>
  <si>
    <t>TES_per_sqm.kWh.CY.Res.HHnew.Thermal.SH.AdvElc.WH.LPG.NoSolar.LPG</t>
  </si>
  <si>
    <t>TES_per_sqm.kWh.CY.Res.HHnew.Thermal.SH.AdvElc.WH.LPG.Solar</t>
  </si>
  <si>
    <t>TES_per_sqm.kWh.CY.Res.HHnew.Thermal.SH.AdvElc.WH.LPG.Solar.LPG</t>
  </si>
  <si>
    <t>TES_per_sqm.kWh.CY.Res.HHnew.Thermal.SH.AdvElc.WH.LPG.Solar.Solar</t>
  </si>
  <si>
    <t>TES_per_sqm.kWh.CY.Res.HHnew.Thermal.SH.AdvElc.WH.Elc.NoSolar.Elec</t>
  </si>
  <si>
    <t>TES_per_sqm.kWh.CY.Res.HHnew.Thermal.SH.AdvElc.WH.Elc.Solar</t>
  </si>
  <si>
    <t>TES_per_sqm.kWh.CY.Res.HHnew.Thermal.SH.AdvElc.WH.Elc.Solar.Elec</t>
  </si>
  <si>
    <t>TES_per_sqm.kWh.CY.Res.HHnew.Thermal.SH.AdvElc.WH.Elc.Solar.Solar</t>
  </si>
  <si>
    <t>TES_per_sqm.kWh.CY.Res.HHnew.Thermal.SH.AdvElc.CO</t>
  </si>
  <si>
    <t>TES_per_sqm.kWh.CY.Res.HHnew.Thermal.SH.AdvElc.CO.LPG.LPG</t>
  </si>
  <si>
    <t>TES_per_sqm.kWh.CY.Res.HHnew.Thermal.SH.AdvElc.CO.Elc.Elec</t>
  </si>
  <si>
    <t>TES_per_sqm.kWh.CY.Res.HHnew.Thermal.SH.ConvElc</t>
  </si>
  <si>
    <t>TES_per_sqm.kWh.CY.Res.HHnew.Thermal.SH.ConvElc.SH</t>
  </si>
  <si>
    <t>TES_per_sqm.kWh.CY.Res.HHnew.Thermal.SH.ConvElc.SH.Elec</t>
  </si>
  <si>
    <t>TES_per_sqm.kWh.CY.Res.HHnew.Thermal.SH.ConvElc.SC</t>
  </si>
  <si>
    <t>TES_per_sqm.kWh.CY.Res.HHnew.Thermal.SH.ConvElc.SC.AC.Elec</t>
  </si>
  <si>
    <t>TES_per_sqm.kWh.CY.Res.HHnew.Thermal.SH.ConvElc.WH</t>
  </si>
  <si>
    <t>TES_per_sqm.kWh.CY.Res.HHnew.Thermal.SH.ConvElc.WH.LPG.NoSolar.LPG</t>
  </si>
  <si>
    <t>TES_per_sqm.kWh.CY.Res.HHnew.Thermal.SH.ConvElc.WH.LPG.Solar</t>
  </si>
  <si>
    <t>TES_per_sqm.kWh.CY.Res.HHnew.Thermal.SH.ConvElc.WH.LPG.Solar.LPG</t>
  </si>
  <si>
    <t>TES_per_sqm.kWh.CY.Res.HHnew.Thermal.SH.ConvElc.WH.LPG.Solar.Solar</t>
  </si>
  <si>
    <t>TES_per_sqm.kWh.CY.Res.HHnew.Thermal.SH.ConvElc.WH.Elc.NoSolar.Elec</t>
  </si>
  <si>
    <t>TES_per_sqm.kWh.CY.Res.HHnew.Thermal.SH.ConvElc.WH.Elc.Solar</t>
  </si>
  <si>
    <t>TES_per_sqm.kWh.CY.Res.HHnew.Thermal.SH.ConvElc.WH.Elc.Solar.Elec</t>
  </si>
  <si>
    <t>TES_per_sqm.kWh.CY.Res.HHnew.Thermal.SH.ConvElc.WH.Elc.Solar.Solar</t>
  </si>
  <si>
    <t>TES_per_sqm.kWh.CY.Res.HHnew.Thermal.SH.ConvElc.CO</t>
  </si>
  <si>
    <t>TES_per_sqm.kWh.CY.Res.HHnew.Thermal.SH.ConvElc.CO.LPG.LPG</t>
  </si>
  <si>
    <t>TES_per_sqm.kWh.CY.Res.HHnew.Thermal.SH.ConvElc.CO.Elc.Elec</t>
  </si>
  <si>
    <t>CY - CO2 emissions in new and renovated households per surface area (detailed structure)</t>
  </si>
  <si>
    <t>EMI_per_sqm.kgCO2.CY.Res.HHnew.Thermal.SH.Solids</t>
  </si>
  <si>
    <t>EMI_per_sqm.kgCO2.CY.Res.HHnew.Thermal.SH.Solids.SH</t>
  </si>
  <si>
    <t>EMI_per_sqm.kgCO2.CY.Res.HHnew.Thermal.SH.Solids.SH.Solids</t>
  </si>
  <si>
    <t>EMI_per_sqm.kgCO2.CY.Res.HHnew.Thermal.SH.Solids.SH.Elec</t>
  </si>
  <si>
    <t>EMI_per_sqm.kgCO2.CY.Res.HHnew.Thermal.SH.Solids.SC</t>
  </si>
  <si>
    <t>EMI_per_sqm.kgCO2.CY.Res.HHnew.Thermal.SH.Solids.SC.AC.Elec</t>
  </si>
  <si>
    <t>EMI_per_sqm.kgCO2.CY.Res.HHnew.Thermal.SH.Solids.WH</t>
  </si>
  <si>
    <t>EMI_per_sqm.kgCO2.CY.Res.HHnew.Thermal.SH.Solids.WH.Solids.NoSolar.Solids</t>
  </si>
  <si>
    <t>EMI_per_sqm.kgCO2.CY.Res.HHnew.Thermal.SH.Solids.WH.LPG.NoSolar.LPG</t>
  </si>
  <si>
    <t>EMI_per_sqm.kgCO2.CY.Res.HHnew.Thermal.SH.Solids.WH.LPG.Solar</t>
  </si>
  <si>
    <t>EMI_per_sqm.kgCO2.CY.Res.HHnew.Thermal.SH.Solids.WH.LPG.Solar.LPG</t>
  </si>
  <si>
    <t>EMI_per_sqm.kgCO2.CY.Res.HHnew.Thermal.SH.Solids.WH.LPG.Solar.Solar</t>
  </si>
  <si>
    <t>EMI_per_sqm.kgCO2.CY.Res.HHnew.Thermal.SH.Solids.WH.Elc.NoSolar.Elec</t>
  </si>
  <si>
    <t>EMI_per_sqm.kgCO2.CY.Res.HHnew.Thermal.SH.Solids.WH.Elc.Solar</t>
  </si>
  <si>
    <t>EMI_per_sqm.kgCO2.CY.Res.HHnew.Thermal.SH.Solids.WH.Elc.Solar.Elec</t>
  </si>
  <si>
    <t>EMI_per_sqm.kgCO2.CY.Res.HHnew.Thermal.SH.Solids.WH.Elc.Solar.Solar</t>
  </si>
  <si>
    <t>EMI_per_sqm.kgCO2.CY.Res.HHnew.Thermal.SH.Solids.CO</t>
  </si>
  <si>
    <t>EMI_per_sqm.kgCO2.CY.Res.HHnew.Thermal.SH.Solids.CO.Solids.Solids</t>
  </si>
  <si>
    <t>EMI_per_sqm.kgCO2.CY.Res.HHnew.Thermal.SH.Solids.CO.LPG.LPG</t>
  </si>
  <si>
    <t>EMI_per_sqm.kgCO2.CY.Res.HHnew.Thermal.SH.Solids.CO.Elc.Elec</t>
  </si>
  <si>
    <t>EMI_per_sqm.kgCO2.CY.Res.HHnew.Thermal.SH.LPG</t>
  </si>
  <si>
    <t>EMI_per_sqm.kgCO2.CY.Res.HHnew.Thermal.SH.LPG.SH</t>
  </si>
  <si>
    <t>EMI_per_sqm.kgCO2.CY.Res.HHnew.Thermal.SH.LPG.SH.LPG</t>
  </si>
  <si>
    <t>EMI_per_sqm.kgCO2.CY.Res.HHnew.Thermal.SH.LPG.SH.Elec</t>
  </si>
  <si>
    <t>EMI_per_sqm.kgCO2.CY.Res.HHnew.Thermal.SH.LPG.SC</t>
  </si>
  <si>
    <t>EMI_per_sqm.kgCO2.CY.Res.HHnew.Thermal.SH.LPG.SC.AC.Elec</t>
  </si>
  <si>
    <t>EMI_per_sqm.kgCO2.CY.Res.HHnew.Thermal.SH.LPG.WH</t>
  </si>
  <si>
    <t>EMI_per_sqm.kgCO2.CY.Res.HHnew.Thermal.SH.LPG.WH.LPG.NoSolar.LPG</t>
  </si>
  <si>
    <t>EMI_per_sqm.kgCO2.CY.Res.HHnew.Thermal.SH.LPG.WH.LPG.Solar</t>
  </si>
  <si>
    <t>EMI_per_sqm.kgCO2.CY.Res.HHnew.Thermal.SH.LPG.WH.LPG.Solar.LPG</t>
  </si>
  <si>
    <t>EMI_per_sqm.kgCO2.CY.Res.HHnew.Thermal.SH.LPG.WH.LPG.Solar.Solar</t>
  </si>
  <si>
    <t>EMI_per_sqm.kgCO2.CY.Res.HHnew.Thermal.SH.LPG.WH.Elc.NoSolar.Elec</t>
  </si>
  <si>
    <t>EMI_per_sqm.kgCO2.CY.Res.HHnew.Thermal.SH.LPG.WH.Elc.Solar</t>
  </si>
  <si>
    <t>EMI_per_sqm.kgCO2.CY.Res.HHnew.Thermal.SH.LPG.WH.Elc.Solar.Elec</t>
  </si>
  <si>
    <t>EMI_per_sqm.kgCO2.CY.Res.HHnew.Thermal.SH.LPG.WH.Elc.Solar.Solar</t>
  </si>
  <si>
    <t>EMI_per_sqm.kgCO2.CY.Res.HHnew.Thermal.SH.LPG.CO</t>
  </si>
  <si>
    <t>EMI_per_sqm.kgCO2.CY.Res.HHnew.Thermal.SH.LPG.CO.LPG.LPG</t>
  </si>
  <si>
    <t>EMI_per_sqm.kgCO2.CY.Res.HHnew.Thermal.SH.LPG.CO.Elc.Elec</t>
  </si>
  <si>
    <t>EMI_per_sqm.kgCO2.CY.Res.HHnew.Thermal.SH.Oil</t>
  </si>
  <si>
    <t>EMI_per_sqm.kgCO2.CY.Res.HHnew.Thermal.SH.Oil.SH</t>
  </si>
  <si>
    <t>EMI_per_sqm.kgCO2.CY.Res.HHnew.Thermal.SH.Oil.SH.Oil</t>
  </si>
  <si>
    <t>EMI_per_sqm.kgCO2.CY.Res.HHnew.Thermal.SH.Oil.SH.Elec</t>
  </si>
  <si>
    <t>EMI_per_sqm.kgCO2.CY.Res.HHnew.Thermal.SH.Oil.SC</t>
  </si>
  <si>
    <t>EMI_per_sqm.kgCO2.CY.Res.HHnew.Thermal.SH.Oil.SC.AC.Elec</t>
  </si>
  <si>
    <t>EMI_per_sqm.kgCO2.CY.Res.HHnew.Thermal.SH.Oil.WH</t>
  </si>
  <si>
    <t>EMI_per_sqm.kgCO2.CY.Res.HHnew.Thermal.SH.Oil.WH.Oil.NoSolar.Oil</t>
  </si>
  <si>
    <t>EMI_per_sqm.kgCO2.CY.Res.HHnew.Thermal.SH.Oil.WH.Oil.Solar</t>
  </si>
  <si>
    <t>EMI_per_sqm.kgCO2.CY.Res.HHnew.Thermal.SH.Oil.WH.Oil.Solar.Oil</t>
  </si>
  <si>
    <t>EMI_per_sqm.kgCO2.CY.Res.HHnew.Thermal.SH.Oil.WH.Oil.Solar.Solar</t>
  </si>
  <si>
    <t>EMI_per_sqm.kgCO2.CY.Res.HHnew.Thermal.SH.Oil.WH.Elc.NoSolar.Elec</t>
  </si>
  <si>
    <t>EMI_per_sqm.kgCO2.CY.Res.HHnew.Thermal.SH.Oil.WH.Elc.Solar</t>
  </si>
  <si>
    <t>EMI_per_sqm.kgCO2.CY.Res.HHnew.Thermal.SH.Oil.WH.Elc.Solar.Elec</t>
  </si>
  <si>
    <t>EMI_per_sqm.kgCO2.CY.Res.HHnew.Thermal.SH.Oil.WH.Elc.Solar.Solar</t>
  </si>
  <si>
    <t>EMI_per_sqm.kgCO2.CY.Res.HHnew.Thermal.SH.Oil.CO</t>
  </si>
  <si>
    <t>EMI_per_sqm.kgCO2.CY.Res.HHnew.Thermal.SH.Oil.CO.LPG.LPG</t>
  </si>
  <si>
    <t>EMI_per_sqm.kgCO2.CY.Res.HHnew.Thermal.SH.Oil.CO.Elc.Elec</t>
  </si>
  <si>
    <t>EMI_per_sqm.kgCO2.CY.Res.HHnew.Thermal.SH.Gas</t>
  </si>
  <si>
    <t>EMI_per_sqm.kgCO2.CY.Res.HHnew.Thermal.SH.Gas.SH</t>
  </si>
  <si>
    <t>EMI_per_sqm.kgCO2.CY.Res.HHnew.Thermal.SH.Gas.SH.Gas</t>
  </si>
  <si>
    <t>EMI_per_sqm.kgCO2.CY.Res.HHnew.Thermal.SH.Gas.SH.Elec</t>
  </si>
  <si>
    <t>EMI_per_sqm.kgCO2.CY.Res.HHnew.Thermal.SH.Gas.SC</t>
  </si>
  <si>
    <t>EMI_per_sqm.kgCO2.CY.Res.HHnew.Thermal.SH.Gas.SC.AC.Elec</t>
  </si>
  <si>
    <t>EMI_per_sqm.kgCO2.CY.Res.HHnew.Thermal.SH.Gas.WH</t>
  </si>
  <si>
    <t>EMI_per_sqm.kgCO2.CY.Res.HHnew.Thermal.SH.Gas.WH.Gas.NoSolar.Gas</t>
  </si>
  <si>
    <t>EMI_per_sqm.kgCO2.CY.Res.HHnew.Thermal.SH.Gas.WH.Gas.Solar</t>
  </si>
  <si>
    <t>EMI_per_sqm.kgCO2.CY.Res.HHnew.Thermal.SH.Gas.WH.Gas.Solar.Gas</t>
  </si>
  <si>
    <t>EMI_per_sqm.kgCO2.CY.Res.HHnew.Thermal.SH.Gas.WH.Gas.Solar.Solar</t>
  </si>
  <si>
    <t>EMI_per_sqm.kgCO2.CY.Res.HHnew.Thermal.SH.Gas.WH.Elc.NoSolar.Elec</t>
  </si>
  <si>
    <t>EMI_per_sqm.kgCO2.CY.Res.HHnew.Thermal.SH.Gas.WH.Elc.Solar</t>
  </si>
  <si>
    <t>EMI_per_sqm.kgCO2.CY.Res.HHnew.Thermal.SH.Gas.WH.Elc.Solar.Elec</t>
  </si>
  <si>
    <t>EMI_per_sqm.kgCO2.CY.Res.HHnew.Thermal.SH.Gas.WH.Elc.Solar.Solar</t>
  </si>
  <si>
    <t>EMI_per_sqm.kgCO2.CY.Res.HHnew.Thermal.SH.Gas.CO</t>
  </si>
  <si>
    <t>EMI_per_sqm.kgCO2.CY.Res.HHnew.Thermal.SH.Gas.CO.Gas.Gas</t>
  </si>
  <si>
    <t>EMI_per_sqm.kgCO2.CY.Res.HHnew.Thermal.SH.Gas.CO.Elc.Elec</t>
  </si>
  <si>
    <t>EMI_per_sqm.kgCO2.CY.Res.HHnew.Thermal.SH.Biomass</t>
  </si>
  <si>
    <t>EMI_per_sqm.kgCO2.CY.Res.HHnew.Thermal.SH.Biomass.SH</t>
  </si>
  <si>
    <t>EMI_per_sqm.kgCO2.CY.Res.HHnew.Thermal.SH.Biomass.SH.Biomass</t>
  </si>
  <si>
    <t>EMI_per_sqm.kgCO2.CY.Res.HHnew.Thermal.SH.Biomass.SH.Elec</t>
  </si>
  <si>
    <t>EMI_per_sqm.kgCO2.CY.Res.HHnew.Thermal.SH.Biomass.SC</t>
  </si>
  <si>
    <t>EMI_per_sqm.kgCO2.CY.Res.HHnew.Thermal.SH.Biomass.SC.AC.Elec</t>
  </si>
  <si>
    <t>EMI_per_sqm.kgCO2.CY.Res.HHnew.Thermal.SH.Biomass.WH</t>
  </si>
  <si>
    <t>EMI_per_sqm.kgCO2.CY.Res.HHnew.Thermal.SH.Biomass.WH.Biomass.NoSolar.Biomass</t>
  </si>
  <si>
    <t>EMI_per_sqm.kgCO2.CY.Res.HHnew.Thermal.SH.Biomass.WH.Biomass.Solar</t>
  </si>
  <si>
    <t>EMI_per_sqm.kgCO2.CY.Res.HHnew.Thermal.SH.Biomass.WH.Biomass.Solar.Biomass</t>
  </si>
  <si>
    <t>EMI_per_sqm.kgCO2.CY.Res.HHnew.Thermal.SH.Biomass.WH.Biomass.Solar.Solar</t>
  </si>
  <si>
    <t>EMI_per_sqm.kgCO2.CY.Res.HHnew.Thermal.SH.Biomass.WH.LPG.NoSolar.LPG</t>
  </si>
  <si>
    <t>EMI_per_sqm.kgCO2.CY.Res.HHnew.Thermal.SH.Biomass.WH.LPG.Solar</t>
  </si>
  <si>
    <t>EMI_per_sqm.kgCO2.CY.Res.HHnew.Thermal.SH.Biomass.WH.LPG.Solar.LPG</t>
  </si>
  <si>
    <t>EMI_per_sqm.kgCO2.CY.Res.HHnew.Thermal.SH.Biomass.WH.LPG.Solar.Solar</t>
  </si>
  <si>
    <t>EMI_per_sqm.kgCO2.CY.Res.HHnew.Thermal.SH.Biomass.WH.Elc.NoSolar.Elec</t>
  </si>
  <si>
    <t>EMI_per_sqm.kgCO2.CY.Res.HHnew.Thermal.SH.Biomass.WH.Elc.Solar</t>
  </si>
  <si>
    <t>EMI_per_sqm.kgCO2.CY.Res.HHnew.Thermal.SH.Biomass.WH.Elc.Solar.Elec</t>
  </si>
  <si>
    <t>EMI_per_sqm.kgCO2.CY.Res.HHnew.Thermal.SH.Biomass.WH.Elc.Solar.Solar</t>
  </si>
  <si>
    <t>EMI_per_sqm.kgCO2.CY.Res.HHnew.Thermal.SH.Biomass.CO</t>
  </si>
  <si>
    <t>EMI_per_sqm.kgCO2.CY.Res.HHnew.Thermal.SH.Biomass.CO.Biomass.Biomass</t>
  </si>
  <si>
    <t>EMI_per_sqm.kgCO2.CY.Res.HHnew.Thermal.SH.Biomass.CO.LPG.LPG</t>
  </si>
  <si>
    <t>EMI_per_sqm.kgCO2.CY.Res.HHnew.Thermal.SH.Biomass.CO.Elc.Elec</t>
  </si>
  <si>
    <t>EMI_per_sqm.kgCO2.CY.Res.HHnew.Thermal.SH.Geo</t>
  </si>
  <si>
    <t>EMI_per_sqm.kgCO2.CY.Res.HHnew.Thermal.SH.Geo.SH</t>
  </si>
  <si>
    <t>EMI_per_sqm.kgCO2.CY.Res.HHnew.Thermal.SH.Geo.SH.Geo</t>
  </si>
  <si>
    <t>EMI_per_sqm.kgCO2.CY.Res.HHnew.Thermal.SH.Geo.SH.Elec</t>
  </si>
  <si>
    <t>EMI_per_sqm.kgCO2.CY.Res.HHnew.Thermal.SH.Geo.SC</t>
  </si>
  <si>
    <t>EMI_per_sqm.kgCO2.CY.Res.HHnew.Thermal.SH.Geo.SC.AC.Elec</t>
  </si>
  <si>
    <t>EMI_per_sqm.kgCO2.CY.Res.HHnew.Thermal.SH.Geo.WH</t>
  </si>
  <si>
    <t>EMI_per_sqm.kgCO2.CY.Res.HHnew.Thermal.SH.Geo.WH.Geo.NoSolar.Geo</t>
  </si>
  <si>
    <t>EMI_per_sqm.kgCO2.CY.Res.HHnew.Thermal.SH.Geo.WH.Geo.Solar</t>
  </si>
  <si>
    <t>EMI_per_sqm.kgCO2.CY.Res.HHnew.Thermal.SH.Geo.WH.Geo.Solar.Geo</t>
  </si>
  <si>
    <t>EMI_per_sqm.kgCO2.CY.Res.HHnew.Thermal.SH.Geo.WH.Geo.Solar.Solar</t>
  </si>
  <si>
    <t>EMI_per_sqm.kgCO2.CY.Res.HHnew.Thermal.SH.Geo.WH.Elc.NoSolar.Elec</t>
  </si>
  <si>
    <t>EMI_per_sqm.kgCO2.CY.Res.HHnew.Thermal.SH.Geo.WH.Elc.Solar</t>
  </si>
  <si>
    <t>EMI_per_sqm.kgCO2.CY.Res.HHnew.Thermal.SH.Geo.WH.Elc.Solar.Elec</t>
  </si>
  <si>
    <t>EMI_per_sqm.kgCO2.CY.Res.HHnew.Thermal.SH.Geo.WH.Elc.Solar.Solar</t>
  </si>
  <si>
    <t>EMI_per_sqm.kgCO2.CY.Res.HHnew.Thermal.SH.Geo.CO</t>
  </si>
  <si>
    <t>EMI_per_sqm.kgCO2.CY.Res.HHnew.Thermal.SH.Geo.CO.LPG.LPG</t>
  </si>
  <si>
    <t>EMI_per_sqm.kgCO2.CY.Res.HHnew.Thermal.SH.Geo.CO.Elc.Elec</t>
  </si>
  <si>
    <t>EMI_per_sqm.kgCO2.CY.Res.HHnew.Thermal.SH.DistrHeat</t>
  </si>
  <si>
    <t>EMI_per_sqm.kgCO2.CY.Res.HHnew.Thermal.SH.DistrHeat.SH</t>
  </si>
  <si>
    <t>EMI_per_sqm.kgCO2.CY.Res.HHnew.Thermal.SH.DistrHeat.SH.Steam_Distr</t>
  </si>
  <si>
    <t>EMI_per_sqm.kgCO2.CY.Res.HHnew.Thermal.SH.DistrHeat.SH.Elec</t>
  </si>
  <si>
    <t>EMI_per_sqm.kgCO2.CY.Res.HHnew.Thermal.SH.DistrHeat.SC</t>
  </si>
  <si>
    <t>EMI_per_sqm.kgCO2.CY.Res.HHnew.Thermal.SH.DistrHeat.SC.AC.Elec</t>
  </si>
  <si>
    <t>EMI_per_sqm.kgCO2.CY.Res.HHnew.Thermal.SH.DistrHeat.WH</t>
  </si>
  <si>
    <t>EMI_per_sqm.kgCO2.CY.Res.HHnew.Thermal.SH.DistrHeat.WH.DistrHeat.NoSolar.Steam_Distr</t>
  </si>
  <si>
    <t>EMI_per_sqm.kgCO2.CY.Res.HHnew.Thermal.SH.DistrHeat.WH.DistrHeat.Solar</t>
  </si>
  <si>
    <t>EMI_per_sqm.kgCO2.CY.Res.HHnew.Thermal.SH.DistrHeat.WH.DistrHeat.Solar.Steam_Distr</t>
  </si>
  <si>
    <t>EMI_per_sqm.kgCO2.CY.Res.HHnew.Thermal.SH.DistrHeat.WH.DistrHeat.Solar.Solar</t>
  </si>
  <si>
    <t>EMI_per_sqm.kgCO2.CY.Res.HHnew.Thermal.SH.DistrHeat.WH.Elc.NoSolar.Elec</t>
  </si>
  <si>
    <t>EMI_per_sqm.kgCO2.CY.Res.HHnew.Thermal.SH.DistrHeat.WH.Elc.Solar</t>
  </si>
  <si>
    <t>EMI_per_sqm.kgCO2.CY.Res.HHnew.Thermal.SH.DistrHeat.WH.Elc.Solar.Elec</t>
  </si>
  <si>
    <t>EMI_per_sqm.kgCO2.CY.Res.HHnew.Thermal.SH.DistrHeat.WH.Elc.Solar.Solar</t>
  </si>
  <si>
    <t>EMI_per_sqm.kgCO2.CY.Res.HHnew.Thermal.SH.DistrHeat.CO</t>
  </si>
  <si>
    <t>EMI_per_sqm.kgCO2.CY.Res.HHnew.Thermal.SH.DistrHeat.CO.LPG.LPG</t>
  </si>
  <si>
    <t>EMI_per_sqm.kgCO2.CY.Res.HHnew.Thermal.SH.DistrHeat.CO.Elc.Elec</t>
  </si>
  <si>
    <t>EMI_per_sqm.kgCO2.CY.Res.HHnew.Thermal.SH.AdvElc</t>
  </si>
  <si>
    <t>EMI_per_sqm.kgCO2.CY.Res.HHnew.Thermal.SH.AdvElc.SH</t>
  </si>
  <si>
    <t>EMI_per_sqm.kgCO2.CY.Res.HHnew.Thermal.SH.AdvElc.SH.Elec</t>
  </si>
  <si>
    <t>EMI_per_sqm.kgCO2.CY.Res.HHnew.Thermal.SH.AdvElc.SC</t>
  </si>
  <si>
    <t>EMI_per_sqm.kgCO2.CY.Res.HHnew.Thermal.SH.AdvElc.SC.AC.Elec</t>
  </si>
  <si>
    <t>EMI_per_sqm.kgCO2.CY.Res.HHnew.Thermal.SH.AdvElc.WH</t>
  </si>
  <si>
    <t>EMI_per_sqm.kgCO2.CY.Res.HHnew.Thermal.SH.AdvElc.WH.LPG.NoSolar.LPG</t>
  </si>
  <si>
    <t>EMI_per_sqm.kgCO2.CY.Res.HHnew.Thermal.SH.AdvElc.WH.LPG.Solar</t>
  </si>
  <si>
    <t>EMI_per_sqm.kgCO2.CY.Res.HHnew.Thermal.SH.AdvElc.WH.LPG.Solar.LPG</t>
  </si>
  <si>
    <t>EMI_per_sqm.kgCO2.CY.Res.HHnew.Thermal.SH.AdvElc.WH.LPG.Solar.Solar</t>
  </si>
  <si>
    <t>EMI_per_sqm.kgCO2.CY.Res.HHnew.Thermal.SH.AdvElc.WH.Elc.NoSolar.Elec</t>
  </si>
  <si>
    <t>EMI_per_sqm.kgCO2.CY.Res.HHnew.Thermal.SH.AdvElc.WH.Elc.Solar</t>
  </si>
  <si>
    <t>EMI_per_sqm.kgCO2.CY.Res.HHnew.Thermal.SH.AdvElc.WH.Elc.Solar.Elec</t>
  </si>
  <si>
    <t>EMI_per_sqm.kgCO2.CY.Res.HHnew.Thermal.SH.AdvElc.WH.Elc.Solar.Solar</t>
  </si>
  <si>
    <t>EMI_per_sqm.kgCO2.CY.Res.HHnew.Thermal.SH.AdvElc.CO</t>
  </si>
  <si>
    <t>EMI_per_sqm.kgCO2.CY.Res.HHnew.Thermal.SH.AdvElc.CO.LPG.LPG</t>
  </si>
  <si>
    <t>EMI_per_sqm.kgCO2.CY.Res.HHnew.Thermal.SH.AdvElc.CO.Elc.Elec</t>
  </si>
  <si>
    <t>EMI_per_sqm.kgCO2.CY.Res.HHnew.Thermal.SH.ConvElc</t>
  </si>
  <si>
    <t>EMI_per_sqm.kgCO2.CY.Res.HHnew.Thermal.SH.ConvElc.SH</t>
  </si>
  <si>
    <t>EMI_per_sqm.kgCO2.CY.Res.HHnew.Thermal.SH.ConvElc.SH.Elec</t>
  </si>
  <si>
    <t>EMI_per_sqm.kgCO2.CY.Res.HHnew.Thermal.SH.ConvElc.SC</t>
  </si>
  <si>
    <t>EMI_per_sqm.kgCO2.CY.Res.HHnew.Thermal.SH.ConvElc.SC.AC.Elec</t>
  </si>
  <si>
    <t>EMI_per_sqm.kgCO2.CY.Res.HHnew.Thermal.SH.ConvElc.WH</t>
  </si>
  <si>
    <t>EMI_per_sqm.kgCO2.CY.Res.HHnew.Thermal.SH.ConvElc.WH.LPG.NoSolar.LPG</t>
  </si>
  <si>
    <t>EMI_per_sqm.kgCO2.CY.Res.HHnew.Thermal.SH.ConvElc.WH.LPG.Solar</t>
  </si>
  <si>
    <t>EMI_per_sqm.kgCO2.CY.Res.HHnew.Thermal.SH.ConvElc.WH.LPG.Solar.LPG</t>
  </si>
  <si>
    <t>EMI_per_sqm.kgCO2.CY.Res.HHnew.Thermal.SH.ConvElc.WH.LPG.Solar.Solar</t>
  </si>
  <si>
    <t>EMI_per_sqm.kgCO2.CY.Res.HHnew.Thermal.SH.ConvElc.WH.Elc.NoSolar.Elec</t>
  </si>
  <si>
    <t>EMI_per_sqm.kgCO2.CY.Res.HHnew.Thermal.SH.ConvElc.WH.Elc.Solar</t>
  </si>
  <si>
    <t>EMI_per_sqm.kgCO2.CY.Res.HHnew.Thermal.SH.ConvElc.WH.Elc.Solar.Elec</t>
  </si>
  <si>
    <t>EMI_per_sqm.kgCO2.CY.Res.HHnew.Thermal.SH.ConvElc.WH.Elc.Solar.Solar</t>
  </si>
  <si>
    <t>EMI_per_sqm.kgCO2.CY.Res.HHnew.Thermal.SH.ConvElc.CO</t>
  </si>
  <si>
    <t>EMI_per_sqm.kgCO2.CY.Res.HHnew.Thermal.SH.ConvElc.CO.LPG.LPG</t>
  </si>
  <si>
    <t>EMI_per_sqm.kgCO2.CY.Res.HHnew.Thermal.SH.ConvElc.CO.Elc.Elec</t>
  </si>
  <si>
    <t>CY - Household type: Solids</t>
  </si>
  <si>
    <t>CY - Household type: LPG</t>
  </si>
  <si>
    <t>CY - Household type: Diesel oil</t>
  </si>
  <si>
    <t>CY - Household type: Gas</t>
  </si>
  <si>
    <t>CY - Household type: Biomass</t>
  </si>
  <si>
    <t>CY - Household type: Geothermal</t>
  </si>
  <si>
    <t>CY - Household type: Distributed heat</t>
  </si>
  <si>
    <t>CY - Household type: Advanced electric heating</t>
  </si>
  <si>
    <t>CY - Household type: Conventional electric heating</t>
  </si>
  <si>
    <t>CY - Residential / specific electric uses</t>
  </si>
  <si>
    <t>CY - Refrigerators and freezers</t>
  </si>
  <si>
    <t>CY - Washing machines</t>
  </si>
  <si>
    <t>CY - Clothes dryers</t>
  </si>
  <si>
    <t>CY - Dishwashers</t>
  </si>
  <si>
    <t>CY - TV and multimedia</t>
  </si>
  <si>
    <t>CY - ICT equipment</t>
  </si>
  <si>
    <t>CY - Lighting</t>
  </si>
  <si>
    <t>CY - Other appliances (vacuum cleaners, irons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</si>
</sst>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0.000;\-0.000;&quot;-&quot;"/>
    <numFmt numFmtId="171" formatCode="0.0;\-0.0;&quot;-&quot;"/>
    <numFmt numFmtId="172" formatCode="#,##0;\-#,##0;&quot;&quot;"/>
    <numFmt numFmtId="173" formatCode="#,##0.00;\-#,##0.00;&quot;-&quot;"/>
    <numFmt numFmtId="174" formatCode="mmmm\ yyyy"/>
    <numFmt numFmtId="175" formatCode="#,##0.0000;\-#,##0.0000;&quot;-&quot;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b/>
      <sz val="8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10"/>
      <color rgb="FF001E5F"/>
      <name val="Calibri"/>
      <family val="2"/>
      <scheme val="minor"/>
    </font>
    <font>
      <b/>
      <sz val="8"/>
      <color rgb="FF001E5F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9"/>
      <color rgb="FFBE0000"/>
      <name val="Calibri"/>
      <family val="2"/>
      <scheme val="minor"/>
    </font>
    <font>
      <sz val="8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001E5F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968C55"/>
        <bgColor indexed="64"/>
      </patternFill>
    </fill>
    <fill>
      <patternFill patternType="solid">
        <fgColor rgb="FFB9DCE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8" fillId="0" borderId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238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7" fontId="10" fillId="2" borderId="1" xfId="5" applyNumberFormat="1" applyFont="1" applyFill="1" applyBorder="1" applyAlignment="1">
      <alignment vertical="center"/>
    </xf>
    <xf numFmtId="167" fontId="10" fillId="2" borderId="0" xfId="5" applyNumberFormat="1" applyFont="1" applyFill="1" applyBorder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3" fillId="2" borderId="0" xfId="5" applyFont="1" applyFill="1" applyAlignment="1">
      <alignment horizontal="left" vertical="center"/>
    </xf>
    <xf numFmtId="0" fontId="13" fillId="2" borderId="0" xfId="5" applyFont="1" applyFill="1" applyBorder="1" applyAlignment="1">
      <alignment horizontal="left" vertical="center"/>
    </xf>
    <xf numFmtId="169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3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169" fontId="10" fillId="2" borderId="3" xfId="5" applyNumberFormat="1" applyFont="1" applyFill="1" applyBorder="1" applyAlignment="1">
      <alignment vertical="center"/>
    </xf>
    <xf numFmtId="165" fontId="10" fillId="2" borderId="3" xfId="5" applyNumberFormat="1" applyFont="1" applyFill="1" applyBorder="1" applyAlignment="1">
      <alignment vertical="center"/>
    </xf>
    <xf numFmtId="165" fontId="10" fillId="2" borderId="1" xfId="5" applyNumberFormat="1" applyFont="1" applyFill="1" applyBorder="1" applyAlignment="1">
      <alignment vertical="center"/>
    </xf>
    <xf numFmtId="0" fontId="17" fillId="3" borderId="2" xfId="5" applyFont="1" applyFill="1" applyBorder="1" applyAlignment="1">
      <alignment horizontal="left" vertical="center" wrapText="1"/>
    </xf>
    <xf numFmtId="1" fontId="18" fillId="3" borderId="2" xfId="5" applyNumberFormat="1" applyFont="1" applyFill="1" applyBorder="1" applyAlignment="1">
      <alignment horizontal="center" vertical="center"/>
    </xf>
    <xf numFmtId="0" fontId="19" fillId="4" borderId="2" xfId="5" applyFont="1" applyFill="1" applyBorder="1" applyAlignment="1">
      <alignment horizontal="left" vertical="center"/>
    </xf>
    <xf numFmtId="166" fontId="20" fillId="4" borderId="2" xfId="5" applyNumberFormat="1" applyFont="1" applyFill="1" applyBorder="1" applyAlignment="1">
      <alignment vertical="center"/>
    </xf>
    <xf numFmtId="171" fontId="20" fillId="4" borderId="2" xfId="5" applyNumberFormat="1" applyFont="1" applyFill="1" applyBorder="1" applyAlignment="1">
      <alignment vertical="center"/>
    </xf>
    <xf numFmtId="165" fontId="20" fillId="4" borderId="2" xfId="2" applyNumberFormat="1" applyFont="1" applyFill="1" applyBorder="1" applyAlignment="1">
      <alignment vertical="center"/>
    </xf>
    <xf numFmtId="166" fontId="21" fillId="5" borderId="2" xfId="5" applyNumberFormat="1" applyFont="1" applyFill="1" applyBorder="1" applyAlignment="1">
      <alignment vertical="center"/>
    </xf>
    <xf numFmtId="0" fontId="22" fillId="5" borderId="2" xfId="5" applyFont="1" applyFill="1" applyBorder="1" applyAlignment="1">
      <alignment horizontal="left" vertical="center" indent="1"/>
    </xf>
    <xf numFmtId="165" fontId="21" fillId="5" borderId="2" xfId="5" applyNumberFormat="1" applyFont="1" applyFill="1" applyBorder="1" applyAlignment="1">
      <alignment vertical="center"/>
    </xf>
    <xf numFmtId="171" fontId="21" fillId="5" borderId="2" xfId="5" applyNumberFormat="1" applyFont="1" applyFill="1" applyBorder="1" applyAlignment="1">
      <alignment vertical="center"/>
    </xf>
    <xf numFmtId="172" fontId="21" fillId="5" borderId="2" xfId="5" applyNumberFormat="1" applyFont="1" applyFill="1" applyBorder="1" applyAlignment="1">
      <alignment vertical="center"/>
    </xf>
    <xf numFmtId="169" fontId="21" fillId="5" borderId="2" xfId="5" applyNumberFormat="1" applyFont="1" applyFill="1" applyBorder="1" applyAlignment="1">
      <alignment vertical="center"/>
    </xf>
    <xf numFmtId="0" fontId="23" fillId="2" borderId="0" xfId="5" applyFont="1" applyFill="1" applyAlignment="1">
      <alignment horizontal="left" vertical="center" indent="2"/>
    </xf>
    <xf numFmtId="166" fontId="23" fillId="2" borderId="0" xfId="5" applyNumberFormat="1" applyFont="1" applyFill="1" applyAlignment="1">
      <alignment vertical="center"/>
    </xf>
    <xf numFmtId="0" fontId="23" fillId="2" borderId="3" xfId="5" applyFont="1" applyFill="1" applyBorder="1" applyAlignment="1">
      <alignment horizontal="left" vertical="center" indent="2"/>
    </xf>
    <xf numFmtId="166" fontId="23" fillId="2" borderId="3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2"/>
    </xf>
    <xf numFmtId="166" fontId="23" fillId="2" borderId="1" xfId="5" applyNumberFormat="1" applyFont="1" applyFill="1" applyBorder="1" applyAlignment="1">
      <alignment vertical="center"/>
    </xf>
    <xf numFmtId="169" fontId="23" fillId="2" borderId="0" xfId="5" applyNumberFormat="1" applyFont="1" applyFill="1" applyAlignment="1">
      <alignment vertical="center"/>
    </xf>
    <xf numFmtId="169" fontId="23" fillId="2" borderId="3" xfId="5" applyNumberFormat="1" applyFont="1" applyFill="1" applyBorder="1" applyAlignment="1">
      <alignment vertical="center"/>
    </xf>
    <xf numFmtId="169" fontId="23" fillId="2" borderId="1" xfId="5" applyNumberFormat="1" applyFont="1" applyFill="1" applyBorder="1" applyAlignment="1">
      <alignment vertical="center"/>
    </xf>
    <xf numFmtId="172" fontId="23" fillId="2" borderId="0" xfId="5" applyNumberFormat="1" applyFont="1" applyFill="1" applyAlignment="1">
      <alignment vertical="center"/>
    </xf>
    <xf numFmtId="172" fontId="23" fillId="2" borderId="3" xfId="5" applyNumberFormat="1" applyFont="1" applyFill="1" applyBorder="1" applyAlignment="1">
      <alignment vertical="center"/>
    </xf>
    <xf numFmtId="172" fontId="23" fillId="2" borderId="1" xfId="5" applyNumberFormat="1" applyFont="1" applyFill="1" applyBorder="1" applyAlignment="1">
      <alignment vertical="center"/>
    </xf>
    <xf numFmtId="171" fontId="23" fillId="2" borderId="0" xfId="5" applyNumberFormat="1" applyFont="1" applyFill="1" applyAlignment="1">
      <alignment vertical="center"/>
    </xf>
    <xf numFmtId="171" fontId="23" fillId="2" borderId="3" xfId="5" applyNumberFormat="1" applyFont="1" applyFill="1" applyBorder="1" applyAlignment="1">
      <alignment vertical="center"/>
    </xf>
    <xf numFmtId="171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Alignment="1">
      <alignment vertical="center"/>
    </xf>
    <xf numFmtId="165" fontId="23" fillId="2" borderId="3" xfId="5" applyNumberFormat="1" applyFont="1" applyFill="1" applyBorder="1" applyAlignment="1">
      <alignment vertical="center"/>
    </xf>
    <xf numFmtId="165" fontId="23" fillId="2" borderId="1" xfId="5" applyNumberFormat="1" applyFont="1" applyFill="1" applyBorder="1" applyAlignment="1">
      <alignment vertical="center"/>
    </xf>
    <xf numFmtId="169" fontId="10" fillId="2" borderId="0" xfId="5" applyNumberFormat="1" applyFont="1" applyFill="1" applyBorder="1" applyAlignment="1">
      <alignment vertical="center"/>
    </xf>
    <xf numFmtId="171" fontId="10" fillId="2" borderId="0" xfId="5" applyNumberFormat="1" applyFont="1" applyFill="1" applyBorder="1" applyAlignment="1">
      <alignment vertical="center"/>
    </xf>
    <xf numFmtId="0" fontId="24" fillId="2" borderId="2" xfId="5" applyFont="1" applyFill="1" applyBorder="1" applyAlignment="1">
      <alignment horizontal="left" vertical="center"/>
    </xf>
    <xf numFmtId="169" fontId="23" fillId="2" borderId="2" xfId="5" applyNumberFormat="1" applyFont="1" applyFill="1" applyBorder="1" applyAlignment="1">
      <alignment vertical="center"/>
    </xf>
    <xf numFmtId="0" fontId="24" fillId="2" borderId="3" xfId="5" applyFont="1" applyFill="1" applyBorder="1" applyAlignment="1">
      <alignment horizontal="left" vertical="center"/>
    </xf>
    <xf numFmtId="0" fontId="24" fillId="2" borderId="0" xfId="5" applyFont="1" applyFill="1" applyBorder="1" applyAlignment="1">
      <alignment horizontal="left" vertical="center"/>
    </xf>
    <xf numFmtId="169" fontId="23" fillId="2" borderId="0" xfId="5" applyNumberFormat="1" applyFont="1" applyFill="1" applyBorder="1" applyAlignment="1">
      <alignment vertical="center"/>
    </xf>
    <xf numFmtId="0" fontId="24" fillId="2" borderId="1" xfId="5" applyFont="1" applyFill="1" applyBorder="1" applyAlignment="1">
      <alignment horizontal="left" vertical="center"/>
    </xf>
    <xf numFmtId="171" fontId="23" fillId="2" borderId="2" xfId="5" applyNumberFormat="1" applyFont="1" applyFill="1" applyBorder="1" applyAlignment="1">
      <alignment vertical="center"/>
    </xf>
    <xf numFmtId="0" fontId="18" fillId="3" borderId="2" xfId="5" applyNumberFormat="1" applyFont="1" applyFill="1" applyBorder="1" applyAlignment="1">
      <alignment horizontal="center"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0" fontId="21" fillId="5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Alignment="1">
      <alignment vertical="center" shrinkToFit="1"/>
    </xf>
    <xf numFmtId="0" fontId="23" fillId="2" borderId="3" xfId="5" applyNumberFormat="1" applyFont="1" applyFill="1" applyBorder="1" applyAlignment="1">
      <alignment vertical="center" shrinkToFit="1"/>
    </xf>
    <xf numFmtId="0" fontId="23" fillId="2" borderId="1" xfId="5" applyNumberFormat="1" applyFont="1" applyFill="1" applyBorder="1" applyAlignment="1">
      <alignment vertical="center" shrinkToFit="1"/>
    </xf>
    <xf numFmtId="0" fontId="20" fillId="4" borderId="2" xfId="2" applyNumberFormat="1" applyFont="1" applyFill="1" applyBorder="1" applyAlignment="1">
      <alignment vertical="center" shrinkToFit="1"/>
    </xf>
    <xf numFmtId="0" fontId="23" fillId="2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Border="1" applyAlignment="1">
      <alignment vertical="center" shrinkToFit="1"/>
    </xf>
    <xf numFmtId="0" fontId="25" fillId="4" borderId="2" xfId="5" applyFont="1" applyFill="1" applyBorder="1" applyAlignment="1">
      <alignment horizontal="left" vertical="center"/>
    </xf>
    <xf numFmtId="166" fontId="26" fillId="4" borderId="2" xfId="1" applyNumberFormat="1" applyFont="1" applyFill="1" applyBorder="1" applyAlignment="1">
      <alignment vertical="center"/>
    </xf>
    <xf numFmtId="165" fontId="26" fillId="4" borderId="2" xfId="1" applyNumberFormat="1" applyFont="1" applyFill="1" applyBorder="1" applyAlignment="1">
      <alignment vertical="center"/>
    </xf>
    <xf numFmtId="169" fontId="26" fillId="4" borderId="2" xfId="1" applyNumberFormat="1" applyFont="1" applyFill="1" applyBorder="1" applyAlignment="1">
      <alignment vertical="center"/>
    </xf>
    <xf numFmtId="0" fontId="20" fillId="5" borderId="2" xfId="5" applyFont="1" applyFill="1" applyBorder="1" applyAlignment="1">
      <alignment horizontal="left" vertical="center" indent="1"/>
    </xf>
    <xf numFmtId="166" fontId="27" fillId="5" borderId="2" xfId="1" applyNumberFormat="1" applyFont="1" applyFill="1" applyBorder="1" applyAlignment="1">
      <alignment vertical="center"/>
    </xf>
    <xf numFmtId="165" fontId="27" fillId="5" borderId="2" xfId="1" applyNumberFormat="1" applyFont="1" applyFill="1" applyBorder="1" applyAlignment="1">
      <alignment vertical="center"/>
    </xf>
    <xf numFmtId="169" fontId="27" fillId="5" borderId="2" xfId="1" applyNumberFormat="1" applyFont="1" applyFill="1" applyBorder="1" applyAlignment="1">
      <alignment vertical="center"/>
    </xf>
    <xf numFmtId="166" fontId="23" fillId="2" borderId="0" xfId="1" applyNumberFormat="1" applyFont="1" applyFill="1" applyAlignment="1">
      <alignment vertical="center"/>
    </xf>
    <xf numFmtId="0" fontId="23" fillId="2" borderId="0" xfId="5" applyFont="1" applyFill="1" applyBorder="1" applyAlignment="1">
      <alignment horizontal="left" vertical="center" indent="2"/>
    </xf>
    <xf numFmtId="166" fontId="23" fillId="2" borderId="0" xfId="1" applyNumberFormat="1" applyFont="1" applyFill="1" applyBorder="1" applyAlignment="1">
      <alignment vertical="center"/>
    </xf>
    <xf numFmtId="0" fontId="23" fillId="2" borderId="6" xfId="5" applyFont="1" applyFill="1" applyBorder="1" applyAlignment="1">
      <alignment horizontal="left" vertical="center" indent="2"/>
    </xf>
    <xf numFmtId="166" fontId="23" fillId="2" borderId="6" xfId="1" applyNumberFormat="1" applyFont="1" applyFill="1" applyBorder="1" applyAlignment="1">
      <alignment vertical="center"/>
    </xf>
    <xf numFmtId="166" fontId="23" fillId="2" borderId="1" xfId="1" applyNumberFormat="1" applyFont="1" applyFill="1" applyBorder="1" applyAlignment="1">
      <alignment vertical="center"/>
    </xf>
    <xf numFmtId="165" fontId="23" fillId="2" borderId="0" xfId="1" applyNumberFormat="1" applyFont="1" applyFill="1" applyAlignment="1">
      <alignment vertical="center"/>
    </xf>
    <xf numFmtId="165" fontId="23" fillId="2" borderId="0" xfId="1" applyNumberFormat="1" applyFont="1" applyFill="1" applyBorder="1" applyAlignment="1">
      <alignment vertical="center"/>
    </xf>
    <xf numFmtId="165" fontId="23" fillId="2" borderId="6" xfId="1" applyNumberFormat="1" applyFont="1" applyFill="1" applyBorder="1" applyAlignment="1">
      <alignment vertical="center"/>
    </xf>
    <xf numFmtId="165" fontId="23" fillId="2" borderId="1" xfId="1" applyNumberFormat="1" applyFont="1" applyFill="1" applyBorder="1" applyAlignment="1">
      <alignment vertical="center"/>
    </xf>
    <xf numFmtId="169" fontId="23" fillId="2" borderId="0" xfId="1" applyNumberFormat="1" applyFont="1" applyFill="1" applyAlignment="1">
      <alignment vertical="center"/>
    </xf>
    <xf numFmtId="169" fontId="23" fillId="2" borderId="0" xfId="1" applyNumberFormat="1" applyFont="1" applyFill="1" applyBorder="1" applyAlignment="1">
      <alignment vertical="center"/>
    </xf>
    <xf numFmtId="0" fontId="28" fillId="2" borderId="6" xfId="5" applyFont="1" applyFill="1" applyBorder="1" applyAlignment="1">
      <alignment horizontal="left" vertical="center" indent="2"/>
    </xf>
    <xf numFmtId="169" fontId="28" fillId="2" borderId="6" xfId="1" applyNumberFormat="1" applyFont="1" applyFill="1" applyBorder="1" applyAlignment="1">
      <alignment vertical="center"/>
    </xf>
    <xf numFmtId="169" fontId="23" fillId="2" borderId="1" xfId="1" applyNumberFormat="1" applyFont="1" applyFill="1" applyBorder="1" applyAlignment="1">
      <alignment vertical="center"/>
    </xf>
    <xf numFmtId="0" fontId="26" fillId="4" borderId="2" xfId="1" applyNumberFormat="1" applyFont="1" applyFill="1" applyBorder="1" applyAlignment="1">
      <alignment vertical="center" shrinkToFit="1"/>
    </xf>
    <xf numFmtId="0" fontId="27" fillId="5" borderId="2" xfId="1" applyNumberFormat="1" applyFont="1" applyFill="1" applyBorder="1" applyAlignment="1">
      <alignment vertical="center" shrinkToFit="1"/>
    </xf>
    <xf numFmtId="0" fontId="23" fillId="2" borderId="0" xfId="1" applyNumberFormat="1" applyFont="1" applyFill="1" applyAlignment="1">
      <alignment vertical="center" shrinkToFit="1"/>
    </xf>
    <xf numFmtId="0" fontId="23" fillId="2" borderId="0" xfId="1" applyNumberFormat="1" applyFont="1" applyFill="1" applyBorder="1" applyAlignment="1">
      <alignment vertical="center" shrinkToFit="1"/>
    </xf>
    <xf numFmtId="0" fontId="23" fillId="2" borderId="6" xfId="1" applyNumberFormat="1" applyFont="1" applyFill="1" applyBorder="1" applyAlignment="1">
      <alignment vertical="center" shrinkToFit="1"/>
    </xf>
    <xf numFmtId="0" fontId="23" fillId="2" borderId="1" xfId="1" applyNumberFormat="1" applyFont="1" applyFill="1" applyBorder="1" applyAlignment="1">
      <alignment vertical="center" shrinkToFit="1"/>
    </xf>
    <xf numFmtId="0" fontId="28" fillId="2" borderId="6" xfId="1" applyNumberFormat="1" applyFont="1" applyFill="1" applyBorder="1" applyAlignment="1">
      <alignment vertical="center" shrinkToFit="1"/>
    </xf>
    <xf numFmtId="165" fontId="10" fillId="2" borderId="0" xfId="5" applyNumberFormat="1" applyFont="1" applyFill="1" applyBorder="1" applyAlignment="1">
      <alignment vertical="center"/>
    </xf>
    <xf numFmtId="0" fontId="23" fillId="2" borderId="0" xfId="5" applyNumberFormat="1" applyFont="1" applyFill="1" applyAlignment="1">
      <alignment vertical="center"/>
    </xf>
    <xf numFmtId="0" fontId="20" fillId="2" borderId="7" xfId="5" applyFont="1" applyFill="1" applyBorder="1" applyAlignment="1">
      <alignment horizontal="left" vertical="center" indent="2"/>
    </xf>
    <xf numFmtId="0" fontId="23" fillId="2" borderId="0" xfId="5" applyFont="1" applyFill="1" applyBorder="1" applyAlignment="1">
      <alignment horizontal="left" vertical="center" indent="3"/>
    </xf>
    <xf numFmtId="166" fontId="23" fillId="2" borderId="0" xfId="5" applyNumberFormat="1" applyFont="1" applyFill="1" applyBorder="1" applyAlignment="1">
      <alignment vertical="center"/>
    </xf>
    <xf numFmtId="173" fontId="23" fillId="2" borderId="0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4"/>
    </xf>
    <xf numFmtId="166" fontId="23" fillId="2" borderId="8" xfId="5" applyNumberFormat="1" applyFont="1" applyFill="1" applyBorder="1" applyAlignment="1">
      <alignment vertical="center"/>
    </xf>
    <xf numFmtId="173" fontId="23" fillId="2" borderId="8" xfId="5" applyNumberFormat="1" applyFont="1" applyFill="1" applyBorder="1" applyAlignment="1">
      <alignment vertical="center"/>
    </xf>
    <xf numFmtId="0" fontId="23" fillId="2" borderId="4" xfId="5" applyFont="1" applyFill="1" applyBorder="1" applyAlignment="1">
      <alignment horizontal="left" vertical="center" indent="4"/>
    </xf>
    <xf numFmtId="166" fontId="23" fillId="2" borderId="4" xfId="5" applyNumberFormat="1" applyFont="1" applyFill="1" applyBorder="1" applyAlignment="1">
      <alignment vertical="center"/>
    </xf>
    <xf numFmtId="173" fontId="23" fillId="2" borderId="4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3"/>
    </xf>
    <xf numFmtId="0" fontId="23" fillId="2" borderId="4" xfId="5" applyFont="1" applyFill="1" applyBorder="1" applyAlignment="1">
      <alignment horizontal="left" vertical="center" indent="3"/>
    </xf>
    <xf numFmtId="0" fontId="23" fillId="2" borderId="0" xfId="5" applyFont="1" applyFill="1" applyBorder="1" applyAlignment="1">
      <alignment horizontal="left" vertical="center" indent="4"/>
    </xf>
    <xf numFmtId="0" fontId="23" fillId="2" borderId="1" xfId="5" applyFont="1" applyFill="1" applyBorder="1" applyAlignment="1">
      <alignment horizontal="left" vertical="center" indent="3"/>
    </xf>
    <xf numFmtId="173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Border="1" applyAlignment="1">
      <alignment vertical="center"/>
    </xf>
    <xf numFmtId="165" fontId="23" fillId="2" borderId="8" xfId="5" applyNumberFormat="1" applyFont="1" applyFill="1" applyBorder="1" applyAlignment="1">
      <alignment vertical="center"/>
    </xf>
    <xf numFmtId="165" fontId="23" fillId="2" borderId="4" xfId="5" applyNumberFormat="1" applyFont="1" applyFill="1" applyBorder="1" applyAlignment="1">
      <alignment vertical="center"/>
    </xf>
    <xf numFmtId="169" fontId="23" fillId="2" borderId="4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4"/>
    </xf>
    <xf numFmtId="0" fontId="22" fillId="6" borderId="5" xfId="5" applyFont="1" applyFill="1" applyBorder="1" applyAlignment="1">
      <alignment horizontal="left" vertical="center" indent="1"/>
    </xf>
    <xf numFmtId="166" fontId="21" fillId="6" borderId="5" xfId="5" applyNumberFormat="1" applyFont="1" applyFill="1" applyBorder="1" applyAlignment="1">
      <alignment vertical="center"/>
    </xf>
    <xf numFmtId="173" fontId="21" fillId="6" borderId="5" xfId="5" applyNumberFormat="1" applyFont="1" applyFill="1" applyBorder="1" applyAlignment="1">
      <alignment vertical="center"/>
    </xf>
    <xf numFmtId="165" fontId="21" fillId="6" borderId="5" xfId="5" applyNumberFormat="1" applyFont="1" applyFill="1" applyBorder="1" applyAlignment="1">
      <alignment vertical="center"/>
    </xf>
    <xf numFmtId="169" fontId="21" fillId="6" borderId="5" xfId="5" applyNumberFormat="1" applyFont="1" applyFill="1" applyBorder="1" applyAlignment="1">
      <alignment vertical="center"/>
    </xf>
    <xf numFmtId="0" fontId="20" fillId="4" borderId="2" xfId="5" applyFont="1" applyFill="1" applyBorder="1" applyAlignment="1">
      <alignment horizontal="left" vertical="center" indent="2"/>
    </xf>
    <xf numFmtId="166" fontId="27" fillId="4" borderId="2" xfId="1" applyNumberFormat="1" applyFont="1" applyFill="1" applyBorder="1" applyAlignment="1">
      <alignment vertical="center"/>
    </xf>
    <xf numFmtId="173" fontId="27" fillId="4" borderId="2" xfId="1" applyNumberFormat="1" applyFont="1" applyFill="1" applyBorder="1" applyAlignment="1">
      <alignment vertical="center"/>
    </xf>
    <xf numFmtId="165" fontId="27" fillId="4" borderId="2" xfId="1" applyNumberFormat="1" applyFont="1" applyFill="1" applyBorder="1" applyAlignment="1">
      <alignment vertical="center"/>
    </xf>
    <xf numFmtId="0" fontId="20" fillId="4" borderId="7" xfId="5" applyFont="1" applyFill="1" applyBorder="1" applyAlignment="1">
      <alignment horizontal="left" vertical="center" indent="2"/>
    </xf>
    <xf numFmtId="169" fontId="27" fillId="4" borderId="7" xfId="1" applyNumberFormat="1" applyFont="1" applyFill="1" applyBorder="1" applyAlignment="1">
      <alignment vertical="center"/>
    </xf>
    <xf numFmtId="0" fontId="20" fillId="4" borderId="5" xfId="5" applyFont="1" applyFill="1" applyBorder="1" applyAlignment="1">
      <alignment horizontal="left" vertical="center" indent="2"/>
    </xf>
    <xf numFmtId="169" fontId="27" fillId="4" borderId="5" xfId="1" applyNumberFormat="1" applyFont="1" applyFill="1" applyBorder="1" applyAlignment="1">
      <alignment vertical="center"/>
    </xf>
    <xf numFmtId="0" fontId="21" fillId="6" borderId="5" xfId="5" applyNumberFormat="1" applyFont="1" applyFill="1" applyBorder="1" applyAlignment="1">
      <alignment vertical="center" shrinkToFit="1"/>
    </xf>
    <xf numFmtId="0" fontId="27" fillId="4" borderId="2" xfId="1" applyNumberFormat="1" applyFont="1" applyFill="1" applyBorder="1" applyAlignment="1">
      <alignment vertical="center" shrinkToFit="1"/>
    </xf>
    <xf numFmtId="0" fontId="23" fillId="2" borderId="8" xfId="5" applyNumberFormat="1" applyFont="1" applyFill="1" applyBorder="1" applyAlignment="1">
      <alignment vertical="center" shrinkToFit="1"/>
    </xf>
    <xf numFmtId="0" fontId="23" fillId="2" borderId="4" xfId="5" applyNumberFormat="1" applyFont="1" applyFill="1" applyBorder="1" applyAlignment="1">
      <alignment vertical="center" shrinkToFit="1"/>
    </xf>
    <xf numFmtId="0" fontId="27" fillId="4" borderId="5" xfId="1" applyNumberFormat="1" applyFont="1" applyFill="1" applyBorder="1" applyAlignment="1">
      <alignment vertical="center" shrinkToFit="1"/>
    </xf>
    <xf numFmtId="0" fontId="27" fillId="4" borderId="7" xfId="1" applyNumberFormat="1" applyFont="1" applyFill="1" applyBorder="1" applyAlignment="1">
      <alignment vertical="center" shrinkToFit="1"/>
    </xf>
    <xf numFmtId="0" fontId="29" fillId="7" borderId="2" xfId="5" applyFont="1" applyFill="1" applyBorder="1" applyAlignment="1">
      <alignment horizontal="left" vertical="center"/>
    </xf>
    <xf numFmtId="169" fontId="23" fillId="7" borderId="2" xfId="5" applyNumberFormat="1" applyFont="1" applyFill="1" applyBorder="1" applyAlignment="1">
      <alignment vertical="center"/>
    </xf>
    <xf numFmtId="0" fontId="23" fillId="7" borderId="2" xfId="5" applyNumberFormat="1" applyFont="1" applyFill="1" applyBorder="1" applyAlignment="1">
      <alignment vertical="center"/>
    </xf>
    <xf numFmtId="172" fontId="23" fillId="2" borderId="0" xfId="5" applyNumberFormat="1" applyFont="1" applyFill="1" applyBorder="1" applyAlignment="1">
      <alignment vertical="center"/>
    </xf>
    <xf numFmtId="1" fontId="18" fillId="8" borderId="2" xfId="5" applyNumberFormat="1" applyFont="1" applyFill="1" applyBorder="1" applyAlignment="1">
      <alignment horizontal="right" vertical="center"/>
    </xf>
    <xf numFmtId="1" fontId="18" fillId="8" borderId="2" xfId="5" applyNumberFormat="1" applyFont="1" applyFill="1" applyBorder="1" applyAlignment="1">
      <alignment horizontal="center" vertical="center"/>
    </xf>
    <xf numFmtId="0" fontId="18" fillId="3" borderId="2" xfId="5" applyFont="1" applyFill="1" applyBorder="1" applyAlignment="1">
      <alignment horizontal="right" vertical="center" wrapText="1"/>
    </xf>
    <xf numFmtId="0" fontId="23" fillId="7" borderId="2" xfId="5" applyNumberFormat="1" applyFont="1" applyFill="1" applyBorder="1" applyAlignment="1">
      <alignment vertical="center" shrinkToFit="1"/>
    </xf>
    <xf numFmtId="0" fontId="18" fillId="8" borderId="2" xfId="5" applyNumberFormat="1" applyFont="1" applyFill="1" applyBorder="1" applyAlignment="1">
      <alignment horizontal="center" vertical="center" shrinkToFit="1"/>
    </xf>
    <xf numFmtId="0" fontId="22" fillId="6" borderId="5" xfId="5" applyFont="1" applyFill="1" applyBorder="1" applyAlignment="1">
      <alignment horizontal="left" vertical="center" indent="2"/>
    </xf>
    <xf numFmtId="0" fontId="20" fillId="4" borderId="5" xfId="5" applyFont="1" applyFill="1" applyBorder="1" applyAlignment="1">
      <alignment horizontal="left" vertical="center" indent="3"/>
    </xf>
    <xf numFmtId="0" fontId="20" fillId="4" borderId="7" xfId="5" applyFont="1" applyFill="1" applyBorder="1" applyAlignment="1">
      <alignment horizontal="left" vertical="center" indent="3"/>
    </xf>
    <xf numFmtId="0" fontId="10" fillId="2" borderId="0" xfId="5" applyFont="1" applyFill="1" applyAlignment="1">
      <alignment horizontal="left" vertical="center" indent="1"/>
    </xf>
    <xf numFmtId="172" fontId="23" fillId="2" borderId="4" xfId="5" applyNumberFormat="1" applyFont="1" applyFill="1" applyBorder="1" applyAlignment="1">
      <alignment vertical="center"/>
    </xf>
    <xf numFmtId="172" fontId="27" fillId="2" borderId="7" xfId="1" applyNumberFormat="1" applyFont="1" applyFill="1" applyBorder="1" applyAlignment="1">
      <alignment vertical="center"/>
    </xf>
    <xf numFmtId="172" fontId="27" fillId="4" borderId="7" xfId="1" applyNumberFormat="1" applyFont="1" applyFill="1" applyBorder="1" applyAlignment="1">
      <alignment vertical="center"/>
    </xf>
    <xf numFmtId="0" fontId="27" fillId="2" borderId="7" xfId="1" applyNumberFormat="1" applyFont="1" applyFill="1" applyBorder="1" applyAlignment="1">
      <alignment vertical="center" shrinkToFit="1"/>
    </xf>
    <xf numFmtId="0" fontId="22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75" fontId="21" fillId="6" borderId="5" xfId="5" applyNumberFormat="1" applyFont="1" applyFill="1" applyBorder="1" applyAlignment="1">
      <alignment vertical="center"/>
    </xf>
    <xf numFmtId="175" fontId="27" fillId="4" borderId="2" xfId="1" applyNumberFormat="1" applyFont="1" applyFill="1" applyBorder="1" applyAlignment="1">
      <alignment vertical="center"/>
    </xf>
    <xf numFmtId="175" fontId="23" fillId="2" borderId="0" xfId="5" applyNumberFormat="1" applyFont="1" applyFill="1" applyBorder="1" applyAlignment="1">
      <alignment vertical="center"/>
    </xf>
    <xf numFmtId="175" fontId="23" fillId="2" borderId="8" xfId="5" applyNumberFormat="1" applyFont="1" applyFill="1" applyBorder="1" applyAlignment="1">
      <alignment vertical="center"/>
    </xf>
    <xf numFmtId="175" fontId="23" fillId="2" borderId="4" xfId="5" applyNumberFormat="1" applyFont="1" applyFill="1" applyBorder="1" applyAlignment="1">
      <alignment vertical="center"/>
    </xf>
    <xf numFmtId="175" fontId="23" fillId="2" borderId="1" xfId="5" applyNumberFormat="1" applyFont="1" applyFill="1" applyBorder="1" applyAlignment="1">
      <alignment vertical="center"/>
    </xf>
    <xf numFmtId="0" fontId="15" fillId="2" borderId="0" xfId="0" applyFont="1" applyFill="1"/>
    <xf numFmtId="0" fontId="2" fillId="2" borderId="0" xfId="0" applyFont="1" applyFill="1"/>
    <xf numFmtId="0" fontId="0" fillId="2" borderId="0" xfId="0" applyFill="1"/>
    <xf numFmtId="0" fontId="6" fillId="2" borderId="0" xfId="0" applyFont="1" applyFill="1"/>
    <xf numFmtId="0" fontId="5" fillId="2" borderId="1" xfId="0" applyFont="1" applyFill="1" applyBorder="1"/>
    <xf numFmtId="0" fontId="0" fillId="2" borderId="1" xfId="0" applyFill="1" applyBorder="1"/>
    <xf numFmtId="0" fontId="3" fillId="2" borderId="0" xfId="3" applyFill="1"/>
    <xf numFmtId="0" fontId="16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16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16" fillId="2" borderId="0" xfId="3" applyFont="1" applyFill="1" applyAlignment="1">
      <alignment horizontal="left" indent="2"/>
    </xf>
    <xf numFmtId="0" fontId="14" fillId="2" borderId="2" xfId="5" applyNumberFormat="1" applyFont="1" applyFill="1" applyBorder="1" applyAlignment="1">
      <alignment horizontal="left" vertical="center"/>
    </xf>
    <xf numFmtId="0" fontId="13" fillId="2" borderId="2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vertical="center" shrinkToFit="1"/>
    </xf>
    <xf numFmtId="0" fontId="9" fillId="2" borderId="3" xfId="5" applyFont="1" applyFill="1" applyBorder="1" applyAlignment="1">
      <alignment horizontal="left" vertical="center" indent="1"/>
    </xf>
    <xf numFmtId="0" fontId="9" fillId="2" borderId="0" xfId="5" applyFont="1" applyFill="1" applyBorder="1" applyAlignment="1">
      <alignment horizontal="left" vertical="center" indent="1"/>
    </xf>
    <xf numFmtId="0" fontId="9" fillId="2" borderId="1" xfId="5" applyFont="1" applyFill="1" applyBorder="1" applyAlignment="1">
      <alignment horizontal="left" vertical="center" indent="1"/>
    </xf>
    <xf numFmtId="0" fontId="18" fillId="2" borderId="5" xfId="5" applyFont="1" applyFill="1" applyBorder="1" applyAlignment="1">
      <alignment horizontal="left" vertical="center"/>
    </xf>
    <xf numFmtId="169" fontId="23" fillId="2" borderId="5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0" fontId="18" fillId="2" borderId="3" xfId="5" applyFont="1" applyFill="1" applyBorder="1" applyAlignment="1">
      <alignment horizontal="left" vertical="center"/>
    </xf>
    <xf numFmtId="0" fontId="18" fillId="2" borderId="4" xfId="5" applyFont="1" applyFill="1" applyBorder="1" applyAlignment="1">
      <alignment horizontal="left" vertical="center"/>
    </xf>
    <xf numFmtId="0" fontId="18" fillId="2" borderId="0" xfId="5" applyFont="1" applyFill="1" applyBorder="1" applyAlignment="1">
      <alignment horizontal="left" vertical="center"/>
    </xf>
    <xf numFmtId="171" fontId="23" fillId="2" borderId="0" xfId="5" applyNumberFormat="1" applyFont="1" applyFill="1" applyBorder="1" applyAlignment="1">
      <alignment vertical="center"/>
    </xf>
    <xf numFmtId="0" fontId="28" fillId="2" borderId="1" xfId="5" applyFont="1" applyFill="1" applyBorder="1" applyAlignment="1">
      <alignment horizontal="left" vertical="center"/>
    </xf>
    <xf numFmtId="170" fontId="23" fillId="2" borderId="1" xfId="5" applyNumberFormat="1" applyFont="1" applyFill="1" applyBorder="1" applyAlignment="1">
      <alignment vertical="center"/>
    </xf>
    <xf numFmtId="0" fontId="17" fillId="6" borderId="2" xfId="5" applyNumberFormat="1" applyFont="1" applyFill="1" applyBorder="1" applyAlignment="1">
      <alignment horizontal="left" vertical="center"/>
    </xf>
    <xf numFmtId="0" fontId="30" fillId="6" borderId="2" xfId="5" applyNumberFormat="1" applyFont="1" applyFill="1" applyBorder="1" applyAlignment="1">
      <alignment vertical="center"/>
    </xf>
    <xf numFmtId="166" fontId="23" fillId="2" borderId="5" xfId="1" applyNumberFormat="1" applyFont="1" applyFill="1" applyBorder="1" applyAlignment="1">
      <alignment vertical="center"/>
    </xf>
    <xf numFmtId="166" fontId="23" fillId="2" borderId="4" xfId="1" applyNumberFormat="1" applyFont="1" applyFill="1" applyBorder="1" applyAlignment="1">
      <alignment vertical="center"/>
    </xf>
    <xf numFmtId="0" fontId="28" fillId="2" borderId="2" xfId="5" applyFont="1" applyFill="1" applyBorder="1" applyAlignment="1">
      <alignment horizontal="left" vertical="center" indent="2"/>
    </xf>
    <xf numFmtId="168" fontId="23" fillId="2" borderId="2" xfId="5" applyNumberFormat="1" applyFont="1" applyFill="1" applyBorder="1" applyAlignment="1">
      <alignment vertical="center"/>
    </xf>
    <xf numFmtId="168" fontId="23" fillId="2" borderId="3" xfId="5" applyNumberFormat="1" applyFont="1" applyFill="1" applyBorder="1" applyAlignment="1">
      <alignment vertical="center"/>
    </xf>
    <xf numFmtId="168" fontId="23" fillId="2" borderId="0" xfId="5" applyNumberFormat="1" applyFont="1" applyFill="1" applyBorder="1" applyAlignment="1">
      <alignment vertical="center"/>
    </xf>
    <xf numFmtId="168" fontId="23" fillId="2" borderId="1" xfId="5" applyNumberFormat="1" applyFont="1" applyFill="1" applyBorder="1" applyAlignment="1">
      <alignment vertical="center"/>
    </xf>
    <xf numFmtId="167" fontId="23" fillId="2" borderId="3" xfId="5" applyNumberFormat="1" applyFont="1" applyFill="1" applyBorder="1" applyAlignment="1">
      <alignment vertical="center"/>
    </xf>
    <xf numFmtId="167" fontId="23" fillId="2" borderId="0" xfId="5" applyNumberFormat="1" applyFont="1" applyFill="1" applyBorder="1" applyAlignment="1">
      <alignment vertical="center"/>
    </xf>
    <xf numFmtId="167" fontId="23" fillId="2" borderId="1" xfId="5" applyNumberFormat="1" applyFont="1" applyFill="1" applyBorder="1" applyAlignment="1">
      <alignment vertical="center"/>
    </xf>
    <xf numFmtId="0" fontId="22" fillId="5" borderId="3" xfId="5" applyFont="1" applyFill="1" applyBorder="1" applyAlignment="1">
      <alignment horizontal="left" vertical="center" indent="1"/>
    </xf>
    <xf numFmtId="166" fontId="21" fillId="5" borderId="3" xfId="5" applyNumberFormat="1" applyFont="1" applyFill="1" applyBorder="1" applyAlignment="1">
      <alignment vertical="center"/>
    </xf>
    <xf numFmtId="0" fontId="12" fillId="5" borderId="3" xfId="5" applyFont="1" applyFill="1" applyBorder="1" applyAlignment="1">
      <alignment horizontal="left" vertical="center" indent="1"/>
    </xf>
    <xf numFmtId="166" fontId="11" fillId="5" borderId="3" xfId="5" applyNumberFormat="1" applyFont="1" applyFill="1" applyBorder="1" applyAlignment="1">
      <alignment vertical="center"/>
    </xf>
    <xf numFmtId="167" fontId="26" fillId="5" borderId="2" xfId="1" applyNumberFormat="1" applyFont="1" applyFill="1" applyBorder="1" applyAlignment="1">
      <alignment vertical="center"/>
    </xf>
    <xf numFmtId="168" fontId="26" fillId="5" borderId="2" xfId="2" applyNumberFormat="1" applyFont="1" applyFill="1" applyBorder="1" applyAlignment="1">
      <alignment vertical="center"/>
    </xf>
    <xf numFmtId="0" fontId="28" fillId="2" borderId="5" xfId="5" applyFont="1" applyFill="1" applyBorder="1" applyAlignment="1">
      <alignment horizontal="left" vertical="center" indent="2"/>
    </xf>
    <xf numFmtId="0" fontId="28" fillId="2" borderId="1" xfId="5" applyFont="1" applyFill="1" applyBorder="1" applyAlignment="1">
      <alignment horizontal="left" vertical="center" indent="2"/>
    </xf>
    <xf numFmtId="0" fontId="23" fillId="2" borderId="5" xfId="5" applyNumberFormat="1" applyFont="1" applyFill="1" applyBorder="1" applyAlignment="1">
      <alignment vertical="center" shrinkToFit="1"/>
    </xf>
    <xf numFmtId="0" fontId="30" fillId="6" borderId="2" xfId="5" applyNumberFormat="1" applyFont="1" applyFill="1" applyBorder="1" applyAlignment="1">
      <alignment vertical="center" shrinkToFit="1"/>
    </xf>
    <xf numFmtId="0" fontId="11" fillId="5" borderId="3" xfId="5" applyNumberFormat="1" applyFont="1" applyFill="1" applyBorder="1" applyAlignment="1">
      <alignment vertical="center" shrinkToFit="1"/>
    </xf>
    <xf numFmtId="0" fontId="23" fillId="2" borderId="5" xfId="1" applyNumberFormat="1" applyFont="1" applyFill="1" applyBorder="1" applyAlignment="1">
      <alignment vertical="center" shrinkToFit="1"/>
    </xf>
    <xf numFmtId="0" fontId="23" fillId="2" borderId="4" xfId="1" applyNumberFormat="1" applyFont="1" applyFill="1" applyBorder="1" applyAlignment="1">
      <alignment vertical="center" shrinkToFit="1"/>
    </xf>
    <xf numFmtId="0" fontId="26" fillId="5" borderId="2" xfId="2" applyNumberFormat="1" applyFont="1" applyFill="1" applyBorder="1" applyAlignment="1">
      <alignment vertical="center" shrinkToFit="1"/>
    </xf>
    <xf numFmtId="0" fontId="21" fillId="5" borderId="3" xfId="5" applyNumberFormat="1" applyFont="1" applyFill="1" applyBorder="1" applyAlignment="1">
      <alignment vertical="center" shrinkToFit="1"/>
    </xf>
    <xf numFmtId="0" fontId="21" fillId="5" borderId="5" xfId="5" applyNumberFormat="1" applyFont="1" applyFill="1" applyBorder="1" applyAlignment="1">
      <alignment vertical="center" shrinkToFit="1"/>
    </xf>
    <xf numFmtId="0" fontId="26" fillId="5" borderId="2" xfId="1" applyNumberFormat="1" applyFont="1" applyFill="1" applyBorder="1" applyAlignment="1">
      <alignment vertical="center" shrinkToFit="1"/>
    </xf>
    <xf numFmtId="0" fontId="31" fillId="2" borderId="0" xfId="6" applyFont="1" applyFill="1"/>
    <xf numFmtId="0" fontId="23" fillId="2" borderId="0" xfId="6" applyFont="1" applyFill="1" applyAlignment="1">
      <alignment vertical="center"/>
    </xf>
    <xf numFmtId="0" fontId="23" fillId="2" borderId="0" xfId="6" applyFont="1" applyFill="1" applyAlignment="1">
      <alignment horizontal="center" vertical="center"/>
    </xf>
    <xf numFmtId="0" fontId="32" fillId="2" borderId="2" xfId="6" applyFont="1" applyFill="1" applyBorder="1" applyAlignment="1">
      <alignment vertical="center"/>
    </xf>
    <xf numFmtId="0" fontId="33" fillId="2" borderId="2" xfId="6" applyFont="1" applyFill="1" applyBorder="1" applyAlignment="1">
      <alignment vertical="center"/>
    </xf>
    <xf numFmtId="0" fontId="34" fillId="2" borderId="0" xfId="6" applyFont="1" applyFill="1" applyAlignment="1">
      <alignment vertical="center"/>
    </xf>
    <xf numFmtId="0" fontId="33" fillId="2" borderId="0" xfId="6" applyFont="1" applyFill="1" applyAlignment="1">
      <alignment vertical="center"/>
    </xf>
    <xf numFmtId="0" fontId="17" fillId="2" borderId="0" xfId="6" applyFont="1" applyFill="1" applyAlignment="1">
      <alignment vertical="center"/>
    </xf>
    <xf numFmtId="0" fontId="30" fillId="2" borderId="0" xfId="6" applyFont="1" applyFill="1" applyAlignment="1">
      <alignment vertical="center"/>
    </xf>
    <xf numFmtId="0" fontId="37" fillId="2" borderId="0" xfId="9" applyFont="1" applyFill="1" applyAlignment="1">
      <alignment vertical="center"/>
    </xf>
    <xf numFmtId="0" fontId="38" fillId="2" borderId="0" xfId="3" applyFont="1" applyFill="1" applyAlignment="1">
      <alignment horizontal="left" vertical="center" indent="1"/>
    </xf>
    <xf numFmtId="0" fontId="39" fillId="2" borderId="1" xfId="0" applyFont="1" applyFill="1" applyBorder="1"/>
    <xf numFmtId="0" fontId="24" fillId="2" borderId="0" xfId="0" applyFont="1" applyFill="1"/>
    <xf numFmtId="0" fontId="29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5" fillId="2" borderId="0" xfId="6" applyFont="1" applyFill="1" applyAlignment="1">
      <alignment horizontal="left" vertical="center"/>
    </xf>
    <xf numFmtId="174" fontId="36" fillId="2" borderId="0" xfId="6" quotePrefix="1" applyNumberFormat="1" applyFont="1" applyFill="1" applyAlignment="1">
      <alignment horizontal="left" vertical="center"/>
    </xf>
    <xf numFmtId="0" fontId="41" fillId="0" borderId="0" xfId="6" applyFont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0505"/>
      <color rgb="FF0564C3"/>
      <color rgb="FFF0F0F0"/>
      <color rgb="FFBE0000"/>
      <color rgb="FFDCD7C3"/>
      <color rgb="FF006EBE"/>
      <color rgb="FF001E5F"/>
      <color rgb="FFD7D7D7"/>
      <color rgb="FF0F23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28575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20"/>
    <col min="5" max="21" width="9.7109375" style="220" customWidth="1"/>
    <col min="22" max="22" width="9.7109375" style="221" customWidth="1"/>
    <col min="23" max="23" width="107.42578125" style="220" customWidth="1"/>
    <col min="24" max="24" width="44.7109375" style="220" customWidth="1"/>
    <col min="25" max="26" width="9.7109375" style="220" customWidth="1"/>
    <col min="27" max="16384" width="9.140625" style="220"/>
  </cols>
  <sheetData>
    <row r="2" spans="1:23" ht="21" x14ac:dyDescent="0.35">
      <c r="A2" s="219"/>
      <c r="B2" s="237"/>
      <c r="C2" s="237"/>
      <c r="D2" s="237"/>
      <c r="E2" s="237"/>
      <c r="F2" s="237"/>
      <c r="G2" s="237"/>
      <c r="H2" s="237"/>
      <c r="I2" s="237"/>
      <c r="J2" s="237"/>
      <c r="K2" s="237"/>
    </row>
    <row r="3" spans="1:23" ht="15" customHeight="1" x14ac:dyDescent="0.25">
      <c r="B3" s="237"/>
      <c r="C3" s="237"/>
      <c r="D3" s="237"/>
      <c r="E3" s="237"/>
      <c r="F3" s="237"/>
      <c r="G3" s="237"/>
      <c r="H3" s="237"/>
      <c r="I3" s="237"/>
      <c r="J3" s="237"/>
      <c r="K3" s="237"/>
    </row>
    <row r="6" spans="1:23" ht="31.5" x14ac:dyDescent="0.25">
      <c r="A6" s="222"/>
      <c r="B6" s="223" t="s">
        <v>213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V6" s="220"/>
    </row>
    <row r="7" spans="1:23" ht="15" customHeight="1" x14ac:dyDescent="0.25">
      <c r="V7" s="220"/>
    </row>
    <row r="8" spans="1:23" ht="15" customHeight="1" x14ac:dyDescent="0.25">
      <c r="V8" s="220"/>
    </row>
    <row r="9" spans="1:23" ht="15" customHeight="1" x14ac:dyDescent="0.25">
      <c r="V9" s="220"/>
    </row>
    <row r="10" spans="1:23" ht="28.5" x14ac:dyDescent="0.25">
      <c r="C10" s="224" t="s">
        <v>217</v>
      </c>
      <c r="V10" s="220"/>
    </row>
    <row r="11" spans="1:23" ht="15" customHeight="1" x14ac:dyDescent="0.25">
      <c r="V11" s="220"/>
    </row>
    <row r="15" spans="1:23" ht="30" customHeight="1" x14ac:dyDescent="0.25">
      <c r="C15" s="224" t="s">
        <v>176</v>
      </c>
    </row>
    <row r="16" spans="1:23" ht="15" customHeight="1" x14ac:dyDescent="0.25">
      <c r="W16" s="225"/>
    </row>
    <row r="17" spans="12:32" ht="15" customHeight="1" x14ac:dyDescent="0.25">
      <c r="W17" s="225"/>
    </row>
    <row r="28" spans="12:32" ht="21" x14ac:dyDescent="0.25">
      <c r="L28" s="235" t="s">
        <v>181</v>
      </c>
      <c r="M28" s="235"/>
      <c r="N28" s="235"/>
      <c r="O28" s="235"/>
    </row>
    <row r="29" spans="12:32" ht="15" customHeight="1" x14ac:dyDescent="0.25">
      <c r="V29" s="220"/>
    </row>
    <row r="30" spans="12:32" ht="18.75" x14ac:dyDescent="0.25">
      <c r="L30" s="236">
        <v>45967.47247685185</v>
      </c>
      <c r="M30" s="236"/>
      <c r="N30" s="236"/>
      <c r="O30" s="236"/>
      <c r="V30" s="220"/>
    </row>
    <row r="31" spans="12:32" ht="15" customHeight="1" x14ac:dyDescent="0.25">
      <c r="L31" s="226" t="s">
        <v>214</v>
      </c>
      <c r="V31" s="220"/>
      <c r="AA31" s="227"/>
      <c r="AB31" s="227"/>
      <c r="AC31" s="227"/>
      <c r="AD31" s="227"/>
      <c r="AE31" s="227"/>
      <c r="AF31" s="227"/>
    </row>
    <row r="32" spans="12:32" ht="15" customHeight="1" x14ac:dyDescent="0.25">
      <c r="V32" s="220"/>
    </row>
    <row r="33" spans="2:32" ht="15" customHeight="1" x14ac:dyDescent="0.25">
      <c r="B33" s="228" t="s">
        <v>177</v>
      </c>
      <c r="V33" s="220"/>
    </row>
    <row r="34" spans="2:32" ht="15" customHeight="1" x14ac:dyDescent="0.25">
      <c r="B34" s="228"/>
      <c r="V34" s="228"/>
    </row>
    <row r="35" spans="2:32" ht="15" customHeight="1" x14ac:dyDescent="0.25">
      <c r="B35" s="228" t="s">
        <v>180</v>
      </c>
      <c r="V35" s="228"/>
    </row>
    <row r="36" spans="2:32" ht="15" customHeight="1" x14ac:dyDescent="0.25">
      <c r="B36" s="228" t="s">
        <v>178</v>
      </c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W36" s="227"/>
      <c r="X36" s="227"/>
      <c r="Y36" s="227"/>
      <c r="Z36" s="227"/>
    </row>
    <row r="38" spans="2:32" ht="15" customHeight="1" x14ac:dyDescent="0.25">
      <c r="B38" s="228" t="s">
        <v>182</v>
      </c>
    </row>
    <row r="39" spans="2:32" ht="15" customHeight="1" x14ac:dyDescent="0.25">
      <c r="B39" s="228" t="s">
        <v>183</v>
      </c>
    </row>
    <row r="40" spans="2:32" ht="15" customHeight="1" x14ac:dyDescent="0.25">
      <c r="B40" s="229" t="s">
        <v>184</v>
      </c>
      <c r="AA40" s="227"/>
      <c r="AB40" s="227"/>
      <c r="AC40" s="227"/>
      <c r="AD40" s="227"/>
      <c r="AE40" s="227"/>
      <c r="AF40" s="227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84"/>
  <sheetViews>
    <sheetView showGridLines="0" zoomScaleNormal="100" workbookViewId="0"/>
  </sheetViews>
  <sheetFormatPr defaultRowHeight="15" x14ac:dyDescent="0.25"/>
  <cols>
    <col min="1" max="1" width="7.7109375" style="162" customWidth="1"/>
    <col min="2" max="2" width="15.85546875" style="162" customWidth="1"/>
    <col min="3" max="3" width="2.85546875" style="162" customWidth="1"/>
    <col min="4" max="4" width="54.7109375" style="162" customWidth="1"/>
    <col min="5" max="16384" width="9.140625" style="162"/>
  </cols>
  <sheetData>
    <row r="1" spans="1:4" ht="18.75" x14ac:dyDescent="0.3">
      <c r="A1" s="160" t="s">
        <v>216</v>
      </c>
      <c r="B1" s="160" t="s">
        <v>217</v>
      </c>
      <c r="C1" s="161"/>
    </row>
    <row r="2" spans="1:4" ht="18.75" x14ac:dyDescent="0.3">
      <c r="A2" s="163"/>
      <c r="B2" s="161"/>
      <c r="C2" s="161"/>
    </row>
    <row r="3" spans="1:4" ht="18.75" x14ac:dyDescent="0.3">
      <c r="A3" s="163"/>
      <c r="B3" s="230" t="s">
        <v>41</v>
      </c>
      <c r="C3" s="164"/>
      <c r="D3" s="165"/>
    </row>
    <row r="4" spans="1:4" ht="15" customHeight="1" x14ac:dyDescent="0.25">
      <c r="A4" s="166"/>
      <c r="B4" s="167" t="str">
        <f ca="1">HYPERLINK("#"&amp;CELL("address",RES_summary!$B$2),MID(CELL("filename",RES_summary!$B$2),FIND("]",CELL("filename",RES_summary!$B$2))+1,256))</f>
        <v>RES_summary</v>
      </c>
      <c r="C4" s="168"/>
      <c r="D4" s="231" t="s">
        <v>40</v>
      </c>
    </row>
    <row r="5" spans="1:4" x14ac:dyDescent="0.25">
      <c r="A5" s="166"/>
      <c r="B5" s="169"/>
      <c r="C5" s="170"/>
      <c r="D5" s="171"/>
    </row>
    <row r="6" spans="1:4" x14ac:dyDescent="0.25">
      <c r="A6" s="166"/>
      <c r="B6" s="232" t="s">
        <v>39</v>
      </c>
      <c r="C6" s="170"/>
      <c r="D6" s="171"/>
    </row>
    <row r="7" spans="1:4" x14ac:dyDescent="0.25">
      <c r="A7" s="166"/>
      <c r="B7" s="172" t="str">
        <f ca="1">HYPERLINK("#"&amp;CELL("address",RES_hh_num!$B$2),MID(CELL("filename",RES_hh_num!$B$2),FIND("]",CELL("filename",RES_hh_num!$B$2))+1,256))</f>
        <v>RES_hh_num</v>
      </c>
      <c r="C7" s="168"/>
      <c r="D7" s="233" t="s">
        <v>23</v>
      </c>
    </row>
    <row r="8" spans="1:4" x14ac:dyDescent="0.25">
      <c r="B8" s="172" t="str">
        <f ca="1">HYPERLINK("#"&amp;CELL("address",RES_hh_fec!$B$2),MID(CELL("filename",RES_hh_fec!$B$2),FIND("]",CELL("filename",RES_hh_fec!$B$2))+1,256))</f>
        <v>RES_hh_fec</v>
      </c>
      <c r="C8" s="168"/>
      <c r="D8" s="233" t="s">
        <v>16</v>
      </c>
    </row>
    <row r="9" spans="1:4" x14ac:dyDescent="0.25">
      <c r="B9" s="172" t="str">
        <f ca="1">HYPERLINK("#"&amp;CELL("address",RES_hh_tes!$B$2),MID(CELL("filename",RES_hh_tes!$B$2),FIND("]",CELL("filename",RES_hh_tes!$B$2))+1,256))</f>
        <v>RES_hh_tes</v>
      </c>
      <c r="C9" s="168"/>
      <c r="D9" s="233" t="s">
        <v>15</v>
      </c>
    </row>
    <row r="10" spans="1:4" x14ac:dyDescent="0.25">
      <c r="B10" s="172" t="str">
        <f ca="1">HYPERLINK("#"&amp;CELL("address",RES_hh_eff!$B$2),MID(CELL("filename",RES_hh_eff!$B$2),FIND("]",CELL("filename",RES_hh_eff!$B$2))+1,256))</f>
        <v>RES_hh_eff</v>
      </c>
      <c r="C10" s="168"/>
      <c r="D10" s="233" t="s">
        <v>36</v>
      </c>
    </row>
    <row r="11" spans="1:4" x14ac:dyDescent="0.25">
      <c r="B11" s="172" t="str">
        <f ca="1">HYPERLINK("#"&amp;CELL("address",RES_hh_emi!$B$2),MID(CELL("filename",RES_hh_emi!$B$2),FIND("]",CELL("filename",RES_hh_emi!$B$2))+1,256))</f>
        <v>RES_hh_emi</v>
      </c>
      <c r="C11" s="168"/>
      <c r="D11" s="233" t="s">
        <v>192</v>
      </c>
    </row>
    <row r="12" spans="1:4" x14ac:dyDescent="0.25">
      <c r="B12" s="172" t="str">
        <f ca="1">HYPERLINK("#"&amp;CELL("address",RES_hh_fech!$B$2),MID(CELL("filename",RES_hh_fech!$B$2),FIND("]",CELL("filename",RES_hh_fech!$B$2))+1,256))</f>
        <v>RES_hh_fech</v>
      </c>
      <c r="C12" s="168"/>
      <c r="D12" s="233" t="s">
        <v>12</v>
      </c>
    </row>
    <row r="13" spans="1:4" x14ac:dyDescent="0.25">
      <c r="B13" s="172" t="str">
        <f ca="1">HYPERLINK("#"&amp;CELL("address",RES_hh_tesh!$B$2),MID(CELL("filename",RES_hh_tesh!$B$2),FIND("]",CELL("filename",RES_hh_tesh!$B$2))+1,256))</f>
        <v>RES_hh_tesh</v>
      </c>
      <c r="C13" s="168"/>
      <c r="D13" s="233" t="s">
        <v>11</v>
      </c>
    </row>
    <row r="14" spans="1:4" x14ac:dyDescent="0.25">
      <c r="B14" s="172" t="str">
        <f ca="1">HYPERLINK("#"&amp;CELL("address",RES_hh_emih!$B$2),MID(CELL("filename",RES_hh_emih!$B$2),FIND("]",CELL("filename",RES_hh_emih!$B$2))+1,256))</f>
        <v>RES_hh_emih</v>
      </c>
      <c r="C14" s="168"/>
      <c r="D14" s="233" t="s">
        <v>193</v>
      </c>
    </row>
    <row r="15" spans="1:4" x14ac:dyDescent="0.25">
      <c r="B15" s="172" t="str">
        <f ca="1">HYPERLINK("#"&amp;CELL("address",RES_hh_fecs!$B$2),MID(CELL("filename",RES_hh_fecs!$B$2),FIND("]",CELL("filename",RES_hh_fecs!$B$2))+1,256))</f>
        <v>RES_hh_fecs</v>
      </c>
      <c r="C15" s="168"/>
      <c r="D15" s="233" t="s">
        <v>9</v>
      </c>
    </row>
    <row r="16" spans="1:4" x14ac:dyDescent="0.25">
      <c r="B16" s="172" t="str">
        <f ca="1">HYPERLINK("#"&amp;CELL("address",RES_hh_tess!$B$2),MID(CELL("filename",RES_hh_tess!$B$2),FIND("]",CELL("filename",RES_hh_tess!$B$2))+1,256))</f>
        <v>RES_hh_tess</v>
      </c>
      <c r="C16" s="168"/>
      <c r="D16" s="233" t="s">
        <v>35</v>
      </c>
    </row>
    <row r="17" spans="1:4" x14ac:dyDescent="0.25">
      <c r="B17" s="172" t="str">
        <f ca="1">HYPERLINK("#"&amp;CELL("address",RES_hh_emis!$B$2),MID(CELL("filename",RES_hh_emis!$B$2),FIND("]",CELL("filename",RES_hh_emis!$B$2))+1,256))</f>
        <v>RES_hh_emis</v>
      </c>
      <c r="C17" s="168"/>
      <c r="D17" s="233" t="s">
        <v>194</v>
      </c>
    </row>
    <row r="18" spans="1:4" x14ac:dyDescent="0.25">
      <c r="B18" s="170"/>
      <c r="C18" s="170"/>
      <c r="D18" s="173"/>
    </row>
    <row r="19" spans="1:4" x14ac:dyDescent="0.25">
      <c r="A19" s="166"/>
      <c r="B19" s="232" t="s">
        <v>38</v>
      </c>
      <c r="C19" s="170"/>
      <c r="D19" s="171"/>
    </row>
    <row r="20" spans="1:4" x14ac:dyDescent="0.25">
      <c r="A20" s="166"/>
      <c r="B20" s="172" t="str">
        <f ca="1">HYPERLINK("#"&amp;CELL("address",RES_hh_num_in!$B$2),MID(CELL("filename",RES_hh_num_in!$B$2),FIND("]",CELL("filename",RES_hh_num_in!$B$2))+1,256))</f>
        <v>RES_hh_num_in</v>
      </c>
      <c r="C20" s="168"/>
      <c r="D20" s="233" t="s">
        <v>37</v>
      </c>
    </row>
    <row r="21" spans="1:4" x14ac:dyDescent="0.25">
      <c r="B21" s="172" t="str">
        <f ca="1">HYPERLINK("#"&amp;CELL("address",RES_hh_fec_in!$B$2),MID(CELL("filename",RES_hh_fec_in!$B$2),FIND("]",CELL("filename",RES_hh_fec_in!$B$2))+1,256))</f>
        <v>RES_hh_fec_in</v>
      </c>
      <c r="C21" s="168"/>
      <c r="D21" s="233" t="s">
        <v>16</v>
      </c>
    </row>
    <row r="22" spans="1:4" x14ac:dyDescent="0.25">
      <c r="B22" s="172" t="str">
        <f ca="1">HYPERLINK("#"&amp;CELL("address",RES_hh_tes_in!$B$2),MID(CELL("filename",RES_hh_tes_in!$B$2),FIND("]",CELL("filename",RES_hh_tes_in!$B$2))+1,256))</f>
        <v>RES_hh_tes_in</v>
      </c>
      <c r="C22" s="168"/>
      <c r="D22" s="233" t="s">
        <v>15</v>
      </c>
    </row>
    <row r="23" spans="1:4" x14ac:dyDescent="0.25">
      <c r="B23" s="172" t="str">
        <f ca="1">HYPERLINK("#"&amp;CELL("address",RES_hh_eff_in!$B$2),MID(CELL("filename",RES_hh_eff_in!$B$2),FIND("]",CELL("filename",RES_hh_eff_in!$B$2))+1,256))</f>
        <v>RES_hh_eff_in</v>
      </c>
      <c r="C23" s="168"/>
      <c r="D23" s="233" t="s">
        <v>36</v>
      </c>
    </row>
    <row r="24" spans="1:4" x14ac:dyDescent="0.25">
      <c r="B24" s="172" t="str">
        <f ca="1">HYPERLINK("#"&amp;CELL("address",RES_hh_emi_in!$B$2),MID(CELL("filename",RES_hh_emi_in!$B$2),FIND("]",CELL("filename",RES_hh_emi_in!$B$2))+1,256))</f>
        <v>RES_hh_emi_in</v>
      </c>
      <c r="C24" s="168"/>
      <c r="D24" s="233" t="s">
        <v>192</v>
      </c>
    </row>
    <row r="25" spans="1:4" x14ac:dyDescent="0.25">
      <c r="B25" s="172" t="str">
        <f ca="1">HYPERLINK("#"&amp;CELL("address",RES_hh_fech_in!$B$2),MID(CELL("filename",RES_hh_fech_in!$B$2),FIND("]",CELL("filename",RES_hh_fech_in!$B$2))+1,256))</f>
        <v>RES_hh_fech_in</v>
      </c>
      <c r="C25" s="168"/>
      <c r="D25" s="233" t="s">
        <v>12</v>
      </c>
    </row>
    <row r="26" spans="1:4" x14ac:dyDescent="0.25">
      <c r="B26" s="172" t="str">
        <f ca="1">HYPERLINK("#"&amp;CELL("address",RES_hh_tesh_in!$B$2),MID(CELL("filename",RES_hh_tesh_in!$B$2),FIND("]",CELL("filename",RES_hh_tesh_in!$B$2))+1,256))</f>
        <v>RES_hh_tesh_in</v>
      </c>
      <c r="C26" s="168"/>
      <c r="D26" s="233" t="s">
        <v>11</v>
      </c>
    </row>
    <row r="27" spans="1:4" x14ac:dyDescent="0.25">
      <c r="B27" s="172" t="str">
        <f ca="1">HYPERLINK("#"&amp;CELL("address",RES_hh_emih_in!$B$2),MID(CELL("filename",RES_hh_emih_in!$B$2),FIND("]",CELL("filename",RES_hh_emih_in!$B$2))+1,256))</f>
        <v>RES_hh_emih_in</v>
      </c>
      <c r="C27" s="168"/>
      <c r="D27" s="233" t="s">
        <v>193</v>
      </c>
    </row>
    <row r="28" spans="1:4" x14ac:dyDescent="0.25">
      <c r="B28" s="172" t="str">
        <f ca="1">HYPERLINK("#"&amp;CELL("address",RES_hh_fecs_in!$B$2),MID(CELL("filename",RES_hh_fecs_in!$B$2),FIND("]",CELL("filename",RES_hh_fecs_in!$B$2))+1,256))</f>
        <v>RES_hh_fecs_in</v>
      </c>
      <c r="C28" s="168"/>
      <c r="D28" s="233" t="s">
        <v>9</v>
      </c>
    </row>
    <row r="29" spans="1:4" x14ac:dyDescent="0.25">
      <c r="B29" s="172" t="str">
        <f ca="1">HYPERLINK("#"&amp;CELL("address",RES_hh_tess_in!$B$2),MID(CELL("filename",RES_hh_tess_in!$B$2),FIND("]",CELL("filename",RES_hh_tess_in!$B$2))+1,256))</f>
        <v>RES_hh_tess_in</v>
      </c>
      <c r="C29" s="168"/>
      <c r="D29" s="233" t="s">
        <v>35</v>
      </c>
    </row>
    <row r="30" spans="1:4" x14ac:dyDescent="0.25">
      <c r="B30" s="172" t="str">
        <f ca="1">HYPERLINK("#"&amp;CELL("address",RES_hh_emis_in!$B$2),MID(CELL("filename",RES_hh_emis_in!$B$2),FIND("]",CELL("filename",RES_hh_emis_in!$B$2))+1,256))</f>
        <v>RES_hh_emis_in</v>
      </c>
      <c r="C30" s="168"/>
      <c r="D30" s="233" t="s">
        <v>194</v>
      </c>
    </row>
    <row r="31" spans="1:4" x14ac:dyDescent="0.25">
      <c r="B31" s="170"/>
      <c r="C31" s="170"/>
      <c r="D31" s="173"/>
    </row>
    <row r="32" spans="1:4" x14ac:dyDescent="0.25">
      <c r="B32" s="232" t="s">
        <v>34</v>
      </c>
      <c r="C32" s="170"/>
      <c r="D32" s="173"/>
    </row>
    <row r="33" spans="2:4" x14ac:dyDescent="0.25">
      <c r="B33" s="172" t="str">
        <f ca="1">HYPERLINK("#"&amp;CELL("address",'RES_se-appl'!$B$2),MID(CELL("filename",'RES_se-appl'!$B$2),FIND("]",CELL("filename",'RES_se-appl'!$B$2))+1,256))</f>
        <v>RES_se-appl</v>
      </c>
      <c r="C33" s="168"/>
      <c r="D33" s="233" t="s">
        <v>33</v>
      </c>
    </row>
    <row r="34" spans="2:4" x14ac:dyDescent="0.25">
      <c r="B34" s="172" t="str">
        <f ca="1">HYPERLINK("#"&amp;CELL("address",RES_RF!$B$2),MID(CELL("filename",RES_RF!$B$2),FIND("]",CELL("filename",RES_RF!$B$2))+1,256))</f>
        <v>RES_RF</v>
      </c>
      <c r="C34" s="168"/>
      <c r="D34" s="233" t="s">
        <v>32</v>
      </c>
    </row>
    <row r="35" spans="2:4" x14ac:dyDescent="0.25">
      <c r="B35" s="172" t="str">
        <f ca="1">HYPERLINK("#"&amp;CELL("address",RES_WM!$B$2),MID(CELL("filename",RES_WM!$B$2),FIND("]",CELL("filename",RES_WM!$B$2))+1,256))</f>
        <v>RES_WM</v>
      </c>
      <c r="C35" s="168"/>
      <c r="D35" s="233" t="s">
        <v>31</v>
      </c>
    </row>
    <row r="36" spans="2:4" x14ac:dyDescent="0.25">
      <c r="B36" s="172" t="str">
        <f ca="1">HYPERLINK("#"&amp;CELL("address",RES_DR!$B$2),MID(CELL("filename",RES_DR!$B$2),FIND("]",CELL("filename",RES_DR!$B$2))+1,256))</f>
        <v>RES_DR</v>
      </c>
      <c r="C36" s="168"/>
      <c r="D36" s="233" t="s">
        <v>30</v>
      </c>
    </row>
    <row r="37" spans="2:4" x14ac:dyDescent="0.25">
      <c r="B37" s="172" t="str">
        <f ca="1">HYPERLINK("#"&amp;CELL("address",RES_DW!$B$2),MID(CELL("filename",RES_DW!$B$2),FIND("]",CELL("filename",RES_DW!$B$2))+1,256))</f>
        <v>RES_DW</v>
      </c>
      <c r="C37" s="168"/>
      <c r="D37" s="233" t="s">
        <v>29</v>
      </c>
    </row>
    <row r="38" spans="2:4" x14ac:dyDescent="0.25">
      <c r="B38" s="172" t="str">
        <f ca="1">HYPERLINK("#"&amp;CELL("address",RES_TV!$B$2),MID(CELL("filename",RES_TV!$B$2),FIND("]",CELL("filename",RES_TV!$B$2))+1,256))</f>
        <v>RES_TV</v>
      </c>
      <c r="C38" s="168"/>
      <c r="D38" s="233" t="s">
        <v>28</v>
      </c>
    </row>
    <row r="39" spans="2:4" x14ac:dyDescent="0.25">
      <c r="B39" s="172" t="str">
        <f ca="1">HYPERLINK("#"&amp;CELL("address",RES_IT!$B$2),MID(CELL("filename",RES_IT!$B$2),FIND("]",CELL("filename",RES_IT!$B$2))+1,256))</f>
        <v>RES_IT</v>
      </c>
      <c r="C39" s="168"/>
      <c r="D39" s="233" t="s">
        <v>27</v>
      </c>
    </row>
    <row r="40" spans="2:4" x14ac:dyDescent="0.25">
      <c r="B40" s="172" t="str">
        <f ca="1">HYPERLINK("#"&amp;CELL("address",RES_LI!$B$2),MID(CELL("filename",RES_LI!$B$2),FIND("]",CELL("filename",RES_LI!$B$2))+1,256))</f>
        <v>RES_LI</v>
      </c>
      <c r="C40" s="168"/>
      <c r="D40" s="233" t="s">
        <v>26</v>
      </c>
    </row>
    <row r="41" spans="2:4" x14ac:dyDescent="0.25">
      <c r="B41" s="172" t="str">
        <f ca="1">HYPERLINK("#"&amp;CELL("address",RES_OA!$B$2),MID(CELL("filename",RES_OA!$B$2),FIND("]",CELL("filename",RES_OA!$B$2))+1,256))</f>
        <v>RES_OA</v>
      </c>
      <c r="C41" s="168"/>
      <c r="D41" s="233" t="s">
        <v>25</v>
      </c>
    </row>
    <row r="42" spans="2:4" x14ac:dyDescent="0.25">
      <c r="B42" s="170"/>
      <c r="C42" s="168"/>
      <c r="D42" s="173"/>
    </row>
    <row r="43" spans="2:4" x14ac:dyDescent="0.25">
      <c r="B43" s="232" t="s">
        <v>24</v>
      </c>
      <c r="C43" s="168"/>
      <c r="D43" s="173"/>
    </row>
    <row r="44" spans="2:4" x14ac:dyDescent="0.25">
      <c r="B44" s="172" t="str">
        <f ca="1">HYPERLINK("#"&amp;CELL("address",RES_hhdet_num!$B$2),MID(CELL("filename",RES_hhdet_num!$B$2),FIND("]",CELL("filename",RES_hhdet_num!$B$2))+1,256))</f>
        <v>RES_hhdet_num</v>
      </c>
      <c r="C44" s="168"/>
      <c r="D44" s="233" t="s">
        <v>23</v>
      </c>
    </row>
    <row r="45" spans="2:4" x14ac:dyDescent="0.25">
      <c r="B45" s="174" t="str">
        <f ca="1">HYPERLINK("#"&amp;CELL("address",RES_hhdet_out!$B$2),MID(CELL("filename",RES_hhdet_out!$B$2),FIND("]",CELL("filename",RES_hhdet_out!$B$2))+1,256))</f>
        <v>RES_hhdet_out</v>
      </c>
      <c r="C45" s="168"/>
      <c r="D45" s="234" t="s">
        <v>22</v>
      </c>
    </row>
    <row r="46" spans="2:4" x14ac:dyDescent="0.25">
      <c r="B46" s="174" t="str">
        <f ca="1">HYPERLINK("#"&amp;CELL("address",RES_hhdet_in!$B$2),MID(CELL("filename",RES_hhdet_in!$B$2),FIND("]",CELL("filename",RES_hhdet_in!$B$2))+1,256))</f>
        <v>RES_hhdet_in</v>
      </c>
      <c r="C46" s="168"/>
      <c r="D46" s="234" t="s">
        <v>21</v>
      </c>
    </row>
    <row r="47" spans="2:4" x14ac:dyDescent="0.25">
      <c r="B47" s="174" t="str">
        <f ca="1">HYPERLINK("#"&amp;CELL("address",RES_hhdet_in_new!$B$2),MID(CELL("filename",RES_hhdet_in_new!$B$2),FIND("]",CELL("filename",RES_hhdet_in_new!$B$2))+1,256))</f>
        <v>RES_hhdet_in_new</v>
      </c>
      <c r="C47" s="168"/>
      <c r="D47" s="234" t="s">
        <v>20</v>
      </c>
    </row>
    <row r="48" spans="2:4" x14ac:dyDescent="0.25">
      <c r="B48" s="174" t="str">
        <f ca="1">HYPERLINK("#"&amp;CELL("address",RES_hhdet_in_repl!$B$2),MID(CELL("filename",RES_hhdet_in_repl!$B$2),FIND("]",CELL("filename",RES_hhdet_in_repl!$B$2))+1,256))</f>
        <v>RES_hhdet_in_repl</v>
      </c>
      <c r="C48" s="168"/>
      <c r="D48" s="234" t="s">
        <v>174</v>
      </c>
    </row>
    <row r="49" spans="2:4" x14ac:dyDescent="0.25">
      <c r="B49" s="174" t="str">
        <f ca="1">HYPERLINK("#"&amp;CELL("address",RES_hhdet_numvin!$B$2),MID(CELL("filename",RES_hhdet_numvin!$B$2),FIND("]",CELL("filename",RES_hhdet_numvin!$B$2))+1,256))</f>
        <v>RES_hhdet_numvin</v>
      </c>
      <c r="C49" s="168"/>
      <c r="D49" s="234" t="s">
        <v>19</v>
      </c>
    </row>
    <row r="50" spans="2:4" x14ac:dyDescent="0.25">
      <c r="B50" s="170"/>
      <c r="C50" s="168"/>
      <c r="D50" s="173"/>
    </row>
    <row r="51" spans="2:4" x14ac:dyDescent="0.25">
      <c r="B51" s="232" t="s">
        <v>18</v>
      </c>
      <c r="C51" s="168"/>
      <c r="D51" s="173"/>
    </row>
    <row r="52" spans="2:4" x14ac:dyDescent="0.25">
      <c r="B52" s="172" t="str">
        <f ca="1">HYPERLINK("#"&amp;CELL("address",RES_hhdet_fec!$B$2),MID(CELL("filename",RES_hhdet_fec!$B$2),FIND("]",CELL("filename",RES_hhdet_fec!$B$2))+1,256))</f>
        <v>RES_hhdet_fec</v>
      </c>
      <c r="C52" s="168"/>
      <c r="D52" s="233" t="s">
        <v>16</v>
      </c>
    </row>
    <row r="53" spans="2:4" x14ac:dyDescent="0.25">
      <c r="B53" s="172" t="str">
        <f ca="1">HYPERLINK("#"&amp;CELL("address",RES_hhdet_tes!$B$2),MID(CELL("filename",RES_hhdet_tes!$B$2),FIND("]",CELL("filename",RES_hhdet_tes!$B$2))+1,256))</f>
        <v>RES_hhdet_tes</v>
      </c>
      <c r="C53" s="168"/>
      <c r="D53" s="233" t="s">
        <v>15</v>
      </c>
    </row>
    <row r="54" spans="2:4" x14ac:dyDescent="0.25">
      <c r="B54" s="172" t="str">
        <f ca="1">HYPERLINK("#"&amp;CELL("address",RES_hhdet_eff!$B$2),MID(CELL("filename",RES_hhdet_eff!$B$2),FIND("]",CELL("filename",RES_hhdet_eff!$B$2))+1,256))</f>
        <v>RES_hhdet_eff</v>
      </c>
      <c r="C54" s="168"/>
      <c r="D54" s="233" t="s">
        <v>14</v>
      </c>
    </row>
    <row r="55" spans="2:4" x14ac:dyDescent="0.25">
      <c r="B55" s="172" t="str">
        <f ca="1">HYPERLINK("#"&amp;CELL("address",RES_hhdet_emi!$B$2),MID(CELL("filename",RES_hhdet_emi!$B$2),FIND("]",CELL("filename",RES_hhdet_emi!$B$2))+1,256))</f>
        <v>RES_hhdet_emi</v>
      </c>
      <c r="C55" s="168"/>
      <c r="D55" s="233" t="s">
        <v>13</v>
      </c>
    </row>
    <row r="56" spans="2:4" x14ac:dyDescent="0.25">
      <c r="B56" s="172" t="str">
        <f ca="1">HYPERLINK("#"&amp;CELL("address",RES_hhdet_fech!$B$2),MID(CELL("filename",RES_hhdet_fech!$B$2),FIND("]",CELL("filename",RES_hhdet_fech!$B$2))+1,256))</f>
        <v>RES_hhdet_fech</v>
      </c>
      <c r="C56" s="168"/>
      <c r="D56" s="233" t="s">
        <v>12</v>
      </c>
    </row>
    <row r="57" spans="2:4" x14ac:dyDescent="0.25">
      <c r="B57" s="172" t="str">
        <f ca="1">HYPERLINK("#"&amp;CELL("address",RES_hhdet_tesh!$B$2),MID(CELL("filename",RES_hhdet_tesh!$B$2),FIND("]",CELL("filename",RES_hhdet_tesh!$B$2))+1,256))</f>
        <v>RES_hhdet_tesh</v>
      </c>
      <c r="C57" s="168"/>
      <c r="D57" s="233" t="s">
        <v>11</v>
      </c>
    </row>
    <row r="58" spans="2:4" x14ac:dyDescent="0.25">
      <c r="B58" s="172" t="str">
        <f ca="1">HYPERLINK("#"&amp;CELL("address",RES_hhdet_emih!$B$2),MID(CELL("filename",RES_hhdet_emih!$B$2),FIND("]",CELL("filename",RES_hhdet_emih!$B$2))+1,256))</f>
        <v>RES_hhdet_emih</v>
      </c>
      <c r="C58" s="168"/>
      <c r="D58" s="233" t="s">
        <v>10</v>
      </c>
    </row>
    <row r="59" spans="2:4" x14ac:dyDescent="0.25">
      <c r="B59" s="172" t="str">
        <f ca="1">HYPERLINK("#"&amp;CELL("address",RES_hhdet_fecs!$B$2),MID(CELL("filename",RES_hhdet_fecs!$B$2),FIND("]",CELL("filename",RES_hhdet_fecs!$B$2))+1,256))</f>
        <v>RES_hhdet_fecs</v>
      </c>
      <c r="C59" s="168"/>
      <c r="D59" s="233" t="s">
        <v>9</v>
      </c>
    </row>
    <row r="60" spans="2:4" x14ac:dyDescent="0.25">
      <c r="B60" s="172" t="str">
        <f ca="1">HYPERLINK("#"&amp;CELL("address",RES_hhdet_tess!$B$2),MID(CELL("filename",RES_hhdet_tess!$B$2),FIND("]",CELL("filename",RES_hhdet_tess!$B$2))+1,256))</f>
        <v>RES_hhdet_tess</v>
      </c>
      <c r="C60" s="168"/>
      <c r="D60" s="233" t="s">
        <v>35</v>
      </c>
    </row>
    <row r="61" spans="2:4" x14ac:dyDescent="0.25">
      <c r="B61" s="172" t="str">
        <f ca="1">HYPERLINK("#"&amp;CELL("address",RES_hhdet_emis!$B$2),MID(CELL("filename",RES_hhdet_emis!$B$2),FIND("]",CELL("filename",RES_hhdet_emis!$B$2))+1,256))</f>
        <v>RES_hhdet_emis</v>
      </c>
      <c r="C61" s="168"/>
      <c r="D61" s="233" t="s">
        <v>179</v>
      </c>
    </row>
    <row r="63" spans="2:4" x14ac:dyDescent="0.25">
      <c r="B63" s="232" t="s">
        <v>17</v>
      </c>
      <c r="C63" s="168"/>
      <c r="D63" s="173"/>
    </row>
    <row r="64" spans="2:4" x14ac:dyDescent="0.25">
      <c r="B64" s="172" t="str">
        <f ca="1">HYPERLINK("#"&amp;CELL("address",RES_hhdet_in_fec!$B$2),MID(CELL("filename",RES_hhdet_in_fec!$B$2),FIND("]",CELL("filename",RES_hhdet_in_fec!$B$2))+1,256))</f>
        <v>RES_hhdet_in_fec</v>
      </c>
      <c r="C64" s="168"/>
      <c r="D64" s="233" t="s">
        <v>16</v>
      </c>
    </row>
    <row r="65" spans="2:4" x14ac:dyDescent="0.25">
      <c r="B65" s="172" t="str">
        <f ca="1">HYPERLINK("#"&amp;CELL("address",RES_hhdet_in_tes!$B$2),MID(CELL("filename",RES_hhdet_in_tes!$B$2),FIND("]",CELL("filename",RES_hhdet_in_tes!$B$2))+1,256))</f>
        <v>RES_hhdet_in_tes</v>
      </c>
      <c r="C65" s="168"/>
      <c r="D65" s="233" t="s">
        <v>15</v>
      </c>
    </row>
    <row r="66" spans="2:4" x14ac:dyDescent="0.25">
      <c r="B66" s="172" t="str">
        <f ca="1">HYPERLINK("#"&amp;CELL("address",RES_hhdet_in_eff!$B$2),MID(CELL("filename",RES_hhdet_in_eff!$B$2),FIND("]",CELL("filename",RES_hhdet_in_eff!$B$2))+1,256))</f>
        <v>RES_hhdet_in_eff</v>
      </c>
      <c r="C66" s="168"/>
      <c r="D66" s="233" t="s">
        <v>14</v>
      </c>
    </row>
    <row r="67" spans="2:4" x14ac:dyDescent="0.25">
      <c r="B67" s="172" t="str">
        <f ca="1">HYPERLINK("#"&amp;CELL("address",RES_hhdet_in_emi!$B$2),MID(CELL("filename",RES_hhdet_in_emi!$B$2),FIND("]",CELL("filename",RES_hhdet_in_emi!$B$2))+1,256))</f>
        <v>RES_hhdet_in_emi</v>
      </c>
      <c r="C67" s="168"/>
      <c r="D67" s="233" t="s">
        <v>13</v>
      </c>
    </row>
    <row r="68" spans="2:4" x14ac:dyDescent="0.25">
      <c r="B68" s="172" t="str">
        <f ca="1">HYPERLINK("#"&amp;CELL("address",RES_hhdet_in_fech!$B$2),MID(CELL("filename",RES_hhdet_in_fech!$B$2),FIND("]",CELL("filename",RES_hhdet_in_fech!$B$2))+1,256))</f>
        <v>RES_hhdet_in_fech</v>
      </c>
      <c r="C68" s="168"/>
      <c r="D68" s="233" t="s">
        <v>12</v>
      </c>
    </row>
    <row r="69" spans="2:4" x14ac:dyDescent="0.25">
      <c r="B69" s="172" t="str">
        <f ca="1">HYPERLINK("#"&amp;CELL("address",RES_hhdet_in_tesh!$B$2),MID(CELL("filename",RES_hhdet_in_tesh!$B$2),FIND("]",CELL("filename",RES_hhdet_in_tesh!$B$2))+1,256))</f>
        <v>RES_hhdet_in_tesh</v>
      </c>
      <c r="C69" s="168"/>
      <c r="D69" s="233" t="s">
        <v>11</v>
      </c>
    </row>
    <row r="70" spans="2:4" x14ac:dyDescent="0.25">
      <c r="B70" s="172" t="str">
        <f ca="1">HYPERLINK("#"&amp;CELL("address",RES_hhdet_in_emih!$B$2),MID(CELL("filename",RES_hhdet_in_emih!$B$2),FIND("]",CELL("filename",RES_hhdet_in_emih!$B$2))+1,256))</f>
        <v>RES_hhdet_in_emih</v>
      </c>
      <c r="C70" s="168"/>
      <c r="D70" s="233" t="s">
        <v>10</v>
      </c>
    </row>
    <row r="71" spans="2:4" x14ac:dyDescent="0.25">
      <c r="B71" s="172" t="str">
        <f ca="1">HYPERLINK("#"&amp;CELL("address",RES_hhdet_in_fecs!$B$2),MID(CELL("filename",RES_hhdet_in_fecs!$B$2),FIND("]",CELL("filename",RES_hhdet_in_fecs!$B$2))+1,256))</f>
        <v>RES_hhdet_in_fecs</v>
      </c>
      <c r="C71" s="168"/>
      <c r="D71" s="233" t="s">
        <v>9</v>
      </c>
    </row>
    <row r="72" spans="2:4" x14ac:dyDescent="0.25">
      <c r="B72" s="172" t="str">
        <f ca="1">HYPERLINK("#"&amp;CELL("address",RES_hhdet_in_tess!$B$2),MID(CELL("filename",RES_hhdet_in_tess!$B$2),FIND("]",CELL("filename",RES_hhdet_in_tess!$B$2))+1,256))</f>
        <v>RES_hhdet_in_tess</v>
      </c>
      <c r="C72" s="168"/>
      <c r="D72" s="233" t="s">
        <v>35</v>
      </c>
    </row>
    <row r="73" spans="2:4" x14ac:dyDescent="0.25">
      <c r="B73" s="172" t="str">
        <f ca="1">HYPERLINK("#"&amp;CELL("address",RES_hhdet_in_emis!$B$2),MID(CELL("filename",RES_hhdet_in_emis!$B$2),FIND("]",CELL("filename",RES_hhdet_in_emis!$B$2))+1,256))</f>
        <v>RES_hhdet_in_emis</v>
      </c>
      <c r="C73" s="168"/>
      <c r="D73" s="233" t="s">
        <v>179</v>
      </c>
    </row>
    <row r="75" spans="2:4" x14ac:dyDescent="0.25">
      <c r="B75" s="232" t="s">
        <v>8</v>
      </c>
    </row>
    <row r="76" spans="2:4" x14ac:dyDescent="0.25">
      <c r="B76" s="172" t="str">
        <f ca="1">HYPERLINK("#"&amp;CELL("address",RES_hh_SLD!$B$2),MID(CELL("filename",RES_hh_SLD!$B$2),FIND("]",CELL("filename",RES_hh_SLD!$B$2))+1,256))</f>
        <v>RES_hh_SLD</v>
      </c>
      <c r="C76" s="168"/>
      <c r="D76" s="233" t="s">
        <v>7</v>
      </c>
    </row>
    <row r="77" spans="2:4" x14ac:dyDescent="0.25">
      <c r="B77" s="172" t="str">
        <f ca="1">HYPERLINK("#"&amp;CELL("address",RES_hh_LPG!$B$2),MID(CELL("filename",RES_hh_LPG!$B$2),FIND("]",CELL("filename",RES_hh_LPG!$B$2))+1,256))</f>
        <v>RES_hh_LPG</v>
      </c>
      <c r="C77" s="168"/>
      <c r="D77" s="233" t="s">
        <v>6</v>
      </c>
    </row>
    <row r="78" spans="2:4" x14ac:dyDescent="0.25">
      <c r="B78" s="172" t="str">
        <f ca="1">HYPERLINK("#"&amp;CELL("address",RES_hh_GDO!$B$2),MID(CELL("filename",RES_hh_GDO!$B$2),FIND("]",CELL("filename",RES_hh_GDO!$B$2))+1,256))</f>
        <v>RES_hh_GDO</v>
      </c>
      <c r="C78" s="168"/>
      <c r="D78" s="233" t="s">
        <v>5</v>
      </c>
    </row>
    <row r="79" spans="2:4" x14ac:dyDescent="0.25">
      <c r="B79" s="172" t="str">
        <f ca="1">HYPERLINK("#"&amp;CELL("address",RES_hh_NGS!$B$2),MID(CELL("filename",RES_hh_NGS!$B$2),FIND("]",CELL("filename",RES_hh_NGS!$B$2))+1,256))</f>
        <v>RES_hh_NGS</v>
      </c>
      <c r="C79" s="168"/>
      <c r="D79" s="233" t="s">
        <v>4</v>
      </c>
    </row>
    <row r="80" spans="2:4" x14ac:dyDescent="0.25">
      <c r="B80" s="172" t="str">
        <f ca="1">HYPERLINK("#"&amp;CELL("address",RES_hh_BMS!$B$2),MID(CELL("filename",RES_hh_BMS!$B$2),FIND("]",CELL("filename",RES_hh_BMS!$B$2))+1,256))</f>
        <v>RES_hh_BMS</v>
      </c>
      <c r="C80" s="168"/>
      <c r="D80" s="233" t="s">
        <v>3</v>
      </c>
    </row>
    <row r="81" spans="2:4" x14ac:dyDescent="0.25">
      <c r="B81" s="172" t="str">
        <f ca="1">HYPERLINK("#"&amp;CELL("address",RES_hh_GEO!$B$2),MID(CELL("filename",RES_hh_GEO!$B$2),FIND("]",CELL("filename",RES_hh_GEO!$B$2))+1,256))</f>
        <v>RES_hh_GEO</v>
      </c>
      <c r="C81" s="168"/>
      <c r="D81" s="233" t="s">
        <v>2</v>
      </c>
    </row>
    <row r="82" spans="2:4" x14ac:dyDescent="0.25">
      <c r="B82" s="172" t="str">
        <f ca="1">HYPERLINK("#"&amp;CELL("address",RES_hh_DHT!$B$2),MID(CELL("filename",RES_hh_DHT!$B$2),FIND("]",CELL("filename",RES_hh_DHT!$B$2))+1,256))</f>
        <v>RES_hh_DHT</v>
      </c>
      <c r="C82" s="168"/>
      <c r="D82" s="233" t="s">
        <v>207</v>
      </c>
    </row>
    <row r="83" spans="2:4" x14ac:dyDescent="0.25">
      <c r="B83" s="172" t="str">
        <f ca="1">HYPERLINK("#"&amp;CELL("address",RES_hh_AEL!$B$2),MID(CELL("filename",RES_hh_AEL!$B$2),FIND("]",CELL("filename",RES_hh_AEL!$B$2))+1,256))</f>
        <v>RES_hh_AEL</v>
      </c>
      <c r="C83" s="168"/>
      <c r="D83" s="233" t="s">
        <v>1</v>
      </c>
    </row>
    <row r="84" spans="2:4" x14ac:dyDescent="0.25">
      <c r="B84" s="172" t="str">
        <f ca="1">HYPERLINK("#"&amp;CELL("address",RES_hh_CEL!$B$2),MID(CELL("filename",RES_hh_CEL!$B$2),FIND("]",CELL("filename",RES_hh_CEL!$B$2))+1,256))</f>
        <v>RES_hh_CEL</v>
      </c>
      <c r="C84" s="168"/>
      <c r="D84" s="233" t="s">
        <v>0</v>
      </c>
    </row>
  </sheetData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70"/>
  <sheetViews>
    <sheetView showGridLines="0" zoomScaleNormal="100" workbookViewId="0">
      <pane xSplit="1" ySplit="1" topLeftCell="H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221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" customHeight="1" x14ac:dyDescent="0.25">
      <c r="A3" s="181" t="s">
        <v>218</v>
      </c>
      <c r="B3" s="182">
        <v>9481.4728313653322</v>
      </c>
      <c r="C3" s="182">
        <v>10007.221696327149</v>
      </c>
      <c r="D3" s="182">
        <v>10315.83890986579</v>
      </c>
      <c r="E3" s="182">
        <v>10765.410230058693</v>
      </c>
      <c r="F3" s="182">
        <v>11539.995362220307</v>
      </c>
      <c r="G3" s="182">
        <v>11991.053476997071</v>
      </c>
      <c r="H3" s="182">
        <v>12460.652346955987</v>
      </c>
      <c r="I3" s="182">
        <v>13675.278604783725</v>
      </c>
      <c r="J3" s="182">
        <v>14798.674481192573</v>
      </c>
      <c r="K3" s="182">
        <v>13832.846456238927</v>
      </c>
      <c r="L3" s="182">
        <v>14503.878331189122</v>
      </c>
      <c r="M3" s="182">
        <v>14374.607659962714</v>
      </c>
      <c r="N3" s="182">
        <v>13975.951387345247</v>
      </c>
      <c r="O3" s="182">
        <v>12997.129060698542</v>
      </c>
      <c r="P3" s="182">
        <v>12991.91195146455</v>
      </c>
      <c r="Q3" s="182">
        <v>13398.347260000002</v>
      </c>
      <c r="R3" s="182">
        <v>14086.771041471273</v>
      </c>
      <c r="S3" s="182">
        <v>14767.486962841829</v>
      </c>
      <c r="T3" s="182">
        <v>15655.367779670984</v>
      </c>
      <c r="U3" s="182">
        <v>16360.450910679883</v>
      </c>
      <c r="V3" s="182">
        <v>15360.808852228149</v>
      </c>
      <c r="W3" s="182">
        <v>16085.64837444781</v>
      </c>
      <c r="X3" s="182">
        <v>17658.215271870704</v>
      </c>
      <c r="Y3" s="182">
        <v>18702.7</v>
      </c>
      <c r="DA3" s="210" t="s">
        <v>222</v>
      </c>
    </row>
    <row r="4" spans="1:105" ht="12" customHeight="1" x14ac:dyDescent="0.25">
      <c r="A4" s="183" t="s">
        <v>90</v>
      </c>
      <c r="B4" s="36">
        <v>690497</v>
      </c>
      <c r="C4" s="36">
        <v>697549</v>
      </c>
      <c r="D4" s="36">
        <v>705539</v>
      </c>
      <c r="E4" s="36">
        <v>713720</v>
      </c>
      <c r="F4" s="36">
        <v>722893</v>
      </c>
      <c r="G4" s="36">
        <v>733067</v>
      </c>
      <c r="H4" s="36">
        <v>744013</v>
      </c>
      <c r="I4" s="36">
        <v>757916</v>
      </c>
      <c r="J4" s="36">
        <v>776333</v>
      </c>
      <c r="K4" s="36">
        <v>796930</v>
      </c>
      <c r="L4" s="36">
        <v>819140</v>
      </c>
      <c r="M4" s="36">
        <v>839751</v>
      </c>
      <c r="N4" s="36">
        <v>862011</v>
      </c>
      <c r="O4" s="36">
        <v>862854</v>
      </c>
      <c r="P4" s="36">
        <v>860032</v>
      </c>
      <c r="Q4" s="36">
        <v>860846</v>
      </c>
      <c r="R4" s="36">
        <v>863764</v>
      </c>
      <c r="S4" s="36">
        <v>869878</v>
      </c>
      <c r="T4" s="36">
        <v>878601</v>
      </c>
      <c r="U4" s="36">
        <v>890194</v>
      </c>
      <c r="V4" s="36">
        <v>902429</v>
      </c>
      <c r="W4" s="36">
        <v>914476</v>
      </c>
      <c r="X4" s="36">
        <v>929764</v>
      </c>
      <c r="Y4" s="36">
        <v>949084</v>
      </c>
      <c r="DA4" s="60" t="s">
        <v>223</v>
      </c>
    </row>
    <row r="5" spans="1:105" s="2" customFormat="1" ht="12" customHeight="1" x14ac:dyDescent="0.25">
      <c r="DA5" s="9"/>
    </row>
    <row r="6" spans="1:105" ht="12" customHeight="1" x14ac:dyDescent="0.25">
      <c r="A6" s="184" t="s">
        <v>23</v>
      </c>
      <c r="B6" s="35">
        <v>218782</v>
      </c>
      <c r="C6" s="35">
        <v>223898</v>
      </c>
      <c r="D6" s="35">
        <v>229454</v>
      </c>
      <c r="E6" s="35">
        <v>235222</v>
      </c>
      <c r="F6" s="35">
        <v>241478</v>
      </c>
      <c r="G6" s="35">
        <v>248245</v>
      </c>
      <c r="H6" s="35">
        <v>251611</v>
      </c>
      <c r="I6" s="35">
        <v>259205</v>
      </c>
      <c r="J6" s="35">
        <v>276866</v>
      </c>
      <c r="K6" s="35">
        <v>286048</v>
      </c>
      <c r="L6" s="35">
        <v>293915</v>
      </c>
      <c r="M6" s="35">
        <v>302940</v>
      </c>
      <c r="N6" s="35">
        <v>311195</v>
      </c>
      <c r="O6" s="35">
        <v>312515</v>
      </c>
      <c r="P6" s="35">
        <v>316654</v>
      </c>
      <c r="Q6" s="35">
        <v>321211</v>
      </c>
      <c r="R6" s="35">
        <v>321460</v>
      </c>
      <c r="S6" s="35">
        <v>325431</v>
      </c>
      <c r="T6" s="35">
        <v>332174</v>
      </c>
      <c r="U6" s="35">
        <v>338734</v>
      </c>
      <c r="V6" s="35">
        <v>345493</v>
      </c>
      <c r="W6" s="35">
        <v>353489</v>
      </c>
      <c r="X6" s="35">
        <v>364470</v>
      </c>
      <c r="Y6" s="35">
        <v>374244</v>
      </c>
      <c r="DA6" s="59" t="s">
        <v>224</v>
      </c>
    </row>
    <row r="7" spans="1:105" ht="12" customHeight="1" x14ac:dyDescent="0.25">
      <c r="A7" s="185" t="s">
        <v>186</v>
      </c>
      <c r="B7" s="114">
        <v>29690.859616401671</v>
      </c>
      <c r="C7" s="114">
        <v>30400.258375060304</v>
      </c>
      <c r="D7" s="114">
        <v>31187.286516521097</v>
      </c>
      <c r="E7" s="114">
        <v>32011.375407376552</v>
      </c>
      <c r="F7" s="114">
        <v>32919.599834059001</v>
      </c>
      <c r="G7" s="114">
        <v>33925.212817883359</v>
      </c>
      <c r="H7" s="114">
        <v>34462.638793971455</v>
      </c>
      <c r="I7" s="114">
        <v>35655.902493742622</v>
      </c>
      <c r="J7" s="114">
        <v>38358.422435464265</v>
      </c>
      <c r="K7" s="114">
        <v>39825.223586113119</v>
      </c>
      <c r="L7" s="114">
        <v>41114.977073181137</v>
      </c>
      <c r="M7" s="114">
        <v>42604.861709183257</v>
      </c>
      <c r="N7" s="114">
        <v>44002.972999999998</v>
      </c>
      <c r="O7" s="114">
        <v>44347.581411800937</v>
      </c>
      <c r="P7" s="114">
        <v>45138.795262432475</v>
      </c>
      <c r="Q7" s="114">
        <v>46003.541981908595</v>
      </c>
      <c r="R7" s="114">
        <v>46204.072810445454</v>
      </c>
      <c r="S7" s="114">
        <v>46998.722770664404</v>
      </c>
      <c r="T7" s="114">
        <v>48243.452703974668</v>
      </c>
      <c r="U7" s="114">
        <v>49470.435397022447</v>
      </c>
      <c r="V7" s="114">
        <v>50735.274000728903</v>
      </c>
      <c r="W7" s="114">
        <v>52214.084533292495</v>
      </c>
      <c r="X7" s="114">
        <v>54200.479338110868</v>
      </c>
      <c r="Y7" s="114">
        <v>56011.458612327304</v>
      </c>
      <c r="DA7" s="132" t="s">
        <v>225</v>
      </c>
    </row>
    <row r="8" spans="1:105" ht="12" customHeight="1" x14ac:dyDescent="0.25">
      <c r="A8" s="186" t="s">
        <v>37</v>
      </c>
      <c r="B8" s="138">
        <v>0</v>
      </c>
      <c r="C8" s="138">
        <v>10204</v>
      </c>
      <c r="D8" s="138">
        <v>10763</v>
      </c>
      <c r="E8" s="138">
        <v>11104</v>
      </c>
      <c r="F8" s="138">
        <v>11726</v>
      </c>
      <c r="G8" s="138">
        <v>12383</v>
      </c>
      <c r="H8" s="138">
        <v>9139</v>
      </c>
      <c r="I8" s="138">
        <v>13445</v>
      </c>
      <c r="J8" s="138">
        <v>23689</v>
      </c>
      <c r="K8" s="138">
        <v>15621</v>
      </c>
      <c r="L8" s="138">
        <v>14519</v>
      </c>
      <c r="M8" s="138">
        <v>15860</v>
      </c>
      <c r="N8" s="138">
        <v>15300</v>
      </c>
      <c r="O8" s="138">
        <v>8557</v>
      </c>
      <c r="P8" s="138">
        <v>11407</v>
      </c>
      <c r="Q8" s="138">
        <v>11921</v>
      </c>
      <c r="R8" s="138">
        <v>7719</v>
      </c>
      <c r="S8" s="138">
        <v>11447</v>
      </c>
      <c r="T8" s="138">
        <v>14311</v>
      </c>
      <c r="U8" s="138">
        <v>14285</v>
      </c>
      <c r="V8" s="138">
        <v>14637</v>
      </c>
      <c r="W8" s="138">
        <v>16031</v>
      </c>
      <c r="X8" s="138">
        <v>19202</v>
      </c>
      <c r="Y8" s="138">
        <v>18250</v>
      </c>
      <c r="DA8" s="63" t="s">
        <v>226</v>
      </c>
    </row>
    <row r="9" spans="1:105" ht="12" customHeight="1" x14ac:dyDescent="0.25">
      <c r="A9" s="183" t="s">
        <v>187</v>
      </c>
      <c r="B9" s="39">
        <v>0</v>
      </c>
      <c r="C9" s="39">
        <v>1399.8901781001389</v>
      </c>
      <c r="D9" s="39">
        <v>1493.6690260975718</v>
      </c>
      <c r="E9" s="39">
        <v>1548.2363386030702</v>
      </c>
      <c r="F9" s="39">
        <v>1650.5569864986899</v>
      </c>
      <c r="G9" s="39">
        <v>1767.7591732079063</v>
      </c>
      <c r="H9" s="39">
        <v>1320.8786027460837</v>
      </c>
      <c r="I9" s="39">
        <v>1987.3016901705864</v>
      </c>
      <c r="J9" s="39">
        <v>3520.5785652266368</v>
      </c>
      <c r="K9" s="39">
        <v>2340.636498483736</v>
      </c>
      <c r="L9" s="39">
        <v>2192.4950205045138</v>
      </c>
      <c r="M9" s="39">
        <v>2417.4610612935276</v>
      </c>
      <c r="N9" s="39">
        <v>2354.1867723351052</v>
      </c>
      <c r="O9" s="39">
        <v>1326.7401732982153</v>
      </c>
      <c r="P9" s="39">
        <v>1777.5526156670799</v>
      </c>
      <c r="Q9" s="39">
        <v>1864.1136245011323</v>
      </c>
      <c r="R9" s="39">
        <v>1214.2829714668958</v>
      </c>
      <c r="S9" s="39">
        <v>1809.2163618983307</v>
      </c>
      <c r="T9" s="39">
        <v>2271.7816358128853</v>
      </c>
      <c r="U9" s="39">
        <v>2275.3408328248265</v>
      </c>
      <c r="V9" s="39">
        <v>2333.9603415917059</v>
      </c>
      <c r="W9" s="39">
        <v>2569.2387077232788</v>
      </c>
      <c r="X9" s="39">
        <v>3102.0650012076421</v>
      </c>
      <c r="Y9" s="39">
        <v>2961.2554674527164</v>
      </c>
      <c r="DA9" s="60" t="s">
        <v>227</v>
      </c>
    </row>
    <row r="10" spans="1:105" s="2" customFormat="1" ht="12" customHeight="1" x14ac:dyDescent="0.25">
      <c r="DA10" s="9"/>
    </row>
    <row r="11" spans="1:105" ht="12" customHeight="1" x14ac:dyDescent="0.25">
      <c r="A11" s="184" t="s">
        <v>89</v>
      </c>
      <c r="B11" s="41">
        <v>863.34</v>
      </c>
      <c r="C11" s="41">
        <v>636.57000000000005</v>
      </c>
      <c r="D11" s="41">
        <v>714.82</v>
      </c>
      <c r="E11" s="41">
        <v>793.64</v>
      </c>
      <c r="F11" s="41">
        <v>844.33</v>
      </c>
      <c r="G11" s="41">
        <v>767.46</v>
      </c>
      <c r="H11" s="41">
        <v>852.91</v>
      </c>
      <c r="I11" s="41">
        <v>804.12</v>
      </c>
      <c r="J11" s="41">
        <v>734.66</v>
      </c>
      <c r="K11" s="41">
        <v>710.65</v>
      </c>
      <c r="L11" s="41">
        <v>498.76</v>
      </c>
      <c r="M11" s="41">
        <v>794.38</v>
      </c>
      <c r="N11" s="41">
        <v>817.04</v>
      </c>
      <c r="O11" s="41">
        <v>707.11</v>
      </c>
      <c r="P11" s="41">
        <v>523.15</v>
      </c>
      <c r="Q11" s="41">
        <v>749.52</v>
      </c>
      <c r="R11" s="41">
        <v>677.81</v>
      </c>
      <c r="S11" s="41">
        <v>720.83</v>
      </c>
      <c r="T11" s="41">
        <v>470.75</v>
      </c>
      <c r="U11" s="41">
        <v>693.06</v>
      </c>
      <c r="V11" s="41">
        <v>626.42999999999995</v>
      </c>
      <c r="W11" s="41">
        <v>609.84</v>
      </c>
      <c r="X11" s="41">
        <v>695.96</v>
      </c>
      <c r="Y11" s="41">
        <v>529.77</v>
      </c>
      <c r="DA11" s="59" t="s">
        <v>228</v>
      </c>
    </row>
    <row r="12" spans="1:105" ht="12" customHeight="1" x14ac:dyDescent="0.25">
      <c r="A12" s="186" t="s">
        <v>185</v>
      </c>
      <c r="B12" s="187">
        <f>AVERAGE($B11:$V11)</f>
        <v>714.34952380952359</v>
      </c>
      <c r="C12" s="187">
        <f t="shared" ref="C12:W12" si="0">AVERAGE($B11:$V11)</f>
        <v>714.34952380952359</v>
      </c>
      <c r="D12" s="187">
        <f t="shared" si="0"/>
        <v>714.34952380952359</v>
      </c>
      <c r="E12" s="187">
        <f t="shared" si="0"/>
        <v>714.34952380952359</v>
      </c>
      <c r="F12" s="187">
        <f t="shared" si="0"/>
        <v>714.34952380952359</v>
      </c>
      <c r="G12" s="187">
        <f t="shared" si="0"/>
        <v>714.34952380952359</v>
      </c>
      <c r="H12" s="187">
        <f t="shared" si="0"/>
        <v>714.34952380952359</v>
      </c>
      <c r="I12" s="187">
        <f t="shared" si="0"/>
        <v>714.34952380952359</v>
      </c>
      <c r="J12" s="187">
        <f t="shared" si="0"/>
        <v>714.34952380952359</v>
      </c>
      <c r="K12" s="187">
        <f t="shared" si="0"/>
        <v>714.34952380952359</v>
      </c>
      <c r="L12" s="187">
        <f t="shared" si="0"/>
        <v>714.34952380952359</v>
      </c>
      <c r="M12" s="187">
        <f t="shared" si="0"/>
        <v>714.34952380952359</v>
      </c>
      <c r="N12" s="187">
        <f t="shared" si="0"/>
        <v>714.34952380952359</v>
      </c>
      <c r="O12" s="187">
        <f t="shared" si="0"/>
        <v>714.34952380952359</v>
      </c>
      <c r="P12" s="187">
        <f t="shared" si="0"/>
        <v>714.34952380952359</v>
      </c>
      <c r="Q12" s="187">
        <f t="shared" si="0"/>
        <v>714.34952380952359</v>
      </c>
      <c r="R12" s="187">
        <f t="shared" si="0"/>
        <v>714.34952380952359</v>
      </c>
      <c r="S12" s="187">
        <f t="shared" si="0"/>
        <v>714.34952380952359</v>
      </c>
      <c r="T12" s="187">
        <f t="shared" si="0"/>
        <v>714.34952380952359</v>
      </c>
      <c r="U12" s="187">
        <f t="shared" si="0"/>
        <v>714.34952380952359</v>
      </c>
      <c r="V12" s="187">
        <f t="shared" si="0"/>
        <v>714.34952380952359</v>
      </c>
      <c r="W12" s="187">
        <f t="shared" si="0"/>
        <v>714.34952380952359</v>
      </c>
      <c r="X12" s="187">
        <f t="shared" ref="X12:Y12" si="1">AVERAGE($B11:$V11)</f>
        <v>714.34952380952359</v>
      </c>
      <c r="Y12" s="187">
        <f t="shared" si="1"/>
        <v>714.34952380952359</v>
      </c>
      <c r="DA12" s="63" t="s">
        <v>229</v>
      </c>
    </row>
    <row r="13" spans="1:105" ht="12" customHeight="1" x14ac:dyDescent="0.25">
      <c r="A13" s="188" t="s">
        <v>88</v>
      </c>
      <c r="B13" s="189">
        <f t="shared" ref="B13:Q13" si="2">B11/B12</f>
        <v>1.2085680345889105</v>
      </c>
      <c r="C13" s="189">
        <f t="shared" si="2"/>
        <v>0.89111839342352117</v>
      </c>
      <c r="D13" s="189">
        <f t="shared" si="2"/>
        <v>1.0006586078310342</v>
      </c>
      <c r="E13" s="189">
        <f t="shared" si="2"/>
        <v>1.1109967509569147</v>
      </c>
      <c r="F13" s="189">
        <f t="shared" si="2"/>
        <v>1.1819564118938712</v>
      </c>
      <c r="G13" s="189">
        <f t="shared" si="2"/>
        <v>1.0743480249097752</v>
      </c>
      <c r="H13" s="189">
        <f t="shared" si="2"/>
        <v>1.1939673389177237</v>
      </c>
      <c r="I13" s="189">
        <f t="shared" si="2"/>
        <v>1.1256674403753268</v>
      </c>
      <c r="J13" s="189">
        <f t="shared" si="2"/>
        <v>1.0284321267300125</v>
      </c>
      <c r="K13" s="189">
        <f t="shared" si="2"/>
        <v>0.99482112931244837</v>
      </c>
      <c r="L13" s="189">
        <f t="shared" si="2"/>
        <v>0.69820162732129287</v>
      </c>
      <c r="M13" s="189">
        <f t="shared" si="2"/>
        <v>1.1120326584158484</v>
      </c>
      <c r="N13" s="189">
        <f t="shared" si="2"/>
        <v>1.1437538246583308</v>
      </c>
      <c r="O13" s="189">
        <f t="shared" si="2"/>
        <v>0.98986557200890091</v>
      </c>
      <c r="P13" s="189">
        <f t="shared" si="2"/>
        <v>0.73234457721776869</v>
      </c>
      <c r="Q13" s="189">
        <f t="shared" si="2"/>
        <v>1.0492342684053562</v>
      </c>
      <c r="R13" s="189">
        <f t="shared" ref="R13:V13" si="3">R11/R12</f>
        <v>0.94884923613490546</v>
      </c>
      <c r="S13" s="189">
        <f t="shared" si="3"/>
        <v>1.0090718562475089</v>
      </c>
      <c r="T13" s="189">
        <f t="shared" si="3"/>
        <v>0.65899113012570898</v>
      </c>
      <c r="U13" s="189">
        <f t="shared" si="3"/>
        <v>0.97019732903860612</v>
      </c>
      <c r="V13" s="189">
        <f t="shared" si="3"/>
        <v>0.87692366148624079</v>
      </c>
      <c r="W13" s="189">
        <f t="shared" ref="W13:Y13" si="4">W11/W12</f>
        <v>0.85369973615690364</v>
      </c>
      <c r="X13" s="189">
        <f t="shared" si="4"/>
        <v>0.97425696637767056</v>
      </c>
      <c r="Y13" s="189">
        <f t="shared" si="4"/>
        <v>0.74161174935039154</v>
      </c>
      <c r="DA13" s="60" t="s">
        <v>230</v>
      </c>
    </row>
    <row r="14" spans="1:105" s="2" customFormat="1" ht="12" customHeight="1" x14ac:dyDescent="0.25">
      <c r="DA14" s="9"/>
    </row>
    <row r="15" spans="1:105" s="2" customFormat="1" ht="12.95" customHeight="1" x14ac:dyDescent="0.25">
      <c r="A15" s="190" t="s">
        <v>87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X15" s="191"/>
      <c r="Y15" s="191"/>
      <c r="DA15" s="211"/>
    </row>
    <row r="16" spans="1:105" s="2" customFormat="1" ht="12" customHeight="1" x14ac:dyDescent="0.25">
      <c r="DA16" s="9"/>
    </row>
    <row r="17" spans="1:105" ht="12" customHeight="1" x14ac:dyDescent="0.25">
      <c r="A17" s="178" t="s">
        <v>86</v>
      </c>
      <c r="B17" s="14">
        <f t="shared" ref="B17:Q17" si="5">B4/B6</f>
        <v>3.156096022524705</v>
      </c>
      <c r="C17" s="14">
        <f t="shared" si="5"/>
        <v>3.1154766902786091</v>
      </c>
      <c r="D17" s="14">
        <f t="shared" si="5"/>
        <v>3.074860320587133</v>
      </c>
      <c r="E17" s="14">
        <f t="shared" si="5"/>
        <v>3.034239994558332</v>
      </c>
      <c r="F17" s="14">
        <f t="shared" si="5"/>
        <v>2.9936184662785017</v>
      </c>
      <c r="G17" s="14">
        <f t="shared" si="5"/>
        <v>2.9529980462849204</v>
      </c>
      <c r="H17" s="14">
        <f t="shared" si="5"/>
        <v>2.9569971106191701</v>
      </c>
      <c r="I17" s="14">
        <f t="shared" si="5"/>
        <v>2.9240022376111572</v>
      </c>
      <c r="J17" s="14">
        <f t="shared" si="5"/>
        <v>2.8040026583256883</v>
      </c>
      <c r="K17" s="14">
        <f t="shared" si="5"/>
        <v>2.7860009508893611</v>
      </c>
      <c r="L17" s="14">
        <f t="shared" si="5"/>
        <v>2.7869962404096422</v>
      </c>
      <c r="M17" s="14">
        <f t="shared" si="5"/>
        <v>2.7720043572984752</v>
      </c>
      <c r="N17" s="14">
        <f t="shared" si="5"/>
        <v>2.7700027314063531</v>
      </c>
      <c r="O17" s="14">
        <f t="shared" si="5"/>
        <v>2.7610002719869446</v>
      </c>
      <c r="P17" s="14">
        <f t="shared" si="5"/>
        <v>2.7159991662824408</v>
      </c>
      <c r="Q17" s="14">
        <f t="shared" si="5"/>
        <v>2.6800016188735754</v>
      </c>
      <c r="R17" s="14">
        <f t="shared" ref="R17:V17" si="6">R4/R6</f>
        <v>2.6870030485908045</v>
      </c>
      <c r="S17" s="14">
        <f t="shared" si="6"/>
        <v>2.6730028792585832</v>
      </c>
      <c r="T17" s="14">
        <f t="shared" si="6"/>
        <v>2.6450023180622204</v>
      </c>
      <c r="U17" s="14">
        <f t="shared" si="6"/>
        <v>2.6280030938730685</v>
      </c>
      <c r="V17" s="14">
        <f t="shared" si="6"/>
        <v>2.6120037164284082</v>
      </c>
      <c r="W17" s="14">
        <f t="shared" ref="W17:Y17" si="7">W4/W6</f>
        <v>2.5869998783554791</v>
      </c>
      <c r="X17" s="14">
        <f t="shared" si="7"/>
        <v>2.551002826021346</v>
      </c>
      <c r="Y17" s="14">
        <f t="shared" si="7"/>
        <v>2.5360032492170883</v>
      </c>
      <c r="DA17" s="10"/>
    </row>
    <row r="18" spans="1:105" ht="12" customHeight="1" x14ac:dyDescent="0.25">
      <c r="A18" s="179" t="s">
        <v>85</v>
      </c>
      <c r="B18" s="94">
        <f t="shared" ref="B18:Q18" si="8">B7*1000/B4</f>
        <v>42.999259397798504</v>
      </c>
      <c r="C18" s="94">
        <f t="shared" si="8"/>
        <v>43.581538178766372</v>
      </c>
      <c r="D18" s="94">
        <f t="shared" si="8"/>
        <v>44.203490546264767</v>
      </c>
      <c r="E18" s="94">
        <f t="shared" si="8"/>
        <v>44.8514479170775</v>
      </c>
      <c r="F18" s="94">
        <f t="shared" si="8"/>
        <v>45.538689452047535</v>
      </c>
      <c r="G18" s="94">
        <f t="shared" si="8"/>
        <v>46.278461338299714</v>
      </c>
      <c r="H18" s="94">
        <f t="shared" si="8"/>
        <v>46.319941713345678</v>
      </c>
      <c r="I18" s="94">
        <f t="shared" si="8"/>
        <v>47.044662592876549</v>
      </c>
      <c r="J18" s="94">
        <f t="shared" si="8"/>
        <v>49.409753849783876</v>
      </c>
      <c r="K18" s="94">
        <f t="shared" si="8"/>
        <v>49.97330202917837</v>
      </c>
      <c r="L18" s="94">
        <f t="shared" si="8"/>
        <v>50.192857232196133</v>
      </c>
      <c r="M18" s="94">
        <f t="shared" si="8"/>
        <v>50.735112800322064</v>
      </c>
      <c r="N18" s="94">
        <f t="shared" si="8"/>
        <v>51.046881072283298</v>
      </c>
      <c r="O18" s="94">
        <f t="shared" si="8"/>
        <v>51.396390828345162</v>
      </c>
      <c r="P18" s="94">
        <f t="shared" si="8"/>
        <v>52.485018304472945</v>
      </c>
      <c r="Q18" s="94">
        <f t="shared" si="8"/>
        <v>53.439920708127353</v>
      </c>
      <c r="R18" s="94">
        <f t="shared" ref="R18:V18" si="9">R7*1000/R4</f>
        <v>53.491547240271011</v>
      </c>
      <c r="S18" s="94">
        <f t="shared" si="9"/>
        <v>54.0290969201019</v>
      </c>
      <c r="T18" s="94">
        <f t="shared" si="9"/>
        <v>54.90939881012504</v>
      </c>
      <c r="U18" s="94">
        <f t="shared" si="9"/>
        <v>55.572645285210243</v>
      </c>
      <c r="V18" s="94">
        <f t="shared" si="9"/>
        <v>56.220792993940691</v>
      </c>
      <c r="W18" s="94">
        <f t="shared" ref="W18:Y18" si="10">W7*1000/W4</f>
        <v>57.097271588639281</v>
      </c>
      <c r="X18" s="94">
        <f t="shared" si="10"/>
        <v>58.2948784187287</v>
      </c>
      <c r="Y18" s="94">
        <f t="shared" si="10"/>
        <v>59.016334288985284</v>
      </c>
      <c r="DA18" s="11"/>
    </row>
    <row r="19" spans="1:105" ht="12" customHeight="1" x14ac:dyDescent="0.25">
      <c r="A19" s="180" t="s">
        <v>84</v>
      </c>
      <c r="B19" s="15">
        <f t="shared" ref="B19:Q19" si="11">B7*1000/B6</f>
        <v>135.70979155689989</v>
      </c>
      <c r="C19" s="15">
        <f t="shared" si="11"/>
        <v>135.77726632243389</v>
      </c>
      <c r="D19" s="15">
        <f t="shared" si="11"/>
        <v>135.91955911215797</v>
      </c>
      <c r="E19" s="15">
        <f t="shared" si="11"/>
        <v>136.09005708384655</v>
      </c>
      <c r="F19" s="15">
        <f t="shared" si="11"/>
        <v>136.32546167377151</v>
      </c>
      <c r="G19" s="15">
        <f t="shared" si="11"/>
        <v>136.66020591707127</v>
      </c>
      <c r="H19" s="15">
        <f t="shared" si="11"/>
        <v>136.96793381041152</v>
      </c>
      <c r="I19" s="15">
        <f t="shared" si="11"/>
        <v>137.55869868923293</v>
      </c>
      <c r="J19" s="15">
        <f t="shared" si="11"/>
        <v>138.5450811420119</v>
      </c>
      <c r="K19" s="15">
        <f t="shared" si="11"/>
        <v>139.22566697237218</v>
      </c>
      <c r="L19" s="15">
        <f t="shared" si="11"/>
        <v>139.88730440154853</v>
      </c>
      <c r="M19" s="15">
        <f t="shared" si="11"/>
        <v>140.6379537505224</v>
      </c>
      <c r="N19" s="15">
        <f t="shared" si="11"/>
        <v>141.4</v>
      </c>
      <c r="O19" s="15">
        <f t="shared" si="11"/>
        <v>141.90544905620828</v>
      </c>
      <c r="P19" s="15">
        <f t="shared" si="11"/>
        <v>142.54926595726718</v>
      </c>
      <c r="Q19" s="15">
        <f t="shared" si="11"/>
        <v>143.2190740102568</v>
      </c>
      <c r="R19" s="15">
        <f t="shared" ref="R19:V19" si="12">R7*1000/R6</f>
        <v>143.73195050844726</v>
      </c>
      <c r="S19" s="15">
        <f t="shared" si="12"/>
        <v>144.41993163117343</v>
      </c>
      <c r="T19" s="15">
        <f t="shared" si="12"/>
        <v>145.23548713618365</v>
      </c>
      <c r="U19" s="15">
        <f t="shared" si="12"/>
        <v>146.04508374424313</v>
      </c>
      <c r="V19" s="15">
        <f t="shared" si="12"/>
        <v>146.84892024072531</v>
      </c>
      <c r="W19" s="15">
        <f t="shared" ref="W19:Y19" si="13">W7*1000/W6</f>
        <v>147.71063465423958</v>
      </c>
      <c r="X19" s="15">
        <f t="shared" si="13"/>
        <v>148.71039958874769</v>
      </c>
      <c r="Y19" s="15">
        <f t="shared" si="13"/>
        <v>149.66561551374855</v>
      </c>
      <c r="DA19" s="12"/>
    </row>
    <row r="20" spans="1:105" ht="12" customHeight="1" x14ac:dyDescent="0.25">
      <c r="A20" s="179" t="s">
        <v>83</v>
      </c>
      <c r="B20" s="4" t="str">
        <f t="shared" ref="B20:Q20" si="14">IF(SUM(B21)=0,"",B21/B17)</f>
        <v/>
      </c>
      <c r="C20" s="4">
        <f t="shared" si="14"/>
        <v>44.035102366381324</v>
      </c>
      <c r="D20" s="4">
        <f t="shared" si="14"/>
        <v>45.133149714181137</v>
      </c>
      <c r="E20" s="4">
        <f t="shared" si="14"/>
        <v>45.952365748316751</v>
      </c>
      <c r="F20" s="4">
        <f t="shared" si="14"/>
        <v>47.02016883727638</v>
      </c>
      <c r="G20" s="4">
        <f t="shared" si="14"/>
        <v>48.343052235823421</v>
      </c>
      <c r="H20" s="4">
        <f t="shared" si="14"/>
        <v>48.877988796145132</v>
      </c>
      <c r="I20" s="4">
        <f t="shared" si="14"/>
        <v>50.550481273085303</v>
      </c>
      <c r="J20" s="4">
        <f t="shared" si="14"/>
        <v>53.001589178962298</v>
      </c>
      <c r="K20" s="4">
        <f t="shared" si="14"/>
        <v>53.782858424141168</v>
      </c>
      <c r="L20" s="4">
        <f t="shared" si="14"/>
        <v>54.183309437721533</v>
      </c>
      <c r="M20" s="4">
        <f t="shared" si="14"/>
        <v>54.987300070142027</v>
      </c>
      <c r="N20" s="4">
        <f t="shared" si="14"/>
        <v>55.548110024559534</v>
      </c>
      <c r="O20" s="4">
        <f t="shared" si="14"/>
        <v>56.156224067392408</v>
      </c>
      <c r="P20" s="4">
        <f t="shared" si="14"/>
        <v>57.37482724525568</v>
      </c>
      <c r="Q20" s="4">
        <f t="shared" si="14"/>
        <v>58.347820241664394</v>
      </c>
      <c r="R20" s="4">
        <f t="shared" ref="R20:V20" si="15">IF(SUM(R21)=0,"",R21/R17)</f>
        <v>58.545120553471151</v>
      </c>
      <c r="S20" s="4">
        <f t="shared" si="15"/>
        <v>59.128845213839853</v>
      </c>
      <c r="T20" s="4">
        <f t="shared" si="15"/>
        <v>60.016483541980605</v>
      </c>
      <c r="U20" s="4">
        <f t="shared" si="15"/>
        <v>60.609450103086736</v>
      </c>
      <c r="V20" s="4">
        <f t="shared" si="15"/>
        <v>61.047461398168814</v>
      </c>
      <c r="W20" s="4">
        <f t="shared" ref="W20:Y20" si="16">IF(SUM(W21)=0,"",W21/W17)</f>
        <v>61.950873461867566</v>
      </c>
      <c r="X20" s="4">
        <f t="shared" si="16"/>
        <v>63.327666988399841</v>
      </c>
      <c r="Y20" s="4">
        <f t="shared" si="16"/>
        <v>63.982794031965788</v>
      </c>
      <c r="DA20" s="11"/>
    </row>
    <row r="21" spans="1:105" ht="12" customHeight="1" x14ac:dyDescent="0.25">
      <c r="A21" s="180" t="s">
        <v>82</v>
      </c>
      <c r="B21" s="3" t="str">
        <f t="shared" ref="B21:Q21" si="17">IF(SUM(B9)=0,"",B9*1000/B8)</f>
        <v/>
      </c>
      <c r="C21" s="3">
        <f t="shared" si="17"/>
        <v>137.19033497649343</v>
      </c>
      <c r="D21" s="3">
        <f t="shared" si="17"/>
        <v>138.77813119925409</v>
      </c>
      <c r="E21" s="3">
        <f t="shared" si="17"/>
        <v>139.43050599811511</v>
      </c>
      <c r="F21" s="3">
        <f t="shared" si="17"/>
        <v>140.76044571880351</v>
      </c>
      <c r="G21" s="3">
        <f t="shared" si="17"/>
        <v>142.75693880383642</v>
      </c>
      <c r="H21" s="3">
        <f t="shared" si="17"/>
        <v>144.53207164307733</v>
      </c>
      <c r="I21" s="3">
        <f t="shared" si="17"/>
        <v>147.80972035482233</v>
      </c>
      <c r="J21" s="3">
        <f t="shared" si="17"/>
        <v>148.61659695329632</v>
      </c>
      <c r="K21" s="3">
        <f t="shared" si="17"/>
        <v>149.83909471120518</v>
      </c>
      <c r="L21" s="3">
        <f t="shared" si="17"/>
        <v>151.00867969588219</v>
      </c>
      <c r="M21" s="3">
        <f t="shared" si="17"/>
        <v>152.42503539051245</v>
      </c>
      <c r="N21" s="3">
        <f t="shared" si="17"/>
        <v>153.86841649249052</v>
      </c>
      <c r="O21" s="3">
        <f t="shared" si="17"/>
        <v>155.04734992383024</v>
      </c>
      <c r="P21" s="3">
        <f t="shared" si="17"/>
        <v>155.82998296371349</v>
      </c>
      <c r="Q21" s="3">
        <f t="shared" si="17"/>
        <v>156.37225270540495</v>
      </c>
      <c r="R21" s="3">
        <f t="shared" ref="R21:V21" si="18">IF(SUM(R9)=0,"",R9*1000/R8)</f>
        <v>157.31091740729315</v>
      </c>
      <c r="S21" s="3">
        <f t="shared" si="18"/>
        <v>158.05157350382902</v>
      </c>
      <c r="T21" s="3">
        <f t="shared" si="18"/>
        <v>158.7437380904818</v>
      </c>
      <c r="U21" s="3">
        <f t="shared" si="18"/>
        <v>159.28182238885731</v>
      </c>
      <c r="V21" s="3">
        <f t="shared" si="18"/>
        <v>159.45619605053673</v>
      </c>
      <c r="W21" s="3">
        <f t="shared" ref="W21:Y21" si="19">IF(SUM(W9)=0,"",W9*1000/W8)</f>
        <v>160.26690210986706</v>
      </c>
      <c r="X21" s="3">
        <f t="shared" si="19"/>
        <v>161.54905745274669</v>
      </c>
      <c r="Y21" s="3">
        <f t="shared" si="19"/>
        <v>162.26057355905297</v>
      </c>
      <c r="DA21" s="12"/>
    </row>
    <row r="22" spans="1:105" ht="12" customHeight="1" x14ac:dyDescent="0.25">
      <c r="A22" s="178" t="s">
        <v>219</v>
      </c>
      <c r="B22" s="13">
        <f t="shared" ref="B22:Q22" si="20">B3*1000000/B4</f>
        <v>13731.374403314325</v>
      </c>
      <c r="C22" s="13">
        <f t="shared" si="20"/>
        <v>14346.26341135483</v>
      </c>
      <c r="D22" s="13">
        <f t="shared" si="20"/>
        <v>14621.21712600691</v>
      </c>
      <c r="E22" s="13">
        <f t="shared" si="20"/>
        <v>15083.520470294643</v>
      </c>
      <c r="F22" s="13">
        <f t="shared" si="20"/>
        <v>15963.628589874721</v>
      </c>
      <c r="G22" s="13">
        <f t="shared" si="20"/>
        <v>16357.377261555997</v>
      </c>
      <c r="H22" s="13">
        <f t="shared" si="20"/>
        <v>16747.896000413955</v>
      </c>
      <c r="I22" s="13">
        <f t="shared" si="20"/>
        <v>18043.264167511607</v>
      </c>
      <c r="J22" s="13">
        <f t="shared" si="20"/>
        <v>19062.27673072325</v>
      </c>
      <c r="K22" s="13">
        <f t="shared" si="20"/>
        <v>17357.668121715746</v>
      </c>
      <c r="L22" s="13">
        <f t="shared" si="20"/>
        <v>17706.226446259639</v>
      </c>
      <c r="M22" s="13">
        <f t="shared" si="20"/>
        <v>17117.702342673856</v>
      </c>
      <c r="N22" s="13">
        <f t="shared" si="20"/>
        <v>16213.193784470555</v>
      </c>
      <c r="O22" s="13">
        <f t="shared" si="20"/>
        <v>15062.952783087918</v>
      </c>
      <c r="P22" s="13">
        <f t="shared" si="20"/>
        <v>15106.312266827921</v>
      </c>
      <c r="Q22" s="13">
        <f t="shared" si="20"/>
        <v>15564.162765465602</v>
      </c>
      <c r="R22" s="13">
        <f t="shared" ref="R22:V22" si="21">R3*1000000/R4</f>
        <v>16308.587810410336</v>
      </c>
      <c r="S22" s="13">
        <f t="shared" si="21"/>
        <v>16976.503558937955</v>
      </c>
      <c r="T22" s="13">
        <f t="shared" si="21"/>
        <v>17818.518052757718</v>
      </c>
      <c r="U22" s="13">
        <f t="shared" si="21"/>
        <v>18378.523008108215</v>
      </c>
      <c r="V22" s="13">
        <f t="shared" si="21"/>
        <v>17021.625914313645</v>
      </c>
      <c r="W22" s="13">
        <f t="shared" ref="W22:Y22" si="22">W3*1000000/W4</f>
        <v>17590.016987266816</v>
      </c>
      <c r="X22" s="13">
        <f t="shared" si="22"/>
        <v>18992.147762088771</v>
      </c>
      <c r="Y22" s="13">
        <f t="shared" si="22"/>
        <v>19706.053415714519</v>
      </c>
      <c r="DA22" s="10"/>
    </row>
    <row r="23" spans="1:105" ht="12" customHeight="1" x14ac:dyDescent="0.25">
      <c r="A23" s="179" t="s">
        <v>220</v>
      </c>
      <c r="B23" s="46">
        <f t="shared" ref="B23:Q23" si="23">B3*1000000/B6</f>
        <v>43337.536138097887</v>
      </c>
      <c r="C23" s="46">
        <f t="shared" si="23"/>
        <v>44695.449250672849</v>
      </c>
      <c r="D23" s="46">
        <f t="shared" si="23"/>
        <v>44958.200379447684</v>
      </c>
      <c r="E23" s="46">
        <f t="shared" si="23"/>
        <v>45767.021069707313</v>
      </c>
      <c r="F23" s="46">
        <f t="shared" si="23"/>
        <v>47789.013335460397</v>
      </c>
      <c r="G23" s="46">
        <f t="shared" si="23"/>
        <v>48303.303095720235</v>
      </c>
      <c r="H23" s="46">
        <f t="shared" si="23"/>
        <v>49523.480082174421</v>
      </c>
      <c r="I23" s="46">
        <f t="shared" si="23"/>
        <v>52758.544799613148</v>
      </c>
      <c r="J23" s="46">
        <f t="shared" si="23"/>
        <v>53450.674626687905</v>
      </c>
      <c r="K23" s="46">
        <f t="shared" si="23"/>
        <v>48358.479892322015</v>
      </c>
      <c r="L23" s="46">
        <f t="shared" si="23"/>
        <v>49347.186537567395</v>
      </c>
      <c r="M23" s="46">
        <f t="shared" si="23"/>
        <v>47450.345480830241</v>
      </c>
      <c r="N23" s="46">
        <f t="shared" si="23"/>
        <v>44910.591067803944</v>
      </c>
      <c r="O23" s="46">
        <f t="shared" si="23"/>
        <v>41588.816731032246</v>
      </c>
      <c r="P23" s="46">
        <f t="shared" si="23"/>
        <v>41028.731522306836</v>
      </c>
      <c r="Q23" s="46">
        <f t="shared" si="23"/>
        <v>41711.981407859639</v>
      </c>
      <c r="R23" s="46">
        <f t="shared" ref="R23:V23" si="24">R3*1000000/R6</f>
        <v>43821.225164783405</v>
      </c>
      <c r="S23" s="46">
        <f t="shared" si="24"/>
        <v>45378.242892784736</v>
      </c>
      <c r="T23" s="46">
        <f t="shared" si="24"/>
        <v>47130.021553977684</v>
      </c>
      <c r="U23" s="46">
        <f t="shared" si="24"/>
        <v>48298.815326125761</v>
      </c>
      <c r="V23" s="46">
        <f t="shared" si="24"/>
        <v>44460.550147841343</v>
      </c>
      <c r="W23" s="46">
        <f t="shared" ref="W23:Y23" si="25">W3*1000000/W6</f>
        <v>45505.371806330069</v>
      </c>
      <c r="X23" s="46">
        <f t="shared" si="25"/>
        <v>48449.022613303438</v>
      </c>
      <c r="Y23" s="46">
        <f t="shared" si="25"/>
        <v>49974.615491497527</v>
      </c>
      <c r="DA23" s="11"/>
    </row>
    <row r="24" spans="1:105" ht="12" customHeight="1" x14ac:dyDescent="0.25">
      <c r="A24" s="180" t="s">
        <v>188</v>
      </c>
      <c r="B24" s="15">
        <v>1.0760606630623242</v>
      </c>
      <c r="C24" s="15">
        <v>1.0959043471833982</v>
      </c>
      <c r="D24" s="15">
        <v>1.0948756501755854</v>
      </c>
      <c r="E24" s="15">
        <v>1.1072835401481007</v>
      </c>
      <c r="F24" s="15">
        <v>1.1423102285114504</v>
      </c>
      <c r="G24" s="15">
        <v>1.1364494165099996</v>
      </c>
      <c r="H24" s="15">
        <v>1.1475873915772599</v>
      </c>
      <c r="I24" s="15">
        <v>1.2055904974222904</v>
      </c>
      <c r="J24" s="15">
        <v>1.2290601162949855</v>
      </c>
      <c r="K24" s="15">
        <v>1.1321109140350147</v>
      </c>
      <c r="L24" s="15">
        <v>1.1521938456485008</v>
      </c>
      <c r="M24" s="15">
        <v>1.1069204395396266</v>
      </c>
      <c r="N24" s="15">
        <v>1.0649603647128527</v>
      </c>
      <c r="O24" s="15">
        <v>0.9966434996538549</v>
      </c>
      <c r="P24" s="15">
        <v>0.97912122161401982</v>
      </c>
      <c r="Q24" s="15">
        <v>0.97948228425079864</v>
      </c>
      <c r="R24" s="15">
        <v>1.0121169315656144</v>
      </c>
      <c r="S24" s="15">
        <v>1.0294584807442386</v>
      </c>
      <c r="T24" s="15">
        <v>1.0541278573001756</v>
      </c>
      <c r="U24" s="15">
        <v>1.0695010645063106</v>
      </c>
      <c r="V24" s="15">
        <v>1.0626750908673246</v>
      </c>
      <c r="W24" s="15">
        <v>1.0391490746021548</v>
      </c>
      <c r="X24" s="15">
        <v>1.0612995568821431</v>
      </c>
      <c r="Y24" s="15">
        <v>1.1002846649291285</v>
      </c>
      <c r="DA24" s="12"/>
    </row>
    <row r="25" spans="1:105" s="2" customFormat="1" ht="12" customHeight="1" x14ac:dyDescent="0.25">
      <c r="DA25" s="9"/>
    </row>
    <row r="26" spans="1:105" s="2" customFormat="1" ht="12" customHeight="1" x14ac:dyDescent="0.25">
      <c r="A26" s="190" t="s">
        <v>81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X26" s="191"/>
      <c r="Y26" s="191"/>
      <c r="DA26" s="211"/>
    </row>
    <row r="27" spans="1:105" s="2" customFormat="1" ht="12.95" customHeight="1" x14ac:dyDescent="0.25">
      <c r="DA27" s="9"/>
    </row>
    <row r="28" spans="1:105" s="2" customFormat="1" ht="12" customHeight="1" x14ac:dyDescent="0.25">
      <c r="A28" s="23" t="s">
        <v>80</v>
      </c>
      <c r="B28" s="22">
        <f>SUM(B29:B30,B33:B34,B41:B42)</f>
        <v>313.310045135476</v>
      </c>
      <c r="C28" s="22">
        <f t="shared" ref="C28:W28" si="26">SUM(C29:C30,C33:C34,C41:C42)</f>
        <v>312.41259395429847</v>
      </c>
      <c r="D28" s="22">
        <f t="shared" si="26"/>
        <v>327.65709303519515</v>
      </c>
      <c r="E28" s="22">
        <f t="shared" si="26"/>
        <v>347.40629519020524</v>
      </c>
      <c r="F28" s="22">
        <f t="shared" si="26"/>
        <v>332.60010258240277</v>
      </c>
      <c r="G28" s="22">
        <f t="shared" si="26"/>
        <v>322.27347865331024</v>
      </c>
      <c r="H28" s="22">
        <f t="shared" si="26"/>
        <v>328.41092143792343</v>
      </c>
      <c r="I28" s="22">
        <f t="shared" si="26"/>
        <v>339.6436801375753</v>
      </c>
      <c r="J28" s="22">
        <f t="shared" si="26"/>
        <v>335.73602751504723</v>
      </c>
      <c r="K28" s="22">
        <f t="shared" si="26"/>
        <v>356.63224419604472</v>
      </c>
      <c r="L28" s="22">
        <f t="shared" si="26"/>
        <v>335.53551160791062</v>
      </c>
      <c r="M28" s="22">
        <f t="shared" si="26"/>
        <v>355.12467755803959</v>
      </c>
      <c r="N28" s="22">
        <f t="shared" si="26"/>
        <v>349.99604471195187</v>
      </c>
      <c r="O28" s="22">
        <f t="shared" si="26"/>
        <v>304.97067927772997</v>
      </c>
      <c r="P28" s="22">
        <f t="shared" si="26"/>
        <v>292.18366294067067</v>
      </c>
      <c r="Q28" s="22">
        <f t="shared" si="26"/>
        <v>323.91573516766982</v>
      </c>
      <c r="R28" s="22">
        <f t="shared" si="26"/>
        <v>333.64230438521065</v>
      </c>
      <c r="S28" s="22">
        <f t="shared" si="26"/>
        <v>342.36156491831468</v>
      </c>
      <c r="T28" s="22">
        <f t="shared" si="26"/>
        <v>334.95700773860699</v>
      </c>
      <c r="U28" s="22">
        <f t="shared" si="26"/>
        <v>359.70283748925186</v>
      </c>
      <c r="V28" s="22">
        <f t="shared" si="26"/>
        <v>363.55202063628548</v>
      </c>
      <c r="W28" s="22">
        <f t="shared" si="26"/>
        <v>355.14264832330184</v>
      </c>
      <c r="X28" s="22">
        <f t="shared" ref="X28:Y28" si="27">SUM(X29:X30,X33:X34,X41:X42)</f>
        <v>360.54342218400689</v>
      </c>
      <c r="Y28" s="22">
        <f t="shared" si="27"/>
        <v>336.45907136715391</v>
      </c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57" t="s">
        <v>231</v>
      </c>
    </row>
    <row r="29" spans="1:105" ht="12.95" customHeight="1" x14ac:dyDescent="0.25">
      <c r="A29" s="30" t="s">
        <v>51</v>
      </c>
      <c r="B29" s="31">
        <v>0</v>
      </c>
      <c r="C29" s="31">
        <v>0</v>
      </c>
      <c r="D29" s="31">
        <v>0</v>
      </c>
      <c r="E29" s="31">
        <v>0</v>
      </c>
      <c r="F29" s="31">
        <v>0</v>
      </c>
      <c r="G29" s="31">
        <v>0</v>
      </c>
      <c r="H29" s="31">
        <v>0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0</v>
      </c>
      <c r="Y29" s="31">
        <v>0</v>
      </c>
      <c r="DA29" s="59" t="s">
        <v>232</v>
      </c>
    </row>
    <row r="30" spans="1:105" ht="12" customHeight="1" x14ac:dyDescent="0.25">
      <c r="A30" s="73" t="s">
        <v>75</v>
      </c>
      <c r="B30" s="98">
        <f>SUM(B31:B32)</f>
        <v>188.6883596581647</v>
      </c>
      <c r="C30" s="98">
        <f t="shared" ref="C30:W30" si="28">SUM(C31:C32)</f>
        <v>189.77427681030312</v>
      </c>
      <c r="D30" s="98">
        <f t="shared" si="28"/>
        <v>193.88340269873993</v>
      </c>
      <c r="E30" s="98">
        <f t="shared" si="28"/>
        <v>201.11717543022888</v>
      </c>
      <c r="F30" s="98">
        <f t="shared" si="28"/>
        <v>181.21848552821777</v>
      </c>
      <c r="G30" s="98">
        <f t="shared" si="28"/>
        <v>158.72029234737744</v>
      </c>
      <c r="H30" s="98">
        <f t="shared" si="28"/>
        <v>156.92897678417879</v>
      </c>
      <c r="I30" s="98">
        <f t="shared" si="28"/>
        <v>148.81539122957867</v>
      </c>
      <c r="J30" s="98">
        <f t="shared" si="28"/>
        <v>133.13258813413586</v>
      </c>
      <c r="K30" s="98">
        <f t="shared" si="28"/>
        <v>145.68056749785038</v>
      </c>
      <c r="L30" s="98">
        <f t="shared" si="28"/>
        <v>124.9230438521066</v>
      </c>
      <c r="M30" s="98">
        <f t="shared" si="28"/>
        <v>141.72450558899396</v>
      </c>
      <c r="N30" s="98">
        <f t="shared" si="28"/>
        <v>137.38013757523646</v>
      </c>
      <c r="O30" s="98">
        <f t="shared" si="28"/>
        <v>113.08056749785038</v>
      </c>
      <c r="P30" s="98">
        <f t="shared" si="28"/>
        <v>102.71298366294067</v>
      </c>
      <c r="Q30" s="98">
        <f t="shared" si="28"/>
        <v>119.7261392949269</v>
      </c>
      <c r="R30" s="98">
        <f t="shared" si="28"/>
        <v>120.82330180567496</v>
      </c>
      <c r="S30" s="98">
        <f t="shared" si="28"/>
        <v>118.19114359415305</v>
      </c>
      <c r="T30" s="98">
        <f t="shared" si="28"/>
        <v>96.592605331040403</v>
      </c>
      <c r="U30" s="98">
        <f t="shared" si="28"/>
        <v>111.29879621668098</v>
      </c>
      <c r="V30" s="98">
        <f t="shared" si="28"/>
        <v>109.81427343078245</v>
      </c>
      <c r="W30" s="98">
        <f t="shared" si="28"/>
        <v>100.44978503869304</v>
      </c>
      <c r="X30" s="98">
        <f t="shared" ref="X30:Y30" si="29">SUM(X31:X32)</f>
        <v>107.87411865864144</v>
      </c>
      <c r="Y30" s="98">
        <f t="shared" si="29"/>
        <v>92.77076526225278</v>
      </c>
      <c r="DA30" s="63"/>
    </row>
    <row r="31" spans="1:105" ht="12" customHeight="1" x14ac:dyDescent="0.25">
      <c r="A31" s="97" t="s">
        <v>74</v>
      </c>
      <c r="B31" s="98">
        <v>59.876268271711091</v>
      </c>
      <c r="C31" s="98">
        <v>59.876268271711091</v>
      </c>
      <c r="D31" s="98">
        <v>61.006018916595011</v>
      </c>
      <c r="E31" s="98">
        <v>65.525021496130691</v>
      </c>
      <c r="F31" s="98">
        <v>63.265520206362851</v>
      </c>
      <c r="G31" s="98">
        <v>59.876268271711091</v>
      </c>
      <c r="H31" s="98">
        <v>39.540928632846082</v>
      </c>
      <c r="I31" s="98">
        <v>40.670679277730002</v>
      </c>
      <c r="J31" s="98">
        <v>38.411177987962162</v>
      </c>
      <c r="K31" s="98">
        <v>40.670679277730002</v>
      </c>
      <c r="L31" s="98">
        <v>38.411177987962162</v>
      </c>
      <c r="M31" s="98">
        <v>42.93018056749785</v>
      </c>
      <c r="N31" s="98">
        <v>41.80042992261393</v>
      </c>
      <c r="O31" s="98">
        <v>37.281427343078249</v>
      </c>
      <c r="P31" s="98">
        <v>35.022012037833193</v>
      </c>
      <c r="Q31" s="98">
        <v>38.411177987962162</v>
      </c>
      <c r="R31" s="98">
        <v>39.540928632846082</v>
      </c>
      <c r="S31" s="98">
        <v>36.679277730008593</v>
      </c>
      <c r="T31" s="98">
        <v>32.13886500429922</v>
      </c>
      <c r="U31" s="98">
        <v>36.316680997420463</v>
      </c>
      <c r="V31" s="98">
        <v>35.368787618228723</v>
      </c>
      <c r="W31" s="98">
        <v>37.804557179707651</v>
      </c>
      <c r="X31" s="98">
        <v>39.744282029234732</v>
      </c>
      <c r="Y31" s="98">
        <v>37.955889939810831</v>
      </c>
      <c r="DA31" s="63" t="s">
        <v>233</v>
      </c>
    </row>
    <row r="32" spans="1:105" ht="12" customHeight="1" x14ac:dyDescent="0.25">
      <c r="A32" s="97" t="s">
        <v>196</v>
      </c>
      <c r="B32" s="98">
        <v>128.8120913864536</v>
      </c>
      <c r="C32" s="98">
        <v>129.89800853859202</v>
      </c>
      <c r="D32" s="98">
        <v>132.87738378214493</v>
      </c>
      <c r="E32" s="98">
        <v>135.59215393409818</v>
      </c>
      <c r="F32" s="98">
        <v>117.95296532185492</v>
      </c>
      <c r="G32" s="98">
        <v>98.84402407566634</v>
      </c>
      <c r="H32" s="98">
        <v>117.3880481513327</v>
      </c>
      <c r="I32" s="98">
        <v>108.14471195184866</v>
      </c>
      <c r="J32" s="98">
        <v>94.721410146173696</v>
      </c>
      <c r="K32" s="98">
        <v>105.00988822012037</v>
      </c>
      <c r="L32" s="98">
        <v>86.51186586414444</v>
      </c>
      <c r="M32" s="98">
        <v>98.794325021496121</v>
      </c>
      <c r="N32" s="98">
        <v>95.579707652622531</v>
      </c>
      <c r="O32" s="98">
        <v>75.799140154772132</v>
      </c>
      <c r="P32" s="98">
        <v>67.69097162510748</v>
      </c>
      <c r="Q32" s="98">
        <v>81.314961306964733</v>
      </c>
      <c r="R32" s="98">
        <v>81.282373172828869</v>
      </c>
      <c r="S32" s="98">
        <v>81.511865864144454</v>
      </c>
      <c r="T32" s="98">
        <v>64.453740326741183</v>
      </c>
      <c r="U32" s="98">
        <v>74.982115219260521</v>
      </c>
      <c r="V32" s="98">
        <v>74.445485812553727</v>
      </c>
      <c r="W32" s="98">
        <v>62.645227858985386</v>
      </c>
      <c r="X32" s="98">
        <v>68.129836629406697</v>
      </c>
      <c r="Y32" s="98">
        <v>54.814875322441949</v>
      </c>
      <c r="DA32" s="63" t="s">
        <v>234</v>
      </c>
    </row>
    <row r="33" spans="1:105" ht="12" customHeight="1" x14ac:dyDescent="0.25">
      <c r="A33" s="73" t="s">
        <v>189</v>
      </c>
      <c r="B33" s="98">
        <v>0</v>
      </c>
      <c r="C33" s="98">
        <v>0</v>
      </c>
      <c r="D33" s="98">
        <v>0</v>
      </c>
      <c r="E33" s="98">
        <v>0</v>
      </c>
      <c r="F33" s="98">
        <v>0</v>
      </c>
      <c r="G33" s="98">
        <v>0</v>
      </c>
      <c r="H33" s="98">
        <v>0</v>
      </c>
      <c r="I33" s="98">
        <v>0</v>
      </c>
      <c r="J33" s="98">
        <v>0</v>
      </c>
      <c r="K33" s="98">
        <v>0</v>
      </c>
      <c r="L33" s="98">
        <v>0</v>
      </c>
      <c r="M33" s="98">
        <v>0</v>
      </c>
      <c r="N33" s="98">
        <v>0</v>
      </c>
      <c r="O33" s="98">
        <v>0</v>
      </c>
      <c r="P33" s="98">
        <v>0</v>
      </c>
      <c r="Q33" s="98">
        <v>0</v>
      </c>
      <c r="R33" s="98">
        <v>0</v>
      </c>
      <c r="S33" s="98">
        <v>0</v>
      </c>
      <c r="T33" s="98">
        <v>0</v>
      </c>
      <c r="U33" s="98">
        <v>0</v>
      </c>
      <c r="V33" s="98">
        <v>0</v>
      </c>
      <c r="W33" s="98">
        <v>0</v>
      </c>
      <c r="X33" s="98">
        <v>0</v>
      </c>
      <c r="Y33" s="98">
        <v>0</v>
      </c>
      <c r="DA33" s="63" t="s">
        <v>235</v>
      </c>
    </row>
    <row r="34" spans="1:105" ht="12" customHeight="1" x14ac:dyDescent="0.25">
      <c r="A34" s="73" t="s">
        <v>73</v>
      </c>
      <c r="B34" s="98">
        <f>SUM(B35:B40)</f>
        <v>33.908013938188354</v>
      </c>
      <c r="C34" s="98">
        <f>SUM(C35:C40)</f>
        <v>33.042444401089114</v>
      </c>
      <c r="D34" s="98">
        <f>SUM(D35:D40)</f>
        <v>34.289597473170588</v>
      </c>
      <c r="E34" s="98">
        <f t="shared" ref="E34:G34" si="30">SUM(E35:E40)</f>
        <v>34.939162752237785</v>
      </c>
      <c r="F34" s="98">
        <f t="shared" si="30"/>
        <v>38.225985067942489</v>
      </c>
      <c r="G34" s="98">
        <f t="shared" si="30"/>
        <v>40.337365153740151</v>
      </c>
      <c r="H34" s="98">
        <f t="shared" ref="H34" si="31">SUM(H35:H40)</f>
        <v>42.505160474896833</v>
      </c>
      <c r="I34" s="98">
        <f t="shared" ref="I34" si="32">SUM(I35:I40)</f>
        <v>52.565176268271721</v>
      </c>
      <c r="J34" s="98">
        <f t="shared" ref="J34" si="33">SUM(J35:J40)</f>
        <v>57.891487532244184</v>
      </c>
      <c r="K34" s="98">
        <f t="shared" ref="K34" si="34">SUM(K35:K40)</f>
        <v>62.886328460877046</v>
      </c>
      <c r="L34" s="98">
        <f t="shared" ref="L34" si="35">SUM(L35:L40)</f>
        <v>61.171367153912286</v>
      </c>
      <c r="M34" s="98">
        <f t="shared" ref="M34" si="36">SUM(M35:M40)</f>
        <v>65.248839208942385</v>
      </c>
      <c r="N34" s="98">
        <f t="shared" ref="N34" si="37">SUM(N35:N40)</f>
        <v>68.763800515907121</v>
      </c>
      <c r="O34" s="98">
        <f t="shared" ref="O34" si="38">SUM(O35:O40)</f>
        <v>68.330352536543401</v>
      </c>
      <c r="P34" s="98">
        <f t="shared" ref="P34" si="39">SUM(P35:P40)</f>
        <v>66.942734307824594</v>
      </c>
      <c r="Q34" s="98">
        <f t="shared" ref="Q34" si="40">SUM(Q35:Q40)</f>
        <v>73.923043852106616</v>
      </c>
      <c r="R34" s="98">
        <f t="shared" ref="R34" si="41">SUM(R35:R40)</f>
        <v>76.533533963886498</v>
      </c>
      <c r="S34" s="98">
        <f t="shared" ref="S34" si="42">SUM(S35:S40)</f>
        <v>81.051418744625977</v>
      </c>
      <c r="T34" s="98">
        <f t="shared" ref="T34" si="43">SUM(T35:T40)</f>
        <v>93.198624247635422</v>
      </c>
      <c r="U34" s="98">
        <f t="shared" ref="U34" si="44">SUM(U35:U40)</f>
        <v>96.065950128976766</v>
      </c>
      <c r="V34" s="98">
        <f t="shared" ref="V34" si="45">SUM(V35:V40)</f>
        <v>98.463886500429908</v>
      </c>
      <c r="W34" s="98">
        <f t="shared" ref="W34:Y34" si="46">SUM(W35:W40)</f>
        <v>98.423903697334495</v>
      </c>
      <c r="X34" s="98">
        <f t="shared" si="46"/>
        <v>99.764316423043852</v>
      </c>
      <c r="Y34" s="98">
        <f t="shared" si="46"/>
        <v>98.073602751504723</v>
      </c>
      <c r="DA34" s="63"/>
    </row>
    <row r="35" spans="1:105" ht="12" customHeight="1" x14ac:dyDescent="0.25">
      <c r="A35" s="97" t="s">
        <v>199</v>
      </c>
      <c r="B35" s="98">
        <v>3.6245055889939835</v>
      </c>
      <c r="C35" s="98">
        <v>3.6722269991401539</v>
      </c>
      <c r="D35" s="98">
        <v>4.2335769561478962</v>
      </c>
      <c r="E35" s="98">
        <v>4.0663370593293173</v>
      </c>
      <c r="F35" s="98">
        <v>4.3994840928632826</v>
      </c>
      <c r="G35" s="98">
        <v>5.0635425623387817</v>
      </c>
      <c r="H35" s="98">
        <v>5.4457437661220993</v>
      </c>
      <c r="I35" s="98">
        <v>6.6828890799656113</v>
      </c>
      <c r="J35" s="98">
        <v>9.9789337919174468</v>
      </c>
      <c r="K35" s="98">
        <v>13.30189165950129</v>
      </c>
      <c r="L35" s="98">
        <v>8.7447119518486645</v>
      </c>
      <c r="M35" s="98">
        <v>10.911435941530522</v>
      </c>
      <c r="N35" s="98">
        <v>12.467841788478069</v>
      </c>
      <c r="O35" s="98">
        <v>11.007394668959577</v>
      </c>
      <c r="P35" s="98">
        <v>8.6165090283748871</v>
      </c>
      <c r="Q35" s="98">
        <v>14.689251934651759</v>
      </c>
      <c r="R35" s="98">
        <v>16.368185726569216</v>
      </c>
      <c r="S35" s="98">
        <v>19.817196904557193</v>
      </c>
      <c r="T35" s="98">
        <v>20.715477214101462</v>
      </c>
      <c r="U35" s="98">
        <v>21.406964746345647</v>
      </c>
      <c r="V35" s="98">
        <v>22.529578675838351</v>
      </c>
      <c r="W35" s="98">
        <v>20.718572656921751</v>
      </c>
      <c r="X35" s="98">
        <v>22.007566638005152</v>
      </c>
      <c r="Y35" s="98">
        <v>19.105760963026647</v>
      </c>
      <c r="DA35" s="63" t="s">
        <v>236</v>
      </c>
    </row>
    <row r="36" spans="1:105" ht="12" customHeight="1" x14ac:dyDescent="0.25">
      <c r="A36" s="97" t="s">
        <v>72</v>
      </c>
      <c r="B36" s="98">
        <v>0</v>
      </c>
      <c r="C36" s="98">
        <v>0</v>
      </c>
      <c r="D36" s="98">
        <v>0</v>
      </c>
      <c r="E36" s="98">
        <v>0</v>
      </c>
      <c r="F36" s="98">
        <v>0</v>
      </c>
      <c r="G36" s="98">
        <v>0</v>
      </c>
      <c r="H36" s="98">
        <v>0</v>
      </c>
      <c r="I36" s="98">
        <v>0</v>
      </c>
      <c r="J36" s="98">
        <v>0</v>
      </c>
      <c r="K36" s="98">
        <v>0</v>
      </c>
      <c r="L36" s="98">
        <v>0</v>
      </c>
      <c r="M36" s="98">
        <v>0</v>
      </c>
      <c r="N36" s="98">
        <v>0</v>
      </c>
      <c r="O36" s="98">
        <v>0</v>
      </c>
      <c r="P36" s="98">
        <v>0</v>
      </c>
      <c r="Q36" s="98">
        <v>0</v>
      </c>
      <c r="R36" s="98">
        <v>0</v>
      </c>
      <c r="S36" s="98">
        <v>0</v>
      </c>
      <c r="T36" s="98">
        <v>0</v>
      </c>
      <c r="U36" s="98">
        <v>0</v>
      </c>
      <c r="V36" s="98">
        <v>0</v>
      </c>
      <c r="W36" s="98">
        <v>0</v>
      </c>
      <c r="X36" s="98">
        <v>0</v>
      </c>
      <c r="Y36" s="98">
        <v>0</v>
      </c>
      <c r="DA36" s="63" t="s">
        <v>237</v>
      </c>
    </row>
    <row r="37" spans="1:105" ht="12" customHeight="1" x14ac:dyDescent="0.25">
      <c r="A37" s="97" t="s">
        <v>71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238</v>
      </c>
    </row>
    <row r="38" spans="1:105" ht="12" customHeight="1" x14ac:dyDescent="0.25">
      <c r="A38" s="97" t="s">
        <v>52</v>
      </c>
      <c r="B38" s="98">
        <v>30.257953412958685</v>
      </c>
      <c r="C38" s="98">
        <v>29.341663257809966</v>
      </c>
      <c r="D38" s="98">
        <v>30.013560502777427</v>
      </c>
      <c r="E38" s="98">
        <v>30.807727506047929</v>
      </c>
      <c r="F38" s="98">
        <v>33.760234295574378</v>
      </c>
      <c r="G38" s="98">
        <v>35.205846947549439</v>
      </c>
      <c r="H38" s="98">
        <v>36.949441100601888</v>
      </c>
      <c r="I38" s="98">
        <v>45.667325881341363</v>
      </c>
      <c r="J38" s="98">
        <v>47.649785038693032</v>
      </c>
      <c r="K38" s="98">
        <v>49.226139294926909</v>
      </c>
      <c r="L38" s="98">
        <v>51.66233877901977</v>
      </c>
      <c r="M38" s="98">
        <v>53.286500429922611</v>
      </c>
      <c r="N38" s="98">
        <v>54.815133276010307</v>
      </c>
      <c r="O38" s="98">
        <v>55.842132416165093</v>
      </c>
      <c r="P38" s="98">
        <v>56.773688736027523</v>
      </c>
      <c r="Q38" s="98">
        <v>57.681255374032673</v>
      </c>
      <c r="R38" s="98">
        <v>58.612811693895097</v>
      </c>
      <c r="S38" s="98">
        <v>59.683748925193463</v>
      </c>
      <c r="T38" s="98">
        <v>60.871883061049012</v>
      </c>
      <c r="U38" s="98">
        <v>61.8292347377472</v>
      </c>
      <c r="V38" s="98">
        <v>62.873774720550287</v>
      </c>
      <c r="W38" s="98">
        <v>63.971109200343939</v>
      </c>
      <c r="X38" s="98">
        <v>64.996302665520204</v>
      </c>
      <c r="Y38" s="98">
        <v>65.949957007738604</v>
      </c>
      <c r="DA38" s="63" t="s">
        <v>239</v>
      </c>
    </row>
    <row r="39" spans="1:105" ht="12" customHeight="1" x14ac:dyDescent="0.25">
      <c r="A39" s="97" t="s">
        <v>197</v>
      </c>
      <c r="B39" s="98">
        <v>0</v>
      </c>
      <c r="C39" s="98">
        <v>0</v>
      </c>
      <c r="D39" s="98">
        <v>0</v>
      </c>
      <c r="E39" s="98">
        <v>0</v>
      </c>
      <c r="F39" s="98">
        <v>0</v>
      </c>
      <c r="G39" s="98">
        <v>0</v>
      </c>
      <c r="H39" s="98">
        <v>0</v>
      </c>
      <c r="I39" s="98">
        <v>0</v>
      </c>
      <c r="J39" s="98">
        <v>0</v>
      </c>
      <c r="K39" s="98">
        <v>0</v>
      </c>
      <c r="L39" s="98">
        <v>0</v>
      </c>
      <c r="M39" s="98">
        <v>0</v>
      </c>
      <c r="N39" s="98">
        <v>0</v>
      </c>
      <c r="O39" s="98">
        <v>0</v>
      </c>
      <c r="P39" s="98">
        <v>0</v>
      </c>
      <c r="Q39" s="98">
        <v>0</v>
      </c>
      <c r="R39" s="98">
        <v>0</v>
      </c>
      <c r="S39" s="98">
        <v>0</v>
      </c>
      <c r="T39" s="98">
        <v>0</v>
      </c>
      <c r="U39" s="98">
        <v>0</v>
      </c>
      <c r="V39" s="98">
        <v>0</v>
      </c>
      <c r="W39" s="98">
        <v>0</v>
      </c>
      <c r="X39" s="98">
        <v>0</v>
      </c>
      <c r="Y39" s="98">
        <v>0</v>
      </c>
      <c r="DA39" s="63" t="s">
        <v>240</v>
      </c>
    </row>
    <row r="40" spans="1:105" ht="12" customHeight="1" x14ac:dyDescent="0.25">
      <c r="A40" s="97" t="s">
        <v>191</v>
      </c>
      <c r="B40" s="98">
        <v>2.5554936235686505E-2</v>
      </c>
      <c r="C40" s="98">
        <v>2.8554144138991239E-2</v>
      </c>
      <c r="D40" s="98">
        <v>4.246001424526695E-2</v>
      </c>
      <c r="E40" s="98">
        <v>6.5098186860541155E-2</v>
      </c>
      <c r="F40" s="98">
        <v>6.6266679504829354E-2</v>
      </c>
      <c r="G40" s="98">
        <v>6.797564385193007E-2</v>
      </c>
      <c r="H40" s="98">
        <v>0.10997560817284499</v>
      </c>
      <c r="I40" s="98">
        <v>0.21496130696474619</v>
      </c>
      <c r="J40" s="98">
        <v>0.26276870163370586</v>
      </c>
      <c r="K40" s="98">
        <v>0.35829750644883906</v>
      </c>
      <c r="L40" s="98">
        <v>0.76431642304385139</v>
      </c>
      <c r="M40" s="98">
        <v>1.050902837489252</v>
      </c>
      <c r="N40" s="98">
        <v>1.4808254514187462</v>
      </c>
      <c r="O40" s="98">
        <v>1.4808254514187447</v>
      </c>
      <c r="P40" s="98">
        <v>1.5525365434221832</v>
      </c>
      <c r="Q40" s="98">
        <v>1.5525365434221849</v>
      </c>
      <c r="R40" s="98">
        <v>1.5525365434221841</v>
      </c>
      <c r="S40" s="98">
        <v>1.5504729148753205</v>
      </c>
      <c r="T40" s="98">
        <v>11.611263972484956</v>
      </c>
      <c r="U40" s="98">
        <v>12.829750644883921</v>
      </c>
      <c r="V40" s="98">
        <v>13.060533104041268</v>
      </c>
      <c r="W40" s="98">
        <v>13.734221840068802</v>
      </c>
      <c r="X40" s="98">
        <v>12.760447119518485</v>
      </c>
      <c r="Y40" s="98">
        <v>13.017884780739477</v>
      </c>
      <c r="DA40" s="63" t="s">
        <v>241</v>
      </c>
    </row>
    <row r="41" spans="1:105" ht="12" customHeight="1" x14ac:dyDescent="0.25">
      <c r="A41" s="73" t="s">
        <v>198</v>
      </c>
      <c r="B41" s="98">
        <v>0</v>
      </c>
      <c r="C41" s="98">
        <v>0</v>
      </c>
      <c r="D41" s="98">
        <v>0</v>
      </c>
      <c r="E41" s="98">
        <v>0</v>
      </c>
      <c r="F41" s="98">
        <v>0</v>
      </c>
      <c r="G41" s="98">
        <v>0</v>
      </c>
      <c r="H41" s="98">
        <v>0</v>
      </c>
      <c r="I41" s="98">
        <v>0</v>
      </c>
      <c r="J41" s="98">
        <v>0</v>
      </c>
      <c r="K41" s="98">
        <v>0</v>
      </c>
      <c r="L41" s="98">
        <v>0</v>
      </c>
      <c r="M41" s="98">
        <v>0</v>
      </c>
      <c r="N41" s="98">
        <v>0</v>
      </c>
      <c r="O41" s="98">
        <v>0</v>
      </c>
      <c r="P41" s="98">
        <v>0</v>
      </c>
      <c r="Q41" s="98">
        <v>0</v>
      </c>
      <c r="R41" s="98">
        <v>0</v>
      </c>
      <c r="S41" s="98">
        <v>0</v>
      </c>
      <c r="T41" s="98">
        <v>0</v>
      </c>
      <c r="U41" s="98">
        <v>0</v>
      </c>
      <c r="V41" s="98">
        <v>0</v>
      </c>
      <c r="W41" s="98">
        <v>0</v>
      </c>
      <c r="X41" s="98">
        <v>0</v>
      </c>
      <c r="Y41" s="98">
        <v>0</v>
      </c>
      <c r="DA41" s="63" t="s">
        <v>242</v>
      </c>
    </row>
    <row r="42" spans="1:105" ht="12" customHeight="1" x14ac:dyDescent="0.25">
      <c r="A42" s="32" t="s">
        <v>53</v>
      </c>
      <c r="B42" s="33">
        <v>90.713671539122956</v>
      </c>
      <c r="C42" s="33">
        <v>89.595872742906266</v>
      </c>
      <c r="D42" s="33">
        <v>99.484092863284602</v>
      </c>
      <c r="E42" s="33">
        <v>111.3499570077386</v>
      </c>
      <c r="F42" s="33">
        <v>113.1556319862425</v>
      </c>
      <c r="G42" s="33">
        <v>123.2158211521926</v>
      </c>
      <c r="H42" s="33">
        <v>128.97678417884779</v>
      </c>
      <c r="I42" s="33">
        <v>138.26311263972491</v>
      </c>
      <c r="J42" s="33">
        <v>144.71195184866721</v>
      </c>
      <c r="K42" s="33">
        <v>148.06534823731729</v>
      </c>
      <c r="L42" s="33">
        <v>149.44110060189169</v>
      </c>
      <c r="M42" s="33">
        <v>148.1513327601032</v>
      </c>
      <c r="N42" s="33">
        <v>143.85210662080831</v>
      </c>
      <c r="O42" s="33">
        <v>123.5597592433362</v>
      </c>
      <c r="P42" s="33">
        <v>122.52794496990541</v>
      </c>
      <c r="Q42" s="33">
        <v>130.26655202063631</v>
      </c>
      <c r="R42" s="33">
        <v>136.28546861564919</v>
      </c>
      <c r="S42" s="33">
        <v>143.1190025795357</v>
      </c>
      <c r="T42" s="33">
        <v>145.16577815993119</v>
      </c>
      <c r="U42" s="33">
        <v>152.33809114359411</v>
      </c>
      <c r="V42" s="33">
        <v>155.2738607050731</v>
      </c>
      <c r="W42" s="33">
        <v>156.26895958727431</v>
      </c>
      <c r="X42" s="33">
        <v>152.9049871023216</v>
      </c>
      <c r="Y42" s="33">
        <v>145.61470335339641</v>
      </c>
      <c r="DA42" s="60" t="s">
        <v>243</v>
      </c>
    </row>
    <row r="43" spans="1:105" s="2" customFormat="1" ht="12" customHeight="1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DA43" s="9"/>
    </row>
    <row r="44" spans="1:105" ht="12.95" customHeight="1" x14ac:dyDescent="0.25">
      <c r="A44" s="204" t="s">
        <v>79</v>
      </c>
      <c r="B44" s="205">
        <f t="shared" ref="B44:Q44" si="47">SUM(B45,B50)</f>
        <v>313.28449019924034</v>
      </c>
      <c r="C44" s="205">
        <f t="shared" si="47"/>
        <v>312.38403981015955</v>
      </c>
      <c r="D44" s="205">
        <f t="shared" si="47"/>
        <v>327.61463302094984</v>
      </c>
      <c r="E44" s="205">
        <f t="shared" si="47"/>
        <v>347.34119700334475</v>
      </c>
      <c r="F44" s="205">
        <f t="shared" si="47"/>
        <v>332.53383590289798</v>
      </c>
      <c r="G44" s="205">
        <f t="shared" si="47"/>
        <v>322.20550300945825</v>
      </c>
      <c r="H44" s="205">
        <f t="shared" si="47"/>
        <v>328.3009458297505</v>
      </c>
      <c r="I44" s="205">
        <f t="shared" si="47"/>
        <v>339.42871883061059</v>
      </c>
      <c r="J44" s="205">
        <f t="shared" si="47"/>
        <v>335.47325881341351</v>
      </c>
      <c r="K44" s="205">
        <f t="shared" si="47"/>
        <v>356.27394668959585</v>
      </c>
      <c r="L44" s="205">
        <f t="shared" si="47"/>
        <v>334.77119518486677</v>
      </c>
      <c r="M44" s="205">
        <f t="shared" si="47"/>
        <v>354.07377472055032</v>
      </c>
      <c r="N44" s="205">
        <f t="shared" si="47"/>
        <v>348.51521926053317</v>
      </c>
      <c r="O44" s="205">
        <f t="shared" si="47"/>
        <v>303.48985382631133</v>
      </c>
      <c r="P44" s="205">
        <f t="shared" si="47"/>
        <v>290.63112639724858</v>
      </c>
      <c r="Q44" s="205">
        <f t="shared" si="47"/>
        <v>322.36319862424762</v>
      </c>
      <c r="R44" s="205">
        <f t="shared" ref="R44:V44" si="48">SUM(R45,R50)</f>
        <v>332.08976784178861</v>
      </c>
      <c r="S44" s="205">
        <f t="shared" si="48"/>
        <v>340.81109200343951</v>
      </c>
      <c r="T44" s="205">
        <f t="shared" si="48"/>
        <v>323.3457437661221</v>
      </c>
      <c r="U44" s="205">
        <f t="shared" si="48"/>
        <v>346.873086844368</v>
      </c>
      <c r="V44" s="205">
        <f t="shared" si="48"/>
        <v>350.49148753224432</v>
      </c>
      <c r="W44" s="205">
        <f t="shared" ref="W44:Y44" si="49">SUM(W45,W50)</f>
        <v>341.40842648323309</v>
      </c>
      <c r="X44" s="205">
        <f t="shared" si="49"/>
        <v>347.78297506448854</v>
      </c>
      <c r="Y44" s="205">
        <f t="shared" si="49"/>
        <v>323.44118658641469</v>
      </c>
      <c r="DA44" s="212" t="s">
        <v>244</v>
      </c>
    </row>
    <row r="45" spans="1:105" ht="12" customHeight="1" x14ac:dyDescent="0.25">
      <c r="A45" s="208" t="s">
        <v>39</v>
      </c>
      <c r="B45" s="192">
        <f t="shared" ref="B45:Q45" si="50">SUM(B46:B49)</f>
        <v>266.86441288086468</v>
      </c>
      <c r="C45" s="192">
        <f t="shared" si="50"/>
        <v>264.20601493596268</v>
      </c>
      <c r="D45" s="192">
        <f t="shared" si="50"/>
        <v>276.8700720406369</v>
      </c>
      <c r="E45" s="192">
        <f t="shared" si="50"/>
        <v>294.3896697978156</v>
      </c>
      <c r="F45" s="192">
        <f t="shared" si="50"/>
        <v>276.97366679909805</v>
      </c>
      <c r="G45" s="192">
        <f t="shared" si="50"/>
        <v>264.21030326382123</v>
      </c>
      <c r="H45" s="192">
        <f t="shared" si="50"/>
        <v>268.40245850588173</v>
      </c>
      <c r="I45" s="192">
        <f t="shared" si="50"/>
        <v>277.03418072366162</v>
      </c>
      <c r="J45" s="192">
        <f t="shared" si="50"/>
        <v>268.68500292687162</v>
      </c>
      <c r="K45" s="192">
        <f t="shared" si="50"/>
        <v>286.81254612820914</v>
      </c>
      <c r="L45" s="192">
        <f t="shared" si="50"/>
        <v>263.27871408685058</v>
      </c>
      <c r="M45" s="192">
        <f t="shared" si="50"/>
        <v>281.16855405907063</v>
      </c>
      <c r="N45" s="192">
        <f t="shared" si="50"/>
        <v>274.72129191604949</v>
      </c>
      <c r="O45" s="192">
        <f t="shared" si="50"/>
        <v>230.29482731098955</v>
      </c>
      <c r="P45" s="192">
        <f t="shared" si="50"/>
        <v>217.19577622616282</v>
      </c>
      <c r="Q45" s="192">
        <f t="shared" si="50"/>
        <v>248.93038515744863</v>
      </c>
      <c r="R45" s="192">
        <f t="shared" ref="R45:V45" si="51">SUM(R46:R49)</f>
        <v>259.05999910726337</v>
      </c>
      <c r="S45" s="192">
        <f t="shared" si="51"/>
        <v>267.22446474756333</v>
      </c>
      <c r="T45" s="192">
        <f t="shared" si="51"/>
        <v>250.61486569661815</v>
      </c>
      <c r="U45" s="192">
        <f t="shared" si="51"/>
        <v>271.96442473045443</v>
      </c>
      <c r="V45" s="192">
        <f t="shared" si="51"/>
        <v>276.98574845433967</v>
      </c>
      <c r="W45" s="192">
        <f t="shared" ref="W45:Y45" si="52">SUM(W46:W49)</f>
        <v>265.75186275441274</v>
      </c>
      <c r="X45" s="192">
        <f t="shared" si="52"/>
        <v>274.53711149667208</v>
      </c>
      <c r="Y45" s="192">
        <f t="shared" si="52"/>
        <v>250.07401707314008</v>
      </c>
      <c r="DA45" s="213" t="s">
        <v>245</v>
      </c>
    </row>
    <row r="46" spans="1:105" ht="12" customHeight="1" x14ac:dyDescent="0.25">
      <c r="A46" s="97" t="s">
        <v>215</v>
      </c>
      <c r="B46" s="74">
        <v>175.40474767727358</v>
      </c>
      <c r="C46" s="74">
        <v>177.59071527082838</v>
      </c>
      <c r="D46" s="74">
        <v>183.68590612443859</v>
      </c>
      <c r="E46" s="74">
        <v>190.78645277399903</v>
      </c>
      <c r="F46" s="74">
        <v>171.20661029846701</v>
      </c>
      <c r="G46" s="74">
        <v>149.19616144090773</v>
      </c>
      <c r="H46" s="74">
        <v>150.02866954466617</v>
      </c>
      <c r="I46" s="74">
        <v>143.38447070300913</v>
      </c>
      <c r="J46" s="74">
        <v>129.33101184368371</v>
      </c>
      <c r="K46" s="74">
        <v>144.64664722642141</v>
      </c>
      <c r="L46" s="74">
        <v>118.39508537113953</v>
      </c>
      <c r="M46" s="74">
        <v>136.72637983335733</v>
      </c>
      <c r="N46" s="74">
        <v>130.76010009738758</v>
      </c>
      <c r="O46" s="74">
        <v>103.78001090659677</v>
      </c>
      <c r="P46" s="74">
        <v>93.157026203984501</v>
      </c>
      <c r="Q46" s="74">
        <v>119.54630395640353</v>
      </c>
      <c r="R46" s="74">
        <v>122.96469366198023</v>
      </c>
      <c r="S46" s="74">
        <v>125.32104072605642</v>
      </c>
      <c r="T46" s="74">
        <v>107.78192210983201</v>
      </c>
      <c r="U46" s="74">
        <v>123.77870481731847</v>
      </c>
      <c r="V46" s="74">
        <v>126.64137556424606</v>
      </c>
      <c r="W46" s="74">
        <v>114.66035451978725</v>
      </c>
      <c r="X46" s="74">
        <v>124.81386929690622</v>
      </c>
      <c r="Y46" s="74">
        <v>101.15511408029143</v>
      </c>
      <c r="DA46" s="90" t="s">
        <v>246</v>
      </c>
    </row>
    <row r="47" spans="1:105" ht="12" customHeight="1" x14ac:dyDescent="0.25">
      <c r="A47" s="97" t="s">
        <v>56</v>
      </c>
      <c r="B47" s="74">
        <v>24.380124616176488</v>
      </c>
      <c r="C47" s="74">
        <v>20.776665512236228</v>
      </c>
      <c r="D47" s="74">
        <v>19.865936874206678</v>
      </c>
      <c r="E47" s="74">
        <v>22.738641446390368</v>
      </c>
      <c r="F47" s="74">
        <v>20.243264960201035</v>
      </c>
      <c r="G47" s="74">
        <v>21.007886387354954</v>
      </c>
      <c r="H47" s="74">
        <v>26.275649969178815</v>
      </c>
      <c r="I47" s="74">
        <v>33.145142054806477</v>
      </c>
      <c r="J47" s="74">
        <v>37.599686177370167</v>
      </c>
      <c r="K47" s="74">
        <v>37.308989851916479</v>
      </c>
      <c r="L47" s="74">
        <v>40.249187149825268</v>
      </c>
      <c r="M47" s="74">
        <v>35.150993606933028</v>
      </c>
      <c r="N47" s="74">
        <v>42.785200569433755</v>
      </c>
      <c r="O47" s="74">
        <v>35.232063610485255</v>
      </c>
      <c r="P47" s="74">
        <v>31.049309141670143</v>
      </c>
      <c r="Q47" s="74">
        <v>32.515053349149831</v>
      </c>
      <c r="R47" s="74">
        <v>35.873768600419311</v>
      </c>
      <c r="S47" s="74">
        <v>33.681017301774105</v>
      </c>
      <c r="T47" s="74">
        <v>37.648586032292016</v>
      </c>
      <c r="U47" s="74">
        <v>38.084527562816504</v>
      </c>
      <c r="V47" s="74">
        <v>37.265692175408532</v>
      </c>
      <c r="W47" s="74">
        <v>37.504561956625665</v>
      </c>
      <c r="X47" s="74">
        <v>38.22623483328573</v>
      </c>
      <c r="Y47" s="74">
        <v>42.813413585554784</v>
      </c>
      <c r="DA47" s="90" t="s">
        <v>247</v>
      </c>
    </row>
    <row r="48" spans="1:105" ht="12" customHeight="1" x14ac:dyDescent="0.25">
      <c r="A48" s="97" t="s">
        <v>55</v>
      </c>
      <c r="B48" s="74">
        <v>45.788259986781803</v>
      </c>
      <c r="C48" s="74">
        <v>43.162490576630361</v>
      </c>
      <c r="D48" s="74">
        <v>50.002684904976718</v>
      </c>
      <c r="E48" s="74">
        <v>56.723853004284123</v>
      </c>
      <c r="F48" s="74">
        <v>60.198057117421733</v>
      </c>
      <c r="G48" s="74">
        <v>69.084214275481258</v>
      </c>
      <c r="H48" s="74">
        <v>69.023009090500366</v>
      </c>
      <c r="I48" s="74">
        <v>77.188888379099993</v>
      </c>
      <c r="J48" s="74">
        <v>78.932115358993528</v>
      </c>
      <c r="K48" s="74">
        <v>81.317913313978238</v>
      </c>
      <c r="L48" s="74">
        <v>81.216098193820415</v>
      </c>
      <c r="M48" s="74">
        <v>83.868872548300473</v>
      </c>
      <c r="N48" s="74">
        <v>77.933974855305379</v>
      </c>
      <c r="O48" s="74">
        <v>67.376347784304699</v>
      </c>
      <c r="P48" s="74">
        <v>67.135909285332417</v>
      </c>
      <c r="Q48" s="74">
        <v>71.483505613342089</v>
      </c>
      <c r="R48" s="74">
        <v>74.990055338689245</v>
      </c>
      <c r="S48" s="74">
        <v>81.538426331327599</v>
      </c>
      <c r="T48" s="74">
        <v>79.522389798965278</v>
      </c>
      <c r="U48" s="74">
        <v>80.528219001587829</v>
      </c>
      <c r="V48" s="74">
        <v>82.986253303246059</v>
      </c>
      <c r="W48" s="74">
        <v>83.478677685683905</v>
      </c>
      <c r="X48" s="74">
        <v>82.854210573065984</v>
      </c>
      <c r="Y48" s="74">
        <v>79.536303875476449</v>
      </c>
      <c r="DA48" s="90" t="s">
        <v>248</v>
      </c>
    </row>
    <row r="49" spans="1:105" ht="12" customHeight="1" x14ac:dyDescent="0.25">
      <c r="A49" s="107" t="s">
        <v>54</v>
      </c>
      <c r="B49" s="193">
        <v>21.291280600632795</v>
      </c>
      <c r="C49" s="193">
        <v>22.676143576267716</v>
      </c>
      <c r="D49" s="193">
        <v>23.315544137014918</v>
      </c>
      <c r="E49" s="193">
        <v>24.140722573142028</v>
      </c>
      <c r="F49" s="193">
        <v>25.325734423008253</v>
      </c>
      <c r="G49" s="193">
        <v>24.922041160077303</v>
      </c>
      <c r="H49" s="193">
        <v>23.075129901536403</v>
      </c>
      <c r="I49" s="193">
        <v>23.315679586745972</v>
      </c>
      <c r="J49" s="193">
        <v>22.822189546824241</v>
      </c>
      <c r="K49" s="193">
        <v>23.53899573589301</v>
      </c>
      <c r="L49" s="193">
        <v>23.418343372065358</v>
      </c>
      <c r="M49" s="193">
        <v>25.422308070479829</v>
      </c>
      <c r="N49" s="193">
        <v>23.242016393922796</v>
      </c>
      <c r="O49" s="193">
        <v>23.906405009602807</v>
      </c>
      <c r="P49" s="193">
        <v>25.853531595175763</v>
      </c>
      <c r="Q49" s="193">
        <v>25.385522238553172</v>
      </c>
      <c r="R49" s="193">
        <v>25.231481506174561</v>
      </c>
      <c r="S49" s="193">
        <v>26.683980388405217</v>
      </c>
      <c r="T49" s="193">
        <v>25.661967755528835</v>
      </c>
      <c r="U49" s="193">
        <v>29.572973348731612</v>
      </c>
      <c r="V49" s="193">
        <v>30.092427411438997</v>
      </c>
      <c r="W49" s="193">
        <v>30.10826859231593</v>
      </c>
      <c r="X49" s="193">
        <v>28.642796793414174</v>
      </c>
      <c r="Y49" s="193">
        <v>26.569185531817432</v>
      </c>
      <c r="DA49" s="214" t="s">
        <v>249</v>
      </c>
    </row>
    <row r="50" spans="1:105" ht="12" customHeight="1" x14ac:dyDescent="0.25">
      <c r="A50" s="209" t="s">
        <v>58</v>
      </c>
      <c r="B50" s="77">
        <v>46.420077318375675</v>
      </c>
      <c r="C50" s="77">
        <v>48.178024874196844</v>
      </c>
      <c r="D50" s="77">
        <v>50.744560980312947</v>
      </c>
      <c r="E50" s="77">
        <v>52.951527205529167</v>
      </c>
      <c r="F50" s="77">
        <v>55.560169103799893</v>
      </c>
      <c r="G50" s="77">
        <v>57.995199745637002</v>
      </c>
      <c r="H50" s="77">
        <v>59.898487323868807</v>
      </c>
      <c r="I50" s="77">
        <v>62.394538106948957</v>
      </c>
      <c r="J50" s="77">
        <v>66.788255886541918</v>
      </c>
      <c r="K50" s="77">
        <v>69.461400561386696</v>
      </c>
      <c r="L50" s="77">
        <v>71.492481098016185</v>
      </c>
      <c r="M50" s="77">
        <v>72.90522066147966</v>
      </c>
      <c r="N50" s="77">
        <v>73.793927344483691</v>
      </c>
      <c r="O50" s="77">
        <v>73.195026515321771</v>
      </c>
      <c r="P50" s="77">
        <v>73.435350171085773</v>
      </c>
      <c r="Q50" s="77">
        <v>73.432813466798962</v>
      </c>
      <c r="R50" s="77">
        <v>73.029768734525234</v>
      </c>
      <c r="S50" s="77">
        <v>73.586627255876152</v>
      </c>
      <c r="T50" s="77">
        <v>72.730878069503959</v>
      </c>
      <c r="U50" s="77">
        <v>74.908662113913579</v>
      </c>
      <c r="V50" s="77">
        <v>73.50573907790465</v>
      </c>
      <c r="W50" s="77">
        <v>75.656563728820331</v>
      </c>
      <c r="X50" s="77">
        <v>73.245863567816443</v>
      </c>
      <c r="Y50" s="77">
        <v>73.367169513274575</v>
      </c>
      <c r="DA50" s="92" t="s">
        <v>250</v>
      </c>
    </row>
    <row r="51" spans="1:105" s="2" customFormat="1" ht="12" customHeight="1" x14ac:dyDescent="0.25">
      <c r="DA51" s="9"/>
    </row>
    <row r="52" spans="1:105" ht="12.95" customHeight="1" x14ac:dyDescent="0.25">
      <c r="A52" s="23" t="s">
        <v>78</v>
      </c>
      <c r="B52" s="207">
        <f t="shared" ref="B52:Q52" si="53">IF(B44=0,0,B44/B$44)</f>
        <v>1</v>
      </c>
      <c r="C52" s="207">
        <f t="shared" si="53"/>
        <v>1</v>
      </c>
      <c r="D52" s="207">
        <f t="shared" si="53"/>
        <v>1</v>
      </c>
      <c r="E52" s="207">
        <f t="shared" si="53"/>
        <v>1</v>
      </c>
      <c r="F52" s="207">
        <f t="shared" si="53"/>
        <v>1</v>
      </c>
      <c r="G52" s="207">
        <f t="shared" si="53"/>
        <v>1</v>
      </c>
      <c r="H52" s="207">
        <f t="shared" si="53"/>
        <v>1</v>
      </c>
      <c r="I52" s="207">
        <f t="shared" si="53"/>
        <v>1</v>
      </c>
      <c r="J52" s="207">
        <f t="shared" si="53"/>
        <v>1</v>
      </c>
      <c r="K52" s="207">
        <f t="shared" si="53"/>
        <v>1</v>
      </c>
      <c r="L52" s="207">
        <f t="shared" si="53"/>
        <v>1</v>
      </c>
      <c r="M52" s="207">
        <f t="shared" si="53"/>
        <v>1</v>
      </c>
      <c r="N52" s="207">
        <f t="shared" si="53"/>
        <v>1</v>
      </c>
      <c r="O52" s="207">
        <f t="shared" si="53"/>
        <v>1</v>
      </c>
      <c r="P52" s="207">
        <f t="shared" si="53"/>
        <v>1</v>
      </c>
      <c r="Q52" s="207">
        <f t="shared" si="53"/>
        <v>1</v>
      </c>
      <c r="R52" s="207">
        <f t="shared" ref="R52:V52" si="54">IF(R44=0,0,R44/R$44)</f>
        <v>1</v>
      </c>
      <c r="S52" s="207">
        <f t="shared" si="54"/>
        <v>1</v>
      </c>
      <c r="T52" s="207">
        <f t="shared" si="54"/>
        <v>1</v>
      </c>
      <c r="U52" s="207">
        <f t="shared" si="54"/>
        <v>1</v>
      </c>
      <c r="V52" s="207">
        <f t="shared" si="54"/>
        <v>1</v>
      </c>
      <c r="W52" s="207">
        <f t="shared" ref="W52:Y52" si="55">IF(W44=0,0,W44/W$44)</f>
        <v>1</v>
      </c>
      <c r="X52" s="207">
        <f t="shared" si="55"/>
        <v>1</v>
      </c>
      <c r="Y52" s="207">
        <f t="shared" si="55"/>
        <v>1</v>
      </c>
      <c r="DA52" s="215"/>
    </row>
    <row r="53" spans="1:105" ht="12" customHeight="1" x14ac:dyDescent="0.25">
      <c r="A53" s="194" t="s">
        <v>39</v>
      </c>
      <c r="B53" s="195">
        <f t="shared" ref="B53:Q53" si="56">IF(B45=0,0,B45/B$44)</f>
        <v>0.85182771962680381</v>
      </c>
      <c r="C53" s="195">
        <f t="shared" si="56"/>
        <v>0.84577309102131026</v>
      </c>
      <c r="D53" s="195">
        <f t="shared" si="56"/>
        <v>0.84510899127918993</v>
      </c>
      <c r="E53" s="195">
        <f t="shared" si="56"/>
        <v>0.84755183760992436</v>
      </c>
      <c r="F53" s="195">
        <f t="shared" si="56"/>
        <v>0.83291874959748802</v>
      </c>
      <c r="G53" s="195">
        <f t="shared" si="56"/>
        <v>0.82000555793134733</v>
      </c>
      <c r="H53" s="195">
        <f t="shared" si="56"/>
        <v>0.81755006165918631</v>
      </c>
      <c r="I53" s="195">
        <f t="shared" si="56"/>
        <v>0.81617778742497471</v>
      </c>
      <c r="J53" s="195">
        <f t="shared" si="56"/>
        <v>0.80091332429065898</v>
      </c>
      <c r="K53" s="195">
        <f t="shared" si="56"/>
        <v>0.8050337353971464</v>
      </c>
      <c r="L53" s="195">
        <f t="shared" si="56"/>
        <v>0.78644374986164289</v>
      </c>
      <c r="M53" s="195">
        <f t="shared" si="56"/>
        <v>0.7940959600325681</v>
      </c>
      <c r="N53" s="195">
        <f t="shared" si="56"/>
        <v>0.78826196600235443</v>
      </c>
      <c r="O53" s="195">
        <f t="shared" si="56"/>
        <v>0.75882216294053884</v>
      </c>
      <c r="P53" s="195">
        <f t="shared" si="56"/>
        <v>0.74732455163556433</v>
      </c>
      <c r="Q53" s="195">
        <f t="shared" si="56"/>
        <v>0.77220472504247106</v>
      </c>
      <c r="R53" s="195">
        <f t="shared" ref="R53:V53" si="57">IF(R45=0,0,R45/R$44)</f>
        <v>0.78009027736946879</v>
      </c>
      <c r="S53" s="195">
        <f t="shared" si="57"/>
        <v>0.78408382537287391</v>
      </c>
      <c r="T53" s="195">
        <f t="shared" si="57"/>
        <v>0.77506777351579859</v>
      </c>
      <c r="U53" s="195">
        <f t="shared" si="57"/>
        <v>0.78404590913816574</v>
      </c>
      <c r="V53" s="195">
        <f t="shared" si="57"/>
        <v>0.79027810462545878</v>
      </c>
      <c r="W53" s="195">
        <f t="shared" ref="W53:Y53" si="58">IF(W45=0,0,W45/W$44)</f>
        <v>0.77839866312574479</v>
      </c>
      <c r="X53" s="195">
        <f t="shared" si="58"/>
        <v>0.78939203808284564</v>
      </c>
      <c r="Y53" s="195">
        <f t="shared" si="58"/>
        <v>0.77316689229473601</v>
      </c>
      <c r="DA53" s="62"/>
    </row>
    <row r="54" spans="1:105" ht="12" customHeight="1" x14ac:dyDescent="0.25">
      <c r="A54" s="97" t="s">
        <v>57</v>
      </c>
      <c r="B54" s="196">
        <f t="shared" ref="B54:Q54" si="59">IF(B46=0,0,B46/B$44)</f>
        <v>0.55988966311648869</v>
      </c>
      <c r="C54" s="196">
        <f t="shared" si="59"/>
        <v>0.56850124410566205</v>
      </c>
      <c r="D54" s="196">
        <f t="shared" si="59"/>
        <v>0.56067674520720356</v>
      </c>
      <c r="E54" s="196">
        <f t="shared" si="59"/>
        <v>0.54927677574670719</v>
      </c>
      <c r="F54" s="196">
        <f t="shared" si="59"/>
        <v>0.51485470593873772</v>
      </c>
      <c r="G54" s="196">
        <f t="shared" si="59"/>
        <v>0.46304659618593824</v>
      </c>
      <c r="H54" s="196">
        <f t="shared" si="59"/>
        <v>0.45698518828656581</v>
      </c>
      <c r="I54" s="196">
        <f t="shared" si="59"/>
        <v>0.42242881273273786</v>
      </c>
      <c r="J54" s="196">
        <f t="shared" si="59"/>
        <v>0.38551809554399141</v>
      </c>
      <c r="K54" s="196">
        <f t="shared" si="59"/>
        <v>0.4059983857097611</v>
      </c>
      <c r="L54" s="196">
        <f t="shared" si="59"/>
        <v>0.35365971467694407</v>
      </c>
      <c r="M54" s="196">
        <f t="shared" si="59"/>
        <v>0.38615223604534804</v>
      </c>
      <c r="N54" s="196">
        <f t="shared" si="59"/>
        <v>0.37519193673903128</v>
      </c>
      <c r="O54" s="196">
        <f t="shared" si="59"/>
        <v>0.34195545451740395</v>
      </c>
      <c r="P54" s="196">
        <f t="shared" si="59"/>
        <v>0.32053354834627384</v>
      </c>
      <c r="Q54" s="196">
        <f t="shared" si="59"/>
        <v>0.37084352204777837</v>
      </c>
      <c r="R54" s="196">
        <f t="shared" ref="R54:V54" si="60">IF(R46=0,0,R46/R$44)</f>
        <v>0.37027546636294445</v>
      </c>
      <c r="S54" s="196">
        <f t="shared" si="60"/>
        <v>0.36771409049325093</v>
      </c>
      <c r="T54" s="196">
        <f t="shared" si="60"/>
        <v>0.33333335659365076</v>
      </c>
      <c r="U54" s="196">
        <f t="shared" si="60"/>
        <v>0.35684147750803863</v>
      </c>
      <c r="V54" s="196">
        <f t="shared" si="60"/>
        <v>0.36132511079201424</v>
      </c>
      <c r="W54" s="196">
        <f t="shared" ref="W54:Y54" si="61">IF(W46=0,0,W46/W$44)</f>
        <v>0.33584512163591351</v>
      </c>
      <c r="X54" s="196">
        <f t="shared" si="61"/>
        <v>0.35888435675657293</v>
      </c>
      <c r="Y54" s="196">
        <f t="shared" si="61"/>
        <v>0.31274654643670596</v>
      </c>
      <c r="DA54" s="59"/>
    </row>
    <row r="55" spans="1:105" ht="12" customHeight="1" x14ac:dyDescent="0.25">
      <c r="A55" s="97" t="s">
        <v>56</v>
      </c>
      <c r="B55" s="197">
        <f t="shared" ref="B55:Q55" si="62">IF(B47=0,0,B47/B$44)</f>
        <v>7.7821039275424705E-2</v>
      </c>
      <c r="C55" s="197">
        <f t="shared" si="62"/>
        <v>6.6510009681872734E-2</v>
      </c>
      <c r="D55" s="197">
        <f t="shared" si="62"/>
        <v>6.0638124405561336E-2</v>
      </c>
      <c r="E55" s="197">
        <f t="shared" si="62"/>
        <v>6.5464856004890784E-2</v>
      </c>
      <c r="F55" s="197">
        <f t="shared" si="62"/>
        <v>6.0875805029693877E-2</v>
      </c>
      <c r="G55" s="197">
        <f t="shared" si="62"/>
        <v>6.5200271848672539E-2</v>
      </c>
      <c r="H55" s="197">
        <f t="shared" si="62"/>
        <v>8.0035255161295754E-2</v>
      </c>
      <c r="I55" s="197">
        <f t="shared" si="62"/>
        <v>9.7649786880135259E-2</v>
      </c>
      <c r="J55" s="197">
        <f t="shared" si="62"/>
        <v>0.11207953298680863</v>
      </c>
      <c r="K55" s="197">
        <f t="shared" si="62"/>
        <v>0.10471994991096553</v>
      </c>
      <c r="L55" s="197">
        <f t="shared" si="62"/>
        <v>0.12022894361505305</v>
      </c>
      <c r="M55" s="197">
        <f t="shared" si="62"/>
        <v>9.9275902697610538E-2</v>
      </c>
      <c r="N55" s="197">
        <f t="shared" si="62"/>
        <v>0.12276422435787403</v>
      </c>
      <c r="O55" s="197">
        <f t="shared" si="62"/>
        <v>0.11608975775067831</v>
      </c>
      <c r="P55" s="197">
        <f t="shared" si="62"/>
        <v>0.10683408045988321</v>
      </c>
      <c r="Q55" s="197">
        <f t="shared" si="62"/>
        <v>0.1008646566602969</v>
      </c>
      <c r="R55" s="197">
        <f t="shared" ref="R55:V55" si="63">IF(R47=0,0,R47/R$44)</f>
        <v>0.10802431172016715</v>
      </c>
      <c r="S55" s="197">
        <f t="shared" si="63"/>
        <v>9.8826059632572613E-2</v>
      </c>
      <c r="T55" s="197">
        <f t="shared" si="63"/>
        <v>0.11643445679471651</v>
      </c>
      <c r="U55" s="197">
        <f t="shared" si="63"/>
        <v>0.10979383817085797</v>
      </c>
      <c r="V55" s="197">
        <f t="shared" si="63"/>
        <v>0.10632410058740779</v>
      </c>
      <c r="W55" s="197">
        <f t="shared" ref="W55:Y55" si="64">IF(W47=0,0,W47/W$44)</f>
        <v>0.10985247887098519</v>
      </c>
      <c r="X55" s="197">
        <f t="shared" si="64"/>
        <v>0.10991404862816397</v>
      </c>
      <c r="Y55" s="197">
        <f t="shared" si="64"/>
        <v>0.13236846561628665</v>
      </c>
      <c r="DA55" s="63"/>
    </row>
    <row r="56" spans="1:105" ht="12" customHeight="1" x14ac:dyDescent="0.25">
      <c r="A56" s="97" t="s">
        <v>55</v>
      </c>
      <c r="B56" s="197">
        <f t="shared" ref="B56:Q56" si="65">IF(B48=0,0,B48/B$44)</f>
        <v>0.14615552770474441</v>
      </c>
      <c r="C56" s="197">
        <f t="shared" si="65"/>
        <v>0.13817124140804649</v>
      </c>
      <c r="D56" s="197">
        <f t="shared" si="65"/>
        <v>0.15262653088447126</v>
      </c>
      <c r="E56" s="197">
        <f t="shared" si="65"/>
        <v>0.16330873934236456</v>
      </c>
      <c r="F56" s="197">
        <f t="shared" si="65"/>
        <v>0.18102836649380832</v>
      </c>
      <c r="G56" s="197">
        <f t="shared" si="65"/>
        <v>0.21441041084097595</v>
      </c>
      <c r="H56" s="197">
        <f t="shared" si="65"/>
        <v>0.21024310154224821</v>
      </c>
      <c r="I56" s="197">
        <f t="shared" si="65"/>
        <v>0.22740824242871605</v>
      </c>
      <c r="J56" s="197">
        <f t="shared" si="65"/>
        <v>0.23528586343418414</v>
      </c>
      <c r="K56" s="197">
        <f t="shared" si="65"/>
        <v>0.22824546692106729</v>
      </c>
      <c r="L56" s="197">
        <f t="shared" si="65"/>
        <v>0.2426018109143811</v>
      </c>
      <c r="M56" s="197">
        <f t="shared" si="65"/>
        <v>0.23686835494804229</v>
      </c>
      <c r="N56" s="197">
        <f t="shared" si="65"/>
        <v>0.22361713505844261</v>
      </c>
      <c r="O56" s="197">
        <f t="shared" si="65"/>
        <v>0.22200527277878784</v>
      </c>
      <c r="P56" s="197">
        <f t="shared" si="65"/>
        <v>0.23100040975503716</v>
      </c>
      <c r="Q56" s="197">
        <f t="shared" si="65"/>
        <v>0.2217483444711211</v>
      </c>
      <c r="R56" s="197">
        <f t="shared" ref="R56:V56" si="66">IF(R48=0,0,R48/R$44)</f>
        <v>0.2258126043028684</v>
      </c>
      <c r="S56" s="197">
        <f t="shared" si="66"/>
        <v>0.23924815900799584</v>
      </c>
      <c r="T56" s="197">
        <f t="shared" si="66"/>
        <v>0.24593609574921232</v>
      </c>
      <c r="U56" s="197">
        <f t="shared" si="66"/>
        <v>0.23215470457562057</v>
      </c>
      <c r="V56" s="197">
        <f t="shared" si="66"/>
        <v>0.23677109503440233</v>
      </c>
      <c r="W56" s="197">
        <f t="shared" ref="W56:Y56" si="67">IF(W48=0,0,W48/W$44)</f>
        <v>0.24451264588158497</v>
      </c>
      <c r="X56" s="197">
        <f t="shared" si="67"/>
        <v>0.23823538388474172</v>
      </c>
      <c r="Y56" s="197">
        <f t="shared" si="67"/>
        <v>0.24590654243789856</v>
      </c>
      <c r="DA56" s="63"/>
    </row>
    <row r="57" spans="1:105" ht="12" customHeight="1" x14ac:dyDescent="0.25">
      <c r="A57" s="97" t="s">
        <v>54</v>
      </c>
      <c r="B57" s="198">
        <f t="shared" ref="B57:Q57" si="68">IF(B49=0,0,B49/B$44)</f>
        <v>6.7961489530145983E-2</v>
      </c>
      <c r="C57" s="198">
        <f t="shared" si="68"/>
        <v>7.2590595825728951E-2</v>
      </c>
      <c r="D57" s="198">
        <f t="shared" si="68"/>
        <v>7.1167590781953768E-2</v>
      </c>
      <c r="E57" s="198">
        <f t="shared" si="68"/>
        <v>6.9501466515961716E-2</v>
      </c>
      <c r="F57" s="198">
        <f t="shared" si="68"/>
        <v>7.6159872135248011E-2</v>
      </c>
      <c r="G57" s="198">
        <f t="shared" si="68"/>
        <v>7.7348279055760638E-2</v>
      </c>
      <c r="H57" s="198">
        <f t="shared" si="68"/>
        <v>7.028651666907669E-2</v>
      </c>
      <c r="I57" s="198">
        <f t="shared" si="68"/>
        <v>6.8690945383385466E-2</v>
      </c>
      <c r="J57" s="198">
        <f t="shared" si="68"/>
        <v>6.8029832325674847E-2</v>
      </c>
      <c r="K57" s="198">
        <f t="shared" si="68"/>
        <v>6.606993285535244E-2</v>
      </c>
      <c r="L57" s="198">
        <f t="shared" si="68"/>
        <v>6.9953280655264627E-2</v>
      </c>
      <c r="M57" s="198">
        <f t="shared" si="68"/>
        <v>7.1799466341567281E-2</v>
      </c>
      <c r="N57" s="198">
        <f t="shared" si="68"/>
        <v>6.6688669847006554E-2</v>
      </c>
      <c r="O57" s="198">
        <f t="shared" si="68"/>
        <v>7.8771677893668748E-2</v>
      </c>
      <c r="P57" s="198">
        <f t="shared" si="68"/>
        <v>8.8956513074370136E-2</v>
      </c>
      <c r="Q57" s="198">
        <f t="shared" si="68"/>
        <v>7.8748201863274706E-2</v>
      </c>
      <c r="R57" s="198">
        <f t="shared" ref="R57:V57" si="69">IF(R49=0,0,R49/R$44)</f>
        <v>7.5977894983488711E-2</v>
      </c>
      <c r="S57" s="198">
        <f t="shared" si="69"/>
        <v>7.8295516239054563E-2</v>
      </c>
      <c r="T57" s="198">
        <f t="shared" si="69"/>
        <v>7.9363864378218907E-2</v>
      </c>
      <c r="U57" s="198">
        <f t="shared" si="69"/>
        <v>8.5255888883648545E-2</v>
      </c>
      <c r="V57" s="198">
        <f t="shared" si="69"/>
        <v>8.5857798211634376E-2</v>
      </c>
      <c r="W57" s="198">
        <f t="shared" ref="W57:Y57" si="70">IF(W49=0,0,W49/W$44)</f>
        <v>8.8188416737261105E-2</v>
      </c>
      <c r="X57" s="198">
        <f t="shared" si="70"/>
        <v>8.2358248813367049E-2</v>
      </c>
      <c r="Y57" s="198">
        <f t="shared" si="70"/>
        <v>8.2145337803844809E-2</v>
      </c>
      <c r="DA57" s="60"/>
    </row>
    <row r="58" spans="1:105" ht="12" customHeight="1" x14ac:dyDescent="0.25">
      <c r="A58" s="194" t="s">
        <v>58</v>
      </c>
      <c r="B58" s="195">
        <f t="shared" ref="B58:Q58" si="71">IF(B50=0,0,B50/B$44)</f>
        <v>0.14817228037319619</v>
      </c>
      <c r="C58" s="195">
        <f t="shared" si="71"/>
        <v>0.15422690897868965</v>
      </c>
      <c r="D58" s="195">
        <f t="shared" si="71"/>
        <v>0.1548910087208101</v>
      </c>
      <c r="E58" s="195">
        <f t="shared" si="71"/>
        <v>0.15244816239007569</v>
      </c>
      <c r="F58" s="195">
        <f t="shared" si="71"/>
        <v>0.16708125040251187</v>
      </c>
      <c r="G58" s="195">
        <f t="shared" si="71"/>
        <v>0.17999444206865259</v>
      </c>
      <c r="H58" s="195">
        <f t="shared" si="71"/>
        <v>0.18244993834081372</v>
      </c>
      <c r="I58" s="195">
        <f t="shared" si="71"/>
        <v>0.18382221257502521</v>
      </c>
      <c r="J58" s="195">
        <f t="shared" si="71"/>
        <v>0.19908667570934113</v>
      </c>
      <c r="K58" s="195">
        <f t="shared" si="71"/>
        <v>0.1949662646028536</v>
      </c>
      <c r="L58" s="195">
        <f t="shared" si="71"/>
        <v>0.21355625013835713</v>
      </c>
      <c r="M58" s="195">
        <f t="shared" si="71"/>
        <v>0.20590403996743187</v>
      </c>
      <c r="N58" s="195">
        <f t="shared" si="71"/>
        <v>0.21173803399764562</v>
      </c>
      <c r="O58" s="195">
        <f t="shared" si="71"/>
        <v>0.24117783705946108</v>
      </c>
      <c r="P58" s="195">
        <f t="shared" si="71"/>
        <v>0.25267544836443573</v>
      </c>
      <c r="Q58" s="195">
        <f t="shared" si="71"/>
        <v>0.22779527495752883</v>
      </c>
      <c r="R58" s="195">
        <f t="shared" ref="R58:V58" si="72">IF(R50=0,0,R50/R$44)</f>
        <v>0.21990972263053121</v>
      </c>
      <c r="S58" s="195">
        <f t="shared" si="72"/>
        <v>0.21591617462712601</v>
      </c>
      <c r="T58" s="195">
        <f t="shared" si="72"/>
        <v>0.2249322264842015</v>
      </c>
      <c r="U58" s="195">
        <f t="shared" si="72"/>
        <v>0.21595409086183429</v>
      </c>
      <c r="V58" s="195">
        <f t="shared" si="72"/>
        <v>0.2097218953745412</v>
      </c>
      <c r="W58" s="195">
        <f t="shared" ref="W58:Y58" si="73">IF(W50=0,0,W50/W$44)</f>
        <v>0.22160133687425521</v>
      </c>
      <c r="X58" s="195">
        <f t="shared" si="73"/>
        <v>0.21060796191715433</v>
      </c>
      <c r="Y58" s="195">
        <f t="shared" si="73"/>
        <v>0.22683310770526394</v>
      </c>
      <c r="DA58" s="62"/>
    </row>
    <row r="59" spans="1:105" s="2" customFormat="1" ht="12" customHeight="1" x14ac:dyDescent="0.25">
      <c r="DA59" s="9"/>
    </row>
    <row r="60" spans="1:105" s="2" customFormat="1" ht="12.95" customHeight="1" x14ac:dyDescent="0.25">
      <c r="A60" s="190" t="s">
        <v>77</v>
      </c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X60" s="191"/>
      <c r="Y60" s="191"/>
      <c r="DA60" s="211"/>
    </row>
    <row r="61" spans="1:105" s="2" customFormat="1" ht="12" customHeight="1" x14ac:dyDescent="0.25">
      <c r="DA61" s="9"/>
    </row>
    <row r="62" spans="1:105" ht="12.95" customHeight="1" x14ac:dyDescent="0.25">
      <c r="A62" s="23" t="s">
        <v>76</v>
      </c>
      <c r="B62" s="22">
        <v>555.5017787446518</v>
      </c>
      <c r="C62" s="22">
        <v>558.87074853268859</v>
      </c>
      <c r="D62" s="22">
        <v>570.42415090054169</v>
      </c>
      <c r="E62" s="22">
        <v>590.78512581764016</v>
      </c>
      <c r="F62" s="22">
        <v>530.76618761027078</v>
      </c>
      <c r="G62" s="22">
        <v>463.58824068000001</v>
      </c>
      <c r="H62" s="22">
        <v>467.1071495999999</v>
      </c>
      <c r="I62" s="22">
        <v>441.41510484000003</v>
      </c>
      <c r="J62" s="22">
        <v>393.99381576000002</v>
      </c>
      <c r="K62" s="22">
        <v>431.40048876000003</v>
      </c>
      <c r="L62" s="22">
        <v>368.52437123999999</v>
      </c>
      <c r="M62" s="22">
        <v>418.37559912000006</v>
      </c>
      <c r="N62" s="22">
        <v>405.32149979999997</v>
      </c>
      <c r="O62" s="22">
        <v>332.49707172000001</v>
      </c>
      <c r="P62" s="22">
        <v>301.66213391999997</v>
      </c>
      <c r="Q62" s="22">
        <v>352.40139683999996</v>
      </c>
      <c r="R62" s="22">
        <v>355.28495003999996</v>
      </c>
      <c r="S62" s="22">
        <v>348.41272788000003</v>
      </c>
      <c r="T62" s="22">
        <v>283.97317176000001</v>
      </c>
      <c r="U62" s="22">
        <v>327.36000419999999</v>
      </c>
      <c r="V62" s="22">
        <v>323.16810984</v>
      </c>
      <c r="W62" s="22">
        <v>293.12268588000006</v>
      </c>
      <c r="X62" s="22">
        <v>315.23566319999998</v>
      </c>
      <c r="Y62" s="22">
        <v>269.55794448</v>
      </c>
      <c r="DA62" s="57" t="s">
        <v>251</v>
      </c>
    </row>
    <row r="63" spans="1:105" ht="12" customHeight="1" x14ac:dyDescent="0.25">
      <c r="A63" s="30" t="s">
        <v>51</v>
      </c>
      <c r="B63" s="31">
        <v>0</v>
      </c>
      <c r="C63" s="31">
        <v>0</v>
      </c>
      <c r="D63" s="31">
        <v>0</v>
      </c>
      <c r="E63" s="31">
        <v>0</v>
      </c>
      <c r="F63" s="31">
        <v>0</v>
      </c>
      <c r="G63" s="31">
        <v>0</v>
      </c>
      <c r="H63" s="31">
        <v>0</v>
      </c>
      <c r="I63" s="31">
        <v>0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X63" s="31">
        <v>0</v>
      </c>
      <c r="Y63" s="31">
        <v>0</v>
      </c>
      <c r="DA63" s="59" t="s">
        <v>252</v>
      </c>
    </row>
    <row r="64" spans="1:105" ht="12" customHeight="1" x14ac:dyDescent="0.25">
      <c r="A64" s="73" t="s">
        <v>75</v>
      </c>
      <c r="B64" s="98">
        <v>555.5017787446518</v>
      </c>
      <c r="C64" s="98">
        <v>558.87074853268859</v>
      </c>
      <c r="D64" s="98">
        <v>570.42415090054169</v>
      </c>
      <c r="E64" s="98">
        <v>590.78512581764016</v>
      </c>
      <c r="F64" s="98">
        <v>530.76618761027078</v>
      </c>
      <c r="G64" s="98">
        <v>463.58824068000001</v>
      </c>
      <c r="H64" s="98">
        <v>467.1071495999999</v>
      </c>
      <c r="I64" s="98">
        <v>441.41510484000003</v>
      </c>
      <c r="J64" s="98">
        <v>393.99381576000002</v>
      </c>
      <c r="K64" s="98">
        <v>431.40048876000003</v>
      </c>
      <c r="L64" s="98">
        <v>368.52437123999999</v>
      </c>
      <c r="M64" s="98">
        <v>418.37559912000006</v>
      </c>
      <c r="N64" s="98">
        <v>405.32149979999997</v>
      </c>
      <c r="O64" s="98">
        <v>332.49707172000001</v>
      </c>
      <c r="P64" s="98">
        <v>301.66213391999997</v>
      </c>
      <c r="Q64" s="98">
        <v>352.40139683999996</v>
      </c>
      <c r="R64" s="98">
        <v>355.28495003999996</v>
      </c>
      <c r="S64" s="98">
        <v>348.41272788000003</v>
      </c>
      <c r="T64" s="98">
        <v>283.97317176000001</v>
      </c>
      <c r="U64" s="98">
        <v>327.36000419999999</v>
      </c>
      <c r="V64" s="98">
        <v>323.16810984</v>
      </c>
      <c r="W64" s="98">
        <v>293.12268588000006</v>
      </c>
      <c r="X64" s="98">
        <v>315.23566319999998</v>
      </c>
      <c r="Y64" s="98">
        <v>269.55794448</v>
      </c>
      <c r="DA64" s="63"/>
    </row>
    <row r="65" spans="1:105" ht="12" customHeight="1" x14ac:dyDescent="0.25">
      <c r="A65" s="97" t="s">
        <v>74</v>
      </c>
      <c r="B65" s="98">
        <v>158.18536476000003</v>
      </c>
      <c r="C65" s="98">
        <v>158.18536476000003</v>
      </c>
      <c r="D65" s="98">
        <v>161.17002000000002</v>
      </c>
      <c r="E65" s="98">
        <v>173.10864096</v>
      </c>
      <c r="F65" s="98">
        <v>167.13933048000001</v>
      </c>
      <c r="G65" s="98">
        <v>158.18536476000003</v>
      </c>
      <c r="H65" s="98">
        <v>104.46202476000001</v>
      </c>
      <c r="I65" s="98">
        <v>107.44668</v>
      </c>
      <c r="J65" s="98">
        <v>101.47736952000001</v>
      </c>
      <c r="K65" s="98">
        <v>107.44668</v>
      </c>
      <c r="L65" s="98">
        <v>101.47736952000001</v>
      </c>
      <c r="M65" s="98">
        <v>113.41599048000002</v>
      </c>
      <c r="N65" s="98">
        <v>110.43133524000002</v>
      </c>
      <c r="O65" s="98">
        <v>98.49271428000003</v>
      </c>
      <c r="P65" s="98">
        <v>92.52363096000002</v>
      </c>
      <c r="Q65" s="98">
        <v>101.47736952000001</v>
      </c>
      <c r="R65" s="98">
        <v>104.46202476000001</v>
      </c>
      <c r="S65" s="98">
        <v>96.901912800000005</v>
      </c>
      <c r="T65" s="98">
        <v>84.906728999999999</v>
      </c>
      <c r="U65" s="98">
        <v>95.943979080000005</v>
      </c>
      <c r="V65" s="98">
        <v>93.439767240000023</v>
      </c>
      <c r="W65" s="98">
        <v>99.87475572000001</v>
      </c>
      <c r="X65" s="98">
        <v>104.99925816</v>
      </c>
      <c r="Y65" s="98">
        <v>100.27455732000001</v>
      </c>
      <c r="DA65" s="63" t="s">
        <v>253</v>
      </c>
    </row>
    <row r="66" spans="1:105" ht="12" customHeight="1" x14ac:dyDescent="0.25">
      <c r="A66" s="97" t="s">
        <v>196</v>
      </c>
      <c r="B66" s="98">
        <v>397.31641398465177</v>
      </c>
      <c r="C66" s="98">
        <v>400.68538377268857</v>
      </c>
      <c r="D66" s="98">
        <v>409.25413090054167</v>
      </c>
      <c r="E66" s="98">
        <v>417.67648485764016</v>
      </c>
      <c r="F66" s="98">
        <v>363.62685713027076</v>
      </c>
      <c r="G66" s="98">
        <v>305.40287591999999</v>
      </c>
      <c r="H66" s="98">
        <v>362.64512483999988</v>
      </c>
      <c r="I66" s="98">
        <v>333.96842484000001</v>
      </c>
      <c r="J66" s="98">
        <v>292.51644623999999</v>
      </c>
      <c r="K66" s="98">
        <v>323.95380876000002</v>
      </c>
      <c r="L66" s="98">
        <v>267.04700171999997</v>
      </c>
      <c r="M66" s="98">
        <v>304.95960864000006</v>
      </c>
      <c r="N66" s="98">
        <v>294.89016455999996</v>
      </c>
      <c r="O66" s="98">
        <v>234.00435743999998</v>
      </c>
      <c r="P66" s="98">
        <v>209.13850295999995</v>
      </c>
      <c r="Q66" s="98">
        <v>250.92402731999994</v>
      </c>
      <c r="R66" s="98">
        <v>250.82292527999994</v>
      </c>
      <c r="S66" s="98">
        <v>251.51081508000004</v>
      </c>
      <c r="T66" s="98">
        <v>199.06644276000003</v>
      </c>
      <c r="U66" s="98">
        <v>231.41602511999997</v>
      </c>
      <c r="V66" s="98">
        <v>229.72834259999996</v>
      </c>
      <c r="W66" s="98">
        <v>193.24793016000007</v>
      </c>
      <c r="X66" s="98">
        <v>210.23640503999997</v>
      </c>
      <c r="Y66" s="98">
        <v>169.28338715999999</v>
      </c>
      <c r="DA66" s="63" t="s">
        <v>254</v>
      </c>
    </row>
    <row r="67" spans="1:105" ht="12" customHeight="1" x14ac:dyDescent="0.25">
      <c r="A67" s="73" t="s">
        <v>189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255</v>
      </c>
    </row>
    <row r="68" spans="1:105" ht="12" customHeight="1" x14ac:dyDescent="0.25">
      <c r="A68" s="73" t="s">
        <v>73</v>
      </c>
      <c r="B68" s="98">
        <v>0</v>
      </c>
      <c r="C68" s="98">
        <v>0</v>
      </c>
      <c r="D68" s="98">
        <v>0</v>
      </c>
      <c r="E68" s="98">
        <v>0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0</v>
      </c>
      <c r="O68" s="98">
        <v>0</v>
      </c>
      <c r="P68" s="98">
        <v>0</v>
      </c>
      <c r="Q68" s="98">
        <v>0</v>
      </c>
      <c r="R68" s="98">
        <v>0</v>
      </c>
      <c r="S68" s="98">
        <v>0</v>
      </c>
      <c r="T68" s="98">
        <v>0</v>
      </c>
      <c r="U68" s="98">
        <v>0</v>
      </c>
      <c r="V68" s="98">
        <v>0</v>
      </c>
      <c r="W68" s="98">
        <v>0</v>
      </c>
      <c r="X68" s="98">
        <v>0</v>
      </c>
      <c r="Y68" s="98">
        <v>0</v>
      </c>
      <c r="DA68" s="63"/>
    </row>
    <row r="69" spans="1:105" ht="12" customHeight="1" x14ac:dyDescent="0.25">
      <c r="A69" s="97" t="s">
        <v>199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X69" s="98">
        <v>0</v>
      </c>
      <c r="Y69" s="98">
        <v>0</v>
      </c>
      <c r="DA69" s="63" t="s">
        <v>256</v>
      </c>
    </row>
    <row r="70" spans="1:105" ht="12" customHeight="1" x14ac:dyDescent="0.25">
      <c r="A70" s="97" t="s">
        <v>72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257</v>
      </c>
    </row>
    <row r="71" spans="1:105" ht="12" customHeight="1" x14ac:dyDescent="0.25">
      <c r="A71" s="97" t="s">
        <v>71</v>
      </c>
      <c r="B71" s="98">
        <v>0</v>
      </c>
      <c r="C71" s="98">
        <v>0</v>
      </c>
      <c r="D71" s="98">
        <v>0</v>
      </c>
      <c r="E71" s="98">
        <v>0</v>
      </c>
      <c r="F71" s="98">
        <v>0</v>
      </c>
      <c r="G71" s="98">
        <v>0</v>
      </c>
      <c r="H71" s="98">
        <v>0</v>
      </c>
      <c r="I71" s="98">
        <v>0</v>
      </c>
      <c r="J71" s="98">
        <v>0</v>
      </c>
      <c r="K71" s="98">
        <v>0</v>
      </c>
      <c r="L71" s="98">
        <v>0</v>
      </c>
      <c r="M71" s="98">
        <v>0</v>
      </c>
      <c r="N71" s="98">
        <v>0</v>
      </c>
      <c r="O71" s="98">
        <v>0</v>
      </c>
      <c r="P71" s="98">
        <v>0</v>
      </c>
      <c r="Q71" s="98">
        <v>0</v>
      </c>
      <c r="R71" s="98">
        <v>0</v>
      </c>
      <c r="S71" s="98">
        <v>0</v>
      </c>
      <c r="T71" s="98">
        <v>0</v>
      </c>
      <c r="U71" s="98">
        <v>0</v>
      </c>
      <c r="V71" s="98">
        <v>0</v>
      </c>
      <c r="W71" s="98">
        <v>0</v>
      </c>
      <c r="X71" s="98">
        <v>0</v>
      </c>
      <c r="Y71" s="98">
        <v>0</v>
      </c>
      <c r="DA71" s="63" t="s">
        <v>258</v>
      </c>
    </row>
    <row r="72" spans="1:105" ht="12" customHeight="1" x14ac:dyDescent="0.25">
      <c r="A72" s="97" t="s">
        <v>52</v>
      </c>
      <c r="B72" s="98">
        <v>0</v>
      </c>
      <c r="C72" s="98">
        <v>0</v>
      </c>
      <c r="D72" s="98">
        <v>0</v>
      </c>
      <c r="E72" s="98">
        <v>0</v>
      </c>
      <c r="F72" s="98">
        <v>0</v>
      </c>
      <c r="G72" s="98">
        <v>0</v>
      </c>
      <c r="H72" s="98">
        <v>0</v>
      </c>
      <c r="I72" s="98">
        <v>0</v>
      </c>
      <c r="J72" s="98">
        <v>0</v>
      </c>
      <c r="K72" s="98">
        <v>0</v>
      </c>
      <c r="L72" s="98">
        <v>0</v>
      </c>
      <c r="M72" s="98">
        <v>0</v>
      </c>
      <c r="N72" s="98">
        <v>0</v>
      </c>
      <c r="O72" s="98">
        <v>0</v>
      </c>
      <c r="P72" s="98">
        <v>0</v>
      </c>
      <c r="Q72" s="98">
        <v>0</v>
      </c>
      <c r="R72" s="98">
        <v>0</v>
      </c>
      <c r="S72" s="98">
        <v>0</v>
      </c>
      <c r="T72" s="98">
        <v>0</v>
      </c>
      <c r="U72" s="98">
        <v>0</v>
      </c>
      <c r="V72" s="98">
        <v>0</v>
      </c>
      <c r="W72" s="98">
        <v>0</v>
      </c>
      <c r="X72" s="98">
        <v>0</v>
      </c>
      <c r="Y72" s="98">
        <v>0</v>
      </c>
      <c r="DA72" s="63" t="s">
        <v>259</v>
      </c>
    </row>
    <row r="73" spans="1:105" ht="12" customHeight="1" x14ac:dyDescent="0.25">
      <c r="A73" s="97" t="s">
        <v>197</v>
      </c>
      <c r="B73" s="98">
        <v>0</v>
      </c>
      <c r="C73" s="98">
        <v>0</v>
      </c>
      <c r="D73" s="98">
        <v>0</v>
      </c>
      <c r="E73" s="98">
        <v>0</v>
      </c>
      <c r="F73" s="98">
        <v>0</v>
      </c>
      <c r="G73" s="98">
        <v>0</v>
      </c>
      <c r="H73" s="98">
        <v>0</v>
      </c>
      <c r="I73" s="98">
        <v>0</v>
      </c>
      <c r="J73" s="98">
        <v>0</v>
      </c>
      <c r="K73" s="98">
        <v>0</v>
      </c>
      <c r="L73" s="98">
        <v>0</v>
      </c>
      <c r="M73" s="98">
        <v>0</v>
      </c>
      <c r="N73" s="98">
        <v>0</v>
      </c>
      <c r="O73" s="98">
        <v>0</v>
      </c>
      <c r="P73" s="98">
        <v>0</v>
      </c>
      <c r="Q73" s="98">
        <v>0</v>
      </c>
      <c r="R73" s="98">
        <v>0</v>
      </c>
      <c r="S73" s="98">
        <v>0</v>
      </c>
      <c r="T73" s="98">
        <v>0</v>
      </c>
      <c r="U73" s="98">
        <v>0</v>
      </c>
      <c r="V73" s="98">
        <v>0</v>
      </c>
      <c r="W73" s="98">
        <v>0</v>
      </c>
      <c r="X73" s="98">
        <v>0</v>
      </c>
      <c r="Y73" s="98">
        <v>0</v>
      </c>
      <c r="DA73" s="63" t="s">
        <v>260</v>
      </c>
    </row>
    <row r="74" spans="1:105" ht="12" customHeight="1" x14ac:dyDescent="0.25">
      <c r="A74" s="97" t="s">
        <v>191</v>
      </c>
      <c r="B74" s="98">
        <v>0</v>
      </c>
      <c r="C74" s="98">
        <v>0</v>
      </c>
      <c r="D74" s="98">
        <v>0</v>
      </c>
      <c r="E74" s="98">
        <v>0</v>
      </c>
      <c r="F74" s="98">
        <v>0</v>
      </c>
      <c r="G74" s="98">
        <v>0</v>
      </c>
      <c r="H74" s="98">
        <v>0</v>
      </c>
      <c r="I74" s="98">
        <v>0</v>
      </c>
      <c r="J74" s="98">
        <v>0</v>
      </c>
      <c r="K74" s="98">
        <v>0</v>
      </c>
      <c r="L74" s="98">
        <v>0</v>
      </c>
      <c r="M74" s="98">
        <v>0</v>
      </c>
      <c r="N74" s="98">
        <v>0</v>
      </c>
      <c r="O74" s="98">
        <v>0</v>
      </c>
      <c r="P74" s="98">
        <v>0</v>
      </c>
      <c r="Q74" s="98">
        <v>0</v>
      </c>
      <c r="R74" s="98">
        <v>0</v>
      </c>
      <c r="S74" s="98">
        <v>0</v>
      </c>
      <c r="T74" s="98">
        <v>0</v>
      </c>
      <c r="U74" s="98">
        <v>0</v>
      </c>
      <c r="V74" s="98">
        <v>0</v>
      </c>
      <c r="W74" s="98">
        <v>0</v>
      </c>
      <c r="X74" s="98">
        <v>0</v>
      </c>
      <c r="Y74" s="98">
        <v>0</v>
      </c>
      <c r="DA74" s="63" t="s">
        <v>261</v>
      </c>
    </row>
    <row r="75" spans="1:105" ht="12" customHeight="1" x14ac:dyDescent="0.25">
      <c r="A75" s="73" t="s">
        <v>198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262</v>
      </c>
    </row>
    <row r="76" spans="1:105" ht="12" customHeight="1" x14ac:dyDescent="0.25">
      <c r="A76" s="32" t="s">
        <v>53</v>
      </c>
      <c r="B76" s="33">
        <v>0</v>
      </c>
      <c r="C76" s="33">
        <v>0</v>
      </c>
      <c r="D76" s="33">
        <v>0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X76" s="33">
        <v>0</v>
      </c>
      <c r="Y76" s="33">
        <v>0</v>
      </c>
      <c r="DA76" s="60" t="s">
        <v>263</v>
      </c>
    </row>
    <row r="77" spans="1:105" s="2" customFormat="1" ht="12" customHeight="1" x14ac:dyDescent="0.25">
      <c r="DA77" s="9"/>
    </row>
    <row r="78" spans="1:105" ht="12.95" customHeight="1" x14ac:dyDescent="0.25">
      <c r="A78" s="202" t="s">
        <v>70</v>
      </c>
      <c r="B78" s="203">
        <f t="shared" ref="B78:Q78" si="74">B79+B84</f>
        <v>555.5017787446518</v>
      </c>
      <c r="C78" s="203">
        <f t="shared" si="74"/>
        <v>558.87074853268871</v>
      </c>
      <c r="D78" s="203">
        <f t="shared" si="74"/>
        <v>570.42415090054169</v>
      </c>
      <c r="E78" s="203">
        <f t="shared" si="74"/>
        <v>590.78512581764005</v>
      </c>
      <c r="F78" s="203">
        <f t="shared" si="74"/>
        <v>530.76618761027078</v>
      </c>
      <c r="G78" s="203">
        <f t="shared" si="74"/>
        <v>463.58824067999996</v>
      </c>
      <c r="H78" s="203">
        <f t="shared" si="74"/>
        <v>467.10714959999996</v>
      </c>
      <c r="I78" s="203">
        <f t="shared" si="74"/>
        <v>441.41510483999997</v>
      </c>
      <c r="J78" s="203">
        <f t="shared" si="74"/>
        <v>393.99381575999996</v>
      </c>
      <c r="K78" s="203">
        <f t="shared" si="74"/>
        <v>431.40048875999986</v>
      </c>
      <c r="L78" s="203">
        <f t="shared" si="74"/>
        <v>368.52437123999999</v>
      </c>
      <c r="M78" s="203">
        <f t="shared" si="74"/>
        <v>418.37559912</v>
      </c>
      <c r="N78" s="203">
        <f t="shared" si="74"/>
        <v>405.32149979999986</v>
      </c>
      <c r="O78" s="203">
        <f t="shared" si="74"/>
        <v>332.49707172000012</v>
      </c>
      <c r="P78" s="203">
        <f t="shared" si="74"/>
        <v>301.66213392000031</v>
      </c>
      <c r="Q78" s="203">
        <f t="shared" si="74"/>
        <v>352.40139683999973</v>
      </c>
      <c r="R78" s="203">
        <f t="shared" ref="R78:V78" si="75">R79+R84</f>
        <v>355.28495004000001</v>
      </c>
      <c r="S78" s="203">
        <f t="shared" si="75"/>
        <v>348.4127278800002</v>
      </c>
      <c r="T78" s="203">
        <f t="shared" si="75"/>
        <v>283.97317175999984</v>
      </c>
      <c r="U78" s="203">
        <f t="shared" si="75"/>
        <v>327.36000419999993</v>
      </c>
      <c r="V78" s="203">
        <f t="shared" si="75"/>
        <v>323.16810983999977</v>
      </c>
      <c r="W78" s="203">
        <f t="shared" ref="W78:Y78" si="76">W79+W84</f>
        <v>293.12268587999944</v>
      </c>
      <c r="X78" s="203">
        <f t="shared" si="76"/>
        <v>315.23566319999952</v>
      </c>
      <c r="Y78" s="203">
        <f t="shared" si="76"/>
        <v>269.55794448000023</v>
      </c>
      <c r="DA78" s="216" t="s">
        <v>264</v>
      </c>
    </row>
    <row r="79" spans="1:105" ht="12" customHeight="1" x14ac:dyDescent="0.25">
      <c r="A79" s="208" t="s">
        <v>39</v>
      </c>
      <c r="B79" s="192">
        <f t="shared" ref="B79:Q79" si="77">SUM(B80:B83)</f>
        <v>555.5017787446518</v>
      </c>
      <c r="C79" s="192">
        <f t="shared" si="77"/>
        <v>558.87074853268871</v>
      </c>
      <c r="D79" s="192">
        <f t="shared" si="77"/>
        <v>570.42415090054169</v>
      </c>
      <c r="E79" s="192">
        <f t="shared" si="77"/>
        <v>590.78512581764005</v>
      </c>
      <c r="F79" s="192">
        <f t="shared" si="77"/>
        <v>530.76618761027078</v>
      </c>
      <c r="G79" s="192">
        <f t="shared" si="77"/>
        <v>463.58824067999996</v>
      </c>
      <c r="H79" s="192">
        <f t="shared" si="77"/>
        <v>467.10714959999996</v>
      </c>
      <c r="I79" s="192">
        <f t="shared" si="77"/>
        <v>441.41510483999997</v>
      </c>
      <c r="J79" s="192">
        <f t="shared" si="77"/>
        <v>393.99381575999996</v>
      </c>
      <c r="K79" s="192">
        <f t="shared" si="77"/>
        <v>431.40048875999986</v>
      </c>
      <c r="L79" s="192">
        <f t="shared" si="77"/>
        <v>368.52437123999999</v>
      </c>
      <c r="M79" s="192">
        <f t="shared" si="77"/>
        <v>418.37559912</v>
      </c>
      <c r="N79" s="192">
        <f t="shared" si="77"/>
        <v>405.32149979999986</v>
      </c>
      <c r="O79" s="192">
        <f t="shared" si="77"/>
        <v>332.49707172000012</v>
      </c>
      <c r="P79" s="192">
        <f t="shared" si="77"/>
        <v>301.66213392000031</v>
      </c>
      <c r="Q79" s="192">
        <f t="shared" si="77"/>
        <v>352.40139683999973</v>
      </c>
      <c r="R79" s="192">
        <f t="shared" ref="R79:V79" si="78">SUM(R80:R83)</f>
        <v>355.28495004000001</v>
      </c>
      <c r="S79" s="192">
        <f t="shared" si="78"/>
        <v>348.4127278800002</v>
      </c>
      <c r="T79" s="192">
        <f t="shared" si="78"/>
        <v>283.97317175999984</v>
      </c>
      <c r="U79" s="192">
        <f t="shared" si="78"/>
        <v>327.36000419999993</v>
      </c>
      <c r="V79" s="192">
        <f t="shared" si="78"/>
        <v>323.16810983999977</v>
      </c>
      <c r="W79" s="192">
        <f t="shared" ref="W79:Y79" si="79">SUM(W80:W83)</f>
        <v>293.12268587999944</v>
      </c>
      <c r="X79" s="192">
        <f t="shared" si="79"/>
        <v>315.23566319999952</v>
      </c>
      <c r="Y79" s="192">
        <f t="shared" si="79"/>
        <v>269.55794448000023</v>
      </c>
      <c r="DA79" s="213" t="s">
        <v>265</v>
      </c>
    </row>
    <row r="80" spans="1:105" ht="12" customHeight="1" x14ac:dyDescent="0.25">
      <c r="A80" s="97" t="s">
        <v>57</v>
      </c>
      <c r="B80" s="74">
        <v>498.1281938169198</v>
      </c>
      <c r="C80" s="74">
        <v>502.38833859567751</v>
      </c>
      <c r="D80" s="74">
        <v>513.18215552317497</v>
      </c>
      <c r="E80" s="74">
        <v>530.76986867959408</v>
      </c>
      <c r="F80" s="74">
        <v>469.87256189440313</v>
      </c>
      <c r="G80" s="74">
        <v>403.29769754455424</v>
      </c>
      <c r="H80" s="74">
        <v>408.98770599588539</v>
      </c>
      <c r="I80" s="74">
        <v>380.05925852278284</v>
      </c>
      <c r="J80" s="74">
        <v>333.22493694895155</v>
      </c>
      <c r="K80" s="74">
        <v>370.10176835083269</v>
      </c>
      <c r="L80" s="74">
        <v>307.30165510842187</v>
      </c>
      <c r="M80" s="74">
        <v>354.62682930378918</v>
      </c>
      <c r="N80" s="74">
        <v>342.25758745867097</v>
      </c>
      <c r="O80" s="74">
        <v>270.57190239442923</v>
      </c>
      <c r="P80" s="74">
        <v>240.12781800308295</v>
      </c>
      <c r="Q80" s="74">
        <v>289.15549028126043</v>
      </c>
      <c r="R80" s="74">
        <v>291.99939427838922</v>
      </c>
      <c r="S80" s="74">
        <v>283.89266965407313</v>
      </c>
      <c r="T80" s="74">
        <v>219.16413107817129</v>
      </c>
      <c r="U80" s="74">
        <v>251.4903691723103</v>
      </c>
      <c r="V80" s="74">
        <v>250.79198419002</v>
      </c>
      <c r="W80" s="74">
        <v>220.66498943488915</v>
      </c>
      <c r="X80" s="74">
        <v>242.57526311580858</v>
      </c>
      <c r="Y80" s="74">
        <v>199.2448739992212</v>
      </c>
      <c r="DA80" s="90" t="s">
        <v>266</v>
      </c>
    </row>
    <row r="81" spans="1:105" ht="12" customHeight="1" x14ac:dyDescent="0.25">
      <c r="A81" s="97" t="s">
        <v>56</v>
      </c>
      <c r="B81" s="74">
        <v>0</v>
      </c>
      <c r="C81" s="74">
        <v>0</v>
      </c>
      <c r="D81" s="74">
        <v>0</v>
      </c>
      <c r="E81" s="74">
        <v>0</v>
      </c>
      <c r="F81" s="74">
        <v>0</v>
      </c>
      <c r="G81" s="74">
        <v>0</v>
      </c>
      <c r="H81" s="74">
        <v>0</v>
      </c>
      <c r="I81" s="74">
        <v>0</v>
      </c>
      <c r="J81" s="74">
        <v>0</v>
      </c>
      <c r="K81" s="74">
        <v>0</v>
      </c>
      <c r="L81" s="74">
        <v>0</v>
      </c>
      <c r="M81" s="74">
        <v>0</v>
      </c>
      <c r="N81" s="74">
        <v>0</v>
      </c>
      <c r="O81" s="74">
        <v>0</v>
      </c>
      <c r="P81" s="74">
        <v>0</v>
      </c>
      <c r="Q81" s="74">
        <v>0</v>
      </c>
      <c r="R81" s="74">
        <v>0</v>
      </c>
      <c r="S81" s="74">
        <v>0</v>
      </c>
      <c r="T81" s="74">
        <v>0</v>
      </c>
      <c r="U81" s="74">
        <v>0</v>
      </c>
      <c r="V81" s="74">
        <v>0</v>
      </c>
      <c r="W81" s="74">
        <v>0</v>
      </c>
      <c r="X81" s="74">
        <v>0</v>
      </c>
      <c r="Y81" s="74">
        <v>0</v>
      </c>
      <c r="DA81" s="90" t="s">
        <v>267</v>
      </c>
    </row>
    <row r="82" spans="1:105" ht="12" customHeight="1" x14ac:dyDescent="0.25">
      <c r="A82" s="97" t="s">
        <v>55</v>
      </c>
      <c r="B82" s="74">
        <v>13.145885260691557</v>
      </c>
      <c r="C82" s="74">
        <v>12.267598348003153</v>
      </c>
      <c r="D82" s="74">
        <v>13.140805733733886</v>
      </c>
      <c r="E82" s="74">
        <v>13.966669082286613</v>
      </c>
      <c r="F82" s="74">
        <v>13.941681374773916</v>
      </c>
      <c r="G82" s="74">
        <v>14.769031902447082</v>
      </c>
      <c r="H82" s="74">
        <v>16.696804966067678</v>
      </c>
      <c r="I82" s="74">
        <v>17.834038404923369</v>
      </c>
      <c r="J82" s="74">
        <v>17.910871687165852</v>
      </c>
      <c r="K82" s="74">
        <v>18.095825455548269</v>
      </c>
      <c r="L82" s="74">
        <v>17.991464451781376</v>
      </c>
      <c r="M82" s="74">
        <v>17.951253967459746</v>
      </c>
      <c r="N82" s="74">
        <v>17.824214750472006</v>
      </c>
      <c r="O82" s="74">
        <v>17.45978878955496</v>
      </c>
      <c r="P82" s="74">
        <v>17.938359239626521</v>
      </c>
      <c r="Q82" s="74">
        <v>18.779208012716747</v>
      </c>
      <c r="R82" s="74">
        <v>19.344697849191526</v>
      </c>
      <c r="S82" s="74">
        <v>20.055176190389265</v>
      </c>
      <c r="T82" s="74">
        <v>20.164945141828596</v>
      </c>
      <c r="U82" s="74">
        <v>26.93961080768965</v>
      </c>
      <c r="V82" s="74">
        <v>26.59190144997995</v>
      </c>
      <c r="W82" s="74">
        <v>24.518569385110712</v>
      </c>
      <c r="X82" s="74">
        <v>25.410722554191263</v>
      </c>
      <c r="Y82" s="74">
        <v>21.409907930778857</v>
      </c>
      <c r="DA82" s="90" t="s">
        <v>268</v>
      </c>
    </row>
    <row r="83" spans="1:105" ht="12" customHeight="1" x14ac:dyDescent="0.25">
      <c r="A83" s="107" t="s">
        <v>54</v>
      </c>
      <c r="B83" s="193">
        <v>44.227699667040447</v>
      </c>
      <c r="C83" s="193">
        <v>44.214811589008001</v>
      </c>
      <c r="D83" s="193">
        <v>44.101189643632786</v>
      </c>
      <c r="E83" s="193">
        <v>46.048588055759417</v>
      </c>
      <c r="F83" s="193">
        <v>46.951944341093707</v>
      </c>
      <c r="G83" s="193">
        <v>45.521511232998655</v>
      </c>
      <c r="H83" s="193">
        <v>41.422638638046891</v>
      </c>
      <c r="I83" s="193">
        <v>43.521807912293738</v>
      </c>
      <c r="J83" s="193">
        <v>42.858007123882537</v>
      </c>
      <c r="K83" s="193">
        <v>43.202894953618923</v>
      </c>
      <c r="L83" s="193">
        <v>43.231251679796749</v>
      </c>
      <c r="M83" s="193">
        <v>45.797515848751068</v>
      </c>
      <c r="N83" s="193">
        <v>45.239697590856878</v>
      </c>
      <c r="O83" s="193">
        <v>44.465380536015942</v>
      </c>
      <c r="P83" s="193">
        <v>43.595956677290822</v>
      </c>
      <c r="Q83" s="193">
        <v>44.466698546022556</v>
      </c>
      <c r="R83" s="193">
        <v>43.940857912419283</v>
      </c>
      <c r="S83" s="193">
        <v>44.464882035537812</v>
      </c>
      <c r="T83" s="193">
        <v>44.644095539999959</v>
      </c>
      <c r="U83" s="193">
        <v>48.930024220000035</v>
      </c>
      <c r="V83" s="193">
        <v>45.784224199999827</v>
      </c>
      <c r="W83" s="193">
        <v>47.939127059999592</v>
      </c>
      <c r="X83" s="193">
        <v>47.249677529999708</v>
      </c>
      <c r="Y83" s="193">
        <v>48.903162550000161</v>
      </c>
      <c r="DA83" s="214" t="s">
        <v>269</v>
      </c>
    </row>
    <row r="84" spans="1:105" ht="12" customHeight="1" x14ac:dyDescent="0.25">
      <c r="A84" s="209" t="s">
        <v>58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X84" s="77">
        <v>0</v>
      </c>
      <c r="Y84" s="77">
        <v>0</v>
      </c>
      <c r="DA84" s="92" t="s">
        <v>270</v>
      </c>
    </row>
    <row r="85" spans="1:105" s="2" customFormat="1" ht="12" customHeight="1" x14ac:dyDescent="0.25">
      <c r="DA85" s="9"/>
    </row>
    <row r="86" spans="1:105" ht="12.95" customHeight="1" x14ac:dyDescent="0.25">
      <c r="A86" s="23" t="s">
        <v>69</v>
      </c>
      <c r="B86" s="207">
        <f t="shared" ref="B86:Q86" si="80">IF(B78=0,0,B78/B$78)</f>
        <v>1</v>
      </c>
      <c r="C86" s="207">
        <f t="shared" si="80"/>
        <v>1</v>
      </c>
      <c r="D86" s="207">
        <f t="shared" si="80"/>
        <v>1</v>
      </c>
      <c r="E86" s="207">
        <f t="shared" si="80"/>
        <v>1</v>
      </c>
      <c r="F86" s="207">
        <f t="shared" si="80"/>
        <v>1</v>
      </c>
      <c r="G86" s="207">
        <f t="shared" si="80"/>
        <v>1</v>
      </c>
      <c r="H86" s="207">
        <f t="shared" si="80"/>
        <v>1</v>
      </c>
      <c r="I86" s="207">
        <f t="shared" si="80"/>
        <v>1</v>
      </c>
      <c r="J86" s="207">
        <f t="shared" si="80"/>
        <v>1</v>
      </c>
      <c r="K86" s="207">
        <f t="shared" si="80"/>
        <v>1</v>
      </c>
      <c r="L86" s="207">
        <f t="shared" si="80"/>
        <v>1</v>
      </c>
      <c r="M86" s="207">
        <f t="shared" si="80"/>
        <v>1</v>
      </c>
      <c r="N86" s="207">
        <f t="shared" si="80"/>
        <v>1</v>
      </c>
      <c r="O86" s="207">
        <f t="shared" si="80"/>
        <v>1</v>
      </c>
      <c r="P86" s="207">
        <f t="shared" si="80"/>
        <v>1</v>
      </c>
      <c r="Q86" s="207">
        <f t="shared" si="80"/>
        <v>1</v>
      </c>
      <c r="R86" s="207">
        <f t="shared" ref="R86:V86" si="81">IF(R78=0,0,R78/R$78)</f>
        <v>1</v>
      </c>
      <c r="S86" s="207">
        <f t="shared" si="81"/>
        <v>1</v>
      </c>
      <c r="T86" s="207">
        <f t="shared" si="81"/>
        <v>1</v>
      </c>
      <c r="U86" s="207">
        <f t="shared" si="81"/>
        <v>1</v>
      </c>
      <c r="V86" s="207">
        <f t="shared" si="81"/>
        <v>1</v>
      </c>
      <c r="W86" s="207">
        <f t="shared" ref="W86:Y86" si="82">IF(W78=0,0,W78/W$78)</f>
        <v>1</v>
      </c>
      <c r="X86" s="207">
        <f t="shared" si="82"/>
        <v>1</v>
      </c>
      <c r="Y86" s="207">
        <f t="shared" si="82"/>
        <v>1</v>
      </c>
      <c r="DA86" s="215"/>
    </row>
    <row r="87" spans="1:105" ht="12" customHeight="1" x14ac:dyDescent="0.25">
      <c r="A87" s="194" t="s">
        <v>39</v>
      </c>
      <c r="B87" s="195">
        <f t="shared" ref="B87:Q87" si="83">IF(B79=0,0,B79/B$78)</f>
        <v>1</v>
      </c>
      <c r="C87" s="195">
        <f t="shared" si="83"/>
        <v>1</v>
      </c>
      <c r="D87" s="195">
        <f t="shared" si="83"/>
        <v>1</v>
      </c>
      <c r="E87" s="195">
        <f t="shared" si="83"/>
        <v>1</v>
      </c>
      <c r="F87" s="195">
        <f t="shared" si="83"/>
        <v>1</v>
      </c>
      <c r="G87" s="195">
        <f t="shared" si="83"/>
        <v>1</v>
      </c>
      <c r="H87" s="195">
        <f t="shared" si="83"/>
        <v>1</v>
      </c>
      <c r="I87" s="195">
        <f t="shared" si="83"/>
        <v>1</v>
      </c>
      <c r="J87" s="195">
        <f t="shared" si="83"/>
        <v>1</v>
      </c>
      <c r="K87" s="195">
        <f t="shared" si="83"/>
        <v>1</v>
      </c>
      <c r="L87" s="195">
        <f t="shared" si="83"/>
        <v>1</v>
      </c>
      <c r="M87" s="195">
        <f t="shared" si="83"/>
        <v>1</v>
      </c>
      <c r="N87" s="195">
        <f t="shared" si="83"/>
        <v>1</v>
      </c>
      <c r="O87" s="195">
        <f t="shared" si="83"/>
        <v>1</v>
      </c>
      <c r="P87" s="195">
        <f t="shared" si="83"/>
        <v>1</v>
      </c>
      <c r="Q87" s="195">
        <f t="shared" si="83"/>
        <v>1</v>
      </c>
      <c r="R87" s="195">
        <f t="shared" ref="R87:V87" si="84">IF(R79=0,0,R79/R$78)</f>
        <v>1</v>
      </c>
      <c r="S87" s="195">
        <f t="shared" si="84"/>
        <v>1</v>
      </c>
      <c r="T87" s="195">
        <f t="shared" si="84"/>
        <v>1</v>
      </c>
      <c r="U87" s="195">
        <f t="shared" si="84"/>
        <v>1</v>
      </c>
      <c r="V87" s="195">
        <f t="shared" si="84"/>
        <v>1</v>
      </c>
      <c r="W87" s="195">
        <f t="shared" ref="W87:Y87" si="85">IF(W79=0,0,W79/W$78)</f>
        <v>1</v>
      </c>
      <c r="X87" s="195">
        <f t="shared" si="85"/>
        <v>1</v>
      </c>
      <c r="Y87" s="195">
        <f t="shared" si="85"/>
        <v>1</v>
      </c>
      <c r="DA87" s="62"/>
    </row>
    <row r="88" spans="1:105" ht="12" customHeight="1" x14ac:dyDescent="0.25">
      <c r="A88" s="97" t="s">
        <v>57</v>
      </c>
      <c r="B88" s="196">
        <f t="shared" ref="B88:Q88" si="86">IF(B80=0,0,B80/B$78)</f>
        <v>0.8967175495686307</v>
      </c>
      <c r="C88" s="196">
        <f t="shared" si="86"/>
        <v>0.89893475354488428</v>
      </c>
      <c r="D88" s="196">
        <f t="shared" si="86"/>
        <v>0.89965011949967855</v>
      </c>
      <c r="E88" s="196">
        <f t="shared" si="86"/>
        <v>0.89841440734482692</v>
      </c>
      <c r="F88" s="196">
        <f t="shared" si="86"/>
        <v>0.88527222129571592</v>
      </c>
      <c r="G88" s="196">
        <f t="shared" si="86"/>
        <v>0.86994807494035997</v>
      </c>
      <c r="H88" s="196">
        <f t="shared" si="86"/>
        <v>0.87557577816163967</v>
      </c>
      <c r="I88" s="196">
        <f t="shared" si="86"/>
        <v>0.86100193300032901</v>
      </c>
      <c r="J88" s="196">
        <f t="shared" si="86"/>
        <v>0.84576184604870663</v>
      </c>
      <c r="K88" s="196">
        <f t="shared" si="86"/>
        <v>0.85790762410733068</v>
      </c>
      <c r="L88" s="196">
        <f t="shared" si="86"/>
        <v>0.833870644903137</v>
      </c>
      <c r="M88" s="196">
        <f t="shared" si="86"/>
        <v>0.84762789715676945</v>
      </c>
      <c r="N88" s="196">
        <f t="shared" si="86"/>
        <v>0.84441014756817268</v>
      </c>
      <c r="O88" s="196">
        <f t="shared" si="86"/>
        <v>0.81375724903310176</v>
      </c>
      <c r="P88" s="196">
        <f t="shared" si="86"/>
        <v>0.79601577726279682</v>
      </c>
      <c r="Q88" s="196">
        <f t="shared" si="86"/>
        <v>0.820528785850827</v>
      </c>
      <c r="R88" s="196">
        <f t="shared" ref="R88:V88" si="87">IF(R80=0,0,R80/R$78)</f>
        <v>0.82187380649113972</v>
      </c>
      <c r="S88" s="196">
        <f t="shared" si="87"/>
        <v>0.81481716061719489</v>
      </c>
      <c r="T88" s="196">
        <f t="shared" si="87"/>
        <v>0.77177759335448082</v>
      </c>
      <c r="U88" s="196">
        <f t="shared" si="87"/>
        <v>0.76823792138841362</v>
      </c>
      <c r="V88" s="196">
        <f t="shared" si="87"/>
        <v>0.77604186970733868</v>
      </c>
      <c r="W88" s="196">
        <f t="shared" ref="W88:Y88" si="88">IF(W80=0,0,W80/W$78)</f>
        <v>0.75280761286837583</v>
      </c>
      <c r="X88" s="196">
        <f t="shared" si="88"/>
        <v>0.76950450546551274</v>
      </c>
      <c r="Y88" s="196">
        <f t="shared" si="88"/>
        <v>0.73915415249059413</v>
      </c>
      <c r="DA88" s="59"/>
    </row>
    <row r="89" spans="1:105" ht="12" customHeight="1" x14ac:dyDescent="0.25">
      <c r="A89" s="97" t="s">
        <v>56</v>
      </c>
      <c r="B89" s="197">
        <f t="shared" ref="B89:Q89" si="89">IF(B81=0,0,B81/B$78)</f>
        <v>0</v>
      </c>
      <c r="C89" s="197">
        <f t="shared" si="89"/>
        <v>0</v>
      </c>
      <c r="D89" s="197">
        <f t="shared" si="89"/>
        <v>0</v>
      </c>
      <c r="E89" s="197">
        <f t="shared" si="89"/>
        <v>0</v>
      </c>
      <c r="F89" s="197">
        <f t="shared" si="89"/>
        <v>0</v>
      </c>
      <c r="G89" s="197">
        <f t="shared" si="89"/>
        <v>0</v>
      </c>
      <c r="H89" s="197">
        <f t="shared" si="89"/>
        <v>0</v>
      </c>
      <c r="I89" s="197">
        <f t="shared" si="89"/>
        <v>0</v>
      </c>
      <c r="J89" s="197">
        <f t="shared" si="89"/>
        <v>0</v>
      </c>
      <c r="K89" s="197">
        <f t="shared" si="89"/>
        <v>0</v>
      </c>
      <c r="L89" s="197">
        <f t="shared" si="89"/>
        <v>0</v>
      </c>
      <c r="M89" s="197">
        <f t="shared" si="89"/>
        <v>0</v>
      </c>
      <c r="N89" s="197">
        <f t="shared" si="89"/>
        <v>0</v>
      </c>
      <c r="O89" s="197">
        <f t="shared" si="89"/>
        <v>0</v>
      </c>
      <c r="P89" s="197">
        <f t="shared" si="89"/>
        <v>0</v>
      </c>
      <c r="Q89" s="197">
        <f t="shared" si="89"/>
        <v>0</v>
      </c>
      <c r="R89" s="197">
        <f t="shared" ref="R89:V89" si="90">IF(R81=0,0,R81/R$78)</f>
        <v>0</v>
      </c>
      <c r="S89" s="197">
        <f t="shared" si="90"/>
        <v>0</v>
      </c>
      <c r="T89" s="197">
        <f t="shared" si="90"/>
        <v>0</v>
      </c>
      <c r="U89" s="197">
        <f t="shared" si="90"/>
        <v>0</v>
      </c>
      <c r="V89" s="197">
        <f t="shared" si="90"/>
        <v>0</v>
      </c>
      <c r="W89" s="197">
        <f t="shared" ref="W89:Y89" si="91">IF(W81=0,0,W81/W$78)</f>
        <v>0</v>
      </c>
      <c r="X89" s="197">
        <f t="shared" si="91"/>
        <v>0</v>
      </c>
      <c r="Y89" s="197">
        <f t="shared" si="91"/>
        <v>0</v>
      </c>
      <c r="DA89" s="63"/>
    </row>
    <row r="90" spans="1:105" ht="12" customHeight="1" x14ac:dyDescent="0.25">
      <c r="A90" s="97" t="s">
        <v>55</v>
      </c>
      <c r="B90" s="197">
        <f t="shared" ref="B90:Q90" si="92">IF(B82=0,0,B82/B$78)</f>
        <v>2.3664884188848552E-2</v>
      </c>
      <c r="C90" s="197">
        <f t="shared" si="92"/>
        <v>2.1950689636578133E-2</v>
      </c>
      <c r="D90" s="197">
        <f t="shared" si="92"/>
        <v>2.3036902825709946E-2</v>
      </c>
      <c r="E90" s="197">
        <f t="shared" si="92"/>
        <v>2.3640861071031364E-2</v>
      </c>
      <c r="F90" s="197">
        <f t="shared" si="92"/>
        <v>2.6267086525509735E-2</v>
      </c>
      <c r="G90" s="197">
        <f t="shared" si="92"/>
        <v>3.1858081388741848E-2</v>
      </c>
      <c r="H90" s="197">
        <f t="shared" si="92"/>
        <v>3.5745128243842406E-2</v>
      </c>
      <c r="I90" s="197">
        <f t="shared" si="92"/>
        <v>4.0401966786767947E-2</v>
      </c>
      <c r="J90" s="197">
        <f t="shared" si="92"/>
        <v>4.5459778734385517E-2</v>
      </c>
      <c r="K90" s="197">
        <f t="shared" si="92"/>
        <v>4.1946696693743159E-2</v>
      </c>
      <c r="L90" s="197">
        <f t="shared" si="92"/>
        <v>4.8820283964515626E-2</v>
      </c>
      <c r="M90" s="197">
        <f t="shared" si="92"/>
        <v>4.2907029007470635E-2</v>
      </c>
      <c r="N90" s="197">
        <f t="shared" si="92"/>
        <v>4.3975497868401041E-2</v>
      </c>
      <c r="O90" s="197">
        <f t="shared" si="92"/>
        <v>5.2511105433909092E-2</v>
      </c>
      <c r="P90" s="197">
        <f t="shared" si="92"/>
        <v>5.9465067778058309E-2</v>
      </c>
      <c r="Q90" s="197">
        <f t="shared" si="92"/>
        <v>5.3289255323931202E-2</v>
      </c>
      <c r="R90" s="197">
        <f t="shared" ref="R90:V90" si="93">IF(R82=0,0,R82/R$78)</f>
        <v>5.4448402182568072E-2</v>
      </c>
      <c r="S90" s="197">
        <f t="shared" si="93"/>
        <v>5.7561548662185033E-2</v>
      </c>
      <c r="T90" s="197">
        <f t="shared" si="93"/>
        <v>7.1010035972239718E-2</v>
      </c>
      <c r="U90" s="197">
        <f t="shared" si="93"/>
        <v>8.2293531470114936E-2</v>
      </c>
      <c r="V90" s="197">
        <f t="shared" si="93"/>
        <v>8.2285041872310907E-2</v>
      </c>
      <c r="W90" s="197">
        <f t="shared" ref="W90:Y90" si="94">IF(W82=0,0,W82/W$78)</f>
        <v>8.364609962378787E-2</v>
      </c>
      <c r="X90" s="197">
        <f t="shared" si="94"/>
        <v>8.060865416128242E-2</v>
      </c>
      <c r="Y90" s="197">
        <f t="shared" si="94"/>
        <v>7.9425994926917681E-2</v>
      </c>
      <c r="DA90" s="63"/>
    </row>
    <row r="91" spans="1:105" ht="12" customHeight="1" x14ac:dyDescent="0.25">
      <c r="A91" s="97" t="s">
        <v>54</v>
      </c>
      <c r="B91" s="198">
        <f t="shared" ref="B91:Q91" si="95">IF(B83=0,0,B83/B$78)</f>
        <v>7.9617566242520796E-2</v>
      </c>
      <c r="C91" s="198">
        <f t="shared" si="95"/>
        <v>7.9114556818537532E-2</v>
      </c>
      <c r="D91" s="198">
        <f t="shared" si="95"/>
        <v>7.7312977674611469E-2</v>
      </c>
      <c r="E91" s="198">
        <f t="shared" si="95"/>
        <v>7.7944731584141835E-2</v>
      </c>
      <c r="F91" s="198">
        <f t="shared" si="95"/>
        <v>8.8460692178774253E-2</v>
      </c>
      <c r="G91" s="198">
        <f t="shared" si="95"/>
        <v>9.8193843670898229E-2</v>
      </c>
      <c r="H91" s="198">
        <f t="shared" si="95"/>
        <v>8.8679093594517949E-2</v>
      </c>
      <c r="I91" s="198">
        <f t="shared" si="95"/>
        <v>9.8596100212903034E-2</v>
      </c>
      <c r="J91" s="198">
        <f t="shared" si="95"/>
        <v>0.10877837521690785</v>
      </c>
      <c r="K91" s="198">
        <f t="shared" si="95"/>
        <v>0.10014567919892622</v>
      </c>
      <c r="L91" s="198">
        <f t="shared" si="95"/>
        <v>0.11730907113234737</v>
      </c>
      <c r="M91" s="198">
        <f t="shared" si="95"/>
        <v>0.10946507383575986</v>
      </c>
      <c r="N91" s="198">
        <f t="shared" si="95"/>
        <v>0.11161435456342624</v>
      </c>
      <c r="O91" s="198">
        <f t="shared" si="95"/>
        <v>0.13373164553298919</v>
      </c>
      <c r="P91" s="198">
        <f t="shared" si="95"/>
        <v>0.14451915495914483</v>
      </c>
      <c r="Q91" s="198">
        <f t="shared" si="95"/>
        <v>0.12618195882524183</v>
      </c>
      <c r="R91" s="198">
        <f t="shared" ref="R91:V91" si="96">IF(R83=0,0,R83/R$78)</f>
        <v>0.12367779132629224</v>
      </c>
      <c r="S91" s="198">
        <f t="shared" si="96"/>
        <v>0.12762129072062012</v>
      </c>
      <c r="T91" s="198">
        <f t="shared" si="96"/>
        <v>0.15721237067327951</v>
      </c>
      <c r="U91" s="198">
        <f t="shared" si="96"/>
        <v>0.14946854714147162</v>
      </c>
      <c r="V91" s="198">
        <f t="shared" si="96"/>
        <v>0.14167308842035048</v>
      </c>
      <c r="W91" s="198">
        <f t="shared" ref="W91:Y91" si="97">IF(W83=0,0,W83/W$78)</f>
        <v>0.16354628750783637</v>
      </c>
      <c r="X91" s="198">
        <f t="shared" si="97"/>
        <v>0.1498868403732049</v>
      </c>
      <c r="Y91" s="198">
        <f t="shared" si="97"/>
        <v>0.18141985258248813</v>
      </c>
      <c r="DA91" s="60"/>
    </row>
    <row r="92" spans="1:105" ht="12" customHeight="1" x14ac:dyDescent="0.25">
      <c r="A92" s="194" t="s">
        <v>58</v>
      </c>
      <c r="B92" s="195">
        <f t="shared" ref="B92:Q92" si="98">IF(B84=0,0,B84/B$78)</f>
        <v>0</v>
      </c>
      <c r="C92" s="195">
        <f t="shared" si="98"/>
        <v>0</v>
      </c>
      <c r="D92" s="195">
        <f t="shared" si="98"/>
        <v>0</v>
      </c>
      <c r="E92" s="195">
        <f t="shared" si="98"/>
        <v>0</v>
      </c>
      <c r="F92" s="195">
        <f t="shared" si="98"/>
        <v>0</v>
      </c>
      <c r="G92" s="195">
        <f t="shared" si="98"/>
        <v>0</v>
      </c>
      <c r="H92" s="195">
        <f t="shared" si="98"/>
        <v>0</v>
      </c>
      <c r="I92" s="195">
        <f t="shared" si="98"/>
        <v>0</v>
      </c>
      <c r="J92" s="195">
        <f t="shared" si="98"/>
        <v>0</v>
      </c>
      <c r="K92" s="195">
        <f t="shared" si="98"/>
        <v>0</v>
      </c>
      <c r="L92" s="195">
        <f t="shared" si="98"/>
        <v>0</v>
      </c>
      <c r="M92" s="195">
        <f t="shared" si="98"/>
        <v>0</v>
      </c>
      <c r="N92" s="195">
        <f t="shared" si="98"/>
        <v>0</v>
      </c>
      <c r="O92" s="195">
        <f t="shared" si="98"/>
        <v>0</v>
      </c>
      <c r="P92" s="195">
        <f t="shared" si="98"/>
        <v>0</v>
      </c>
      <c r="Q92" s="195">
        <f t="shared" si="98"/>
        <v>0</v>
      </c>
      <c r="R92" s="195">
        <f t="shared" ref="R92:V92" si="99">IF(R84=0,0,R84/R$78)</f>
        <v>0</v>
      </c>
      <c r="S92" s="195">
        <f t="shared" si="99"/>
        <v>0</v>
      </c>
      <c r="T92" s="195">
        <f t="shared" si="99"/>
        <v>0</v>
      </c>
      <c r="U92" s="195">
        <f t="shared" si="99"/>
        <v>0</v>
      </c>
      <c r="V92" s="195">
        <f t="shared" si="99"/>
        <v>0</v>
      </c>
      <c r="W92" s="195">
        <f t="shared" ref="W92:Y92" si="100">IF(W84=0,0,W84/W$78)</f>
        <v>0</v>
      </c>
      <c r="X92" s="195">
        <f t="shared" si="100"/>
        <v>0</v>
      </c>
      <c r="Y92" s="195">
        <f t="shared" si="100"/>
        <v>0</v>
      </c>
      <c r="DA92" s="62"/>
    </row>
    <row r="93" spans="1:105" s="2" customFormat="1" ht="12" customHeight="1" x14ac:dyDescent="0.25">
      <c r="DA93" s="9"/>
    </row>
    <row r="94" spans="1:105" s="2" customFormat="1" ht="12.95" customHeight="1" x14ac:dyDescent="0.25">
      <c r="A94" s="190" t="s">
        <v>68</v>
      </c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X94" s="191"/>
      <c r="Y94" s="191"/>
      <c r="DA94" s="211"/>
    </row>
    <row r="95" spans="1:105" s="2" customFormat="1" ht="12" customHeight="1" x14ac:dyDescent="0.25">
      <c r="DA95" s="9"/>
    </row>
    <row r="96" spans="1:105" ht="12.95" customHeight="1" x14ac:dyDescent="0.25">
      <c r="A96" s="202" t="s">
        <v>67</v>
      </c>
      <c r="B96" s="203">
        <f t="shared" ref="B96:W96" si="101">B44*11630*1000/B$6</f>
        <v>16653.557518521473</v>
      </c>
      <c r="C96" s="203">
        <f t="shared" si="101"/>
        <v>16226.256523024571</v>
      </c>
      <c r="D96" s="203">
        <f t="shared" si="101"/>
        <v>16605.324736259325</v>
      </c>
      <c r="E96" s="203">
        <f t="shared" si="101"/>
        <v>17173.47068364736</v>
      </c>
      <c r="F96" s="203">
        <f t="shared" si="101"/>
        <v>16015.407248489319</v>
      </c>
      <c r="G96" s="203">
        <f t="shared" si="101"/>
        <v>15094.966665995285</v>
      </c>
      <c r="H96" s="203">
        <f t="shared" si="101"/>
        <v>15174.773757904059</v>
      </c>
      <c r="I96" s="203">
        <f t="shared" si="101"/>
        <v>15229.474740070606</v>
      </c>
      <c r="J96" s="203">
        <f t="shared" si="101"/>
        <v>14091.849486755322</v>
      </c>
      <c r="K96" s="203">
        <f t="shared" si="101"/>
        <v>14485.212272066225</v>
      </c>
      <c r="L96" s="203">
        <f t="shared" si="101"/>
        <v>13246.649541534118</v>
      </c>
      <c r="M96" s="203">
        <f t="shared" si="101"/>
        <v>13593.048128342247</v>
      </c>
      <c r="N96" s="203">
        <f t="shared" si="101"/>
        <v>13024.733687880593</v>
      </c>
      <c r="O96" s="203">
        <f t="shared" si="101"/>
        <v>11294.136281458494</v>
      </c>
      <c r="P96" s="203">
        <f t="shared" si="101"/>
        <v>10674.237495815625</v>
      </c>
      <c r="Q96" s="203">
        <f t="shared" si="101"/>
        <v>11671.717344673751</v>
      </c>
      <c r="R96" s="203">
        <f t="shared" si="101"/>
        <v>12014.57101972252</v>
      </c>
      <c r="S96" s="203">
        <f t="shared" si="101"/>
        <v>12179.641767379264</v>
      </c>
      <c r="T96" s="203">
        <f t="shared" si="101"/>
        <v>11320.907114945781</v>
      </c>
      <c r="U96" s="203">
        <f t="shared" si="101"/>
        <v>11909.445169365934</v>
      </c>
      <c r="V96" s="203">
        <f t="shared" si="101"/>
        <v>11798.259299030664</v>
      </c>
      <c r="W96" s="203">
        <f t="shared" si="101"/>
        <v>11232.541889563752</v>
      </c>
      <c r="X96" s="203">
        <f t="shared" ref="X96:Y96" si="102">X44*11630*1000/X$6</f>
        <v>11097.52791724971</v>
      </c>
      <c r="Y96" s="203">
        <f t="shared" si="102"/>
        <v>10051.252658693267</v>
      </c>
      <c r="DA96" s="216" t="s">
        <v>271</v>
      </c>
    </row>
    <row r="97" spans="1:105" ht="12" customHeight="1" x14ac:dyDescent="0.25">
      <c r="A97" s="208" t="s">
        <v>39</v>
      </c>
      <c r="B97" s="192">
        <f t="shared" ref="B97:W97" si="103">B45*11630*1000/B$6</f>
        <v>14185.961924675961</v>
      </c>
      <c r="C97" s="192">
        <f t="shared" si="103"/>
        <v>13723.73113518319</v>
      </c>
      <c r="D97" s="192">
        <f t="shared" si="103"/>
        <v>14033.309237723495</v>
      </c>
      <c r="E97" s="192">
        <f t="shared" si="103"/>
        <v>14555.406636065483</v>
      </c>
      <c r="F97" s="192">
        <f t="shared" si="103"/>
        <v>13339.53297970627</v>
      </c>
      <c r="G97" s="192">
        <f t="shared" si="103"/>
        <v>12377.956562904554</v>
      </c>
      <c r="H97" s="192">
        <f t="shared" si="103"/>
        <v>12406.137221438668</v>
      </c>
      <c r="I97" s="192">
        <f t="shared" si="103"/>
        <v>12429.958996995369</v>
      </c>
      <c r="J97" s="192">
        <f t="shared" si="103"/>
        <v>11286.350017840821</v>
      </c>
      <c r="K97" s="192">
        <f t="shared" si="103"/>
        <v>11661.084543402059</v>
      </c>
      <c r="L97" s="192">
        <f t="shared" si="103"/>
        <v>10417.744738547104</v>
      </c>
      <c r="M97" s="192">
        <f t="shared" si="103"/>
        <v>10794.184603244839</v>
      </c>
      <c r="N97" s="192">
        <f t="shared" si="103"/>
        <v>10266.902183465852</v>
      </c>
      <c r="O97" s="192">
        <f t="shared" si="103"/>
        <v>8570.240921641549</v>
      </c>
      <c r="P97" s="192">
        <f t="shared" si="103"/>
        <v>7977.1197506119424</v>
      </c>
      <c r="Q97" s="192">
        <f t="shared" si="103"/>
        <v>9012.9552829172353</v>
      </c>
      <c r="R97" s="192">
        <f t="shared" si="103"/>
        <v>9372.4500392505215</v>
      </c>
      <c r="S97" s="192">
        <f t="shared" si="103"/>
        <v>9549.8601086379658</v>
      </c>
      <c r="T97" s="192">
        <f t="shared" si="103"/>
        <v>8774.4702717601886</v>
      </c>
      <c r="U97" s="192">
        <f t="shared" si="103"/>
        <v>9337.5517651466489</v>
      </c>
      <c r="V97" s="192">
        <f t="shared" si="103"/>
        <v>9323.9059967176472</v>
      </c>
      <c r="W97" s="192">
        <f t="shared" si="103"/>
        <v>8743.3955903403512</v>
      </c>
      <c r="X97" s="192">
        <f t="shared" ref="X97:Y97" si="104">X45*11630*1000/X$6</f>
        <v>8760.3001802790241</v>
      </c>
      <c r="Y97" s="192">
        <f t="shared" si="104"/>
        <v>7771.2957817910756</v>
      </c>
      <c r="DA97" s="213" t="s">
        <v>272</v>
      </c>
    </row>
    <row r="98" spans="1:105" ht="12" customHeight="1" x14ac:dyDescent="0.25">
      <c r="A98" s="97" t="s">
        <v>57</v>
      </c>
      <c r="B98" s="74">
        <f t="shared" ref="B98:W98" si="105">B46*11630*1000/B$6</f>
        <v>9324.1547087360559</v>
      </c>
      <c r="C98" s="74">
        <f t="shared" si="105"/>
        <v>9224.6470205170845</v>
      </c>
      <c r="D98" s="74">
        <f t="shared" si="105"/>
        <v>9310.219426234542</v>
      </c>
      <c r="E98" s="74">
        <f t="shared" si="105"/>
        <v>9432.9886054944218</v>
      </c>
      <c r="F98" s="74">
        <f t="shared" si="105"/>
        <v>8245.6077894100963</v>
      </c>
      <c r="G98" s="74">
        <f t="shared" si="105"/>
        <v>6989.6729342293174</v>
      </c>
      <c r="H98" s="74">
        <f t="shared" si="105"/>
        <v>6934.6468429618244</v>
      </c>
      <c r="I98" s="74">
        <f t="shared" si="105"/>
        <v>6433.3689329912468</v>
      </c>
      <c r="J98" s="74">
        <f t="shared" si="105"/>
        <v>5432.6629768264847</v>
      </c>
      <c r="K98" s="74">
        <f t="shared" si="105"/>
        <v>5880.9727991221089</v>
      </c>
      <c r="L98" s="74">
        <f t="shared" si="105"/>
        <v>4684.8062972844282</v>
      </c>
      <c r="M98" s="74">
        <f t="shared" si="105"/>
        <v>5248.9859294313919</v>
      </c>
      <c r="N98" s="74">
        <f t="shared" si="105"/>
        <v>4886.7750578660243</v>
      </c>
      <c r="O98" s="74">
        <f t="shared" si="105"/>
        <v>3862.0915055076412</v>
      </c>
      <c r="P98" s="74">
        <f t="shared" si="105"/>
        <v>3421.4512204246271</v>
      </c>
      <c r="Q98" s="74">
        <f t="shared" si="105"/>
        <v>4328.3807684449566</v>
      </c>
      <c r="R98" s="74">
        <f t="shared" si="105"/>
        <v>4448.7008874784742</v>
      </c>
      <c r="S98" s="74">
        <f t="shared" si="105"/>
        <v>4478.6258950254778</v>
      </c>
      <c r="T98" s="74">
        <f t="shared" si="105"/>
        <v>3773.6359683098203</v>
      </c>
      <c r="U98" s="74">
        <f t="shared" si="105"/>
        <v>4249.7840105375126</v>
      </c>
      <c r="V98" s="74">
        <f t="shared" si="105"/>
        <v>4263.0073483751676</v>
      </c>
      <c r="W98" s="74">
        <f t="shared" si="105"/>
        <v>3772.3943971810318</v>
      </c>
      <c r="X98" s="74">
        <f t="shared" ref="X98:Y98" si="106">X46*11630*1000/X$6</f>
        <v>3982.7291681702723</v>
      </c>
      <c r="Y98" s="74">
        <f t="shared" si="106"/>
        <v>3143.4945563690781</v>
      </c>
      <c r="DA98" s="90" t="s">
        <v>273</v>
      </c>
    </row>
    <row r="99" spans="1:105" ht="12" customHeight="1" x14ac:dyDescent="0.25">
      <c r="A99" s="97" t="s">
        <v>56</v>
      </c>
      <c r="B99" s="74">
        <f t="shared" ref="B99:W99" si="107">B47*11630*1000/B$6</f>
        <v>1295.9971537244041</v>
      </c>
      <c r="C99" s="74">
        <f t="shared" si="107"/>
        <v>1079.2084784469148</v>
      </c>
      <c r="D99" s="74">
        <f t="shared" si="107"/>
        <v>1006.9157471520377</v>
      </c>
      <c r="E99" s="74">
        <f t="shared" si="107"/>
        <v>1124.2587854091878</v>
      </c>
      <c r="F99" s="74">
        <f t="shared" si="107"/>
        <v>974.95080913018182</v>
      </c>
      <c r="G99" s="74">
        <f t="shared" si="107"/>
        <v>984.19593016954275</v>
      </c>
      <c r="H99" s="74">
        <f t="shared" si="107"/>
        <v>1214.5168897287863</v>
      </c>
      <c r="I99" s="74">
        <f t="shared" si="107"/>
        <v>1487.1549626642977</v>
      </c>
      <c r="J99" s="74">
        <f t="shared" si="107"/>
        <v>1579.4079093959353</v>
      </c>
      <c r="K99" s="74">
        <f t="shared" si="107"/>
        <v>1516.8907035804784</v>
      </c>
      <c r="L99" s="74">
        <f t="shared" si="107"/>
        <v>1592.6306808174741</v>
      </c>
      <c r="M99" s="74">
        <f t="shared" si="107"/>
        <v>1349.4621233532419</v>
      </c>
      <c r="N99" s="74">
        <f t="shared" si="107"/>
        <v>1598.9713286605329</v>
      </c>
      <c r="O99" s="74">
        <f t="shared" si="107"/>
        <v>1311.1335449176631</v>
      </c>
      <c r="P99" s="74">
        <f t="shared" si="107"/>
        <v>1140.3723474758688</v>
      </c>
      <c r="Q99" s="74">
        <f t="shared" si="107"/>
        <v>1177.26376260655</v>
      </c>
      <c r="R99" s="74">
        <f t="shared" si="107"/>
        <v>1297.8657650185919</v>
      </c>
      <c r="S99" s="74">
        <f t="shared" si="107"/>
        <v>1203.6660036063954</v>
      </c>
      <c r="T99" s="74">
        <f t="shared" si="107"/>
        <v>1318.1436703521531</v>
      </c>
      <c r="U99" s="74">
        <f t="shared" si="107"/>
        <v>1307.5836956300695</v>
      </c>
      <c r="V99" s="74">
        <f t="shared" si="107"/>
        <v>1254.4393084664559</v>
      </c>
      <c r="W99" s="74">
        <f t="shared" si="107"/>
        <v>1233.9225705907581</v>
      </c>
      <c r="X99" s="74">
        <f t="shared" ref="X99:Y99" si="108">X47*11630*1000/X$6</f>
        <v>1219.774223148992</v>
      </c>
      <c r="Y99" s="74">
        <f t="shared" si="108"/>
        <v>1330.4688919528494</v>
      </c>
      <c r="DA99" s="90" t="s">
        <v>274</v>
      </c>
    </row>
    <row r="100" spans="1:105" ht="12" customHeight="1" x14ac:dyDescent="0.25">
      <c r="A100" s="97" t="s">
        <v>55</v>
      </c>
      <c r="B100" s="74">
        <f t="shared" ref="B100:W100" si="109">B48*11630*1000/B$6</f>
        <v>2434.0094872808199</v>
      </c>
      <c r="C100" s="74">
        <f t="shared" si="109"/>
        <v>2242.002007191717</v>
      </c>
      <c r="D100" s="74">
        <f t="shared" si="109"/>
        <v>2534.4131087053584</v>
      </c>
      <c r="E100" s="74">
        <f t="shared" si="109"/>
        <v>2804.5778474795061</v>
      </c>
      <c r="F100" s="74">
        <f t="shared" si="109"/>
        <v>2899.2430129271188</v>
      </c>
      <c r="G100" s="74">
        <f t="shared" si="109"/>
        <v>3236.5180044868857</v>
      </c>
      <c r="H100" s="74">
        <f t="shared" si="109"/>
        <v>3190.3915000636662</v>
      </c>
      <c r="I100" s="74">
        <f t="shared" si="109"/>
        <v>3463.3080837519838</v>
      </c>
      <c r="J100" s="74">
        <f t="shared" si="109"/>
        <v>3315.6129738757904</v>
      </c>
      <c r="K100" s="74">
        <f t="shared" si="109"/>
        <v>3306.1840384885295</v>
      </c>
      <c r="L100" s="74">
        <f t="shared" si="109"/>
        <v>3213.6611673243333</v>
      </c>
      <c r="M100" s="74">
        <f t="shared" si="109"/>
        <v>3219.7629488899929</v>
      </c>
      <c r="N100" s="74">
        <f t="shared" si="109"/>
        <v>2912.5536321830414</v>
      </c>
      <c r="O100" s="74">
        <f t="shared" si="109"/>
        <v>2507.3578059659972</v>
      </c>
      <c r="P100" s="74">
        <f t="shared" si="109"/>
        <v>2465.7532353559909</v>
      </c>
      <c r="Q100" s="74">
        <f t="shared" si="109"/>
        <v>2588.1839983162736</v>
      </c>
      <c r="R100" s="74">
        <f t="shared" si="109"/>
        <v>2713.0415715453119</v>
      </c>
      <c r="S100" s="74">
        <f t="shared" si="109"/>
        <v>2913.9568702223819</v>
      </c>
      <c r="T100" s="74">
        <f t="shared" si="109"/>
        <v>2784.219696189245</v>
      </c>
      <c r="U100" s="74">
        <f t="shared" si="109"/>
        <v>2764.8337249536994</v>
      </c>
      <c r="V100" s="74">
        <f t="shared" si="109"/>
        <v>2793.4867737313107</v>
      </c>
      <c r="W100" s="74">
        <f t="shared" si="109"/>
        <v>2746.4985373929708</v>
      </c>
      <c r="X100" s="74">
        <f t="shared" ref="X100:Y100" si="110">X48*11630*1000/X$6</f>
        <v>2643.823823537623</v>
      </c>
      <c r="Y100" s="74">
        <f t="shared" si="110"/>
        <v>2471.6687884689968</v>
      </c>
      <c r="DA100" s="90" t="s">
        <v>275</v>
      </c>
    </row>
    <row r="101" spans="1:105" ht="12" customHeight="1" x14ac:dyDescent="0.25">
      <c r="A101" s="107" t="s">
        <v>54</v>
      </c>
      <c r="B101" s="193">
        <f t="shared" ref="B101:W101" si="111">B49*11630*1000/B$6</f>
        <v>1131.8005749346812</v>
      </c>
      <c r="C101" s="193">
        <f t="shared" si="111"/>
        <v>1177.8736290274746</v>
      </c>
      <c r="D101" s="193">
        <f t="shared" si="111"/>
        <v>1181.7609556315581</v>
      </c>
      <c r="E101" s="193">
        <f t="shared" si="111"/>
        <v>1193.5813976823672</v>
      </c>
      <c r="F101" s="193">
        <f t="shared" si="111"/>
        <v>1219.7313682388703</v>
      </c>
      <c r="G101" s="193">
        <f t="shared" si="111"/>
        <v>1167.5696940188081</v>
      </c>
      <c r="H101" s="193">
        <f t="shared" si="111"/>
        <v>1066.5819886843913</v>
      </c>
      <c r="I101" s="193">
        <f t="shared" si="111"/>
        <v>1046.1270175878383</v>
      </c>
      <c r="J101" s="193">
        <f t="shared" si="111"/>
        <v>958.66615774261163</v>
      </c>
      <c r="K101" s="193">
        <f t="shared" si="111"/>
        <v>957.03700221094255</v>
      </c>
      <c r="L101" s="193">
        <f t="shared" si="111"/>
        <v>926.6465931208686</v>
      </c>
      <c r="M101" s="193">
        <f t="shared" si="111"/>
        <v>975.9736015702133</v>
      </c>
      <c r="N101" s="193">
        <f t="shared" si="111"/>
        <v>868.60216475625293</v>
      </c>
      <c r="O101" s="193">
        <f t="shared" si="111"/>
        <v>889.65806525024595</v>
      </c>
      <c r="P101" s="193">
        <f t="shared" si="111"/>
        <v>949.54294735545454</v>
      </c>
      <c r="Q101" s="193">
        <f t="shared" si="111"/>
        <v>919.12675354945304</v>
      </c>
      <c r="R101" s="193">
        <f t="shared" si="111"/>
        <v>912.84181520814457</v>
      </c>
      <c r="S101" s="193">
        <f t="shared" si="111"/>
        <v>953.61133978371038</v>
      </c>
      <c r="T101" s="193">
        <f t="shared" si="111"/>
        <v>898.47093690897032</v>
      </c>
      <c r="U101" s="193">
        <f t="shared" si="111"/>
        <v>1015.3503340253669</v>
      </c>
      <c r="V101" s="193">
        <f t="shared" si="111"/>
        <v>1012.9725661447136</v>
      </c>
      <c r="W101" s="193">
        <f t="shared" si="111"/>
        <v>990.58008517559028</v>
      </c>
      <c r="X101" s="193">
        <f t="shared" ref="X101:Y101" si="112">X49*11630*1000/X$6</f>
        <v>913.97296542213871</v>
      </c>
      <c r="Y101" s="193">
        <f t="shared" si="112"/>
        <v>825.66354500015154</v>
      </c>
      <c r="DA101" s="214" t="s">
        <v>276</v>
      </c>
    </row>
    <row r="102" spans="1:105" ht="12" customHeight="1" x14ac:dyDescent="0.25">
      <c r="A102" s="209" t="s">
        <v>58</v>
      </c>
      <c r="B102" s="77">
        <f t="shared" ref="B102:W102" si="113">B50*11630*1000/B$6</f>
        <v>2467.5955938455136</v>
      </c>
      <c r="C102" s="77">
        <f t="shared" si="113"/>
        <v>2502.5253878413801</v>
      </c>
      <c r="D102" s="77">
        <f t="shared" si="113"/>
        <v>2572.0154985358267</v>
      </c>
      <c r="E102" s="77">
        <f t="shared" si="113"/>
        <v>2618.0640475818773</v>
      </c>
      <c r="F102" s="77">
        <f t="shared" si="113"/>
        <v>2675.8742687830477</v>
      </c>
      <c r="G102" s="77">
        <f t="shared" si="113"/>
        <v>2717.0101030907308</v>
      </c>
      <c r="H102" s="77">
        <f t="shared" si="113"/>
        <v>2768.6365364653939</v>
      </c>
      <c r="I102" s="77">
        <f t="shared" si="113"/>
        <v>2799.5157430752356</v>
      </c>
      <c r="J102" s="77">
        <f t="shared" si="113"/>
        <v>2805.4994689145024</v>
      </c>
      <c r="K102" s="77">
        <f t="shared" si="113"/>
        <v>2824.1277286641657</v>
      </c>
      <c r="L102" s="77">
        <f t="shared" si="113"/>
        <v>2828.9048029870141</v>
      </c>
      <c r="M102" s="77">
        <f t="shared" si="113"/>
        <v>2798.8635250974071</v>
      </c>
      <c r="N102" s="77">
        <f t="shared" si="113"/>
        <v>2757.8315044147407</v>
      </c>
      <c r="O102" s="77">
        <f t="shared" si="113"/>
        <v>2723.8953598169437</v>
      </c>
      <c r="P102" s="77">
        <f t="shared" si="113"/>
        <v>2697.117745203685</v>
      </c>
      <c r="Q102" s="77">
        <f t="shared" si="113"/>
        <v>2658.7620617565149</v>
      </c>
      <c r="R102" s="77">
        <f t="shared" si="113"/>
        <v>2642.1209804719983</v>
      </c>
      <c r="S102" s="77">
        <f t="shared" si="113"/>
        <v>2629.781658741299</v>
      </c>
      <c r="T102" s="77">
        <f t="shared" si="113"/>
        <v>2546.4368431855924</v>
      </c>
      <c r="U102" s="77">
        <f t="shared" si="113"/>
        <v>2571.8934042192836</v>
      </c>
      <c r="V102" s="77">
        <f t="shared" si="113"/>
        <v>2474.3533023130167</v>
      </c>
      <c r="W102" s="77">
        <f t="shared" si="113"/>
        <v>2489.1462992234001</v>
      </c>
      <c r="X102" s="77">
        <f t="shared" ref="X102:Y102" si="114">X50*11630*1000/X$6</f>
        <v>2337.227736970684</v>
      </c>
      <c r="Y102" s="77">
        <f t="shared" si="114"/>
        <v>2279.9568769021903</v>
      </c>
      <c r="DA102" s="92" t="s">
        <v>277</v>
      </c>
    </row>
    <row r="103" spans="1:105" s="2" customFormat="1" ht="12" customHeight="1" x14ac:dyDescent="0.25">
      <c r="DA103" s="9"/>
    </row>
    <row r="104" spans="1:105" ht="12.95" customHeight="1" x14ac:dyDescent="0.25">
      <c r="A104" s="152" t="s">
        <v>66</v>
      </c>
      <c r="B104" s="153">
        <f t="shared" ref="B104:Q104" si="115">SUM(B105:B108)</f>
        <v>8200.7242279705424</v>
      </c>
      <c r="C104" s="153">
        <f t="shared" si="115"/>
        <v>7827.6291901378454</v>
      </c>
      <c r="D104" s="153">
        <f t="shared" si="115"/>
        <v>8037.9891468614724</v>
      </c>
      <c r="E104" s="153">
        <f t="shared" si="115"/>
        <v>8707.1743079300686</v>
      </c>
      <c r="F104" s="153">
        <f t="shared" si="115"/>
        <v>8317.4489282905051</v>
      </c>
      <c r="G104" s="153">
        <f t="shared" si="115"/>
        <v>8293.9197749565537</v>
      </c>
      <c r="H104" s="153">
        <f t="shared" si="115"/>
        <v>9115.798289296743</v>
      </c>
      <c r="I104" s="153">
        <f t="shared" si="115"/>
        <v>10231.594098070156</v>
      </c>
      <c r="J104" s="153">
        <f t="shared" si="115"/>
        <v>10131.919233377559</v>
      </c>
      <c r="K104" s="153">
        <f t="shared" si="115"/>
        <v>10302.296904652036</v>
      </c>
      <c r="L104" s="153">
        <f t="shared" si="115"/>
        <v>10216.790999562572</v>
      </c>
      <c r="M104" s="153">
        <f t="shared" si="115"/>
        <v>9949.6123097333693</v>
      </c>
      <c r="N104" s="153">
        <f t="shared" si="115"/>
        <v>10697.141156891723</v>
      </c>
      <c r="O104" s="153">
        <f t="shared" si="115"/>
        <v>9337.7098965496443</v>
      </c>
      <c r="P104" s="153">
        <f t="shared" si="115"/>
        <v>8720.1020167508068</v>
      </c>
      <c r="Q104" s="153">
        <f t="shared" si="115"/>
        <v>9508.9525528325285</v>
      </c>
      <c r="R104" s="153">
        <f t="shared" ref="R104:V104" si="116">SUM(R105:R108)</f>
        <v>10324.228233207687</v>
      </c>
      <c r="S104" s="153">
        <f t="shared" si="116"/>
        <v>10348.122548265133</v>
      </c>
      <c r="T104" s="153">
        <f t="shared" si="116"/>
        <v>11011.375521202481</v>
      </c>
      <c r="U104" s="153">
        <f t="shared" si="116"/>
        <v>11488.860303932343</v>
      </c>
      <c r="V104" s="153">
        <f t="shared" si="116"/>
        <v>11455.085987097869</v>
      </c>
      <c r="W104" s="153">
        <f t="shared" ref="W104:Y104" si="117">SUM(W105:W108)</f>
        <v>11204.112164204282</v>
      </c>
      <c r="X104" s="153">
        <f t="shared" si="117"/>
        <v>11179.29046860523</v>
      </c>
      <c r="Y104" s="153">
        <f t="shared" si="117"/>
        <v>11088.770609892848</v>
      </c>
      <c r="DA104" s="217" t="s">
        <v>278</v>
      </c>
    </row>
    <row r="105" spans="1:105" ht="12" customHeight="1" x14ac:dyDescent="0.25">
      <c r="A105" s="97" t="s">
        <v>57</v>
      </c>
      <c r="B105" s="74">
        <v>3227.6509903477895</v>
      </c>
      <c r="C105" s="74">
        <v>3235.2740185113644</v>
      </c>
      <c r="D105" s="74">
        <v>3318.0464265935898</v>
      </c>
      <c r="E105" s="74">
        <v>3412.4023330680016</v>
      </c>
      <c r="F105" s="74">
        <v>3037.107134726275</v>
      </c>
      <c r="G105" s="74">
        <v>2621.4906345100148</v>
      </c>
      <c r="H105" s="74">
        <v>2643.9947540509115</v>
      </c>
      <c r="I105" s="74">
        <v>2516.4396003482211</v>
      </c>
      <c r="J105" s="74">
        <v>2179.9037994588898</v>
      </c>
      <c r="K105" s="74">
        <v>2403.737393029784</v>
      </c>
      <c r="L105" s="74">
        <v>1970.2917383515814</v>
      </c>
      <c r="M105" s="74">
        <v>2261.3432940044909</v>
      </c>
      <c r="N105" s="74">
        <v>2168.0913672279348</v>
      </c>
      <c r="O105" s="74">
        <v>1767.9840940813679</v>
      </c>
      <c r="P105" s="74">
        <v>1604.0661023833538</v>
      </c>
      <c r="Q105" s="74">
        <v>2062.0905722946586</v>
      </c>
      <c r="R105" s="74">
        <v>2151.3627029101158</v>
      </c>
      <c r="S105" s="74">
        <v>2222.3986626930828</v>
      </c>
      <c r="T105" s="74">
        <v>2351.8439836154434</v>
      </c>
      <c r="U105" s="74">
        <v>2672.7385304174618</v>
      </c>
      <c r="V105" s="74">
        <v>2747.8052669186995</v>
      </c>
      <c r="W105" s="74">
        <v>2570.6594377014021</v>
      </c>
      <c r="X105" s="74">
        <v>2699.0597513978091</v>
      </c>
      <c r="Y105" s="74">
        <v>2260.6898245373882</v>
      </c>
      <c r="DA105" s="90" t="s">
        <v>279</v>
      </c>
    </row>
    <row r="106" spans="1:105" ht="12" customHeight="1" x14ac:dyDescent="0.25">
      <c r="A106" s="97" t="s">
        <v>56</v>
      </c>
      <c r="B106" s="74">
        <v>2335.1961052242027</v>
      </c>
      <c r="C106" s="74">
        <v>2048.3158068742518</v>
      </c>
      <c r="D106" s="74">
        <v>2028.8375429869902</v>
      </c>
      <c r="E106" s="74">
        <v>2463.6935183186124</v>
      </c>
      <c r="F106" s="74">
        <v>2324.0632184829988</v>
      </c>
      <c r="G106" s="74">
        <v>2563.8215116403539</v>
      </c>
      <c r="H106" s="74">
        <v>3407.8618004075825</v>
      </c>
      <c r="I106" s="74">
        <v>4356.9112121577164</v>
      </c>
      <c r="J106" s="74">
        <v>4739.2658866812717</v>
      </c>
      <c r="K106" s="74">
        <v>4684.0836349600886</v>
      </c>
      <c r="L106" s="74">
        <v>5070.801835149392</v>
      </c>
      <c r="M106" s="74">
        <v>4469.8348720996173</v>
      </c>
      <c r="N106" s="74">
        <v>5531.0166276758173</v>
      </c>
      <c r="O106" s="74">
        <v>4737.4453732787015</v>
      </c>
      <c r="P106" s="74">
        <v>4248.5494603405004</v>
      </c>
      <c r="Q106" s="74">
        <v>4531.2774513835557</v>
      </c>
      <c r="R106" s="74">
        <v>5170.4709060865953</v>
      </c>
      <c r="S106" s="74">
        <v>4962.3710647120788</v>
      </c>
      <c r="T106" s="74">
        <v>5592.1779899139301</v>
      </c>
      <c r="U106" s="74">
        <v>5666.5084148664873</v>
      </c>
      <c r="V106" s="74">
        <v>5513.3510046384581</v>
      </c>
      <c r="W106" s="74">
        <v>5469.1819424666655</v>
      </c>
      <c r="X106" s="74">
        <v>5435.6327573927856</v>
      </c>
      <c r="Y106" s="74">
        <v>5966.0112290749985</v>
      </c>
      <c r="DA106" s="90" t="s">
        <v>280</v>
      </c>
    </row>
    <row r="107" spans="1:105" ht="12" customHeight="1" x14ac:dyDescent="0.25">
      <c r="A107" s="97" t="s">
        <v>55</v>
      </c>
      <c r="B107" s="74">
        <v>1982.3661904419826</v>
      </c>
      <c r="C107" s="74">
        <v>1850.3983469438633</v>
      </c>
      <c r="D107" s="74">
        <v>1988.8602553950363</v>
      </c>
      <c r="E107" s="74">
        <v>2121.2264106651896</v>
      </c>
      <c r="F107" s="74">
        <v>2224.4603128909848</v>
      </c>
      <c r="G107" s="74">
        <v>2403.8456853796752</v>
      </c>
      <c r="H107" s="74">
        <v>2415.833945592879</v>
      </c>
      <c r="I107" s="74">
        <v>2726.5314063070778</v>
      </c>
      <c r="J107" s="74">
        <v>2633.8299881599992</v>
      </c>
      <c r="K107" s="74">
        <v>2632.7290354596671</v>
      </c>
      <c r="L107" s="74">
        <v>2612.1459900669502</v>
      </c>
      <c r="M107" s="74">
        <v>2620.7324880873198</v>
      </c>
      <c r="N107" s="74">
        <v>2474.0049981422239</v>
      </c>
      <c r="O107" s="74">
        <v>2288.8014150549661</v>
      </c>
      <c r="P107" s="74">
        <v>2273.8163268361609</v>
      </c>
      <c r="Q107" s="74">
        <v>2343.4609521598277</v>
      </c>
      <c r="R107" s="74">
        <v>2430.4415353103177</v>
      </c>
      <c r="S107" s="74">
        <v>2555.1615311196019</v>
      </c>
      <c r="T107" s="74">
        <v>2493.4559879296057</v>
      </c>
      <c r="U107" s="74">
        <v>2485.8191360712594</v>
      </c>
      <c r="V107" s="74">
        <v>2510.6202933250934</v>
      </c>
      <c r="W107" s="74">
        <v>2493.8151626871577</v>
      </c>
      <c r="X107" s="74">
        <v>2424.0559154158445</v>
      </c>
      <c r="Y107" s="74">
        <v>2312.1805239533205</v>
      </c>
      <c r="DA107" s="90" t="s">
        <v>281</v>
      </c>
    </row>
    <row r="108" spans="1:105" ht="12" customHeight="1" x14ac:dyDescent="0.25">
      <c r="A108" s="109" t="s">
        <v>54</v>
      </c>
      <c r="B108" s="77">
        <v>655.51094195656776</v>
      </c>
      <c r="C108" s="77">
        <v>693.64101780836609</v>
      </c>
      <c r="D108" s="77">
        <v>702.24492188585577</v>
      </c>
      <c r="E108" s="77">
        <v>709.85204587826536</v>
      </c>
      <c r="F108" s="77">
        <v>731.81826219024572</v>
      </c>
      <c r="G108" s="77">
        <v>704.76194342651002</v>
      </c>
      <c r="H108" s="77">
        <v>648.10778924537033</v>
      </c>
      <c r="I108" s="77">
        <v>631.71187925713934</v>
      </c>
      <c r="J108" s="77">
        <v>578.91955907739873</v>
      </c>
      <c r="K108" s="77">
        <v>581.74684120249492</v>
      </c>
      <c r="L108" s="77">
        <v>563.55143599464793</v>
      </c>
      <c r="M108" s="77">
        <v>597.70165554194182</v>
      </c>
      <c r="N108" s="77">
        <v>524.02816384574669</v>
      </c>
      <c r="O108" s="77">
        <v>543.47901413460932</v>
      </c>
      <c r="P108" s="77">
        <v>593.67012719079071</v>
      </c>
      <c r="Q108" s="77">
        <v>572.12357699448683</v>
      </c>
      <c r="R108" s="77">
        <v>571.95308890065758</v>
      </c>
      <c r="S108" s="77">
        <v>608.19128974036846</v>
      </c>
      <c r="T108" s="77">
        <v>573.89755974350112</v>
      </c>
      <c r="U108" s="77">
        <v>663.79422257713475</v>
      </c>
      <c r="V108" s="77">
        <v>683.30942221561702</v>
      </c>
      <c r="W108" s="77">
        <v>670.45562134905822</v>
      </c>
      <c r="X108" s="77">
        <v>620.54204439879072</v>
      </c>
      <c r="Y108" s="77">
        <v>549.88903232714028</v>
      </c>
      <c r="DA108" s="92" t="s">
        <v>282</v>
      </c>
    </row>
    <row r="109" spans="1:105" s="2" customFormat="1" ht="12" customHeight="1" x14ac:dyDescent="0.25">
      <c r="DA109" s="9"/>
    </row>
    <row r="110" spans="1:105" ht="12.95" customHeight="1" x14ac:dyDescent="0.25">
      <c r="A110" s="202" t="s">
        <v>65</v>
      </c>
      <c r="B110" s="203">
        <f t="shared" ref="B110:Q110" si="118">B78*1000000/B$6</f>
        <v>2539.06527385549</v>
      </c>
      <c r="C110" s="203">
        <f t="shared" si="118"/>
        <v>2496.0953136369631</v>
      </c>
      <c r="D110" s="203">
        <f t="shared" si="118"/>
        <v>2486.0065673317599</v>
      </c>
      <c r="E110" s="203">
        <f t="shared" si="118"/>
        <v>2511.6065921454629</v>
      </c>
      <c r="F110" s="203">
        <f t="shared" si="118"/>
        <v>2197.9898276872873</v>
      </c>
      <c r="G110" s="203">
        <f t="shared" si="118"/>
        <v>1867.4625498197342</v>
      </c>
      <c r="H110" s="203">
        <f t="shared" si="118"/>
        <v>1856.4655344957096</v>
      </c>
      <c r="I110" s="203">
        <f t="shared" si="118"/>
        <v>1702.9575233502439</v>
      </c>
      <c r="J110" s="203">
        <f t="shared" si="118"/>
        <v>1423.0487519594317</v>
      </c>
      <c r="K110" s="203">
        <f t="shared" si="118"/>
        <v>1508.1402029030089</v>
      </c>
      <c r="L110" s="203">
        <f t="shared" si="118"/>
        <v>1253.8467626354559</v>
      </c>
      <c r="M110" s="203">
        <f t="shared" si="118"/>
        <v>1381.0510303030303</v>
      </c>
      <c r="N110" s="203">
        <f t="shared" si="118"/>
        <v>1302.4679053326686</v>
      </c>
      <c r="O110" s="203">
        <f t="shared" si="118"/>
        <v>1063.939560405101</v>
      </c>
      <c r="P110" s="203">
        <f t="shared" si="118"/>
        <v>952.65537122537637</v>
      </c>
      <c r="Q110" s="203">
        <f t="shared" si="118"/>
        <v>1097.1025177842594</v>
      </c>
      <c r="R110" s="203">
        <f t="shared" ref="R110:V110" si="119">R78*1000000/R$6</f>
        <v>1105.2228894419213</v>
      </c>
      <c r="S110" s="203">
        <f t="shared" si="119"/>
        <v>1070.6193567299988</v>
      </c>
      <c r="T110" s="203">
        <f t="shared" si="119"/>
        <v>854.89283255161411</v>
      </c>
      <c r="U110" s="203">
        <f t="shared" si="119"/>
        <v>966.42204266474562</v>
      </c>
      <c r="V110" s="203">
        <f t="shared" si="119"/>
        <v>935.38251090470658</v>
      </c>
      <c r="W110" s="203">
        <f t="shared" ref="W110:Y110" si="120">W78*1000000/W$6</f>
        <v>829.22717787540614</v>
      </c>
      <c r="X110" s="203">
        <f t="shared" si="120"/>
        <v>864.91525557658929</v>
      </c>
      <c r="Y110" s="203">
        <f t="shared" si="120"/>
        <v>720.27325616442818</v>
      </c>
      <c r="DA110" s="216" t="s">
        <v>283</v>
      </c>
    </row>
    <row r="111" spans="1:105" ht="12" customHeight="1" x14ac:dyDescent="0.25">
      <c r="A111" s="208" t="s">
        <v>39</v>
      </c>
      <c r="B111" s="192">
        <f t="shared" ref="B111:Q111" si="121">B79*1000000/B$6</f>
        <v>2539.06527385549</v>
      </c>
      <c r="C111" s="192">
        <f t="shared" si="121"/>
        <v>2496.0953136369631</v>
      </c>
      <c r="D111" s="192">
        <f t="shared" si="121"/>
        <v>2486.0065673317599</v>
      </c>
      <c r="E111" s="192">
        <f t="shared" si="121"/>
        <v>2511.6065921454629</v>
      </c>
      <c r="F111" s="192">
        <f t="shared" si="121"/>
        <v>2197.9898276872873</v>
      </c>
      <c r="G111" s="192">
        <f t="shared" si="121"/>
        <v>1867.4625498197342</v>
      </c>
      <c r="H111" s="192">
        <f t="shared" si="121"/>
        <v>1856.4655344957096</v>
      </c>
      <c r="I111" s="192">
        <f t="shared" si="121"/>
        <v>1702.9575233502439</v>
      </c>
      <c r="J111" s="192">
        <f t="shared" si="121"/>
        <v>1423.0487519594317</v>
      </c>
      <c r="K111" s="192">
        <f t="shared" si="121"/>
        <v>1508.1402029030089</v>
      </c>
      <c r="L111" s="192">
        <f t="shared" si="121"/>
        <v>1253.8467626354559</v>
      </c>
      <c r="M111" s="192">
        <f t="shared" si="121"/>
        <v>1381.0510303030303</v>
      </c>
      <c r="N111" s="192">
        <f t="shared" si="121"/>
        <v>1302.4679053326686</v>
      </c>
      <c r="O111" s="192">
        <f t="shared" si="121"/>
        <v>1063.939560405101</v>
      </c>
      <c r="P111" s="192">
        <f t="shared" si="121"/>
        <v>952.65537122537637</v>
      </c>
      <c r="Q111" s="192">
        <f t="shared" si="121"/>
        <v>1097.1025177842594</v>
      </c>
      <c r="R111" s="192">
        <f t="shared" ref="R111:V111" si="122">R79*1000000/R$6</f>
        <v>1105.2228894419213</v>
      </c>
      <c r="S111" s="192">
        <f t="shared" si="122"/>
        <v>1070.6193567299988</v>
      </c>
      <c r="T111" s="192">
        <f t="shared" si="122"/>
        <v>854.89283255161411</v>
      </c>
      <c r="U111" s="192">
        <f t="shared" si="122"/>
        <v>966.42204266474562</v>
      </c>
      <c r="V111" s="192">
        <f t="shared" si="122"/>
        <v>935.38251090470658</v>
      </c>
      <c r="W111" s="192">
        <f t="shared" ref="W111:Y111" si="123">W79*1000000/W$6</f>
        <v>829.22717787540614</v>
      </c>
      <c r="X111" s="192">
        <f t="shared" si="123"/>
        <v>864.91525557658929</v>
      </c>
      <c r="Y111" s="192">
        <f t="shared" si="123"/>
        <v>720.27325616442818</v>
      </c>
      <c r="DA111" s="213" t="s">
        <v>284</v>
      </c>
    </row>
    <row r="112" spans="1:105" ht="12" customHeight="1" x14ac:dyDescent="0.25">
      <c r="A112" s="97" t="s">
        <v>57</v>
      </c>
      <c r="B112" s="74">
        <f t="shared" ref="B112:Q112" si="124">B80*1000000/B$6</f>
        <v>2276.824390566499</v>
      </c>
      <c r="C112" s="74">
        <f t="shared" si="124"/>
        <v>2243.8268255887838</v>
      </c>
      <c r="D112" s="74">
        <f t="shared" si="124"/>
        <v>2236.5361053770034</v>
      </c>
      <c r="E112" s="74">
        <f t="shared" si="124"/>
        <v>2256.4635479657263</v>
      </c>
      <c r="F112" s="74">
        <f t="shared" si="124"/>
        <v>1945.819337142113</v>
      </c>
      <c r="G112" s="74">
        <f t="shared" si="124"/>
        <v>1624.595450238894</v>
      </c>
      <c r="H112" s="74">
        <f t="shared" si="124"/>
        <v>1625.476254996345</v>
      </c>
      <c r="I112" s="74">
        <f t="shared" si="124"/>
        <v>1466.249719422013</v>
      </c>
      <c r="J112" s="74">
        <f t="shared" si="124"/>
        <v>1203.5603394745167</v>
      </c>
      <c r="K112" s="74">
        <f t="shared" si="124"/>
        <v>1293.844978293268</v>
      </c>
      <c r="L112" s="74">
        <f t="shared" si="124"/>
        <v>1045.5460085685381</v>
      </c>
      <c r="M112" s="74">
        <f t="shared" si="124"/>
        <v>1170.6173806819477</v>
      </c>
      <c r="N112" s="74">
        <f t="shared" si="124"/>
        <v>1099.8171161447676</v>
      </c>
      <c r="O112" s="74">
        <f t="shared" si="124"/>
        <v>865.78852981274247</v>
      </c>
      <c r="P112" s="74">
        <f t="shared" si="124"/>
        <v>758.32870578954623</v>
      </c>
      <c r="Q112" s="74">
        <f t="shared" si="124"/>
        <v>900.20419687140361</v>
      </c>
      <c r="R112" s="74">
        <f t="shared" ref="R112:V112" si="125">R80*1000000/R$6</f>
        <v>908.35374316676791</v>
      </c>
      <c r="S112" s="74">
        <f t="shared" si="125"/>
        <v>872.35902435254513</v>
      </c>
      <c r="T112" s="74">
        <f t="shared" si="125"/>
        <v>659.78713288267977</v>
      </c>
      <c r="U112" s="74">
        <f t="shared" si="125"/>
        <v>742.44206124070888</v>
      </c>
      <c r="V112" s="74">
        <f t="shared" si="125"/>
        <v>725.89599265403353</v>
      </c>
      <c r="W112" s="74">
        <f t="shared" ref="W112:Y112" si="126">W80*1000000/W$6</f>
        <v>624.24853230196447</v>
      </c>
      <c r="X112" s="74">
        <f t="shared" si="126"/>
        <v>665.55618601204094</v>
      </c>
      <c r="Y112" s="74">
        <f t="shared" si="126"/>
        <v>532.3929682218585</v>
      </c>
      <c r="DA112" s="90" t="s">
        <v>285</v>
      </c>
    </row>
    <row r="113" spans="1:105" ht="12" customHeight="1" x14ac:dyDescent="0.25">
      <c r="A113" s="97" t="s">
        <v>56</v>
      </c>
      <c r="B113" s="74">
        <f t="shared" ref="B113:Q113" si="127">B81*1000000/B$6</f>
        <v>0</v>
      </c>
      <c r="C113" s="74">
        <f t="shared" si="127"/>
        <v>0</v>
      </c>
      <c r="D113" s="74">
        <f t="shared" si="127"/>
        <v>0</v>
      </c>
      <c r="E113" s="74">
        <f t="shared" si="127"/>
        <v>0</v>
      </c>
      <c r="F113" s="74">
        <f t="shared" si="127"/>
        <v>0</v>
      </c>
      <c r="G113" s="74">
        <f t="shared" si="127"/>
        <v>0</v>
      </c>
      <c r="H113" s="74">
        <f t="shared" si="127"/>
        <v>0</v>
      </c>
      <c r="I113" s="74">
        <f t="shared" si="127"/>
        <v>0</v>
      </c>
      <c r="J113" s="74">
        <f t="shared" si="127"/>
        <v>0</v>
      </c>
      <c r="K113" s="74">
        <f t="shared" si="127"/>
        <v>0</v>
      </c>
      <c r="L113" s="74">
        <f t="shared" si="127"/>
        <v>0</v>
      </c>
      <c r="M113" s="74">
        <f t="shared" si="127"/>
        <v>0</v>
      </c>
      <c r="N113" s="74">
        <f t="shared" si="127"/>
        <v>0</v>
      </c>
      <c r="O113" s="74">
        <f t="shared" si="127"/>
        <v>0</v>
      </c>
      <c r="P113" s="74">
        <f t="shared" si="127"/>
        <v>0</v>
      </c>
      <c r="Q113" s="74">
        <f t="shared" si="127"/>
        <v>0</v>
      </c>
      <c r="R113" s="74">
        <f t="shared" ref="R113:V113" si="128">R81*1000000/R$6</f>
        <v>0</v>
      </c>
      <c r="S113" s="74">
        <f t="shared" si="128"/>
        <v>0</v>
      </c>
      <c r="T113" s="74">
        <f t="shared" si="128"/>
        <v>0</v>
      </c>
      <c r="U113" s="74">
        <f t="shared" si="128"/>
        <v>0</v>
      </c>
      <c r="V113" s="74">
        <f t="shared" si="128"/>
        <v>0</v>
      </c>
      <c r="W113" s="74">
        <f t="shared" ref="W113:Y113" si="129">W81*1000000/W$6</f>
        <v>0</v>
      </c>
      <c r="X113" s="74">
        <f t="shared" si="129"/>
        <v>0</v>
      </c>
      <c r="Y113" s="74">
        <f t="shared" si="129"/>
        <v>0</v>
      </c>
      <c r="DA113" s="90" t="s">
        <v>286</v>
      </c>
    </row>
    <row r="114" spans="1:105" ht="12" customHeight="1" x14ac:dyDescent="0.25">
      <c r="A114" s="97" t="s">
        <v>55</v>
      </c>
      <c r="B114" s="74">
        <f t="shared" ref="B114:Q114" si="130">B82*1000000/B$6</f>
        <v>60.086685653717204</v>
      </c>
      <c r="C114" s="74">
        <f t="shared" si="130"/>
        <v>54.791013532962118</v>
      </c>
      <c r="D114" s="74">
        <f t="shared" si="130"/>
        <v>57.269891715698513</v>
      </c>
      <c r="E114" s="74">
        <f t="shared" si="130"/>
        <v>59.376542509997421</v>
      </c>
      <c r="F114" s="74">
        <f t="shared" si="130"/>
        <v>57.734788986052209</v>
      </c>
      <c r="G114" s="74">
        <f t="shared" si="130"/>
        <v>59.493773902584472</v>
      </c>
      <c r="H114" s="74">
        <f t="shared" si="130"/>
        <v>66.359598610822573</v>
      </c>
      <c r="I114" s="74">
        <f t="shared" si="130"/>
        <v>68.802833297673146</v>
      </c>
      <c r="J114" s="74">
        <f t="shared" si="130"/>
        <v>64.691481392319218</v>
      </c>
      <c r="K114" s="74">
        <f t="shared" si="130"/>
        <v>63.261499662812774</v>
      </c>
      <c r="L114" s="74">
        <f t="shared" si="130"/>
        <v>61.213154999851582</v>
      </c>
      <c r="M114" s="74">
        <f t="shared" si="130"/>
        <v>59.256796618009325</v>
      </c>
      <c r="N114" s="74">
        <f t="shared" si="130"/>
        <v>57.276674594617539</v>
      </c>
      <c r="O114" s="74">
        <f t="shared" si="130"/>
        <v>55.868642431739154</v>
      </c>
      <c r="P114" s="74">
        <f t="shared" si="130"/>
        <v>56.649716219048308</v>
      </c>
      <c r="Q114" s="74">
        <f t="shared" si="130"/>
        <v>58.46377618673317</v>
      </c>
      <c r="R114" s="74">
        <f t="shared" ref="R114:V114" si="131">R82*1000000/R$6</f>
        <v>60.177620385713709</v>
      </c>
      <c r="S114" s="74">
        <f t="shared" si="131"/>
        <v>61.626508201091056</v>
      </c>
      <c r="T114" s="74">
        <f t="shared" si="131"/>
        <v>60.705970791900015</v>
      </c>
      <c r="U114" s="74">
        <f t="shared" si="131"/>
        <v>79.530282781444001</v>
      </c>
      <c r="V114" s="74">
        <f t="shared" si="131"/>
        <v>76.967989076421091</v>
      </c>
      <c r="W114" s="74">
        <f t="shared" ref="W114:Y114" si="132">W82*1000000/W$6</f>
        <v>69.36161913131869</v>
      </c>
      <c r="X114" s="74">
        <f t="shared" si="132"/>
        <v>69.71965471559048</v>
      </c>
      <c r="Y114" s="74">
        <f t="shared" si="132"/>
        <v>57.20841999011035</v>
      </c>
      <c r="DA114" s="90" t="s">
        <v>287</v>
      </c>
    </row>
    <row r="115" spans="1:105" ht="12" customHeight="1" x14ac:dyDescent="0.25">
      <c r="A115" s="107" t="s">
        <v>54</v>
      </c>
      <c r="B115" s="193">
        <f t="shared" ref="B115:Q115" si="133">B83*1000000/B$6</f>
        <v>202.15419763527368</v>
      </c>
      <c r="C115" s="193">
        <f t="shared" si="133"/>
        <v>197.47747451521676</v>
      </c>
      <c r="D115" s="193">
        <f t="shared" si="133"/>
        <v>192.20057023905787</v>
      </c>
      <c r="E115" s="193">
        <f t="shared" si="133"/>
        <v>195.76650166973928</v>
      </c>
      <c r="F115" s="193">
        <f t="shared" si="133"/>
        <v>194.43570155912218</v>
      </c>
      <c r="G115" s="193">
        <f t="shared" si="133"/>
        <v>183.37332567825598</v>
      </c>
      <c r="H115" s="193">
        <f t="shared" si="133"/>
        <v>164.6296808885418</v>
      </c>
      <c r="I115" s="193">
        <f t="shared" si="133"/>
        <v>167.90497063055781</v>
      </c>
      <c r="J115" s="193">
        <f t="shared" si="133"/>
        <v>154.79693109259549</v>
      </c>
      <c r="K115" s="193">
        <f t="shared" si="133"/>
        <v>151.0337249469282</v>
      </c>
      <c r="L115" s="193">
        <f t="shared" si="133"/>
        <v>147.08759906706615</v>
      </c>
      <c r="M115" s="193">
        <f t="shared" si="133"/>
        <v>151.17685300307343</v>
      </c>
      <c r="N115" s="193">
        <f t="shared" si="133"/>
        <v>145.37411459328357</v>
      </c>
      <c r="O115" s="193">
        <f t="shared" si="133"/>
        <v>142.28238816061932</v>
      </c>
      <c r="P115" s="193">
        <f t="shared" si="133"/>
        <v>137.67694921678179</v>
      </c>
      <c r="Q115" s="193">
        <f t="shared" si="133"/>
        <v>138.43454472612257</v>
      </c>
      <c r="R115" s="193">
        <f t="shared" ref="R115:V115" si="134">R83*1000000/R$6</f>
        <v>136.69152588943967</v>
      </c>
      <c r="S115" s="193">
        <f t="shared" si="134"/>
        <v>136.63382417636245</v>
      </c>
      <c r="T115" s="193">
        <f t="shared" si="134"/>
        <v>134.39972887703422</v>
      </c>
      <c r="U115" s="193">
        <f t="shared" si="134"/>
        <v>144.44969864259281</v>
      </c>
      <c r="V115" s="193">
        <f t="shared" si="134"/>
        <v>132.51852917425194</v>
      </c>
      <c r="W115" s="193">
        <f t="shared" ref="W115:Y115" si="135">W83*1000000/W$6</f>
        <v>135.61702644212292</v>
      </c>
      <c r="X115" s="193">
        <f t="shared" si="135"/>
        <v>129.63941484895795</v>
      </c>
      <c r="Y115" s="193">
        <f t="shared" si="135"/>
        <v>130.67186795245925</v>
      </c>
      <c r="DA115" s="214" t="s">
        <v>288</v>
      </c>
    </row>
    <row r="116" spans="1:105" ht="12" customHeight="1" x14ac:dyDescent="0.25">
      <c r="A116" s="209" t="s">
        <v>58</v>
      </c>
      <c r="B116" s="77">
        <f t="shared" ref="B116:Q116" si="136">B84*1000000/B$6</f>
        <v>0</v>
      </c>
      <c r="C116" s="77">
        <f t="shared" si="136"/>
        <v>0</v>
      </c>
      <c r="D116" s="77">
        <f t="shared" si="136"/>
        <v>0</v>
      </c>
      <c r="E116" s="77">
        <f t="shared" si="136"/>
        <v>0</v>
      </c>
      <c r="F116" s="77">
        <f t="shared" si="136"/>
        <v>0</v>
      </c>
      <c r="G116" s="77">
        <f t="shared" si="136"/>
        <v>0</v>
      </c>
      <c r="H116" s="77">
        <f t="shared" si="136"/>
        <v>0</v>
      </c>
      <c r="I116" s="77">
        <f t="shared" si="136"/>
        <v>0</v>
      </c>
      <c r="J116" s="77">
        <f t="shared" si="136"/>
        <v>0</v>
      </c>
      <c r="K116" s="77">
        <f t="shared" si="136"/>
        <v>0</v>
      </c>
      <c r="L116" s="77">
        <f t="shared" si="136"/>
        <v>0</v>
      </c>
      <c r="M116" s="77">
        <f t="shared" si="136"/>
        <v>0</v>
      </c>
      <c r="N116" s="77">
        <f t="shared" si="136"/>
        <v>0</v>
      </c>
      <c r="O116" s="77">
        <f t="shared" si="136"/>
        <v>0</v>
      </c>
      <c r="P116" s="77">
        <f t="shared" si="136"/>
        <v>0</v>
      </c>
      <c r="Q116" s="77">
        <f t="shared" si="136"/>
        <v>0</v>
      </c>
      <c r="R116" s="77">
        <f t="shared" ref="R116:V116" si="137">R84*1000000/R$6</f>
        <v>0</v>
      </c>
      <c r="S116" s="77">
        <f t="shared" si="137"/>
        <v>0</v>
      </c>
      <c r="T116" s="77">
        <f t="shared" si="137"/>
        <v>0</v>
      </c>
      <c r="U116" s="77">
        <f t="shared" si="137"/>
        <v>0</v>
      </c>
      <c r="V116" s="77">
        <f t="shared" si="137"/>
        <v>0</v>
      </c>
      <c r="W116" s="77">
        <f t="shared" ref="W116:Y116" si="138">W84*1000000/W$6</f>
        <v>0</v>
      </c>
      <c r="X116" s="77">
        <f t="shared" si="138"/>
        <v>0</v>
      </c>
      <c r="Y116" s="77">
        <f t="shared" si="138"/>
        <v>0</v>
      </c>
      <c r="DA116" s="92" t="s">
        <v>289</v>
      </c>
    </row>
    <row r="118" spans="1:105" ht="12.95" customHeight="1" x14ac:dyDescent="0.25">
      <c r="A118" s="23" t="s">
        <v>48</v>
      </c>
      <c r="B118" s="206">
        <f t="shared" ref="B118:Q118" si="139">IF(B104=0,"",B104/B97)</f>
        <v>0.57808728597429004</v>
      </c>
      <c r="C118" s="206">
        <f t="shared" si="139"/>
        <v>0.57037179707421881</v>
      </c>
      <c r="D118" s="206">
        <f t="shared" si="139"/>
        <v>0.57277930748181871</v>
      </c>
      <c r="E118" s="206">
        <f t="shared" si="139"/>
        <v>0.5982089353900546</v>
      </c>
      <c r="F118" s="206">
        <f t="shared" si="139"/>
        <v>0.62351874994004863</v>
      </c>
      <c r="G118" s="206">
        <f t="shared" si="139"/>
        <v>0.67005565359734476</v>
      </c>
      <c r="H118" s="206">
        <f t="shared" si="139"/>
        <v>0.73478135269566491</v>
      </c>
      <c r="I118" s="206">
        <f t="shared" si="139"/>
        <v>0.82313981088299548</v>
      </c>
      <c r="J118" s="206">
        <f t="shared" si="139"/>
        <v>0.89771442648523181</v>
      </c>
      <c r="K118" s="206">
        <f t="shared" si="139"/>
        <v>0.88347673548779493</v>
      </c>
      <c r="L118" s="206">
        <f t="shared" si="139"/>
        <v>0.98071043742884434</v>
      </c>
      <c r="M118" s="206">
        <f t="shared" si="139"/>
        <v>0.92175673063275354</v>
      </c>
      <c r="N118" s="206">
        <f t="shared" si="139"/>
        <v>1.0419054322070722</v>
      </c>
      <c r="O118" s="206">
        <f t="shared" si="139"/>
        <v>1.0895504551068202</v>
      </c>
      <c r="P118" s="206">
        <f t="shared" si="139"/>
        <v>1.0931391641803883</v>
      </c>
      <c r="Q118" s="206">
        <f t="shared" si="139"/>
        <v>1.0550315911203272</v>
      </c>
      <c r="R118" s="206">
        <f t="shared" ref="R118:V118" si="140">IF(R104=0,"",R104/R97)</f>
        <v>1.1015506287012735</v>
      </c>
      <c r="S118" s="206">
        <f t="shared" si="140"/>
        <v>1.0835889144496609</v>
      </c>
      <c r="T118" s="206">
        <f t="shared" si="140"/>
        <v>1.2549333669340201</v>
      </c>
      <c r="U118" s="206">
        <f t="shared" si="140"/>
        <v>1.230393211507075</v>
      </c>
      <c r="V118" s="206">
        <f t="shared" si="140"/>
        <v>1.2285715869647844</v>
      </c>
      <c r="W118" s="206">
        <f t="shared" ref="W118:Y118" si="141">IF(W104=0,"",W104/W97)</f>
        <v>1.2814371771743365</v>
      </c>
      <c r="X118" s="206">
        <f t="shared" si="141"/>
        <v>1.2761309816496675</v>
      </c>
      <c r="Y118" s="206">
        <f t="shared" si="141"/>
        <v>1.4268882463430292</v>
      </c>
      <c r="DA118" s="218" t="s">
        <v>290</v>
      </c>
    </row>
    <row r="119" spans="1:105" ht="12" customHeight="1" x14ac:dyDescent="0.25">
      <c r="A119" s="97" t="s">
        <v>57</v>
      </c>
      <c r="B119" s="199">
        <f t="shared" ref="B119:Q119" si="142">IF(B105=0,"",B105/B98)</f>
        <v>0.34616017120819703</v>
      </c>
      <c r="C119" s="199">
        <f t="shared" si="142"/>
        <v>0.35072063042798274</v>
      </c>
      <c r="D119" s="199">
        <f t="shared" si="142"/>
        <v>0.35638756453407805</v>
      </c>
      <c r="E119" s="199">
        <f t="shared" si="142"/>
        <v>0.36175198293787653</v>
      </c>
      <c r="F119" s="199">
        <f t="shared" si="142"/>
        <v>0.36833029320492994</v>
      </c>
      <c r="G119" s="199">
        <f t="shared" si="142"/>
        <v>0.3750519744167487</v>
      </c>
      <c r="H119" s="199">
        <f t="shared" si="142"/>
        <v>0.38127316558800378</v>
      </c>
      <c r="I119" s="199">
        <f t="shared" si="142"/>
        <v>0.39115425006073484</v>
      </c>
      <c r="J119" s="199">
        <f t="shared" si="142"/>
        <v>0.40125879495147532</v>
      </c>
      <c r="K119" s="199">
        <f t="shared" si="142"/>
        <v>0.40873125503804497</v>
      </c>
      <c r="L119" s="199">
        <f t="shared" si="142"/>
        <v>0.4205705878370406</v>
      </c>
      <c r="M119" s="199">
        <f t="shared" si="142"/>
        <v>0.43081527068399972</v>
      </c>
      <c r="N119" s="199">
        <f t="shared" si="142"/>
        <v>0.44366506367794739</v>
      </c>
      <c r="O119" s="199">
        <f t="shared" si="142"/>
        <v>0.45777892407781789</v>
      </c>
      <c r="P119" s="199">
        <f t="shared" si="142"/>
        <v>0.46882623747717134</v>
      </c>
      <c r="Q119" s="199">
        <f t="shared" si="142"/>
        <v>0.47641154570500027</v>
      </c>
      <c r="R119" s="199">
        <f t="shared" ref="R119:V119" si="143">IF(R105=0,"",R105/R98)</f>
        <v>0.48359347084121657</v>
      </c>
      <c r="S119" s="199">
        <f t="shared" si="143"/>
        <v>0.49622333161641313</v>
      </c>
      <c r="T119" s="199">
        <f t="shared" si="143"/>
        <v>0.62323022235470538</v>
      </c>
      <c r="U119" s="199">
        <f t="shared" si="143"/>
        <v>0.62891161616456215</v>
      </c>
      <c r="V119" s="199">
        <f t="shared" si="143"/>
        <v>0.64456967637318696</v>
      </c>
      <c r="W119" s="199">
        <f t="shared" ref="W119:Y119" si="144">IF(W105=0,"",W105/W98)</f>
        <v>0.68143973483322928</v>
      </c>
      <c r="X119" s="199">
        <f t="shared" si="144"/>
        <v>0.67769100971477791</v>
      </c>
      <c r="Y119" s="199">
        <f t="shared" si="144"/>
        <v>0.71916454251748996</v>
      </c>
      <c r="DA119" s="59" t="s">
        <v>291</v>
      </c>
    </row>
    <row r="120" spans="1:105" ht="12" customHeight="1" x14ac:dyDescent="0.25">
      <c r="A120" s="97" t="s">
        <v>56</v>
      </c>
      <c r="B120" s="200">
        <f t="shared" ref="B120:Q120" si="145">IF(B106=0,"",B106/B99)</f>
        <v>1.8018528038532915</v>
      </c>
      <c r="C120" s="200">
        <f t="shared" si="145"/>
        <v>1.8979797210470177</v>
      </c>
      <c r="D120" s="200">
        <f t="shared" si="145"/>
        <v>2.0149029834177865</v>
      </c>
      <c r="E120" s="200">
        <f t="shared" si="145"/>
        <v>2.1913936099880429</v>
      </c>
      <c r="F120" s="200">
        <f t="shared" si="145"/>
        <v>2.3837748496833902</v>
      </c>
      <c r="G120" s="200">
        <f t="shared" si="145"/>
        <v>2.6049909708514001</v>
      </c>
      <c r="H120" s="200">
        <f t="shared" si="145"/>
        <v>2.8059402295908722</v>
      </c>
      <c r="I120" s="200">
        <f t="shared" si="145"/>
        <v>2.9296955068839199</v>
      </c>
      <c r="J120" s="200">
        <f t="shared" si="145"/>
        <v>3.0006598412527037</v>
      </c>
      <c r="K120" s="200">
        <f t="shared" si="145"/>
        <v>3.0879506505668126</v>
      </c>
      <c r="L120" s="200">
        <f t="shared" si="145"/>
        <v>3.183915703888502</v>
      </c>
      <c r="M120" s="200">
        <f t="shared" si="145"/>
        <v>3.3123085077724492</v>
      </c>
      <c r="N120" s="200">
        <f t="shared" si="145"/>
        <v>3.4591093214342878</v>
      </c>
      <c r="O120" s="200">
        <f t="shared" si="145"/>
        <v>3.6132439686578262</v>
      </c>
      <c r="P120" s="200">
        <f t="shared" si="145"/>
        <v>3.7255809207793891</v>
      </c>
      <c r="Q120" s="200">
        <f t="shared" si="145"/>
        <v>3.8489908509126014</v>
      </c>
      <c r="R120" s="200">
        <f t="shared" ref="R120:V120" si="146">IF(R106=0,"",R106/R99)</f>
        <v>3.9838256354751205</v>
      </c>
      <c r="S120" s="200">
        <f t="shared" si="146"/>
        <v>4.1227143159680022</v>
      </c>
      <c r="T120" s="200">
        <f t="shared" si="146"/>
        <v>4.2424646991779982</v>
      </c>
      <c r="U120" s="200">
        <f t="shared" si="146"/>
        <v>4.3335722476533602</v>
      </c>
      <c r="V120" s="200">
        <f t="shared" si="146"/>
        <v>4.3950719396528592</v>
      </c>
      <c r="W120" s="200">
        <f t="shared" ref="W120:Y120" si="147">IF(W106=0,"",W106/W99)</f>
        <v>4.4323542439524521</v>
      </c>
      <c r="X120" s="200">
        <f t="shared" si="147"/>
        <v>4.45626137545361</v>
      </c>
      <c r="Y120" s="200">
        <f t="shared" si="147"/>
        <v>4.4841418428943083</v>
      </c>
      <c r="DA120" s="63" t="s">
        <v>292</v>
      </c>
    </row>
    <row r="121" spans="1:105" ht="12" customHeight="1" x14ac:dyDescent="0.25">
      <c r="A121" s="97" t="s">
        <v>55</v>
      </c>
      <c r="B121" s="200">
        <f t="shared" ref="B121:Q121" si="148">IF(B107=0,"",B107/B100)</f>
        <v>0.81444472620219921</v>
      </c>
      <c r="C121" s="200">
        <f t="shared" si="148"/>
        <v>0.82533304653978967</v>
      </c>
      <c r="D121" s="200">
        <f t="shared" si="148"/>
        <v>0.78474193830657546</v>
      </c>
      <c r="E121" s="200">
        <f t="shared" si="148"/>
        <v>0.75634427925455905</v>
      </c>
      <c r="F121" s="200">
        <f t="shared" si="148"/>
        <v>0.76725555704457371</v>
      </c>
      <c r="G121" s="200">
        <f t="shared" si="148"/>
        <v>0.74272588072958312</v>
      </c>
      <c r="H121" s="200">
        <f t="shared" si="148"/>
        <v>0.75722178470719648</v>
      </c>
      <c r="I121" s="200">
        <f t="shared" si="148"/>
        <v>0.78726216102417401</v>
      </c>
      <c r="J121" s="200">
        <f t="shared" si="148"/>
        <v>0.79437196346869754</v>
      </c>
      <c r="K121" s="200">
        <f t="shared" si="148"/>
        <v>0.79630444186139671</v>
      </c>
      <c r="L121" s="200">
        <f t="shared" si="148"/>
        <v>0.8128255762077744</v>
      </c>
      <c r="M121" s="200">
        <f t="shared" si="148"/>
        <v>0.81395199885470215</v>
      </c>
      <c r="N121" s="200">
        <f t="shared" si="148"/>
        <v>0.8494281344058503</v>
      </c>
      <c r="O121" s="200">
        <f t="shared" si="148"/>
        <v>0.91283398388893722</v>
      </c>
      <c r="P121" s="200">
        <f t="shared" si="148"/>
        <v>0.92215891445758591</v>
      </c>
      <c r="Q121" s="200">
        <f t="shared" si="148"/>
        <v>0.9054460400359291</v>
      </c>
      <c r="R121" s="200">
        <f t="shared" ref="R121:V121" si="149">IF(R107=0,"",R107/R100)</f>
        <v>0.89583645189998728</v>
      </c>
      <c r="S121" s="200">
        <f t="shared" si="149"/>
        <v>0.87687005845237576</v>
      </c>
      <c r="T121" s="200">
        <f t="shared" si="149"/>
        <v>0.89556725402898096</v>
      </c>
      <c r="U121" s="200">
        <f t="shared" si="149"/>
        <v>0.89908449598099704</v>
      </c>
      <c r="V121" s="200">
        <f t="shared" si="149"/>
        <v>0.89874071247941245</v>
      </c>
      <c r="W121" s="200">
        <f t="shared" ref="W121:Y121" si="150">IF(W107=0,"",W107/W100)</f>
        <v>0.90799799407660886</v>
      </c>
      <c r="X121" s="200">
        <f t="shared" si="150"/>
        <v>0.91687498003262813</v>
      </c>
      <c r="Y121" s="200">
        <f t="shared" si="150"/>
        <v>0.93547344803651189</v>
      </c>
      <c r="DA121" s="63" t="s">
        <v>293</v>
      </c>
    </row>
    <row r="122" spans="1:105" ht="12" customHeight="1" x14ac:dyDescent="0.25">
      <c r="A122" s="109" t="s">
        <v>54</v>
      </c>
      <c r="B122" s="201">
        <f t="shared" ref="B122:Q122" si="151">IF(B108=0,"",B108/B101)</f>
        <v>0.5791753039128813</v>
      </c>
      <c r="C122" s="201">
        <f t="shared" si="151"/>
        <v>0.58889256089473629</v>
      </c>
      <c r="D122" s="201">
        <f t="shared" si="151"/>
        <v>0.59423601578591778</v>
      </c>
      <c r="E122" s="201">
        <f t="shared" si="151"/>
        <v>0.59472445470130342</v>
      </c>
      <c r="F122" s="201">
        <f t="shared" si="151"/>
        <v>0.59998314485171744</v>
      </c>
      <c r="G122" s="201">
        <f t="shared" si="151"/>
        <v>0.60361445405515735</v>
      </c>
      <c r="H122" s="201">
        <f t="shared" si="151"/>
        <v>0.60764929102618637</v>
      </c>
      <c r="I122" s="201">
        <f t="shared" si="151"/>
        <v>0.60385772342802291</v>
      </c>
      <c r="J122" s="201">
        <f t="shared" si="151"/>
        <v>0.60388025007640922</v>
      </c>
      <c r="K122" s="201">
        <f t="shared" si="151"/>
        <v>0.60786243359300218</v>
      </c>
      <c r="L122" s="201">
        <f t="shared" si="151"/>
        <v>0.60816220571928459</v>
      </c>
      <c r="M122" s="201">
        <f t="shared" si="151"/>
        <v>0.61241580159577924</v>
      </c>
      <c r="N122" s="201">
        <f t="shared" si="151"/>
        <v>0.60330055013482431</v>
      </c>
      <c r="O122" s="201">
        <f t="shared" si="151"/>
        <v>0.6108852775720498</v>
      </c>
      <c r="P122" s="201">
        <f t="shared" si="151"/>
        <v>0.62521672015384322</v>
      </c>
      <c r="Q122" s="201">
        <f t="shared" si="151"/>
        <v>0.62246428447989255</v>
      </c>
      <c r="R122" s="201">
        <f t="shared" ref="R122:V122" si="152">IF(R108=0,"",R108/R101)</f>
        <v>0.62656320007672073</v>
      </c>
      <c r="S122" s="201">
        <f t="shared" si="152"/>
        <v>0.63777690592302838</v>
      </c>
      <c r="T122" s="201">
        <f t="shared" si="152"/>
        <v>0.63874916390494918</v>
      </c>
      <c r="U122" s="201">
        <f t="shared" si="152"/>
        <v>0.65375880652495155</v>
      </c>
      <c r="V122" s="201">
        <f t="shared" si="152"/>
        <v>0.67455866531137543</v>
      </c>
      <c r="W122" s="201">
        <f t="shared" ref="W122:Y122" si="153">IF(W108=0,"",W108/W101)</f>
        <v>0.67683131468387359</v>
      </c>
      <c r="X122" s="201">
        <f t="shared" si="153"/>
        <v>0.67895010889318763</v>
      </c>
      <c r="Y122" s="201">
        <f t="shared" si="153"/>
        <v>0.66599650142848366</v>
      </c>
      <c r="DA122" s="60" t="s">
        <v>294</v>
      </c>
    </row>
    <row r="123" spans="1:105" s="2" customFormat="1" ht="12" customHeight="1" x14ac:dyDescent="0.25">
      <c r="DA123" s="9"/>
    </row>
    <row r="124" spans="1:105" s="2" customFormat="1" ht="6.6" customHeight="1" x14ac:dyDescent="0.25">
      <c r="A124" s="175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X124" s="176"/>
      <c r="Y124" s="176"/>
      <c r="DA124" s="177"/>
    </row>
    <row r="125" spans="1:105" s="2" customFormat="1" ht="12" customHeight="1" x14ac:dyDescent="0.25">
      <c r="DA125" s="9"/>
    </row>
    <row r="126" spans="1:105" ht="12.95" customHeight="1" x14ac:dyDescent="0.25">
      <c r="A126" s="202" t="s">
        <v>64</v>
      </c>
      <c r="B126" s="203">
        <f t="shared" ref="B126:Q126" si="154">IF(B96=0,0,B96/B$19)</f>
        <v>122.71448749178155</v>
      </c>
      <c r="C126" s="203">
        <f t="shared" si="154"/>
        <v>119.50643110232937</v>
      </c>
      <c r="D126" s="203">
        <f t="shared" si="154"/>
        <v>122.17023690134957</v>
      </c>
      <c r="E126" s="203">
        <f t="shared" si="154"/>
        <v>126.19195738206355</v>
      </c>
      <c r="F126" s="203">
        <f t="shared" si="154"/>
        <v>117.47920785930938</v>
      </c>
      <c r="G126" s="203">
        <f t="shared" si="154"/>
        <v>110.45619728654059</v>
      </c>
      <c r="H126" s="203">
        <f t="shared" si="154"/>
        <v>110.79070360299586</v>
      </c>
      <c r="I126" s="203">
        <f t="shared" si="154"/>
        <v>110.71255315141082</v>
      </c>
      <c r="J126" s="203">
        <f t="shared" si="154"/>
        <v>101.71309851347846</v>
      </c>
      <c r="K126" s="203">
        <f t="shared" si="154"/>
        <v>104.04124890951793</v>
      </c>
      <c r="L126" s="203">
        <f t="shared" si="154"/>
        <v>94.695151916784511</v>
      </c>
      <c r="M126" s="203">
        <f t="shared" si="154"/>
        <v>96.652772355142119</v>
      </c>
      <c r="N126" s="203">
        <f t="shared" si="154"/>
        <v>92.11268520424747</v>
      </c>
      <c r="O126" s="203">
        <f t="shared" si="154"/>
        <v>79.589165578729279</v>
      </c>
      <c r="P126" s="203">
        <f t="shared" si="154"/>
        <v>74.881041471062389</v>
      </c>
      <c r="Q126" s="203">
        <f t="shared" si="154"/>
        <v>81.495550961583973</v>
      </c>
      <c r="R126" s="203">
        <f t="shared" ref="R126:V126" si="155">IF(R96=0,0,R96/R$19)</f>
        <v>83.590120200980735</v>
      </c>
      <c r="S126" s="203">
        <f t="shared" si="155"/>
        <v>84.334908830203716</v>
      </c>
      <c r="T126" s="203">
        <f t="shared" si="155"/>
        <v>77.948629072524483</v>
      </c>
      <c r="U126" s="203">
        <f t="shared" si="155"/>
        <v>81.546361329231573</v>
      </c>
      <c r="V126" s="203">
        <f t="shared" si="155"/>
        <v>80.342839972470415</v>
      </c>
      <c r="W126" s="203">
        <f t="shared" ref="W126:Y126" si="156">IF(W96=0,0,W96/W$19)</f>
        <v>76.044232805964427</v>
      </c>
      <c r="X126" s="203">
        <f t="shared" si="156"/>
        <v>74.625096482421228</v>
      </c>
      <c r="Y126" s="203">
        <f t="shared" si="156"/>
        <v>67.158061817946034</v>
      </c>
      <c r="DA126" s="216" t="s">
        <v>295</v>
      </c>
    </row>
    <row r="127" spans="1:105" ht="12" customHeight="1" x14ac:dyDescent="0.25">
      <c r="A127" s="208" t="s">
        <v>39</v>
      </c>
      <c r="B127" s="192">
        <f t="shared" ref="B127:Q127" si="157">IF(B97=0,0,B97/B$19)</f>
        <v>104.53160204529622</v>
      </c>
      <c r="C127" s="192">
        <f t="shared" si="157"/>
        <v>101.07532363034237</v>
      </c>
      <c r="D127" s="192">
        <f t="shared" si="157"/>
        <v>103.24716567203917</v>
      </c>
      <c r="E127" s="192">
        <f t="shared" si="157"/>
        <v>106.95422537076122</v>
      </c>
      <c r="F127" s="192">
        <f t="shared" si="157"/>
        <v>97.850634913879361</v>
      </c>
      <c r="G127" s="192">
        <f t="shared" si="157"/>
        <v>90.574695682924684</v>
      </c>
      <c r="H127" s="192">
        <f t="shared" si="157"/>
        <v>90.576946561893919</v>
      </c>
      <c r="I127" s="192">
        <f t="shared" si="157"/>
        <v>90.361126671288389</v>
      </c>
      <c r="J127" s="192">
        <f t="shared" si="157"/>
        <v>81.463375854333307</v>
      </c>
      <c r="K127" s="192">
        <f t="shared" si="157"/>
        <v>83.75671524501351</v>
      </c>
      <c r="L127" s="192">
        <f t="shared" si="157"/>
        <v>74.472410367153955</v>
      </c>
      <c r="M127" s="192">
        <f t="shared" si="157"/>
        <v>76.751576053165834</v>
      </c>
      <c r="N127" s="192">
        <f t="shared" si="157"/>
        <v>72.6089263328561</v>
      </c>
      <c r="O127" s="192">
        <f t="shared" si="157"/>
        <v>60.394022771084039</v>
      </c>
      <c r="P127" s="192">
        <f t="shared" si="157"/>
        <v>55.960440743365801</v>
      </c>
      <c r="Q127" s="192">
        <f t="shared" si="157"/>
        <v>62.931249522474651</v>
      </c>
      <c r="R127" s="192">
        <f t="shared" ref="R127:V127" si="158">IF(R97=0,0,R97/R$19)</f>
        <v>65.207840052930294</v>
      </c>
      <c r="S127" s="192">
        <f t="shared" si="158"/>
        <v>66.125637928058694</v>
      </c>
      <c r="T127" s="192">
        <f t="shared" si="158"/>
        <v>60.415470383850398</v>
      </c>
      <c r="U127" s="192">
        <f t="shared" si="158"/>
        <v>63.93609100528672</v>
      </c>
      <c r="V127" s="192">
        <f t="shared" si="158"/>
        <v>63.493187293670459</v>
      </c>
      <c r="W127" s="192">
        <f t="shared" ref="W127:Y127" si="159">IF(W97=0,0,W97/W$19)</f>
        <v>59.192729154585614</v>
      </c>
      <c r="X127" s="192">
        <f t="shared" si="159"/>
        <v>58.908457004387472</v>
      </c>
      <c r="Y127" s="192">
        <f t="shared" si="159"/>
        <v>51.924389948319096</v>
      </c>
      <c r="DA127" s="213" t="s">
        <v>296</v>
      </c>
    </row>
    <row r="128" spans="1:105" ht="12" customHeight="1" x14ac:dyDescent="0.25">
      <c r="A128" s="97" t="s">
        <v>57</v>
      </c>
      <c r="B128" s="74">
        <f t="shared" ref="B128:Q128" si="160">IF(B98=0,0,B98/B$19)</f>
        <v>68.70657306128615</v>
      </c>
      <c r="C128" s="74">
        <f t="shared" si="160"/>
        <v>67.939554760301846</v>
      </c>
      <c r="D128" s="74">
        <f t="shared" si="160"/>
        <v>68.49801078704165</v>
      </c>
      <c r="E128" s="74">
        <f t="shared" si="160"/>
        <v>69.314311475985761</v>
      </c>
      <c r="F128" s="74">
        <f t="shared" si="160"/>
        <v>60.484723016320572</v>
      </c>
      <c r="G128" s="74">
        <f t="shared" si="160"/>
        <v>51.14636618117509</v>
      </c>
      <c r="H128" s="74">
        <f t="shared" si="160"/>
        <v>50.62971054641617</v>
      </c>
      <c r="I128" s="74">
        <f t="shared" si="160"/>
        <v>46.768172382360603</v>
      </c>
      <c r="J128" s="74">
        <f t="shared" si="160"/>
        <v>39.212240030794597</v>
      </c>
      <c r="K128" s="74">
        <f t="shared" si="160"/>
        <v>42.240579104491729</v>
      </c>
      <c r="L128" s="74">
        <f t="shared" si="160"/>
        <v>33.489860408179887</v>
      </c>
      <c r="M128" s="74">
        <f t="shared" si="160"/>
        <v>37.322684164920126</v>
      </c>
      <c r="N128" s="74">
        <f t="shared" si="160"/>
        <v>34.559936760014317</v>
      </c>
      <c r="O128" s="74">
        <f t="shared" si="160"/>
        <v>27.215949290135288</v>
      </c>
      <c r="P128" s="74">
        <f t="shared" si="160"/>
        <v>24.001885926584112</v>
      </c>
      <c r="Q128" s="74">
        <f t="shared" si="160"/>
        <v>30.222097149818008</v>
      </c>
      <c r="R128" s="74">
        <f t="shared" ref="R128:V128" si="161">IF(R98=0,0,R98/R$19)</f>
        <v>30.951370740752733</v>
      </c>
      <c r="S128" s="74">
        <f t="shared" si="161"/>
        <v>31.011134297329598</v>
      </c>
      <c r="T128" s="74">
        <f t="shared" si="161"/>
        <v>25.982878170618019</v>
      </c>
      <c r="U128" s="74">
        <f t="shared" si="161"/>
        <v>29.099124062127373</v>
      </c>
      <c r="V128" s="74">
        <f t="shared" si="161"/>
        <v>29.029885554397946</v>
      </c>
      <c r="W128" s="74">
        <f t="shared" ref="W128:Y128" si="162">IF(W98=0,0,W98/W$19)</f>
        <v>25.539084616428845</v>
      </c>
      <c r="X128" s="74">
        <f t="shared" si="162"/>
        <v>26.781779748990932</v>
      </c>
      <c r="Y128" s="74">
        <f t="shared" si="162"/>
        <v>21.003451898945428</v>
      </c>
      <c r="DA128" s="90" t="s">
        <v>297</v>
      </c>
    </row>
    <row r="129" spans="1:105" ht="12" customHeight="1" x14ac:dyDescent="0.25">
      <c r="A129" s="97" t="s">
        <v>56</v>
      </c>
      <c r="B129" s="74">
        <f t="shared" ref="B129:Q129" si="163">IF(B99=0,0,B99/B$19)</f>
        <v>9.549768950761548</v>
      </c>
      <c r="C129" s="74">
        <f t="shared" si="163"/>
        <v>7.9483738896619824</v>
      </c>
      <c r="D129" s="74">
        <f t="shared" si="163"/>
        <v>7.4081740238809335</v>
      </c>
      <c r="E129" s="74">
        <f t="shared" si="163"/>
        <v>8.2611383189921064</v>
      </c>
      <c r="F129" s="74">
        <f t="shared" si="163"/>
        <v>7.1516413526861982</v>
      </c>
      <c r="G129" s="74">
        <f t="shared" si="163"/>
        <v>7.2017740904530525</v>
      </c>
      <c r="H129" s="74">
        <f t="shared" si="163"/>
        <v>8.8671622323652635</v>
      </c>
      <c r="I129" s="74">
        <f t="shared" si="163"/>
        <v>10.811057220190913</v>
      </c>
      <c r="J129" s="74">
        <f t="shared" si="163"/>
        <v>11.399956580031924</v>
      </c>
      <c r="K129" s="74">
        <f t="shared" si="163"/>
        <v>10.895194374479017</v>
      </c>
      <c r="L129" s="74">
        <f t="shared" si="163"/>
        <v>11.385098080421971</v>
      </c>
      <c r="M129" s="74">
        <f t="shared" si="163"/>
        <v>9.5952912237833896</v>
      </c>
      <c r="N129" s="74">
        <f t="shared" si="163"/>
        <v>11.308142352620459</v>
      </c>
      <c r="O129" s="74">
        <f t="shared" si="163"/>
        <v>9.2394869516133049</v>
      </c>
      <c r="P129" s="74">
        <f t="shared" si="163"/>
        <v>7.9998472094393298</v>
      </c>
      <c r="Q129" s="74">
        <f t="shared" si="163"/>
        <v>8.2200207670818966</v>
      </c>
      <c r="R129" s="74">
        <f t="shared" ref="R129:V129" si="164">IF(R99=0,0,R99/R$19)</f>
        <v>9.0297652013169838</v>
      </c>
      <c r="S129" s="74">
        <f t="shared" si="164"/>
        <v>8.3344867291612879</v>
      </c>
      <c r="T129" s="74">
        <f t="shared" si="164"/>
        <v>9.075906283952234</v>
      </c>
      <c r="U129" s="74">
        <f t="shared" si="164"/>
        <v>8.9532879992039618</v>
      </c>
      <c r="V129" s="74">
        <f t="shared" si="164"/>
        <v>8.5423801987109531</v>
      </c>
      <c r="W129" s="74">
        <f t="shared" ref="W129:Y129" si="165">IF(W99=0,0,W99/W$19)</f>
        <v>8.3536474775774856</v>
      </c>
      <c r="X129" s="74">
        <f t="shared" si="165"/>
        <v>8.2023464836502757</v>
      </c>
      <c r="Y129" s="74">
        <f t="shared" si="165"/>
        <v>8.8896095966052417</v>
      </c>
      <c r="DA129" s="90" t="s">
        <v>298</v>
      </c>
    </row>
    <row r="130" spans="1:105" ht="12" customHeight="1" x14ac:dyDescent="0.25">
      <c r="A130" s="97" t="s">
        <v>55</v>
      </c>
      <c r="B130" s="74">
        <f t="shared" ref="B130:Q130" si="166">IF(B100=0,0,B100/B$19)</f>
        <v>17.935400676378592</v>
      </c>
      <c r="C130" s="74">
        <f t="shared" si="166"/>
        <v>16.512351941654025</v>
      </c>
      <c r="D130" s="74">
        <f t="shared" si="166"/>
        <v>18.646419435586999</v>
      </c>
      <c r="E130" s="74">
        <f t="shared" si="166"/>
        <v>20.608249475210194</v>
      </c>
      <c r="F130" s="74">
        <f t="shared" si="166"/>
        <v>21.267069095757346</v>
      </c>
      <c r="G130" s="74">
        <f t="shared" si="166"/>
        <v>23.682958640139059</v>
      </c>
      <c r="H130" s="74">
        <f t="shared" si="166"/>
        <v>23.292981147541781</v>
      </c>
      <c r="I130" s="74">
        <f t="shared" si="166"/>
        <v>25.176947126958144</v>
      </c>
      <c r="J130" s="74">
        <f t="shared" si="166"/>
        <v>23.931654206310007</v>
      </c>
      <c r="K130" s="74">
        <f t="shared" si="166"/>
        <v>23.746943436403903</v>
      </c>
      <c r="L130" s="74">
        <f t="shared" si="166"/>
        <v>22.973215339824353</v>
      </c>
      <c r="M130" s="74">
        <f t="shared" si="166"/>
        <v>22.893983188930129</v>
      </c>
      <c r="N130" s="74">
        <f t="shared" si="166"/>
        <v>20.59797476791401</v>
      </c>
      <c r="O130" s="74">
        <f t="shared" si="166"/>
        <v>17.669214414541905</v>
      </c>
      <c r="P130" s="74">
        <f t="shared" si="166"/>
        <v>17.29755126269934</v>
      </c>
      <c r="Q130" s="74">
        <f t="shared" si="166"/>
        <v>18.071503507493127</v>
      </c>
      <c r="R130" s="74">
        <f t="shared" ref="R130:V130" si="167">IF(R100=0,0,R100/R$19)</f>
        <v>18.87570273657327</v>
      </c>
      <c r="S130" s="74">
        <f t="shared" si="167"/>
        <v>20.176971677733412</v>
      </c>
      <c r="T130" s="74">
        <f t="shared" si="167"/>
        <v>19.17038150310022</v>
      </c>
      <c r="U130" s="74">
        <f t="shared" si="167"/>
        <v>18.93137142360456</v>
      </c>
      <c r="V130" s="74">
        <f t="shared" si="167"/>
        <v>19.02286219845557</v>
      </c>
      <c r="W130" s="74">
        <f t="shared" ref="W130:Y130" si="168">IF(W100=0,0,W100/W$19)</f>
        <v>18.593776567421585</v>
      </c>
      <c r="X130" s="74">
        <f t="shared" si="168"/>
        <v>17.778338507925511</v>
      </c>
      <c r="Y130" s="74">
        <f t="shared" si="168"/>
        <v>16.51460677848176</v>
      </c>
      <c r="DA130" s="90" t="s">
        <v>299</v>
      </c>
    </row>
    <row r="131" spans="1:105" ht="12" customHeight="1" x14ac:dyDescent="0.25">
      <c r="A131" s="107" t="s">
        <v>54</v>
      </c>
      <c r="B131" s="193">
        <f t="shared" ref="B131:Q131" si="169">IF(B101=0,0,B101/B$19)</f>
        <v>8.339859356869944</v>
      </c>
      <c r="C131" s="193">
        <f t="shared" si="169"/>
        <v>8.6750430387245157</v>
      </c>
      <c r="D131" s="193">
        <f t="shared" si="169"/>
        <v>8.694561425529594</v>
      </c>
      <c r="E131" s="193">
        <f t="shared" si="169"/>
        <v>8.770526100573159</v>
      </c>
      <c r="F131" s="193">
        <f t="shared" si="169"/>
        <v>8.947201449115223</v>
      </c>
      <c r="G131" s="193">
        <f t="shared" si="169"/>
        <v>8.5435967711574925</v>
      </c>
      <c r="H131" s="193">
        <f t="shared" si="169"/>
        <v>7.7870926355707049</v>
      </c>
      <c r="I131" s="193">
        <f t="shared" si="169"/>
        <v>7.6049499417787185</v>
      </c>
      <c r="J131" s="193">
        <f t="shared" si="169"/>
        <v>6.9195250371967862</v>
      </c>
      <c r="K131" s="193">
        <f t="shared" si="169"/>
        <v>6.8739983296388596</v>
      </c>
      <c r="L131" s="193">
        <f t="shared" si="169"/>
        <v>6.6242365387277475</v>
      </c>
      <c r="M131" s="193">
        <f t="shared" si="169"/>
        <v>6.9396174755321915</v>
      </c>
      <c r="N131" s="193">
        <f t="shared" si="169"/>
        <v>6.1428724523073051</v>
      </c>
      <c r="O131" s="193">
        <f t="shared" si="169"/>
        <v>6.2693721147935291</v>
      </c>
      <c r="P131" s="193">
        <f t="shared" si="169"/>
        <v>6.6611563446430129</v>
      </c>
      <c r="Q131" s="193">
        <f t="shared" si="169"/>
        <v>6.4176280980816056</v>
      </c>
      <c r="R131" s="193">
        <f t="shared" ref="R131:V131" si="170">IF(R101=0,0,R101/R$19)</f>
        <v>6.3510013742873133</v>
      </c>
      <c r="S131" s="193">
        <f t="shared" si="170"/>
        <v>6.6030452238344006</v>
      </c>
      <c r="T131" s="193">
        <f t="shared" si="170"/>
        <v>6.186304426179924</v>
      </c>
      <c r="U131" s="193">
        <f t="shared" si="170"/>
        <v>6.9523075203508204</v>
      </c>
      <c r="V131" s="193">
        <f t="shared" si="170"/>
        <v>6.8980593421059968</v>
      </c>
      <c r="W131" s="193">
        <f t="shared" ref="W131:Y131" si="171">IF(W101=0,0,W101/W$19)</f>
        <v>6.7062204931576925</v>
      </c>
      <c r="X131" s="193">
        <f t="shared" si="171"/>
        <v>6.1459922638207702</v>
      </c>
      <c r="Y131" s="193">
        <f t="shared" si="171"/>
        <v>5.5167216742866678</v>
      </c>
      <c r="DA131" s="214" t="s">
        <v>300</v>
      </c>
    </row>
    <row r="132" spans="1:105" ht="12" customHeight="1" x14ac:dyDescent="0.25">
      <c r="A132" s="209" t="s">
        <v>58</v>
      </c>
      <c r="B132" s="77">
        <f t="shared" ref="B132:Q132" si="172">IF(B102=0,0,B102/B$19)</f>
        <v>18.182885446485336</v>
      </c>
      <c r="C132" s="77">
        <f t="shared" si="172"/>
        <v>18.431107471987001</v>
      </c>
      <c r="D132" s="77">
        <f t="shared" si="172"/>
        <v>18.92307122931037</v>
      </c>
      <c r="E132" s="77">
        <f t="shared" si="172"/>
        <v>19.237732011302338</v>
      </c>
      <c r="F132" s="77">
        <f t="shared" si="172"/>
        <v>19.628572945430012</v>
      </c>
      <c r="G132" s="77">
        <f t="shared" si="172"/>
        <v>19.881501603615895</v>
      </c>
      <c r="H132" s="77">
        <f t="shared" si="172"/>
        <v>20.213757041101964</v>
      </c>
      <c r="I132" s="77">
        <f t="shared" si="172"/>
        <v>20.351426480122417</v>
      </c>
      <c r="J132" s="77">
        <f t="shared" si="172"/>
        <v>20.249722659145156</v>
      </c>
      <c r="K132" s="77">
        <f t="shared" si="172"/>
        <v>20.284533664504426</v>
      </c>
      <c r="L132" s="77">
        <f t="shared" si="172"/>
        <v>20.222741549630566</v>
      </c>
      <c r="M132" s="77">
        <f t="shared" si="172"/>
        <v>19.901196301976277</v>
      </c>
      <c r="N132" s="77">
        <f t="shared" si="172"/>
        <v>19.503758871391376</v>
      </c>
      <c r="O132" s="77">
        <f t="shared" si="172"/>
        <v>19.195142807645237</v>
      </c>
      <c r="P132" s="77">
        <f t="shared" si="172"/>
        <v>18.920600727696595</v>
      </c>
      <c r="Q132" s="77">
        <f t="shared" si="172"/>
        <v>18.564301439109322</v>
      </c>
      <c r="R132" s="77">
        <f t="shared" ref="R132:V132" si="173">IF(R102=0,0,R102/R$19)</f>
        <v>18.382280148050441</v>
      </c>
      <c r="S132" s="77">
        <f t="shared" si="173"/>
        <v>18.209270902145018</v>
      </c>
      <c r="T132" s="77">
        <f t="shared" si="173"/>
        <v>17.533158688674089</v>
      </c>
      <c r="U132" s="77">
        <f t="shared" si="173"/>
        <v>17.610270323944839</v>
      </c>
      <c r="V132" s="77">
        <f t="shared" si="173"/>
        <v>16.849652678799945</v>
      </c>
      <c r="W132" s="77">
        <f t="shared" ref="W132:Y132" si="174">IF(W102=0,0,W102/W$19)</f>
        <v>16.851503651378813</v>
      </c>
      <c r="X132" s="77">
        <f t="shared" si="174"/>
        <v>15.716639478033738</v>
      </c>
      <c r="Y132" s="77">
        <f t="shared" si="174"/>
        <v>15.233671869626924</v>
      </c>
      <c r="DA132" s="92" t="s">
        <v>301</v>
      </c>
    </row>
    <row r="133" spans="1:105" s="2" customFormat="1" ht="12" customHeight="1" x14ac:dyDescent="0.25">
      <c r="DA133" s="9"/>
    </row>
    <row r="134" spans="1:105" ht="12.95" customHeight="1" x14ac:dyDescent="0.25">
      <c r="A134" s="152" t="s">
        <v>63</v>
      </c>
      <c r="B134" s="153">
        <f t="shared" ref="B134:Q134" si="175">IF(B104=0,0,B104/B$19)</f>
        <v>60.428390124909846</v>
      </c>
      <c r="C134" s="153">
        <f t="shared" si="175"/>
        <v>57.650513978896626</v>
      </c>
      <c r="D134" s="153">
        <f t="shared" si="175"/>
        <v>59.137840053091196</v>
      </c>
      <c r="E134" s="153">
        <f t="shared" si="175"/>
        <v>63.980973294511038</v>
      </c>
      <c r="F134" s="153">
        <f t="shared" si="175"/>
        <v>61.011705562342136</v>
      </c>
      <c r="G134" s="153">
        <f t="shared" si="175"/>
        <v>60.690086915202698</v>
      </c>
      <c r="H134" s="153">
        <f t="shared" si="175"/>
        <v>66.554251317791369</v>
      </c>
      <c r="I134" s="153">
        <f t="shared" si="175"/>
        <v>74.37984071937872</v>
      </c>
      <c r="J134" s="153">
        <f t="shared" si="175"/>
        <v>73.130847734623714</v>
      </c>
      <c r="K134" s="153">
        <f t="shared" si="175"/>
        <v>73.997109359845368</v>
      </c>
      <c r="L134" s="153">
        <f t="shared" si="175"/>
        <v>73.035870147551961</v>
      </c>
      <c r="M134" s="153">
        <f t="shared" si="175"/>
        <v>70.746281813677285</v>
      </c>
      <c r="N134" s="153">
        <f t="shared" si="175"/>
        <v>75.651634772925902</v>
      </c>
      <c r="O134" s="153">
        <f t="shared" si="175"/>
        <v>65.802334995966277</v>
      </c>
      <c r="P134" s="153">
        <f t="shared" si="175"/>
        <v>61.172549421369048</v>
      </c>
      <c r="Q134" s="153">
        <f t="shared" si="175"/>
        <v>66.394456314886753</v>
      </c>
      <c r="R134" s="153">
        <f t="shared" ref="R134:V134" si="176">IF(R104=0,0,R104/R$19)</f>
        <v>71.829737206557439</v>
      </c>
      <c r="S134" s="153">
        <f t="shared" si="176"/>
        <v>71.653008219756444</v>
      </c>
      <c r="T134" s="153">
        <f t="shared" si="176"/>
        <v>75.817389663707957</v>
      </c>
      <c r="U134" s="153">
        <f t="shared" si="176"/>
        <v>78.666532343203343</v>
      </c>
      <c r="V134" s="153">
        <f t="shared" si="176"/>
        <v>78.005925874837004</v>
      </c>
      <c r="W134" s="153">
        <f t="shared" ref="W134:Y134" si="177">IF(W104=0,0,W104/W$19)</f>
        <v>75.851763757097245</v>
      </c>
      <c r="X134" s="153">
        <f t="shared" si="177"/>
        <v>75.174907064476216</v>
      </c>
      <c r="Y134" s="153">
        <f t="shared" si="177"/>
        <v>74.090301715788655</v>
      </c>
      <c r="DA134" s="217" t="s">
        <v>302</v>
      </c>
    </row>
    <row r="135" spans="1:105" ht="12" customHeight="1" x14ac:dyDescent="0.25">
      <c r="A135" s="97" t="s">
        <v>57</v>
      </c>
      <c r="B135" s="74">
        <f t="shared" ref="B135:Q135" si="178">IF(B105=0,0,B105/B$19)</f>
        <v>23.78347909402331</v>
      </c>
      <c r="C135" s="74">
        <f t="shared" si="178"/>
        <v>23.827803476529517</v>
      </c>
      <c r="D135" s="74">
        <f t="shared" si="178"/>
        <v>24.411839239822779</v>
      </c>
      <c r="E135" s="74">
        <f t="shared" si="178"/>
        <v>25.074589622411459</v>
      </c>
      <c r="F135" s="74">
        <f t="shared" si="178"/>
        <v>22.278355763020333</v>
      </c>
      <c r="G135" s="74">
        <f t="shared" si="178"/>
        <v>19.182545620491741</v>
      </c>
      <c r="H135" s="74">
        <f t="shared" si="178"/>
        <v>19.303750012836435</v>
      </c>
      <c r="I135" s="74">
        <f t="shared" si="178"/>
        <v>18.293569394933431</v>
      </c>
      <c r="J135" s="74">
        <f t="shared" si="178"/>
        <v>15.734256182104641</v>
      </c>
      <c r="K135" s="74">
        <f t="shared" si="178"/>
        <v>17.265044910912724</v>
      </c>
      <c r="L135" s="74">
        <f t="shared" si="178"/>
        <v>14.084850278448647</v>
      </c>
      <c r="M135" s="74">
        <f t="shared" si="178"/>
        <v>16.079182281163494</v>
      </c>
      <c r="N135" s="74">
        <f t="shared" si="178"/>
        <v>15.333036543337586</v>
      </c>
      <c r="O135" s="74">
        <f t="shared" si="178"/>
        <v>12.458887983794584</v>
      </c>
      <c r="P135" s="74">
        <f t="shared" si="178"/>
        <v>11.252713871316701</v>
      </c>
      <c r="Q135" s="74">
        <f t="shared" si="178"/>
        <v>14.39815601759148</v>
      </c>
      <c r="R135" s="74">
        <f t="shared" ref="R135:V135" si="179">IF(R105=0,0,R105/R$19)</f>
        <v>14.967880803813889</v>
      </c>
      <c r="S135" s="74">
        <f t="shared" si="179"/>
        <v>15.388448378224908</v>
      </c>
      <c r="T135" s="74">
        <f t="shared" si="179"/>
        <v>16.19331493968949</v>
      </c>
      <c r="U135" s="74">
        <f t="shared" si="179"/>
        <v>18.300777142885625</v>
      </c>
      <c r="V135" s="74">
        <f t="shared" si="179"/>
        <v>18.711783936948937</v>
      </c>
      <c r="W135" s="74">
        <f t="shared" ref="W135:Y135" si="180">IF(W105=0,0,W105/W$19)</f>
        <v>17.403347048902678</v>
      </c>
      <c r="X135" s="74">
        <f t="shared" si="180"/>
        <v>18.149771360052455</v>
      </c>
      <c r="Y135" s="74">
        <f t="shared" si="180"/>
        <v>15.104937876193194</v>
      </c>
      <c r="DA135" s="90" t="s">
        <v>303</v>
      </c>
    </row>
    <row r="136" spans="1:105" ht="12" customHeight="1" x14ac:dyDescent="0.25">
      <c r="A136" s="97" t="s">
        <v>56</v>
      </c>
      <c r="B136" s="74">
        <f t="shared" ref="B136:Q136" si="181">IF(B106=0,0,B106/B$19)</f>
        <v>17.207277960080798</v>
      </c>
      <c r="C136" s="74">
        <f t="shared" si="181"/>
        <v>15.085852457878049</v>
      </c>
      <c r="D136" s="74">
        <f t="shared" si="181"/>
        <v>14.926751942395841</v>
      </c>
      <c r="E136" s="74">
        <f t="shared" si="181"/>
        <v>18.103405723466661</v>
      </c>
      <c r="F136" s="74">
        <f t="shared" si="181"/>
        <v>17.047902790489061</v>
      </c>
      <c r="G136" s="74">
        <f t="shared" si="181"/>
        <v>18.760556479741755</v>
      </c>
      <c r="H136" s="74">
        <f t="shared" si="181"/>
        <v>24.880727230102497</v>
      </c>
      <c r="I136" s="74">
        <f t="shared" si="181"/>
        <v>31.673105762658274</v>
      </c>
      <c r="J136" s="74">
        <f t="shared" si="181"/>
        <v>34.207391901726304</v>
      </c>
      <c r="K136" s="74">
        <f t="shared" si="181"/>
        <v>33.643822556724359</v>
      </c>
      <c r="L136" s="74">
        <f t="shared" si="181"/>
        <v>36.24919256856635</v>
      </c>
      <c r="M136" s="74">
        <f t="shared" si="181"/>
        <v>31.782564755092039</v>
      </c>
      <c r="N136" s="74">
        <f t="shared" si="181"/>
        <v>39.116100620055285</v>
      </c>
      <c r="O136" s="74">
        <f t="shared" si="181"/>
        <v>33.384520501409462</v>
      </c>
      <c r="P136" s="74">
        <f t="shared" si="181"/>
        <v>29.804078132637404</v>
      </c>
      <c r="Q136" s="74">
        <f t="shared" si="181"/>
        <v>31.638784726809803</v>
      </c>
      <c r="R136" s="74">
        <f t="shared" ref="R136:V136" si="182">IF(R106=0,0,R106/R$19)</f>
        <v>35.973010091327758</v>
      </c>
      <c r="S136" s="74">
        <f t="shared" si="182"/>
        <v>34.360707754558568</v>
      </c>
      <c r="T136" s="74">
        <f t="shared" si="182"/>
        <v>38.504212022715123</v>
      </c>
      <c r="U136" s="74">
        <f t="shared" si="182"/>
        <v>38.799720398598161</v>
      </c>
      <c r="V136" s="74">
        <f t="shared" si="182"/>
        <v>37.544375509200727</v>
      </c>
      <c r="W136" s="74">
        <f t="shared" ref="W136:Y136" si="183">IF(W106=0,0,W106/W$19)</f>
        <v>37.026324849723267</v>
      </c>
      <c r="X136" s="74">
        <f t="shared" si="183"/>
        <v>36.551799823178456</v>
      </c>
      <c r="Y136" s="74">
        <f t="shared" si="183"/>
        <v>39.862270359132353</v>
      </c>
      <c r="DA136" s="90" t="s">
        <v>304</v>
      </c>
    </row>
    <row r="137" spans="1:105" ht="12" customHeight="1" x14ac:dyDescent="0.25">
      <c r="A137" s="97" t="s">
        <v>55</v>
      </c>
      <c r="B137" s="74">
        <f t="shared" ref="B137:Q137" si="184">IF(B107=0,0,B107/B$19)</f>
        <v>14.6073924931999</v>
      </c>
      <c r="C137" s="74">
        <f t="shared" si="184"/>
        <v>13.628189733542529</v>
      </c>
      <c r="D137" s="74">
        <f t="shared" si="184"/>
        <v>14.632627330359941</v>
      </c>
      <c r="E137" s="74">
        <f t="shared" si="184"/>
        <v>15.586931596026</v>
      </c>
      <c r="F137" s="74">
        <f t="shared" si="184"/>
        <v>16.317276945770743</v>
      </c>
      <c r="G137" s="74">
        <f t="shared" si="184"/>
        <v>17.589946314279572</v>
      </c>
      <c r="H137" s="74">
        <f t="shared" si="184"/>
        <v>17.63795275569267</v>
      </c>
      <c r="I137" s="74">
        <f t="shared" si="184"/>
        <v>19.820857803160436</v>
      </c>
      <c r="J137" s="74">
        <f t="shared" si="184"/>
        <v>19.010635140920396</v>
      </c>
      <c r="K137" s="74">
        <f t="shared" si="184"/>
        <v>18.909796539039771</v>
      </c>
      <c r="L137" s="74">
        <f t="shared" si="184"/>
        <v>18.673216995938009</v>
      </c>
      <c r="M137" s="74">
        <f t="shared" si="184"/>
        <v>18.634603378375626</v>
      </c>
      <c r="N137" s="74">
        <f t="shared" si="184"/>
        <v>17.496499279647978</v>
      </c>
      <c r="O137" s="74">
        <f t="shared" si="184"/>
        <v>16.129059386214124</v>
      </c>
      <c r="P137" s="74">
        <f t="shared" si="184"/>
        <v>15.951091095185268</v>
      </c>
      <c r="Q137" s="74">
        <f t="shared" si="184"/>
        <v>16.362771288355056</v>
      </c>
      <c r="R137" s="74">
        <f t="shared" ref="R137:V137" si="185">IF(R107=0,0,R107/R$19)</f>
        <v>16.909542566650678</v>
      </c>
      <c r="S137" s="74">
        <f t="shared" si="185"/>
        <v>17.692582334446026</v>
      </c>
      <c r="T137" s="74">
        <f t="shared" si="185"/>
        <v>17.168365921419433</v>
      </c>
      <c r="U137" s="74">
        <f t="shared" si="185"/>
        <v>17.020902534620557</v>
      </c>
      <c r="V137" s="74">
        <f t="shared" si="185"/>
        <v>17.096620725637642</v>
      </c>
      <c r="W137" s="74">
        <f t="shared" ref="W137:Y137" si="186">IF(W107=0,0,W107/W$19)</f>
        <v>16.883111825527454</v>
      </c>
      <c r="X137" s="74">
        <f t="shared" si="186"/>
        <v>16.300513764467507</v>
      </c>
      <c r="Y137" s="74">
        <f t="shared" si="186"/>
        <v>15.448976146033486</v>
      </c>
      <c r="DA137" s="90" t="s">
        <v>305</v>
      </c>
    </row>
    <row r="138" spans="1:105" ht="12" customHeight="1" x14ac:dyDescent="0.25">
      <c r="A138" s="109" t="s">
        <v>54</v>
      </c>
      <c r="B138" s="77">
        <f t="shared" ref="B138:Q138" si="187">IF(B108=0,0,B108/B$19)</f>
        <v>4.8302405776058359</v>
      </c>
      <c r="C138" s="77">
        <f t="shared" si="187"/>
        <v>5.1086683109465341</v>
      </c>
      <c r="D138" s="77">
        <f t="shared" si="187"/>
        <v>5.1666215405126348</v>
      </c>
      <c r="E138" s="77">
        <f t="shared" si="187"/>
        <v>5.2160463526069201</v>
      </c>
      <c r="F138" s="77">
        <f t="shared" si="187"/>
        <v>5.3681700630619957</v>
      </c>
      <c r="G138" s="77">
        <f t="shared" si="187"/>
        <v>5.1570385006896355</v>
      </c>
      <c r="H138" s="77">
        <f t="shared" si="187"/>
        <v>4.731821319159776</v>
      </c>
      <c r="I138" s="77">
        <f t="shared" si="187"/>
        <v>4.592307758626573</v>
      </c>
      <c r="J138" s="77">
        <f t="shared" si="187"/>
        <v>4.1785645098723707</v>
      </c>
      <c r="K138" s="77">
        <f t="shared" si="187"/>
        <v>4.1784453531685095</v>
      </c>
      <c r="L138" s="77">
        <f t="shared" si="187"/>
        <v>4.0286103045989465</v>
      </c>
      <c r="M138" s="77">
        <f t="shared" si="187"/>
        <v>4.2499313990461243</v>
      </c>
      <c r="N138" s="77">
        <f t="shared" si="187"/>
        <v>3.7059983298850541</v>
      </c>
      <c r="O138" s="77">
        <f t="shared" si="187"/>
        <v>3.8298671245481142</v>
      </c>
      <c r="P138" s="77">
        <f t="shared" si="187"/>
        <v>4.1646663222296683</v>
      </c>
      <c r="Q138" s="77">
        <f t="shared" si="187"/>
        <v>3.9947442821304202</v>
      </c>
      <c r="R138" s="77">
        <f t="shared" ref="R138:V138" si="188">IF(R108=0,0,R108/R$19)</f>
        <v>3.9793037447651098</v>
      </c>
      <c r="S138" s="77">
        <f t="shared" si="188"/>
        <v>4.2112697525269338</v>
      </c>
      <c r="T138" s="77">
        <f t="shared" si="188"/>
        <v>3.9514967798839127</v>
      </c>
      <c r="U138" s="77">
        <f t="shared" si="188"/>
        <v>4.5451322670989978</v>
      </c>
      <c r="V138" s="77">
        <f t="shared" si="188"/>
        <v>4.6531457030496863</v>
      </c>
      <c r="W138" s="77">
        <f t="shared" ref="W138:Y138" si="189">IF(W108=0,0,W108/W$19)</f>
        <v>4.5389800329438561</v>
      </c>
      <c r="X138" s="77">
        <f t="shared" si="189"/>
        <v>4.1728221167778008</v>
      </c>
      <c r="Y138" s="77">
        <f t="shared" si="189"/>
        <v>3.6741173344296074</v>
      </c>
      <c r="DA138" s="92" t="s">
        <v>306</v>
      </c>
    </row>
    <row r="139" spans="1:105" s="2" customFormat="1" ht="12" customHeight="1" x14ac:dyDescent="0.25">
      <c r="DA139" s="9"/>
    </row>
    <row r="140" spans="1:105" ht="12.95" customHeight="1" x14ac:dyDescent="0.25">
      <c r="A140" s="202" t="s">
        <v>62</v>
      </c>
      <c r="B140" s="203">
        <f t="shared" ref="B140:Q140" si="190">IF(B110=0,0,B110/B$19)</f>
        <v>18.709521580769067</v>
      </c>
      <c r="C140" s="203">
        <f t="shared" si="190"/>
        <v>18.383749954940313</v>
      </c>
      <c r="D140" s="203">
        <f t="shared" si="190"/>
        <v>18.290278334999304</v>
      </c>
      <c r="E140" s="203">
        <f t="shared" si="190"/>
        <v>18.455474602365953</v>
      </c>
      <c r="F140" s="203">
        <f t="shared" si="190"/>
        <v>16.123105696477328</v>
      </c>
      <c r="G140" s="203">
        <f t="shared" si="190"/>
        <v>13.665006117091291</v>
      </c>
      <c r="H140" s="203">
        <f t="shared" si="190"/>
        <v>13.554015767408705</v>
      </c>
      <c r="I140" s="203">
        <f t="shared" si="190"/>
        <v>12.379860667317717</v>
      </c>
      <c r="J140" s="203">
        <f t="shared" si="190"/>
        <v>10.271376942648537</v>
      </c>
      <c r="K140" s="203">
        <f t="shared" si="190"/>
        <v>10.832343171336955</v>
      </c>
      <c r="L140" s="203">
        <f t="shared" si="190"/>
        <v>8.9632634498143631</v>
      </c>
      <c r="M140" s="203">
        <f t="shared" si="190"/>
        <v>9.8199027607645384</v>
      </c>
      <c r="N140" s="203">
        <f t="shared" si="190"/>
        <v>9.2112298821263678</v>
      </c>
      <c r="O140" s="203">
        <f t="shared" si="190"/>
        <v>7.4975243549927253</v>
      </c>
      <c r="P140" s="203">
        <f t="shared" si="190"/>
        <v>6.6829903670704232</v>
      </c>
      <c r="Q140" s="203">
        <f t="shared" si="190"/>
        <v>7.6603100904401114</v>
      </c>
      <c r="R140" s="203">
        <f t="shared" ref="R140:V140" si="191">IF(R110=0,0,R110/R$19)</f>
        <v>7.6894725600830585</v>
      </c>
      <c r="S140" s="203">
        <f t="shared" si="191"/>
        <v>7.413238218836705</v>
      </c>
      <c r="T140" s="203">
        <f t="shared" si="191"/>
        <v>5.8862530736031662</v>
      </c>
      <c r="U140" s="203">
        <f t="shared" si="191"/>
        <v>6.6172856893776846</v>
      </c>
      <c r="V140" s="203">
        <f t="shared" si="191"/>
        <v>6.3696928065345002</v>
      </c>
      <c r="W140" s="203">
        <f t="shared" ref="W140:Y140" si="192">IF(W110=0,0,W110/W$19)</f>
        <v>5.613862399389574</v>
      </c>
      <c r="X140" s="203">
        <f t="shared" si="192"/>
        <v>5.8161047106892036</v>
      </c>
      <c r="Y140" s="203">
        <f t="shared" si="192"/>
        <v>4.8125499881317939</v>
      </c>
      <c r="DA140" s="216" t="s">
        <v>307</v>
      </c>
    </row>
    <row r="141" spans="1:105" ht="12" customHeight="1" x14ac:dyDescent="0.25">
      <c r="A141" s="208" t="s">
        <v>39</v>
      </c>
      <c r="B141" s="192">
        <f t="shared" ref="B141:Q141" si="193">IF(B111=0,0,B111/B$19)</f>
        <v>18.709521580769067</v>
      </c>
      <c r="C141" s="192">
        <f t="shared" si="193"/>
        <v>18.383749954940313</v>
      </c>
      <c r="D141" s="192">
        <f t="shared" si="193"/>
        <v>18.290278334999304</v>
      </c>
      <c r="E141" s="192">
        <f t="shared" si="193"/>
        <v>18.455474602365953</v>
      </c>
      <c r="F141" s="192">
        <f t="shared" si="193"/>
        <v>16.123105696477328</v>
      </c>
      <c r="G141" s="192">
        <f t="shared" si="193"/>
        <v>13.665006117091291</v>
      </c>
      <c r="H141" s="192">
        <f t="shared" si="193"/>
        <v>13.554015767408705</v>
      </c>
      <c r="I141" s="192">
        <f t="shared" si="193"/>
        <v>12.379860667317717</v>
      </c>
      <c r="J141" s="192">
        <f t="shared" si="193"/>
        <v>10.271376942648537</v>
      </c>
      <c r="K141" s="192">
        <f t="shared" si="193"/>
        <v>10.832343171336955</v>
      </c>
      <c r="L141" s="192">
        <f t="shared" si="193"/>
        <v>8.9632634498143631</v>
      </c>
      <c r="M141" s="192">
        <f t="shared" si="193"/>
        <v>9.8199027607645384</v>
      </c>
      <c r="N141" s="192">
        <f t="shared" si="193"/>
        <v>9.2112298821263678</v>
      </c>
      <c r="O141" s="192">
        <f t="shared" si="193"/>
        <v>7.4975243549927253</v>
      </c>
      <c r="P141" s="192">
        <f t="shared" si="193"/>
        <v>6.6829903670704232</v>
      </c>
      <c r="Q141" s="192">
        <f t="shared" si="193"/>
        <v>7.6603100904401114</v>
      </c>
      <c r="R141" s="192">
        <f t="shared" ref="R141:V141" si="194">IF(R111=0,0,R111/R$19)</f>
        <v>7.6894725600830585</v>
      </c>
      <c r="S141" s="192">
        <f t="shared" si="194"/>
        <v>7.413238218836705</v>
      </c>
      <c r="T141" s="192">
        <f t="shared" si="194"/>
        <v>5.8862530736031662</v>
      </c>
      <c r="U141" s="192">
        <f t="shared" si="194"/>
        <v>6.6172856893776846</v>
      </c>
      <c r="V141" s="192">
        <f t="shared" si="194"/>
        <v>6.3696928065345002</v>
      </c>
      <c r="W141" s="192">
        <f t="shared" ref="W141:Y141" si="195">IF(W111=0,0,W111/W$19)</f>
        <v>5.613862399389574</v>
      </c>
      <c r="X141" s="192">
        <f t="shared" si="195"/>
        <v>5.8161047106892036</v>
      </c>
      <c r="Y141" s="192">
        <f t="shared" si="195"/>
        <v>4.8125499881317939</v>
      </c>
      <c r="DA141" s="213" t="s">
        <v>308</v>
      </c>
    </row>
    <row r="142" spans="1:105" ht="12" customHeight="1" x14ac:dyDescent="0.25">
      <c r="A142" s="97" t="s">
        <v>57</v>
      </c>
      <c r="B142" s="74">
        <f t="shared" ref="B142:Q142" si="196">IF(B112=0,0,B112/B$19)</f>
        <v>16.777156345508647</v>
      </c>
      <c r="C142" s="74">
        <f t="shared" si="196"/>
        <v>16.525791734975048</v>
      </c>
      <c r="D142" s="74">
        <f t="shared" si="196"/>
        <v>16.454851089764503</v>
      </c>
      <c r="E142" s="74">
        <f t="shared" si="196"/>
        <v>16.580664277152113</v>
      </c>
      <c r="F142" s="74">
        <f t="shared" si="196"/>
        <v>14.273337594106097</v>
      </c>
      <c r="G142" s="74">
        <f t="shared" si="196"/>
        <v>11.887845765611813</v>
      </c>
      <c r="H142" s="74">
        <f t="shared" si="196"/>
        <v>11.867567902764009</v>
      </c>
      <c r="I142" s="74">
        <f t="shared" si="196"/>
        <v>10.659083964835297</v>
      </c>
      <c r="J142" s="74">
        <f t="shared" si="196"/>
        <v>8.6871387244765454</v>
      </c>
      <c r="K142" s="74">
        <f t="shared" si="196"/>
        <v>9.2931497936369549</v>
      </c>
      <c r="L142" s="74">
        <f t="shared" si="196"/>
        <v>7.4742022733334199</v>
      </c>
      <c r="M142" s="74">
        <f t="shared" si="196"/>
        <v>8.3236235273908008</v>
      </c>
      <c r="N142" s="74">
        <f t="shared" si="196"/>
        <v>7.77805598405069</v>
      </c>
      <c r="O142" s="74">
        <f t="shared" si="196"/>
        <v>6.1011647936775599</v>
      </c>
      <c r="P142" s="74">
        <f t="shared" si="196"/>
        <v>5.3197657714833468</v>
      </c>
      <c r="Q142" s="74">
        <f t="shared" si="196"/>
        <v>6.2855049377496632</v>
      </c>
      <c r="R142" s="74">
        <f t="shared" ref="R142:V142" si="197">IF(R112=0,0,R112/R$19)</f>
        <v>6.3197760828646317</v>
      </c>
      <c r="S142" s="74">
        <f t="shared" si="197"/>
        <v>6.0404337164513944</v>
      </c>
      <c r="T142" s="74">
        <f t="shared" si="197"/>
        <v>4.5428782310208664</v>
      </c>
      <c r="U142" s="74">
        <f t="shared" si="197"/>
        <v>5.0836498032408075</v>
      </c>
      <c r="V142" s="74">
        <f t="shared" si="197"/>
        <v>4.9431483150444189</v>
      </c>
      <c r="W142" s="74">
        <f t="shared" ref="W142:Y142" si="198">IF(W112=0,0,W112/W$19)</f>
        <v>4.2261583518559966</v>
      </c>
      <c r="X142" s="74">
        <f t="shared" si="198"/>
        <v>4.4755187791345348</v>
      </c>
      <c r="Y142" s="74">
        <f t="shared" si="198"/>
        <v>3.5572163077961747</v>
      </c>
      <c r="DA142" s="90" t="s">
        <v>309</v>
      </c>
    </row>
    <row r="143" spans="1:105" ht="12" customHeight="1" x14ac:dyDescent="0.25">
      <c r="A143" s="97" t="s">
        <v>56</v>
      </c>
      <c r="B143" s="74">
        <f t="shared" ref="B143:Q143" si="199">IF(B113=0,0,B113/B$19)</f>
        <v>0</v>
      </c>
      <c r="C143" s="74">
        <f t="shared" si="199"/>
        <v>0</v>
      </c>
      <c r="D143" s="74">
        <f t="shared" si="199"/>
        <v>0</v>
      </c>
      <c r="E143" s="74">
        <f t="shared" si="199"/>
        <v>0</v>
      </c>
      <c r="F143" s="74">
        <f t="shared" si="199"/>
        <v>0</v>
      </c>
      <c r="G143" s="74">
        <f t="shared" si="199"/>
        <v>0</v>
      </c>
      <c r="H143" s="74">
        <f t="shared" si="199"/>
        <v>0</v>
      </c>
      <c r="I143" s="74">
        <f t="shared" si="199"/>
        <v>0</v>
      </c>
      <c r="J143" s="74">
        <f t="shared" si="199"/>
        <v>0</v>
      </c>
      <c r="K143" s="74">
        <f t="shared" si="199"/>
        <v>0</v>
      </c>
      <c r="L143" s="74">
        <f t="shared" si="199"/>
        <v>0</v>
      </c>
      <c r="M143" s="74">
        <f t="shared" si="199"/>
        <v>0</v>
      </c>
      <c r="N143" s="74">
        <f t="shared" si="199"/>
        <v>0</v>
      </c>
      <c r="O143" s="74">
        <f t="shared" si="199"/>
        <v>0</v>
      </c>
      <c r="P143" s="74">
        <f t="shared" si="199"/>
        <v>0</v>
      </c>
      <c r="Q143" s="74">
        <f t="shared" si="199"/>
        <v>0</v>
      </c>
      <c r="R143" s="74">
        <f t="shared" ref="R143:V143" si="200">IF(R113=0,0,R113/R$19)</f>
        <v>0</v>
      </c>
      <c r="S143" s="74">
        <f t="shared" si="200"/>
        <v>0</v>
      </c>
      <c r="T143" s="74">
        <f t="shared" si="200"/>
        <v>0</v>
      </c>
      <c r="U143" s="74">
        <f t="shared" si="200"/>
        <v>0</v>
      </c>
      <c r="V143" s="74">
        <f t="shared" si="200"/>
        <v>0</v>
      </c>
      <c r="W143" s="74">
        <f t="shared" ref="W143:Y143" si="201">IF(W113=0,0,W113/W$19)</f>
        <v>0</v>
      </c>
      <c r="X143" s="74">
        <f t="shared" si="201"/>
        <v>0</v>
      </c>
      <c r="Y143" s="74">
        <f t="shared" si="201"/>
        <v>0</v>
      </c>
      <c r="DA143" s="90" t="s">
        <v>310</v>
      </c>
    </row>
    <row r="144" spans="1:105" ht="12" customHeight="1" x14ac:dyDescent="0.25">
      <c r="A144" s="97" t="s">
        <v>55</v>
      </c>
      <c r="B144" s="74">
        <f t="shared" ref="B144:Q144" si="202">IF(B114=0,0,B114/B$19)</f>
        <v>0.44275866143766263</v>
      </c>
      <c r="C144" s="74">
        <f t="shared" si="202"/>
        <v>0.40353598961735199</v>
      </c>
      <c r="D144" s="74">
        <f t="shared" si="202"/>
        <v>0.42135136465856693</v>
      </c>
      <c r="E144" s="74">
        <f t="shared" si="202"/>
        <v>0.43630331107448134</v>
      </c>
      <c r="F144" s="74">
        <f t="shared" si="202"/>
        <v>0.42350701238930888</v>
      </c>
      <c r="G144" s="74">
        <f t="shared" si="202"/>
        <v>0.43534087705594954</v>
      </c>
      <c r="H144" s="74">
        <f t="shared" si="202"/>
        <v>0.48449003182508615</v>
      </c>
      <c r="I144" s="74">
        <f t="shared" si="202"/>
        <v>0.50017071950578518</v>
      </c>
      <c r="J144" s="74">
        <f t="shared" si="202"/>
        <v>0.46693452311027167</v>
      </c>
      <c r="K144" s="74">
        <f t="shared" si="202"/>
        <v>0.45438101349061111</v>
      </c>
      <c r="L144" s="74">
        <f t="shared" si="202"/>
        <v>0.43758906686870119</v>
      </c>
      <c r="M144" s="74">
        <f t="shared" si="202"/>
        <v>0.42134285260666499</v>
      </c>
      <c r="N144" s="74">
        <f t="shared" si="202"/>
        <v>0.4050684200468001</v>
      </c>
      <c r="O144" s="74">
        <f t="shared" si="202"/>
        <v>0.39370329189832426</v>
      </c>
      <c r="P144" s="74">
        <f t="shared" si="202"/>
        <v>0.39740447513795352</v>
      </c>
      <c r="Q144" s="74">
        <f t="shared" si="202"/>
        <v>0.40821222026994963</v>
      </c>
      <c r="R144" s="74">
        <f t="shared" ref="R144:V144" si="203">IF(R114=0,0,R114/R$19)</f>
        <v>0.41867949452322373</v>
      </c>
      <c r="S144" s="74">
        <f t="shared" si="203"/>
        <v>0.42671747247793884</v>
      </c>
      <c r="T144" s="74">
        <f t="shared" si="203"/>
        <v>0.41798304249826734</v>
      </c>
      <c r="U144" s="74">
        <f t="shared" si="203"/>
        <v>0.54455980812554372</v>
      </c>
      <c r="V144" s="74">
        <f t="shared" si="203"/>
        <v>0.52413043929944891</v>
      </c>
      <c r="W144" s="74">
        <f t="shared" ref="W144:Y144" si="204">IF(W114=0,0,W114/W$19)</f>
        <v>0.46957769353357709</v>
      </c>
      <c r="X144" s="74">
        <f t="shared" si="204"/>
        <v>0.46882837318975157</v>
      </c>
      <c r="Y144" s="74">
        <f t="shared" si="204"/>
        <v>0.38224157094289357</v>
      </c>
      <c r="DA144" s="90" t="s">
        <v>311</v>
      </c>
    </row>
    <row r="145" spans="1:105" ht="12" customHeight="1" x14ac:dyDescent="0.25">
      <c r="A145" s="107" t="s">
        <v>54</v>
      </c>
      <c r="B145" s="193">
        <f t="shared" ref="B145:Q145" si="205">IF(B115=0,0,B115/B$19)</f>
        <v>1.4896065738227535</v>
      </c>
      <c r="C145" s="193">
        <f t="shared" si="205"/>
        <v>1.4544222303479122</v>
      </c>
      <c r="D145" s="193">
        <f t="shared" si="205"/>
        <v>1.414075880576231</v>
      </c>
      <c r="E145" s="193">
        <f t="shared" si="205"/>
        <v>1.438507014139361</v>
      </c>
      <c r="F145" s="193">
        <f t="shared" si="205"/>
        <v>1.4262610899819226</v>
      </c>
      <c r="G145" s="193">
        <f t="shared" si="205"/>
        <v>1.3418194744235301</v>
      </c>
      <c r="H145" s="193">
        <f t="shared" si="205"/>
        <v>1.2019578328196083</v>
      </c>
      <c r="I145" s="193">
        <f t="shared" si="205"/>
        <v>1.2206059829766343</v>
      </c>
      <c r="J145" s="193">
        <f t="shared" si="205"/>
        <v>1.1173036950617183</v>
      </c>
      <c r="K145" s="193">
        <f t="shared" si="205"/>
        <v>1.0848123642093896</v>
      </c>
      <c r="L145" s="193">
        <f t="shared" si="205"/>
        <v>1.0514721096122424</v>
      </c>
      <c r="M145" s="193">
        <f t="shared" si="205"/>
        <v>1.0749363807670722</v>
      </c>
      <c r="N145" s="193">
        <f t="shared" si="205"/>
        <v>1.0281054780288794</v>
      </c>
      <c r="O145" s="193">
        <f t="shared" si="205"/>
        <v>1.0026562694168406</v>
      </c>
      <c r="P145" s="193">
        <f t="shared" si="205"/>
        <v>0.96582012044912258</v>
      </c>
      <c r="Q145" s="193">
        <f t="shared" si="205"/>
        <v>0.96659293242049882</v>
      </c>
      <c r="R145" s="193">
        <f t="shared" ref="R145:V145" si="206">IF(R115=0,0,R115/R$19)</f>
        <v>0.95101698269520241</v>
      </c>
      <c r="S145" s="193">
        <f t="shared" si="206"/>
        <v>0.94608702990737104</v>
      </c>
      <c r="T145" s="193">
        <f t="shared" si="206"/>
        <v>0.92539180008403177</v>
      </c>
      <c r="U145" s="193">
        <f t="shared" si="206"/>
        <v>0.9890760780113339</v>
      </c>
      <c r="V145" s="193">
        <f t="shared" si="206"/>
        <v>0.90241405219063264</v>
      </c>
      <c r="W145" s="193">
        <f t="shared" ref="W145:Y145" si="207">IF(W115=0,0,W115/W$19)</f>
        <v>0.9181263539999992</v>
      </c>
      <c r="X145" s="193">
        <f t="shared" si="207"/>
        <v>0.87175755836491775</v>
      </c>
      <c r="Y145" s="193">
        <f t="shared" si="207"/>
        <v>0.87309210939272486</v>
      </c>
      <c r="DA145" s="214" t="s">
        <v>312</v>
      </c>
    </row>
    <row r="146" spans="1:105" ht="12" customHeight="1" x14ac:dyDescent="0.25">
      <c r="A146" s="209" t="s">
        <v>58</v>
      </c>
      <c r="B146" s="77">
        <f t="shared" ref="B146:Q146" si="208">IF(B116=0,0,B116/B$19)</f>
        <v>0</v>
      </c>
      <c r="C146" s="77">
        <f t="shared" si="208"/>
        <v>0</v>
      </c>
      <c r="D146" s="77">
        <f t="shared" si="208"/>
        <v>0</v>
      </c>
      <c r="E146" s="77">
        <f t="shared" si="208"/>
        <v>0</v>
      </c>
      <c r="F146" s="77">
        <f t="shared" si="208"/>
        <v>0</v>
      </c>
      <c r="G146" s="77">
        <f t="shared" si="208"/>
        <v>0</v>
      </c>
      <c r="H146" s="77">
        <f t="shared" si="208"/>
        <v>0</v>
      </c>
      <c r="I146" s="77">
        <f t="shared" si="208"/>
        <v>0</v>
      </c>
      <c r="J146" s="77">
        <f t="shared" si="208"/>
        <v>0</v>
      </c>
      <c r="K146" s="77">
        <f t="shared" si="208"/>
        <v>0</v>
      </c>
      <c r="L146" s="77">
        <f t="shared" si="208"/>
        <v>0</v>
      </c>
      <c r="M146" s="77">
        <f t="shared" si="208"/>
        <v>0</v>
      </c>
      <c r="N146" s="77">
        <f t="shared" si="208"/>
        <v>0</v>
      </c>
      <c r="O146" s="77">
        <f t="shared" si="208"/>
        <v>0</v>
      </c>
      <c r="P146" s="77">
        <f t="shared" si="208"/>
        <v>0</v>
      </c>
      <c r="Q146" s="77">
        <f t="shared" si="208"/>
        <v>0</v>
      </c>
      <c r="R146" s="77">
        <f t="shared" ref="R146:V146" si="209">IF(R116=0,0,R116/R$19)</f>
        <v>0</v>
      </c>
      <c r="S146" s="77">
        <f t="shared" si="209"/>
        <v>0</v>
      </c>
      <c r="T146" s="77">
        <f t="shared" si="209"/>
        <v>0</v>
      </c>
      <c r="U146" s="77">
        <f t="shared" si="209"/>
        <v>0</v>
      </c>
      <c r="V146" s="77">
        <f t="shared" si="209"/>
        <v>0</v>
      </c>
      <c r="W146" s="77">
        <f t="shared" ref="W146:Y146" si="210">IF(W116=0,0,W116/W$19)</f>
        <v>0</v>
      </c>
      <c r="X146" s="77">
        <f t="shared" si="210"/>
        <v>0</v>
      </c>
      <c r="Y146" s="77">
        <f t="shared" si="210"/>
        <v>0</v>
      </c>
      <c r="DA146" s="92" t="s">
        <v>313</v>
      </c>
    </row>
    <row r="148" spans="1:105" s="2" customFormat="1" ht="6.6" customHeight="1" x14ac:dyDescent="0.25">
      <c r="A148" s="175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X148" s="176"/>
      <c r="Y148" s="176"/>
      <c r="DA148" s="177"/>
    </row>
    <row r="149" spans="1:105" s="2" customFormat="1" ht="12" customHeight="1" x14ac:dyDescent="0.25">
      <c r="DA149" s="9"/>
    </row>
    <row r="150" spans="1:105" ht="12.95" customHeight="1" x14ac:dyDescent="0.25">
      <c r="A150" s="202" t="s">
        <v>61</v>
      </c>
      <c r="B150" s="203">
        <f t="shared" ref="B150:Q150" si="211">IF(B96=0,0,B96/B$17)</f>
        <v>5276.632079527014</v>
      </c>
      <c r="C150" s="203">
        <f t="shared" si="211"/>
        <v>5208.2740896942796</v>
      </c>
      <c r="D150" s="203">
        <f t="shared" si="211"/>
        <v>5400.3509119037317</v>
      </c>
      <c r="E150" s="203">
        <f t="shared" si="211"/>
        <v>5659.8920040756866</v>
      </c>
      <c r="F150" s="203">
        <f t="shared" si="211"/>
        <v>5349.8491637776315</v>
      </c>
      <c r="G150" s="203">
        <f t="shared" si="211"/>
        <v>5111.7428557007743</v>
      </c>
      <c r="H150" s="203">
        <f t="shared" si="211"/>
        <v>5131.8189332713246</v>
      </c>
      <c r="I150" s="203">
        <f t="shared" si="211"/>
        <v>5208.4347078040328</v>
      </c>
      <c r="J150" s="203">
        <f t="shared" si="211"/>
        <v>5025.6191608497884</v>
      </c>
      <c r="K150" s="203">
        <f t="shared" si="211"/>
        <v>5199.2847552482644</v>
      </c>
      <c r="L150" s="203">
        <f t="shared" si="211"/>
        <v>4753.0202407402885</v>
      </c>
      <c r="M150" s="203">
        <f t="shared" si="211"/>
        <v>4903.6893079019856</v>
      </c>
      <c r="N150" s="203">
        <f t="shared" si="211"/>
        <v>4702.0652868698899</v>
      </c>
      <c r="O150" s="203">
        <f t="shared" si="211"/>
        <v>4090.5958597862455</v>
      </c>
      <c r="P150" s="203">
        <f t="shared" si="211"/>
        <v>3930.1328322667073</v>
      </c>
      <c r="Q150" s="203">
        <f t="shared" si="211"/>
        <v>4355.1157814521994</v>
      </c>
      <c r="R150" s="203">
        <f t="shared" ref="R150:V150" si="212">IF(R96=0,0,R96/R$17)</f>
        <v>4471.3648635506934</v>
      </c>
      <c r="S150" s="203">
        <f t="shared" si="212"/>
        <v>4556.5389629350339</v>
      </c>
      <c r="T150" s="203">
        <f t="shared" si="212"/>
        <v>4280.1123604457543</v>
      </c>
      <c r="U150" s="203">
        <f t="shared" si="212"/>
        <v>4531.7470124489719</v>
      </c>
      <c r="V150" s="203">
        <f t="shared" si="212"/>
        <v>4516.938174637563</v>
      </c>
      <c r="W150" s="203">
        <f t="shared" ref="W150:Y150" si="213">IF(W96=0,0,W96/W$17)</f>
        <v>4341.9182132718643</v>
      </c>
      <c r="X150" s="203">
        <f t="shared" si="213"/>
        <v>4350.2609264286439</v>
      </c>
      <c r="Y150" s="203">
        <f t="shared" si="213"/>
        <v>3963.4226264482418</v>
      </c>
      <c r="DA150" s="216" t="s">
        <v>314</v>
      </c>
    </row>
    <row r="151" spans="1:105" ht="12" customHeight="1" x14ac:dyDescent="0.25">
      <c r="A151" s="208" t="s">
        <v>39</v>
      </c>
      <c r="B151" s="192">
        <f t="shared" ref="B151:Q151" si="214">IF(B97=0,0,B97/B$17)</f>
        <v>4494.781471613137</v>
      </c>
      <c r="C151" s="192">
        <f t="shared" si="214"/>
        <v>4405.0180757269327</v>
      </c>
      <c r="D151" s="192">
        <f t="shared" si="214"/>
        <v>4563.8851117126151</v>
      </c>
      <c r="E151" s="192">
        <f t="shared" si="214"/>
        <v>4797.0518687280655</v>
      </c>
      <c r="F151" s="192">
        <f t="shared" si="214"/>
        <v>4455.989676028832</v>
      </c>
      <c r="G151" s="192">
        <f t="shared" si="214"/>
        <v>4191.6575523904921</v>
      </c>
      <c r="H151" s="192">
        <f t="shared" si="214"/>
        <v>4195.5188853197524</v>
      </c>
      <c r="I151" s="192">
        <f t="shared" si="214"/>
        <v>4251.0087157629405</v>
      </c>
      <c r="J151" s="192">
        <f t="shared" si="214"/>
        <v>4025.085348735036</v>
      </c>
      <c r="K151" s="192">
        <f t="shared" si="214"/>
        <v>4185.5996279109486</v>
      </c>
      <c r="L151" s="192">
        <f t="shared" si="214"/>
        <v>3737.9830612960814</v>
      </c>
      <c r="M151" s="192">
        <f t="shared" si="214"/>
        <v>3893.9998686598665</v>
      </c>
      <c r="N151" s="192">
        <f t="shared" si="214"/>
        <v>3706.4592272994842</v>
      </c>
      <c r="O151" s="192">
        <f t="shared" si="214"/>
        <v>3104.0347980386123</v>
      </c>
      <c r="P151" s="192">
        <f t="shared" si="214"/>
        <v>2937.0847567419282</v>
      </c>
      <c r="Q151" s="192">
        <f t="shared" si="214"/>
        <v>3363.0409845444228</v>
      </c>
      <c r="R151" s="192">
        <f t="shared" ref="R151:V151" si="215">IF(R97=0,0,R97/R$17)</f>
        <v>3488.0682566273572</v>
      </c>
      <c r="S151" s="192">
        <f t="shared" si="215"/>
        <v>3572.7085005186495</v>
      </c>
      <c r="T151" s="192">
        <f t="shared" si="215"/>
        <v>3317.3771576081394</v>
      </c>
      <c r="U151" s="192">
        <f t="shared" si="215"/>
        <v>3553.0977063597206</v>
      </c>
      <c r="V151" s="192">
        <f t="shared" si="215"/>
        <v>3569.6373393629524</v>
      </c>
      <c r="W151" s="192">
        <f t="shared" ref="W151:Y151" si="216">IF(W97=0,0,W97/W$17)</f>
        <v>3379.7433326121413</v>
      </c>
      <c r="X151" s="192">
        <f t="shared" si="216"/>
        <v>3434.0613389056748</v>
      </c>
      <c r="Y151" s="192">
        <f t="shared" si="216"/>
        <v>3064.3871549416272</v>
      </c>
      <c r="DA151" s="213" t="s">
        <v>315</v>
      </c>
    </row>
    <row r="152" spans="1:105" ht="12" customHeight="1" x14ac:dyDescent="0.25">
      <c r="A152" s="97" t="s">
        <v>57</v>
      </c>
      <c r="B152" s="74">
        <f t="shared" ref="B152:Q152" si="217">IF(B98=0,0,B98/B$17)</f>
        <v>2954.3317573960376</v>
      </c>
      <c r="C152" s="74">
        <f t="shared" si="217"/>
        <v>2960.9102996344832</v>
      </c>
      <c r="D152" s="74">
        <f t="shared" si="217"/>
        <v>3027.8511722629373</v>
      </c>
      <c r="E152" s="74">
        <f t="shared" si="217"/>
        <v>3108.8472310732627</v>
      </c>
      <c r="F152" s="74">
        <f t="shared" si="217"/>
        <v>2754.3950180333345</v>
      </c>
      <c r="G152" s="74">
        <f t="shared" si="217"/>
        <v>2366.9751299100312</v>
      </c>
      <c r="H152" s="74">
        <f t="shared" si="217"/>
        <v>2345.1652414735595</v>
      </c>
      <c r="I152" s="74">
        <f t="shared" si="217"/>
        <v>2200.1928898136416</v>
      </c>
      <c r="J152" s="74">
        <f t="shared" si="217"/>
        <v>1937.4671278202029</v>
      </c>
      <c r="K152" s="74">
        <f t="shared" si="217"/>
        <v>2110.901217476166</v>
      </c>
      <c r="L152" s="74">
        <f t="shared" si="217"/>
        <v>1680.9517821939505</v>
      </c>
      <c r="M152" s="74">
        <f t="shared" si="217"/>
        <v>1893.5705911180169</v>
      </c>
      <c r="N152" s="74">
        <f t="shared" si="217"/>
        <v>1764.1769816540825</v>
      </c>
      <c r="O152" s="74">
        <f t="shared" si="217"/>
        <v>1398.8015664802163</v>
      </c>
      <c r="P152" s="74">
        <f t="shared" si="217"/>
        <v>1259.739422198639</v>
      </c>
      <c r="Q152" s="74">
        <f t="shared" si="217"/>
        <v>1615.0664753195961</v>
      </c>
      <c r="R152" s="74">
        <f t="shared" ref="R152:V152" si="218">IF(R98=0,0,R98/R$17)</f>
        <v>1655.6367101301169</v>
      </c>
      <c r="S152" s="74">
        <f t="shared" si="218"/>
        <v>1675.503580552717</v>
      </c>
      <c r="T152" s="74">
        <f t="shared" si="218"/>
        <v>1426.7042197053568</v>
      </c>
      <c r="U152" s="74">
        <f t="shared" si="218"/>
        <v>1617.115299614931</v>
      </c>
      <c r="V152" s="74">
        <f t="shared" si="218"/>
        <v>1632.0831863915962</v>
      </c>
      <c r="W152" s="74">
        <f t="shared" ref="W152:Y152" si="219">IF(W98=0,0,W98/W$17)</f>
        <v>1458.2120504694774</v>
      </c>
      <c r="X152" s="74">
        <f t="shared" si="219"/>
        <v>1561.2405943045969</v>
      </c>
      <c r="Y152" s="74">
        <f t="shared" si="219"/>
        <v>1239.5467384907861</v>
      </c>
      <c r="DA152" s="90" t="s">
        <v>316</v>
      </c>
    </row>
    <row r="153" spans="1:105" ht="12" customHeight="1" x14ac:dyDescent="0.25">
      <c r="A153" s="97" t="s">
        <v>56</v>
      </c>
      <c r="B153" s="74">
        <f t="shared" ref="B153:Q153" si="220">IF(B99=0,0,B99/B$17)</f>
        <v>410.63299230283781</v>
      </c>
      <c r="C153" s="74">
        <f t="shared" si="220"/>
        <v>346.40236013141345</v>
      </c>
      <c r="D153" s="74">
        <f t="shared" si="220"/>
        <v>327.46715042970504</v>
      </c>
      <c r="E153" s="74">
        <f t="shared" si="220"/>
        <v>370.52401505004758</v>
      </c>
      <c r="F153" s="74">
        <f t="shared" si="220"/>
        <v>325.67637463239794</v>
      </c>
      <c r="G153" s="74">
        <f t="shared" si="220"/>
        <v>333.28702381220012</v>
      </c>
      <c r="H153" s="74">
        <f t="shared" si="220"/>
        <v>410.72643776593907</v>
      </c>
      <c r="I153" s="74">
        <f t="shared" si="220"/>
        <v>508.60253919616326</v>
      </c>
      <c r="J153" s="74">
        <f t="shared" si="220"/>
        <v>563.26904851760139</v>
      </c>
      <c r="K153" s="74">
        <f t="shared" si="220"/>
        <v>544.46883914244506</v>
      </c>
      <c r="L153" s="74">
        <f t="shared" si="220"/>
        <v>571.45060252517021</v>
      </c>
      <c r="M153" s="74">
        <f t="shared" si="220"/>
        <v>486.8181825905906</v>
      </c>
      <c r="N153" s="74">
        <f t="shared" si="220"/>
        <v>577.2453978226664</v>
      </c>
      <c r="O153" s="74">
        <f t="shared" si="220"/>
        <v>474.87628241851286</v>
      </c>
      <c r="P153" s="74">
        <f t="shared" si="220"/>
        <v>419.87212722041011</v>
      </c>
      <c r="Q153" s="74">
        <f t="shared" si="220"/>
        <v>439.27725801201672</v>
      </c>
      <c r="R153" s="74">
        <f t="shared" ref="R153:V153" si="221">IF(R99=0,0,R99/R$17)</f>
        <v>483.0161118348027</v>
      </c>
      <c r="S153" s="74">
        <f t="shared" si="221"/>
        <v>450.30479126915827</v>
      </c>
      <c r="T153" s="74">
        <f t="shared" si="221"/>
        <v>498.35255770885317</v>
      </c>
      <c r="U153" s="74">
        <f t="shared" si="221"/>
        <v>497.55789811609151</v>
      </c>
      <c r="V153" s="74">
        <f t="shared" si="221"/>
        <v>480.25938882726643</v>
      </c>
      <c r="W153" s="74">
        <f t="shared" ref="W153:Y153" si="222">IF(W99=0,0,W99/W$17)</f>
        <v>476.97047878299327</v>
      </c>
      <c r="X153" s="74">
        <f t="shared" si="222"/>
        <v>478.15479101267965</v>
      </c>
      <c r="Y153" s="74">
        <f t="shared" si="222"/>
        <v>524.63217165182652</v>
      </c>
      <c r="DA153" s="90" t="s">
        <v>317</v>
      </c>
    </row>
    <row r="154" spans="1:105" ht="12" customHeight="1" x14ac:dyDescent="0.25">
      <c r="A154" s="97" t="s">
        <v>55</v>
      </c>
      <c r="B154" s="74">
        <f t="shared" ref="B154:Q154" si="223">IF(B100=0,0,B100/B$17)</f>
        <v>771.20894608705373</v>
      </c>
      <c r="C154" s="74">
        <f t="shared" si="223"/>
        <v>719.63369656642192</v>
      </c>
      <c r="D154" s="74">
        <f t="shared" si="223"/>
        <v>824.23682524265746</v>
      </c>
      <c r="E154" s="74">
        <f t="shared" si="223"/>
        <v>924.30982799952983</v>
      </c>
      <c r="F154" s="74">
        <f t="shared" si="223"/>
        <v>968.47445510693115</v>
      </c>
      <c r="G154" s="74">
        <f t="shared" si="223"/>
        <v>1096.0108858042265</v>
      </c>
      <c r="H154" s="74">
        <f t="shared" si="223"/>
        <v>1078.9295290841949</v>
      </c>
      <c r="I154" s="74">
        <f t="shared" si="223"/>
        <v>1184.4409827064385</v>
      </c>
      <c r="J154" s="74">
        <f t="shared" si="223"/>
        <v>1182.4571435519224</v>
      </c>
      <c r="K154" s="74">
        <f t="shared" si="223"/>
        <v>1186.7131766172272</v>
      </c>
      <c r="L154" s="74">
        <f t="shared" si="223"/>
        <v>1153.0913177163018</v>
      </c>
      <c r="M154" s="74">
        <f t="shared" si="223"/>
        <v>1161.5288195390472</v>
      </c>
      <c r="N154" s="74">
        <f t="shared" si="223"/>
        <v>1051.4623683075988</v>
      </c>
      <c r="O154" s="74">
        <f t="shared" si="223"/>
        <v>908.13384967962554</v>
      </c>
      <c r="P154" s="74">
        <f t="shared" si="223"/>
        <v>907.86229464533403</v>
      </c>
      <c r="Q154" s="74">
        <f t="shared" si="223"/>
        <v>965.73971451707803</v>
      </c>
      <c r="R154" s="74">
        <f t="shared" ref="R154:V154" si="224">IF(R100=0,0,R100/R$17)</f>
        <v>1009.690544626722</v>
      </c>
      <c r="S154" s="74">
        <f t="shared" si="224"/>
        <v>1090.1435583304096</v>
      </c>
      <c r="T154" s="74">
        <f t="shared" si="224"/>
        <v>1052.6341232959742</v>
      </c>
      <c r="U154" s="74">
        <f t="shared" si="224"/>
        <v>1052.066388886542</v>
      </c>
      <c r="V154" s="74">
        <f t="shared" si="224"/>
        <v>1069.4803978116302</v>
      </c>
      <c r="W154" s="74">
        <f t="shared" ref="W154:Y154" si="225">IF(W100=0,0,W100/W$17)</f>
        <v>1061.6539105285474</v>
      </c>
      <c r="X154" s="74">
        <f t="shared" si="225"/>
        <v>1036.3860818065202</v>
      </c>
      <c r="Y154" s="74">
        <f t="shared" si="225"/>
        <v>974.631554290022</v>
      </c>
      <c r="DA154" s="90" t="s">
        <v>318</v>
      </c>
    </row>
    <row r="155" spans="1:105" ht="12" customHeight="1" x14ac:dyDescent="0.25">
      <c r="A155" s="107" t="s">
        <v>54</v>
      </c>
      <c r="B155" s="193">
        <f t="shared" ref="B155:Q155" si="226">IF(B101=0,0,B101/B$17)</f>
        <v>358.60777582720766</v>
      </c>
      <c r="C155" s="193">
        <f t="shared" si="226"/>
        <v>378.07171939461387</v>
      </c>
      <c r="D155" s="193">
        <f t="shared" si="226"/>
        <v>384.3299637773157</v>
      </c>
      <c r="E155" s="193">
        <f t="shared" si="226"/>
        <v>393.37079460522585</v>
      </c>
      <c r="F155" s="193">
        <f t="shared" si="226"/>
        <v>407.44382825616782</v>
      </c>
      <c r="G155" s="193">
        <f t="shared" si="226"/>
        <v>395.38451286403426</v>
      </c>
      <c r="H155" s="193">
        <f t="shared" si="226"/>
        <v>360.69767699605836</v>
      </c>
      <c r="I155" s="193">
        <f t="shared" si="226"/>
        <v>357.77230404669598</v>
      </c>
      <c r="J155" s="193">
        <f t="shared" si="226"/>
        <v>341.89202884530982</v>
      </c>
      <c r="K155" s="193">
        <f t="shared" si="226"/>
        <v>343.51639467511035</v>
      </c>
      <c r="L155" s="193">
        <f t="shared" si="226"/>
        <v>332.48935886065885</v>
      </c>
      <c r="M155" s="193">
        <f t="shared" si="226"/>
        <v>352.08227541221197</v>
      </c>
      <c r="N155" s="193">
        <f t="shared" si="226"/>
        <v>313.57447951513626</v>
      </c>
      <c r="O155" s="193">
        <f t="shared" si="226"/>
        <v>322.223099460257</v>
      </c>
      <c r="P155" s="193">
        <f t="shared" si="226"/>
        <v>349.61091267754466</v>
      </c>
      <c r="Q155" s="193">
        <f t="shared" si="226"/>
        <v>342.95753669573111</v>
      </c>
      <c r="R155" s="193">
        <f t="shared" ref="R155:V155" si="227">IF(R101=0,0,R101/R$17)</f>
        <v>339.72489003571593</v>
      </c>
      <c r="S155" s="193">
        <f t="shared" si="227"/>
        <v>356.75657036636477</v>
      </c>
      <c r="T155" s="193">
        <f t="shared" si="227"/>
        <v>339.68625689795516</v>
      </c>
      <c r="U155" s="193">
        <f t="shared" si="227"/>
        <v>386.35811974215579</v>
      </c>
      <c r="V155" s="193">
        <f t="shared" si="227"/>
        <v>387.81436633246</v>
      </c>
      <c r="W155" s="193">
        <f t="shared" ref="W155:Y155" si="228">IF(W101=0,0,W101/W$17)</f>
        <v>382.90689283112323</v>
      </c>
      <c r="X155" s="193">
        <f t="shared" si="228"/>
        <v>358.27987178187897</v>
      </c>
      <c r="Y155" s="193">
        <f t="shared" si="228"/>
        <v>325.57669050899256</v>
      </c>
      <c r="DA155" s="214" t="s">
        <v>319</v>
      </c>
    </row>
    <row r="156" spans="1:105" ht="12" customHeight="1" x14ac:dyDescent="0.25">
      <c r="A156" s="209" t="s">
        <v>58</v>
      </c>
      <c r="B156" s="77">
        <f t="shared" ref="B156:Q156" si="229">IF(B102=0,0,B102/B$17)</f>
        <v>781.85060791387821</v>
      </c>
      <c r="C156" s="77">
        <f t="shared" si="229"/>
        <v>803.25601396734749</v>
      </c>
      <c r="D156" s="77">
        <f t="shared" si="229"/>
        <v>836.4658001911157</v>
      </c>
      <c r="E156" s="77">
        <f t="shared" si="229"/>
        <v>862.84013534762141</v>
      </c>
      <c r="F156" s="77">
        <f t="shared" si="229"/>
        <v>893.85948774879932</v>
      </c>
      <c r="G156" s="77">
        <f t="shared" si="229"/>
        <v>920.08530331028192</v>
      </c>
      <c r="H156" s="77">
        <f t="shared" si="229"/>
        <v>936.30004795157367</v>
      </c>
      <c r="I156" s="77">
        <f t="shared" si="229"/>
        <v>957.42599204109217</v>
      </c>
      <c r="J156" s="77">
        <f t="shared" si="229"/>
        <v>1000.5338121147531</v>
      </c>
      <c r="K156" s="77">
        <f t="shared" si="229"/>
        <v>1013.6851273373161</v>
      </c>
      <c r="L156" s="77">
        <f t="shared" si="229"/>
        <v>1015.0371794442077</v>
      </c>
      <c r="M156" s="77">
        <f t="shared" si="229"/>
        <v>1009.6894392421187</v>
      </c>
      <c r="N156" s="77">
        <f t="shared" si="229"/>
        <v>995.60605957040593</v>
      </c>
      <c r="O156" s="77">
        <f t="shared" si="229"/>
        <v>986.56106174763306</v>
      </c>
      <c r="P156" s="77">
        <f t="shared" si="229"/>
        <v>993.04807552478007</v>
      </c>
      <c r="Q156" s="77">
        <f t="shared" si="229"/>
        <v>992.07479690777666</v>
      </c>
      <c r="R156" s="77">
        <f t="shared" ref="R156:V156" si="230">IF(R102=0,0,R102/R$17)</f>
        <v>983.29660692333618</v>
      </c>
      <c r="S156" s="77">
        <f t="shared" si="230"/>
        <v>983.83046241638453</v>
      </c>
      <c r="T156" s="77">
        <f t="shared" si="230"/>
        <v>962.73520283761457</v>
      </c>
      <c r="U156" s="77">
        <f t="shared" si="230"/>
        <v>978.64930608925113</v>
      </c>
      <c r="V156" s="77">
        <f t="shared" si="230"/>
        <v>947.30083527460999</v>
      </c>
      <c r="W156" s="77">
        <f t="shared" ref="W156:Y156" si="231">IF(W102=0,0,W102/W$17)</f>
        <v>962.1748806597227</v>
      </c>
      <c r="X156" s="77">
        <f t="shared" si="231"/>
        <v>916.19958752296839</v>
      </c>
      <c r="Y156" s="77">
        <f t="shared" si="231"/>
        <v>899.03547150661404</v>
      </c>
      <c r="DA156" s="92" t="s">
        <v>320</v>
      </c>
    </row>
    <row r="157" spans="1:105" s="2" customFormat="1" ht="12" customHeight="1" x14ac:dyDescent="0.25">
      <c r="DA157" s="9"/>
    </row>
    <row r="158" spans="1:105" ht="12.95" customHeight="1" x14ac:dyDescent="0.25">
      <c r="A158" s="152" t="s">
        <v>60</v>
      </c>
      <c r="B158" s="153">
        <f t="shared" ref="B158:Q158" si="232">IF(B104=0,0,B104/B$17)</f>
        <v>2598.3760219723636</v>
      </c>
      <c r="C158" s="153">
        <f t="shared" si="232"/>
        <v>2512.4980759967875</v>
      </c>
      <c r="D158" s="153">
        <f t="shared" si="232"/>
        <v>2614.0989537133346</v>
      </c>
      <c r="E158" s="153">
        <f t="shared" si="232"/>
        <v>2869.6392914026883</v>
      </c>
      <c r="F158" s="153">
        <f t="shared" si="232"/>
        <v>2778.3931125432596</v>
      </c>
      <c r="G158" s="153">
        <f t="shared" si="232"/>
        <v>2808.6438409232574</v>
      </c>
      <c r="H158" s="153">
        <f t="shared" si="232"/>
        <v>3082.7890418154557</v>
      </c>
      <c r="I158" s="153">
        <f t="shared" si="232"/>
        <v>3499.174510355072</v>
      </c>
      <c r="J158" s="153">
        <f t="shared" si="232"/>
        <v>3613.3771853937824</v>
      </c>
      <c r="K158" s="153">
        <f t="shared" si="232"/>
        <v>3697.8798953256946</v>
      </c>
      <c r="L158" s="153">
        <f t="shared" si="232"/>
        <v>3665.8790031452909</v>
      </c>
      <c r="M158" s="153">
        <f t="shared" si="232"/>
        <v>3589.32058802029</v>
      </c>
      <c r="N158" s="153">
        <f t="shared" si="232"/>
        <v>3861.7800031773604</v>
      </c>
      <c r="O158" s="153">
        <f t="shared" si="232"/>
        <v>3382.0025268703766</v>
      </c>
      <c r="P158" s="153">
        <f t="shared" si="232"/>
        <v>3210.6423761118308</v>
      </c>
      <c r="Q158" s="153">
        <f t="shared" si="232"/>
        <v>3548.1144809267735</v>
      </c>
      <c r="R158" s="153">
        <f t="shared" ref="R158:V158" si="233">IF(R104=0,0,R104/R$17)</f>
        <v>3842.28378104082</v>
      </c>
      <c r="S158" s="153">
        <f t="shared" si="233"/>
        <v>3871.3473257220789</v>
      </c>
      <c r="T158" s="153">
        <f t="shared" si="233"/>
        <v>4163.0872857871918</v>
      </c>
      <c r="U158" s="153">
        <f t="shared" si="233"/>
        <v>4371.7072977263588</v>
      </c>
      <c r="V158" s="153">
        <f t="shared" si="233"/>
        <v>4385.5550109098931</v>
      </c>
      <c r="W158" s="153">
        <f t="shared" ref="W158:Y158" si="234">IF(W104=0,0,W104/W$17)</f>
        <v>4330.928755716287</v>
      </c>
      <c r="X158" s="153">
        <f t="shared" si="234"/>
        <v>4382.3120674628708</v>
      </c>
      <c r="Y158" s="153">
        <f t="shared" si="234"/>
        <v>4372.5380136307631</v>
      </c>
      <c r="DA158" s="217" t="s">
        <v>321</v>
      </c>
    </row>
    <row r="159" spans="1:105" ht="12" customHeight="1" x14ac:dyDescent="0.25">
      <c r="A159" s="97" t="s">
        <v>57</v>
      </c>
      <c r="B159" s="74">
        <f t="shared" ref="B159:Q159" si="235">IF(B105=0,0,B105/B$17)</f>
        <v>1022.671986946026</v>
      </c>
      <c r="C159" s="74">
        <f t="shared" si="235"/>
        <v>1038.4523269285132</v>
      </c>
      <c r="D159" s="74">
        <f t="shared" si="235"/>
        <v>1079.0885050544414</v>
      </c>
      <c r="E159" s="74">
        <f t="shared" si="235"/>
        <v>1124.6316504916795</v>
      </c>
      <c r="F159" s="74">
        <f t="shared" si="235"/>
        <v>1014.5271245944164</v>
      </c>
      <c r="G159" s="74">
        <f t="shared" si="235"/>
        <v>887.73869586809747</v>
      </c>
      <c r="H159" s="74">
        <f t="shared" si="235"/>
        <v>894.14857544357949</v>
      </c>
      <c r="I159" s="74">
        <f t="shared" si="235"/>
        <v>860.61479980401612</v>
      </c>
      <c r="J159" s="74">
        <f t="shared" si="235"/>
        <v>777.42572496723051</v>
      </c>
      <c r="K159" s="74">
        <f t="shared" si="235"/>
        <v>862.79130388037049</v>
      </c>
      <c r="L159" s="74">
        <f t="shared" si="235"/>
        <v>706.95887916303082</v>
      </c>
      <c r="M159" s="74">
        <f t="shared" si="235"/>
        <v>815.77912677176971</v>
      </c>
      <c r="N159" s="74">
        <f t="shared" si="235"/>
        <v>782.70369290472763</v>
      </c>
      <c r="O159" s="74">
        <f t="shared" si="235"/>
        <v>640.34187610167965</v>
      </c>
      <c r="P159" s="74">
        <f t="shared" si="235"/>
        <v>590.59889351105369</v>
      </c>
      <c r="Q159" s="74">
        <f t="shared" si="235"/>
        <v>769.43631592333543</v>
      </c>
      <c r="R159" s="74">
        <f t="shared" ref="R159:V159" si="236">IF(R105=0,0,R105/R$17)</f>
        <v>800.65510310395644</v>
      </c>
      <c r="S159" s="74">
        <f t="shared" si="236"/>
        <v>831.42396887709845</v>
      </c>
      <c r="T159" s="74">
        <f t="shared" si="236"/>
        <v>889.16518808136607</v>
      </c>
      <c r="U159" s="74">
        <f t="shared" si="236"/>
        <v>1017.0225966052664</v>
      </c>
      <c r="V159" s="74">
        <f t="shared" si="236"/>
        <v>1051.9913312665508</v>
      </c>
      <c r="W159" s="74">
        <f t="shared" ref="W159:Y159" si="237">IF(W105=0,0,W105/W$17)</f>
        <v>993.6836330025402</v>
      </c>
      <c r="X159" s="74">
        <f t="shared" si="237"/>
        <v>1058.0387147619822</v>
      </c>
      <c r="Y159" s="74">
        <f t="shared" si="237"/>
        <v>891.43806311577305</v>
      </c>
      <c r="DA159" s="90" t="s">
        <v>322</v>
      </c>
    </row>
    <row r="160" spans="1:105" ht="12" customHeight="1" x14ac:dyDescent="0.25">
      <c r="A160" s="97" t="s">
        <v>56</v>
      </c>
      <c r="B160" s="74">
        <f t="shared" ref="B160:Q160" si="238">IF(B106=0,0,B106/B$17)</f>
        <v>739.90020853553528</v>
      </c>
      <c r="C160" s="74">
        <f t="shared" si="238"/>
        <v>657.46465485224871</v>
      </c>
      <c r="D160" s="74">
        <f t="shared" si="238"/>
        <v>659.81453837213371</v>
      </c>
      <c r="E160" s="74">
        <f t="shared" si="238"/>
        <v>811.96395892778776</v>
      </c>
      <c r="F160" s="74">
        <f t="shared" si="238"/>
        <v>776.33915098477587</v>
      </c>
      <c r="G160" s="74">
        <f t="shared" si="238"/>
        <v>868.20968773271693</v>
      </c>
      <c r="H160" s="74">
        <f t="shared" si="238"/>
        <v>1152.4738350840003</v>
      </c>
      <c r="I160" s="74">
        <f t="shared" si="238"/>
        <v>1490.0505738727522</v>
      </c>
      <c r="J160" s="74">
        <f t="shared" si="238"/>
        <v>1690.178813707387</v>
      </c>
      <c r="K160" s="74">
        <f t="shared" si="238"/>
        <v>1681.2929060432705</v>
      </c>
      <c r="L160" s="74">
        <f t="shared" si="238"/>
        <v>1819.4505473764357</v>
      </c>
      <c r="M160" s="74">
        <f t="shared" si="238"/>
        <v>1612.4920079331348</v>
      </c>
      <c r="N160" s="74">
        <f t="shared" si="238"/>
        <v>1996.7549363634291</v>
      </c>
      <c r="O160" s="74">
        <f t="shared" si="238"/>
        <v>1715.8438633073422</v>
      </c>
      <c r="P160" s="74">
        <f t="shared" si="238"/>
        <v>1564.2675863394163</v>
      </c>
      <c r="Q160" s="74">
        <f t="shared" si="238"/>
        <v>1690.7741471022266</v>
      </c>
      <c r="R160" s="74">
        <f t="shared" ref="R160:V160" si="239">IF(R106=0,0,R106/R$17)</f>
        <v>1924.2519686750049</v>
      </c>
      <c r="S160" s="74">
        <f t="shared" si="239"/>
        <v>1856.4780095143417</v>
      </c>
      <c r="T160" s="74">
        <f t="shared" si="239"/>
        <v>2114.2431338248757</v>
      </c>
      <c r="U160" s="74">
        <f t="shared" si="239"/>
        <v>2156.2030988766323</v>
      </c>
      <c r="V160" s="74">
        <f t="shared" si="239"/>
        <v>2110.7745635895508</v>
      </c>
      <c r="W160" s="74">
        <f t="shared" ref="W160:Y160" si="240">IF(W106=0,0,W106/W$17)</f>
        <v>2114.1021258738328</v>
      </c>
      <c r="X160" s="74">
        <f t="shared" si="240"/>
        <v>2130.7827266778972</v>
      </c>
      <c r="Y160" s="74">
        <f t="shared" si="240"/>
        <v>2352.5250730324647</v>
      </c>
      <c r="DA160" s="90" t="s">
        <v>323</v>
      </c>
    </row>
    <row r="161" spans="1:105" ht="12" customHeight="1" x14ac:dyDescent="0.25">
      <c r="A161" s="97" t="s">
        <v>55</v>
      </c>
      <c r="B161" s="74">
        <f t="shared" ref="B161:Q161" si="241">IF(B107=0,0,B107/B$17)</f>
        <v>628.10705894055707</v>
      </c>
      <c r="C161" s="74">
        <f t="shared" si="241"/>
        <v>593.93747117985561</v>
      </c>
      <c r="D161" s="74">
        <f t="shared" si="241"/>
        <v>646.81320386458106</v>
      </c>
      <c r="E161" s="74">
        <f t="shared" si="241"/>
        <v>699.09645066620976</v>
      </c>
      <c r="F161" s="74">
        <f t="shared" si="241"/>
        <v>743.06740753650843</v>
      </c>
      <c r="G161" s="74">
        <f t="shared" si="241"/>
        <v>814.03565044815468</v>
      </c>
      <c r="H161" s="74">
        <f t="shared" si="241"/>
        <v>816.98894358642906</v>
      </c>
      <c r="I161" s="74">
        <f t="shared" si="241"/>
        <v>932.46556765106698</v>
      </c>
      <c r="J161" s="74">
        <f t="shared" si="241"/>
        <v>939.3108028409282</v>
      </c>
      <c r="K161" s="74">
        <f t="shared" si="241"/>
        <v>944.9849737557463</v>
      </c>
      <c r="L161" s="74">
        <f t="shared" si="241"/>
        <v>937.26211474293484</v>
      </c>
      <c r="M161" s="74">
        <f t="shared" si="241"/>
        <v>945.42870439114995</v>
      </c>
      <c r="N161" s="74">
        <f t="shared" si="241"/>
        <v>893.14171790948069</v>
      </c>
      <c r="O161" s="74">
        <f t="shared" si="241"/>
        <v>828.97543990744987</v>
      </c>
      <c r="P161" s="74">
        <f t="shared" si="241"/>
        <v>837.19330810711426</v>
      </c>
      <c r="Q161" s="74">
        <f t="shared" si="241"/>
        <v>874.42520021491691</v>
      </c>
      <c r="R161" s="74">
        <f t="shared" ref="R161:V161" si="242">IF(R107=0,0,R107/R$17)</f>
        <v>904.51759501536844</v>
      </c>
      <c r="S161" s="74">
        <f t="shared" si="242"/>
        <v>955.91424571466712</v>
      </c>
      <c r="T161" s="74">
        <f t="shared" si="242"/>
        <v>942.70465129737943</v>
      </c>
      <c r="U161" s="74">
        <f t="shared" si="242"/>
        <v>945.89657899060433</v>
      </c>
      <c r="V161" s="74">
        <f t="shared" si="242"/>
        <v>961.18557471199006</v>
      </c>
      <c r="W161" s="74">
        <f t="shared" ref="W161:Y161" si="243">IF(W107=0,0,W107/W$17)</f>
        <v>963.97962116350868</v>
      </c>
      <c r="X161" s="74">
        <f t="shared" si="243"/>
        <v>950.23646806244687</v>
      </c>
      <c r="Y161" s="74">
        <f t="shared" si="243"/>
        <v>911.74194065687175</v>
      </c>
      <c r="DA161" s="90" t="s">
        <v>324</v>
      </c>
    </row>
    <row r="162" spans="1:105" ht="12" customHeight="1" x14ac:dyDescent="0.25">
      <c r="A162" s="109" t="s">
        <v>54</v>
      </c>
      <c r="B162" s="77">
        <f t="shared" ref="B162:Q162" si="244">IF(B108=0,0,B108/B$17)</f>
        <v>207.69676755024543</v>
      </c>
      <c r="C162" s="77">
        <f t="shared" si="244"/>
        <v>222.64362303617028</v>
      </c>
      <c r="D162" s="77">
        <f t="shared" si="244"/>
        <v>228.38270642217816</v>
      </c>
      <c r="E162" s="77">
        <f t="shared" si="244"/>
        <v>233.94723131701136</v>
      </c>
      <c r="F162" s="77">
        <f t="shared" si="244"/>
        <v>244.45942942755863</v>
      </c>
      <c r="G162" s="77">
        <f t="shared" si="244"/>
        <v>238.65980687428839</v>
      </c>
      <c r="H162" s="77">
        <f t="shared" si="244"/>
        <v>219.17768770144724</v>
      </c>
      <c r="I162" s="77">
        <f t="shared" si="244"/>
        <v>216.04356902723626</v>
      </c>
      <c r="J162" s="77">
        <f t="shared" si="244"/>
        <v>206.46184387823664</v>
      </c>
      <c r="K162" s="77">
        <f t="shared" si="244"/>
        <v>208.8107116463068</v>
      </c>
      <c r="L162" s="77">
        <f t="shared" si="244"/>
        <v>202.20746186288906</v>
      </c>
      <c r="M162" s="77">
        <f t="shared" si="244"/>
        <v>215.6207489242357</v>
      </c>
      <c r="N162" s="77">
        <f t="shared" si="244"/>
        <v>189.17965599972288</v>
      </c>
      <c r="O162" s="77">
        <f t="shared" si="244"/>
        <v>196.84134755390534</v>
      </c>
      <c r="P162" s="77">
        <f t="shared" si="244"/>
        <v>218.58258815424617</v>
      </c>
      <c r="Q162" s="77">
        <f t="shared" si="244"/>
        <v>213.47881768629478</v>
      </c>
      <c r="R162" s="77">
        <f t="shared" ref="R162:V162" si="245">IF(R108=0,0,R108/R$17)</f>
        <v>212.85911424649021</v>
      </c>
      <c r="S162" s="77">
        <f t="shared" si="245"/>
        <v>227.53110161597127</v>
      </c>
      <c r="T162" s="77">
        <f t="shared" si="245"/>
        <v>216.97431258357062</v>
      </c>
      <c r="U162" s="77">
        <f t="shared" si="245"/>
        <v>252.58502325385609</v>
      </c>
      <c r="V162" s="77">
        <f t="shared" si="245"/>
        <v>261.60354134180102</v>
      </c>
      <c r="W162" s="77">
        <f t="shared" ref="W162:Y162" si="246">IF(W108=0,0,W108/W$17)</f>
        <v>259.16337567640625</v>
      </c>
      <c r="X162" s="77">
        <f t="shared" si="246"/>
        <v>243.25415796054403</v>
      </c>
      <c r="Y162" s="77">
        <f t="shared" si="246"/>
        <v>216.83293682565326</v>
      </c>
      <c r="DA162" s="92" t="s">
        <v>325</v>
      </c>
    </row>
    <row r="163" spans="1:105" s="2" customFormat="1" ht="12" customHeight="1" x14ac:dyDescent="0.25">
      <c r="DA163" s="9"/>
    </row>
    <row r="164" spans="1:105" ht="12.95" customHeight="1" x14ac:dyDescent="0.25">
      <c r="A164" s="202" t="s">
        <v>59</v>
      </c>
      <c r="B164" s="203">
        <f t="shared" ref="B164:Q164" si="247">IF(B110=0,0,B110/B$17)</f>
        <v>804.49557166019804</v>
      </c>
      <c r="C164" s="203">
        <f t="shared" si="247"/>
        <v>801.1921005301258</v>
      </c>
      <c r="D164" s="203">
        <f t="shared" si="247"/>
        <v>808.49414546969285</v>
      </c>
      <c r="E164" s="203">
        <f t="shared" si="247"/>
        <v>827.75475791296321</v>
      </c>
      <c r="F164" s="203">
        <f t="shared" si="247"/>
        <v>734.22510331441958</v>
      </c>
      <c r="G164" s="203">
        <f t="shared" si="247"/>
        <v>632.39545727743837</v>
      </c>
      <c r="H164" s="203">
        <f t="shared" si="247"/>
        <v>627.82122032813936</v>
      </c>
      <c r="I164" s="203">
        <f t="shared" si="247"/>
        <v>582.40636804078554</v>
      </c>
      <c r="J164" s="203">
        <f t="shared" si="247"/>
        <v>507.50620643460991</v>
      </c>
      <c r="K164" s="203">
        <f t="shared" si="247"/>
        <v>541.32795698492953</v>
      </c>
      <c r="L164" s="203">
        <f t="shared" si="247"/>
        <v>449.89180267109413</v>
      </c>
      <c r="M164" s="203">
        <f t="shared" si="247"/>
        <v>498.21387425558288</v>
      </c>
      <c r="N164" s="203">
        <f t="shared" si="247"/>
        <v>470.20455632236684</v>
      </c>
      <c r="O164" s="203">
        <f t="shared" si="247"/>
        <v>385.34569199424254</v>
      </c>
      <c r="P164" s="203">
        <f t="shared" si="247"/>
        <v>350.75687174430755</v>
      </c>
      <c r="Q164" s="203">
        <f t="shared" si="247"/>
        <v>409.36636383278744</v>
      </c>
      <c r="R164" s="203">
        <f t="shared" ref="R164:V164" si="248">IF(R110=0,0,R110/R$17)</f>
        <v>411.32178470045062</v>
      </c>
      <c r="S164" s="203">
        <f t="shared" si="248"/>
        <v>400.53056621733191</v>
      </c>
      <c r="T164" s="203">
        <f t="shared" si="248"/>
        <v>323.21061751580055</v>
      </c>
      <c r="U164" s="203">
        <f t="shared" si="248"/>
        <v>367.74007036668405</v>
      </c>
      <c r="V164" s="203">
        <f t="shared" si="248"/>
        <v>358.10918071116924</v>
      </c>
      <c r="W164" s="203">
        <f t="shared" ref="W164:Y164" si="249">IF(W110=0,0,W110/W$17)</f>
        <v>320.53622607919669</v>
      </c>
      <c r="X164" s="203">
        <f t="shared" si="249"/>
        <v>339.04911698022244</v>
      </c>
      <c r="Y164" s="203">
        <f t="shared" si="249"/>
        <v>284.01905888203811</v>
      </c>
      <c r="DA164" s="216" t="s">
        <v>326</v>
      </c>
    </row>
    <row r="165" spans="1:105" ht="12" customHeight="1" x14ac:dyDescent="0.25">
      <c r="A165" s="208" t="s">
        <v>39</v>
      </c>
      <c r="B165" s="192">
        <f t="shared" ref="B165:Q165" si="250">IF(B111=0,0,B111/B$17)</f>
        <v>804.49557166019804</v>
      </c>
      <c r="C165" s="192">
        <f t="shared" si="250"/>
        <v>801.1921005301258</v>
      </c>
      <c r="D165" s="192">
        <f t="shared" si="250"/>
        <v>808.49414546969285</v>
      </c>
      <c r="E165" s="192">
        <f t="shared" si="250"/>
        <v>827.75475791296321</v>
      </c>
      <c r="F165" s="192">
        <f t="shared" si="250"/>
        <v>734.22510331441958</v>
      </c>
      <c r="G165" s="192">
        <f t="shared" si="250"/>
        <v>632.39545727743837</v>
      </c>
      <c r="H165" s="192">
        <f t="shared" si="250"/>
        <v>627.82122032813936</v>
      </c>
      <c r="I165" s="192">
        <f t="shared" si="250"/>
        <v>582.40636804078554</v>
      </c>
      <c r="J165" s="192">
        <f t="shared" si="250"/>
        <v>507.50620643460991</v>
      </c>
      <c r="K165" s="192">
        <f t="shared" si="250"/>
        <v>541.32795698492953</v>
      </c>
      <c r="L165" s="192">
        <f t="shared" si="250"/>
        <v>449.89180267109413</v>
      </c>
      <c r="M165" s="192">
        <f t="shared" si="250"/>
        <v>498.21387425558288</v>
      </c>
      <c r="N165" s="192">
        <f t="shared" si="250"/>
        <v>470.20455632236684</v>
      </c>
      <c r="O165" s="192">
        <f t="shared" si="250"/>
        <v>385.34569199424254</v>
      </c>
      <c r="P165" s="192">
        <f t="shared" si="250"/>
        <v>350.75687174430755</v>
      </c>
      <c r="Q165" s="192">
        <f t="shared" si="250"/>
        <v>409.36636383278744</v>
      </c>
      <c r="R165" s="192">
        <f t="shared" ref="R165:V165" si="251">IF(R111=0,0,R111/R$17)</f>
        <v>411.32178470045062</v>
      </c>
      <c r="S165" s="192">
        <f t="shared" si="251"/>
        <v>400.53056621733191</v>
      </c>
      <c r="T165" s="192">
        <f t="shared" si="251"/>
        <v>323.21061751580055</v>
      </c>
      <c r="U165" s="192">
        <f t="shared" si="251"/>
        <v>367.74007036668405</v>
      </c>
      <c r="V165" s="192">
        <f t="shared" si="251"/>
        <v>358.10918071116924</v>
      </c>
      <c r="W165" s="192">
        <f t="shared" ref="W165:Y165" si="252">IF(W111=0,0,W111/W$17)</f>
        <v>320.53622607919669</v>
      </c>
      <c r="X165" s="192">
        <f t="shared" si="252"/>
        <v>339.04911698022244</v>
      </c>
      <c r="Y165" s="192">
        <f t="shared" si="252"/>
        <v>284.01905888203811</v>
      </c>
      <c r="DA165" s="213" t="s">
        <v>327</v>
      </c>
    </row>
    <row r="166" spans="1:105" ht="12" customHeight="1" x14ac:dyDescent="0.25">
      <c r="A166" s="97" t="s">
        <v>57</v>
      </c>
      <c r="B166" s="74">
        <f t="shared" ref="B166:Q166" si="253">IF(B112=0,0,B112/B$17)</f>
        <v>721.40529765794747</v>
      </c>
      <c r="C166" s="74">
        <f t="shared" si="253"/>
        <v>720.21942343215676</v>
      </c>
      <c r="D166" s="74">
        <f t="shared" si="253"/>
        <v>727.36185458659963</v>
      </c>
      <c r="E166" s="74">
        <f t="shared" si="253"/>
        <v>743.66680025723542</v>
      </c>
      <c r="F166" s="74">
        <f t="shared" si="253"/>
        <v>649.98908814223284</v>
      </c>
      <c r="G166" s="74">
        <f t="shared" si="253"/>
        <v>550.15121065953622</v>
      </c>
      <c r="H166" s="74">
        <f t="shared" si="253"/>
        <v>549.70505353520082</v>
      </c>
      <c r="I166" s="74">
        <f t="shared" si="253"/>
        <v>501.45300867481734</v>
      </c>
      <c r="J166" s="74">
        <f t="shared" si="253"/>
        <v>429.22938603531156</v>
      </c>
      <c r="K166" s="74">
        <f t="shared" si="253"/>
        <v>464.40938143981623</v>
      </c>
      <c r="L166" s="74">
        <f t="shared" si="253"/>
        <v>375.15156762998009</v>
      </c>
      <c r="M166" s="74">
        <f t="shared" si="253"/>
        <v>422.29997856958693</v>
      </c>
      <c r="N166" s="74">
        <f t="shared" si="253"/>
        <v>397.04549879139699</v>
      </c>
      <c r="O166" s="74">
        <f t="shared" si="253"/>
        <v>313.57785024399169</v>
      </c>
      <c r="P166" s="74">
        <f t="shared" si="253"/>
        <v>279.20800389181215</v>
      </c>
      <c r="Q166" s="74">
        <f t="shared" si="253"/>
        <v>335.89688548388494</v>
      </c>
      <c r="R166" s="74">
        <f t="shared" ref="R166:V166" si="254">IF(R112=0,0,R112/R$17)</f>
        <v>338.05460088448837</v>
      </c>
      <c r="S166" s="74">
        <f t="shared" si="254"/>
        <v>326.35917870560371</v>
      </c>
      <c r="T166" s="74">
        <f t="shared" si="254"/>
        <v>249.44671253296008</v>
      </c>
      <c r="U166" s="74">
        <f t="shared" si="254"/>
        <v>282.51186726973032</v>
      </c>
      <c r="V166" s="74">
        <f t="shared" si="254"/>
        <v>277.90771815845898</v>
      </c>
      <c r="W166" s="74">
        <f t="shared" ref="W166:Y166" si="255">IF(W112=0,0,W112/W$17)</f>
        <v>241.30211119251805</v>
      </c>
      <c r="X166" s="74">
        <f t="shared" si="255"/>
        <v>260.89982309038481</v>
      </c>
      <c r="Y166" s="74">
        <f t="shared" si="255"/>
        <v>209.93386675912902</v>
      </c>
      <c r="DA166" s="90" t="s">
        <v>328</v>
      </c>
    </row>
    <row r="167" spans="1:105" ht="12" customHeight="1" x14ac:dyDescent="0.25">
      <c r="A167" s="97" t="s">
        <v>56</v>
      </c>
      <c r="B167" s="74">
        <f t="shared" ref="B167:Q167" si="256">IF(B113=0,0,B113/B$17)</f>
        <v>0</v>
      </c>
      <c r="C167" s="74">
        <f t="shared" si="256"/>
        <v>0</v>
      </c>
      <c r="D167" s="74">
        <f t="shared" si="256"/>
        <v>0</v>
      </c>
      <c r="E167" s="74">
        <f t="shared" si="256"/>
        <v>0</v>
      </c>
      <c r="F167" s="74">
        <f t="shared" si="256"/>
        <v>0</v>
      </c>
      <c r="G167" s="74">
        <f t="shared" si="256"/>
        <v>0</v>
      </c>
      <c r="H167" s="74">
        <f t="shared" si="256"/>
        <v>0</v>
      </c>
      <c r="I167" s="74">
        <f t="shared" si="256"/>
        <v>0</v>
      </c>
      <c r="J167" s="74">
        <f t="shared" si="256"/>
        <v>0</v>
      </c>
      <c r="K167" s="74">
        <f t="shared" si="256"/>
        <v>0</v>
      </c>
      <c r="L167" s="74">
        <f t="shared" si="256"/>
        <v>0</v>
      </c>
      <c r="M167" s="74">
        <f t="shared" si="256"/>
        <v>0</v>
      </c>
      <c r="N167" s="74">
        <f t="shared" si="256"/>
        <v>0</v>
      </c>
      <c r="O167" s="74">
        <f t="shared" si="256"/>
        <v>0</v>
      </c>
      <c r="P167" s="74">
        <f t="shared" si="256"/>
        <v>0</v>
      </c>
      <c r="Q167" s="74">
        <f t="shared" si="256"/>
        <v>0</v>
      </c>
      <c r="R167" s="74">
        <f t="shared" ref="R167:V167" si="257">IF(R113=0,0,R113/R$17)</f>
        <v>0</v>
      </c>
      <c r="S167" s="74">
        <f t="shared" si="257"/>
        <v>0</v>
      </c>
      <c r="T167" s="74">
        <f t="shared" si="257"/>
        <v>0</v>
      </c>
      <c r="U167" s="74">
        <f t="shared" si="257"/>
        <v>0</v>
      </c>
      <c r="V167" s="74">
        <f t="shared" si="257"/>
        <v>0</v>
      </c>
      <c r="W167" s="74">
        <f t="shared" ref="W167:Y167" si="258">IF(W113=0,0,W113/W$17)</f>
        <v>0</v>
      </c>
      <c r="X167" s="74">
        <f t="shared" si="258"/>
        <v>0</v>
      </c>
      <c r="Y167" s="74">
        <f t="shared" si="258"/>
        <v>0</v>
      </c>
      <c r="DA167" s="90" t="s">
        <v>329</v>
      </c>
    </row>
    <row r="168" spans="1:105" ht="12" customHeight="1" x14ac:dyDescent="0.25">
      <c r="A168" s="97" t="s">
        <v>55</v>
      </c>
      <c r="B168" s="74">
        <f t="shared" ref="B168:Q168" si="259">IF(B114=0,0,B114/B$17)</f>
        <v>19.0382945337801</v>
      </c>
      <c r="C168" s="74">
        <f t="shared" si="259"/>
        <v>17.586719138014896</v>
      </c>
      <c r="D168" s="74">
        <f t="shared" si="259"/>
        <v>18.625201064340718</v>
      </c>
      <c r="E168" s="74">
        <f t="shared" si="259"/>
        <v>19.568835232705563</v>
      </c>
      <c r="F168" s="74">
        <f t="shared" si="259"/>
        <v>19.285954317961185</v>
      </c>
      <c r="G168" s="74">
        <f t="shared" si="259"/>
        <v>20.146905947815249</v>
      </c>
      <c r="H168" s="74">
        <f t="shared" si="259"/>
        <v>22.441550034834979</v>
      </c>
      <c r="I168" s="74">
        <f t="shared" si="259"/>
        <v>23.530362737985961</v>
      </c>
      <c r="J168" s="74">
        <f t="shared" si="259"/>
        <v>23.071119850844745</v>
      </c>
      <c r="K168" s="74">
        <f t="shared" si="259"/>
        <v>22.706919623490482</v>
      </c>
      <c r="L168" s="74">
        <f t="shared" si="259"/>
        <v>21.963845559710645</v>
      </c>
      <c r="M168" s="74">
        <f t="shared" si="259"/>
        <v>21.376877154608621</v>
      </c>
      <c r="N168" s="74">
        <f t="shared" si="259"/>
        <v>20.677479464266703</v>
      </c>
      <c r="O168" s="74">
        <f t="shared" si="259"/>
        <v>20.234928260812328</v>
      </c>
      <c r="P168" s="74">
        <f t="shared" si="259"/>
        <v>20.857781151894955</v>
      </c>
      <c r="Q168" s="74">
        <f t="shared" si="259"/>
        <v>21.814828683314726</v>
      </c>
      <c r="R168" s="74">
        <f t="shared" ref="R168:V168" si="260">IF(R114=0,0,R114/R$17)</f>
        <v>22.395813959821812</v>
      </c>
      <c r="S168" s="74">
        <f t="shared" si="260"/>
        <v>23.055159678011474</v>
      </c>
      <c r="T168" s="74">
        <f t="shared" si="260"/>
        <v>22.951197576406805</v>
      </c>
      <c r="U168" s="74">
        <f t="shared" si="260"/>
        <v>30.262629053542994</v>
      </c>
      <c r="V168" s="74">
        <f t="shared" si="260"/>
        <v>29.467028929677515</v>
      </c>
      <c r="W168" s="74">
        <f t="shared" ref="W168:Y168" si="261">IF(W114=0,0,W114/W$17)</f>
        <v>26.811605099653477</v>
      </c>
      <c r="X168" s="74">
        <f t="shared" si="261"/>
        <v>27.330293014346935</v>
      </c>
      <c r="Y168" s="74">
        <f t="shared" si="261"/>
        <v>22.558496329912693</v>
      </c>
      <c r="DA168" s="90" t="s">
        <v>330</v>
      </c>
    </row>
    <row r="169" spans="1:105" ht="12" customHeight="1" x14ac:dyDescent="0.25">
      <c r="A169" s="107" t="s">
        <v>54</v>
      </c>
      <c r="B169" s="193">
        <f t="shared" ref="B169:Q169" si="262">IF(B115=0,0,B115/B$17)</f>
        <v>64.051979468470449</v>
      </c>
      <c r="C169" s="193">
        <f t="shared" si="262"/>
        <v>63.385957959954069</v>
      </c>
      <c r="D169" s="193">
        <f t="shared" si="262"/>
        <v>62.507089818752448</v>
      </c>
      <c r="E169" s="193">
        <f t="shared" si="262"/>
        <v>64.51912242302221</v>
      </c>
      <c r="F169" s="193">
        <f t="shared" si="262"/>
        <v>64.950060854225597</v>
      </c>
      <c r="G169" s="193">
        <f t="shared" si="262"/>
        <v>62.097340670086979</v>
      </c>
      <c r="H169" s="193">
        <f t="shared" si="262"/>
        <v>55.674616758103539</v>
      </c>
      <c r="I169" s="193">
        <f t="shared" si="262"/>
        <v>57.422996627982172</v>
      </c>
      <c r="J169" s="193">
        <f t="shared" si="262"/>
        <v>55.205700548453486</v>
      </c>
      <c r="K169" s="193">
        <f t="shared" si="262"/>
        <v>54.211655921622878</v>
      </c>
      <c r="L169" s="193">
        <f t="shared" si="262"/>
        <v>52.776389481403356</v>
      </c>
      <c r="M169" s="193">
        <f t="shared" si="262"/>
        <v>54.537018531387353</v>
      </c>
      <c r="N169" s="193">
        <f t="shared" si="262"/>
        <v>52.481578066703179</v>
      </c>
      <c r="O169" s="193">
        <f t="shared" si="262"/>
        <v>51.532913489438478</v>
      </c>
      <c r="P169" s="193">
        <f t="shared" si="262"/>
        <v>50.691086700600465</v>
      </c>
      <c r="Q169" s="193">
        <f t="shared" si="262"/>
        <v>51.654649665587755</v>
      </c>
      <c r="R169" s="193">
        <f t="shared" ref="R169:V169" si="263">IF(R115=0,0,R115/R$17)</f>
        <v>50.871369856140426</v>
      </c>
      <c r="S169" s="193">
        <f t="shared" si="263"/>
        <v>51.116227833716692</v>
      </c>
      <c r="T169" s="193">
        <f t="shared" si="263"/>
        <v>50.812707406433596</v>
      </c>
      <c r="U169" s="193">
        <f t="shared" si="263"/>
        <v>54.965574043410797</v>
      </c>
      <c r="V169" s="193">
        <f t="shared" si="263"/>
        <v>50.73443362303275</v>
      </c>
      <c r="W169" s="193">
        <f t="shared" ref="W169:Y169" si="264">IF(W115=0,0,W115/W$17)</f>
        <v>52.422509787025128</v>
      </c>
      <c r="X169" s="193">
        <f t="shared" si="264"/>
        <v>50.819000875490673</v>
      </c>
      <c r="Y169" s="193">
        <f t="shared" si="264"/>
        <v>51.526695792996364</v>
      </c>
      <c r="DA169" s="214" t="s">
        <v>331</v>
      </c>
    </row>
    <row r="170" spans="1:105" ht="12" customHeight="1" x14ac:dyDescent="0.25">
      <c r="A170" s="209" t="s">
        <v>58</v>
      </c>
      <c r="B170" s="77">
        <f t="shared" ref="B170:Q170" si="265">IF(B116=0,0,B116/B$17)</f>
        <v>0</v>
      </c>
      <c r="C170" s="77">
        <f t="shared" si="265"/>
        <v>0</v>
      </c>
      <c r="D170" s="77">
        <f t="shared" si="265"/>
        <v>0</v>
      </c>
      <c r="E170" s="77">
        <f t="shared" si="265"/>
        <v>0</v>
      </c>
      <c r="F170" s="77">
        <f t="shared" si="265"/>
        <v>0</v>
      </c>
      <c r="G170" s="77">
        <f t="shared" si="265"/>
        <v>0</v>
      </c>
      <c r="H170" s="77">
        <f t="shared" si="265"/>
        <v>0</v>
      </c>
      <c r="I170" s="77">
        <f t="shared" si="265"/>
        <v>0</v>
      </c>
      <c r="J170" s="77">
        <f t="shared" si="265"/>
        <v>0</v>
      </c>
      <c r="K170" s="77">
        <f t="shared" si="265"/>
        <v>0</v>
      </c>
      <c r="L170" s="77">
        <f t="shared" si="265"/>
        <v>0</v>
      </c>
      <c r="M170" s="77">
        <f t="shared" si="265"/>
        <v>0</v>
      </c>
      <c r="N170" s="77">
        <f t="shared" si="265"/>
        <v>0</v>
      </c>
      <c r="O170" s="77">
        <f t="shared" si="265"/>
        <v>0</v>
      </c>
      <c r="P170" s="77">
        <f t="shared" si="265"/>
        <v>0</v>
      </c>
      <c r="Q170" s="77">
        <f t="shared" si="265"/>
        <v>0</v>
      </c>
      <c r="R170" s="77">
        <f t="shared" ref="R170:V170" si="266">IF(R116=0,0,R116/R$17)</f>
        <v>0</v>
      </c>
      <c r="S170" s="77">
        <f t="shared" si="266"/>
        <v>0</v>
      </c>
      <c r="T170" s="77">
        <f t="shared" si="266"/>
        <v>0</v>
      </c>
      <c r="U170" s="77">
        <f t="shared" si="266"/>
        <v>0</v>
      </c>
      <c r="V170" s="77">
        <f t="shared" si="266"/>
        <v>0</v>
      </c>
      <c r="W170" s="77">
        <f t="shared" ref="W170:Y170" si="267">IF(W116=0,0,W116/W$17)</f>
        <v>0</v>
      </c>
      <c r="X170" s="77">
        <f t="shared" si="267"/>
        <v>0</v>
      </c>
      <c r="Y170" s="77">
        <f t="shared" si="267"/>
        <v>0</v>
      </c>
      <c r="DA170" s="92" t="s">
        <v>332</v>
      </c>
    </row>
  </sheetData>
  <pageMargins left="0.39370078740157483" right="0.39370078740157483" top="0.39370078740157483" bottom="0.39370078740157483" header="0.31496062992125984" footer="0.31496062992125984"/>
  <pageSetup paperSize="9" scale="40" orientation="portrait" horizontalDpi="1200" verticalDpi="1200" r:id="rId1"/>
  <headerFooter alignWithMargins="0"/>
  <ignoredErrors>
    <ignoredError sqref="B28:Y28 B30:Y30 B34:Y34 B45:Y45 B79:Y7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>
        <f t="shared" ref="B3:Y3" si="0">B4</f>
        <v>218782</v>
      </c>
      <c r="C3" s="67">
        <f t="shared" si="0"/>
        <v>223898</v>
      </c>
      <c r="D3" s="67">
        <f t="shared" si="0"/>
        <v>229454</v>
      </c>
      <c r="E3" s="67">
        <f t="shared" si="0"/>
        <v>235222</v>
      </c>
      <c r="F3" s="67">
        <f t="shared" si="0"/>
        <v>241478</v>
      </c>
      <c r="G3" s="67">
        <f t="shared" si="0"/>
        <v>248245</v>
      </c>
      <c r="H3" s="67">
        <f t="shared" si="0"/>
        <v>251611</v>
      </c>
      <c r="I3" s="67">
        <f t="shared" si="0"/>
        <v>259205</v>
      </c>
      <c r="J3" s="67">
        <f t="shared" si="0"/>
        <v>276866</v>
      </c>
      <c r="K3" s="67">
        <f t="shared" si="0"/>
        <v>286048</v>
      </c>
      <c r="L3" s="67">
        <f t="shared" si="0"/>
        <v>293915</v>
      </c>
      <c r="M3" s="67">
        <f t="shared" si="0"/>
        <v>302940</v>
      </c>
      <c r="N3" s="67">
        <f t="shared" si="0"/>
        <v>311195</v>
      </c>
      <c r="O3" s="67">
        <f t="shared" si="0"/>
        <v>312515</v>
      </c>
      <c r="P3" s="67">
        <f t="shared" si="0"/>
        <v>316654</v>
      </c>
      <c r="Q3" s="67">
        <f t="shared" si="0"/>
        <v>321211</v>
      </c>
      <c r="R3" s="67">
        <f t="shared" si="0"/>
        <v>321460</v>
      </c>
      <c r="S3" s="67">
        <f t="shared" si="0"/>
        <v>325431</v>
      </c>
      <c r="T3" s="67">
        <f t="shared" si="0"/>
        <v>332174</v>
      </c>
      <c r="U3" s="67">
        <f t="shared" si="0"/>
        <v>338734</v>
      </c>
      <c r="V3" s="67">
        <f t="shared" si="0"/>
        <v>345493</v>
      </c>
      <c r="W3" s="67">
        <f t="shared" si="0"/>
        <v>353489</v>
      </c>
      <c r="X3" s="67">
        <f t="shared" si="0"/>
        <v>364470</v>
      </c>
      <c r="Y3" s="67">
        <f t="shared" si="0"/>
        <v>374244</v>
      </c>
      <c r="DA3" s="87" t="s">
        <v>334</v>
      </c>
    </row>
    <row r="4" spans="1:105" ht="12.95" customHeight="1" x14ac:dyDescent="0.25">
      <c r="A4" s="68" t="s">
        <v>57</v>
      </c>
      <c r="B4" s="71">
        <f t="shared" ref="B4:Q4" si="1">SUM(B5:B13)</f>
        <v>218782</v>
      </c>
      <c r="C4" s="71">
        <f t="shared" si="1"/>
        <v>223898</v>
      </c>
      <c r="D4" s="71">
        <f t="shared" si="1"/>
        <v>229454</v>
      </c>
      <c r="E4" s="71">
        <f t="shared" si="1"/>
        <v>235222</v>
      </c>
      <c r="F4" s="71">
        <f t="shared" si="1"/>
        <v>241478</v>
      </c>
      <c r="G4" s="71">
        <f t="shared" si="1"/>
        <v>248245</v>
      </c>
      <c r="H4" s="71">
        <f t="shared" si="1"/>
        <v>251611</v>
      </c>
      <c r="I4" s="71">
        <f t="shared" si="1"/>
        <v>259205</v>
      </c>
      <c r="J4" s="71">
        <f t="shared" si="1"/>
        <v>276866</v>
      </c>
      <c r="K4" s="71">
        <f t="shared" si="1"/>
        <v>286048</v>
      </c>
      <c r="L4" s="71">
        <f t="shared" si="1"/>
        <v>293915</v>
      </c>
      <c r="M4" s="71">
        <f t="shared" si="1"/>
        <v>302940</v>
      </c>
      <c r="N4" s="71">
        <f t="shared" si="1"/>
        <v>311195</v>
      </c>
      <c r="O4" s="71">
        <f t="shared" si="1"/>
        <v>312515</v>
      </c>
      <c r="P4" s="71">
        <f t="shared" si="1"/>
        <v>316654</v>
      </c>
      <c r="Q4" s="71">
        <f t="shared" si="1"/>
        <v>321211</v>
      </c>
      <c r="R4" s="71">
        <f t="shared" ref="R4:V4" si="2">SUM(R5:R13)</f>
        <v>321460</v>
      </c>
      <c r="S4" s="71">
        <f t="shared" si="2"/>
        <v>325431</v>
      </c>
      <c r="T4" s="71">
        <f t="shared" si="2"/>
        <v>332174</v>
      </c>
      <c r="U4" s="71">
        <f t="shared" si="2"/>
        <v>338734</v>
      </c>
      <c r="V4" s="71">
        <f t="shared" si="2"/>
        <v>345493</v>
      </c>
      <c r="W4" s="71">
        <f t="shared" ref="W4:Y4" si="3">SUM(W5:W13)</f>
        <v>353489</v>
      </c>
      <c r="X4" s="71">
        <f t="shared" si="3"/>
        <v>364470</v>
      </c>
      <c r="Y4" s="71">
        <f t="shared" si="3"/>
        <v>374244</v>
      </c>
      <c r="DA4" s="88" t="s">
        <v>335</v>
      </c>
    </row>
    <row r="5" spans="1:105" ht="12" customHeight="1" x14ac:dyDescent="0.25">
      <c r="A5" s="28" t="s">
        <v>51</v>
      </c>
      <c r="B5" s="82">
        <v>0</v>
      </c>
      <c r="C5" s="82">
        <v>0</v>
      </c>
      <c r="D5" s="82">
        <v>0</v>
      </c>
      <c r="E5" s="82">
        <v>0</v>
      </c>
      <c r="F5" s="82">
        <v>0</v>
      </c>
      <c r="G5" s="82">
        <v>0</v>
      </c>
      <c r="H5" s="82">
        <v>0</v>
      </c>
      <c r="I5" s="82">
        <v>0</v>
      </c>
      <c r="J5" s="82">
        <v>0</v>
      </c>
      <c r="K5" s="82">
        <v>0</v>
      </c>
      <c r="L5" s="82">
        <v>0</v>
      </c>
      <c r="M5" s="82">
        <v>0</v>
      </c>
      <c r="N5" s="82">
        <v>0</v>
      </c>
      <c r="O5" s="82">
        <v>0</v>
      </c>
      <c r="P5" s="82">
        <v>0</v>
      </c>
      <c r="Q5" s="82">
        <v>0</v>
      </c>
      <c r="R5" s="82">
        <v>0</v>
      </c>
      <c r="S5" s="82">
        <v>0</v>
      </c>
      <c r="T5" s="82">
        <v>0</v>
      </c>
      <c r="U5" s="82">
        <v>0</v>
      </c>
      <c r="V5" s="82">
        <v>0</v>
      </c>
      <c r="W5" s="82">
        <v>0</v>
      </c>
      <c r="X5" s="82">
        <v>0</v>
      </c>
      <c r="Y5" s="82">
        <v>0</v>
      </c>
      <c r="DA5" s="89" t="s">
        <v>336</v>
      </c>
    </row>
    <row r="6" spans="1:105" ht="12" customHeight="1" x14ac:dyDescent="0.25">
      <c r="A6" s="28" t="s">
        <v>74</v>
      </c>
      <c r="B6" s="82">
        <v>53219</v>
      </c>
      <c r="C6" s="82">
        <v>53618</v>
      </c>
      <c r="D6" s="82">
        <v>55598</v>
      </c>
      <c r="E6" s="82">
        <v>56727</v>
      </c>
      <c r="F6" s="82">
        <v>57251</v>
      </c>
      <c r="G6" s="82">
        <v>55684</v>
      </c>
      <c r="H6" s="82">
        <v>46393</v>
      </c>
      <c r="I6" s="82">
        <v>44225</v>
      </c>
      <c r="J6" s="82">
        <v>43233</v>
      </c>
      <c r="K6" s="82">
        <v>43633</v>
      </c>
      <c r="L6" s="82">
        <v>46866</v>
      </c>
      <c r="M6" s="82">
        <v>49559</v>
      </c>
      <c r="N6" s="82">
        <v>51593</v>
      </c>
      <c r="O6" s="82">
        <v>52415</v>
      </c>
      <c r="P6" s="82">
        <v>52158</v>
      </c>
      <c r="Q6" s="82">
        <v>50047</v>
      </c>
      <c r="R6" s="82">
        <v>46783</v>
      </c>
      <c r="S6" s="82">
        <v>40884</v>
      </c>
      <c r="T6" s="82">
        <v>34688</v>
      </c>
      <c r="U6" s="82">
        <v>32635</v>
      </c>
      <c r="V6" s="82">
        <v>33359</v>
      </c>
      <c r="W6" s="82">
        <v>36961</v>
      </c>
      <c r="X6" s="82">
        <v>40907</v>
      </c>
      <c r="Y6" s="82">
        <v>43372</v>
      </c>
      <c r="DA6" s="89" t="s">
        <v>337</v>
      </c>
    </row>
    <row r="7" spans="1:105" ht="12" customHeight="1" x14ac:dyDescent="0.25">
      <c r="A7" s="28" t="s">
        <v>200</v>
      </c>
      <c r="B7" s="82">
        <v>153388</v>
      </c>
      <c r="C7" s="82">
        <v>156556</v>
      </c>
      <c r="D7" s="82">
        <v>157332</v>
      </c>
      <c r="E7" s="82">
        <v>159156</v>
      </c>
      <c r="F7" s="82">
        <v>161220</v>
      </c>
      <c r="G7" s="82">
        <v>164912</v>
      </c>
      <c r="H7" s="82">
        <v>171502</v>
      </c>
      <c r="I7" s="82">
        <v>175792</v>
      </c>
      <c r="J7" s="82">
        <v>187436</v>
      </c>
      <c r="K7" s="82">
        <v>189960</v>
      </c>
      <c r="L7" s="82">
        <v>192897</v>
      </c>
      <c r="M7" s="82">
        <v>194262</v>
      </c>
      <c r="N7" s="82">
        <v>195277</v>
      </c>
      <c r="O7" s="82">
        <v>189847</v>
      </c>
      <c r="P7" s="82">
        <v>189456</v>
      </c>
      <c r="Q7" s="82">
        <v>187294</v>
      </c>
      <c r="R7" s="82">
        <v>179252</v>
      </c>
      <c r="S7" s="82">
        <v>169080</v>
      </c>
      <c r="T7" s="82">
        <v>151009</v>
      </c>
      <c r="U7" s="82">
        <v>141722</v>
      </c>
      <c r="V7" s="82">
        <v>136334</v>
      </c>
      <c r="W7" s="82">
        <v>136144</v>
      </c>
      <c r="X7" s="82">
        <v>139843</v>
      </c>
      <c r="Y7" s="82">
        <v>145264</v>
      </c>
      <c r="DA7" s="89" t="s">
        <v>338</v>
      </c>
    </row>
    <row r="8" spans="1:105" ht="12" customHeight="1" x14ac:dyDescent="0.25">
      <c r="A8" s="28" t="s">
        <v>189</v>
      </c>
      <c r="B8" s="82">
        <v>0</v>
      </c>
      <c r="C8" s="82">
        <v>0</v>
      </c>
      <c r="D8" s="82">
        <v>0</v>
      </c>
      <c r="E8" s="82">
        <v>0</v>
      </c>
      <c r="F8" s="82">
        <v>0</v>
      </c>
      <c r="G8" s="82">
        <v>0</v>
      </c>
      <c r="H8" s="82">
        <v>0</v>
      </c>
      <c r="I8" s="82">
        <v>0</v>
      </c>
      <c r="J8" s="82">
        <v>0</v>
      </c>
      <c r="K8" s="82">
        <v>0</v>
      </c>
      <c r="L8" s="82">
        <v>0</v>
      </c>
      <c r="M8" s="82">
        <v>0</v>
      </c>
      <c r="N8" s="82">
        <v>0</v>
      </c>
      <c r="O8" s="82">
        <v>0</v>
      </c>
      <c r="P8" s="82">
        <v>0</v>
      </c>
      <c r="Q8" s="82">
        <v>0</v>
      </c>
      <c r="R8" s="82">
        <v>0</v>
      </c>
      <c r="S8" s="82">
        <v>0</v>
      </c>
      <c r="T8" s="82">
        <v>0</v>
      </c>
      <c r="U8" s="82">
        <v>0</v>
      </c>
      <c r="V8" s="82">
        <v>0</v>
      </c>
      <c r="W8" s="82">
        <v>0</v>
      </c>
      <c r="X8" s="82">
        <v>0</v>
      </c>
      <c r="Y8" s="82">
        <v>0</v>
      </c>
      <c r="DA8" s="89" t="s">
        <v>339</v>
      </c>
    </row>
    <row r="9" spans="1:105" ht="12" customHeight="1" x14ac:dyDescent="0.25">
      <c r="A9" s="28" t="s">
        <v>202</v>
      </c>
      <c r="B9" s="82">
        <v>4444</v>
      </c>
      <c r="C9" s="82">
        <v>4707</v>
      </c>
      <c r="D9" s="82">
        <v>5172</v>
      </c>
      <c r="E9" s="82">
        <v>5833</v>
      </c>
      <c r="F9" s="82">
        <v>7092</v>
      </c>
      <c r="G9" s="82">
        <v>9003</v>
      </c>
      <c r="H9" s="82">
        <v>11931</v>
      </c>
      <c r="I9" s="82">
        <v>16635</v>
      </c>
      <c r="J9" s="82">
        <v>22436</v>
      </c>
      <c r="K9" s="82">
        <v>26440</v>
      </c>
      <c r="L9" s="82">
        <v>27487</v>
      </c>
      <c r="M9" s="82">
        <v>29482</v>
      </c>
      <c r="N9" s="82">
        <v>31972</v>
      </c>
      <c r="O9" s="82">
        <v>34943</v>
      </c>
      <c r="P9" s="82">
        <v>36948</v>
      </c>
      <c r="Q9" s="82">
        <v>42597</v>
      </c>
      <c r="R9" s="82">
        <v>47796</v>
      </c>
      <c r="S9" s="82">
        <v>52970</v>
      </c>
      <c r="T9" s="82">
        <v>54510</v>
      </c>
      <c r="U9" s="82">
        <v>54015</v>
      </c>
      <c r="V9" s="82">
        <v>54077</v>
      </c>
      <c r="W9" s="82">
        <v>54673</v>
      </c>
      <c r="X9" s="82">
        <v>56121</v>
      </c>
      <c r="Y9" s="82">
        <v>57876</v>
      </c>
      <c r="DA9" s="89" t="s">
        <v>340</v>
      </c>
    </row>
    <row r="10" spans="1:105" ht="12" customHeight="1" x14ac:dyDescent="0.25">
      <c r="A10" s="28" t="s">
        <v>197</v>
      </c>
      <c r="B10" s="82">
        <v>0</v>
      </c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X10" s="82">
        <v>0</v>
      </c>
      <c r="Y10" s="82">
        <v>0</v>
      </c>
      <c r="DA10" s="89" t="s">
        <v>341</v>
      </c>
    </row>
    <row r="11" spans="1:105" ht="12" customHeight="1" x14ac:dyDescent="0.25">
      <c r="A11" s="28" t="s">
        <v>198</v>
      </c>
      <c r="B11" s="82">
        <v>0</v>
      </c>
      <c r="C11" s="82">
        <v>0</v>
      </c>
      <c r="D11" s="82">
        <v>0</v>
      </c>
      <c r="E11" s="82">
        <v>0</v>
      </c>
      <c r="F11" s="82">
        <v>0</v>
      </c>
      <c r="G11" s="82">
        <v>0</v>
      </c>
      <c r="H11" s="82">
        <v>0</v>
      </c>
      <c r="I11" s="82">
        <v>0</v>
      </c>
      <c r="J11" s="82">
        <v>0</v>
      </c>
      <c r="K11" s="82">
        <v>0</v>
      </c>
      <c r="L11" s="82">
        <v>0</v>
      </c>
      <c r="M11" s="82">
        <v>0</v>
      </c>
      <c r="N11" s="82">
        <v>0</v>
      </c>
      <c r="O11" s="82">
        <v>0</v>
      </c>
      <c r="P11" s="82">
        <v>0</v>
      </c>
      <c r="Q11" s="82">
        <v>0</v>
      </c>
      <c r="R11" s="82">
        <v>0</v>
      </c>
      <c r="S11" s="82">
        <v>0</v>
      </c>
      <c r="T11" s="82">
        <v>0</v>
      </c>
      <c r="U11" s="82">
        <v>0</v>
      </c>
      <c r="V11" s="82">
        <v>0</v>
      </c>
      <c r="W11" s="82">
        <v>0</v>
      </c>
      <c r="X11" s="82">
        <v>0</v>
      </c>
      <c r="Y11" s="82">
        <v>0</v>
      </c>
      <c r="DA11" s="89" t="s">
        <v>342</v>
      </c>
    </row>
    <row r="12" spans="1:105" ht="12" customHeight="1" x14ac:dyDescent="0.25">
      <c r="A12" s="28" t="s">
        <v>95</v>
      </c>
      <c r="B12" s="82">
        <v>293</v>
      </c>
      <c r="C12" s="82">
        <v>323</v>
      </c>
      <c r="D12" s="82">
        <v>417</v>
      </c>
      <c r="E12" s="82">
        <v>512</v>
      </c>
      <c r="F12" s="82">
        <v>612</v>
      </c>
      <c r="G12" s="82">
        <v>814</v>
      </c>
      <c r="H12" s="82">
        <v>1202</v>
      </c>
      <c r="I12" s="82">
        <v>1810</v>
      </c>
      <c r="J12" s="82">
        <v>2826</v>
      </c>
      <c r="K12" s="82">
        <v>4267</v>
      </c>
      <c r="L12" s="82">
        <v>6871</v>
      </c>
      <c r="M12" s="82">
        <v>9358</v>
      </c>
      <c r="N12" s="82">
        <v>12339</v>
      </c>
      <c r="O12" s="82">
        <v>14319</v>
      </c>
      <c r="P12" s="82">
        <v>15222</v>
      </c>
      <c r="Q12" s="82">
        <v>16068</v>
      </c>
      <c r="R12" s="82">
        <v>19908</v>
      </c>
      <c r="S12" s="82">
        <v>32593</v>
      </c>
      <c r="T12" s="82">
        <v>59426</v>
      </c>
      <c r="U12" s="82">
        <v>72849</v>
      </c>
      <c r="V12" s="82">
        <v>79675</v>
      </c>
      <c r="W12" s="82">
        <v>82529</v>
      </c>
      <c r="X12" s="82">
        <v>85088</v>
      </c>
      <c r="Y12" s="82">
        <v>87344</v>
      </c>
      <c r="DA12" s="89" t="s">
        <v>343</v>
      </c>
    </row>
    <row r="13" spans="1:105" ht="12" customHeight="1" x14ac:dyDescent="0.25">
      <c r="A13" s="73" t="s">
        <v>94</v>
      </c>
      <c r="B13" s="83">
        <v>7438</v>
      </c>
      <c r="C13" s="83">
        <v>8694</v>
      </c>
      <c r="D13" s="83">
        <v>10935</v>
      </c>
      <c r="E13" s="83">
        <v>12994</v>
      </c>
      <c r="F13" s="83">
        <v>15303</v>
      </c>
      <c r="G13" s="83">
        <v>17832</v>
      </c>
      <c r="H13" s="83">
        <v>20583</v>
      </c>
      <c r="I13" s="83">
        <v>20743</v>
      </c>
      <c r="J13" s="83">
        <v>20935</v>
      </c>
      <c r="K13" s="83">
        <v>21748</v>
      </c>
      <c r="L13" s="83">
        <v>19794</v>
      </c>
      <c r="M13" s="83">
        <v>20279</v>
      </c>
      <c r="N13" s="83">
        <v>20014</v>
      </c>
      <c r="O13" s="83">
        <v>20991</v>
      </c>
      <c r="P13" s="83">
        <v>22870</v>
      </c>
      <c r="Q13" s="83">
        <v>25205</v>
      </c>
      <c r="R13" s="83">
        <v>27721</v>
      </c>
      <c r="S13" s="83">
        <v>29904</v>
      </c>
      <c r="T13" s="83">
        <v>32541</v>
      </c>
      <c r="U13" s="83">
        <v>37513</v>
      </c>
      <c r="V13" s="83">
        <v>42048</v>
      </c>
      <c r="W13" s="83">
        <v>43182</v>
      </c>
      <c r="X13" s="83">
        <v>42511</v>
      </c>
      <c r="Y13" s="83">
        <v>40388</v>
      </c>
      <c r="DA13" s="90" t="s">
        <v>344</v>
      </c>
    </row>
    <row r="14" spans="1:105" ht="12" hidden="1" customHeight="1" x14ac:dyDescent="0.25">
      <c r="A14" s="84" t="s">
        <v>93</v>
      </c>
      <c r="B14" s="85">
        <f t="shared" ref="B14:Q14" si="4">SUM(B5:B11)</f>
        <v>211051</v>
      </c>
      <c r="C14" s="85">
        <f t="shared" si="4"/>
        <v>214881</v>
      </c>
      <c r="D14" s="85">
        <f t="shared" si="4"/>
        <v>218102</v>
      </c>
      <c r="E14" s="85">
        <f t="shared" si="4"/>
        <v>221716</v>
      </c>
      <c r="F14" s="85">
        <f t="shared" si="4"/>
        <v>225563</v>
      </c>
      <c r="G14" s="85">
        <f t="shared" si="4"/>
        <v>229599</v>
      </c>
      <c r="H14" s="85">
        <f t="shared" si="4"/>
        <v>229826</v>
      </c>
      <c r="I14" s="85">
        <f t="shared" si="4"/>
        <v>236652</v>
      </c>
      <c r="J14" s="85">
        <f t="shared" si="4"/>
        <v>253105</v>
      </c>
      <c r="K14" s="85">
        <f t="shared" si="4"/>
        <v>260033</v>
      </c>
      <c r="L14" s="85">
        <f t="shared" si="4"/>
        <v>267250</v>
      </c>
      <c r="M14" s="85">
        <f t="shared" si="4"/>
        <v>273303</v>
      </c>
      <c r="N14" s="85">
        <f t="shared" si="4"/>
        <v>278842</v>
      </c>
      <c r="O14" s="85">
        <f t="shared" si="4"/>
        <v>277205</v>
      </c>
      <c r="P14" s="85">
        <f t="shared" si="4"/>
        <v>278562</v>
      </c>
      <c r="Q14" s="85">
        <f t="shared" si="4"/>
        <v>279938</v>
      </c>
      <c r="R14" s="85">
        <f t="shared" ref="R14:V14" si="5">SUM(R5:R11)</f>
        <v>273831</v>
      </c>
      <c r="S14" s="85">
        <f t="shared" si="5"/>
        <v>262934</v>
      </c>
      <c r="T14" s="85">
        <f t="shared" si="5"/>
        <v>240207</v>
      </c>
      <c r="U14" s="85">
        <f t="shared" si="5"/>
        <v>228372</v>
      </c>
      <c r="V14" s="85">
        <f t="shared" si="5"/>
        <v>223770</v>
      </c>
      <c r="W14" s="85">
        <f t="shared" ref="W14:Y14" si="6">SUM(W5:W11)</f>
        <v>227778</v>
      </c>
      <c r="X14" s="85">
        <f t="shared" si="6"/>
        <v>236871</v>
      </c>
      <c r="Y14" s="85">
        <f t="shared" si="6"/>
        <v>246512</v>
      </c>
      <c r="DA14" s="93"/>
    </row>
    <row r="15" spans="1:105" ht="12.95" customHeight="1" x14ac:dyDescent="0.25">
      <c r="A15" s="68" t="s">
        <v>92</v>
      </c>
      <c r="B15" s="71">
        <f t="shared" ref="B15:Y15" si="7">B16</f>
        <v>81596</v>
      </c>
      <c r="C15" s="71">
        <f t="shared" si="7"/>
        <v>84336</v>
      </c>
      <c r="D15" s="71">
        <f t="shared" si="7"/>
        <v>87984</v>
      </c>
      <c r="E15" s="71">
        <f t="shared" si="7"/>
        <v>100944</v>
      </c>
      <c r="F15" s="71">
        <f t="shared" si="7"/>
        <v>117693</v>
      </c>
      <c r="G15" s="71">
        <f t="shared" si="7"/>
        <v>145292</v>
      </c>
      <c r="H15" s="71">
        <f t="shared" si="7"/>
        <v>168732</v>
      </c>
      <c r="I15" s="71">
        <f t="shared" si="7"/>
        <v>195451</v>
      </c>
      <c r="J15" s="71">
        <f t="shared" si="7"/>
        <v>215747</v>
      </c>
      <c r="K15" s="71">
        <f t="shared" si="7"/>
        <v>227906</v>
      </c>
      <c r="L15" s="71">
        <f t="shared" si="7"/>
        <v>239479</v>
      </c>
      <c r="M15" s="71">
        <f t="shared" si="7"/>
        <v>249602</v>
      </c>
      <c r="N15" s="71">
        <f t="shared" si="7"/>
        <v>256699</v>
      </c>
      <c r="O15" s="71">
        <f t="shared" si="7"/>
        <v>259164</v>
      </c>
      <c r="P15" s="71">
        <f t="shared" si="7"/>
        <v>261479</v>
      </c>
      <c r="Q15" s="71">
        <f t="shared" si="7"/>
        <v>261656</v>
      </c>
      <c r="R15" s="71">
        <f t="shared" si="7"/>
        <v>261998</v>
      </c>
      <c r="S15" s="71">
        <f t="shared" si="7"/>
        <v>265136</v>
      </c>
      <c r="T15" s="71">
        <f t="shared" si="7"/>
        <v>270932</v>
      </c>
      <c r="U15" s="71">
        <f t="shared" si="7"/>
        <v>275964</v>
      </c>
      <c r="V15" s="71">
        <f t="shared" si="7"/>
        <v>281299</v>
      </c>
      <c r="W15" s="71">
        <f t="shared" si="7"/>
        <v>288078</v>
      </c>
      <c r="X15" s="71">
        <f t="shared" si="7"/>
        <v>295117</v>
      </c>
      <c r="Y15" s="71">
        <f t="shared" si="7"/>
        <v>307658</v>
      </c>
      <c r="DA15" s="88" t="s">
        <v>345</v>
      </c>
    </row>
    <row r="16" spans="1:105" ht="12" customHeight="1" x14ac:dyDescent="0.25">
      <c r="A16" s="28" t="s">
        <v>91</v>
      </c>
      <c r="B16" s="82">
        <v>81596</v>
      </c>
      <c r="C16" s="82">
        <v>84336</v>
      </c>
      <c r="D16" s="82">
        <v>87984</v>
      </c>
      <c r="E16" s="82">
        <v>100944</v>
      </c>
      <c r="F16" s="82">
        <v>117693</v>
      </c>
      <c r="G16" s="82">
        <v>145292</v>
      </c>
      <c r="H16" s="82">
        <v>168732</v>
      </c>
      <c r="I16" s="82">
        <v>195451</v>
      </c>
      <c r="J16" s="82">
        <v>215747</v>
      </c>
      <c r="K16" s="82">
        <v>227906</v>
      </c>
      <c r="L16" s="82">
        <v>239479</v>
      </c>
      <c r="M16" s="82">
        <v>249602</v>
      </c>
      <c r="N16" s="82">
        <v>256699</v>
      </c>
      <c r="O16" s="82">
        <v>259164</v>
      </c>
      <c r="P16" s="82">
        <v>261479</v>
      </c>
      <c r="Q16" s="82">
        <v>261656</v>
      </c>
      <c r="R16" s="82">
        <v>261998</v>
      </c>
      <c r="S16" s="82">
        <v>265136</v>
      </c>
      <c r="T16" s="82">
        <v>270932</v>
      </c>
      <c r="U16" s="82">
        <v>275964</v>
      </c>
      <c r="V16" s="82">
        <v>281299</v>
      </c>
      <c r="W16" s="82">
        <v>288078</v>
      </c>
      <c r="X16" s="82">
        <v>295117</v>
      </c>
      <c r="Y16" s="82">
        <v>307658</v>
      </c>
      <c r="DA16" s="89" t="s">
        <v>346</v>
      </c>
    </row>
    <row r="17" spans="1:105" ht="12.95" customHeight="1" x14ac:dyDescent="0.25">
      <c r="A17" s="68" t="s">
        <v>55</v>
      </c>
      <c r="B17" s="71">
        <f t="shared" ref="B17:Q17" si="8">SUM(B18:B25)</f>
        <v>218782</v>
      </c>
      <c r="C17" s="71">
        <f t="shared" si="8"/>
        <v>223898</v>
      </c>
      <c r="D17" s="71">
        <f t="shared" si="8"/>
        <v>229454</v>
      </c>
      <c r="E17" s="71">
        <f t="shared" si="8"/>
        <v>235222</v>
      </c>
      <c r="F17" s="71">
        <f t="shared" si="8"/>
        <v>241478</v>
      </c>
      <c r="G17" s="71">
        <f t="shared" si="8"/>
        <v>248245</v>
      </c>
      <c r="H17" s="71">
        <f t="shared" si="8"/>
        <v>251611</v>
      </c>
      <c r="I17" s="71">
        <f t="shared" si="8"/>
        <v>259205</v>
      </c>
      <c r="J17" s="71">
        <f t="shared" si="8"/>
        <v>276866</v>
      </c>
      <c r="K17" s="71">
        <f t="shared" si="8"/>
        <v>286048</v>
      </c>
      <c r="L17" s="71">
        <f t="shared" si="8"/>
        <v>293915</v>
      </c>
      <c r="M17" s="71">
        <f t="shared" si="8"/>
        <v>302940</v>
      </c>
      <c r="N17" s="71">
        <f t="shared" si="8"/>
        <v>311195</v>
      </c>
      <c r="O17" s="71">
        <f t="shared" si="8"/>
        <v>312515</v>
      </c>
      <c r="P17" s="71">
        <f t="shared" si="8"/>
        <v>316654</v>
      </c>
      <c r="Q17" s="71">
        <f t="shared" si="8"/>
        <v>321211</v>
      </c>
      <c r="R17" s="71">
        <f t="shared" ref="R17:V17" si="9">SUM(R18:R25)</f>
        <v>321460</v>
      </c>
      <c r="S17" s="71">
        <f t="shared" si="9"/>
        <v>325431</v>
      </c>
      <c r="T17" s="71">
        <f t="shared" si="9"/>
        <v>332174</v>
      </c>
      <c r="U17" s="71">
        <f t="shared" si="9"/>
        <v>338734</v>
      </c>
      <c r="V17" s="71">
        <f t="shared" si="9"/>
        <v>345493</v>
      </c>
      <c r="W17" s="71">
        <f t="shared" ref="W17:Y17" si="10">SUM(W18:W25)</f>
        <v>353489</v>
      </c>
      <c r="X17" s="71">
        <f t="shared" si="10"/>
        <v>364470</v>
      </c>
      <c r="Y17" s="71">
        <f t="shared" si="10"/>
        <v>374244</v>
      </c>
      <c r="DA17" s="88" t="s">
        <v>347</v>
      </c>
    </row>
    <row r="18" spans="1:105" ht="12" customHeight="1" x14ac:dyDescent="0.25">
      <c r="A18" s="28" t="s">
        <v>51</v>
      </c>
      <c r="B18" s="82">
        <v>0</v>
      </c>
      <c r="C18" s="82">
        <v>0</v>
      </c>
      <c r="D18" s="82">
        <v>0</v>
      </c>
      <c r="E18" s="82">
        <v>0</v>
      </c>
      <c r="F18" s="82">
        <v>0</v>
      </c>
      <c r="G18" s="82">
        <v>0</v>
      </c>
      <c r="H18" s="82">
        <v>0</v>
      </c>
      <c r="I18" s="82">
        <v>0</v>
      </c>
      <c r="J18" s="82">
        <v>0</v>
      </c>
      <c r="K18" s="82">
        <v>0</v>
      </c>
      <c r="L18" s="82">
        <v>0</v>
      </c>
      <c r="M18" s="82">
        <v>0</v>
      </c>
      <c r="N18" s="82">
        <v>0</v>
      </c>
      <c r="O18" s="82">
        <v>0</v>
      </c>
      <c r="P18" s="82">
        <v>0</v>
      </c>
      <c r="Q18" s="82">
        <v>0</v>
      </c>
      <c r="R18" s="82">
        <v>0</v>
      </c>
      <c r="S18" s="82">
        <v>0</v>
      </c>
      <c r="T18" s="82">
        <v>0</v>
      </c>
      <c r="U18" s="82">
        <v>0</v>
      </c>
      <c r="V18" s="82">
        <v>0</v>
      </c>
      <c r="W18" s="82">
        <v>0</v>
      </c>
      <c r="X18" s="82">
        <v>0</v>
      </c>
      <c r="Y18" s="82">
        <v>0</v>
      </c>
      <c r="DA18" s="89" t="s">
        <v>348</v>
      </c>
    </row>
    <row r="19" spans="1:105" s="2" customFormat="1" ht="12" customHeight="1" x14ac:dyDescent="0.25">
      <c r="A19" s="28" t="s">
        <v>74</v>
      </c>
      <c r="B19" s="82">
        <v>4851</v>
      </c>
      <c r="C19" s="82">
        <v>4894</v>
      </c>
      <c r="D19" s="82">
        <v>4719</v>
      </c>
      <c r="E19" s="82">
        <v>4525</v>
      </c>
      <c r="F19" s="82">
        <v>4293</v>
      </c>
      <c r="G19" s="82">
        <v>4094</v>
      </c>
      <c r="H19" s="82">
        <v>3931</v>
      </c>
      <c r="I19" s="82">
        <v>3785</v>
      </c>
      <c r="J19" s="82">
        <v>3815</v>
      </c>
      <c r="K19" s="82">
        <v>3875</v>
      </c>
      <c r="L19" s="82">
        <v>4002</v>
      </c>
      <c r="M19" s="82">
        <v>4221</v>
      </c>
      <c r="N19" s="82">
        <v>4610</v>
      </c>
      <c r="O19" s="82">
        <v>4971</v>
      </c>
      <c r="P19" s="82">
        <v>5356</v>
      </c>
      <c r="Q19" s="82">
        <v>5538</v>
      </c>
      <c r="R19" s="82">
        <v>5724</v>
      </c>
      <c r="S19" s="82">
        <v>5895</v>
      </c>
      <c r="T19" s="82">
        <v>6252</v>
      </c>
      <c r="U19" s="82">
        <v>6736</v>
      </c>
      <c r="V19" s="82">
        <v>7260</v>
      </c>
      <c r="W19" s="82">
        <v>8101</v>
      </c>
      <c r="X19" s="82">
        <v>8779</v>
      </c>
      <c r="Y19" s="82">
        <v>8980</v>
      </c>
      <c r="DA19" s="89" t="s">
        <v>349</v>
      </c>
    </row>
    <row r="20" spans="1:105" ht="12" customHeight="1" x14ac:dyDescent="0.25">
      <c r="A20" s="28" t="s">
        <v>200</v>
      </c>
      <c r="B20" s="82">
        <v>6835</v>
      </c>
      <c r="C20" s="82">
        <v>6785</v>
      </c>
      <c r="D20" s="82">
        <v>6775</v>
      </c>
      <c r="E20" s="82">
        <v>6755</v>
      </c>
      <c r="F20" s="82">
        <v>6826</v>
      </c>
      <c r="G20" s="82">
        <v>7047</v>
      </c>
      <c r="H20" s="82">
        <v>7614</v>
      </c>
      <c r="I20" s="82">
        <v>7942</v>
      </c>
      <c r="J20" s="82">
        <v>8237</v>
      </c>
      <c r="K20" s="82">
        <v>8374</v>
      </c>
      <c r="L20" s="82">
        <v>8564</v>
      </c>
      <c r="M20" s="82">
        <v>8967</v>
      </c>
      <c r="N20" s="82">
        <v>9764</v>
      </c>
      <c r="O20" s="82">
        <v>10304</v>
      </c>
      <c r="P20" s="82">
        <v>10037</v>
      </c>
      <c r="Q20" s="82">
        <v>11318</v>
      </c>
      <c r="R20" s="82">
        <v>11908</v>
      </c>
      <c r="S20" s="82">
        <v>12191</v>
      </c>
      <c r="T20" s="82">
        <v>13823</v>
      </c>
      <c r="U20" s="82">
        <v>15852</v>
      </c>
      <c r="V20" s="82">
        <v>16334</v>
      </c>
      <c r="W20" s="82">
        <v>16705</v>
      </c>
      <c r="X20" s="82">
        <v>16747</v>
      </c>
      <c r="Y20" s="82">
        <v>15332</v>
      </c>
      <c r="DA20" s="89" t="s">
        <v>350</v>
      </c>
    </row>
    <row r="21" spans="1:105" ht="12" customHeight="1" x14ac:dyDescent="0.25">
      <c r="A21" s="28" t="s">
        <v>189</v>
      </c>
      <c r="B21" s="82">
        <v>0</v>
      </c>
      <c r="C21" s="82">
        <v>0</v>
      </c>
      <c r="D21" s="82">
        <v>0</v>
      </c>
      <c r="E21" s="82">
        <v>0</v>
      </c>
      <c r="F21" s="82">
        <v>0</v>
      </c>
      <c r="G21" s="82">
        <v>0</v>
      </c>
      <c r="H21" s="82">
        <v>0</v>
      </c>
      <c r="I21" s="82">
        <v>0</v>
      </c>
      <c r="J21" s="82">
        <v>0</v>
      </c>
      <c r="K21" s="82">
        <v>0</v>
      </c>
      <c r="L21" s="82">
        <v>0</v>
      </c>
      <c r="M21" s="82">
        <v>0</v>
      </c>
      <c r="N21" s="82">
        <v>0</v>
      </c>
      <c r="O21" s="82">
        <v>0</v>
      </c>
      <c r="P21" s="82">
        <v>0</v>
      </c>
      <c r="Q21" s="82">
        <v>0</v>
      </c>
      <c r="R21" s="82">
        <v>0</v>
      </c>
      <c r="S21" s="82">
        <v>0</v>
      </c>
      <c r="T21" s="82">
        <v>0</v>
      </c>
      <c r="U21" s="82">
        <v>0</v>
      </c>
      <c r="V21" s="82">
        <v>0</v>
      </c>
      <c r="W21" s="82">
        <v>0</v>
      </c>
      <c r="X21" s="82">
        <v>0</v>
      </c>
      <c r="Y21" s="82">
        <v>0</v>
      </c>
      <c r="DA21" s="89" t="s">
        <v>351</v>
      </c>
    </row>
    <row r="22" spans="1:105" ht="12" customHeight="1" x14ac:dyDescent="0.25">
      <c r="A22" s="28" t="s">
        <v>202</v>
      </c>
      <c r="B22" s="82">
        <v>36</v>
      </c>
      <c r="C22" s="82">
        <v>39</v>
      </c>
      <c r="D22" s="82">
        <v>49</v>
      </c>
      <c r="E22" s="82">
        <v>59</v>
      </c>
      <c r="F22" s="82">
        <v>77</v>
      </c>
      <c r="G22" s="82">
        <v>106</v>
      </c>
      <c r="H22" s="82">
        <v>151</v>
      </c>
      <c r="I22" s="82">
        <v>221</v>
      </c>
      <c r="J22" s="82">
        <v>304</v>
      </c>
      <c r="K22" s="82">
        <v>363</v>
      </c>
      <c r="L22" s="82">
        <v>377</v>
      </c>
      <c r="M22" s="82">
        <v>396</v>
      </c>
      <c r="N22" s="82">
        <v>427</v>
      </c>
      <c r="O22" s="82">
        <v>459</v>
      </c>
      <c r="P22" s="82">
        <v>472</v>
      </c>
      <c r="Q22" s="82">
        <v>486</v>
      </c>
      <c r="R22" s="82">
        <v>490</v>
      </c>
      <c r="S22" s="82">
        <v>488</v>
      </c>
      <c r="T22" s="82">
        <v>509</v>
      </c>
      <c r="U22" s="82">
        <v>530</v>
      </c>
      <c r="V22" s="82">
        <v>531</v>
      </c>
      <c r="W22" s="82">
        <v>519</v>
      </c>
      <c r="X22" s="82">
        <v>495</v>
      </c>
      <c r="Y22" s="82">
        <v>429</v>
      </c>
      <c r="DA22" s="89" t="s">
        <v>352</v>
      </c>
    </row>
    <row r="23" spans="1:105" ht="12" customHeight="1" x14ac:dyDescent="0.25">
      <c r="A23" s="28" t="s">
        <v>197</v>
      </c>
      <c r="B23" s="82">
        <v>0</v>
      </c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X23" s="82">
        <v>0</v>
      </c>
      <c r="Y23" s="82">
        <v>0</v>
      </c>
      <c r="DA23" s="89" t="s">
        <v>353</v>
      </c>
    </row>
    <row r="24" spans="1:105" ht="12" customHeight="1" x14ac:dyDescent="0.25">
      <c r="A24" s="28" t="s">
        <v>198</v>
      </c>
      <c r="B24" s="82">
        <v>0</v>
      </c>
      <c r="C24" s="82">
        <v>0</v>
      </c>
      <c r="D24" s="82">
        <v>0</v>
      </c>
      <c r="E24" s="82">
        <v>0</v>
      </c>
      <c r="F24" s="82">
        <v>0</v>
      </c>
      <c r="G24" s="82">
        <v>0</v>
      </c>
      <c r="H24" s="82">
        <v>0</v>
      </c>
      <c r="I24" s="82">
        <v>0</v>
      </c>
      <c r="J24" s="82">
        <v>0</v>
      </c>
      <c r="K24" s="82">
        <v>0</v>
      </c>
      <c r="L24" s="82">
        <v>0</v>
      </c>
      <c r="M24" s="82">
        <v>0</v>
      </c>
      <c r="N24" s="82">
        <v>0</v>
      </c>
      <c r="O24" s="82">
        <v>0</v>
      </c>
      <c r="P24" s="82">
        <v>0</v>
      </c>
      <c r="Q24" s="82">
        <v>0</v>
      </c>
      <c r="R24" s="82">
        <v>0</v>
      </c>
      <c r="S24" s="82">
        <v>0</v>
      </c>
      <c r="T24" s="82">
        <v>0</v>
      </c>
      <c r="U24" s="82">
        <v>0</v>
      </c>
      <c r="V24" s="82">
        <v>0</v>
      </c>
      <c r="W24" s="82">
        <v>0</v>
      </c>
      <c r="X24" s="82">
        <v>0</v>
      </c>
      <c r="Y24" s="82">
        <v>0</v>
      </c>
      <c r="DA24" s="89" t="s">
        <v>354</v>
      </c>
    </row>
    <row r="25" spans="1:105" ht="12" customHeight="1" x14ac:dyDescent="0.25">
      <c r="A25" s="73" t="s">
        <v>53</v>
      </c>
      <c r="B25" s="83">
        <v>207060</v>
      </c>
      <c r="C25" s="83">
        <v>212180</v>
      </c>
      <c r="D25" s="83">
        <v>217911</v>
      </c>
      <c r="E25" s="83">
        <v>223883</v>
      </c>
      <c r="F25" s="83">
        <v>230282</v>
      </c>
      <c r="G25" s="83">
        <v>236998</v>
      </c>
      <c r="H25" s="83">
        <v>239915</v>
      </c>
      <c r="I25" s="83">
        <v>247257</v>
      </c>
      <c r="J25" s="83">
        <v>264510</v>
      </c>
      <c r="K25" s="83">
        <v>273436</v>
      </c>
      <c r="L25" s="83">
        <v>280972</v>
      </c>
      <c r="M25" s="83">
        <v>289356</v>
      </c>
      <c r="N25" s="83">
        <v>296394</v>
      </c>
      <c r="O25" s="83">
        <v>296781</v>
      </c>
      <c r="P25" s="83">
        <v>300789</v>
      </c>
      <c r="Q25" s="83">
        <v>303869</v>
      </c>
      <c r="R25" s="83">
        <v>303338</v>
      </c>
      <c r="S25" s="83">
        <v>306857</v>
      </c>
      <c r="T25" s="83">
        <v>311590</v>
      </c>
      <c r="U25" s="83">
        <v>315616</v>
      </c>
      <c r="V25" s="83">
        <v>321368</v>
      </c>
      <c r="W25" s="83">
        <v>328164</v>
      </c>
      <c r="X25" s="83">
        <v>338449</v>
      </c>
      <c r="Y25" s="83">
        <v>349503</v>
      </c>
      <c r="DA25" s="90" t="s">
        <v>355</v>
      </c>
    </row>
    <row r="26" spans="1:105" ht="12" customHeight="1" x14ac:dyDescent="0.25">
      <c r="A26" s="84" t="s">
        <v>52</v>
      </c>
      <c r="B26" s="85">
        <v>207314</v>
      </c>
      <c r="C26" s="85">
        <v>212293</v>
      </c>
      <c r="D26" s="85">
        <v>218017</v>
      </c>
      <c r="E26" s="85">
        <v>223988</v>
      </c>
      <c r="F26" s="85">
        <v>230389</v>
      </c>
      <c r="G26" s="85">
        <v>237117</v>
      </c>
      <c r="H26" s="85">
        <v>239680</v>
      </c>
      <c r="I26" s="85">
        <v>247179</v>
      </c>
      <c r="J26" s="85">
        <v>264577</v>
      </c>
      <c r="K26" s="85">
        <v>273576</v>
      </c>
      <c r="L26" s="85">
        <v>281217</v>
      </c>
      <c r="M26" s="85">
        <v>289651</v>
      </c>
      <c r="N26" s="85">
        <v>297094</v>
      </c>
      <c r="O26" s="85">
        <v>295697</v>
      </c>
      <c r="P26" s="85">
        <v>297684</v>
      </c>
      <c r="Q26" s="85">
        <v>300803</v>
      </c>
      <c r="R26" s="85">
        <v>300395</v>
      </c>
      <c r="S26" s="85">
        <v>304168</v>
      </c>
      <c r="T26" s="85">
        <v>309326</v>
      </c>
      <c r="U26" s="85">
        <v>312998</v>
      </c>
      <c r="V26" s="85">
        <v>319946</v>
      </c>
      <c r="W26" s="85">
        <v>318700</v>
      </c>
      <c r="X26" s="85">
        <v>330410</v>
      </c>
      <c r="Y26" s="85">
        <v>340311</v>
      </c>
      <c r="DA26" s="93" t="s">
        <v>356</v>
      </c>
    </row>
    <row r="27" spans="1:105" ht="12.95" customHeight="1" x14ac:dyDescent="0.25">
      <c r="A27" s="68" t="s">
        <v>54</v>
      </c>
      <c r="B27" s="71">
        <f t="shared" ref="B27:Q27" si="11">SUM(B28:B32)</f>
        <v>218782</v>
      </c>
      <c r="C27" s="71">
        <f t="shared" si="11"/>
        <v>223898</v>
      </c>
      <c r="D27" s="71">
        <f t="shared" si="11"/>
        <v>229454</v>
      </c>
      <c r="E27" s="71">
        <f t="shared" si="11"/>
        <v>235222</v>
      </c>
      <c r="F27" s="71">
        <f t="shared" si="11"/>
        <v>241478</v>
      </c>
      <c r="G27" s="71">
        <f t="shared" si="11"/>
        <v>248245</v>
      </c>
      <c r="H27" s="71">
        <f t="shared" si="11"/>
        <v>251611</v>
      </c>
      <c r="I27" s="71">
        <f t="shared" si="11"/>
        <v>259205</v>
      </c>
      <c r="J27" s="71">
        <f t="shared" si="11"/>
        <v>276866</v>
      </c>
      <c r="K27" s="71">
        <f t="shared" si="11"/>
        <v>286048</v>
      </c>
      <c r="L27" s="71">
        <f t="shared" si="11"/>
        <v>293915</v>
      </c>
      <c r="M27" s="71">
        <f t="shared" si="11"/>
        <v>302940</v>
      </c>
      <c r="N27" s="71">
        <f t="shared" si="11"/>
        <v>311195</v>
      </c>
      <c r="O27" s="71">
        <f t="shared" si="11"/>
        <v>312515</v>
      </c>
      <c r="P27" s="71">
        <f t="shared" si="11"/>
        <v>316654</v>
      </c>
      <c r="Q27" s="71">
        <f t="shared" si="11"/>
        <v>321211</v>
      </c>
      <c r="R27" s="71">
        <f t="shared" ref="R27:V27" si="12">SUM(R28:R32)</f>
        <v>321460</v>
      </c>
      <c r="S27" s="71">
        <f t="shared" si="12"/>
        <v>325431</v>
      </c>
      <c r="T27" s="71">
        <f t="shared" si="12"/>
        <v>332174</v>
      </c>
      <c r="U27" s="71">
        <f t="shared" si="12"/>
        <v>338734</v>
      </c>
      <c r="V27" s="71">
        <f t="shared" si="12"/>
        <v>345493</v>
      </c>
      <c r="W27" s="71">
        <f t="shared" ref="W27:Y27" si="13">SUM(W28:W32)</f>
        <v>353489</v>
      </c>
      <c r="X27" s="71">
        <f t="shared" si="13"/>
        <v>364470</v>
      </c>
      <c r="Y27" s="71">
        <f t="shared" si="13"/>
        <v>374244</v>
      </c>
      <c r="DA27" s="88" t="s">
        <v>357</v>
      </c>
    </row>
    <row r="28" spans="1:105" ht="12" customHeight="1" x14ac:dyDescent="0.25">
      <c r="A28" s="28" t="s">
        <v>51</v>
      </c>
      <c r="B28" s="82">
        <v>0</v>
      </c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X28" s="82">
        <v>0</v>
      </c>
      <c r="Y28" s="82">
        <v>0</v>
      </c>
      <c r="DA28" s="89" t="s">
        <v>358</v>
      </c>
    </row>
    <row r="29" spans="1:105" s="2" customFormat="1" ht="12" customHeight="1" x14ac:dyDescent="0.25">
      <c r="A29" s="28" t="s">
        <v>74</v>
      </c>
      <c r="B29" s="82">
        <v>156543</v>
      </c>
      <c r="C29" s="82">
        <v>154037</v>
      </c>
      <c r="D29" s="82">
        <v>153239</v>
      </c>
      <c r="E29" s="82">
        <v>153890</v>
      </c>
      <c r="F29" s="82">
        <v>153737</v>
      </c>
      <c r="G29" s="82">
        <v>155373</v>
      </c>
      <c r="H29" s="82">
        <v>157534</v>
      </c>
      <c r="I29" s="82">
        <v>163724</v>
      </c>
      <c r="J29" s="82">
        <v>178007</v>
      </c>
      <c r="K29" s="82">
        <v>182045</v>
      </c>
      <c r="L29" s="82">
        <v>186786</v>
      </c>
      <c r="M29" s="82">
        <v>192922</v>
      </c>
      <c r="N29" s="82">
        <v>200548</v>
      </c>
      <c r="O29" s="82">
        <v>194968</v>
      </c>
      <c r="P29" s="82">
        <v>189397</v>
      </c>
      <c r="Q29" s="82">
        <v>188710</v>
      </c>
      <c r="R29" s="82">
        <v>185077</v>
      </c>
      <c r="S29" s="82">
        <v>184008</v>
      </c>
      <c r="T29" s="82">
        <v>181134</v>
      </c>
      <c r="U29" s="82">
        <v>183769</v>
      </c>
      <c r="V29" s="82">
        <v>185492</v>
      </c>
      <c r="W29" s="82">
        <v>190381</v>
      </c>
      <c r="X29" s="82">
        <v>203214</v>
      </c>
      <c r="Y29" s="82">
        <v>220713</v>
      </c>
      <c r="DA29" s="89" t="s">
        <v>359</v>
      </c>
    </row>
    <row r="30" spans="1:105" ht="12" customHeight="1" x14ac:dyDescent="0.25">
      <c r="A30" s="28" t="s">
        <v>189</v>
      </c>
      <c r="B30" s="82">
        <v>0</v>
      </c>
      <c r="C30" s="82">
        <v>0</v>
      </c>
      <c r="D30" s="82">
        <v>0</v>
      </c>
      <c r="E30" s="82">
        <v>0</v>
      </c>
      <c r="F30" s="82">
        <v>0</v>
      </c>
      <c r="G30" s="82">
        <v>0</v>
      </c>
      <c r="H30" s="82">
        <v>0</v>
      </c>
      <c r="I30" s="82">
        <v>0</v>
      </c>
      <c r="J30" s="82">
        <v>0</v>
      </c>
      <c r="K30" s="82">
        <v>0</v>
      </c>
      <c r="L30" s="82">
        <v>0</v>
      </c>
      <c r="M30" s="82">
        <v>0</v>
      </c>
      <c r="N30" s="82">
        <v>0</v>
      </c>
      <c r="O30" s="82">
        <v>0</v>
      </c>
      <c r="P30" s="82">
        <v>0</v>
      </c>
      <c r="Q30" s="82">
        <v>0</v>
      </c>
      <c r="R30" s="82">
        <v>0</v>
      </c>
      <c r="S30" s="82">
        <v>0</v>
      </c>
      <c r="T30" s="82">
        <v>0</v>
      </c>
      <c r="U30" s="82">
        <v>0</v>
      </c>
      <c r="V30" s="82">
        <v>0</v>
      </c>
      <c r="W30" s="82">
        <v>0</v>
      </c>
      <c r="X30" s="82">
        <v>0</v>
      </c>
      <c r="Y30" s="82">
        <v>0</v>
      </c>
      <c r="DA30" s="89" t="s">
        <v>360</v>
      </c>
    </row>
    <row r="31" spans="1:105" ht="12" customHeight="1" x14ac:dyDescent="0.25">
      <c r="A31" s="28" t="s">
        <v>202</v>
      </c>
      <c r="B31" s="82">
        <v>0</v>
      </c>
      <c r="C31" s="82">
        <v>0</v>
      </c>
      <c r="D31" s="82">
        <v>0</v>
      </c>
      <c r="E31" s="82">
        <v>0</v>
      </c>
      <c r="F31" s="82">
        <v>0</v>
      </c>
      <c r="G31" s="82">
        <v>0</v>
      </c>
      <c r="H31" s="82">
        <v>0</v>
      </c>
      <c r="I31" s="82">
        <v>0</v>
      </c>
      <c r="J31" s="82">
        <v>0</v>
      </c>
      <c r="K31" s="82">
        <v>0</v>
      </c>
      <c r="L31" s="82">
        <v>0</v>
      </c>
      <c r="M31" s="82">
        <v>0</v>
      </c>
      <c r="N31" s="82">
        <v>0</v>
      </c>
      <c r="O31" s="82">
        <v>0</v>
      </c>
      <c r="P31" s="82">
        <v>0</v>
      </c>
      <c r="Q31" s="82">
        <v>0</v>
      </c>
      <c r="R31" s="82">
        <v>0</v>
      </c>
      <c r="S31" s="82">
        <v>0</v>
      </c>
      <c r="T31" s="82">
        <v>0</v>
      </c>
      <c r="U31" s="82">
        <v>0</v>
      </c>
      <c r="V31" s="82">
        <v>0</v>
      </c>
      <c r="W31" s="82">
        <v>0</v>
      </c>
      <c r="X31" s="82">
        <v>0</v>
      </c>
      <c r="Y31" s="82">
        <v>0</v>
      </c>
      <c r="DA31" s="89" t="s">
        <v>361</v>
      </c>
    </row>
    <row r="32" spans="1:105" ht="12" customHeight="1" x14ac:dyDescent="0.25">
      <c r="A32" s="32" t="s">
        <v>53</v>
      </c>
      <c r="B32" s="86">
        <v>62239</v>
      </c>
      <c r="C32" s="86">
        <v>69861</v>
      </c>
      <c r="D32" s="86">
        <v>76215</v>
      </c>
      <c r="E32" s="86">
        <v>81332</v>
      </c>
      <c r="F32" s="86">
        <v>87741</v>
      </c>
      <c r="G32" s="86">
        <v>92872</v>
      </c>
      <c r="H32" s="86">
        <v>94077</v>
      </c>
      <c r="I32" s="86">
        <v>95481</v>
      </c>
      <c r="J32" s="86">
        <v>98859</v>
      </c>
      <c r="K32" s="86">
        <v>104003</v>
      </c>
      <c r="L32" s="86">
        <v>107129</v>
      </c>
      <c r="M32" s="86">
        <v>110018</v>
      </c>
      <c r="N32" s="86">
        <v>110647</v>
      </c>
      <c r="O32" s="86">
        <v>117547</v>
      </c>
      <c r="P32" s="86">
        <v>127257</v>
      </c>
      <c r="Q32" s="86">
        <v>132501</v>
      </c>
      <c r="R32" s="86">
        <v>136383</v>
      </c>
      <c r="S32" s="86">
        <v>141423</v>
      </c>
      <c r="T32" s="86">
        <v>151040</v>
      </c>
      <c r="U32" s="86">
        <v>154965</v>
      </c>
      <c r="V32" s="86">
        <v>160001</v>
      </c>
      <c r="W32" s="86">
        <v>163108</v>
      </c>
      <c r="X32" s="86">
        <v>161256</v>
      </c>
      <c r="Y32" s="86">
        <v>153531</v>
      </c>
      <c r="DA32" s="92" t="s">
        <v>362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4:Y14 B17:Y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363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>
        <f t="shared" ref="B3:Q3" si="0">SUM(B4,B15,B17,B27)</f>
        <v>266.86441288086468</v>
      </c>
      <c r="C3" s="65">
        <f t="shared" si="0"/>
        <v>264.20601493596268</v>
      </c>
      <c r="D3" s="65">
        <f t="shared" si="0"/>
        <v>276.8700720406369</v>
      </c>
      <c r="E3" s="65">
        <f t="shared" si="0"/>
        <v>294.3896697978156</v>
      </c>
      <c r="F3" s="65">
        <f t="shared" si="0"/>
        <v>276.973666799098</v>
      </c>
      <c r="G3" s="65">
        <f t="shared" si="0"/>
        <v>264.21030326382123</v>
      </c>
      <c r="H3" s="65">
        <f t="shared" si="0"/>
        <v>268.40245850588173</v>
      </c>
      <c r="I3" s="65">
        <f t="shared" si="0"/>
        <v>277.03418072366162</v>
      </c>
      <c r="J3" s="65">
        <f t="shared" si="0"/>
        <v>268.68500292687162</v>
      </c>
      <c r="K3" s="65">
        <f t="shared" si="0"/>
        <v>286.81254612820914</v>
      </c>
      <c r="L3" s="65">
        <f t="shared" si="0"/>
        <v>263.27871408685058</v>
      </c>
      <c r="M3" s="65">
        <f t="shared" si="0"/>
        <v>281.16855405907063</v>
      </c>
      <c r="N3" s="65">
        <f t="shared" si="0"/>
        <v>274.72129191604949</v>
      </c>
      <c r="O3" s="65">
        <f t="shared" si="0"/>
        <v>230.29482731098955</v>
      </c>
      <c r="P3" s="65">
        <f t="shared" si="0"/>
        <v>217.19577622616282</v>
      </c>
      <c r="Q3" s="65">
        <f t="shared" si="0"/>
        <v>248.93038515744863</v>
      </c>
      <c r="R3" s="65">
        <f t="shared" ref="R3:V3" si="1">SUM(R4,R15,R17,R27)</f>
        <v>259.05999910726337</v>
      </c>
      <c r="S3" s="65">
        <f t="shared" si="1"/>
        <v>267.22446474756333</v>
      </c>
      <c r="T3" s="65">
        <f t="shared" si="1"/>
        <v>250.61486569661815</v>
      </c>
      <c r="U3" s="65">
        <f t="shared" si="1"/>
        <v>271.96442473045443</v>
      </c>
      <c r="V3" s="65">
        <f t="shared" si="1"/>
        <v>276.98574845433967</v>
      </c>
      <c r="W3" s="65">
        <f t="shared" ref="W3:Y3" si="2">SUM(W4,W15,W17,W27)</f>
        <v>265.75186275441274</v>
      </c>
      <c r="X3" s="65">
        <f t="shared" si="2"/>
        <v>274.53711149667208</v>
      </c>
      <c r="Y3" s="65">
        <f t="shared" si="2"/>
        <v>250.07401707314008</v>
      </c>
      <c r="DA3" s="87" t="s">
        <v>245</v>
      </c>
    </row>
    <row r="4" spans="1:105" ht="12.95" customHeight="1" x14ac:dyDescent="0.25">
      <c r="A4" s="68" t="s">
        <v>57</v>
      </c>
      <c r="B4" s="69">
        <f t="shared" ref="B4:Q4" si="3">SUM(B5:B14)</f>
        <v>175.40474767727358</v>
      </c>
      <c r="C4" s="69">
        <f t="shared" si="3"/>
        <v>177.59071527082838</v>
      </c>
      <c r="D4" s="69">
        <f t="shared" si="3"/>
        <v>183.68590612443856</v>
      </c>
      <c r="E4" s="69">
        <f t="shared" si="3"/>
        <v>190.78645277399903</v>
      </c>
      <c r="F4" s="69">
        <f t="shared" si="3"/>
        <v>171.20661029846698</v>
      </c>
      <c r="G4" s="69">
        <f t="shared" si="3"/>
        <v>149.19616144090773</v>
      </c>
      <c r="H4" s="69">
        <f t="shared" si="3"/>
        <v>150.02866954466617</v>
      </c>
      <c r="I4" s="69">
        <f t="shared" si="3"/>
        <v>143.38447070300913</v>
      </c>
      <c r="J4" s="69">
        <f t="shared" si="3"/>
        <v>129.33101184368371</v>
      </c>
      <c r="K4" s="69">
        <f t="shared" si="3"/>
        <v>144.64664722642141</v>
      </c>
      <c r="L4" s="69">
        <f t="shared" si="3"/>
        <v>118.39508537113953</v>
      </c>
      <c r="M4" s="69">
        <f t="shared" si="3"/>
        <v>136.72637983335733</v>
      </c>
      <c r="N4" s="69">
        <f t="shared" si="3"/>
        <v>130.76010009738758</v>
      </c>
      <c r="O4" s="69">
        <f t="shared" si="3"/>
        <v>103.78001090659677</v>
      </c>
      <c r="P4" s="69">
        <f t="shared" si="3"/>
        <v>93.157026203984501</v>
      </c>
      <c r="Q4" s="69">
        <f t="shared" si="3"/>
        <v>119.54630395640355</v>
      </c>
      <c r="R4" s="69">
        <f t="shared" ref="R4:V4" si="4">SUM(R5:R14)</f>
        <v>122.96469366198023</v>
      </c>
      <c r="S4" s="69">
        <f t="shared" si="4"/>
        <v>125.32104072605642</v>
      </c>
      <c r="T4" s="69">
        <f t="shared" si="4"/>
        <v>107.78192210983201</v>
      </c>
      <c r="U4" s="69">
        <f t="shared" si="4"/>
        <v>123.77870481731847</v>
      </c>
      <c r="V4" s="69">
        <f t="shared" si="4"/>
        <v>126.64137556424606</v>
      </c>
      <c r="W4" s="69">
        <f t="shared" ref="W4:Y4" si="5">SUM(W5:W14)</f>
        <v>114.66035451978725</v>
      </c>
      <c r="X4" s="69">
        <f t="shared" si="5"/>
        <v>124.81386929690622</v>
      </c>
      <c r="Y4" s="69">
        <f t="shared" si="5"/>
        <v>101.15511408029143</v>
      </c>
      <c r="DA4" s="88" t="s">
        <v>246</v>
      </c>
    </row>
    <row r="5" spans="1:105" ht="12" customHeight="1" x14ac:dyDescent="0.25">
      <c r="A5" s="28" t="s">
        <v>51</v>
      </c>
      <c r="B5" s="72">
        <v>0</v>
      </c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X5" s="72">
        <v>0</v>
      </c>
      <c r="Y5" s="72">
        <v>0</v>
      </c>
      <c r="DA5" s="89" t="s">
        <v>364</v>
      </c>
    </row>
    <row r="6" spans="1:105" ht="12" customHeight="1" x14ac:dyDescent="0.25">
      <c r="A6" s="28" t="s">
        <v>74</v>
      </c>
      <c r="B6" s="72">
        <v>41.289089767299735</v>
      </c>
      <c r="C6" s="72">
        <v>41.345718564025013</v>
      </c>
      <c r="D6" s="72">
        <v>42.450190922782866</v>
      </c>
      <c r="E6" s="72">
        <v>46.202495667549009</v>
      </c>
      <c r="F6" s="72">
        <v>43.65484008890342</v>
      </c>
      <c r="G6" s="72">
        <v>40.728280346361885</v>
      </c>
      <c r="H6" s="72">
        <v>22.016415083324311</v>
      </c>
      <c r="I6" s="72">
        <v>22.37719087595703</v>
      </c>
      <c r="J6" s="72">
        <v>20.303867976576356</v>
      </c>
      <c r="K6" s="72">
        <v>22.409910799503827</v>
      </c>
      <c r="L6" s="72">
        <v>20.149694777804683</v>
      </c>
      <c r="M6" s="72">
        <v>23.683297037376686</v>
      </c>
      <c r="N6" s="72">
        <v>22.777542250455383</v>
      </c>
      <c r="O6" s="72">
        <v>18.591270999421734</v>
      </c>
      <c r="P6" s="72">
        <v>16.611076876525832</v>
      </c>
      <c r="Q6" s="72">
        <v>19.579407882642865</v>
      </c>
      <c r="R6" s="72">
        <v>20.847963685199893</v>
      </c>
      <c r="S6" s="72">
        <v>17.712159457349497</v>
      </c>
      <c r="T6" s="72">
        <v>13.09368969141109</v>
      </c>
      <c r="U6" s="72">
        <v>15.61643498614694</v>
      </c>
      <c r="V6" s="72">
        <v>15.916905512563293</v>
      </c>
      <c r="W6" s="72">
        <v>17.012802140059232</v>
      </c>
      <c r="X6" s="72">
        <v>19.076798509601606</v>
      </c>
      <c r="Y6" s="72">
        <v>16.97772762013949</v>
      </c>
      <c r="DA6" s="89" t="s">
        <v>365</v>
      </c>
    </row>
    <row r="7" spans="1:105" ht="12" customHeight="1" x14ac:dyDescent="0.25">
      <c r="A7" s="28" t="s">
        <v>200</v>
      </c>
      <c r="B7" s="72">
        <v>126.13134764953548</v>
      </c>
      <c r="C7" s="72">
        <v>127.45780415672024</v>
      </c>
      <c r="D7" s="72">
        <v>130.20853308340122</v>
      </c>
      <c r="E7" s="72">
        <v>132.68094940748909</v>
      </c>
      <c r="F7" s="72">
        <v>115.00606439469665</v>
      </c>
      <c r="G7" s="72">
        <v>95.703301630552019</v>
      </c>
      <c r="H7" s="72">
        <v>113.56129103824748</v>
      </c>
      <c r="I7" s="72">
        <v>103.92640600885215</v>
      </c>
      <c r="J7" s="72">
        <v>90.533921304806171</v>
      </c>
      <c r="K7" s="72">
        <v>100.77773335788206</v>
      </c>
      <c r="L7" s="72">
        <v>82.307469333336513</v>
      </c>
      <c r="M7" s="72">
        <v>94.614936717360834</v>
      </c>
      <c r="N7" s="72">
        <v>91.42841483996267</v>
      </c>
      <c r="O7" s="72">
        <v>71.734506054503299</v>
      </c>
      <c r="P7" s="72">
        <v>63.517300437522387</v>
      </c>
      <c r="Q7" s="72">
        <v>76.941807424765159</v>
      </c>
      <c r="R7" s="72">
        <v>76.777525498840319</v>
      </c>
      <c r="S7" s="72">
        <v>76.841296685311605</v>
      </c>
      <c r="T7" s="72">
        <v>59.76082449603512</v>
      </c>
      <c r="U7" s="72">
        <v>68.118758956721123</v>
      </c>
      <c r="V7" s="72">
        <v>67.644539982803096</v>
      </c>
      <c r="W7" s="72">
        <v>56.962988439858563</v>
      </c>
      <c r="X7" s="72">
        <v>62.277395624343143</v>
      </c>
      <c r="Y7" s="72">
        <v>49.992934938377765</v>
      </c>
      <c r="DA7" s="89" t="s">
        <v>366</v>
      </c>
    </row>
    <row r="8" spans="1:105" ht="12" customHeight="1" x14ac:dyDescent="0.25">
      <c r="A8" s="28" t="s">
        <v>189</v>
      </c>
      <c r="B8" s="72">
        <v>0</v>
      </c>
      <c r="C8" s="72">
        <v>0</v>
      </c>
      <c r="D8" s="72">
        <v>0</v>
      </c>
      <c r="E8" s="72">
        <v>0</v>
      </c>
      <c r="F8" s="72">
        <v>0</v>
      </c>
      <c r="G8" s="72">
        <v>0</v>
      </c>
      <c r="H8" s="72">
        <v>0</v>
      </c>
      <c r="I8" s="72">
        <v>0</v>
      </c>
      <c r="J8" s="72">
        <v>0</v>
      </c>
      <c r="K8" s="72">
        <v>0</v>
      </c>
      <c r="L8" s="72">
        <v>0</v>
      </c>
      <c r="M8" s="72">
        <v>0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X8" s="72">
        <v>0</v>
      </c>
      <c r="Y8" s="72">
        <v>0</v>
      </c>
      <c r="DA8" s="89" t="s">
        <v>367</v>
      </c>
    </row>
    <row r="9" spans="1:105" ht="12" customHeight="1" x14ac:dyDescent="0.25">
      <c r="A9" s="28" t="s">
        <v>202</v>
      </c>
      <c r="B9" s="72">
        <v>3.6115471817761486</v>
      </c>
      <c r="C9" s="72">
        <v>3.6596583895727601</v>
      </c>
      <c r="D9" s="72">
        <v>4.2170137515161068</v>
      </c>
      <c r="E9" s="72">
        <v>4.0483419209843703</v>
      </c>
      <c r="F9" s="72">
        <v>4.375178673761436</v>
      </c>
      <c r="G9" s="72">
        <v>5.024792848855709</v>
      </c>
      <c r="H9" s="72">
        <v>5.4007202313932963</v>
      </c>
      <c r="I9" s="72">
        <v>6.6120195952015894</v>
      </c>
      <c r="J9" s="72">
        <v>9.8566276006611648</v>
      </c>
      <c r="K9" s="72">
        <v>13.151381252001229</v>
      </c>
      <c r="L9" s="72">
        <v>8.6243532766663655</v>
      </c>
      <c r="M9" s="72">
        <v>10.780364089359697</v>
      </c>
      <c r="N9" s="72">
        <v>12.337651052833721</v>
      </c>
      <c r="O9" s="72">
        <v>10.879921679816206</v>
      </c>
      <c r="P9" s="72">
        <v>8.4856164735080579</v>
      </c>
      <c r="Q9" s="72">
        <v>14.552103304886771</v>
      </c>
      <c r="R9" s="72">
        <v>16.226906983028471</v>
      </c>
      <c r="S9" s="72">
        <v>19.670720887395575</v>
      </c>
      <c r="T9" s="72">
        <v>20.568300372599591</v>
      </c>
      <c r="U9" s="72">
        <v>21.252431451227665</v>
      </c>
      <c r="V9" s="72">
        <v>22.375833572179236</v>
      </c>
      <c r="W9" s="72">
        <v>20.572876659978991</v>
      </c>
      <c r="X9" s="72">
        <v>21.876201394860033</v>
      </c>
      <c r="Y9" s="72">
        <v>19.001050921945158</v>
      </c>
      <c r="DA9" s="89" t="s">
        <v>368</v>
      </c>
    </row>
    <row r="10" spans="1:105" ht="12" customHeight="1" x14ac:dyDescent="0.25">
      <c r="A10" s="28" t="s">
        <v>197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369</v>
      </c>
    </row>
    <row r="11" spans="1:105" ht="12" customHeight="1" x14ac:dyDescent="0.25">
      <c r="A11" s="28" t="s">
        <v>198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DA11" s="89" t="s">
        <v>370</v>
      </c>
    </row>
    <row r="12" spans="1:105" ht="12" customHeight="1" x14ac:dyDescent="0.25">
      <c r="A12" s="28" t="s">
        <v>95</v>
      </c>
      <c r="B12" s="72">
        <v>5.436499023843596E-2</v>
      </c>
      <c r="C12" s="72">
        <v>5.5760478610426462E-2</v>
      </c>
      <c r="D12" s="72">
        <v>7.0731201419091227E-2</v>
      </c>
      <c r="E12" s="72">
        <v>9.5825662905328859E-2</v>
      </c>
      <c r="F12" s="72">
        <v>8.7748395485489336E-2</v>
      </c>
      <c r="G12" s="72">
        <v>7.8726723529604151E-2</v>
      </c>
      <c r="H12" s="72">
        <v>0.11003875766244284</v>
      </c>
      <c r="I12" s="72">
        <v>0.1901858658113682</v>
      </c>
      <c r="J12" s="72">
        <v>0.20847793402021431</v>
      </c>
      <c r="K12" s="72">
        <v>0.26015126424168455</v>
      </c>
      <c r="L12" s="72">
        <v>0.5078270861311015</v>
      </c>
      <c r="M12" s="72">
        <v>0.65696289782305906</v>
      </c>
      <c r="N12" s="72">
        <v>0.86992735547465827</v>
      </c>
      <c r="O12" s="72">
        <v>0.83307952811215746</v>
      </c>
      <c r="P12" s="72">
        <v>0.85180051872885398</v>
      </c>
      <c r="Q12" s="72">
        <v>0.82968771826481635</v>
      </c>
      <c r="R12" s="72">
        <v>0.77157586262777256</v>
      </c>
      <c r="S12" s="72">
        <v>0.6902077555551509</v>
      </c>
      <c r="T12" s="72">
        <v>4.7814475693877752</v>
      </c>
      <c r="U12" s="72">
        <v>5.1739933621889325</v>
      </c>
      <c r="V12" s="72">
        <v>5.2052490204909017</v>
      </c>
      <c r="W12" s="72">
        <v>5.4211044825309775</v>
      </c>
      <c r="X12" s="72">
        <v>4.9815910355297115</v>
      </c>
      <c r="Y12" s="72">
        <v>5.019399902549031</v>
      </c>
      <c r="DA12" s="89" t="s">
        <v>371</v>
      </c>
    </row>
    <row r="13" spans="1:105" ht="12" customHeight="1" x14ac:dyDescent="0.25">
      <c r="A13" s="73" t="s">
        <v>94</v>
      </c>
      <c r="B13" s="74">
        <v>3.8124968499324652</v>
      </c>
      <c r="C13" s="74">
        <v>4.4637620018313271</v>
      </c>
      <c r="D13" s="74">
        <v>6.0610368405790576</v>
      </c>
      <c r="E13" s="74">
        <v>7.0878065600196507</v>
      </c>
      <c r="F13" s="74">
        <v>7.4258176914072038</v>
      </c>
      <c r="G13" s="74">
        <v>7.095702925343887</v>
      </c>
      <c r="H13" s="74">
        <v>8.4294995130983281</v>
      </c>
      <c r="I13" s="74">
        <v>9.8451007937478732</v>
      </c>
      <c r="J13" s="74">
        <v>8.0589860198364711</v>
      </c>
      <c r="K13" s="74">
        <v>7.6035823200533814</v>
      </c>
      <c r="L13" s="74">
        <v>6.4483727758140388</v>
      </c>
      <c r="M13" s="74">
        <v>6.5071698392217474</v>
      </c>
      <c r="N13" s="74">
        <v>2.9717135213085752</v>
      </c>
      <c r="O13" s="74">
        <v>1.3843192312056383</v>
      </c>
      <c r="P13" s="74">
        <v>3.2838939434645491</v>
      </c>
      <c r="Q13" s="74">
        <v>7.1847608620412577</v>
      </c>
      <c r="R13" s="74">
        <v>7.8704308174137916</v>
      </c>
      <c r="S13" s="74">
        <v>9.8823919775461508</v>
      </c>
      <c r="T13" s="74">
        <v>9.2014099140049108</v>
      </c>
      <c r="U13" s="74">
        <v>13.184090679176226</v>
      </c>
      <c r="V13" s="74">
        <v>15.052649163804217</v>
      </c>
      <c r="W13" s="74">
        <v>14.279824990852919</v>
      </c>
      <c r="X13" s="74">
        <v>16.133862937287404</v>
      </c>
      <c r="Y13" s="74">
        <v>9.7619474217416204</v>
      </c>
      <c r="DA13" s="90" t="s">
        <v>372</v>
      </c>
    </row>
    <row r="14" spans="1:105" ht="12" customHeight="1" x14ac:dyDescent="0.25">
      <c r="A14" s="75" t="s">
        <v>97</v>
      </c>
      <c r="B14" s="76">
        <v>0.5059012384912881</v>
      </c>
      <c r="C14" s="76">
        <v>0.60801168006859663</v>
      </c>
      <c r="D14" s="76">
        <v>0.6784003247402437</v>
      </c>
      <c r="E14" s="76">
        <v>0.67103355505155438</v>
      </c>
      <c r="F14" s="76">
        <v>0.65696105421280926</v>
      </c>
      <c r="G14" s="76">
        <v>0.56535696626464982</v>
      </c>
      <c r="H14" s="76">
        <v>0.51070492094030273</v>
      </c>
      <c r="I14" s="76">
        <v>0.43356756343911157</v>
      </c>
      <c r="J14" s="76">
        <v>0.36913100778331326</v>
      </c>
      <c r="K14" s="76">
        <v>0.44388823273926503</v>
      </c>
      <c r="L14" s="76">
        <v>0.35736812138682139</v>
      </c>
      <c r="M14" s="76">
        <v>0.48364925221528476</v>
      </c>
      <c r="N14" s="76">
        <v>0.37485107735256523</v>
      </c>
      <c r="O14" s="76">
        <v>0.35691341353773509</v>
      </c>
      <c r="P14" s="76">
        <v>0.40733795423482605</v>
      </c>
      <c r="Q14" s="76">
        <v>0.45853676380267172</v>
      </c>
      <c r="R14" s="76">
        <v>0.47029081486998542</v>
      </c>
      <c r="S14" s="76">
        <v>0.52426396289844712</v>
      </c>
      <c r="T14" s="76">
        <v>0.37625006639350433</v>
      </c>
      <c r="U14" s="76">
        <v>0.43299538185758291</v>
      </c>
      <c r="V14" s="76">
        <v>0.44619831240532265</v>
      </c>
      <c r="W14" s="76">
        <v>0.41075780650657312</v>
      </c>
      <c r="X14" s="76">
        <v>0.46801979528432347</v>
      </c>
      <c r="Y14" s="76">
        <v>0.40205327553835202</v>
      </c>
      <c r="DA14" s="91" t="s">
        <v>373</v>
      </c>
    </row>
    <row r="15" spans="1:105" ht="12.95" customHeight="1" x14ac:dyDescent="0.25">
      <c r="A15" s="68" t="s">
        <v>92</v>
      </c>
      <c r="B15" s="69">
        <f t="shared" ref="B15:Y15" si="6">B16</f>
        <v>24.380124616176488</v>
      </c>
      <c r="C15" s="69">
        <f t="shared" si="6"/>
        <v>20.776665512236228</v>
      </c>
      <c r="D15" s="69">
        <f t="shared" si="6"/>
        <v>19.865936874206678</v>
      </c>
      <c r="E15" s="69">
        <f t="shared" si="6"/>
        <v>22.738641446390368</v>
      </c>
      <c r="F15" s="69">
        <f t="shared" si="6"/>
        <v>20.243264960201035</v>
      </c>
      <c r="G15" s="69">
        <f t="shared" si="6"/>
        <v>21.007886387354954</v>
      </c>
      <c r="H15" s="69">
        <f t="shared" si="6"/>
        <v>26.275649969178815</v>
      </c>
      <c r="I15" s="69">
        <f t="shared" si="6"/>
        <v>33.145142054806477</v>
      </c>
      <c r="J15" s="69">
        <f t="shared" si="6"/>
        <v>37.599686177370167</v>
      </c>
      <c r="K15" s="69">
        <f t="shared" si="6"/>
        <v>37.308989851916479</v>
      </c>
      <c r="L15" s="69">
        <f t="shared" si="6"/>
        <v>40.249187149825268</v>
      </c>
      <c r="M15" s="69">
        <f t="shared" si="6"/>
        <v>35.150993606933028</v>
      </c>
      <c r="N15" s="69">
        <f t="shared" si="6"/>
        <v>42.785200569433755</v>
      </c>
      <c r="O15" s="69">
        <f t="shared" si="6"/>
        <v>35.232063610485255</v>
      </c>
      <c r="P15" s="69">
        <f t="shared" si="6"/>
        <v>31.049309141670143</v>
      </c>
      <c r="Q15" s="69">
        <f t="shared" si="6"/>
        <v>32.515053349149831</v>
      </c>
      <c r="R15" s="69">
        <f t="shared" si="6"/>
        <v>35.873768600419311</v>
      </c>
      <c r="S15" s="69">
        <f t="shared" si="6"/>
        <v>33.681017301774105</v>
      </c>
      <c r="T15" s="69">
        <f t="shared" si="6"/>
        <v>37.648586032292016</v>
      </c>
      <c r="U15" s="69">
        <f t="shared" si="6"/>
        <v>38.084527562816504</v>
      </c>
      <c r="V15" s="69">
        <f t="shared" si="6"/>
        <v>37.265692175408532</v>
      </c>
      <c r="W15" s="69">
        <f t="shared" si="6"/>
        <v>37.504561956625665</v>
      </c>
      <c r="X15" s="69">
        <f t="shared" si="6"/>
        <v>38.22623483328573</v>
      </c>
      <c r="Y15" s="69">
        <f t="shared" si="6"/>
        <v>42.813413585554784</v>
      </c>
      <c r="DA15" s="88" t="s">
        <v>247</v>
      </c>
    </row>
    <row r="16" spans="1:105" ht="12" customHeight="1" x14ac:dyDescent="0.25">
      <c r="A16" s="28" t="s">
        <v>91</v>
      </c>
      <c r="B16" s="72">
        <v>24.380124616176488</v>
      </c>
      <c r="C16" s="72">
        <v>20.776665512236228</v>
      </c>
      <c r="D16" s="72">
        <v>19.865936874206678</v>
      </c>
      <c r="E16" s="72">
        <v>22.738641446390368</v>
      </c>
      <c r="F16" s="72">
        <v>20.243264960201035</v>
      </c>
      <c r="G16" s="72">
        <v>21.007886387354954</v>
      </c>
      <c r="H16" s="72">
        <v>26.275649969178815</v>
      </c>
      <c r="I16" s="72">
        <v>33.145142054806477</v>
      </c>
      <c r="J16" s="72">
        <v>37.599686177370167</v>
      </c>
      <c r="K16" s="72">
        <v>37.308989851916479</v>
      </c>
      <c r="L16" s="72">
        <v>40.249187149825268</v>
      </c>
      <c r="M16" s="72">
        <v>35.150993606933028</v>
      </c>
      <c r="N16" s="72">
        <v>42.785200569433755</v>
      </c>
      <c r="O16" s="72">
        <v>35.232063610485255</v>
      </c>
      <c r="P16" s="72">
        <v>31.049309141670143</v>
      </c>
      <c r="Q16" s="72">
        <v>32.515053349149831</v>
      </c>
      <c r="R16" s="72">
        <v>35.873768600419311</v>
      </c>
      <c r="S16" s="72">
        <v>33.681017301774105</v>
      </c>
      <c r="T16" s="72">
        <v>37.648586032292016</v>
      </c>
      <c r="U16" s="72">
        <v>38.084527562816504</v>
      </c>
      <c r="V16" s="72">
        <v>37.265692175408532</v>
      </c>
      <c r="W16" s="72">
        <v>37.504561956625665</v>
      </c>
      <c r="X16" s="72">
        <v>38.22623483328573</v>
      </c>
      <c r="Y16" s="72">
        <v>42.813413585554784</v>
      </c>
      <c r="DA16" s="89" t="s">
        <v>374</v>
      </c>
    </row>
    <row r="17" spans="1:105" ht="12.95" customHeight="1" x14ac:dyDescent="0.25">
      <c r="A17" s="68" t="s">
        <v>55</v>
      </c>
      <c r="B17" s="69">
        <f t="shared" ref="B17:Q17" si="7">SUM(B18:B26)</f>
        <v>45.788259986781803</v>
      </c>
      <c r="C17" s="69">
        <f t="shared" si="7"/>
        <v>43.162490576630361</v>
      </c>
      <c r="D17" s="69">
        <f t="shared" si="7"/>
        <v>50.002684904976718</v>
      </c>
      <c r="E17" s="69">
        <f t="shared" si="7"/>
        <v>56.723853004284123</v>
      </c>
      <c r="F17" s="69">
        <f t="shared" si="7"/>
        <v>60.198057117421733</v>
      </c>
      <c r="G17" s="69">
        <f t="shared" si="7"/>
        <v>69.084214275481258</v>
      </c>
      <c r="H17" s="69">
        <f t="shared" si="7"/>
        <v>69.023009090500366</v>
      </c>
      <c r="I17" s="69">
        <f t="shared" si="7"/>
        <v>77.188888379099993</v>
      </c>
      <c r="J17" s="69">
        <f t="shared" si="7"/>
        <v>78.932115358993528</v>
      </c>
      <c r="K17" s="69">
        <f t="shared" si="7"/>
        <v>81.317913313978238</v>
      </c>
      <c r="L17" s="69">
        <f t="shared" si="7"/>
        <v>81.216098193820415</v>
      </c>
      <c r="M17" s="69">
        <f t="shared" si="7"/>
        <v>83.868872548300473</v>
      </c>
      <c r="N17" s="69">
        <f t="shared" si="7"/>
        <v>77.933974855305379</v>
      </c>
      <c r="O17" s="69">
        <f t="shared" si="7"/>
        <v>67.376347784304699</v>
      </c>
      <c r="P17" s="69">
        <f t="shared" si="7"/>
        <v>67.135909285332417</v>
      </c>
      <c r="Q17" s="69">
        <f t="shared" si="7"/>
        <v>71.483505613342089</v>
      </c>
      <c r="R17" s="69">
        <f t="shared" ref="R17:V17" si="8">SUM(R18:R26)</f>
        <v>74.990055338689245</v>
      </c>
      <c r="S17" s="69">
        <f t="shared" si="8"/>
        <v>81.538426331327599</v>
      </c>
      <c r="T17" s="69">
        <f t="shared" si="8"/>
        <v>79.522389798965278</v>
      </c>
      <c r="U17" s="69">
        <f t="shared" si="8"/>
        <v>80.528219001587829</v>
      </c>
      <c r="V17" s="69">
        <f t="shared" si="8"/>
        <v>82.986253303246059</v>
      </c>
      <c r="W17" s="69">
        <f t="shared" ref="W17:Y17" si="9">SUM(W18:W26)</f>
        <v>83.478677685683905</v>
      </c>
      <c r="X17" s="69">
        <f t="shared" si="9"/>
        <v>82.854210573065984</v>
      </c>
      <c r="Y17" s="69">
        <f t="shared" si="9"/>
        <v>79.536303875476449</v>
      </c>
      <c r="DA17" s="88" t="s">
        <v>248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0</v>
      </c>
      <c r="DA18" s="89" t="s">
        <v>375</v>
      </c>
    </row>
    <row r="19" spans="1:105" s="2" customFormat="1" ht="12" customHeight="1" x14ac:dyDescent="0.25">
      <c r="A19" s="28" t="s">
        <v>74</v>
      </c>
      <c r="B19" s="72">
        <v>1.8461252829440375</v>
      </c>
      <c r="C19" s="72">
        <v>1.7943748769532664</v>
      </c>
      <c r="D19" s="72">
        <v>1.862661301620838</v>
      </c>
      <c r="E19" s="72">
        <v>1.8922305788066278</v>
      </c>
      <c r="F19" s="72">
        <v>1.8384467663456341</v>
      </c>
      <c r="G19" s="72">
        <v>1.9172016079416137</v>
      </c>
      <c r="H19" s="72">
        <v>1.8452310357641535</v>
      </c>
      <c r="I19" s="72">
        <v>1.8196290774283626</v>
      </c>
      <c r="J19" s="72">
        <v>1.884712326486699</v>
      </c>
      <c r="K19" s="72">
        <v>1.9076239741047483</v>
      </c>
      <c r="L19" s="72">
        <v>1.8976051280814112</v>
      </c>
      <c r="M19" s="72">
        <v>1.9116240432639662</v>
      </c>
      <c r="N19" s="72">
        <v>1.898773354813085</v>
      </c>
      <c r="O19" s="72">
        <v>1.8591362438030885</v>
      </c>
      <c r="P19" s="72">
        <v>1.9090090726845637</v>
      </c>
      <c r="Q19" s="72">
        <v>2.0002511127846807</v>
      </c>
      <c r="R19" s="72">
        <v>2.0604869655967817</v>
      </c>
      <c r="S19" s="72">
        <v>2.1362868650301317</v>
      </c>
      <c r="T19" s="72">
        <v>2.1465080729913062</v>
      </c>
      <c r="U19" s="72">
        <v>2.1792705646316994</v>
      </c>
      <c r="V19" s="72">
        <v>2.1216537689882484</v>
      </c>
      <c r="W19" s="72">
        <v>2.6458536352345474</v>
      </c>
      <c r="X19" s="72">
        <v>2.7825523072513612</v>
      </c>
      <c r="Y19" s="72">
        <v>2.4673545428489536</v>
      </c>
      <c r="DA19" s="89" t="s">
        <v>376</v>
      </c>
    </row>
    <row r="20" spans="1:105" ht="12" customHeight="1" x14ac:dyDescent="0.25">
      <c r="A20" s="28" t="s">
        <v>200</v>
      </c>
      <c r="B20" s="72">
        <v>2.6807437369181222</v>
      </c>
      <c r="C20" s="72">
        <v>2.4402043818717898</v>
      </c>
      <c r="D20" s="72">
        <v>2.668850698743702</v>
      </c>
      <c r="E20" s="72">
        <v>2.9112045266090765</v>
      </c>
      <c r="F20" s="72">
        <v>2.9469009271582589</v>
      </c>
      <c r="G20" s="72">
        <v>3.1407224451143199</v>
      </c>
      <c r="H20" s="72">
        <v>3.826757113085216</v>
      </c>
      <c r="I20" s="72">
        <v>4.2183059429965004</v>
      </c>
      <c r="J20" s="72">
        <v>4.1874888413675126</v>
      </c>
      <c r="K20" s="72">
        <v>4.2321548622382714</v>
      </c>
      <c r="L20" s="72">
        <v>4.2043965308079407</v>
      </c>
      <c r="M20" s="72">
        <v>4.1793883041352382</v>
      </c>
      <c r="N20" s="72">
        <v>4.1512928126598361</v>
      </c>
      <c r="O20" s="72">
        <v>4.0646341002688589</v>
      </c>
      <c r="P20" s="72">
        <v>4.1736711875851924</v>
      </c>
      <c r="Q20" s="72">
        <v>4.3731538821995377</v>
      </c>
      <c r="R20" s="72">
        <v>4.5048476739885661</v>
      </c>
      <c r="S20" s="72">
        <v>4.6705691788329284</v>
      </c>
      <c r="T20" s="72">
        <v>4.6929158307060286</v>
      </c>
      <c r="U20" s="72">
        <v>6.8633562625394084</v>
      </c>
      <c r="V20" s="72">
        <v>6.8009458297506438</v>
      </c>
      <c r="W20" s="72">
        <v>5.6822394191267787</v>
      </c>
      <c r="X20" s="72">
        <v>5.8524410050635325</v>
      </c>
      <c r="Y20" s="72">
        <v>4.8219403840642014</v>
      </c>
      <c r="DA20" s="89" t="s">
        <v>377</v>
      </c>
    </row>
    <row r="21" spans="1:105" ht="12" customHeight="1" x14ac:dyDescent="0.25">
      <c r="A21" s="28" t="s">
        <v>189</v>
      </c>
      <c r="B21" s="72">
        <v>0</v>
      </c>
      <c r="C21" s="72">
        <v>0</v>
      </c>
      <c r="D21" s="72">
        <v>0</v>
      </c>
      <c r="E21" s="72">
        <v>0</v>
      </c>
      <c r="F21" s="72">
        <v>0</v>
      </c>
      <c r="G21" s="72">
        <v>0</v>
      </c>
      <c r="H21" s="72">
        <v>0</v>
      </c>
      <c r="I21" s="72">
        <v>0</v>
      </c>
      <c r="J21" s="72">
        <v>0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X21" s="72">
        <v>0</v>
      </c>
      <c r="Y21" s="72">
        <v>0</v>
      </c>
      <c r="DA21" s="89" t="s">
        <v>378</v>
      </c>
    </row>
    <row r="22" spans="1:105" ht="12" customHeight="1" x14ac:dyDescent="0.25">
      <c r="A22" s="28" t="s">
        <v>202</v>
      </c>
      <c r="B22" s="72">
        <v>1.2958407217834679E-2</v>
      </c>
      <c r="C22" s="72">
        <v>1.2568609567393842E-2</v>
      </c>
      <c r="D22" s="72">
        <v>1.656320463178949E-2</v>
      </c>
      <c r="E22" s="72">
        <v>1.7995138344946808E-2</v>
      </c>
      <c r="F22" s="72">
        <v>2.4305419101846002E-2</v>
      </c>
      <c r="G22" s="72">
        <v>3.8749713483072434E-2</v>
      </c>
      <c r="H22" s="72">
        <v>4.5023534728802238E-2</v>
      </c>
      <c r="I22" s="72">
        <v>7.0869484764022689E-2</v>
      </c>
      <c r="J22" s="72">
        <v>0.12230619125628432</v>
      </c>
      <c r="K22" s="72">
        <v>0.15051040750006375</v>
      </c>
      <c r="L22" s="72">
        <v>0.12035867518230266</v>
      </c>
      <c r="M22" s="72">
        <v>0.13107185217083075</v>
      </c>
      <c r="N22" s="72">
        <v>0.13019073564435554</v>
      </c>
      <c r="O22" s="72">
        <v>0.12747298914336969</v>
      </c>
      <c r="P22" s="72">
        <v>0.13089255486683302</v>
      </c>
      <c r="Q22" s="72">
        <v>0.13714862976498501</v>
      </c>
      <c r="R22" s="72">
        <v>0.14127874354075184</v>
      </c>
      <c r="S22" s="72">
        <v>0.14647601716162978</v>
      </c>
      <c r="T22" s="72">
        <v>0.147176841501863</v>
      </c>
      <c r="U22" s="72">
        <v>0.15453329511798986</v>
      </c>
      <c r="V22" s="72">
        <v>0.15374510365911914</v>
      </c>
      <c r="W22" s="72">
        <v>0.14569599694277252</v>
      </c>
      <c r="X22" s="72">
        <v>0.13136524314512277</v>
      </c>
      <c r="Y22" s="72">
        <v>0.10471004108149422</v>
      </c>
      <c r="DA22" s="89" t="s">
        <v>379</v>
      </c>
    </row>
    <row r="23" spans="1:105" ht="12" customHeight="1" x14ac:dyDescent="0.25">
      <c r="A23" s="28" t="s">
        <v>197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380</v>
      </c>
    </row>
    <row r="24" spans="1:105" ht="12" customHeight="1" x14ac:dyDescent="0.25">
      <c r="A24" s="28" t="s">
        <v>198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DA24" s="89" t="s">
        <v>381</v>
      </c>
    </row>
    <row r="25" spans="1:105" ht="12" customHeight="1" x14ac:dyDescent="0.25">
      <c r="A25" s="73" t="s">
        <v>53</v>
      </c>
      <c r="B25" s="74">
        <v>10.990479146743125</v>
      </c>
      <c r="C25" s="74">
        <v>9.5736794504279494</v>
      </c>
      <c r="D25" s="74">
        <v>15.441049197202958</v>
      </c>
      <c r="E25" s="74">
        <v>21.094695254475546</v>
      </c>
      <c r="F25" s="74">
        <v>21.628169709241618</v>
      </c>
      <c r="G25" s="74">
        <v>28.78169356139281</v>
      </c>
      <c r="H25" s="74">
        <v>26.356556306320311</v>
      </c>
      <c r="I25" s="74">
        <v>25.412757992569741</v>
      </c>
      <c r="J25" s="74">
        <v>25.087822961190003</v>
      </c>
      <c r="K25" s="74">
        <v>25.801484775208241</v>
      </c>
      <c r="L25" s="74">
        <v>23.331399080728996</v>
      </c>
      <c r="M25" s="74">
        <v>24.360287918807824</v>
      </c>
      <c r="N25" s="74">
        <v>16.938584676177793</v>
      </c>
      <c r="O25" s="74">
        <v>5.4829720349242956</v>
      </c>
      <c r="P25" s="74">
        <v>4.1486477341683035</v>
      </c>
      <c r="Q25" s="74">
        <v>7.2916966145602125</v>
      </c>
      <c r="R25" s="74">
        <v>9.6706302616680446</v>
      </c>
      <c r="S25" s="74">
        <v>14.901345345109448</v>
      </c>
      <c r="T25" s="74">
        <v>11.663905992717066</v>
      </c>
      <c r="U25" s="74">
        <v>9.501824141551527</v>
      </c>
      <c r="V25" s="74">
        <v>11.03613388029776</v>
      </c>
      <c r="W25" s="74">
        <v>11.033779434035871</v>
      </c>
      <c r="X25" s="74">
        <v>9.0915493520857584</v>
      </c>
      <c r="Y25" s="74">
        <v>6.1923418997431883</v>
      </c>
      <c r="DA25" s="90" t="s">
        <v>382</v>
      </c>
    </row>
    <row r="26" spans="1:105" ht="12" customHeight="1" x14ac:dyDescent="0.25">
      <c r="A26" s="32" t="s">
        <v>52</v>
      </c>
      <c r="B26" s="77">
        <v>30.257953412958685</v>
      </c>
      <c r="C26" s="77">
        <v>29.341663257809966</v>
      </c>
      <c r="D26" s="77">
        <v>30.013560502777427</v>
      </c>
      <c r="E26" s="77">
        <v>30.807727506047929</v>
      </c>
      <c r="F26" s="77">
        <v>33.760234295574378</v>
      </c>
      <c r="G26" s="77">
        <v>35.205846947549439</v>
      </c>
      <c r="H26" s="77">
        <v>36.949441100601888</v>
      </c>
      <c r="I26" s="77">
        <v>45.667325881341363</v>
      </c>
      <c r="J26" s="77">
        <v>47.649785038693032</v>
      </c>
      <c r="K26" s="77">
        <v>49.226139294926909</v>
      </c>
      <c r="L26" s="77">
        <v>51.66233877901977</v>
      </c>
      <c r="M26" s="77">
        <v>53.286500429922611</v>
      </c>
      <c r="N26" s="77">
        <v>54.815133276010307</v>
      </c>
      <c r="O26" s="77">
        <v>55.842132416165093</v>
      </c>
      <c r="P26" s="77">
        <v>56.773688736027523</v>
      </c>
      <c r="Q26" s="77">
        <v>57.681255374032673</v>
      </c>
      <c r="R26" s="77">
        <v>58.612811693895097</v>
      </c>
      <c r="S26" s="77">
        <v>59.683748925193463</v>
      </c>
      <c r="T26" s="77">
        <v>60.871883061049012</v>
      </c>
      <c r="U26" s="77">
        <v>61.8292347377472</v>
      </c>
      <c r="V26" s="77">
        <v>62.873774720550287</v>
      </c>
      <c r="W26" s="77">
        <v>63.971109200343939</v>
      </c>
      <c r="X26" s="77">
        <v>64.996302665520204</v>
      </c>
      <c r="Y26" s="77">
        <v>65.949957007738604</v>
      </c>
      <c r="DA26" s="92" t="s">
        <v>383</v>
      </c>
    </row>
    <row r="27" spans="1:105" ht="12.95" customHeight="1" x14ac:dyDescent="0.25">
      <c r="A27" s="68" t="s">
        <v>54</v>
      </c>
      <c r="B27" s="69">
        <f t="shared" ref="B27:Q27" si="10">SUM(B28:B32)</f>
        <v>21.291280600632795</v>
      </c>
      <c r="C27" s="69">
        <f t="shared" si="10"/>
        <v>22.676143576267716</v>
      </c>
      <c r="D27" s="69">
        <f t="shared" si="10"/>
        <v>23.315544137014918</v>
      </c>
      <c r="E27" s="69">
        <f t="shared" si="10"/>
        <v>24.140722573142028</v>
      </c>
      <c r="F27" s="69">
        <f t="shared" si="10"/>
        <v>25.325734423008253</v>
      </c>
      <c r="G27" s="69">
        <f t="shared" si="10"/>
        <v>24.922041160077303</v>
      </c>
      <c r="H27" s="69">
        <f t="shared" si="10"/>
        <v>23.075129901536403</v>
      </c>
      <c r="I27" s="69">
        <f t="shared" si="10"/>
        <v>23.315679586745972</v>
      </c>
      <c r="J27" s="69">
        <f t="shared" si="10"/>
        <v>22.822189546824241</v>
      </c>
      <c r="K27" s="69">
        <f t="shared" si="10"/>
        <v>23.53899573589301</v>
      </c>
      <c r="L27" s="69">
        <f t="shared" si="10"/>
        <v>23.418343372065358</v>
      </c>
      <c r="M27" s="69">
        <f t="shared" si="10"/>
        <v>25.422308070479829</v>
      </c>
      <c r="N27" s="69">
        <f t="shared" si="10"/>
        <v>23.242016393922796</v>
      </c>
      <c r="O27" s="69">
        <f t="shared" si="10"/>
        <v>23.906405009602807</v>
      </c>
      <c r="P27" s="69">
        <f t="shared" si="10"/>
        <v>25.853531595175763</v>
      </c>
      <c r="Q27" s="69">
        <f t="shared" si="10"/>
        <v>25.385522238553172</v>
      </c>
      <c r="R27" s="69">
        <f t="shared" ref="R27:V27" si="11">SUM(R28:R32)</f>
        <v>25.231481506174561</v>
      </c>
      <c r="S27" s="69">
        <f t="shared" si="11"/>
        <v>26.683980388405217</v>
      </c>
      <c r="T27" s="69">
        <f t="shared" si="11"/>
        <v>25.661967755528835</v>
      </c>
      <c r="U27" s="69">
        <f t="shared" si="11"/>
        <v>29.572973348731612</v>
      </c>
      <c r="V27" s="69">
        <f t="shared" si="11"/>
        <v>30.092427411438997</v>
      </c>
      <c r="W27" s="69">
        <f t="shared" ref="W27:Y27" si="12">SUM(W28:W32)</f>
        <v>30.10826859231593</v>
      </c>
      <c r="X27" s="69">
        <f t="shared" si="12"/>
        <v>28.642796793414174</v>
      </c>
      <c r="Y27" s="69">
        <f t="shared" si="12"/>
        <v>26.569185531817432</v>
      </c>
      <c r="DA27" s="88" t="s">
        <v>249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384</v>
      </c>
    </row>
    <row r="29" spans="1:105" s="2" customFormat="1" ht="12" customHeight="1" x14ac:dyDescent="0.25">
      <c r="A29" s="28" t="s">
        <v>74</v>
      </c>
      <c r="B29" s="72">
        <v>16.741053221467318</v>
      </c>
      <c r="C29" s="72">
        <v>16.736174830732821</v>
      </c>
      <c r="D29" s="72">
        <v>16.693166692191305</v>
      </c>
      <c r="E29" s="72">
        <v>17.430295249775046</v>
      </c>
      <c r="F29" s="72">
        <v>17.772233351113805</v>
      </c>
      <c r="G29" s="72">
        <v>17.230786317407592</v>
      </c>
      <c r="H29" s="72">
        <v>15.679282513757622</v>
      </c>
      <c r="I29" s="72">
        <v>16.473859324344605</v>
      </c>
      <c r="J29" s="72">
        <v>16.22259768489911</v>
      </c>
      <c r="K29" s="72">
        <v>16.353144504121421</v>
      </c>
      <c r="L29" s="72">
        <v>16.363878082076056</v>
      </c>
      <c r="M29" s="72">
        <v>17.335259486857193</v>
      </c>
      <c r="N29" s="72">
        <v>17.124114317345459</v>
      </c>
      <c r="O29" s="72">
        <v>16.831020099853415</v>
      </c>
      <c r="P29" s="72">
        <v>16.501926088622803</v>
      </c>
      <c r="Q29" s="72">
        <v>16.831518992534619</v>
      </c>
      <c r="R29" s="72">
        <v>16.632477982049426</v>
      </c>
      <c r="S29" s="72">
        <v>16.83083140762896</v>
      </c>
      <c r="T29" s="72">
        <v>16.89866723989682</v>
      </c>
      <c r="U29" s="72">
        <v>18.520975446641824</v>
      </c>
      <c r="V29" s="72">
        <v>17.330228336677177</v>
      </c>
      <c r="W29" s="72">
        <v>18.145901404413873</v>
      </c>
      <c r="X29" s="72">
        <v>17.884931212381769</v>
      </c>
      <c r="Y29" s="72">
        <v>18.510807776822396</v>
      </c>
      <c r="DA29" s="89" t="s">
        <v>385</v>
      </c>
    </row>
    <row r="30" spans="1:105" ht="12" customHeight="1" x14ac:dyDescent="0.25">
      <c r="A30" s="28" t="s">
        <v>189</v>
      </c>
      <c r="B30" s="72">
        <v>0</v>
      </c>
      <c r="C30" s="72">
        <v>0</v>
      </c>
      <c r="D30" s="72">
        <v>0</v>
      </c>
      <c r="E30" s="72">
        <v>0</v>
      </c>
      <c r="F30" s="72">
        <v>0</v>
      </c>
      <c r="G30" s="72">
        <v>0</v>
      </c>
      <c r="H30" s="72">
        <v>0</v>
      </c>
      <c r="I30" s="72">
        <v>0</v>
      </c>
      <c r="J30" s="72">
        <v>0</v>
      </c>
      <c r="K30" s="72">
        <v>0</v>
      </c>
      <c r="L30" s="72">
        <v>0</v>
      </c>
      <c r="M30" s="72">
        <v>0</v>
      </c>
      <c r="N30" s="72">
        <v>0</v>
      </c>
      <c r="O30" s="72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  <c r="X30" s="72">
        <v>0</v>
      </c>
      <c r="Y30" s="72">
        <v>0</v>
      </c>
      <c r="DA30" s="89" t="s">
        <v>386</v>
      </c>
    </row>
    <row r="31" spans="1:105" ht="12" customHeight="1" x14ac:dyDescent="0.25">
      <c r="A31" s="28" t="s">
        <v>202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387</v>
      </c>
    </row>
    <row r="32" spans="1:105" ht="12" customHeight="1" x14ac:dyDescent="0.25">
      <c r="A32" s="32" t="s">
        <v>53</v>
      </c>
      <c r="B32" s="77">
        <v>4.5502273791654764</v>
      </c>
      <c r="C32" s="77">
        <v>5.9399687455348955</v>
      </c>
      <c r="D32" s="77">
        <v>6.6223774448236119</v>
      </c>
      <c r="E32" s="77">
        <v>6.710427323366984</v>
      </c>
      <c r="F32" s="77">
        <v>7.5535010718944475</v>
      </c>
      <c r="G32" s="77">
        <v>7.6912548426697098</v>
      </c>
      <c r="H32" s="77">
        <v>7.3958473877787823</v>
      </c>
      <c r="I32" s="77">
        <v>6.8418202624013666</v>
      </c>
      <c r="J32" s="77">
        <v>6.5995918619251306</v>
      </c>
      <c r="K32" s="77">
        <v>7.185851231771589</v>
      </c>
      <c r="L32" s="77">
        <v>7.0544652899893032</v>
      </c>
      <c r="M32" s="77">
        <v>8.0870485836226358</v>
      </c>
      <c r="N32" s="77">
        <v>6.1179020765773355</v>
      </c>
      <c r="O32" s="77">
        <v>7.0753849097493937</v>
      </c>
      <c r="P32" s="77">
        <v>9.3516055065529606</v>
      </c>
      <c r="Q32" s="77">
        <v>8.5540032460185529</v>
      </c>
      <c r="R32" s="77">
        <v>8.5990035241251324</v>
      </c>
      <c r="S32" s="77">
        <v>9.8531489807762558</v>
      </c>
      <c r="T32" s="77">
        <v>8.7633005156320145</v>
      </c>
      <c r="U32" s="77">
        <v>11.051997902089788</v>
      </c>
      <c r="V32" s="77">
        <v>12.762199074761822</v>
      </c>
      <c r="W32" s="77">
        <v>11.962367187902059</v>
      </c>
      <c r="X32" s="77">
        <v>10.757865581032405</v>
      </c>
      <c r="Y32" s="77">
        <v>8.0583777549950337</v>
      </c>
      <c r="DA32" s="92" t="s">
        <v>388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389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>
        <f t="shared" ref="B3:Q3" si="0">SUM(B4,B15,B17,B27)</f>
        <v>154.27092416542143</v>
      </c>
      <c r="C3" s="65">
        <f t="shared" si="0"/>
        <v>150.69565953684292</v>
      </c>
      <c r="D3" s="65">
        <f t="shared" si="0"/>
        <v>158.58544812587724</v>
      </c>
      <c r="E3" s="65">
        <f t="shared" si="0"/>
        <v>176.10653095958097</v>
      </c>
      <c r="F3" s="65">
        <f t="shared" si="0"/>
        <v>172.69827448888515</v>
      </c>
      <c r="G3" s="65">
        <f t="shared" si="0"/>
        <v>177.0356074405924</v>
      </c>
      <c r="H3" s="65">
        <f t="shared" si="0"/>
        <v>197.21712152779392</v>
      </c>
      <c r="I3" s="65">
        <f t="shared" si="0"/>
        <v>228.03786312900036</v>
      </c>
      <c r="J3" s="65">
        <f t="shared" si="0"/>
        <v>241.20240330767939</v>
      </c>
      <c r="K3" s="65">
        <f t="shared" si="0"/>
        <v>253.39221195029279</v>
      </c>
      <c r="L3" s="65">
        <f t="shared" si="0"/>
        <v>258.20018285781879</v>
      </c>
      <c r="M3" s="65">
        <f t="shared" si="0"/>
        <v>259.16900714622761</v>
      </c>
      <c r="N3" s="65">
        <f t="shared" si="0"/>
        <v>286.2336063902768</v>
      </c>
      <c r="O3" s="65">
        <f t="shared" si="0"/>
        <v>250.91783390543523</v>
      </c>
      <c r="P3" s="65">
        <f t="shared" si="0"/>
        <v>237.42520928737832</v>
      </c>
      <c r="Q3" s="65">
        <f t="shared" si="0"/>
        <v>262.62942033085892</v>
      </c>
      <c r="R3" s="65">
        <f t="shared" ref="R3:V3" si="1">SUM(R4,R15,R17,R27)</f>
        <v>285.36770488795725</v>
      </c>
      <c r="S3" s="65">
        <f t="shared" si="1"/>
        <v>289.5614676702038</v>
      </c>
      <c r="T3" s="65">
        <f t="shared" si="1"/>
        <v>314.50495721237428</v>
      </c>
      <c r="U3" s="65">
        <f t="shared" si="1"/>
        <v>334.62318195977798</v>
      </c>
      <c r="V3" s="65">
        <f t="shared" si="1"/>
        <v>340.29682054517662</v>
      </c>
      <c r="W3" s="65">
        <f t="shared" ref="W3:Y3" si="2">SUM(W4,W15,W17,W27)</f>
        <v>340.54431683683646</v>
      </c>
      <c r="X3" s="65">
        <f t="shared" si="2"/>
        <v>350.34531359351234</v>
      </c>
      <c r="Y3" s="65">
        <f t="shared" si="2"/>
        <v>356.82767567744963</v>
      </c>
      <c r="DA3" s="87" t="s">
        <v>390</v>
      </c>
    </row>
    <row r="4" spans="1:105" ht="12.95" customHeight="1" x14ac:dyDescent="0.25">
      <c r="A4" s="68" t="s">
        <v>57</v>
      </c>
      <c r="B4" s="69">
        <f t="shared" ref="B4:Q4" si="3">SUM(B5:B14)</f>
        <v>60.718137486695611</v>
      </c>
      <c r="C4" s="69">
        <f t="shared" si="3"/>
        <v>62.2847276179413</v>
      </c>
      <c r="D4" s="69">
        <f t="shared" si="3"/>
        <v>65.46337272292395</v>
      </c>
      <c r="E4" s="69">
        <f t="shared" si="3"/>
        <v>69.017377608677677</v>
      </c>
      <c r="F4" s="69">
        <f t="shared" si="3"/>
        <v>63.060580969856531</v>
      </c>
      <c r="G4" s="69">
        <f t="shared" si="3"/>
        <v>55.956314923812442</v>
      </c>
      <c r="H4" s="69">
        <f t="shared" si="3"/>
        <v>57.201905766251407</v>
      </c>
      <c r="I4" s="69">
        <f t="shared" si="3"/>
        <v>56.085445108190939</v>
      </c>
      <c r="J4" s="69">
        <f t="shared" si="3"/>
        <v>51.895205962251502</v>
      </c>
      <c r="K4" s="69">
        <f t="shared" si="3"/>
        <v>59.121605657900552</v>
      </c>
      <c r="L4" s="69">
        <f t="shared" si="3"/>
        <v>49.793490651556745</v>
      </c>
      <c r="M4" s="69">
        <f t="shared" si="3"/>
        <v>58.903812337551194</v>
      </c>
      <c r="N4" s="69">
        <f t="shared" si="3"/>
        <v>58.01368813624223</v>
      </c>
      <c r="O4" s="69">
        <f t="shared" si="3"/>
        <v>47.508301733606075</v>
      </c>
      <c r="P4" s="69">
        <f t="shared" si="3"/>
        <v>43.674458089776309</v>
      </c>
      <c r="Q4" s="69">
        <f t="shared" si="3"/>
        <v>56.95323945118998</v>
      </c>
      <c r="R4" s="69">
        <f t="shared" ref="R4:V4" si="4">SUM(R5:R14)</f>
        <v>59.464922998923967</v>
      </c>
      <c r="S4" s="69">
        <f t="shared" si="4"/>
        <v>62.187224350719909</v>
      </c>
      <c r="T4" s="69">
        <f t="shared" si="4"/>
        <v>67.172951282328142</v>
      </c>
      <c r="U4" s="69">
        <f t="shared" si="4"/>
        <v>77.845865293416026</v>
      </c>
      <c r="V4" s="69">
        <f t="shared" si="4"/>
        <v>81.629190462901306</v>
      </c>
      <c r="W4" s="69">
        <f t="shared" ref="W4:Y4" si="5">SUM(W5:W14)</f>
        <v>78.1341215798479</v>
      </c>
      <c r="X4" s="69">
        <f t="shared" si="5"/>
        <v>84.585237110228661</v>
      </c>
      <c r="Y4" s="69">
        <f t="shared" si="5"/>
        <v>72.747171340857292</v>
      </c>
      <c r="DA4" s="88" t="s">
        <v>391</v>
      </c>
    </row>
    <row r="5" spans="1:105" ht="12" customHeight="1" x14ac:dyDescent="0.25">
      <c r="A5" s="28" t="s">
        <v>51</v>
      </c>
      <c r="B5" s="72">
        <v>0</v>
      </c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X5" s="72">
        <v>0</v>
      </c>
      <c r="Y5" s="72">
        <v>0</v>
      </c>
      <c r="DA5" s="89" t="s">
        <v>392</v>
      </c>
    </row>
    <row r="6" spans="1:105" ht="12" customHeight="1" x14ac:dyDescent="0.25">
      <c r="A6" s="28" t="s">
        <v>74</v>
      </c>
      <c r="B6" s="72">
        <v>14.595162004130945</v>
      </c>
      <c r="C6" s="72">
        <v>14.74420425026274</v>
      </c>
      <c r="D6" s="72">
        <v>15.324177154171123</v>
      </c>
      <c r="E6" s="72">
        <v>16.86557814223967</v>
      </c>
      <c r="F6" s="72">
        <v>16.107395442822153</v>
      </c>
      <c r="G6" s="72">
        <v>15.149147653739423</v>
      </c>
      <c r="H6" s="72">
        <v>8.2224252775758782</v>
      </c>
      <c r="I6" s="72">
        <v>8.3721095445685023</v>
      </c>
      <c r="J6" s="72">
        <v>7.6936419752169023</v>
      </c>
      <c r="K6" s="72">
        <v>8.6586691278549512</v>
      </c>
      <c r="L6" s="72">
        <v>7.9990556556149759</v>
      </c>
      <c r="M6" s="72">
        <v>9.6688003530895799</v>
      </c>
      <c r="N6" s="72">
        <v>9.5935123988143367</v>
      </c>
      <c r="O6" s="72">
        <v>8.0709248537201272</v>
      </c>
      <c r="P6" s="72">
        <v>7.2822956602412159</v>
      </c>
      <c r="Q6" s="72">
        <v>8.6414574981633692</v>
      </c>
      <c r="R6" s="72">
        <v>9.2656374755315341</v>
      </c>
      <c r="S6" s="72">
        <v>7.9411841336267228</v>
      </c>
      <c r="T6" s="72">
        <v>5.9187390438350667</v>
      </c>
      <c r="U6" s="72">
        <v>7.1028428431721515</v>
      </c>
      <c r="V6" s="72">
        <v>7.3852857123331717</v>
      </c>
      <c r="W6" s="72">
        <v>8.1441940920543363</v>
      </c>
      <c r="X6" s="72">
        <v>9.3999577175207261</v>
      </c>
      <c r="Y6" s="72">
        <v>8.5852249195457606</v>
      </c>
      <c r="DA6" s="89" t="s">
        <v>393</v>
      </c>
    </row>
    <row r="7" spans="1:105" ht="12" customHeight="1" x14ac:dyDescent="0.25">
      <c r="A7" s="28" t="s">
        <v>200</v>
      </c>
      <c r="B7" s="72">
        <v>42.3792795169391</v>
      </c>
      <c r="C7" s="72">
        <v>43.275852662685438</v>
      </c>
      <c r="D7" s="72">
        <v>44.650195378435647</v>
      </c>
      <c r="E7" s="72">
        <v>46.034536041770934</v>
      </c>
      <c r="F7" s="72">
        <v>40.421576079410144</v>
      </c>
      <c r="G7" s="72">
        <v>34.149345488240677</v>
      </c>
      <c r="H7" s="72">
        <v>41.255768288186296</v>
      </c>
      <c r="I7" s="72">
        <v>38.412688130953569</v>
      </c>
      <c r="J7" s="72">
        <v>34.223204805312946</v>
      </c>
      <c r="K7" s="72">
        <v>38.789961065479893</v>
      </c>
      <c r="L7" s="72">
        <v>32.32638769289656</v>
      </c>
      <c r="M7" s="72">
        <v>38.012975313161448</v>
      </c>
      <c r="N7" s="72">
        <v>37.776788689751157</v>
      </c>
      <c r="O7" s="72">
        <v>30.385817646616772</v>
      </c>
      <c r="P7" s="72">
        <v>27.268831882781424</v>
      </c>
      <c r="Q7" s="72">
        <v>33.547353339760264</v>
      </c>
      <c r="R7" s="72">
        <v>33.947631029594604</v>
      </c>
      <c r="S7" s="72">
        <v>34.611435393100919</v>
      </c>
      <c r="T7" s="72">
        <v>27.218913655949482</v>
      </c>
      <c r="U7" s="72">
        <v>31.647433455428409</v>
      </c>
      <c r="V7" s="72">
        <v>32.45805711371942</v>
      </c>
      <c r="W7" s="72">
        <v>28.502431177411804</v>
      </c>
      <c r="X7" s="72">
        <v>32.620787200583209</v>
      </c>
      <c r="Y7" s="72">
        <v>27.337332875879149</v>
      </c>
      <c r="DA7" s="89" t="s">
        <v>394</v>
      </c>
    </row>
    <row r="8" spans="1:105" ht="12" customHeight="1" x14ac:dyDescent="0.25">
      <c r="A8" s="28" t="s">
        <v>189</v>
      </c>
      <c r="B8" s="72">
        <v>0</v>
      </c>
      <c r="C8" s="72">
        <v>0</v>
      </c>
      <c r="D8" s="72">
        <v>0</v>
      </c>
      <c r="E8" s="72">
        <v>0</v>
      </c>
      <c r="F8" s="72">
        <v>0</v>
      </c>
      <c r="G8" s="72">
        <v>0</v>
      </c>
      <c r="H8" s="72">
        <v>0</v>
      </c>
      <c r="I8" s="72">
        <v>0</v>
      </c>
      <c r="J8" s="72">
        <v>0</v>
      </c>
      <c r="K8" s="72">
        <v>0</v>
      </c>
      <c r="L8" s="72">
        <v>0</v>
      </c>
      <c r="M8" s="72">
        <v>0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X8" s="72">
        <v>0</v>
      </c>
      <c r="Y8" s="72">
        <v>0</v>
      </c>
      <c r="DA8" s="89" t="s">
        <v>395</v>
      </c>
    </row>
    <row r="9" spans="1:105" ht="12" customHeight="1" x14ac:dyDescent="0.25">
      <c r="A9" s="28" t="s">
        <v>202</v>
      </c>
      <c r="B9" s="72">
        <v>1.2126112558887965</v>
      </c>
      <c r="C9" s="72">
        <v>1.2641501172547174</v>
      </c>
      <c r="D9" s="72">
        <v>1.5104582921975482</v>
      </c>
      <c r="E9" s="72">
        <v>1.5098588548933052</v>
      </c>
      <c r="F9" s="72">
        <v>1.7165273200151958</v>
      </c>
      <c r="G9" s="72">
        <v>2.0753660860483985</v>
      </c>
      <c r="H9" s="72">
        <v>2.3442834642786723</v>
      </c>
      <c r="I9" s="72">
        <v>3.0077561374542423</v>
      </c>
      <c r="J9" s="72">
        <v>4.6499696723304487</v>
      </c>
      <c r="K9" s="72">
        <v>6.3438671955718462</v>
      </c>
      <c r="L9" s="72">
        <v>4.209163223496371</v>
      </c>
      <c r="M9" s="72">
        <v>5.3437391896979074</v>
      </c>
      <c r="N9" s="72">
        <v>6.2219260454616174</v>
      </c>
      <c r="O9" s="72">
        <v>5.5815604976249231</v>
      </c>
      <c r="P9" s="72">
        <v>4.3960850105970426</v>
      </c>
      <c r="Q9" s="72">
        <v>7.6773558722684889</v>
      </c>
      <c r="R9" s="72">
        <v>8.7150689677496391</v>
      </c>
      <c r="S9" s="72">
        <v>10.764799062027903</v>
      </c>
      <c r="T9" s="72">
        <v>11.404132291497605</v>
      </c>
      <c r="U9" s="72">
        <v>11.913403711544165</v>
      </c>
      <c r="V9" s="72">
        <v>12.722040240478139</v>
      </c>
      <c r="W9" s="72">
        <v>11.894655710203537</v>
      </c>
      <c r="X9" s="72">
        <v>12.889850999387695</v>
      </c>
      <c r="Y9" s="72">
        <v>11.4103934189495</v>
      </c>
      <c r="DA9" s="89" t="s">
        <v>396</v>
      </c>
    </row>
    <row r="10" spans="1:105" ht="12" customHeight="1" x14ac:dyDescent="0.25">
      <c r="A10" s="28" t="s">
        <v>197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397</v>
      </c>
    </row>
    <row r="11" spans="1:105" ht="12" customHeight="1" x14ac:dyDescent="0.25">
      <c r="A11" s="28" t="s">
        <v>198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DA11" s="89" t="s">
        <v>398</v>
      </c>
    </row>
    <row r="12" spans="1:105" ht="12" customHeight="1" x14ac:dyDescent="0.25">
      <c r="A12" s="28" t="s">
        <v>95</v>
      </c>
      <c r="B12" s="72">
        <v>7.9919926474122466E-2</v>
      </c>
      <c r="C12" s="72">
        <v>8.43146227494177E-2</v>
      </c>
      <c r="D12" s="72">
        <v>0.11319121566435818</v>
      </c>
      <c r="E12" s="72">
        <v>0.16092384976587001</v>
      </c>
      <c r="F12" s="72">
        <v>0.15401507499031869</v>
      </c>
      <c r="G12" s="72">
        <v>0.14670236738153422</v>
      </c>
      <c r="H12" s="72">
        <v>0.22001436583528783</v>
      </c>
      <c r="I12" s="72">
        <v>0.40514717277611439</v>
      </c>
      <c r="J12" s="72">
        <v>0.47124663565392017</v>
      </c>
      <c r="K12" s="72">
        <v>0.61844877069052362</v>
      </c>
      <c r="L12" s="72">
        <v>1.2721435091749529</v>
      </c>
      <c r="M12" s="72">
        <v>1.707865735312311</v>
      </c>
      <c r="N12" s="72">
        <v>2.3507528068934045</v>
      </c>
      <c r="O12" s="72">
        <v>2.3139049795309021</v>
      </c>
      <c r="P12" s="72">
        <v>2.4043370621510372</v>
      </c>
      <c r="Q12" s="72">
        <v>2.3822242616870013</v>
      </c>
      <c r="R12" s="72">
        <v>2.3241124060499567</v>
      </c>
      <c r="S12" s="72">
        <v>2.2406806704304714</v>
      </c>
      <c r="T12" s="72">
        <v>16.392711541872732</v>
      </c>
      <c r="U12" s="72">
        <v>18.003744007072854</v>
      </c>
      <c r="V12" s="72">
        <v>18.265782124532169</v>
      </c>
      <c r="W12" s="72">
        <v>19.15532632259978</v>
      </c>
      <c r="X12" s="72">
        <v>17.742038155048196</v>
      </c>
      <c r="Y12" s="72">
        <v>18.037284683288508</v>
      </c>
      <c r="DA12" s="89" t="s">
        <v>399</v>
      </c>
    </row>
    <row r="13" spans="1:105" ht="12" customHeight="1" x14ac:dyDescent="0.25">
      <c r="A13" s="73" t="s">
        <v>94</v>
      </c>
      <c r="B13" s="74">
        <v>1.9452635447713553</v>
      </c>
      <c r="C13" s="74">
        <v>2.3081942849203876</v>
      </c>
      <c r="D13" s="74">
        <v>3.1869503577150313</v>
      </c>
      <c r="E13" s="74">
        <v>3.7754471649563461</v>
      </c>
      <c r="F13" s="74">
        <v>4.0041059984059091</v>
      </c>
      <c r="G13" s="74">
        <v>3.8703963621377522</v>
      </c>
      <c r="H13" s="74">
        <v>4.6487094494349641</v>
      </c>
      <c r="I13" s="74">
        <v>5.4541765589994018</v>
      </c>
      <c r="J13" s="74">
        <v>4.4880118659539674</v>
      </c>
      <c r="K13" s="74">
        <v>4.2667712655640813</v>
      </c>
      <c r="L13" s="74">
        <v>3.629372448987068</v>
      </c>
      <c r="M13" s="74">
        <v>3.6867824940746639</v>
      </c>
      <c r="N13" s="74">
        <v>1.6958571179691444</v>
      </c>
      <c r="O13" s="74">
        <v>0.79918034257561521</v>
      </c>
      <c r="P13" s="74">
        <v>1.9155705197707669</v>
      </c>
      <c r="Q13" s="74">
        <v>4.2463117155081918</v>
      </c>
      <c r="R13" s="74">
        <v>4.7421823051282548</v>
      </c>
      <c r="S13" s="74">
        <v>6.1048611286354468</v>
      </c>
      <c r="T13" s="74">
        <v>5.8622046827797467</v>
      </c>
      <c r="U13" s="74">
        <v>8.7454458943408788</v>
      </c>
      <c r="V13" s="74">
        <v>10.351826959433085</v>
      </c>
      <c r="W13" s="74">
        <v>10.02675647107187</v>
      </c>
      <c r="X13" s="74">
        <v>11.46458324240451</v>
      </c>
      <c r="Y13" s="74">
        <v>6.9748821676560384</v>
      </c>
      <c r="DA13" s="90" t="s">
        <v>400</v>
      </c>
    </row>
    <row r="14" spans="1:105" ht="12" customHeight="1" x14ac:dyDescent="0.25">
      <c r="A14" s="75" t="s">
        <v>97</v>
      </c>
      <c r="B14" s="76">
        <v>0.5059012384912881</v>
      </c>
      <c r="C14" s="76">
        <v>0.60801168006859663</v>
      </c>
      <c r="D14" s="76">
        <v>0.6784003247402437</v>
      </c>
      <c r="E14" s="76">
        <v>0.67103355505155438</v>
      </c>
      <c r="F14" s="76">
        <v>0.65696105421280926</v>
      </c>
      <c r="G14" s="76">
        <v>0.56535696626464982</v>
      </c>
      <c r="H14" s="76">
        <v>0.51070492094030273</v>
      </c>
      <c r="I14" s="76">
        <v>0.43356756343911157</v>
      </c>
      <c r="J14" s="76">
        <v>0.36913100778331326</v>
      </c>
      <c r="K14" s="76">
        <v>0.44388823273926503</v>
      </c>
      <c r="L14" s="76">
        <v>0.35736812138682139</v>
      </c>
      <c r="M14" s="76">
        <v>0.48364925221528476</v>
      </c>
      <c r="N14" s="76">
        <v>0.37485107735256523</v>
      </c>
      <c r="O14" s="76">
        <v>0.35691341353773509</v>
      </c>
      <c r="P14" s="76">
        <v>0.40733795423482605</v>
      </c>
      <c r="Q14" s="76">
        <v>0.45853676380267172</v>
      </c>
      <c r="R14" s="76">
        <v>0.47029081486998542</v>
      </c>
      <c r="S14" s="76">
        <v>0.52426396289844712</v>
      </c>
      <c r="T14" s="76">
        <v>0.37625006639350433</v>
      </c>
      <c r="U14" s="76">
        <v>0.43299538185758291</v>
      </c>
      <c r="V14" s="76">
        <v>0.44619831240532265</v>
      </c>
      <c r="W14" s="76">
        <v>0.41075780650657312</v>
      </c>
      <c r="X14" s="76">
        <v>0.46801979528432347</v>
      </c>
      <c r="Y14" s="76">
        <v>0.40205327553835202</v>
      </c>
      <c r="DA14" s="91" t="s">
        <v>401</v>
      </c>
    </row>
    <row r="15" spans="1:105" ht="12.95" customHeight="1" x14ac:dyDescent="0.25">
      <c r="A15" s="68" t="s">
        <v>92</v>
      </c>
      <c r="B15" s="69">
        <f t="shared" ref="B15:Y15" si="6">B16</f>
        <v>43.929395897950258</v>
      </c>
      <c r="C15" s="69">
        <f t="shared" si="6"/>
        <v>39.433689813201312</v>
      </c>
      <c r="D15" s="69">
        <f t="shared" si="6"/>
        <v>40.02793547622845</v>
      </c>
      <c r="E15" s="69">
        <f t="shared" si="6"/>
        <v>49.829313565429111</v>
      </c>
      <c r="F15" s="69">
        <f t="shared" si="6"/>
        <v>48.255385887604263</v>
      </c>
      <c r="G15" s="69">
        <f t="shared" si="6"/>
        <v>54.725354355731703</v>
      </c>
      <c r="H15" s="69">
        <f t="shared" si="6"/>
        <v>73.727903307167011</v>
      </c>
      <c r="I15" s="69">
        <f t="shared" si="6"/>
        <v>97.105173752995768</v>
      </c>
      <c r="J15" s="69">
        <f t="shared" si="6"/>
        <v>112.82386835613903</v>
      </c>
      <c r="K15" s="69">
        <f t="shared" si="6"/>
        <v>115.20831948521611</v>
      </c>
      <c r="L15" s="69">
        <f t="shared" si="6"/>
        <v>128.15001903507596</v>
      </c>
      <c r="M15" s="69">
        <f t="shared" si="6"/>
        <v>116.43093518089923</v>
      </c>
      <c r="N15" s="69">
        <f t="shared" si="6"/>
        <v>147.99868610916388</v>
      </c>
      <c r="O15" s="69">
        <f t="shared" si="6"/>
        <v>127.30204134395473</v>
      </c>
      <c r="P15" s="69">
        <f t="shared" si="6"/>
        <v>115.67671374158735</v>
      </c>
      <c r="Q15" s="69">
        <f t="shared" si="6"/>
        <v>125.15014285781282</v>
      </c>
      <c r="R15" s="69">
        <f t="shared" si="6"/>
        <v>142.91483899145288</v>
      </c>
      <c r="S15" s="69">
        <f t="shared" si="6"/>
        <v>138.85721220639007</v>
      </c>
      <c r="T15" s="69">
        <f t="shared" si="6"/>
        <v>159.72279721596473</v>
      </c>
      <c r="U15" s="69">
        <f t="shared" si="6"/>
        <v>165.04205171121106</v>
      </c>
      <c r="V15" s="69">
        <f t="shared" si="6"/>
        <v>163.78539799187917</v>
      </c>
      <c r="W15" s="69">
        <f t="shared" si="6"/>
        <v>166.23350435602742</v>
      </c>
      <c r="X15" s="69">
        <f t="shared" si="6"/>
        <v>170.34609381659061</v>
      </c>
      <c r="Y15" s="69">
        <f t="shared" si="6"/>
        <v>191.98141929612589</v>
      </c>
      <c r="DA15" s="88" t="s">
        <v>402</v>
      </c>
    </row>
    <row r="16" spans="1:105" ht="12" customHeight="1" x14ac:dyDescent="0.25">
      <c r="A16" s="28" t="s">
        <v>91</v>
      </c>
      <c r="B16" s="72">
        <v>43.929395897950258</v>
      </c>
      <c r="C16" s="72">
        <v>39.433689813201312</v>
      </c>
      <c r="D16" s="72">
        <v>40.02793547622845</v>
      </c>
      <c r="E16" s="72">
        <v>49.829313565429111</v>
      </c>
      <c r="F16" s="72">
        <v>48.255385887604263</v>
      </c>
      <c r="G16" s="72">
        <v>54.725354355731703</v>
      </c>
      <c r="H16" s="72">
        <v>73.727903307167011</v>
      </c>
      <c r="I16" s="72">
        <v>97.105173752995768</v>
      </c>
      <c r="J16" s="72">
        <v>112.82386835613903</v>
      </c>
      <c r="K16" s="72">
        <v>115.20831948521611</v>
      </c>
      <c r="L16" s="72">
        <v>128.15001903507596</v>
      </c>
      <c r="M16" s="72">
        <v>116.43093518089923</v>
      </c>
      <c r="N16" s="72">
        <v>147.99868610916388</v>
      </c>
      <c r="O16" s="72">
        <v>127.30204134395473</v>
      </c>
      <c r="P16" s="72">
        <v>115.67671374158735</v>
      </c>
      <c r="Q16" s="72">
        <v>125.15014285781282</v>
      </c>
      <c r="R16" s="72">
        <v>142.91483899145288</v>
      </c>
      <c r="S16" s="72">
        <v>138.85721220639007</v>
      </c>
      <c r="T16" s="72">
        <v>159.72279721596473</v>
      </c>
      <c r="U16" s="72">
        <v>165.04205171121106</v>
      </c>
      <c r="V16" s="72">
        <v>163.78539799187917</v>
      </c>
      <c r="W16" s="72">
        <v>166.23350435602742</v>
      </c>
      <c r="X16" s="72">
        <v>170.34609381659061</v>
      </c>
      <c r="Y16" s="72">
        <v>191.98141929612589</v>
      </c>
      <c r="DA16" s="89" t="s">
        <v>403</v>
      </c>
    </row>
    <row r="17" spans="1:105" ht="12.95" customHeight="1" x14ac:dyDescent="0.25">
      <c r="A17" s="68" t="s">
        <v>55</v>
      </c>
      <c r="B17" s="69">
        <f t="shared" ref="B17:Q17" si="7">SUM(B18:B26)</f>
        <v>37.292006868209619</v>
      </c>
      <c r="C17" s="69">
        <f t="shared" si="7"/>
        <v>35.623429843855298</v>
      </c>
      <c r="D17" s="69">
        <f t="shared" si="7"/>
        <v>39.23920387286438</v>
      </c>
      <c r="E17" s="69">
        <f t="shared" si="7"/>
        <v>42.902761717066838</v>
      </c>
      <c r="F17" s="69">
        <f t="shared" si="7"/>
        <v>46.187293846628478</v>
      </c>
      <c r="G17" s="69">
        <f t="shared" si="7"/>
        <v>51.310633892268058</v>
      </c>
      <c r="H17" s="69">
        <f t="shared" si="7"/>
        <v>52.265726129369725</v>
      </c>
      <c r="I17" s="69">
        <f t="shared" si="7"/>
        <v>60.767891072384018</v>
      </c>
      <c r="J17" s="69">
        <f t="shared" si="7"/>
        <v>62.701459458461422</v>
      </c>
      <c r="K17" s="69">
        <f t="shared" si="7"/>
        <v>64.753815574820891</v>
      </c>
      <c r="L17" s="69">
        <f t="shared" si="7"/>
        <v>66.014521811739272</v>
      </c>
      <c r="M17" s="69">
        <f t="shared" si="7"/>
        <v>68.265236452379426</v>
      </c>
      <c r="N17" s="69">
        <f t="shared" si="7"/>
        <v>66.199310868174493</v>
      </c>
      <c r="O17" s="69">
        <f t="shared" si="7"/>
        <v>61.503419967833409</v>
      </c>
      <c r="P17" s="69">
        <f t="shared" si="7"/>
        <v>61.90997722768509</v>
      </c>
      <c r="Q17" s="69">
        <f t="shared" si="7"/>
        <v>64.724457085486691</v>
      </c>
      <c r="R17" s="69">
        <f t="shared" ref="R17:V17" si="8">SUM(R18:R26)</f>
        <v>67.178825102395081</v>
      </c>
      <c r="S17" s="69">
        <f t="shared" si="8"/>
        <v>71.498604663265979</v>
      </c>
      <c r="T17" s="69">
        <f t="shared" si="8"/>
        <v>71.217648266081596</v>
      </c>
      <c r="U17" s="69">
        <f t="shared" si="8"/>
        <v>72.401673193289938</v>
      </c>
      <c r="V17" s="69">
        <f t="shared" si="8"/>
        <v>74.583124419756388</v>
      </c>
      <c r="W17" s="69">
        <f t="shared" ref="W17:Y17" si="9">SUM(W18:W26)</f>
        <v>75.798471886768752</v>
      </c>
      <c r="X17" s="69">
        <f t="shared" si="9"/>
        <v>75.966952664799066</v>
      </c>
      <c r="Y17" s="69">
        <f t="shared" si="9"/>
        <v>74.404100430471757</v>
      </c>
      <c r="DA17" s="88" t="s">
        <v>404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0</v>
      </c>
      <c r="DA18" s="89" t="s">
        <v>405</v>
      </c>
    </row>
    <row r="19" spans="1:105" s="2" customFormat="1" ht="12" customHeight="1" x14ac:dyDescent="0.25">
      <c r="A19" s="28" t="s">
        <v>74</v>
      </c>
      <c r="B19" s="72">
        <v>0.76743238386959955</v>
      </c>
      <c r="C19" s="72">
        <v>0.7505194473591692</v>
      </c>
      <c r="D19" s="72">
        <v>0.78375277731194137</v>
      </c>
      <c r="E19" s="72">
        <v>0.80174290620951549</v>
      </c>
      <c r="F19" s="72">
        <v>0.78537414591709265</v>
      </c>
      <c r="G19" s="72">
        <v>0.82754678956370964</v>
      </c>
      <c r="H19" s="72">
        <v>0.80710882027710396</v>
      </c>
      <c r="I19" s="72">
        <v>0.80174278309516533</v>
      </c>
      <c r="J19" s="72">
        <v>0.83449439604367881</v>
      </c>
      <c r="K19" s="72">
        <v>0.85190156130664407</v>
      </c>
      <c r="L19" s="72">
        <v>0.8553466364310226</v>
      </c>
      <c r="M19" s="72">
        <v>0.87321841049164872</v>
      </c>
      <c r="N19" s="72">
        <v>0.8850291854253286</v>
      </c>
      <c r="O19" s="72">
        <v>0.88100618500923789</v>
      </c>
      <c r="P19" s="72">
        <v>0.9278435200825158</v>
      </c>
      <c r="Q19" s="72">
        <v>1.0069734412364568</v>
      </c>
      <c r="R19" s="72">
        <v>1.0801045990647193</v>
      </c>
      <c r="S19" s="72">
        <v>1.1713180580274176</v>
      </c>
      <c r="T19" s="72">
        <v>1.2370296025134373</v>
      </c>
      <c r="U19" s="72">
        <v>1.3162195408273341</v>
      </c>
      <c r="V19" s="72">
        <v>1.3251256365772432</v>
      </c>
      <c r="W19" s="72">
        <v>1.6841138407648573</v>
      </c>
      <c r="X19" s="72">
        <v>1.7981014765834853</v>
      </c>
      <c r="Y19" s="72">
        <v>1.6107949197873164</v>
      </c>
      <c r="DA19" s="89" t="s">
        <v>406</v>
      </c>
    </row>
    <row r="20" spans="1:105" ht="12" customHeight="1" x14ac:dyDescent="0.25">
      <c r="A20" s="28" t="s">
        <v>200</v>
      </c>
      <c r="B20" s="72">
        <v>1.1067645411648739</v>
      </c>
      <c r="C20" s="72">
        <v>1.0100218095704234</v>
      </c>
      <c r="D20" s="72">
        <v>1.1084270924679289</v>
      </c>
      <c r="E20" s="72">
        <v>1.2135028839205309</v>
      </c>
      <c r="F20" s="72">
        <v>1.2339498777911149</v>
      </c>
      <c r="G20" s="72">
        <v>1.3225157558841798</v>
      </c>
      <c r="H20" s="72">
        <v>1.6235814089814724</v>
      </c>
      <c r="I20" s="72">
        <v>1.8004191509835101</v>
      </c>
      <c r="J20" s="72">
        <v>1.8018945237292199</v>
      </c>
      <c r="K20" s="72">
        <v>1.8327724433892452</v>
      </c>
      <c r="L20" s="72">
        <v>1.83500523074</v>
      </c>
      <c r="M20" s="72">
        <v>1.8464372635332229</v>
      </c>
      <c r="N20" s="72">
        <v>1.8706484122237914</v>
      </c>
      <c r="O20" s="72">
        <v>1.8624915632552239</v>
      </c>
      <c r="P20" s="72">
        <v>1.912024259541234</v>
      </c>
      <c r="Q20" s="72">
        <v>2.0555962237724015</v>
      </c>
      <c r="R20" s="72">
        <v>2.1490507287265146</v>
      </c>
      <c r="S20" s="72">
        <v>2.277386618753467</v>
      </c>
      <c r="T20" s="72">
        <v>2.3803163967515548</v>
      </c>
      <c r="U20" s="72">
        <v>3.6086851189679203</v>
      </c>
      <c r="V20" s="72">
        <v>3.6598052445446552</v>
      </c>
      <c r="W20" s="72">
        <v>3.1312991526901226</v>
      </c>
      <c r="X20" s="72">
        <v>3.2813998464130893</v>
      </c>
      <c r="Y20" s="72">
        <v>2.7423872239529099</v>
      </c>
      <c r="DA20" s="89" t="s">
        <v>407</v>
      </c>
    </row>
    <row r="21" spans="1:105" ht="12" customHeight="1" x14ac:dyDescent="0.25">
      <c r="A21" s="28" t="s">
        <v>189</v>
      </c>
      <c r="B21" s="72">
        <v>0</v>
      </c>
      <c r="C21" s="72">
        <v>0</v>
      </c>
      <c r="D21" s="72">
        <v>0</v>
      </c>
      <c r="E21" s="72">
        <v>0</v>
      </c>
      <c r="F21" s="72">
        <v>0</v>
      </c>
      <c r="G21" s="72">
        <v>0</v>
      </c>
      <c r="H21" s="72">
        <v>0</v>
      </c>
      <c r="I21" s="72">
        <v>0</v>
      </c>
      <c r="J21" s="72">
        <v>0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X21" s="72">
        <v>0</v>
      </c>
      <c r="Y21" s="72">
        <v>0</v>
      </c>
      <c r="DA21" s="89" t="s">
        <v>408</v>
      </c>
    </row>
    <row r="22" spans="1:105" ht="12" customHeight="1" x14ac:dyDescent="0.25">
      <c r="A22" s="28" t="s">
        <v>202</v>
      </c>
      <c r="B22" s="72">
        <v>5.7154644315705726E-3</v>
      </c>
      <c r="C22" s="72">
        <v>5.7138353307827532E-3</v>
      </c>
      <c r="D22" s="72">
        <v>7.9568682691294138E-3</v>
      </c>
      <c r="E22" s="72">
        <v>9.0479998781825399E-3</v>
      </c>
      <c r="F22" s="72">
        <v>1.2876988182025401E-2</v>
      </c>
      <c r="G22" s="72">
        <v>2.1382174559517929E-2</v>
      </c>
      <c r="H22" s="72">
        <v>2.5868785905078628E-2</v>
      </c>
      <c r="I22" s="72">
        <v>4.2078247317427687E-2</v>
      </c>
      <c r="J22" s="72">
        <v>7.4417132422320634E-2</v>
      </c>
      <c r="K22" s="72">
        <v>9.3026563678450983E-2</v>
      </c>
      <c r="L22" s="72">
        <v>7.5068685775420058E-2</v>
      </c>
      <c r="M22" s="72">
        <v>8.2470601381820052E-2</v>
      </c>
      <c r="N22" s="72">
        <v>8.3004912752892249E-2</v>
      </c>
      <c r="O22" s="72">
        <v>8.1868903640378854E-2</v>
      </c>
      <c r="P22" s="72">
        <v>8.4007647919281364E-2</v>
      </c>
      <c r="Q22" s="72">
        <v>8.8953503049001278E-2</v>
      </c>
      <c r="R22" s="72">
        <v>9.2624027380026758E-2</v>
      </c>
      <c r="S22" s="72">
        <v>9.7518847514739826E-2</v>
      </c>
      <c r="T22" s="72">
        <v>9.9709002847141764E-2</v>
      </c>
      <c r="U22" s="72">
        <v>0.10628874300842778</v>
      </c>
      <c r="V22" s="72">
        <v>0.10795366755564166</v>
      </c>
      <c r="W22" s="72">
        <v>0.1044485375225034</v>
      </c>
      <c r="X22" s="72">
        <v>9.6128161545961141E-2</v>
      </c>
      <c r="Y22" s="72">
        <v>7.764570565329218E-2</v>
      </c>
      <c r="DA22" s="89" t="s">
        <v>409</v>
      </c>
    </row>
    <row r="23" spans="1:105" ht="12" customHeight="1" x14ac:dyDescent="0.25">
      <c r="A23" s="28" t="s">
        <v>197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410</v>
      </c>
    </row>
    <row r="24" spans="1:105" ht="12" customHeight="1" x14ac:dyDescent="0.25">
      <c r="A24" s="28" t="s">
        <v>198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DA24" s="89" t="s">
        <v>411</v>
      </c>
    </row>
    <row r="25" spans="1:105" ht="12" customHeight="1" x14ac:dyDescent="0.25">
      <c r="A25" s="73" t="s">
        <v>53</v>
      </c>
      <c r="B25" s="74">
        <v>5.1541410657848887</v>
      </c>
      <c r="C25" s="74">
        <v>4.5155114937849641</v>
      </c>
      <c r="D25" s="74">
        <v>7.3255066320379427</v>
      </c>
      <c r="E25" s="74">
        <v>10.070740421010678</v>
      </c>
      <c r="F25" s="74">
        <v>10.394858539163874</v>
      </c>
      <c r="G25" s="74">
        <v>13.933342224711176</v>
      </c>
      <c r="H25" s="74">
        <v>12.859726013604192</v>
      </c>
      <c r="I25" s="74">
        <v>12.456325009646626</v>
      </c>
      <c r="J25" s="74">
        <v>12.340868367573155</v>
      </c>
      <c r="K25" s="74">
        <v>12.749975711519683</v>
      </c>
      <c r="L25" s="74">
        <v>11.586762479773142</v>
      </c>
      <c r="M25" s="74">
        <v>12.176609747050403</v>
      </c>
      <c r="N25" s="74">
        <v>8.5454950817620023</v>
      </c>
      <c r="O25" s="74">
        <v>2.8359208997634302</v>
      </c>
      <c r="P25" s="74">
        <v>2.2124130641147981</v>
      </c>
      <c r="Q25" s="74">
        <v>3.8916785433960746</v>
      </c>
      <c r="R25" s="74">
        <v>5.2442340533287473</v>
      </c>
      <c r="S25" s="74">
        <v>8.268632213776332</v>
      </c>
      <c r="T25" s="74">
        <v>6.6287102029204092</v>
      </c>
      <c r="U25" s="74">
        <v>5.5412450527391428</v>
      </c>
      <c r="V25" s="74">
        <v>6.6164651505283185</v>
      </c>
      <c r="W25" s="74">
        <v>6.9075011554475108</v>
      </c>
      <c r="X25" s="74">
        <v>5.7950205147362652</v>
      </c>
      <c r="Y25" s="74">
        <v>4.0233155733396213</v>
      </c>
      <c r="DA25" s="90" t="s">
        <v>412</v>
      </c>
    </row>
    <row r="26" spans="1:105" ht="12" customHeight="1" x14ac:dyDescent="0.25">
      <c r="A26" s="32" t="s">
        <v>52</v>
      </c>
      <c r="B26" s="77">
        <v>30.257953412958688</v>
      </c>
      <c r="C26" s="77">
        <v>29.341663257809959</v>
      </c>
      <c r="D26" s="77">
        <v>30.013560502777434</v>
      </c>
      <c r="E26" s="77">
        <v>30.807727506047929</v>
      </c>
      <c r="F26" s="77">
        <v>33.760234295574371</v>
      </c>
      <c r="G26" s="77">
        <v>35.205846947549475</v>
      </c>
      <c r="H26" s="77">
        <v>36.949441100601874</v>
      </c>
      <c r="I26" s="77">
        <v>45.667325881341291</v>
      </c>
      <c r="J26" s="77">
        <v>47.649785038693047</v>
      </c>
      <c r="K26" s="77">
        <v>49.22613929492686</v>
      </c>
      <c r="L26" s="77">
        <v>51.662338779019692</v>
      </c>
      <c r="M26" s="77">
        <v>53.286500429922334</v>
      </c>
      <c r="N26" s="77">
        <v>54.815133276010478</v>
      </c>
      <c r="O26" s="77">
        <v>55.842132416165136</v>
      </c>
      <c r="P26" s="77">
        <v>56.77368873602726</v>
      </c>
      <c r="Q26" s="77">
        <v>57.681255374032759</v>
      </c>
      <c r="R26" s="77">
        <v>58.612811693895068</v>
      </c>
      <c r="S26" s="77">
        <v>59.683748925194017</v>
      </c>
      <c r="T26" s="77">
        <v>60.871883061049047</v>
      </c>
      <c r="U26" s="77">
        <v>61.829234737747107</v>
      </c>
      <c r="V26" s="77">
        <v>62.873774720550522</v>
      </c>
      <c r="W26" s="77">
        <v>63.971109200343754</v>
      </c>
      <c r="X26" s="77">
        <v>64.996302665520261</v>
      </c>
      <c r="Y26" s="77">
        <v>65.949957007738618</v>
      </c>
      <c r="DA26" s="92" t="s">
        <v>413</v>
      </c>
    </row>
    <row r="27" spans="1:105" ht="12.95" customHeight="1" x14ac:dyDescent="0.25">
      <c r="A27" s="68" t="s">
        <v>54</v>
      </c>
      <c r="B27" s="69">
        <f t="shared" ref="B27:Q27" si="10">SUM(B28:B32)</f>
        <v>12.331383912565933</v>
      </c>
      <c r="C27" s="69">
        <f t="shared" si="10"/>
        <v>13.353812261845018</v>
      </c>
      <c r="D27" s="69">
        <f t="shared" si="10"/>
        <v>13.85493605386046</v>
      </c>
      <c r="E27" s="69">
        <f t="shared" si="10"/>
        <v>14.357078068407336</v>
      </c>
      <c r="F27" s="69">
        <f t="shared" si="10"/>
        <v>15.195013784795888</v>
      </c>
      <c r="G27" s="69">
        <f t="shared" si="10"/>
        <v>15.043304268780226</v>
      </c>
      <c r="H27" s="69">
        <f t="shared" si="10"/>
        <v>14.02158632500575</v>
      </c>
      <c r="I27" s="69">
        <f t="shared" si="10"/>
        <v>14.079353195429647</v>
      </c>
      <c r="J27" s="69">
        <f t="shared" si="10"/>
        <v>13.781869530827436</v>
      </c>
      <c r="K27" s="69">
        <f t="shared" si="10"/>
        <v>14.308471232355226</v>
      </c>
      <c r="L27" s="69">
        <f t="shared" si="10"/>
        <v>14.242151359446858</v>
      </c>
      <c r="M27" s="69">
        <f t="shared" si="10"/>
        <v>15.569023175397749</v>
      </c>
      <c r="N27" s="69">
        <f t="shared" si="10"/>
        <v>14.021921276696229</v>
      </c>
      <c r="O27" s="69">
        <f t="shared" si="10"/>
        <v>14.604070860041048</v>
      </c>
      <c r="P27" s="69">
        <f t="shared" si="10"/>
        <v>16.164060228329546</v>
      </c>
      <c r="Q27" s="69">
        <f t="shared" si="10"/>
        <v>15.801580936369398</v>
      </c>
      <c r="R27" s="69">
        <f t="shared" ref="R27:V27" si="11">SUM(R28:R32)</f>
        <v>15.80911779518533</v>
      </c>
      <c r="S27" s="69">
        <f t="shared" si="11"/>
        <v>17.018426449827849</v>
      </c>
      <c r="T27" s="69">
        <f t="shared" si="11"/>
        <v>16.391560447999812</v>
      </c>
      <c r="U27" s="69">
        <f t="shared" si="11"/>
        <v>19.333591761860976</v>
      </c>
      <c r="V27" s="69">
        <f t="shared" si="11"/>
        <v>20.299107670639739</v>
      </c>
      <c r="W27" s="69">
        <f t="shared" ref="W27:Y27" si="12">SUM(W28:W32)</f>
        <v>20.378219014192368</v>
      </c>
      <c r="X27" s="69">
        <f t="shared" si="12"/>
        <v>19.447030001893999</v>
      </c>
      <c r="Y27" s="69">
        <f t="shared" si="12"/>
        <v>17.694984609994691</v>
      </c>
      <c r="DA27" s="88" t="s">
        <v>414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415</v>
      </c>
    </row>
    <row r="29" spans="1:105" s="2" customFormat="1" ht="12" customHeight="1" x14ac:dyDescent="0.25">
      <c r="A29" s="28" t="s">
        <v>74</v>
      </c>
      <c r="B29" s="72">
        <v>9.0821909283342137</v>
      </c>
      <c r="C29" s="72">
        <v>9.0939680742128726</v>
      </c>
      <c r="D29" s="72">
        <v>9.0878982347719734</v>
      </c>
      <c r="E29" s="72">
        <v>9.509930980384679</v>
      </c>
      <c r="F29" s="72">
        <v>9.7191731208530019</v>
      </c>
      <c r="G29" s="72">
        <v>9.4479158137718482</v>
      </c>
      <c r="H29" s="72">
        <v>8.6221344476689037</v>
      </c>
      <c r="I29" s="72">
        <v>9.0733684980650722</v>
      </c>
      <c r="J29" s="72">
        <v>8.943595589083575</v>
      </c>
      <c r="K29" s="72">
        <v>9.0249242168460011</v>
      </c>
      <c r="L29" s="72">
        <v>9.04086329672446</v>
      </c>
      <c r="M29" s="72">
        <v>9.5882937933892798</v>
      </c>
      <c r="N29" s="72">
        <v>9.481603207343122</v>
      </c>
      <c r="O29" s="72">
        <v>9.3267587972726922</v>
      </c>
      <c r="P29" s="72">
        <v>9.149740635642857</v>
      </c>
      <c r="Q29" s="72">
        <v>9.3422873242914406</v>
      </c>
      <c r="R29" s="72">
        <v>9.2527566612496521</v>
      </c>
      <c r="S29" s="72">
        <v>9.4027093995190523</v>
      </c>
      <c r="T29" s="72">
        <v>9.4993521848595819</v>
      </c>
      <c r="U29" s="72">
        <v>10.499796180046054</v>
      </c>
      <c r="V29" s="72">
        <v>9.9117424409594079</v>
      </c>
      <c r="W29" s="72">
        <v>10.460147180608395</v>
      </c>
      <c r="X29" s="72">
        <v>10.387259453011142</v>
      </c>
      <c r="Y29" s="72">
        <v>10.82101483663995</v>
      </c>
      <c r="DA29" s="89" t="s">
        <v>416</v>
      </c>
    </row>
    <row r="30" spans="1:105" ht="12" customHeight="1" x14ac:dyDescent="0.25">
      <c r="A30" s="28" t="s">
        <v>189</v>
      </c>
      <c r="B30" s="72">
        <v>0</v>
      </c>
      <c r="C30" s="72">
        <v>0</v>
      </c>
      <c r="D30" s="72">
        <v>0</v>
      </c>
      <c r="E30" s="72">
        <v>0</v>
      </c>
      <c r="F30" s="72">
        <v>0</v>
      </c>
      <c r="G30" s="72">
        <v>0</v>
      </c>
      <c r="H30" s="72">
        <v>0</v>
      </c>
      <c r="I30" s="72">
        <v>0</v>
      </c>
      <c r="J30" s="72">
        <v>0</v>
      </c>
      <c r="K30" s="72">
        <v>0</v>
      </c>
      <c r="L30" s="72">
        <v>0</v>
      </c>
      <c r="M30" s="72">
        <v>0</v>
      </c>
      <c r="N30" s="72">
        <v>0</v>
      </c>
      <c r="O30" s="72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  <c r="X30" s="72">
        <v>0</v>
      </c>
      <c r="Y30" s="72">
        <v>0</v>
      </c>
      <c r="DA30" s="89" t="s">
        <v>417</v>
      </c>
    </row>
    <row r="31" spans="1:105" ht="12" customHeight="1" x14ac:dyDescent="0.25">
      <c r="A31" s="28" t="s">
        <v>202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418</v>
      </c>
    </row>
    <row r="32" spans="1:105" ht="12" customHeight="1" x14ac:dyDescent="0.25">
      <c r="A32" s="32" t="s">
        <v>53</v>
      </c>
      <c r="B32" s="77">
        <v>3.2491929842317187</v>
      </c>
      <c r="C32" s="77">
        <v>4.2598441876321447</v>
      </c>
      <c r="D32" s="77">
        <v>4.7670378190884852</v>
      </c>
      <c r="E32" s="77">
        <v>4.8471470880226564</v>
      </c>
      <c r="F32" s="77">
        <v>5.4758406639428863</v>
      </c>
      <c r="G32" s="77">
        <v>5.5953884550083766</v>
      </c>
      <c r="H32" s="77">
        <v>5.3994518773368467</v>
      </c>
      <c r="I32" s="77">
        <v>5.0059846973645747</v>
      </c>
      <c r="J32" s="77">
        <v>4.8382739417438607</v>
      </c>
      <c r="K32" s="77">
        <v>5.2835470155092246</v>
      </c>
      <c r="L32" s="77">
        <v>5.2012880627223979</v>
      </c>
      <c r="M32" s="77">
        <v>5.9807293820084704</v>
      </c>
      <c r="N32" s="77">
        <v>4.5403180693531073</v>
      </c>
      <c r="O32" s="77">
        <v>5.2773120627683561</v>
      </c>
      <c r="P32" s="77">
        <v>7.0143195926866904</v>
      </c>
      <c r="Q32" s="77">
        <v>6.4592936120779569</v>
      </c>
      <c r="R32" s="77">
        <v>6.5563611339356775</v>
      </c>
      <c r="S32" s="77">
        <v>7.6157170503087954</v>
      </c>
      <c r="T32" s="77">
        <v>6.8922082631402288</v>
      </c>
      <c r="U32" s="77">
        <v>8.8337955818149219</v>
      </c>
      <c r="V32" s="77">
        <v>10.387365229680331</v>
      </c>
      <c r="W32" s="77">
        <v>9.9180718335839746</v>
      </c>
      <c r="X32" s="77">
        <v>9.0597705488828595</v>
      </c>
      <c r="Y32" s="77">
        <v>6.8739697733547427</v>
      </c>
      <c r="DA32" s="92" t="s">
        <v>419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>
        <f>IF(RES_hh_tes!B3=0,"",RES_hh_tes!B3/RES_hh_fec!B3)</f>
        <v>0.57808728597429004</v>
      </c>
      <c r="C3" s="66">
        <f>IF(RES_hh_tes!C3=0,"",RES_hh_tes!C3/RES_hh_fec!C3)</f>
        <v>0.57037179707421881</v>
      </c>
      <c r="D3" s="66">
        <f>IF(RES_hh_tes!D3=0,"",RES_hh_tes!D3/RES_hh_fec!D3)</f>
        <v>0.5727793074818186</v>
      </c>
      <c r="E3" s="66">
        <f>IF(RES_hh_tes!E3=0,"",RES_hh_tes!E3/RES_hh_fec!E3)</f>
        <v>0.5982089353900546</v>
      </c>
      <c r="F3" s="66">
        <f>IF(RES_hh_tes!F3=0,"",RES_hh_tes!F3/RES_hh_fec!F3)</f>
        <v>0.62351874994004863</v>
      </c>
      <c r="G3" s="66">
        <f>IF(RES_hh_tes!G3=0,"",RES_hh_tes!G3/RES_hh_fec!G3)</f>
        <v>0.67005565359734476</v>
      </c>
      <c r="H3" s="66">
        <f>IF(RES_hh_tes!H3=0,"",RES_hh_tes!H3/RES_hh_fec!H3)</f>
        <v>0.73478135269566514</v>
      </c>
      <c r="I3" s="66">
        <f>IF(RES_hh_tes!I3=0,"",RES_hh_tes!I3/RES_hh_fec!I3)</f>
        <v>0.82313981088299526</v>
      </c>
      <c r="J3" s="66">
        <f>IF(RES_hh_tes!J3=0,"",RES_hh_tes!J3/RES_hh_fec!J3)</f>
        <v>0.89771442648523181</v>
      </c>
      <c r="K3" s="66">
        <f>IF(RES_hh_tes!K3=0,"",RES_hh_tes!K3/RES_hh_fec!K3)</f>
        <v>0.88347673548779493</v>
      </c>
      <c r="L3" s="66">
        <f>IF(RES_hh_tes!L3=0,"",RES_hh_tes!L3/RES_hh_fec!L3)</f>
        <v>0.98071043742884401</v>
      </c>
      <c r="M3" s="66">
        <f>IF(RES_hh_tes!M3=0,"",RES_hh_tes!M3/RES_hh_fec!M3)</f>
        <v>0.92175673063275365</v>
      </c>
      <c r="N3" s="66">
        <f>IF(RES_hh_tes!N3=0,"",RES_hh_tes!N3/RES_hh_fec!N3)</f>
        <v>1.0419054322070722</v>
      </c>
      <c r="O3" s="66">
        <f>IF(RES_hh_tes!O3=0,"",RES_hh_tes!O3/RES_hh_fec!O3)</f>
        <v>1.0895504551068202</v>
      </c>
      <c r="P3" s="66">
        <f>IF(RES_hh_tes!P3=0,"",RES_hh_tes!P3/RES_hh_fec!P3)</f>
        <v>1.0931391641803885</v>
      </c>
      <c r="Q3" s="66">
        <f>IF(RES_hh_tes!Q3=0,"",RES_hh_tes!Q3/RES_hh_fec!Q3)</f>
        <v>1.0550315911203272</v>
      </c>
      <c r="R3" s="66">
        <f>IF(RES_hh_tes!R3=0,"",RES_hh_tes!R3/RES_hh_fec!R3)</f>
        <v>1.1015506287012733</v>
      </c>
      <c r="S3" s="66">
        <f>IF(RES_hh_tes!S3=0,"",RES_hh_tes!S3/RES_hh_fec!S3)</f>
        <v>1.0835889144496609</v>
      </c>
      <c r="T3" s="66">
        <f>IF(RES_hh_tes!T3=0,"",RES_hh_tes!T3/RES_hh_fec!T3)</f>
        <v>1.2549333669340201</v>
      </c>
      <c r="U3" s="66">
        <f>IF(RES_hh_tes!U3=0,"",RES_hh_tes!U3/RES_hh_fec!U3)</f>
        <v>1.230393211507075</v>
      </c>
      <c r="V3" s="66">
        <f>IF(RES_hh_tes!V3=0,"",RES_hh_tes!V3/RES_hh_fec!V3)</f>
        <v>1.2285715869647842</v>
      </c>
      <c r="W3" s="66">
        <f>IF(RES_hh_tes!W3=0,"",RES_hh_tes!W3/RES_hh_fec!W3)</f>
        <v>1.2814371771743369</v>
      </c>
      <c r="X3" s="66">
        <f>IF(RES_hh_tes!X3=0,"",RES_hh_tes!X3/RES_hh_fec!X3)</f>
        <v>1.2761309816496675</v>
      </c>
      <c r="Y3" s="66">
        <f>IF(RES_hh_tes!Y3=0,"",RES_hh_tes!Y3/RES_hh_fec!Y3)</f>
        <v>1.4268882463430292</v>
      </c>
      <c r="DA3" s="87" t="s">
        <v>290</v>
      </c>
    </row>
    <row r="4" spans="1:105" ht="12.95" customHeight="1" x14ac:dyDescent="0.25">
      <c r="A4" s="68" t="s">
        <v>57</v>
      </c>
      <c r="B4" s="70">
        <f>IF(RES_hh_tes!B4=0,"",RES_hh_tes!B4/RES_hh_fec!B4)</f>
        <v>0.34616017120819698</v>
      </c>
      <c r="C4" s="70">
        <f>IF(RES_hh_tes!C4=0,"",RES_hh_tes!C4/RES_hh_fec!C4)</f>
        <v>0.35072063042798268</v>
      </c>
      <c r="D4" s="70">
        <f>IF(RES_hh_tes!D4=0,"",RES_hh_tes!D4/RES_hh_fec!D4)</f>
        <v>0.35638756453407805</v>
      </c>
      <c r="E4" s="70">
        <f>IF(RES_hh_tes!E4=0,"",RES_hh_tes!E4/RES_hh_fec!E4)</f>
        <v>0.36175198293787647</v>
      </c>
      <c r="F4" s="70">
        <f>IF(RES_hh_tes!F4=0,"",RES_hh_tes!F4/RES_hh_fec!F4)</f>
        <v>0.36833029320492999</v>
      </c>
      <c r="G4" s="70">
        <f>IF(RES_hh_tes!G4=0,"",RES_hh_tes!G4/RES_hh_fec!G4)</f>
        <v>0.37505197441674876</v>
      </c>
      <c r="H4" s="70">
        <f>IF(RES_hh_tes!H4=0,"",RES_hh_tes!H4/RES_hh_fec!H4)</f>
        <v>0.38127316558800378</v>
      </c>
      <c r="I4" s="70">
        <f>IF(RES_hh_tes!I4=0,"",RES_hh_tes!I4/RES_hh_fec!I4)</f>
        <v>0.39115425006073484</v>
      </c>
      <c r="J4" s="70">
        <f>IF(RES_hh_tes!J4=0,"",RES_hh_tes!J4/RES_hh_fec!J4)</f>
        <v>0.40125879495147526</v>
      </c>
      <c r="K4" s="70">
        <f>IF(RES_hh_tes!K4=0,"",RES_hh_tes!K4/RES_hh_fec!K4)</f>
        <v>0.40873125503804486</v>
      </c>
      <c r="L4" s="70">
        <f>IF(RES_hh_tes!L4=0,"",RES_hh_tes!L4/RES_hh_fec!L4)</f>
        <v>0.42057058783704049</v>
      </c>
      <c r="M4" s="70">
        <f>IF(RES_hh_tes!M4=0,"",RES_hh_tes!M4/RES_hh_fec!M4)</f>
        <v>0.43081527068399972</v>
      </c>
      <c r="N4" s="70">
        <f>IF(RES_hh_tes!N4=0,"",RES_hh_tes!N4/RES_hh_fec!N4)</f>
        <v>0.44366506367794734</v>
      </c>
      <c r="O4" s="70">
        <f>IF(RES_hh_tes!O4=0,"",RES_hh_tes!O4/RES_hh_fec!O4)</f>
        <v>0.45777892407781789</v>
      </c>
      <c r="P4" s="70">
        <f>IF(RES_hh_tes!P4=0,"",RES_hh_tes!P4/RES_hh_fec!P4)</f>
        <v>0.46882623747717134</v>
      </c>
      <c r="Q4" s="70">
        <f>IF(RES_hh_tes!Q4=0,"",RES_hh_tes!Q4/RES_hh_fec!Q4)</f>
        <v>0.47641154570500005</v>
      </c>
      <c r="R4" s="70">
        <f>IF(RES_hh_tes!R4=0,"",RES_hh_tes!R4/RES_hh_fec!R4)</f>
        <v>0.48359347084121657</v>
      </c>
      <c r="S4" s="70">
        <f>IF(RES_hh_tes!S4=0,"",RES_hh_tes!S4/RES_hh_fec!S4)</f>
        <v>0.49622333161641308</v>
      </c>
      <c r="T4" s="70">
        <f>IF(RES_hh_tes!T4=0,"",RES_hh_tes!T4/RES_hh_fec!T4)</f>
        <v>0.62323022235470538</v>
      </c>
      <c r="U4" s="70">
        <f>IF(RES_hh_tes!U4=0,"",RES_hh_tes!U4/RES_hh_fec!U4)</f>
        <v>0.62891161616456204</v>
      </c>
      <c r="V4" s="70">
        <f>IF(RES_hh_tes!V4=0,"",RES_hh_tes!V4/RES_hh_fec!V4)</f>
        <v>0.64456967637318696</v>
      </c>
      <c r="W4" s="70">
        <f>IF(RES_hh_tes!W4=0,"",RES_hh_tes!W4/RES_hh_fec!W4)</f>
        <v>0.68143973483322939</v>
      </c>
      <c r="X4" s="70">
        <f>IF(RES_hh_tes!X4=0,"",RES_hh_tes!X4/RES_hh_fec!X4)</f>
        <v>0.67769100971477769</v>
      </c>
      <c r="Y4" s="70">
        <f>IF(RES_hh_tes!Y4=0,"",RES_hh_tes!Y4/RES_hh_fec!Y4)</f>
        <v>0.71916454251748996</v>
      </c>
      <c r="DA4" s="88" t="s">
        <v>291</v>
      </c>
    </row>
    <row r="5" spans="1:105" ht="12" customHeight="1" x14ac:dyDescent="0.25">
      <c r="A5" s="28" t="s">
        <v>51</v>
      </c>
      <c r="B5" s="78" t="str">
        <f>IF(RES_hh_tes!B5=0,"",RES_hh_tes!B5/RES_hh_fec!B5)</f>
        <v/>
      </c>
      <c r="C5" s="78" t="str">
        <f>IF(RES_hh_tes!C5=0,"",RES_hh_tes!C5/RES_hh_fec!C5)</f>
        <v/>
      </c>
      <c r="D5" s="78" t="str">
        <f>IF(RES_hh_tes!D5=0,"",RES_hh_tes!D5/RES_hh_fec!D5)</f>
        <v/>
      </c>
      <c r="E5" s="78" t="str">
        <f>IF(RES_hh_tes!E5=0,"",RES_hh_tes!E5/RES_hh_fec!E5)</f>
        <v/>
      </c>
      <c r="F5" s="78" t="str">
        <f>IF(RES_hh_tes!F5=0,"",RES_hh_tes!F5/RES_hh_fec!F5)</f>
        <v/>
      </c>
      <c r="G5" s="78" t="str">
        <f>IF(RES_hh_tes!G5=0,"",RES_hh_tes!G5/RES_hh_fec!G5)</f>
        <v/>
      </c>
      <c r="H5" s="78" t="str">
        <f>IF(RES_hh_tes!H5=0,"",RES_hh_tes!H5/RES_hh_fec!H5)</f>
        <v/>
      </c>
      <c r="I5" s="78" t="str">
        <f>IF(RES_hh_tes!I5=0,"",RES_hh_tes!I5/RES_hh_fec!I5)</f>
        <v/>
      </c>
      <c r="J5" s="78" t="str">
        <f>IF(RES_hh_tes!J5=0,"",RES_hh_tes!J5/RES_hh_fec!J5)</f>
        <v/>
      </c>
      <c r="K5" s="78" t="str">
        <f>IF(RES_hh_tes!K5=0,"",RES_hh_tes!K5/RES_hh_fec!K5)</f>
        <v/>
      </c>
      <c r="L5" s="78" t="str">
        <f>IF(RES_hh_tes!L5=0,"",RES_hh_tes!L5/RES_hh_fec!L5)</f>
        <v/>
      </c>
      <c r="M5" s="78" t="str">
        <f>IF(RES_hh_tes!M5=0,"",RES_hh_tes!M5/RES_hh_fec!M5)</f>
        <v/>
      </c>
      <c r="N5" s="78" t="str">
        <f>IF(RES_hh_tes!N5=0,"",RES_hh_tes!N5/RES_hh_fec!N5)</f>
        <v/>
      </c>
      <c r="O5" s="78" t="str">
        <f>IF(RES_hh_tes!O5=0,"",RES_hh_tes!O5/RES_hh_fec!O5)</f>
        <v/>
      </c>
      <c r="P5" s="78" t="str">
        <f>IF(RES_hh_tes!P5=0,"",RES_hh_tes!P5/RES_hh_fec!P5)</f>
        <v/>
      </c>
      <c r="Q5" s="78" t="str">
        <f>IF(RES_hh_tes!Q5=0,"",RES_hh_tes!Q5/RES_hh_fec!Q5)</f>
        <v/>
      </c>
      <c r="R5" s="78" t="str">
        <f>IF(RES_hh_tes!R5=0,"",RES_hh_tes!R5/RES_hh_fec!R5)</f>
        <v/>
      </c>
      <c r="S5" s="78" t="str">
        <f>IF(RES_hh_tes!S5=0,"",RES_hh_tes!S5/RES_hh_fec!S5)</f>
        <v/>
      </c>
      <c r="T5" s="78" t="str">
        <f>IF(RES_hh_tes!T5=0,"",RES_hh_tes!T5/RES_hh_fec!T5)</f>
        <v/>
      </c>
      <c r="U5" s="78" t="str">
        <f>IF(RES_hh_tes!U5=0,"",RES_hh_tes!U5/RES_hh_fec!U5)</f>
        <v/>
      </c>
      <c r="V5" s="78" t="str">
        <f>IF(RES_hh_tes!V5=0,"",RES_hh_tes!V5/RES_hh_fec!V5)</f>
        <v/>
      </c>
      <c r="W5" s="78" t="str">
        <f>IF(RES_hh_tes!W5=0,"",RES_hh_tes!W5/RES_hh_fec!W5)</f>
        <v/>
      </c>
      <c r="X5" s="78" t="str">
        <f>IF(RES_hh_tes!X5=0,"",RES_hh_tes!X5/RES_hh_fec!X5)</f>
        <v/>
      </c>
      <c r="Y5" s="78" t="str">
        <f>IF(RES_hh_tes!Y5=0,"",RES_hh_tes!Y5/RES_hh_fec!Y5)</f>
        <v/>
      </c>
      <c r="DA5" s="89" t="s">
        <v>421</v>
      </c>
    </row>
    <row r="6" spans="1:105" ht="12" customHeight="1" x14ac:dyDescent="0.25">
      <c r="A6" s="28" t="s">
        <v>74</v>
      </c>
      <c r="B6" s="78">
        <f>IF(RES_hh_tes!B6=0,"",RES_hh_tes!B6/RES_hh_fec!B6)</f>
        <v>0.35348713392296838</v>
      </c>
      <c r="C6" s="78">
        <f>IF(RES_hh_tes!C6=0,"",RES_hh_tes!C6/RES_hh_fec!C6)</f>
        <v>0.35660776405254446</v>
      </c>
      <c r="D6" s="78">
        <f>IF(RES_hh_tes!D6=0,"",RES_hh_tes!D6/RES_hh_fec!D6)</f>
        <v>0.36099194894189962</v>
      </c>
      <c r="E6" s="78">
        <f>IF(RES_hh_tes!E6=0,"",RES_hh_tes!E6/RES_hh_fec!E6)</f>
        <v>0.36503608514129365</v>
      </c>
      <c r="F6" s="78">
        <f>IF(RES_hh_tes!F6=0,"",RES_hh_tes!F6/RES_hh_fec!F6)</f>
        <v>0.36897158276194159</v>
      </c>
      <c r="G6" s="78">
        <f>IF(RES_hh_tes!G6=0,"",RES_hh_tes!G6/RES_hh_fec!G6)</f>
        <v>0.37195647655407682</v>
      </c>
      <c r="H6" s="78">
        <f>IF(RES_hh_tes!H6=0,"",RES_hh_tes!H6/RES_hh_fec!H6)</f>
        <v>0.37346794409793416</v>
      </c>
      <c r="I6" s="78">
        <f>IF(RES_hh_tes!I6=0,"",RES_hh_tes!I6/RES_hh_fec!I6)</f>
        <v>0.37413585963392032</v>
      </c>
      <c r="J6" s="78">
        <f>IF(RES_hh_tes!J6=0,"",RES_hh_tes!J6/RES_hh_fec!J6)</f>
        <v>0.37892494100595536</v>
      </c>
      <c r="K6" s="78">
        <f>IF(RES_hh_tes!K6=0,"",RES_hh_tes!K6/RES_hh_fec!K6)</f>
        <v>0.38637677790518743</v>
      </c>
      <c r="L6" s="78">
        <f>IF(RES_hh_tes!L6=0,"",RES_hh_tes!L6/RES_hh_fec!L6)</f>
        <v>0.39698148005825407</v>
      </c>
      <c r="M6" s="78">
        <f>IF(RES_hh_tes!M6=0,"",RES_hh_tes!M6/RES_hh_fec!M6)</f>
        <v>0.40825398329592366</v>
      </c>
      <c r="N6" s="78">
        <f>IF(RES_hh_tes!N6=0,"",RES_hh_tes!N6/RES_hh_fec!N6)</f>
        <v>0.42118294824467012</v>
      </c>
      <c r="O6" s="78">
        <f>IF(RES_hh_tes!O6=0,"",RES_hh_tes!O6/RES_hh_fec!O6)</f>
        <v>0.43412442613370361</v>
      </c>
      <c r="P6" s="78">
        <f>IF(RES_hh_tes!P6=0,"",RES_hh_tes!P6/RES_hh_fec!P6)</f>
        <v>0.43839997336550107</v>
      </c>
      <c r="Q6" s="78">
        <f>IF(RES_hh_tes!Q6=0,"",RES_hh_tes!Q6/RES_hh_fec!Q6)</f>
        <v>0.44135438364425805</v>
      </c>
      <c r="R6" s="78">
        <f>IF(RES_hh_tes!R6=0,"",RES_hh_tes!R6/RES_hh_fec!R6)</f>
        <v>0.44443848883472831</v>
      </c>
      <c r="S6" s="78">
        <f>IF(RES_hh_tes!S6=0,"",RES_hh_tes!S6/RES_hh_fec!S6)</f>
        <v>0.44834646801531597</v>
      </c>
      <c r="T6" s="78">
        <f>IF(RES_hh_tes!T6=0,"",RES_hh_tes!T6/RES_hh_fec!T6)</f>
        <v>0.45202988487786683</v>
      </c>
      <c r="U6" s="78">
        <f>IF(RES_hh_tes!U6=0,"",RES_hh_tes!U6/RES_hh_fec!U6)</f>
        <v>0.45483126267121504</v>
      </c>
      <c r="V6" s="78">
        <f>IF(RES_hh_tes!V6=0,"",RES_hh_tes!V6/RES_hh_fec!V6)</f>
        <v>0.46399004545851757</v>
      </c>
      <c r="W6" s="78">
        <f>IF(RES_hh_tes!W6=0,"",RES_hh_tes!W6/RES_hh_fec!W6)</f>
        <v>0.47870974017134965</v>
      </c>
      <c r="X6" s="78">
        <f>IF(RES_hh_tes!X6=0,"",RES_hh_tes!X6/RES_hh_fec!X6)</f>
        <v>0.49274293654617168</v>
      </c>
      <c r="Y6" s="78">
        <f>IF(RES_hh_tes!Y6=0,"",RES_hh_tes!Y6/RES_hh_fec!Y6)</f>
        <v>0.50567573656687181</v>
      </c>
      <c r="DA6" s="89" t="s">
        <v>422</v>
      </c>
    </row>
    <row r="7" spans="1:105" ht="12" customHeight="1" x14ac:dyDescent="0.25">
      <c r="A7" s="28" t="s">
        <v>200</v>
      </c>
      <c r="B7" s="78">
        <f>IF(RES_hh_tes!B7=0,"",RES_hh_tes!B7/RES_hh_fec!B7)</f>
        <v>0.33599323488315375</v>
      </c>
      <c r="C7" s="78">
        <f>IF(RES_hh_tes!C7=0,"",RES_hh_tes!C7/RES_hh_fec!C7)</f>
        <v>0.3395308192307635</v>
      </c>
      <c r="D7" s="78">
        <f>IF(RES_hh_tes!D7=0,"",RES_hh_tes!D7/RES_hh_fec!D7)</f>
        <v>0.34291297445027114</v>
      </c>
      <c r="E7" s="78">
        <f>IF(RES_hh_tes!E7=0,"",RES_hh_tes!E7/RES_hh_fec!E7)</f>
        <v>0.34695663731188636</v>
      </c>
      <c r="F7" s="78">
        <f>IF(RES_hh_tes!F7=0,"",RES_hh_tes!F7/RES_hh_fec!F7)</f>
        <v>0.35147343135475673</v>
      </c>
      <c r="G7" s="78">
        <f>IF(RES_hh_tes!G7=0,"",RES_hh_tes!G7/RES_hh_fec!G7)</f>
        <v>0.35682515552147837</v>
      </c>
      <c r="H7" s="78">
        <f>IF(RES_hh_tes!H7=0,"",RES_hh_tes!H7/RES_hh_fec!H7)</f>
        <v>0.36329076493407725</v>
      </c>
      <c r="I7" s="78">
        <f>IF(RES_hh_tes!I7=0,"",RES_hh_tes!I7/RES_hh_fec!I7)</f>
        <v>0.36961432234731262</v>
      </c>
      <c r="J7" s="78">
        <f>IF(RES_hh_tes!J7=0,"",RES_hh_tes!J7/RES_hh_fec!J7)</f>
        <v>0.37801527109481492</v>
      </c>
      <c r="K7" s="78">
        <f>IF(RES_hh_tes!K7=0,"",RES_hh_tes!K7/RES_hh_fec!K7)</f>
        <v>0.38490606776924541</v>
      </c>
      <c r="L7" s="78">
        <f>IF(RES_hh_tes!L7=0,"",RES_hh_tes!L7/RES_hh_fec!L7)</f>
        <v>0.39275156865749478</v>
      </c>
      <c r="M7" s="78">
        <f>IF(RES_hh_tes!M7=0,"",RES_hh_tes!M7/RES_hh_fec!M7)</f>
        <v>0.40176505562452564</v>
      </c>
      <c r="N7" s="78">
        <f>IF(RES_hh_tes!N7=0,"",RES_hh_tes!N7/RES_hh_fec!N7)</f>
        <v>0.41318433394996595</v>
      </c>
      <c r="O7" s="78">
        <f>IF(RES_hh_tes!O7=0,"",RES_hh_tes!O7/RES_hh_fec!O7)</f>
        <v>0.42358718722520894</v>
      </c>
      <c r="P7" s="78">
        <f>IF(RES_hh_tes!P7=0,"",RES_hh_tes!P7/RES_hh_fec!P7)</f>
        <v>0.42931345782876751</v>
      </c>
      <c r="Q7" s="78">
        <f>IF(RES_hh_tes!Q7=0,"",RES_hh_tes!Q7/RES_hh_fec!Q7)</f>
        <v>0.43600942663796094</v>
      </c>
      <c r="R7" s="78">
        <f>IF(RES_hh_tes!R7=0,"",RES_hh_tes!R7/RES_hh_fec!R7)</f>
        <v>0.44215583673776204</v>
      </c>
      <c r="S7" s="78">
        <f>IF(RES_hh_tes!S7=0,"",RES_hh_tes!S7/RES_hh_fec!S7)</f>
        <v>0.45042752902576899</v>
      </c>
      <c r="T7" s="78">
        <f>IF(RES_hh_tes!T7=0,"",RES_hh_tes!T7/RES_hh_fec!T7)</f>
        <v>0.45546415876098467</v>
      </c>
      <c r="U7" s="78">
        <f>IF(RES_hh_tes!U7=0,"",RES_hh_tes!U7/RES_hh_fec!U7)</f>
        <v>0.46459204395569553</v>
      </c>
      <c r="V7" s="78">
        <f>IF(RES_hh_tes!V7=0,"",RES_hh_tes!V7/RES_hh_fec!V7)</f>
        <v>0.47983262391866449</v>
      </c>
      <c r="W7" s="78">
        <f>IF(RES_hh_tes!W7=0,"",RES_hh_tes!W7/RES_hh_fec!W7)</f>
        <v>0.5003675537055895</v>
      </c>
      <c r="X7" s="78">
        <f>IF(RES_hh_tes!X7=0,"",RES_hh_tes!X7/RES_hh_fec!X7)</f>
        <v>0.52379819151962603</v>
      </c>
      <c r="Y7" s="78">
        <f>IF(RES_hh_tes!Y7=0,"",RES_hh_tes!Y7/RES_hh_fec!Y7)</f>
        <v>0.54682392441203265</v>
      </c>
      <c r="DA7" s="89" t="s">
        <v>423</v>
      </c>
    </row>
    <row r="8" spans="1:105" ht="12" customHeight="1" x14ac:dyDescent="0.25">
      <c r="A8" s="28" t="s">
        <v>189</v>
      </c>
      <c r="B8" s="78" t="str">
        <f>IF(RES_hh_tes!B8=0,"",RES_hh_tes!B8/RES_hh_fec!B8)</f>
        <v/>
      </c>
      <c r="C8" s="78" t="str">
        <f>IF(RES_hh_tes!C8=0,"",RES_hh_tes!C8/RES_hh_fec!C8)</f>
        <v/>
      </c>
      <c r="D8" s="78" t="str">
        <f>IF(RES_hh_tes!D8=0,"",RES_hh_tes!D8/RES_hh_fec!D8)</f>
        <v/>
      </c>
      <c r="E8" s="78" t="str">
        <f>IF(RES_hh_tes!E8=0,"",RES_hh_tes!E8/RES_hh_fec!E8)</f>
        <v/>
      </c>
      <c r="F8" s="78" t="str">
        <f>IF(RES_hh_tes!F8=0,"",RES_hh_tes!F8/RES_hh_fec!F8)</f>
        <v/>
      </c>
      <c r="G8" s="78" t="str">
        <f>IF(RES_hh_tes!G8=0,"",RES_hh_tes!G8/RES_hh_fec!G8)</f>
        <v/>
      </c>
      <c r="H8" s="78" t="str">
        <f>IF(RES_hh_tes!H8=0,"",RES_hh_tes!H8/RES_hh_fec!H8)</f>
        <v/>
      </c>
      <c r="I8" s="78" t="str">
        <f>IF(RES_hh_tes!I8=0,"",RES_hh_tes!I8/RES_hh_fec!I8)</f>
        <v/>
      </c>
      <c r="J8" s="78" t="str">
        <f>IF(RES_hh_tes!J8=0,"",RES_hh_tes!J8/RES_hh_fec!J8)</f>
        <v/>
      </c>
      <c r="K8" s="78" t="str">
        <f>IF(RES_hh_tes!K8=0,"",RES_hh_tes!K8/RES_hh_fec!K8)</f>
        <v/>
      </c>
      <c r="L8" s="78" t="str">
        <f>IF(RES_hh_tes!L8=0,"",RES_hh_tes!L8/RES_hh_fec!L8)</f>
        <v/>
      </c>
      <c r="M8" s="78" t="str">
        <f>IF(RES_hh_tes!M8=0,"",RES_hh_tes!M8/RES_hh_fec!M8)</f>
        <v/>
      </c>
      <c r="N8" s="78" t="str">
        <f>IF(RES_hh_tes!N8=0,"",RES_hh_tes!N8/RES_hh_fec!N8)</f>
        <v/>
      </c>
      <c r="O8" s="78" t="str">
        <f>IF(RES_hh_tes!O8=0,"",RES_hh_tes!O8/RES_hh_fec!O8)</f>
        <v/>
      </c>
      <c r="P8" s="78" t="str">
        <f>IF(RES_hh_tes!P8=0,"",RES_hh_tes!P8/RES_hh_fec!P8)</f>
        <v/>
      </c>
      <c r="Q8" s="78" t="str">
        <f>IF(RES_hh_tes!Q8=0,"",RES_hh_tes!Q8/RES_hh_fec!Q8)</f>
        <v/>
      </c>
      <c r="R8" s="78" t="str">
        <f>IF(RES_hh_tes!R8=0,"",RES_hh_tes!R8/RES_hh_fec!R8)</f>
        <v/>
      </c>
      <c r="S8" s="78" t="str">
        <f>IF(RES_hh_tes!S8=0,"",RES_hh_tes!S8/RES_hh_fec!S8)</f>
        <v/>
      </c>
      <c r="T8" s="78" t="str">
        <f>IF(RES_hh_tes!T8=0,"",RES_hh_tes!T8/RES_hh_fec!T8)</f>
        <v/>
      </c>
      <c r="U8" s="78" t="str">
        <f>IF(RES_hh_tes!U8=0,"",RES_hh_tes!U8/RES_hh_fec!U8)</f>
        <v/>
      </c>
      <c r="V8" s="78" t="str">
        <f>IF(RES_hh_tes!V8=0,"",RES_hh_tes!V8/RES_hh_fec!V8)</f>
        <v/>
      </c>
      <c r="W8" s="78" t="str">
        <f>IF(RES_hh_tes!W8=0,"",RES_hh_tes!W8/RES_hh_fec!W8)</f>
        <v/>
      </c>
      <c r="X8" s="78" t="str">
        <f>IF(RES_hh_tes!X8=0,"",RES_hh_tes!X8/RES_hh_fec!X8)</f>
        <v/>
      </c>
      <c r="Y8" s="78" t="str">
        <f>IF(RES_hh_tes!Y8=0,"",RES_hh_tes!Y8/RES_hh_fec!Y8)</f>
        <v/>
      </c>
      <c r="DA8" s="89" t="s">
        <v>424</v>
      </c>
    </row>
    <row r="9" spans="1:105" ht="12" customHeight="1" x14ac:dyDescent="0.25">
      <c r="A9" s="28" t="s">
        <v>202</v>
      </c>
      <c r="B9" s="78">
        <f>IF(RES_hh_tes!B9=0,"",RES_hh_tes!B9/RES_hh_fec!B9)</f>
        <v>0.33575949443707326</v>
      </c>
      <c r="C9" s="78">
        <f>IF(RES_hh_tes!C9=0,"",RES_hh_tes!C9/RES_hh_fec!C9)</f>
        <v>0.34542844787278032</v>
      </c>
      <c r="D9" s="78">
        <f>IF(RES_hh_tes!D9=0,"",RES_hh_tes!D9/RES_hh_fec!D9)</f>
        <v>0.35818196980138045</v>
      </c>
      <c r="E9" s="78">
        <f>IF(RES_hh_tes!E9=0,"",RES_hh_tes!E9/RES_hh_fec!E9)</f>
        <v>0.37295734509652706</v>
      </c>
      <c r="F9" s="78">
        <f>IF(RES_hh_tes!F9=0,"",RES_hh_tes!F9/RES_hh_fec!F9)</f>
        <v>0.39233307894588454</v>
      </c>
      <c r="G9" s="78">
        <f>IF(RES_hh_tes!G9=0,"",RES_hh_tes!G9/RES_hh_fec!G9)</f>
        <v>0.41302520292374234</v>
      </c>
      <c r="H9" s="78">
        <f>IF(RES_hh_tes!H9=0,"",RES_hh_tes!H9/RES_hh_fec!H9)</f>
        <v>0.43406867303583435</v>
      </c>
      <c r="I9" s="78">
        <f>IF(RES_hh_tes!I9=0,"",RES_hh_tes!I9/RES_hh_fec!I9)</f>
        <v>0.45489219959919686</v>
      </c>
      <c r="J9" s="78">
        <f>IF(RES_hh_tes!J9=0,"",RES_hh_tes!J9/RES_hh_fec!J9)</f>
        <v>0.47176071377785816</v>
      </c>
      <c r="K9" s="78">
        <f>IF(RES_hh_tes!K9=0,"",RES_hh_tes!K9/RES_hh_fec!K9)</f>
        <v>0.48237269333261157</v>
      </c>
      <c r="L9" s="78">
        <f>IF(RES_hh_tes!L9=0,"",RES_hh_tes!L9/RES_hh_fec!L9)</f>
        <v>0.48805552004513547</v>
      </c>
      <c r="M9" s="78">
        <f>IF(RES_hh_tes!M9=0,"",RES_hh_tes!M9/RES_hh_fec!M9)</f>
        <v>0.49569190292674986</v>
      </c>
      <c r="N9" s="78">
        <f>IF(RES_hh_tes!N9=0,"",RES_hh_tes!N9/RES_hh_fec!N9)</f>
        <v>0.50430394074344975</v>
      </c>
      <c r="O9" s="78">
        <f>IF(RES_hh_tes!O9=0,"",RES_hh_tes!O9/RES_hh_fec!O9)</f>
        <v>0.51301476810991276</v>
      </c>
      <c r="P9" s="78">
        <f>IF(RES_hh_tes!P9=0,"",RES_hh_tes!P9/RES_hh_fec!P9)</f>
        <v>0.51806312768454021</v>
      </c>
      <c r="Q9" s="78">
        <f>IF(RES_hh_tes!Q9=0,"",RES_hh_tes!Q9/RES_hh_fec!Q9)</f>
        <v>0.52757705957807077</v>
      </c>
      <c r="R9" s="78">
        <f>IF(RES_hh_tes!R9=0,"",RES_hh_tes!R9/RES_hh_fec!R9)</f>
        <v>0.53707517870562926</v>
      </c>
      <c r="S9" s="78">
        <f>IF(RES_hh_tes!S9=0,"",RES_hh_tes!S9/RES_hh_fec!S9)</f>
        <v>0.54724985035630658</v>
      </c>
      <c r="T9" s="78">
        <f>IF(RES_hh_tes!T9=0,"",RES_hh_tes!T9/RES_hh_fec!T9)</f>
        <v>0.55445185479155157</v>
      </c>
      <c r="U9" s="78">
        <f>IF(RES_hh_tes!U9=0,"",RES_hh_tes!U9/RES_hh_fec!U9)</f>
        <v>0.56056662217141173</v>
      </c>
      <c r="V9" s="78">
        <f>IF(RES_hh_tes!V9=0,"",RES_hh_tes!V9/RES_hh_fec!V9)</f>
        <v>0.56856162249508135</v>
      </c>
      <c r="W9" s="78">
        <f>IF(RES_hh_tes!W9=0,"",RES_hh_tes!W9/RES_hh_fec!W9)</f>
        <v>0.57817173100262409</v>
      </c>
      <c r="X9" s="78">
        <f>IF(RES_hh_tes!X9=0,"",RES_hh_tes!X9/RES_hh_fec!X9)</f>
        <v>0.58921797101466877</v>
      </c>
      <c r="Y9" s="78">
        <f>IF(RES_hh_tes!Y9=0,"",RES_hh_tes!Y9/RES_hh_fec!Y9)</f>
        <v>0.60051380662167109</v>
      </c>
      <c r="DA9" s="89" t="s">
        <v>425</v>
      </c>
    </row>
    <row r="10" spans="1:105" ht="12" customHeight="1" x14ac:dyDescent="0.25">
      <c r="A10" s="28" t="s">
        <v>197</v>
      </c>
      <c r="B10" s="78" t="str">
        <f>IF(RES_hh_tes!B10=0,"",RES_hh_tes!B10/RES_hh_fec!B10)</f>
        <v/>
      </c>
      <c r="C10" s="78" t="str">
        <f>IF(RES_hh_tes!C10=0,"",RES_hh_tes!C10/RES_hh_fec!C10)</f>
        <v/>
      </c>
      <c r="D10" s="78" t="str">
        <f>IF(RES_hh_tes!D10=0,"",RES_hh_tes!D10/RES_hh_fec!D10)</f>
        <v/>
      </c>
      <c r="E10" s="78" t="str">
        <f>IF(RES_hh_tes!E10=0,"",RES_hh_tes!E10/RES_hh_fec!E10)</f>
        <v/>
      </c>
      <c r="F10" s="78" t="str">
        <f>IF(RES_hh_tes!F10=0,"",RES_hh_tes!F10/RES_hh_fec!F10)</f>
        <v/>
      </c>
      <c r="G10" s="78" t="str">
        <f>IF(RES_hh_tes!G10=0,"",RES_hh_tes!G10/RES_hh_fec!G10)</f>
        <v/>
      </c>
      <c r="H10" s="78" t="str">
        <f>IF(RES_hh_tes!H10=0,"",RES_hh_tes!H10/RES_hh_fec!H10)</f>
        <v/>
      </c>
      <c r="I10" s="78" t="str">
        <f>IF(RES_hh_tes!I10=0,"",RES_hh_tes!I10/RES_hh_fec!I10)</f>
        <v/>
      </c>
      <c r="J10" s="78" t="str">
        <f>IF(RES_hh_tes!J10=0,"",RES_hh_tes!J10/RES_hh_fec!J10)</f>
        <v/>
      </c>
      <c r="K10" s="78" t="str">
        <f>IF(RES_hh_tes!K10=0,"",RES_hh_tes!K10/RES_hh_fec!K10)</f>
        <v/>
      </c>
      <c r="L10" s="78" t="str">
        <f>IF(RES_hh_tes!L10=0,"",RES_hh_tes!L10/RES_hh_fec!L10)</f>
        <v/>
      </c>
      <c r="M10" s="78" t="str">
        <f>IF(RES_hh_tes!M10=0,"",RES_hh_tes!M10/RES_hh_fec!M10)</f>
        <v/>
      </c>
      <c r="N10" s="78" t="str">
        <f>IF(RES_hh_tes!N10=0,"",RES_hh_tes!N10/RES_hh_fec!N10)</f>
        <v/>
      </c>
      <c r="O10" s="78" t="str">
        <f>IF(RES_hh_tes!O10=0,"",RES_hh_tes!O10/RES_hh_fec!O10)</f>
        <v/>
      </c>
      <c r="P10" s="78" t="str">
        <f>IF(RES_hh_tes!P10=0,"",RES_hh_tes!P10/RES_hh_fec!P10)</f>
        <v/>
      </c>
      <c r="Q10" s="78" t="str">
        <f>IF(RES_hh_tes!Q10=0,"",RES_hh_tes!Q10/RES_hh_fec!Q10)</f>
        <v/>
      </c>
      <c r="R10" s="78" t="str">
        <f>IF(RES_hh_tes!R10=0,"",RES_hh_tes!R10/RES_hh_fec!R10)</f>
        <v/>
      </c>
      <c r="S10" s="78" t="str">
        <f>IF(RES_hh_tes!S10=0,"",RES_hh_tes!S10/RES_hh_fec!S10)</f>
        <v/>
      </c>
      <c r="T10" s="78" t="str">
        <f>IF(RES_hh_tes!T10=0,"",RES_hh_tes!T10/RES_hh_fec!T10)</f>
        <v/>
      </c>
      <c r="U10" s="78" t="str">
        <f>IF(RES_hh_tes!U10=0,"",RES_hh_tes!U10/RES_hh_fec!U10)</f>
        <v/>
      </c>
      <c r="V10" s="78" t="str">
        <f>IF(RES_hh_tes!V10=0,"",RES_hh_tes!V10/RES_hh_fec!V10)</f>
        <v/>
      </c>
      <c r="W10" s="78" t="str">
        <f>IF(RES_hh_tes!W10=0,"",RES_hh_tes!W10/RES_hh_fec!W10)</f>
        <v/>
      </c>
      <c r="X10" s="78" t="str">
        <f>IF(RES_hh_tes!X10=0,"",RES_hh_tes!X10/RES_hh_fec!X10)</f>
        <v/>
      </c>
      <c r="Y10" s="78" t="str">
        <f>IF(RES_hh_tes!Y10=0,"",RES_hh_tes!Y10/RES_hh_fec!Y10)</f>
        <v/>
      </c>
      <c r="DA10" s="89" t="s">
        <v>426</v>
      </c>
    </row>
    <row r="11" spans="1:105" ht="12" customHeight="1" x14ac:dyDescent="0.25">
      <c r="A11" s="28" t="s">
        <v>198</v>
      </c>
      <c r="B11" s="78" t="str">
        <f>IF(RES_hh_tes!B11=0,"",RES_hh_tes!B11/RES_hh_fec!B11)</f>
        <v/>
      </c>
      <c r="C11" s="78" t="str">
        <f>IF(RES_hh_tes!C11=0,"",RES_hh_tes!C11/RES_hh_fec!C11)</f>
        <v/>
      </c>
      <c r="D11" s="78" t="str">
        <f>IF(RES_hh_tes!D11=0,"",RES_hh_tes!D11/RES_hh_fec!D11)</f>
        <v/>
      </c>
      <c r="E11" s="78" t="str">
        <f>IF(RES_hh_tes!E11=0,"",RES_hh_tes!E11/RES_hh_fec!E11)</f>
        <v/>
      </c>
      <c r="F11" s="78" t="str">
        <f>IF(RES_hh_tes!F11=0,"",RES_hh_tes!F11/RES_hh_fec!F11)</f>
        <v/>
      </c>
      <c r="G11" s="78" t="str">
        <f>IF(RES_hh_tes!G11=0,"",RES_hh_tes!G11/RES_hh_fec!G11)</f>
        <v/>
      </c>
      <c r="H11" s="78" t="str">
        <f>IF(RES_hh_tes!H11=0,"",RES_hh_tes!H11/RES_hh_fec!H11)</f>
        <v/>
      </c>
      <c r="I11" s="78" t="str">
        <f>IF(RES_hh_tes!I11=0,"",RES_hh_tes!I11/RES_hh_fec!I11)</f>
        <v/>
      </c>
      <c r="J11" s="78" t="str">
        <f>IF(RES_hh_tes!J11=0,"",RES_hh_tes!J11/RES_hh_fec!J11)</f>
        <v/>
      </c>
      <c r="K11" s="78" t="str">
        <f>IF(RES_hh_tes!K11=0,"",RES_hh_tes!K11/RES_hh_fec!K11)</f>
        <v/>
      </c>
      <c r="L11" s="78" t="str">
        <f>IF(RES_hh_tes!L11=0,"",RES_hh_tes!L11/RES_hh_fec!L11)</f>
        <v/>
      </c>
      <c r="M11" s="78" t="str">
        <f>IF(RES_hh_tes!M11=0,"",RES_hh_tes!M11/RES_hh_fec!M11)</f>
        <v/>
      </c>
      <c r="N11" s="78" t="str">
        <f>IF(RES_hh_tes!N11=0,"",RES_hh_tes!N11/RES_hh_fec!N11)</f>
        <v/>
      </c>
      <c r="O11" s="78" t="str">
        <f>IF(RES_hh_tes!O11=0,"",RES_hh_tes!O11/RES_hh_fec!O11)</f>
        <v/>
      </c>
      <c r="P11" s="78" t="str">
        <f>IF(RES_hh_tes!P11=0,"",RES_hh_tes!P11/RES_hh_fec!P11)</f>
        <v/>
      </c>
      <c r="Q11" s="78" t="str">
        <f>IF(RES_hh_tes!Q11=0,"",RES_hh_tes!Q11/RES_hh_fec!Q11)</f>
        <v/>
      </c>
      <c r="R11" s="78" t="str">
        <f>IF(RES_hh_tes!R11=0,"",RES_hh_tes!R11/RES_hh_fec!R11)</f>
        <v/>
      </c>
      <c r="S11" s="78" t="str">
        <f>IF(RES_hh_tes!S11=0,"",RES_hh_tes!S11/RES_hh_fec!S11)</f>
        <v/>
      </c>
      <c r="T11" s="78" t="str">
        <f>IF(RES_hh_tes!T11=0,"",RES_hh_tes!T11/RES_hh_fec!T11)</f>
        <v/>
      </c>
      <c r="U11" s="78" t="str">
        <f>IF(RES_hh_tes!U11=0,"",RES_hh_tes!U11/RES_hh_fec!U11)</f>
        <v/>
      </c>
      <c r="V11" s="78" t="str">
        <f>IF(RES_hh_tes!V11=0,"",RES_hh_tes!V11/RES_hh_fec!V11)</f>
        <v/>
      </c>
      <c r="W11" s="78" t="str">
        <f>IF(RES_hh_tes!W11=0,"",RES_hh_tes!W11/RES_hh_fec!W11)</f>
        <v/>
      </c>
      <c r="X11" s="78" t="str">
        <f>IF(RES_hh_tes!X11=0,"",RES_hh_tes!X11/RES_hh_fec!X11)</f>
        <v/>
      </c>
      <c r="Y11" s="78" t="str">
        <f>IF(RES_hh_tes!Y11=0,"",RES_hh_tes!Y11/RES_hh_fec!Y11)</f>
        <v/>
      </c>
      <c r="DA11" s="89" t="s">
        <v>427</v>
      </c>
    </row>
    <row r="12" spans="1:105" ht="12" customHeight="1" x14ac:dyDescent="0.25">
      <c r="A12" s="28" t="s">
        <v>95</v>
      </c>
      <c r="B12" s="78">
        <f>IF(RES_hh_tes!B12=0,"",RES_hh_tes!B12/RES_hh_fec!B12)</f>
        <v>1.47006237145646</v>
      </c>
      <c r="C12" s="78">
        <f>IF(RES_hh_tes!C12=0,"",RES_hh_tes!C12/RES_hh_fec!C12)</f>
        <v>1.5120857074862337</v>
      </c>
      <c r="D12" s="78">
        <f>IF(RES_hh_tes!D12=0,"",RES_hh_tes!D12/RES_hh_fec!D12)</f>
        <v>1.6003010466863987</v>
      </c>
      <c r="E12" s="78">
        <f>IF(RES_hh_tes!E12=0,"",RES_hh_tes!E12/RES_hh_fec!E12)</f>
        <v>1.6793398019573842</v>
      </c>
      <c r="F12" s="78">
        <f>IF(RES_hh_tes!F12=0,"",RES_hh_tes!F12/RES_hh_fec!F12)</f>
        <v>1.7551896435050787</v>
      </c>
      <c r="G12" s="78">
        <f>IF(RES_hh_tes!G12=0,"",RES_hh_tes!G12/RES_hh_fec!G12)</f>
        <v>1.86343798908853</v>
      </c>
      <c r="H12" s="78">
        <f>IF(RES_hh_tes!H12=0,"",RES_hh_tes!H12/RES_hh_fec!H12)</f>
        <v>1.9994261159346094</v>
      </c>
      <c r="I12" s="78">
        <f>IF(RES_hh_tes!I12=0,"",RES_hh_tes!I12/RES_hh_fec!I12)</f>
        <v>2.1302696236004781</v>
      </c>
      <c r="J12" s="78">
        <f>IF(RES_hh_tes!J12=0,"",RES_hh_tes!J12/RES_hh_fec!J12)</f>
        <v>2.2604149348881566</v>
      </c>
      <c r="K12" s="78">
        <f>IF(RES_hh_tes!K12=0,"",RES_hh_tes!K12/RES_hh_fec!K12)</f>
        <v>2.3772660590108652</v>
      </c>
      <c r="L12" s="78">
        <f>IF(RES_hh_tes!L12=0,"",RES_hh_tes!L12/RES_hh_fec!L12)</f>
        <v>2.5050721868083543</v>
      </c>
      <c r="M12" s="78">
        <f>IF(RES_hh_tes!M12=0,"",RES_hh_tes!M12/RES_hh_fec!M12)</f>
        <v>2.5996380327893243</v>
      </c>
      <c r="N12" s="78">
        <f>IF(RES_hh_tes!N12=0,"",RES_hh_tes!N12/RES_hh_fec!N12)</f>
        <v>2.7022403561625716</v>
      </c>
      <c r="O12" s="78">
        <f>IF(RES_hh_tes!O12=0,"",RES_hh_tes!O12/RES_hh_fec!O12)</f>
        <v>2.7775319179603959</v>
      </c>
      <c r="P12" s="78">
        <f>IF(RES_hh_tes!P12=0,"",RES_hh_tes!P12/RES_hh_fec!P12)</f>
        <v>2.822652732988518</v>
      </c>
      <c r="Q12" s="78">
        <f>IF(RES_hh_tes!Q12=0,"",RES_hh_tes!Q12/RES_hh_fec!Q12)</f>
        <v>2.8712299932185479</v>
      </c>
      <c r="R12" s="78">
        <f>IF(RES_hh_tes!R12=0,"",RES_hh_tes!R12/RES_hh_fec!R12)</f>
        <v>3.0121631826774324</v>
      </c>
      <c r="S12" s="78">
        <f>IF(RES_hh_tes!S12=0,"",RES_hh_tes!S12/RES_hh_fec!S12)</f>
        <v>3.2463858199162616</v>
      </c>
      <c r="T12" s="78">
        <f>IF(RES_hh_tes!T12=0,"",RES_hh_tes!T12/RES_hh_fec!T12)</f>
        <v>3.4283993087833196</v>
      </c>
      <c r="U12" s="78">
        <f>IF(RES_hh_tes!U12=0,"",RES_hh_tes!U12/RES_hh_fec!U12)</f>
        <v>3.4796612107473037</v>
      </c>
      <c r="V12" s="78">
        <f>IF(RES_hh_tes!V12=0,"",RES_hh_tes!V12/RES_hh_fec!V12)</f>
        <v>3.509108219919427</v>
      </c>
      <c r="W12" s="78">
        <f>IF(RES_hh_tes!W12=0,"",RES_hh_tes!W12/RES_hh_fec!W12)</f>
        <v>3.5334730006267359</v>
      </c>
      <c r="X12" s="78">
        <f>IF(RES_hh_tes!X12=0,"",RES_hh_tes!X12/RES_hh_fec!X12)</f>
        <v>3.561520411552936</v>
      </c>
      <c r="Y12" s="78">
        <f>IF(RES_hh_tes!Y12=0,"",RES_hh_tes!Y12/RES_hh_fec!Y12)</f>
        <v>3.5935141717097552</v>
      </c>
      <c r="DA12" s="89" t="s">
        <v>428</v>
      </c>
    </row>
    <row r="13" spans="1:105" ht="12" customHeight="1" x14ac:dyDescent="0.25">
      <c r="A13" s="73" t="s">
        <v>94</v>
      </c>
      <c r="B13" s="79">
        <f>IF(RES_hh_tes!B13=0,"",RES_hh_tes!B13/RES_hh_fec!B13)</f>
        <v>0.51023348250263179</v>
      </c>
      <c r="C13" s="79">
        <f>IF(RES_hh_tes!C13=0,"",RES_hh_tes!C13/RES_hh_fec!C13)</f>
        <v>0.51709618119725365</v>
      </c>
      <c r="D13" s="79">
        <f>IF(RES_hh_tes!D13=0,"",RES_hh_tes!D13/RES_hh_fec!D13)</f>
        <v>0.52580943517422296</v>
      </c>
      <c r="E13" s="79">
        <f>IF(RES_hh_tes!E13=0,"",RES_hh_tes!E13/RES_hh_fec!E13)</f>
        <v>0.53266791820372128</v>
      </c>
      <c r="F13" s="79">
        <f>IF(RES_hh_tes!F13=0,"",RES_hh_tes!F13/RES_hh_fec!F13)</f>
        <v>0.53921415321564736</v>
      </c>
      <c r="G13" s="79">
        <f>IF(RES_hh_tes!G13=0,"",RES_hh_tes!G13/RES_hh_fec!G13)</f>
        <v>0.5454563702651315</v>
      </c>
      <c r="H13" s="79">
        <f>IF(RES_hh_tes!H13=0,"",RES_hh_tes!H13/RES_hh_fec!H13)</f>
        <v>0.55148107455389062</v>
      </c>
      <c r="I13" s="79">
        <f>IF(RES_hh_tes!I13=0,"",RES_hh_tes!I13/RES_hh_fec!I13)</f>
        <v>0.55399905732433685</v>
      </c>
      <c r="J13" s="79">
        <f>IF(RES_hh_tes!J13=0,"",RES_hh_tes!J13/RES_hh_fec!J13)</f>
        <v>0.55689535320040617</v>
      </c>
      <c r="K13" s="79">
        <f>IF(RES_hh_tes!K13=0,"",RES_hh_tes!K13/RES_hh_fec!K13)</f>
        <v>0.56115276799345892</v>
      </c>
      <c r="L13" s="79">
        <f>IF(RES_hh_tes!L13=0,"",RES_hh_tes!L13/RES_hh_fec!L13)</f>
        <v>0.56283539664452764</v>
      </c>
      <c r="M13" s="79">
        <f>IF(RES_hh_tes!M13=0,"",RES_hh_tes!M13/RES_hh_fec!M13)</f>
        <v>0.56657234791271416</v>
      </c>
      <c r="N13" s="79">
        <f>IF(RES_hh_tes!N13=0,"",RES_hh_tes!N13/RES_hh_fec!N13)</f>
        <v>0.57066642050421623</v>
      </c>
      <c r="O13" s="79">
        <f>IF(RES_hh_tes!O13=0,"",RES_hh_tes!O13/RES_hh_fec!O13)</f>
        <v>0.57730928283036931</v>
      </c>
      <c r="P13" s="79">
        <f>IF(RES_hh_tes!P13=0,"",RES_hh_tes!P13/RES_hh_fec!P13)</f>
        <v>0.58332289432886375</v>
      </c>
      <c r="Q13" s="79">
        <f>IF(RES_hh_tes!Q13=0,"",RES_hh_tes!Q13/RES_hh_fec!Q13)</f>
        <v>0.59101643005857474</v>
      </c>
      <c r="R13" s="79">
        <f>IF(RES_hh_tes!R13=0,"",RES_hh_tes!R13/RES_hh_fec!R13)</f>
        <v>0.60253147701087684</v>
      </c>
      <c r="S13" s="79">
        <f>IF(RES_hh_tes!S13=0,"",RES_hh_tes!S13/RES_hh_fec!S13)</f>
        <v>0.61775136449822499</v>
      </c>
      <c r="T13" s="79">
        <f>IF(RES_hh_tes!T13=0,"",RES_hh_tes!T13/RES_hh_fec!T13)</f>
        <v>0.63709852485294005</v>
      </c>
      <c r="U13" s="79">
        <f>IF(RES_hh_tes!U13=0,"",RES_hh_tes!U13/RES_hh_fec!U13)</f>
        <v>0.66333326333639231</v>
      </c>
      <c r="V13" s="79">
        <f>IF(RES_hh_tes!V13=0,"",RES_hh_tes!V13/RES_hh_fec!V13)</f>
        <v>0.68770798062079419</v>
      </c>
      <c r="W13" s="79">
        <f>IF(RES_hh_tes!W13=0,"",RES_hh_tes!W13/RES_hh_fec!W13)</f>
        <v>0.70216241988221895</v>
      </c>
      <c r="X13" s="79">
        <f>IF(RES_hh_tes!X13=0,"",RES_hh_tes!X13/RES_hh_fec!X13)</f>
        <v>0.71059133742288116</v>
      </c>
      <c r="Y13" s="79">
        <f>IF(RES_hh_tes!Y13=0,"",RES_hh_tes!Y13/RES_hh_fec!Y13)</f>
        <v>0.71449700211678213</v>
      </c>
      <c r="DA13" s="90" t="s">
        <v>429</v>
      </c>
    </row>
    <row r="14" spans="1:105" ht="12" customHeight="1" x14ac:dyDescent="0.25">
      <c r="A14" s="75" t="s">
        <v>97</v>
      </c>
      <c r="B14" s="80">
        <f>IF(RES_hh_tes!B14=0,"",RES_hh_tes!B14/RES_hh_fec!B14)</f>
        <v>1</v>
      </c>
      <c r="C14" s="80">
        <f>IF(RES_hh_tes!C14=0,"",RES_hh_tes!C14/RES_hh_fec!C14)</f>
        <v>1</v>
      </c>
      <c r="D14" s="80">
        <f>IF(RES_hh_tes!D14=0,"",RES_hh_tes!D14/RES_hh_fec!D14)</f>
        <v>1</v>
      </c>
      <c r="E14" s="80">
        <f>IF(RES_hh_tes!E14=0,"",RES_hh_tes!E14/RES_hh_fec!E14)</f>
        <v>1</v>
      </c>
      <c r="F14" s="80">
        <f>IF(RES_hh_tes!F14=0,"",RES_hh_tes!F14/RES_hh_fec!F14)</f>
        <v>1</v>
      </c>
      <c r="G14" s="80">
        <f>IF(RES_hh_tes!G14=0,"",RES_hh_tes!G14/RES_hh_fec!G14)</f>
        <v>1</v>
      </c>
      <c r="H14" s="80">
        <f>IF(RES_hh_tes!H14=0,"",RES_hh_tes!H14/RES_hh_fec!H14)</f>
        <v>1</v>
      </c>
      <c r="I14" s="80">
        <f>IF(RES_hh_tes!I14=0,"",RES_hh_tes!I14/RES_hh_fec!I14)</f>
        <v>1</v>
      </c>
      <c r="J14" s="80">
        <f>IF(RES_hh_tes!J14=0,"",RES_hh_tes!J14/RES_hh_fec!J14)</f>
        <v>1</v>
      </c>
      <c r="K14" s="80">
        <f>IF(RES_hh_tes!K14=0,"",RES_hh_tes!K14/RES_hh_fec!K14)</f>
        <v>1</v>
      </c>
      <c r="L14" s="80">
        <f>IF(RES_hh_tes!L14=0,"",RES_hh_tes!L14/RES_hh_fec!L14)</f>
        <v>1</v>
      </c>
      <c r="M14" s="80">
        <f>IF(RES_hh_tes!M14=0,"",RES_hh_tes!M14/RES_hh_fec!M14)</f>
        <v>1</v>
      </c>
      <c r="N14" s="80">
        <f>IF(RES_hh_tes!N14=0,"",RES_hh_tes!N14/RES_hh_fec!N14)</f>
        <v>1</v>
      </c>
      <c r="O14" s="80">
        <f>IF(RES_hh_tes!O14=0,"",RES_hh_tes!O14/RES_hh_fec!O14)</f>
        <v>1</v>
      </c>
      <c r="P14" s="80">
        <f>IF(RES_hh_tes!P14=0,"",RES_hh_tes!P14/RES_hh_fec!P14)</f>
        <v>1</v>
      </c>
      <c r="Q14" s="80">
        <f>IF(RES_hh_tes!Q14=0,"",RES_hh_tes!Q14/RES_hh_fec!Q14)</f>
        <v>1</v>
      </c>
      <c r="R14" s="80">
        <f>IF(RES_hh_tes!R14=0,"",RES_hh_tes!R14/RES_hh_fec!R14)</f>
        <v>1</v>
      </c>
      <c r="S14" s="80">
        <f>IF(RES_hh_tes!S14=0,"",RES_hh_tes!S14/RES_hh_fec!S14)</f>
        <v>1</v>
      </c>
      <c r="T14" s="80">
        <f>IF(RES_hh_tes!T14=0,"",RES_hh_tes!T14/RES_hh_fec!T14)</f>
        <v>1</v>
      </c>
      <c r="U14" s="80">
        <f>IF(RES_hh_tes!U14=0,"",RES_hh_tes!U14/RES_hh_fec!U14)</f>
        <v>1</v>
      </c>
      <c r="V14" s="80">
        <f>IF(RES_hh_tes!V14=0,"",RES_hh_tes!V14/RES_hh_fec!V14)</f>
        <v>1</v>
      </c>
      <c r="W14" s="80">
        <f>IF(RES_hh_tes!W14=0,"",RES_hh_tes!W14/RES_hh_fec!W14)</f>
        <v>1</v>
      </c>
      <c r="X14" s="80">
        <f>IF(RES_hh_tes!X14=0,"",RES_hh_tes!X14/RES_hh_fec!X14)</f>
        <v>1</v>
      </c>
      <c r="Y14" s="80">
        <f>IF(RES_hh_tes!Y14=0,"",RES_hh_tes!Y14/RES_hh_fec!Y14)</f>
        <v>1</v>
      </c>
      <c r="DA14" s="91" t="s">
        <v>430</v>
      </c>
    </row>
    <row r="15" spans="1:105" ht="12.95" customHeight="1" x14ac:dyDescent="0.25">
      <c r="A15" s="68" t="s">
        <v>92</v>
      </c>
      <c r="B15" s="70">
        <f>IF(RES_hh_tes!B15=0,"",RES_hh_tes!B15/RES_hh_fec!B15)</f>
        <v>1.8018528038532915</v>
      </c>
      <c r="C15" s="70">
        <f>IF(RES_hh_tes!C15=0,"",RES_hh_tes!C15/RES_hh_fec!C15)</f>
        <v>1.8979797210470177</v>
      </c>
      <c r="D15" s="70">
        <f>IF(RES_hh_tes!D15=0,"",RES_hh_tes!D15/RES_hh_fec!D15)</f>
        <v>2.0149029834177865</v>
      </c>
      <c r="E15" s="70">
        <f>IF(RES_hh_tes!E15=0,"",RES_hh_tes!E15/RES_hh_fec!E15)</f>
        <v>2.1913936099880424</v>
      </c>
      <c r="F15" s="70">
        <f>IF(RES_hh_tes!F15=0,"",RES_hh_tes!F15/RES_hh_fec!F15)</f>
        <v>2.3837748496833902</v>
      </c>
      <c r="G15" s="70">
        <f>IF(RES_hh_tes!G15=0,"",RES_hh_tes!G15/RES_hh_fec!G15)</f>
        <v>2.6049909708514005</v>
      </c>
      <c r="H15" s="70">
        <f>IF(RES_hh_tes!H15=0,"",RES_hh_tes!H15/RES_hh_fec!H15)</f>
        <v>2.8059402295908726</v>
      </c>
      <c r="I15" s="70">
        <f>IF(RES_hh_tes!I15=0,"",RES_hh_tes!I15/RES_hh_fec!I15)</f>
        <v>2.929695506883919</v>
      </c>
      <c r="J15" s="70">
        <f>IF(RES_hh_tes!J15=0,"",RES_hh_tes!J15/RES_hh_fec!J15)</f>
        <v>3.0006598412527032</v>
      </c>
      <c r="K15" s="70">
        <f>IF(RES_hh_tes!K15=0,"",RES_hh_tes!K15/RES_hh_fec!K15)</f>
        <v>3.0879506505668126</v>
      </c>
      <c r="L15" s="70">
        <f>IF(RES_hh_tes!L15=0,"",RES_hh_tes!L15/RES_hh_fec!L15)</f>
        <v>3.1839157038885015</v>
      </c>
      <c r="M15" s="70">
        <f>IF(RES_hh_tes!M15=0,"",RES_hh_tes!M15/RES_hh_fec!M15)</f>
        <v>3.3123085077724488</v>
      </c>
      <c r="N15" s="70">
        <f>IF(RES_hh_tes!N15=0,"",RES_hh_tes!N15/RES_hh_fec!N15)</f>
        <v>3.4591093214342874</v>
      </c>
      <c r="O15" s="70">
        <f>IF(RES_hh_tes!O15=0,"",RES_hh_tes!O15/RES_hh_fec!O15)</f>
        <v>3.6132439686578262</v>
      </c>
      <c r="P15" s="70">
        <f>IF(RES_hh_tes!P15=0,"",RES_hh_tes!P15/RES_hh_fec!P15)</f>
        <v>3.7255809207793891</v>
      </c>
      <c r="Q15" s="70">
        <f>IF(RES_hh_tes!Q15=0,"",RES_hh_tes!Q15/RES_hh_fec!Q15)</f>
        <v>3.848990850912601</v>
      </c>
      <c r="R15" s="70">
        <f>IF(RES_hh_tes!R15=0,"",RES_hh_tes!R15/RES_hh_fec!R15)</f>
        <v>3.9838256354751205</v>
      </c>
      <c r="S15" s="70">
        <f>IF(RES_hh_tes!S15=0,"",RES_hh_tes!S15/RES_hh_fec!S15)</f>
        <v>4.1227143159680022</v>
      </c>
      <c r="T15" s="70">
        <f>IF(RES_hh_tes!T15=0,"",RES_hh_tes!T15/RES_hh_fec!T15)</f>
        <v>4.2424646991779982</v>
      </c>
      <c r="U15" s="70">
        <f>IF(RES_hh_tes!U15=0,"",RES_hh_tes!U15/RES_hh_fec!U15)</f>
        <v>4.3335722476533602</v>
      </c>
      <c r="V15" s="70">
        <f>IF(RES_hh_tes!V15=0,"",RES_hh_tes!V15/RES_hh_fec!V15)</f>
        <v>4.3950719396528592</v>
      </c>
      <c r="W15" s="70">
        <f>IF(RES_hh_tes!W15=0,"",RES_hh_tes!W15/RES_hh_fec!W15)</f>
        <v>4.4323542439524513</v>
      </c>
      <c r="X15" s="70">
        <f>IF(RES_hh_tes!X15=0,"",RES_hh_tes!X15/RES_hh_fec!X15)</f>
        <v>4.4562613754536109</v>
      </c>
      <c r="Y15" s="70">
        <f>IF(RES_hh_tes!Y15=0,"",RES_hh_tes!Y15/RES_hh_fec!Y15)</f>
        <v>4.4841418428943092</v>
      </c>
      <c r="DA15" s="88" t="s">
        <v>292</v>
      </c>
    </row>
    <row r="16" spans="1:105" ht="12" customHeight="1" x14ac:dyDescent="0.25">
      <c r="A16" s="28" t="s">
        <v>91</v>
      </c>
      <c r="B16" s="78">
        <f>IF(RES_hh_tes!B16=0,"",RES_hh_tes!B16/RES_hh_fec!B16)</f>
        <v>1.8018528038532915</v>
      </c>
      <c r="C16" s="78">
        <f>IF(RES_hh_tes!C16=0,"",RES_hh_tes!C16/RES_hh_fec!C16)</f>
        <v>1.8979797210470177</v>
      </c>
      <c r="D16" s="78">
        <f>IF(RES_hh_tes!D16=0,"",RES_hh_tes!D16/RES_hh_fec!D16)</f>
        <v>2.0149029834177865</v>
      </c>
      <c r="E16" s="78">
        <f>IF(RES_hh_tes!E16=0,"",RES_hh_tes!E16/RES_hh_fec!E16)</f>
        <v>2.1913936099880424</v>
      </c>
      <c r="F16" s="78">
        <f>IF(RES_hh_tes!F16=0,"",RES_hh_tes!F16/RES_hh_fec!F16)</f>
        <v>2.3837748496833902</v>
      </c>
      <c r="G16" s="78">
        <f>IF(RES_hh_tes!G16=0,"",RES_hh_tes!G16/RES_hh_fec!G16)</f>
        <v>2.6049909708514005</v>
      </c>
      <c r="H16" s="78">
        <f>IF(RES_hh_tes!H16=0,"",RES_hh_tes!H16/RES_hh_fec!H16)</f>
        <v>2.8059402295908726</v>
      </c>
      <c r="I16" s="78">
        <f>IF(RES_hh_tes!I16=0,"",RES_hh_tes!I16/RES_hh_fec!I16)</f>
        <v>2.929695506883919</v>
      </c>
      <c r="J16" s="78">
        <f>IF(RES_hh_tes!J16=0,"",RES_hh_tes!J16/RES_hh_fec!J16)</f>
        <v>3.0006598412527032</v>
      </c>
      <c r="K16" s="78">
        <f>IF(RES_hh_tes!K16=0,"",RES_hh_tes!K16/RES_hh_fec!K16)</f>
        <v>3.0879506505668126</v>
      </c>
      <c r="L16" s="78">
        <f>IF(RES_hh_tes!L16=0,"",RES_hh_tes!L16/RES_hh_fec!L16)</f>
        <v>3.1839157038885015</v>
      </c>
      <c r="M16" s="78">
        <f>IF(RES_hh_tes!M16=0,"",RES_hh_tes!M16/RES_hh_fec!M16)</f>
        <v>3.3123085077724488</v>
      </c>
      <c r="N16" s="78">
        <f>IF(RES_hh_tes!N16=0,"",RES_hh_tes!N16/RES_hh_fec!N16)</f>
        <v>3.4591093214342874</v>
      </c>
      <c r="O16" s="78">
        <f>IF(RES_hh_tes!O16=0,"",RES_hh_tes!O16/RES_hh_fec!O16)</f>
        <v>3.6132439686578262</v>
      </c>
      <c r="P16" s="78">
        <f>IF(RES_hh_tes!P16=0,"",RES_hh_tes!P16/RES_hh_fec!P16)</f>
        <v>3.7255809207793891</v>
      </c>
      <c r="Q16" s="78">
        <f>IF(RES_hh_tes!Q16=0,"",RES_hh_tes!Q16/RES_hh_fec!Q16)</f>
        <v>3.848990850912601</v>
      </c>
      <c r="R16" s="78">
        <f>IF(RES_hh_tes!R16=0,"",RES_hh_tes!R16/RES_hh_fec!R16)</f>
        <v>3.9838256354751205</v>
      </c>
      <c r="S16" s="78">
        <f>IF(RES_hh_tes!S16=0,"",RES_hh_tes!S16/RES_hh_fec!S16)</f>
        <v>4.1227143159680022</v>
      </c>
      <c r="T16" s="78">
        <f>IF(RES_hh_tes!T16=0,"",RES_hh_tes!T16/RES_hh_fec!T16)</f>
        <v>4.2424646991779982</v>
      </c>
      <c r="U16" s="78">
        <f>IF(RES_hh_tes!U16=0,"",RES_hh_tes!U16/RES_hh_fec!U16)</f>
        <v>4.3335722476533602</v>
      </c>
      <c r="V16" s="78">
        <f>IF(RES_hh_tes!V16=0,"",RES_hh_tes!V16/RES_hh_fec!V16)</f>
        <v>4.3950719396528592</v>
      </c>
      <c r="W16" s="78">
        <f>IF(RES_hh_tes!W16=0,"",RES_hh_tes!W16/RES_hh_fec!W16)</f>
        <v>4.4323542439524513</v>
      </c>
      <c r="X16" s="78">
        <f>IF(RES_hh_tes!X16=0,"",RES_hh_tes!X16/RES_hh_fec!X16)</f>
        <v>4.4562613754536109</v>
      </c>
      <c r="Y16" s="78">
        <f>IF(RES_hh_tes!Y16=0,"",RES_hh_tes!Y16/RES_hh_fec!Y16)</f>
        <v>4.4841418428943092</v>
      </c>
      <c r="DA16" s="89" t="s">
        <v>431</v>
      </c>
    </row>
    <row r="17" spans="1:105" ht="12.95" customHeight="1" x14ac:dyDescent="0.25">
      <c r="A17" s="68" t="s">
        <v>55</v>
      </c>
      <c r="B17" s="70">
        <f>IF(RES_hh_tes!B17=0,"",RES_hh_tes!B17/RES_hh_fec!B17)</f>
        <v>0.81444472620219921</v>
      </c>
      <c r="C17" s="70">
        <f>IF(RES_hh_tes!C17=0,"",RES_hh_tes!C17/RES_hh_fec!C17)</f>
        <v>0.82533304653978967</v>
      </c>
      <c r="D17" s="70">
        <f>IF(RES_hh_tes!D17=0,"",RES_hh_tes!D17/RES_hh_fec!D17)</f>
        <v>0.78474193830657557</v>
      </c>
      <c r="E17" s="70">
        <f>IF(RES_hh_tes!E17=0,"",RES_hh_tes!E17/RES_hh_fec!E17)</f>
        <v>0.75634427925455916</v>
      </c>
      <c r="F17" s="70">
        <f>IF(RES_hh_tes!F17=0,"",RES_hh_tes!F17/RES_hh_fec!F17)</f>
        <v>0.76725555704457371</v>
      </c>
      <c r="G17" s="70">
        <f>IF(RES_hh_tes!G17=0,"",RES_hh_tes!G17/RES_hh_fec!G17)</f>
        <v>0.74272588072958312</v>
      </c>
      <c r="H17" s="70">
        <f>IF(RES_hh_tes!H17=0,"",RES_hh_tes!H17/RES_hh_fec!H17)</f>
        <v>0.75722178470719637</v>
      </c>
      <c r="I17" s="70">
        <f>IF(RES_hh_tes!I17=0,"",RES_hh_tes!I17/RES_hh_fec!I17)</f>
        <v>0.78726216102417412</v>
      </c>
      <c r="J17" s="70">
        <f>IF(RES_hh_tes!J17=0,"",RES_hh_tes!J17/RES_hh_fec!J17)</f>
        <v>0.79437196346869743</v>
      </c>
      <c r="K17" s="70">
        <f>IF(RES_hh_tes!K17=0,"",RES_hh_tes!K17/RES_hh_fec!K17)</f>
        <v>0.79630444186139682</v>
      </c>
      <c r="L17" s="70">
        <f>IF(RES_hh_tes!L17=0,"",RES_hh_tes!L17/RES_hh_fec!L17)</f>
        <v>0.81282557620777451</v>
      </c>
      <c r="M17" s="70">
        <f>IF(RES_hh_tes!M17=0,"",RES_hh_tes!M17/RES_hh_fec!M17)</f>
        <v>0.81395199885470215</v>
      </c>
      <c r="N17" s="70">
        <f>IF(RES_hh_tes!N17=0,"",RES_hh_tes!N17/RES_hh_fec!N17)</f>
        <v>0.8494281344058503</v>
      </c>
      <c r="O17" s="70">
        <f>IF(RES_hh_tes!O17=0,"",RES_hh_tes!O17/RES_hh_fec!O17)</f>
        <v>0.912833983888937</v>
      </c>
      <c r="P17" s="70">
        <f>IF(RES_hh_tes!P17=0,"",RES_hh_tes!P17/RES_hh_fec!P17)</f>
        <v>0.92215891445758569</v>
      </c>
      <c r="Q17" s="70">
        <f>IF(RES_hh_tes!Q17=0,"",RES_hh_tes!Q17/RES_hh_fec!Q17)</f>
        <v>0.90544604003592888</v>
      </c>
      <c r="R17" s="70">
        <f>IF(RES_hh_tes!R17=0,"",RES_hh_tes!R17/RES_hh_fec!R17)</f>
        <v>0.8958364518999874</v>
      </c>
      <c r="S17" s="70">
        <f>IF(RES_hh_tes!S17=0,"",RES_hh_tes!S17/RES_hh_fec!S17)</f>
        <v>0.87687005845237587</v>
      </c>
      <c r="T17" s="70">
        <f>IF(RES_hh_tes!T17=0,"",RES_hh_tes!T17/RES_hh_fec!T17)</f>
        <v>0.89556725402898119</v>
      </c>
      <c r="U17" s="70">
        <f>IF(RES_hh_tes!U17=0,"",RES_hh_tes!U17/RES_hh_fec!U17)</f>
        <v>0.89908449598099704</v>
      </c>
      <c r="V17" s="70">
        <f>IF(RES_hh_tes!V17=0,"",RES_hh_tes!V17/RES_hh_fec!V17)</f>
        <v>0.89874071247941278</v>
      </c>
      <c r="W17" s="70">
        <f>IF(RES_hh_tes!W17=0,"",RES_hh_tes!W17/RES_hh_fec!W17)</f>
        <v>0.90799799407660886</v>
      </c>
      <c r="X17" s="70">
        <f>IF(RES_hh_tes!X17=0,"",RES_hh_tes!X17/RES_hh_fec!X17)</f>
        <v>0.91687498003262846</v>
      </c>
      <c r="Y17" s="70">
        <f>IF(RES_hh_tes!Y17=0,"",RES_hh_tes!Y17/RES_hh_fec!Y17)</f>
        <v>0.93547344803651211</v>
      </c>
      <c r="DA17" s="88" t="s">
        <v>293</v>
      </c>
    </row>
    <row r="18" spans="1:105" ht="12" customHeight="1" x14ac:dyDescent="0.25">
      <c r="A18" s="28" t="s">
        <v>51</v>
      </c>
      <c r="B18" s="78" t="str">
        <f>IF(RES_hh_tes!B18=0,"",RES_hh_tes!B18/RES_hh_fec!B18)</f>
        <v/>
      </c>
      <c r="C18" s="78" t="str">
        <f>IF(RES_hh_tes!C18=0,"",RES_hh_tes!C18/RES_hh_fec!C18)</f>
        <v/>
      </c>
      <c r="D18" s="78" t="str">
        <f>IF(RES_hh_tes!D18=0,"",RES_hh_tes!D18/RES_hh_fec!D18)</f>
        <v/>
      </c>
      <c r="E18" s="78" t="str">
        <f>IF(RES_hh_tes!E18=0,"",RES_hh_tes!E18/RES_hh_fec!E18)</f>
        <v/>
      </c>
      <c r="F18" s="78" t="str">
        <f>IF(RES_hh_tes!F18=0,"",RES_hh_tes!F18/RES_hh_fec!F18)</f>
        <v/>
      </c>
      <c r="G18" s="78" t="str">
        <f>IF(RES_hh_tes!G18=0,"",RES_hh_tes!G18/RES_hh_fec!G18)</f>
        <v/>
      </c>
      <c r="H18" s="78" t="str">
        <f>IF(RES_hh_tes!H18=0,"",RES_hh_tes!H18/RES_hh_fec!H18)</f>
        <v/>
      </c>
      <c r="I18" s="78" t="str">
        <f>IF(RES_hh_tes!I18=0,"",RES_hh_tes!I18/RES_hh_fec!I18)</f>
        <v/>
      </c>
      <c r="J18" s="78" t="str">
        <f>IF(RES_hh_tes!J18=0,"",RES_hh_tes!J18/RES_hh_fec!J18)</f>
        <v/>
      </c>
      <c r="K18" s="78" t="str">
        <f>IF(RES_hh_tes!K18=0,"",RES_hh_tes!K18/RES_hh_fec!K18)</f>
        <v/>
      </c>
      <c r="L18" s="78" t="str">
        <f>IF(RES_hh_tes!L18=0,"",RES_hh_tes!L18/RES_hh_fec!L18)</f>
        <v/>
      </c>
      <c r="M18" s="78" t="str">
        <f>IF(RES_hh_tes!M18=0,"",RES_hh_tes!M18/RES_hh_fec!M18)</f>
        <v/>
      </c>
      <c r="N18" s="78" t="str">
        <f>IF(RES_hh_tes!N18=0,"",RES_hh_tes!N18/RES_hh_fec!N18)</f>
        <v/>
      </c>
      <c r="O18" s="78" t="str">
        <f>IF(RES_hh_tes!O18=0,"",RES_hh_tes!O18/RES_hh_fec!O18)</f>
        <v/>
      </c>
      <c r="P18" s="78" t="str">
        <f>IF(RES_hh_tes!P18=0,"",RES_hh_tes!P18/RES_hh_fec!P18)</f>
        <v/>
      </c>
      <c r="Q18" s="78" t="str">
        <f>IF(RES_hh_tes!Q18=0,"",RES_hh_tes!Q18/RES_hh_fec!Q18)</f>
        <v/>
      </c>
      <c r="R18" s="78" t="str">
        <f>IF(RES_hh_tes!R18=0,"",RES_hh_tes!R18/RES_hh_fec!R18)</f>
        <v/>
      </c>
      <c r="S18" s="78" t="str">
        <f>IF(RES_hh_tes!S18=0,"",RES_hh_tes!S18/RES_hh_fec!S18)</f>
        <v/>
      </c>
      <c r="T18" s="78" t="str">
        <f>IF(RES_hh_tes!T18=0,"",RES_hh_tes!T18/RES_hh_fec!T18)</f>
        <v/>
      </c>
      <c r="U18" s="78" t="str">
        <f>IF(RES_hh_tes!U18=0,"",RES_hh_tes!U18/RES_hh_fec!U18)</f>
        <v/>
      </c>
      <c r="V18" s="78" t="str">
        <f>IF(RES_hh_tes!V18=0,"",RES_hh_tes!V18/RES_hh_fec!V18)</f>
        <v/>
      </c>
      <c r="W18" s="78" t="str">
        <f>IF(RES_hh_tes!W18=0,"",RES_hh_tes!W18/RES_hh_fec!W18)</f>
        <v/>
      </c>
      <c r="X18" s="78" t="str">
        <f>IF(RES_hh_tes!X18=0,"",RES_hh_tes!X18/RES_hh_fec!X18)</f>
        <v/>
      </c>
      <c r="Y18" s="78" t="str">
        <f>IF(RES_hh_tes!Y18=0,"",RES_hh_tes!Y18/RES_hh_fec!Y18)</f>
        <v/>
      </c>
      <c r="DA18" s="89" t="s">
        <v>432</v>
      </c>
    </row>
    <row r="19" spans="1:105" s="2" customFormat="1" ht="12" customHeight="1" x14ac:dyDescent="0.25">
      <c r="A19" s="28" t="s">
        <v>74</v>
      </c>
      <c r="B19" s="78">
        <f>IF(RES_hh_tes!B19=0,"",RES_hh_tes!B19/RES_hh_fec!B19)</f>
        <v>0.41569897284856322</v>
      </c>
      <c r="C19" s="78">
        <f>IF(RES_hh_tes!C19=0,"",RES_hh_tes!C19/RES_hh_fec!C19)</f>
        <v>0.4182623469592392</v>
      </c>
      <c r="D19" s="78">
        <f>IF(RES_hh_tes!D19=0,"",RES_hh_tes!D19/RES_hh_fec!D19)</f>
        <v>0.4207704195228304</v>
      </c>
      <c r="E19" s="78">
        <f>IF(RES_hh_tes!E19=0,"",RES_hh_tes!E19/RES_hh_fec!E19)</f>
        <v>0.42370254195720181</v>
      </c>
      <c r="F19" s="78">
        <f>IF(RES_hh_tes!F19=0,"",RES_hh_tes!F19/RES_hh_fec!F19)</f>
        <v>0.42719439055514086</v>
      </c>
      <c r="G19" s="78">
        <f>IF(RES_hh_tes!G19=0,"",RES_hh_tes!G19/RES_hh_fec!G19)</f>
        <v>0.43164307088819825</v>
      </c>
      <c r="H19" s="78">
        <f>IF(RES_hh_tes!H19=0,"",RES_hh_tes!H19/RES_hh_fec!H19)</f>
        <v>0.43740258245919933</v>
      </c>
      <c r="I19" s="78">
        <f>IF(RES_hh_tes!I19=0,"",RES_hh_tes!I19/RES_hh_fec!I19)</f>
        <v>0.44060781015230249</v>
      </c>
      <c r="J19" s="78">
        <f>IF(RES_hh_tes!J19=0,"",RES_hh_tes!J19/RES_hh_fec!J19)</f>
        <v>0.44277016938667968</v>
      </c>
      <c r="K19" s="78">
        <f>IF(RES_hh_tes!K19=0,"",RES_hh_tes!K19/RES_hh_fec!K19)</f>
        <v>0.44657729870817081</v>
      </c>
      <c r="L19" s="78">
        <f>IF(RES_hh_tes!L19=0,"",RES_hh_tes!L19/RES_hh_fec!L19)</f>
        <v>0.4507505928252985</v>
      </c>
      <c r="M19" s="78">
        <f>IF(RES_hh_tes!M19=0,"",RES_hh_tes!M19/RES_hh_fec!M19)</f>
        <v>0.45679400903573514</v>
      </c>
      <c r="N19" s="78">
        <f>IF(RES_hh_tes!N19=0,"",RES_hh_tes!N19/RES_hh_fec!N19)</f>
        <v>0.46610575358134343</v>
      </c>
      <c r="O19" s="78">
        <f>IF(RES_hh_tes!O19=0,"",RES_hh_tes!O19/RES_hh_fec!O19)</f>
        <v>0.47387930171649656</v>
      </c>
      <c r="P19" s="78">
        <f>IF(RES_hh_tes!P19=0,"",RES_hh_tes!P19/RES_hh_fec!P19)</f>
        <v>0.48603410709710576</v>
      </c>
      <c r="Q19" s="78">
        <f>IF(RES_hh_tes!Q19=0,"",RES_hh_tes!Q19/RES_hh_fec!Q19)</f>
        <v>0.50342351257816975</v>
      </c>
      <c r="R19" s="78">
        <f>IF(RES_hh_tes!R19=0,"",RES_hh_tes!R19/RES_hh_fec!R19)</f>
        <v>0.52419870501432031</v>
      </c>
      <c r="S19" s="78">
        <f>IF(RES_hh_tes!S19=0,"",RES_hh_tes!S19/RES_hh_fec!S19)</f>
        <v>0.54829624110940578</v>
      </c>
      <c r="T19" s="78">
        <f>IF(RES_hh_tes!T19=0,"",RES_hh_tes!T19/RES_hh_fec!T19)</f>
        <v>0.57629860240383435</v>
      </c>
      <c r="U19" s="78">
        <f>IF(RES_hh_tes!U19=0,"",RES_hh_tes!U19/RES_hh_fec!U19)</f>
        <v>0.60397252281970659</v>
      </c>
      <c r="V19" s="78">
        <f>IF(RES_hh_tes!V19=0,"",RES_hh_tes!V19/RES_hh_fec!V19)</f>
        <v>0.62457204655458698</v>
      </c>
      <c r="W19" s="78">
        <f>IF(RES_hh_tes!W19=0,"",RES_hh_tes!W19/RES_hh_fec!W19)</f>
        <v>0.63651058332845589</v>
      </c>
      <c r="X19" s="78">
        <f>IF(RES_hh_tes!X19=0,"",RES_hh_tes!X19/RES_hh_fec!X19)</f>
        <v>0.6462058132375853</v>
      </c>
      <c r="Y19" s="78">
        <f>IF(RES_hh_tes!Y19=0,"",RES_hh_tes!Y19/RES_hh_fec!Y19)</f>
        <v>0.6528429100130041</v>
      </c>
      <c r="DA19" s="89" t="s">
        <v>433</v>
      </c>
    </row>
    <row r="20" spans="1:105" ht="12" customHeight="1" x14ac:dyDescent="0.25">
      <c r="A20" s="28" t="s">
        <v>200</v>
      </c>
      <c r="B20" s="78">
        <f>IF(RES_hh_tes!B20=0,"",RES_hh_tes!B20/RES_hh_fec!B20)</f>
        <v>0.41285727013849133</v>
      </c>
      <c r="C20" s="78">
        <f>IF(RES_hh_tes!C20=0,"",RES_hh_tes!C20/RES_hh_fec!C20)</f>
        <v>0.41390869431833138</v>
      </c>
      <c r="D20" s="78">
        <f>IF(RES_hh_tes!D20=0,"",RES_hh_tes!D20/RES_hh_fec!D20)</f>
        <v>0.41532000759341636</v>
      </c>
      <c r="E20" s="78">
        <f>IF(RES_hh_tes!E20=0,"",RES_hh_tes!E20/RES_hh_fec!E20)</f>
        <v>0.41683875963671957</v>
      </c>
      <c r="F20" s="78">
        <f>IF(RES_hh_tes!F20=0,"",RES_hh_tes!F20/RES_hh_fec!F20)</f>
        <v>0.41872798179918164</v>
      </c>
      <c r="G20" s="78">
        <f>IF(RES_hh_tes!G20=0,"",RES_hh_tes!G20/RES_hh_fec!G20)</f>
        <v>0.42108647898558299</v>
      </c>
      <c r="H20" s="78">
        <f>IF(RES_hh_tes!H20=0,"",RES_hh_tes!H20/RES_hh_fec!H20)</f>
        <v>0.42427082801513505</v>
      </c>
      <c r="I20" s="78">
        <f>IF(RES_hh_tes!I20=0,"",RES_hh_tes!I20/RES_hh_fec!I20)</f>
        <v>0.42681094622183119</v>
      </c>
      <c r="J20" s="78">
        <f>IF(RES_hh_tes!J20=0,"",RES_hh_tes!J20/RES_hh_fec!J20)</f>
        <v>0.43030431649837503</v>
      </c>
      <c r="K20" s="78">
        <f>IF(RES_hh_tes!K20=0,"",RES_hh_tes!K20/RES_hh_fec!K20)</f>
        <v>0.43305892696467674</v>
      </c>
      <c r="L20" s="78">
        <f>IF(RES_hh_tes!L20=0,"",RES_hh_tes!L20/RES_hh_fec!L20)</f>
        <v>0.43644913539764885</v>
      </c>
      <c r="M20" s="78">
        <f>IF(RES_hh_tes!M20=0,"",RES_hh_tes!M20/RES_hh_fec!M20)</f>
        <v>0.44179605462988231</v>
      </c>
      <c r="N20" s="78">
        <f>IF(RES_hh_tes!N20=0,"",RES_hh_tes!N20/RES_hh_fec!N20)</f>
        <v>0.45061827643644842</v>
      </c>
      <c r="O20" s="78">
        <f>IF(RES_hh_tes!O20=0,"",RES_hh_tes!O20/RES_hh_fec!O20)</f>
        <v>0.45821875162933551</v>
      </c>
      <c r="P20" s="78">
        <f>IF(RES_hh_tes!P20=0,"",RES_hh_tes!P20/RES_hh_fec!P20)</f>
        <v>0.45811569086435272</v>
      </c>
      <c r="Q20" s="78">
        <f>IF(RES_hh_tes!Q20=0,"",RES_hh_tes!Q20/RES_hh_fec!Q20)</f>
        <v>0.47004891187101588</v>
      </c>
      <c r="R20" s="78">
        <f>IF(RES_hh_tes!R20=0,"",RES_hh_tes!R20/RES_hh_fec!R20)</f>
        <v>0.47705291815644402</v>
      </c>
      <c r="S20" s="78">
        <f>IF(RES_hh_tes!S20=0,"",RES_hh_tes!S20/RES_hh_fec!S20)</f>
        <v>0.48760365847370563</v>
      </c>
      <c r="T20" s="78">
        <f>IF(RES_hh_tes!T20=0,"",RES_hh_tes!T20/RES_hh_fec!T20)</f>
        <v>0.50721480687486498</v>
      </c>
      <c r="U20" s="78">
        <f>IF(RES_hh_tes!U20=0,"",RES_hh_tes!U20/RES_hh_fec!U20)</f>
        <v>0.5257901500267923</v>
      </c>
      <c r="V20" s="78">
        <f>IF(RES_hh_tes!V20=0,"",RES_hh_tes!V20/RES_hh_fec!V20)</f>
        <v>0.53813180345223266</v>
      </c>
      <c r="W20" s="78">
        <f>IF(RES_hh_tes!W20=0,"",RES_hh_tes!W20/RES_hh_fec!W20)</f>
        <v>0.55106779593798372</v>
      </c>
      <c r="X20" s="78">
        <f>IF(RES_hh_tes!X20=0,"",RES_hh_tes!X20/RES_hh_fec!X20)</f>
        <v>0.56068909427263292</v>
      </c>
      <c r="Y20" s="78">
        <f>IF(RES_hh_tes!Y20=0,"",RES_hh_tes!Y20/RES_hh_fec!Y20)</f>
        <v>0.56873105130376422</v>
      </c>
      <c r="DA20" s="89" t="s">
        <v>434</v>
      </c>
    </row>
    <row r="21" spans="1:105" ht="12" customHeight="1" x14ac:dyDescent="0.25">
      <c r="A21" s="28" t="s">
        <v>189</v>
      </c>
      <c r="B21" s="78" t="str">
        <f>IF(RES_hh_tes!B21=0,"",RES_hh_tes!B21/RES_hh_fec!B21)</f>
        <v/>
      </c>
      <c r="C21" s="78" t="str">
        <f>IF(RES_hh_tes!C21=0,"",RES_hh_tes!C21/RES_hh_fec!C21)</f>
        <v/>
      </c>
      <c r="D21" s="78" t="str">
        <f>IF(RES_hh_tes!D21=0,"",RES_hh_tes!D21/RES_hh_fec!D21)</f>
        <v/>
      </c>
      <c r="E21" s="78" t="str">
        <f>IF(RES_hh_tes!E21=0,"",RES_hh_tes!E21/RES_hh_fec!E21)</f>
        <v/>
      </c>
      <c r="F21" s="78" t="str">
        <f>IF(RES_hh_tes!F21=0,"",RES_hh_tes!F21/RES_hh_fec!F21)</f>
        <v/>
      </c>
      <c r="G21" s="78" t="str">
        <f>IF(RES_hh_tes!G21=0,"",RES_hh_tes!G21/RES_hh_fec!G21)</f>
        <v/>
      </c>
      <c r="H21" s="78" t="str">
        <f>IF(RES_hh_tes!H21=0,"",RES_hh_tes!H21/RES_hh_fec!H21)</f>
        <v/>
      </c>
      <c r="I21" s="78" t="str">
        <f>IF(RES_hh_tes!I21=0,"",RES_hh_tes!I21/RES_hh_fec!I21)</f>
        <v/>
      </c>
      <c r="J21" s="78" t="str">
        <f>IF(RES_hh_tes!J21=0,"",RES_hh_tes!J21/RES_hh_fec!J21)</f>
        <v/>
      </c>
      <c r="K21" s="78" t="str">
        <f>IF(RES_hh_tes!K21=0,"",RES_hh_tes!K21/RES_hh_fec!K21)</f>
        <v/>
      </c>
      <c r="L21" s="78" t="str">
        <f>IF(RES_hh_tes!L21=0,"",RES_hh_tes!L21/RES_hh_fec!L21)</f>
        <v/>
      </c>
      <c r="M21" s="78" t="str">
        <f>IF(RES_hh_tes!M21=0,"",RES_hh_tes!M21/RES_hh_fec!M21)</f>
        <v/>
      </c>
      <c r="N21" s="78" t="str">
        <f>IF(RES_hh_tes!N21=0,"",RES_hh_tes!N21/RES_hh_fec!N21)</f>
        <v/>
      </c>
      <c r="O21" s="78" t="str">
        <f>IF(RES_hh_tes!O21=0,"",RES_hh_tes!O21/RES_hh_fec!O21)</f>
        <v/>
      </c>
      <c r="P21" s="78" t="str">
        <f>IF(RES_hh_tes!P21=0,"",RES_hh_tes!P21/RES_hh_fec!P21)</f>
        <v/>
      </c>
      <c r="Q21" s="78" t="str">
        <f>IF(RES_hh_tes!Q21=0,"",RES_hh_tes!Q21/RES_hh_fec!Q21)</f>
        <v/>
      </c>
      <c r="R21" s="78" t="str">
        <f>IF(RES_hh_tes!R21=0,"",RES_hh_tes!R21/RES_hh_fec!R21)</f>
        <v/>
      </c>
      <c r="S21" s="78" t="str">
        <f>IF(RES_hh_tes!S21=0,"",RES_hh_tes!S21/RES_hh_fec!S21)</f>
        <v/>
      </c>
      <c r="T21" s="78" t="str">
        <f>IF(RES_hh_tes!T21=0,"",RES_hh_tes!T21/RES_hh_fec!T21)</f>
        <v/>
      </c>
      <c r="U21" s="78" t="str">
        <f>IF(RES_hh_tes!U21=0,"",RES_hh_tes!U21/RES_hh_fec!U21)</f>
        <v/>
      </c>
      <c r="V21" s="78" t="str">
        <f>IF(RES_hh_tes!V21=0,"",RES_hh_tes!V21/RES_hh_fec!V21)</f>
        <v/>
      </c>
      <c r="W21" s="78" t="str">
        <f>IF(RES_hh_tes!W21=0,"",RES_hh_tes!W21/RES_hh_fec!W21)</f>
        <v/>
      </c>
      <c r="X21" s="78" t="str">
        <f>IF(RES_hh_tes!X21=0,"",RES_hh_tes!X21/RES_hh_fec!X21)</f>
        <v/>
      </c>
      <c r="Y21" s="78" t="str">
        <f>IF(RES_hh_tes!Y21=0,"",RES_hh_tes!Y21/RES_hh_fec!Y21)</f>
        <v/>
      </c>
      <c r="DA21" s="89" t="s">
        <v>435</v>
      </c>
    </row>
    <row r="22" spans="1:105" ht="12" customHeight="1" x14ac:dyDescent="0.25">
      <c r="A22" s="28" t="s">
        <v>202</v>
      </c>
      <c r="B22" s="78">
        <f>IF(RES_hh_tes!B22=0,"",RES_hh_tes!B22/RES_hh_fec!B22)</f>
        <v>0.44106226448142244</v>
      </c>
      <c r="C22" s="78">
        <f>IF(RES_hh_tes!C22=0,"",RES_hh_tes!C22/RES_hh_fec!C22)</f>
        <v>0.45461157020947568</v>
      </c>
      <c r="D22" s="78">
        <f>IF(RES_hh_tes!D22=0,"",RES_hh_tes!D22/RES_hh_fec!D22)</f>
        <v>0.48039425014757864</v>
      </c>
      <c r="E22" s="78">
        <f>IF(RES_hh_tes!E22=0,"",RES_hh_tes!E22/RES_hh_fec!E22)</f>
        <v>0.50280246279536367</v>
      </c>
      <c r="F22" s="78">
        <f>IF(RES_hh_tes!F22=0,"",RES_hh_tes!F22/RES_hh_fec!F22)</f>
        <v>0.52979905954583562</v>
      </c>
      <c r="G22" s="78">
        <f>IF(RES_hh_tes!G22=0,"",RES_hh_tes!G22/RES_hh_fec!G22)</f>
        <v>0.55180213316567095</v>
      </c>
      <c r="H22" s="78">
        <f>IF(RES_hh_tes!H22=0,"",RES_hh_tes!H22/RES_hh_fec!H22)</f>
        <v>0.57456141684339979</v>
      </c>
      <c r="I22" s="78">
        <f>IF(RES_hh_tes!I22=0,"",RES_hh_tes!I22/RES_hh_fec!I22)</f>
        <v>0.59374281409745699</v>
      </c>
      <c r="J22" s="78">
        <f>IF(RES_hh_tes!J22=0,"",RES_hh_tes!J22/RES_hh_fec!J22)</f>
        <v>0.60844943054750666</v>
      </c>
      <c r="K22" s="78">
        <f>IF(RES_hh_tes!K22=0,"",RES_hh_tes!K22/RES_hh_fec!K22)</f>
        <v>0.61807396062236808</v>
      </c>
      <c r="L22" s="78">
        <f>IF(RES_hh_tes!L22=0,"",RES_hh_tes!L22/RES_hh_fec!L22)</f>
        <v>0.62370814286312481</v>
      </c>
      <c r="M22" s="78">
        <f>IF(RES_hh_tes!M22=0,"",RES_hh_tes!M22/RES_hh_fec!M22)</f>
        <v>0.62920146481437589</v>
      </c>
      <c r="N22" s="78">
        <f>IF(RES_hh_tes!N22=0,"",RES_hh_tes!N22/RES_hh_fec!N22)</f>
        <v>0.63756389686312487</v>
      </c>
      <c r="O22" s="78">
        <f>IF(RES_hh_tes!O22=0,"",RES_hh_tes!O22/RES_hh_fec!O22)</f>
        <v>0.64224510769336696</v>
      </c>
      <c r="P22" s="78">
        <f>IF(RES_hh_tes!P22=0,"",RES_hh_tes!P22/RES_hh_fec!P22)</f>
        <v>0.64180615929415352</v>
      </c>
      <c r="Q22" s="78">
        <f>IF(RES_hh_tes!Q22=0,"",RES_hh_tes!Q22/RES_hh_fec!Q22)</f>
        <v>0.64859199250791</v>
      </c>
      <c r="R22" s="78">
        <f>IF(RES_hh_tes!R22=0,"",RES_hh_tes!R22/RES_hh_fec!R22)</f>
        <v>0.65561191343203984</v>
      </c>
      <c r="S22" s="78">
        <f>IF(RES_hh_tes!S22=0,"",RES_hh_tes!S22/RES_hh_fec!S22)</f>
        <v>0.66576665180028827</v>
      </c>
      <c r="T22" s="78">
        <f>IF(RES_hh_tes!T22=0,"",RES_hh_tes!T22/RES_hh_fec!T22)</f>
        <v>0.67747752859528265</v>
      </c>
      <c r="U22" s="78">
        <f>IF(RES_hh_tes!U22=0,"",RES_hh_tes!U22/RES_hh_fec!U22)</f>
        <v>0.68780480560693269</v>
      </c>
      <c r="V22" s="78">
        <f>IF(RES_hh_tes!V22=0,"",RES_hh_tes!V22/RES_hh_fec!V22)</f>
        <v>0.70216003623110224</v>
      </c>
      <c r="W22" s="78">
        <f>IF(RES_hh_tes!W22=0,"",RES_hh_tes!W22/RES_hh_fec!W22)</f>
        <v>0.71689366704789714</v>
      </c>
      <c r="X22" s="78">
        <f>IF(RES_hh_tes!X22=0,"",RES_hh_tes!X22/RES_hh_fec!X22)</f>
        <v>0.73176252138296383</v>
      </c>
      <c r="Y22" s="78">
        <f>IF(RES_hh_tes!Y22=0,"",RES_hh_tes!Y22/RES_hh_fec!Y22)</f>
        <v>0.74153065791332962</v>
      </c>
      <c r="DA22" s="89" t="s">
        <v>436</v>
      </c>
    </row>
    <row r="23" spans="1:105" ht="12" customHeight="1" x14ac:dyDescent="0.25">
      <c r="A23" s="28" t="s">
        <v>197</v>
      </c>
      <c r="B23" s="78" t="str">
        <f>IF(RES_hh_tes!B23=0,"",RES_hh_tes!B23/RES_hh_fec!B23)</f>
        <v/>
      </c>
      <c r="C23" s="78" t="str">
        <f>IF(RES_hh_tes!C23=0,"",RES_hh_tes!C23/RES_hh_fec!C23)</f>
        <v/>
      </c>
      <c r="D23" s="78" t="str">
        <f>IF(RES_hh_tes!D23=0,"",RES_hh_tes!D23/RES_hh_fec!D23)</f>
        <v/>
      </c>
      <c r="E23" s="78" t="str">
        <f>IF(RES_hh_tes!E23=0,"",RES_hh_tes!E23/RES_hh_fec!E23)</f>
        <v/>
      </c>
      <c r="F23" s="78" t="str">
        <f>IF(RES_hh_tes!F23=0,"",RES_hh_tes!F23/RES_hh_fec!F23)</f>
        <v/>
      </c>
      <c r="G23" s="78" t="str">
        <f>IF(RES_hh_tes!G23=0,"",RES_hh_tes!G23/RES_hh_fec!G23)</f>
        <v/>
      </c>
      <c r="H23" s="78" t="str">
        <f>IF(RES_hh_tes!H23=0,"",RES_hh_tes!H23/RES_hh_fec!H23)</f>
        <v/>
      </c>
      <c r="I23" s="78" t="str">
        <f>IF(RES_hh_tes!I23=0,"",RES_hh_tes!I23/RES_hh_fec!I23)</f>
        <v/>
      </c>
      <c r="J23" s="78" t="str">
        <f>IF(RES_hh_tes!J23=0,"",RES_hh_tes!J23/RES_hh_fec!J23)</f>
        <v/>
      </c>
      <c r="K23" s="78" t="str">
        <f>IF(RES_hh_tes!K23=0,"",RES_hh_tes!K23/RES_hh_fec!K23)</f>
        <v/>
      </c>
      <c r="L23" s="78" t="str">
        <f>IF(RES_hh_tes!L23=0,"",RES_hh_tes!L23/RES_hh_fec!L23)</f>
        <v/>
      </c>
      <c r="M23" s="78" t="str">
        <f>IF(RES_hh_tes!M23=0,"",RES_hh_tes!M23/RES_hh_fec!M23)</f>
        <v/>
      </c>
      <c r="N23" s="78" t="str">
        <f>IF(RES_hh_tes!N23=0,"",RES_hh_tes!N23/RES_hh_fec!N23)</f>
        <v/>
      </c>
      <c r="O23" s="78" t="str">
        <f>IF(RES_hh_tes!O23=0,"",RES_hh_tes!O23/RES_hh_fec!O23)</f>
        <v/>
      </c>
      <c r="P23" s="78" t="str">
        <f>IF(RES_hh_tes!P23=0,"",RES_hh_tes!P23/RES_hh_fec!P23)</f>
        <v/>
      </c>
      <c r="Q23" s="78" t="str">
        <f>IF(RES_hh_tes!Q23=0,"",RES_hh_tes!Q23/RES_hh_fec!Q23)</f>
        <v/>
      </c>
      <c r="R23" s="78" t="str">
        <f>IF(RES_hh_tes!R23=0,"",RES_hh_tes!R23/RES_hh_fec!R23)</f>
        <v/>
      </c>
      <c r="S23" s="78" t="str">
        <f>IF(RES_hh_tes!S23=0,"",RES_hh_tes!S23/RES_hh_fec!S23)</f>
        <v/>
      </c>
      <c r="T23" s="78" t="str">
        <f>IF(RES_hh_tes!T23=0,"",RES_hh_tes!T23/RES_hh_fec!T23)</f>
        <v/>
      </c>
      <c r="U23" s="78" t="str">
        <f>IF(RES_hh_tes!U23=0,"",RES_hh_tes!U23/RES_hh_fec!U23)</f>
        <v/>
      </c>
      <c r="V23" s="78" t="str">
        <f>IF(RES_hh_tes!V23=0,"",RES_hh_tes!V23/RES_hh_fec!V23)</f>
        <v/>
      </c>
      <c r="W23" s="78" t="str">
        <f>IF(RES_hh_tes!W23=0,"",RES_hh_tes!W23/RES_hh_fec!W23)</f>
        <v/>
      </c>
      <c r="X23" s="78" t="str">
        <f>IF(RES_hh_tes!X23=0,"",RES_hh_tes!X23/RES_hh_fec!X23)</f>
        <v/>
      </c>
      <c r="Y23" s="78" t="str">
        <f>IF(RES_hh_tes!Y23=0,"",RES_hh_tes!Y23/RES_hh_fec!Y23)</f>
        <v/>
      </c>
      <c r="DA23" s="89" t="s">
        <v>437</v>
      </c>
    </row>
    <row r="24" spans="1:105" ht="12" customHeight="1" x14ac:dyDescent="0.25">
      <c r="A24" s="28" t="s">
        <v>198</v>
      </c>
      <c r="B24" s="78" t="str">
        <f>IF(RES_hh_tes!B24=0,"",RES_hh_tes!B24/RES_hh_fec!B24)</f>
        <v/>
      </c>
      <c r="C24" s="78" t="str">
        <f>IF(RES_hh_tes!C24=0,"",RES_hh_tes!C24/RES_hh_fec!C24)</f>
        <v/>
      </c>
      <c r="D24" s="78" t="str">
        <f>IF(RES_hh_tes!D24=0,"",RES_hh_tes!D24/RES_hh_fec!D24)</f>
        <v/>
      </c>
      <c r="E24" s="78" t="str">
        <f>IF(RES_hh_tes!E24=0,"",RES_hh_tes!E24/RES_hh_fec!E24)</f>
        <v/>
      </c>
      <c r="F24" s="78" t="str">
        <f>IF(RES_hh_tes!F24=0,"",RES_hh_tes!F24/RES_hh_fec!F24)</f>
        <v/>
      </c>
      <c r="G24" s="78" t="str">
        <f>IF(RES_hh_tes!G24=0,"",RES_hh_tes!G24/RES_hh_fec!G24)</f>
        <v/>
      </c>
      <c r="H24" s="78" t="str">
        <f>IF(RES_hh_tes!H24=0,"",RES_hh_tes!H24/RES_hh_fec!H24)</f>
        <v/>
      </c>
      <c r="I24" s="78" t="str">
        <f>IF(RES_hh_tes!I24=0,"",RES_hh_tes!I24/RES_hh_fec!I24)</f>
        <v/>
      </c>
      <c r="J24" s="78" t="str">
        <f>IF(RES_hh_tes!J24=0,"",RES_hh_tes!J24/RES_hh_fec!J24)</f>
        <v/>
      </c>
      <c r="K24" s="78" t="str">
        <f>IF(RES_hh_tes!K24=0,"",RES_hh_tes!K24/RES_hh_fec!K24)</f>
        <v/>
      </c>
      <c r="L24" s="78" t="str">
        <f>IF(RES_hh_tes!L24=0,"",RES_hh_tes!L24/RES_hh_fec!L24)</f>
        <v/>
      </c>
      <c r="M24" s="78" t="str">
        <f>IF(RES_hh_tes!M24=0,"",RES_hh_tes!M24/RES_hh_fec!M24)</f>
        <v/>
      </c>
      <c r="N24" s="78" t="str">
        <f>IF(RES_hh_tes!N24=0,"",RES_hh_tes!N24/RES_hh_fec!N24)</f>
        <v/>
      </c>
      <c r="O24" s="78" t="str">
        <f>IF(RES_hh_tes!O24=0,"",RES_hh_tes!O24/RES_hh_fec!O24)</f>
        <v/>
      </c>
      <c r="P24" s="78" t="str">
        <f>IF(RES_hh_tes!P24=0,"",RES_hh_tes!P24/RES_hh_fec!P24)</f>
        <v/>
      </c>
      <c r="Q24" s="78" t="str">
        <f>IF(RES_hh_tes!Q24=0,"",RES_hh_tes!Q24/RES_hh_fec!Q24)</f>
        <v/>
      </c>
      <c r="R24" s="78" t="str">
        <f>IF(RES_hh_tes!R24=0,"",RES_hh_tes!R24/RES_hh_fec!R24)</f>
        <v/>
      </c>
      <c r="S24" s="78" t="str">
        <f>IF(RES_hh_tes!S24=0,"",RES_hh_tes!S24/RES_hh_fec!S24)</f>
        <v/>
      </c>
      <c r="T24" s="78" t="str">
        <f>IF(RES_hh_tes!T24=0,"",RES_hh_tes!T24/RES_hh_fec!T24)</f>
        <v/>
      </c>
      <c r="U24" s="78" t="str">
        <f>IF(RES_hh_tes!U24=0,"",RES_hh_tes!U24/RES_hh_fec!U24)</f>
        <v/>
      </c>
      <c r="V24" s="78" t="str">
        <f>IF(RES_hh_tes!V24=0,"",RES_hh_tes!V24/RES_hh_fec!V24)</f>
        <v/>
      </c>
      <c r="W24" s="78" t="str">
        <f>IF(RES_hh_tes!W24=0,"",RES_hh_tes!W24/RES_hh_fec!W24)</f>
        <v/>
      </c>
      <c r="X24" s="78" t="str">
        <f>IF(RES_hh_tes!X24=0,"",RES_hh_tes!X24/RES_hh_fec!X24)</f>
        <v/>
      </c>
      <c r="Y24" s="78" t="str">
        <f>IF(RES_hh_tes!Y24=0,"",RES_hh_tes!Y24/RES_hh_fec!Y24)</f>
        <v/>
      </c>
      <c r="DA24" s="89" t="s">
        <v>438</v>
      </c>
    </row>
    <row r="25" spans="1:105" ht="12" customHeight="1" x14ac:dyDescent="0.25">
      <c r="A25" s="73" t="s">
        <v>53</v>
      </c>
      <c r="B25" s="79">
        <f>IF(RES_hh_tes!B25=0,"",RES_hh_tes!B25/RES_hh_fec!B25)</f>
        <v>0.46896418226790837</v>
      </c>
      <c r="C25" s="79">
        <f>IF(RES_hh_tes!C25=0,"",RES_hh_tes!C25/RES_hh_fec!C25)</f>
        <v>0.4716589391953287</v>
      </c>
      <c r="D25" s="79">
        <f>IF(RES_hh_tes!D25=0,"",RES_hh_tes!D25/RES_hh_fec!D25)</f>
        <v>0.47441767320869033</v>
      </c>
      <c r="E25" s="79">
        <f>IF(RES_hh_tes!E25=0,"",RES_hh_tes!E25/RES_hh_fec!E25)</f>
        <v>0.47740630047139571</v>
      </c>
      <c r="F25" s="79">
        <f>IF(RES_hh_tes!F25=0,"",RES_hh_tes!F25/RES_hh_fec!F25)</f>
        <v>0.48061665313834662</v>
      </c>
      <c r="G25" s="79">
        <f>IF(RES_hh_tes!G25=0,"",RES_hh_tes!G25/RES_hh_fec!G25)</f>
        <v>0.48410432120648672</v>
      </c>
      <c r="H25" s="79">
        <f>IF(RES_hh_tes!H25=0,"",RES_hh_tes!H25/RES_hh_fec!H25)</f>
        <v>0.48791374199824522</v>
      </c>
      <c r="I25" s="79">
        <f>IF(RES_hh_tes!I25=0,"",RES_hh_tes!I25/RES_hh_fec!I25)</f>
        <v>0.49016029717390941</v>
      </c>
      <c r="J25" s="79">
        <f>IF(RES_hh_tes!J25=0,"",RES_hh_tes!J25/RES_hh_fec!J25)</f>
        <v>0.49190670655895702</v>
      </c>
      <c r="K25" s="79">
        <f>IF(RES_hh_tes!K25=0,"",RES_hh_tes!K25/RES_hh_fec!K25)</f>
        <v>0.49415666666480745</v>
      </c>
      <c r="L25" s="79">
        <f>IF(RES_hh_tes!L25=0,"",RES_hh_tes!L25/RES_hh_fec!L25)</f>
        <v>0.49661670265386892</v>
      </c>
      <c r="M25" s="79">
        <f>IF(RES_hh_tes!M25=0,"",RES_hh_tes!M25/RES_hh_fec!M25)</f>
        <v>0.49985491910582958</v>
      </c>
      <c r="N25" s="79">
        <f>IF(RES_hh_tes!N25=0,"",RES_hh_tes!N25/RES_hh_fec!N25)</f>
        <v>0.50449876687633033</v>
      </c>
      <c r="O25" s="79">
        <f>IF(RES_hh_tes!O25=0,"",RES_hh_tes!O25/RES_hh_fec!O25)</f>
        <v>0.51722330183334342</v>
      </c>
      <c r="P25" s="79">
        <f>IF(RES_hh_tes!P25=0,"",RES_hh_tes!P25/RES_hh_fec!P25)</f>
        <v>0.53328535124670684</v>
      </c>
      <c r="Q25" s="79">
        <f>IF(RES_hh_tes!Q25=0,"",RES_hh_tes!Q25/RES_hh_fec!Q25)</f>
        <v>0.53371372248607951</v>
      </c>
      <c r="R25" s="79">
        <f>IF(RES_hh_tes!R25=0,"",RES_hh_tes!R25/RES_hh_fec!R25)</f>
        <v>0.54228461966078645</v>
      </c>
      <c r="S25" s="79">
        <f>IF(RES_hh_tes!S25=0,"",RES_hh_tes!S25/RES_hh_fec!S25)</f>
        <v>0.55489165724825362</v>
      </c>
      <c r="T25" s="79">
        <f>IF(RES_hh_tes!T25=0,"",RES_hh_tes!T25/RES_hh_fec!T25)</f>
        <v>0.56830963890307162</v>
      </c>
      <c r="U25" s="79">
        <f>IF(RES_hh_tes!U25=0,"",RES_hh_tes!U25/RES_hh_fec!U25)</f>
        <v>0.5831769742514229</v>
      </c>
      <c r="V25" s="79">
        <f>IF(RES_hh_tes!V25=0,"",RES_hh_tes!V25/RES_hh_fec!V25)</f>
        <v>0.59952744523517898</v>
      </c>
      <c r="W25" s="79">
        <f>IF(RES_hh_tes!W25=0,"",RES_hh_tes!W25/RES_hh_fec!W25)</f>
        <v>0.6260321947473374</v>
      </c>
      <c r="X25" s="79">
        <f>IF(RES_hh_tes!X25=0,"",RES_hh_tes!X25/RES_hh_fec!X25)</f>
        <v>0.6374073648301527</v>
      </c>
      <c r="Y25" s="79">
        <f>IF(RES_hh_tes!Y25=0,"",RES_hh_tes!Y25/RES_hh_fec!Y25)</f>
        <v>0.64972439159189166</v>
      </c>
      <c r="DA25" s="90" t="s">
        <v>439</v>
      </c>
    </row>
    <row r="26" spans="1:105" ht="12" customHeight="1" x14ac:dyDescent="0.25">
      <c r="A26" s="32" t="s">
        <v>52</v>
      </c>
      <c r="B26" s="81">
        <f>IF(RES_hh_tes!B26=0,"",RES_hh_tes!B26/RES_hh_fec!B26)</f>
        <v>1.0000000000000002</v>
      </c>
      <c r="C26" s="81">
        <f>IF(RES_hh_tes!C26=0,"",RES_hh_tes!C26/RES_hh_fec!C26)</f>
        <v>0.99999999999999978</v>
      </c>
      <c r="D26" s="81">
        <f>IF(RES_hh_tes!D26=0,"",RES_hh_tes!D26/RES_hh_fec!D26)</f>
        <v>1.0000000000000002</v>
      </c>
      <c r="E26" s="81">
        <f>IF(RES_hh_tes!E26=0,"",RES_hh_tes!E26/RES_hh_fec!E26)</f>
        <v>1</v>
      </c>
      <c r="F26" s="81">
        <f>IF(RES_hh_tes!F26=0,"",RES_hh_tes!F26/RES_hh_fec!F26)</f>
        <v>0.99999999999999978</v>
      </c>
      <c r="G26" s="81">
        <f>IF(RES_hh_tes!G26=0,"",RES_hh_tes!G26/RES_hh_fec!G26)</f>
        <v>1.0000000000000011</v>
      </c>
      <c r="H26" s="81">
        <f>IF(RES_hh_tes!H26=0,"",RES_hh_tes!H26/RES_hh_fec!H26)</f>
        <v>0.99999999999999967</v>
      </c>
      <c r="I26" s="81">
        <f>IF(RES_hh_tes!I26=0,"",RES_hh_tes!I26/RES_hh_fec!I26)</f>
        <v>0.99999999999999845</v>
      </c>
      <c r="J26" s="81">
        <f>IF(RES_hh_tes!J26=0,"",RES_hh_tes!J26/RES_hh_fec!J26)</f>
        <v>1.0000000000000002</v>
      </c>
      <c r="K26" s="81">
        <f>IF(RES_hh_tes!K26=0,"",RES_hh_tes!K26/RES_hh_fec!K26)</f>
        <v>0.999999999999999</v>
      </c>
      <c r="L26" s="81">
        <f>IF(RES_hh_tes!L26=0,"",RES_hh_tes!L26/RES_hh_fec!L26)</f>
        <v>0.99999999999999845</v>
      </c>
      <c r="M26" s="81">
        <f>IF(RES_hh_tes!M26=0,"",RES_hh_tes!M26/RES_hh_fec!M26)</f>
        <v>0.99999999999999478</v>
      </c>
      <c r="N26" s="81">
        <f>IF(RES_hh_tes!N26=0,"",RES_hh_tes!N26/RES_hh_fec!N26)</f>
        <v>1.0000000000000031</v>
      </c>
      <c r="O26" s="81">
        <f>IF(RES_hh_tes!O26=0,"",RES_hh_tes!O26/RES_hh_fec!O26)</f>
        <v>1.0000000000000007</v>
      </c>
      <c r="P26" s="81">
        <f>IF(RES_hh_tes!P26=0,"",RES_hh_tes!P26/RES_hh_fec!P26)</f>
        <v>0.99999999999999534</v>
      </c>
      <c r="Q26" s="81">
        <f>IF(RES_hh_tes!Q26=0,"",RES_hh_tes!Q26/RES_hh_fec!Q26)</f>
        <v>1.0000000000000016</v>
      </c>
      <c r="R26" s="81">
        <f>IF(RES_hh_tes!R26=0,"",RES_hh_tes!R26/RES_hh_fec!R26)</f>
        <v>0.99999999999999956</v>
      </c>
      <c r="S26" s="81">
        <f>IF(RES_hh_tes!S26=0,"",RES_hh_tes!S26/RES_hh_fec!S26)</f>
        <v>1.0000000000000093</v>
      </c>
      <c r="T26" s="81">
        <f>IF(RES_hh_tes!T26=0,"",RES_hh_tes!T26/RES_hh_fec!T26)</f>
        <v>1.0000000000000007</v>
      </c>
      <c r="U26" s="81">
        <f>IF(RES_hh_tes!U26=0,"",RES_hh_tes!U26/RES_hh_fec!U26)</f>
        <v>0.99999999999999856</v>
      </c>
      <c r="V26" s="81">
        <f>IF(RES_hh_tes!V26=0,"",RES_hh_tes!V26/RES_hh_fec!V26)</f>
        <v>1.0000000000000038</v>
      </c>
      <c r="W26" s="81">
        <f>IF(RES_hh_tes!W26=0,"",RES_hh_tes!W26/RES_hh_fec!W26)</f>
        <v>0.99999999999999711</v>
      </c>
      <c r="X26" s="81">
        <f>IF(RES_hh_tes!X26=0,"",RES_hh_tes!X26/RES_hh_fec!X26)</f>
        <v>1.0000000000000009</v>
      </c>
      <c r="Y26" s="81">
        <f>IF(RES_hh_tes!Y26=0,"",RES_hh_tes!Y26/RES_hh_fec!Y26)</f>
        <v>1.0000000000000002</v>
      </c>
      <c r="DA26" s="92" t="s">
        <v>440</v>
      </c>
    </row>
    <row r="27" spans="1:105" ht="12.95" customHeight="1" x14ac:dyDescent="0.25">
      <c r="A27" s="68" t="s">
        <v>54</v>
      </c>
      <c r="B27" s="70">
        <f>IF(RES_hh_tes!B27=0,"",RES_hh_tes!B27/RES_hh_fec!B27)</f>
        <v>0.5791753039128813</v>
      </c>
      <c r="C27" s="70">
        <f>IF(RES_hh_tes!C27=0,"",RES_hh_tes!C27/RES_hh_fec!C27)</f>
        <v>0.58889256089473629</v>
      </c>
      <c r="D27" s="70">
        <f>IF(RES_hh_tes!D27=0,"",RES_hh_tes!D27/RES_hh_fec!D27)</f>
        <v>0.59423601578591778</v>
      </c>
      <c r="E27" s="70">
        <f>IF(RES_hh_tes!E27=0,"",RES_hh_tes!E27/RES_hh_fec!E27)</f>
        <v>0.59472445470130331</v>
      </c>
      <c r="F27" s="70">
        <f>IF(RES_hh_tes!F27=0,"",RES_hh_tes!F27/RES_hh_fec!F27)</f>
        <v>0.59998314485171744</v>
      </c>
      <c r="G27" s="70">
        <f>IF(RES_hh_tes!G27=0,"",RES_hh_tes!G27/RES_hh_fec!G27)</f>
        <v>0.60361445405515757</v>
      </c>
      <c r="H27" s="70">
        <f>IF(RES_hh_tes!H27=0,"",RES_hh_tes!H27/RES_hh_fec!H27)</f>
        <v>0.60764929102618637</v>
      </c>
      <c r="I27" s="70">
        <f>IF(RES_hh_tes!I27=0,"",RES_hh_tes!I27/RES_hh_fec!I27)</f>
        <v>0.6038577234280228</v>
      </c>
      <c r="J27" s="70">
        <f>IF(RES_hh_tes!J27=0,"",RES_hh_tes!J27/RES_hh_fec!J27)</f>
        <v>0.60388025007640922</v>
      </c>
      <c r="K27" s="70">
        <f>IF(RES_hh_tes!K27=0,"",RES_hh_tes!K27/RES_hh_fec!K27)</f>
        <v>0.60786243359300218</v>
      </c>
      <c r="L27" s="70">
        <f>IF(RES_hh_tes!L27=0,"",RES_hh_tes!L27/RES_hh_fec!L27)</f>
        <v>0.60816220571928459</v>
      </c>
      <c r="M27" s="70">
        <f>IF(RES_hh_tes!M27=0,"",RES_hh_tes!M27/RES_hh_fec!M27)</f>
        <v>0.61241580159577913</v>
      </c>
      <c r="N27" s="70">
        <f>IF(RES_hh_tes!N27=0,"",RES_hh_tes!N27/RES_hh_fec!N27)</f>
        <v>0.60330055013482431</v>
      </c>
      <c r="O27" s="70">
        <f>IF(RES_hh_tes!O27=0,"",RES_hh_tes!O27/RES_hh_fec!O27)</f>
        <v>0.61088527757204958</v>
      </c>
      <c r="P27" s="70">
        <f>IF(RES_hh_tes!P27=0,"",RES_hh_tes!P27/RES_hh_fec!P27)</f>
        <v>0.62521672015384311</v>
      </c>
      <c r="Q27" s="70">
        <f>IF(RES_hh_tes!Q27=0,"",RES_hh_tes!Q27/RES_hh_fec!Q27)</f>
        <v>0.62246428447989244</v>
      </c>
      <c r="R27" s="70">
        <f>IF(RES_hh_tes!R27=0,"",RES_hh_tes!R27/RES_hh_fec!R27)</f>
        <v>0.62656320007672073</v>
      </c>
      <c r="S27" s="70">
        <f>IF(RES_hh_tes!S27=0,"",RES_hh_tes!S27/RES_hh_fec!S27)</f>
        <v>0.63777690592302838</v>
      </c>
      <c r="T27" s="70">
        <f>IF(RES_hh_tes!T27=0,"",RES_hh_tes!T27/RES_hh_fec!T27)</f>
        <v>0.63874916390494929</v>
      </c>
      <c r="U27" s="70">
        <f>IF(RES_hh_tes!U27=0,"",RES_hh_tes!U27/RES_hh_fec!U27)</f>
        <v>0.65375880652495144</v>
      </c>
      <c r="V27" s="70">
        <f>IF(RES_hh_tes!V27=0,"",RES_hh_tes!V27/RES_hh_fec!V27)</f>
        <v>0.67455866531137543</v>
      </c>
      <c r="W27" s="70">
        <f>IF(RES_hh_tes!W27=0,"",RES_hh_tes!W27/RES_hh_fec!W27)</f>
        <v>0.67683131468387348</v>
      </c>
      <c r="X27" s="70">
        <f>IF(RES_hh_tes!X27=0,"",RES_hh_tes!X27/RES_hh_fec!X27)</f>
        <v>0.67895010889318763</v>
      </c>
      <c r="Y27" s="70">
        <f>IF(RES_hh_tes!Y27=0,"",RES_hh_tes!Y27/RES_hh_fec!Y27)</f>
        <v>0.66599650142848343</v>
      </c>
      <c r="DA27" s="88" t="s">
        <v>294</v>
      </c>
    </row>
    <row r="28" spans="1:105" ht="12" customHeight="1" x14ac:dyDescent="0.25">
      <c r="A28" s="28" t="s">
        <v>51</v>
      </c>
      <c r="B28" s="78" t="str">
        <f>IF(RES_hh_tes!B28=0,"",RES_hh_tes!B28/RES_hh_fec!B28)</f>
        <v/>
      </c>
      <c r="C28" s="78" t="str">
        <f>IF(RES_hh_tes!C28=0,"",RES_hh_tes!C28/RES_hh_fec!C28)</f>
        <v/>
      </c>
      <c r="D28" s="78" t="str">
        <f>IF(RES_hh_tes!D28=0,"",RES_hh_tes!D28/RES_hh_fec!D28)</f>
        <v/>
      </c>
      <c r="E28" s="78" t="str">
        <f>IF(RES_hh_tes!E28=0,"",RES_hh_tes!E28/RES_hh_fec!E28)</f>
        <v/>
      </c>
      <c r="F28" s="78" t="str">
        <f>IF(RES_hh_tes!F28=0,"",RES_hh_tes!F28/RES_hh_fec!F28)</f>
        <v/>
      </c>
      <c r="G28" s="78" t="str">
        <f>IF(RES_hh_tes!G28=0,"",RES_hh_tes!G28/RES_hh_fec!G28)</f>
        <v/>
      </c>
      <c r="H28" s="78" t="str">
        <f>IF(RES_hh_tes!H28=0,"",RES_hh_tes!H28/RES_hh_fec!H28)</f>
        <v/>
      </c>
      <c r="I28" s="78" t="str">
        <f>IF(RES_hh_tes!I28=0,"",RES_hh_tes!I28/RES_hh_fec!I28)</f>
        <v/>
      </c>
      <c r="J28" s="78" t="str">
        <f>IF(RES_hh_tes!J28=0,"",RES_hh_tes!J28/RES_hh_fec!J28)</f>
        <v/>
      </c>
      <c r="K28" s="78" t="str">
        <f>IF(RES_hh_tes!K28=0,"",RES_hh_tes!K28/RES_hh_fec!K28)</f>
        <v/>
      </c>
      <c r="L28" s="78" t="str">
        <f>IF(RES_hh_tes!L28=0,"",RES_hh_tes!L28/RES_hh_fec!L28)</f>
        <v/>
      </c>
      <c r="M28" s="78" t="str">
        <f>IF(RES_hh_tes!M28=0,"",RES_hh_tes!M28/RES_hh_fec!M28)</f>
        <v/>
      </c>
      <c r="N28" s="78" t="str">
        <f>IF(RES_hh_tes!N28=0,"",RES_hh_tes!N28/RES_hh_fec!N28)</f>
        <v/>
      </c>
      <c r="O28" s="78" t="str">
        <f>IF(RES_hh_tes!O28=0,"",RES_hh_tes!O28/RES_hh_fec!O28)</f>
        <v/>
      </c>
      <c r="P28" s="78" t="str">
        <f>IF(RES_hh_tes!P28=0,"",RES_hh_tes!P28/RES_hh_fec!P28)</f>
        <v/>
      </c>
      <c r="Q28" s="78" t="str">
        <f>IF(RES_hh_tes!Q28=0,"",RES_hh_tes!Q28/RES_hh_fec!Q28)</f>
        <v/>
      </c>
      <c r="R28" s="78" t="str">
        <f>IF(RES_hh_tes!R28=0,"",RES_hh_tes!R28/RES_hh_fec!R28)</f>
        <v/>
      </c>
      <c r="S28" s="78" t="str">
        <f>IF(RES_hh_tes!S28=0,"",RES_hh_tes!S28/RES_hh_fec!S28)</f>
        <v/>
      </c>
      <c r="T28" s="78" t="str">
        <f>IF(RES_hh_tes!T28=0,"",RES_hh_tes!T28/RES_hh_fec!T28)</f>
        <v/>
      </c>
      <c r="U28" s="78" t="str">
        <f>IF(RES_hh_tes!U28=0,"",RES_hh_tes!U28/RES_hh_fec!U28)</f>
        <v/>
      </c>
      <c r="V28" s="78" t="str">
        <f>IF(RES_hh_tes!V28=0,"",RES_hh_tes!V28/RES_hh_fec!V28)</f>
        <v/>
      </c>
      <c r="W28" s="78" t="str">
        <f>IF(RES_hh_tes!W28=0,"",RES_hh_tes!W28/RES_hh_fec!W28)</f>
        <v/>
      </c>
      <c r="X28" s="78" t="str">
        <f>IF(RES_hh_tes!X28=0,"",RES_hh_tes!X28/RES_hh_fec!X28)</f>
        <v/>
      </c>
      <c r="Y28" s="78" t="str">
        <f>IF(RES_hh_tes!Y28=0,"",RES_hh_tes!Y28/RES_hh_fec!Y28)</f>
        <v/>
      </c>
      <c r="DA28" s="89" t="s">
        <v>441</v>
      </c>
    </row>
    <row r="29" spans="1:105" s="2" customFormat="1" ht="12" customHeight="1" x14ac:dyDescent="0.25">
      <c r="A29" s="28" t="s">
        <v>74</v>
      </c>
      <c r="B29" s="78">
        <f>IF(RES_hh_tes!B29=0,"",RES_hh_tes!B29/RES_hh_fec!B29)</f>
        <v>0.54251012813745647</v>
      </c>
      <c r="C29" s="78">
        <f>IF(RES_hh_tes!C29=0,"",RES_hh_tes!C29/RES_hh_fec!C29)</f>
        <v>0.54337195722367326</v>
      </c>
      <c r="D29" s="78">
        <f>IF(RES_hh_tes!D29=0,"",RES_hh_tes!D29/RES_hh_fec!D29)</f>
        <v>0.54440828408088038</v>
      </c>
      <c r="E29" s="78">
        <f>IF(RES_hh_tes!E29=0,"",RES_hh_tes!E29/RES_hh_fec!E29)</f>
        <v>0.54559781369781524</v>
      </c>
      <c r="F29" s="78">
        <f>IF(RES_hh_tes!F29=0,"",RES_hh_tes!F29/RES_hh_fec!F29)</f>
        <v>0.54687404384344818</v>
      </c>
      <c r="G29" s="78">
        <f>IF(RES_hh_tes!G29=0,"",RES_hh_tes!G29/RES_hh_fec!G29)</f>
        <v>0.54831599903406536</v>
      </c>
      <c r="H29" s="78">
        <f>IF(RES_hh_tes!H29=0,"",RES_hh_tes!H29/RES_hh_fec!H29)</f>
        <v>0.54990618608367459</v>
      </c>
      <c r="I29" s="78">
        <f>IF(RES_hh_tes!I29=0,"",RES_hh_tes!I29/RES_hh_fec!I29)</f>
        <v>0.55077370271437875</v>
      </c>
      <c r="J29" s="78">
        <f>IF(RES_hh_tes!J29=0,"",RES_hh_tes!J29/RES_hh_fec!J29)</f>
        <v>0.55130477638663056</v>
      </c>
      <c r="K29" s="78">
        <f>IF(RES_hh_tes!K29=0,"",RES_hh_tes!K29/RES_hh_fec!K29)</f>
        <v>0.55187699311110983</v>
      </c>
      <c r="L29" s="78">
        <f>IF(RES_hh_tes!L29=0,"",RES_hh_tes!L29/RES_hh_fec!L29)</f>
        <v>0.55248904027384815</v>
      </c>
      <c r="M29" s="78">
        <f>IF(RES_hh_tes!M29=0,"",RES_hh_tes!M29/RES_hh_fec!M29)</f>
        <v>0.55310933191733813</v>
      </c>
      <c r="N29" s="78">
        <f>IF(RES_hh_tes!N29=0,"",RES_hh_tes!N29/RES_hh_fec!N29)</f>
        <v>0.55369889686726514</v>
      </c>
      <c r="O29" s="78">
        <f>IF(RES_hh_tes!O29=0,"",RES_hh_tes!O29/RES_hh_fec!O29)</f>
        <v>0.55414102900120243</v>
      </c>
      <c r="P29" s="78">
        <f>IF(RES_hh_tes!P29=0,"",RES_hh_tes!P29/RES_hh_fec!P29)</f>
        <v>0.55446501132683623</v>
      </c>
      <c r="Q29" s="78">
        <f>IF(RES_hh_tes!Q29=0,"",RES_hh_tes!Q29/RES_hh_fec!Q29)</f>
        <v>0.55504719024082616</v>
      </c>
      <c r="R29" s="78">
        <f>IF(RES_hh_tes!R29=0,"",RES_hh_tes!R29/RES_hh_fec!R29)</f>
        <v>0.55630656305306247</v>
      </c>
      <c r="S29" s="78">
        <f>IF(RES_hh_tes!S29=0,"",RES_hh_tes!S29/RES_hh_fec!S29)</f>
        <v>0.55865982920232082</v>
      </c>
      <c r="T29" s="78">
        <f>IF(RES_hh_tes!T29=0,"",RES_hh_tes!T29/RES_hh_fec!T29)</f>
        <v>0.56213617618507428</v>
      </c>
      <c r="U29" s="78">
        <f>IF(RES_hh_tes!U29=0,"",RES_hh_tes!U29/RES_hh_fec!U29)</f>
        <v>0.56691377893651118</v>
      </c>
      <c r="V29" s="78">
        <f>IF(RES_hh_tes!V29=0,"",RES_hh_tes!V29/RES_hh_fec!V29)</f>
        <v>0.57193374769231942</v>
      </c>
      <c r="W29" s="78">
        <f>IF(RES_hh_tes!W29=0,"",RES_hh_tes!W29/RES_hh_fec!W29)</f>
        <v>0.57644682110220391</v>
      </c>
      <c r="X29" s="78">
        <f>IF(RES_hh_tes!X29=0,"",RES_hh_tes!X29/RES_hh_fec!X29)</f>
        <v>0.58078274552266795</v>
      </c>
      <c r="Y29" s="78">
        <f>IF(RES_hh_tes!Y29=0,"",RES_hh_tes!Y29/RES_hh_fec!Y29)</f>
        <v>0.58457820788291437</v>
      </c>
      <c r="DA29" s="89" t="s">
        <v>442</v>
      </c>
    </row>
    <row r="30" spans="1:105" ht="12" customHeight="1" x14ac:dyDescent="0.25">
      <c r="A30" s="28" t="s">
        <v>189</v>
      </c>
      <c r="B30" s="78" t="str">
        <f>IF(RES_hh_tes!B30=0,"",RES_hh_tes!B30/RES_hh_fec!B30)</f>
        <v/>
      </c>
      <c r="C30" s="78" t="str">
        <f>IF(RES_hh_tes!C30=0,"",RES_hh_tes!C30/RES_hh_fec!C30)</f>
        <v/>
      </c>
      <c r="D30" s="78" t="str">
        <f>IF(RES_hh_tes!D30=0,"",RES_hh_tes!D30/RES_hh_fec!D30)</f>
        <v/>
      </c>
      <c r="E30" s="78" t="str">
        <f>IF(RES_hh_tes!E30=0,"",RES_hh_tes!E30/RES_hh_fec!E30)</f>
        <v/>
      </c>
      <c r="F30" s="78" t="str">
        <f>IF(RES_hh_tes!F30=0,"",RES_hh_tes!F30/RES_hh_fec!F30)</f>
        <v/>
      </c>
      <c r="G30" s="78" t="str">
        <f>IF(RES_hh_tes!G30=0,"",RES_hh_tes!G30/RES_hh_fec!G30)</f>
        <v/>
      </c>
      <c r="H30" s="78" t="str">
        <f>IF(RES_hh_tes!H30=0,"",RES_hh_tes!H30/RES_hh_fec!H30)</f>
        <v/>
      </c>
      <c r="I30" s="78" t="str">
        <f>IF(RES_hh_tes!I30=0,"",RES_hh_tes!I30/RES_hh_fec!I30)</f>
        <v/>
      </c>
      <c r="J30" s="78" t="str">
        <f>IF(RES_hh_tes!J30=0,"",RES_hh_tes!J30/RES_hh_fec!J30)</f>
        <v/>
      </c>
      <c r="K30" s="78" t="str">
        <f>IF(RES_hh_tes!K30=0,"",RES_hh_tes!K30/RES_hh_fec!K30)</f>
        <v/>
      </c>
      <c r="L30" s="78" t="str">
        <f>IF(RES_hh_tes!L30=0,"",RES_hh_tes!L30/RES_hh_fec!L30)</f>
        <v/>
      </c>
      <c r="M30" s="78" t="str">
        <f>IF(RES_hh_tes!M30=0,"",RES_hh_tes!M30/RES_hh_fec!M30)</f>
        <v/>
      </c>
      <c r="N30" s="78" t="str">
        <f>IF(RES_hh_tes!N30=0,"",RES_hh_tes!N30/RES_hh_fec!N30)</f>
        <v/>
      </c>
      <c r="O30" s="78" t="str">
        <f>IF(RES_hh_tes!O30=0,"",RES_hh_tes!O30/RES_hh_fec!O30)</f>
        <v/>
      </c>
      <c r="P30" s="78" t="str">
        <f>IF(RES_hh_tes!P30=0,"",RES_hh_tes!P30/RES_hh_fec!P30)</f>
        <v/>
      </c>
      <c r="Q30" s="78" t="str">
        <f>IF(RES_hh_tes!Q30=0,"",RES_hh_tes!Q30/RES_hh_fec!Q30)</f>
        <v/>
      </c>
      <c r="R30" s="78" t="str">
        <f>IF(RES_hh_tes!R30=0,"",RES_hh_tes!R30/RES_hh_fec!R30)</f>
        <v/>
      </c>
      <c r="S30" s="78" t="str">
        <f>IF(RES_hh_tes!S30=0,"",RES_hh_tes!S30/RES_hh_fec!S30)</f>
        <v/>
      </c>
      <c r="T30" s="78" t="str">
        <f>IF(RES_hh_tes!T30=0,"",RES_hh_tes!T30/RES_hh_fec!T30)</f>
        <v/>
      </c>
      <c r="U30" s="78" t="str">
        <f>IF(RES_hh_tes!U30=0,"",RES_hh_tes!U30/RES_hh_fec!U30)</f>
        <v/>
      </c>
      <c r="V30" s="78" t="str">
        <f>IF(RES_hh_tes!V30=0,"",RES_hh_tes!V30/RES_hh_fec!V30)</f>
        <v/>
      </c>
      <c r="W30" s="78" t="str">
        <f>IF(RES_hh_tes!W30=0,"",RES_hh_tes!W30/RES_hh_fec!W30)</f>
        <v/>
      </c>
      <c r="X30" s="78" t="str">
        <f>IF(RES_hh_tes!X30=0,"",RES_hh_tes!X30/RES_hh_fec!X30)</f>
        <v/>
      </c>
      <c r="Y30" s="78" t="str">
        <f>IF(RES_hh_tes!Y30=0,"",RES_hh_tes!Y30/RES_hh_fec!Y30)</f>
        <v/>
      </c>
      <c r="DA30" s="89" t="s">
        <v>443</v>
      </c>
    </row>
    <row r="31" spans="1:105" ht="12" customHeight="1" x14ac:dyDescent="0.25">
      <c r="A31" s="28" t="s">
        <v>202</v>
      </c>
      <c r="B31" s="78" t="str">
        <f>IF(RES_hh_tes!B31=0,"",RES_hh_tes!B31/RES_hh_fec!B31)</f>
        <v/>
      </c>
      <c r="C31" s="78" t="str">
        <f>IF(RES_hh_tes!C31=0,"",RES_hh_tes!C31/RES_hh_fec!C31)</f>
        <v/>
      </c>
      <c r="D31" s="78" t="str">
        <f>IF(RES_hh_tes!D31=0,"",RES_hh_tes!D31/RES_hh_fec!D31)</f>
        <v/>
      </c>
      <c r="E31" s="78" t="str">
        <f>IF(RES_hh_tes!E31=0,"",RES_hh_tes!E31/RES_hh_fec!E31)</f>
        <v/>
      </c>
      <c r="F31" s="78" t="str">
        <f>IF(RES_hh_tes!F31=0,"",RES_hh_tes!F31/RES_hh_fec!F31)</f>
        <v/>
      </c>
      <c r="G31" s="78" t="str">
        <f>IF(RES_hh_tes!G31=0,"",RES_hh_tes!G31/RES_hh_fec!G31)</f>
        <v/>
      </c>
      <c r="H31" s="78" t="str">
        <f>IF(RES_hh_tes!H31=0,"",RES_hh_tes!H31/RES_hh_fec!H31)</f>
        <v/>
      </c>
      <c r="I31" s="78" t="str">
        <f>IF(RES_hh_tes!I31=0,"",RES_hh_tes!I31/RES_hh_fec!I31)</f>
        <v/>
      </c>
      <c r="J31" s="78" t="str">
        <f>IF(RES_hh_tes!J31=0,"",RES_hh_tes!J31/RES_hh_fec!J31)</f>
        <v/>
      </c>
      <c r="K31" s="78" t="str">
        <f>IF(RES_hh_tes!K31=0,"",RES_hh_tes!K31/RES_hh_fec!K31)</f>
        <v/>
      </c>
      <c r="L31" s="78" t="str">
        <f>IF(RES_hh_tes!L31=0,"",RES_hh_tes!L31/RES_hh_fec!L31)</f>
        <v/>
      </c>
      <c r="M31" s="78" t="str">
        <f>IF(RES_hh_tes!M31=0,"",RES_hh_tes!M31/RES_hh_fec!M31)</f>
        <v/>
      </c>
      <c r="N31" s="78" t="str">
        <f>IF(RES_hh_tes!N31=0,"",RES_hh_tes!N31/RES_hh_fec!N31)</f>
        <v/>
      </c>
      <c r="O31" s="78" t="str">
        <f>IF(RES_hh_tes!O31=0,"",RES_hh_tes!O31/RES_hh_fec!O31)</f>
        <v/>
      </c>
      <c r="P31" s="78" t="str">
        <f>IF(RES_hh_tes!P31=0,"",RES_hh_tes!P31/RES_hh_fec!P31)</f>
        <v/>
      </c>
      <c r="Q31" s="78" t="str">
        <f>IF(RES_hh_tes!Q31=0,"",RES_hh_tes!Q31/RES_hh_fec!Q31)</f>
        <v/>
      </c>
      <c r="R31" s="78" t="str">
        <f>IF(RES_hh_tes!R31=0,"",RES_hh_tes!R31/RES_hh_fec!R31)</f>
        <v/>
      </c>
      <c r="S31" s="78" t="str">
        <f>IF(RES_hh_tes!S31=0,"",RES_hh_tes!S31/RES_hh_fec!S31)</f>
        <v/>
      </c>
      <c r="T31" s="78" t="str">
        <f>IF(RES_hh_tes!T31=0,"",RES_hh_tes!T31/RES_hh_fec!T31)</f>
        <v/>
      </c>
      <c r="U31" s="78" t="str">
        <f>IF(RES_hh_tes!U31=0,"",RES_hh_tes!U31/RES_hh_fec!U31)</f>
        <v/>
      </c>
      <c r="V31" s="78" t="str">
        <f>IF(RES_hh_tes!V31=0,"",RES_hh_tes!V31/RES_hh_fec!V31)</f>
        <v/>
      </c>
      <c r="W31" s="78" t="str">
        <f>IF(RES_hh_tes!W31=0,"",RES_hh_tes!W31/RES_hh_fec!W31)</f>
        <v/>
      </c>
      <c r="X31" s="78" t="str">
        <f>IF(RES_hh_tes!X31=0,"",RES_hh_tes!X31/RES_hh_fec!X31)</f>
        <v/>
      </c>
      <c r="Y31" s="78" t="str">
        <f>IF(RES_hh_tes!Y31=0,"",RES_hh_tes!Y31/RES_hh_fec!Y31)</f>
        <v/>
      </c>
      <c r="DA31" s="89" t="s">
        <v>444</v>
      </c>
    </row>
    <row r="32" spans="1:105" ht="12" customHeight="1" x14ac:dyDescent="0.25">
      <c r="A32" s="32" t="s">
        <v>53</v>
      </c>
      <c r="B32" s="81">
        <f>IF(RES_hh_tes!B32=0,"",RES_hh_tes!B32/RES_hh_fec!B32)</f>
        <v>0.71407266351327459</v>
      </c>
      <c r="C32" s="81">
        <f>IF(RES_hh_tes!C32=0,"",RES_hh_tes!C32/RES_hh_fec!C32)</f>
        <v>0.71714925955364517</v>
      </c>
      <c r="D32" s="81">
        <f>IF(RES_hh_tes!D32=0,"",RES_hh_tes!D32/RES_hh_fec!D32)</f>
        <v>0.71983783147465341</v>
      </c>
      <c r="E32" s="81">
        <f>IF(RES_hh_tes!E32=0,"",RES_hh_tes!E32/RES_hh_fec!E32)</f>
        <v>0.72233061390054376</v>
      </c>
      <c r="F32" s="81">
        <f>IF(RES_hh_tes!F32=0,"",RES_hh_tes!F32/RES_hh_fec!F32)</f>
        <v>0.72494074096550354</v>
      </c>
      <c r="G32" s="81">
        <f>IF(RES_hh_tes!G32=0,"",RES_hh_tes!G32/RES_hh_fec!G32)</f>
        <v>0.72750007241551273</v>
      </c>
      <c r="H32" s="81">
        <f>IF(RES_hh_tes!H32=0,"",RES_hh_tes!H32/RES_hh_fec!H32)</f>
        <v>0.73006534535300638</v>
      </c>
      <c r="I32" s="81">
        <f>IF(RES_hh_tes!I32=0,"",RES_hh_tes!I32/RES_hh_fec!I32)</f>
        <v>0.73167439444069171</v>
      </c>
      <c r="J32" s="81">
        <f>IF(RES_hh_tes!J32=0,"",RES_hh_tes!J32/RES_hh_fec!J32)</f>
        <v>0.73311714466120248</v>
      </c>
      <c r="K32" s="81">
        <f>IF(RES_hh_tes!K32=0,"",RES_hh_tes!K32/RES_hh_fec!K32)</f>
        <v>0.73527086006853315</v>
      </c>
      <c r="L32" s="81">
        <f>IF(RES_hh_tes!L32=0,"",RES_hh_tes!L32/RES_hh_fec!L32)</f>
        <v>0.73730436665459653</v>
      </c>
      <c r="M32" s="81">
        <f>IF(RES_hh_tes!M32=0,"",RES_hh_tes!M32/RES_hh_fec!M32)</f>
        <v>0.73954413902251737</v>
      </c>
      <c r="N32" s="81">
        <f>IF(RES_hh_tes!N32=0,"",RES_hh_tes!N32/RES_hh_fec!N32)</f>
        <v>0.74213644032256088</v>
      </c>
      <c r="O32" s="81">
        <f>IF(RES_hh_tes!O32=0,"",RES_hh_tes!O32/RES_hh_fec!O32)</f>
        <v>0.74586925376972535</v>
      </c>
      <c r="P32" s="81">
        <f>IF(RES_hh_tes!P32=0,"",RES_hh_tes!P32/RES_hh_fec!P32)</f>
        <v>0.75006581359441848</v>
      </c>
      <c r="Q32" s="81">
        <f>IF(RES_hh_tes!Q32=0,"",RES_hh_tes!Q32/RES_hh_fec!Q32)</f>
        <v>0.75511937817938346</v>
      </c>
      <c r="R32" s="81">
        <f>IF(RES_hh_tes!R32=0,"",RES_hh_tes!R32/RES_hh_fec!R32)</f>
        <v>0.76245591893773823</v>
      </c>
      <c r="S32" s="81">
        <f>IF(RES_hh_tes!S32=0,"",RES_hh_tes!S32/RES_hh_fec!S32)</f>
        <v>0.77292214551583993</v>
      </c>
      <c r="T32" s="81">
        <f>IF(RES_hh_tes!T32=0,"",RES_hh_tes!T32/RES_hh_fec!T32)</f>
        <v>0.78648544014277233</v>
      </c>
      <c r="U32" s="81">
        <f>IF(RES_hh_tes!U32=0,"",RES_hh_tes!U32/RES_hh_fec!U32)</f>
        <v>0.79929399734545437</v>
      </c>
      <c r="V32" s="81">
        <f>IF(RES_hh_tes!V32=0,"",RES_hh_tes!V32/RES_hh_fec!V32)</f>
        <v>0.81391656475740937</v>
      </c>
      <c r="W32" s="81">
        <f>IF(RES_hh_tes!W32=0,"",RES_hh_tes!W32/RES_hh_fec!W32)</f>
        <v>0.82910611903089315</v>
      </c>
      <c r="X32" s="81">
        <f>IF(RES_hh_tes!X32=0,"",RES_hh_tes!X32/RES_hh_fec!X32)</f>
        <v>0.84215316510893012</v>
      </c>
      <c r="Y32" s="81">
        <f>IF(RES_hh_tes!Y32=0,"",RES_hh_tes!Y32/RES_hh_fec!Y32)</f>
        <v>0.85302153638725509</v>
      </c>
      <c r="DA32" s="92" t="s">
        <v>445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>
        <f t="shared" ref="B3:Q3" si="0">SUM(B4,B15,B17,B27)</f>
        <v>555.5017787446518</v>
      </c>
      <c r="C3" s="65">
        <f t="shared" si="0"/>
        <v>558.87074853268871</v>
      </c>
      <c r="D3" s="65">
        <f t="shared" si="0"/>
        <v>570.42415090054169</v>
      </c>
      <c r="E3" s="65">
        <f t="shared" si="0"/>
        <v>590.78512581764005</v>
      </c>
      <c r="F3" s="65">
        <f t="shared" si="0"/>
        <v>530.76618761027078</v>
      </c>
      <c r="G3" s="65">
        <f t="shared" si="0"/>
        <v>463.58824067999996</v>
      </c>
      <c r="H3" s="65">
        <f t="shared" si="0"/>
        <v>467.10714959999996</v>
      </c>
      <c r="I3" s="65">
        <f t="shared" si="0"/>
        <v>441.41510483999997</v>
      </c>
      <c r="J3" s="65">
        <f t="shared" si="0"/>
        <v>393.99381575999996</v>
      </c>
      <c r="K3" s="65">
        <f t="shared" si="0"/>
        <v>431.40048875999986</v>
      </c>
      <c r="L3" s="65">
        <f t="shared" si="0"/>
        <v>368.52437123999999</v>
      </c>
      <c r="M3" s="65">
        <f t="shared" si="0"/>
        <v>418.37559912</v>
      </c>
      <c r="N3" s="65">
        <f t="shared" si="0"/>
        <v>405.32149979999986</v>
      </c>
      <c r="O3" s="65">
        <f t="shared" si="0"/>
        <v>332.49707172000012</v>
      </c>
      <c r="P3" s="65">
        <f t="shared" si="0"/>
        <v>301.66213392000031</v>
      </c>
      <c r="Q3" s="65">
        <f t="shared" si="0"/>
        <v>352.40139683999973</v>
      </c>
      <c r="R3" s="65">
        <f t="shared" ref="R3:V3" si="1">SUM(R4,R15,R17,R27)</f>
        <v>355.28495004000001</v>
      </c>
      <c r="S3" s="65">
        <f t="shared" si="1"/>
        <v>348.4127278800002</v>
      </c>
      <c r="T3" s="65">
        <f t="shared" si="1"/>
        <v>283.97317175999984</v>
      </c>
      <c r="U3" s="65">
        <f t="shared" si="1"/>
        <v>327.36000419999993</v>
      </c>
      <c r="V3" s="65">
        <f t="shared" si="1"/>
        <v>323.16810983999977</v>
      </c>
      <c r="W3" s="65">
        <f t="shared" ref="W3:Y3" si="2">SUM(W4,W15,W17,W27)</f>
        <v>293.12268587999944</v>
      </c>
      <c r="X3" s="65">
        <f t="shared" si="2"/>
        <v>315.23566319999952</v>
      </c>
      <c r="Y3" s="65">
        <f t="shared" si="2"/>
        <v>269.55794448000023</v>
      </c>
      <c r="DA3" s="87" t="s">
        <v>265</v>
      </c>
    </row>
    <row r="4" spans="1:105" ht="12.95" customHeight="1" x14ac:dyDescent="0.25">
      <c r="A4" s="68" t="s">
        <v>57</v>
      </c>
      <c r="B4" s="69">
        <f t="shared" ref="B4:Q4" si="3">SUM(B5:B14)</f>
        <v>498.1281938169198</v>
      </c>
      <c r="C4" s="69">
        <f t="shared" si="3"/>
        <v>502.38833859567751</v>
      </c>
      <c r="D4" s="69">
        <f t="shared" si="3"/>
        <v>513.18215552317497</v>
      </c>
      <c r="E4" s="69">
        <f t="shared" si="3"/>
        <v>530.76986867959408</v>
      </c>
      <c r="F4" s="69">
        <f t="shared" si="3"/>
        <v>469.87256189440313</v>
      </c>
      <c r="G4" s="69">
        <f t="shared" si="3"/>
        <v>403.29769754455424</v>
      </c>
      <c r="H4" s="69">
        <f t="shared" si="3"/>
        <v>408.98770599588539</v>
      </c>
      <c r="I4" s="69">
        <f t="shared" si="3"/>
        <v>380.05925852278284</v>
      </c>
      <c r="J4" s="69">
        <f t="shared" si="3"/>
        <v>333.22493694895155</v>
      </c>
      <c r="K4" s="69">
        <f t="shared" si="3"/>
        <v>370.10176835083269</v>
      </c>
      <c r="L4" s="69">
        <f t="shared" si="3"/>
        <v>307.30165510842187</v>
      </c>
      <c r="M4" s="69">
        <f t="shared" si="3"/>
        <v>354.62682930378918</v>
      </c>
      <c r="N4" s="69">
        <f t="shared" si="3"/>
        <v>342.25758745867097</v>
      </c>
      <c r="O4" s="69">
        <f t="shared" si="3"/>
        <v>270.57190239442923</v>
      </c>
      <c r="P4" s="69">
        <f t="shared" si="3"/>
        <v>240.12781800308295</v>
      </c>
      <c r="Q4" s="69">
        <f t="shared" si="3"/>
        <v>289.15549028126043</v>
      </c>
      <c r="R4" s="69">
        <f t="shared" ref="R4:V4" si="4">SUM(R5:R14)</f>
        <v>291.99939427838922</v>
      </c>
      <c r="S4" s="69">
        <f t="shared" si="4"/>
        <v>283.89266965407313</v>
      </c>
      <c r="T4" s="69">
        <f t="shared" si="4"/>
        <v>219.16413107817129</v>
      </c>
      <c r="U4" s="69">
        <f t="shared" si="4"/>
        <v>251.4903691723103</v>
      </c>
      <c r="V4" s="69">
        <f t="shared" si="4"/>
        <v>250.79198419002</v>
      </c>
      <c r="W4" s="69">
        <f t="shared" ref="W4:Y4" si="5">SUM(W5:W14)</f>
        <v>220.66498943488915</v>
      </c>
      <c r="X4" s="69">
        <f t="shared" si="5"/>
        <v>242.57526311580858</v>
      </c>
      <c r="Y4" s="69">
        <f t="shared" si="5"/>
        <v>199.2448739992212</v>
      </c>
      <c r="DA4" s="88" t="s">
        <v>266</v>
      </c>
    </row>
    <row r="5" spans="1:105" ht="12" customHeight="1" x14ac:dyDescent="0.25">
      <c r="A5" s="28" t="s">
        <v>51</v>
      </c>
      <c r="B5" s="72">
        <v>0</v>
      </c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X5" s="72">
        <v>0</v>
      </c>
      <c r="Y5" s="72">
        <v>0</v>
      </c>
      <c r="DA5" s="89" t="s">
        <v>447</v>
      </c>
    </row>
    <row r="6" spans="1:105" ht="12" customHeight="1" x14ac:dyDescent="0.25">
      <c r="A6" s="28" t="s">
        <v>74</v>
      </c>
      <c r="B6" s="72">
        <v>109.08044061480798</v>
      </c>
      <c r="C6" s="72">
        <v>109.23004657931563</v>
      </c>
      <c r="D6" s="72">
        <v>112.14791985332512</v>
      </c>
      <c r="E6" s="72">
        <v>122.06102419122425</v>
      </c>
      <c r="F6" s="72">
        <v>115.33044730954337</v>
      </c>
      <c r="G6" s="72">
        <v>107.59885458126736</v>
      </c>
      <c r="H6" s="72">
        <v>58.164524129314074</v>
      </c>
      <c r="I6" s="72">
        <v>59.117647161217306</v>
      </c>
      <c r="J6" s="72">
        <v>53.640195934372166</v>
      </c>
      <c r="K6" s="72">
        <v>59.204088971813825</v>
      </c>
      <c r="L6" s="72">
        <v>53.23289026239469</v>
      </c>
      <c r="M6" s="72">
        <v>62.568210890771986</v>
      </c>
      <c r="N6" s="72">
        <v>60.175323767244372</v>
      </c>
      <c r="O6" s="72">
        <v>49.115735988259104</v>
      </c>
      <c r="P6" s="72">
        <v>43.884318956648805</v>
      </c>
      <c r="Q6" s="72">
        <v>51.726265966444018</v>
      </c>
      <c r="R6" s="72">
        <v>55.07762649939</v>
      </c>
      <c r="S6" s="72">
        <v>46.793236875315486</v>
      </c>
      <c r="T6" s="72">
        <v>34.591836459999975</v>
      </c>
      <c r="U6" s="72">
        <v>41.256603590000012</v>
      </c>
      <c r="V6" s="72">
        <v>42.050407900000003</v>
      </c>
      <c r="W6" s="72">
        <v>44.945625200000002</v>
      </c>
      <c r="X6" s="72">
        <v>50.398436940000011</v>
      </c>
      <c r="Y6" s="72">
        <v>44.852962850000019</v>
      </c>
      <c r="DA6" s="89" t="s">
        <v>448</v>
      </c>
    </row>
    <row r="7" spans="1:105" ht="12" customHeight="1" x14ac:dyDescent="0.25">
      <c r="A7" s="28" t="s">
        <v>200</v>
      </c>
      <c r="B7" s="72">
        <v>389.04775320211183</v>
      </c>
      <c r="C7" s="72">
        <v>393.15829201636188</v>
      </c>
      <c r="D7" s="72">
        <v>401.03423566984986</v>
      </c>
      <c r="E7" s="72">
        <v>408.70884448836989</v>
      </c>
      <c r="F7" s="72">
        <v>354.54211458485975</v>
      </c>
      <c r="G7" s="72">
        <v>295.69884296328689</v>
      </c>
      <c r="H7" s="72">
        <v>350.8231818665713</v>
      </c>
      <c r="I7" s="72">
        <v>320.94161136156555</v>
      </c>
      <c r="J7" s="72">
        <v>279.58474101457938</v>
      </c>
      <c r="K7" s="72">
        <v>310.89767937901888</v>
      </c>
      <c r="L7" s="72">
        <v>254.06876484602719</v>
      </c>
      <c r="M7" s="72">
        <v>292.0586184130172</v>
      </c>
      <c r="N7" s="72">
        <v>282.08226369142659</v>
      </c>
      <c r="O7" s="72">
        <v>221.45616640617015</v>
      </c>
      <c r="P7" s="72">
        <v>196.24349904643415</v>
      </c>
      <c r="Q7" s="72">
        <v>237.42922431481642</v>
      </c>
      <c r="R7" s="72">
        <v>236.9217677789992</v>
      </c>
      <c r="S7" s="72">
        <v>237.09943277875763</v>
      </c>
      <c r="T7" s="72">
        <v>184.57229461817133</v>
      </c>
      <c r="U7" s="72">
        <v>210.2337655823103</v>
      </c>
      <c r="V7" s="72">
        <v>208.74157629001999</v>
      </c>
      <c r="W7" s="72">
        <v>175.71936423488916</v>
      </c>
      <c r="X7" s="72">
        <v>192.17682617580857</v>
      </c>
      <c r="Y7" s="72">
        <v>154.39191114922119</v>
      </c>
      <c r="DA7" s="89" t="s">
        <v>449</v>
      </c>
    </row>
    <row r="8" spans="1:105" ht="12" customHeight="1" x14ac:dyDescent="0.25">
      <c r="A8" s="28" t="s">
        <v>189</v>
      </c>
      <c r="B8" s="72">
        <v>0</v>
      </c>
      <c r="C8" s="72">
        <v>0</v>
      </c>
      <c r="D8" s="72">
        <v>0</v>
      </c>
      <c r="E8" s="72">
        <v>0</v>
      </c>
      <c r="F8" s="72">
        <v>0</v>
      </c>
      <c r="G8" s="72">
        <v>0</v>
      </c>
      <c r="H8" s="72">
        <v>0</v>
      </c>
      <c r="I8" s="72">
        <v>0</v>
      </c>
      <c r="J8" s="72">
        <v>0</v>
      </c>
      <c r="K8" s="72">
        <v>0</v>
      </c>
      <c r="L8" s="72">
        <v>0</v>
      </c>
      <c r="M8" s="72">
        <v>0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X8" s="72">
        <v>0</v>
      </c>
      <c r="Y8" s="72">
        <v>0</v>
      </c>
      <c r="DA8" s="89" t="s">
        <v>450</v>
      </c>
    </row>
    <row r="9" spans="1:105" ht="12" customHeight="1" x14ac:dyDescent="0.25">
      <c r="A9" s="28" t="s">
        <v>202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X9" s="72">
        <v>0</v>
      </c>
      <c r="Y9" s="72">
        <v>0</v>
      </c>
      <c r="DA9" s="89" t="s">
        <v>451</v>
      </c>
    </row>
    <row r="10" spans="1:105" ht="12" customHeight="1" x14ac:dyDescent="0.25">
      <c r="A10" s="28" t="s">
        <v>197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452</v>
      </c>
    </row>
    <row r="11" spans="1:105" ht="12" customHeight="1" x14ac:dyDescent="0.25">
      <c r="A11" s="28" t="s">
        <v>198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DA11" s="89" t="s">
        <v>453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X12" s="72">
        <v>0</v>
      </c>
      <c r="Y12" s="72">
        <v>0</v>
      </c>
      <c r="DA12" s="89" t="s">
        <v>454</v>
      </c>
    </row>
    <row r="13" spans="1:105" ht="12" customHeight="1" x14ac:dyDescent="0.25">
      <c r="A13" s="73" t="s">
        <v>94</v>
      </c>
      <c r="B13" s="74">
        <v>0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>
        <v>0</v>
      </c>
      <c r="Y13" s="74">
        <v>0</v>
      </c>
      <c r="DA13" s="90" t="s">
        <v>455</v>
      </c>
    </row>
    <row r="14" spans="1:105" ht="12" customHeight="1" x14ac:dyDescent="0.25">
      <c r="A14" s="75" t="s">
        <v>97</v>
      </c>
      <c r="B14" s="76">
        <v>0</v>
      </c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X14" s="76">
        <v>0</v>
      </c>
      <c r="Y14" s="76">
        <v>0</v>
      </c>
      <c r="DA14" s="91" t="s">
        <v>456</v>
      </c>
    </row>
    <row r="15" spans="1:105" ht="12.95" customHeight="1" x14ac:dyDescent="0.25">
      <c r="A15" s="68" t="s">
        <v>92</v>
      </c>
      <c r="B15" s="69">
        <f t="shared" ref="B15:Y15" si="6">B16</f>
        <v>0</v>
      </c>
      <c r="C15" s="69">
        <f t="shared" si="6"/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X15" s="69">
        <f t="shared" si="6"/>
        <v>0</v>
      </c>
      <c r="Y15" s="69">
        <f t="shared" si="6"/>
        <v>0</v>
      </c>
      <c r="DA15" s="88" t="s">
        <v>267</v>
      </c>
    </row>
    <row r="16" spans="1:105" ht="12" customHeight="1" x14ac:dyDescent="0.25">
      <c r="A16" s="28" t="s">
        <v>91</v>
      </c>
      <c r="B16" s="72">
        <v>0</v>
      </c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0</v>
      </c>
      <c r="Y16" s="72">
        <v>0</v>
      </c>
      <c r="DA16" s="89" t="s">
        <v>457</v>
      </c>
    </row>
    <row r="17" spans="1:105" ht="12.95" customHeight="1" x14ac:dyDescent="0.25">
      <c r="A17" s="68" t="s">
        <v>55</v>
      </c>
      <c r="B17" s="69">
        <f t="shared" ref="B17:Q17" si="7">SUM(B18:B26)</f>
        <v>13.145885260691557</v>
      </c>
      <c r="C17" s="69">
        <f t="shared" si="7"/>
        <v>12.267598348003151</v>
      </c>
      <c r="D17" s="69">
        <f t="shared" si="7"/>
        <v>13.140805733733885</v>
      </c>
      <c r="E17" s="69">
        <f t="shared" si="7"/>
        <v>13.966669082286611</v>
      </c>
      <c r="F17" s="69">
        <f t="shared" si="7"/>
        <v>13.941681374773916</v>
      </c>
      <c r="G17" s="69">
        <f t="shared" si="7"/>
        <v>14.769031902447082</v>
      </c>
      <c r="H17" s="69">
        <f t="shared" si="7"/>
        <v>16.696804966067681</v>
      </c>
      <c r="I17" s="69">
        <f t="shared" si="7"/>
        <v>17.834038404923369</v>
      </c>
      <c r="J17" s="69">
        <f t="shared" si="7"/>
        <v>17.910871687165848</v>
      </c>
      <c r="K17" s="69">
        <f t="shared" si="7"/>
        <v>18.095825455548272</v>
      </c>
      <c r="L17" s="69">
        <f t="shared" si="7"/>
        <v>17.991464451781376</v>
      </c>
      <c r="M17" s="69">
        <f t="shared" si="7"/>
        <v>17.951253967459742</v>
      </c>
      <c r="N17" s="69">
        <f t="shared" si="7"/>
        <v>17.824214750472006</v>
      </c>
      <c r="O17" s="69">
        <f t="shared" si="7"/>
        <v>17.45978878955496</v>
      </c>
      <c r="P17" s="69">
        <f t="shared" si="7"/>
        <v>17.938359239626525</v>
      </c>
      <c r="Q17" s="69">
        <f t="shared" si="7"/>
        <v>18.779208012716747</v>
      </c>
      <c r="R17" s="69">
        <f t="shared" ref="R17:V17" si="8">SUM(R18:R26)</f>
        <v>19.344697849191526</v>
      </c>
      <c r="S17" s="69">
        <f t="shared" si="8"/>
        <v>20.055176190389268</v>
      </c>
      <c r="T17" s="69">
        <f t="shared" si="8"/>
        <v>20.164945141828596</v>
      </c>
      <c r="U17" s="69">
        <f t="shared" si="8"/>
        <v>26.93961080768965</v>
      </c>
      <c r="V17" s="69">
        <f t="shared" si="8"/>
        <v>26.59190144997995</v>
      </c>
      <c r="W17" s="69">
        <f t="shared" ref="W17:Y17" si="9">SUM(W18:W26)</f>
        <v>24.518569385110712</v>
      </c>
      <c r="X17" s="69">
        <f t="shared" si="9"/>
        <v>25.410722554191263</v>
      </c>
      <c r="Y17" s="69">
        <f t="shared" si="9"/>
        <v>21.409907930778861</v>
      </c>
      <c r="DA17" s="88" t="s">
        <v>268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0</v>
      </c>
      <c r="DA18" s="89" t="s">
        <v>458</v>
      </c>
    </row>
    <row r="19" spans="1:105" s="2" customFormat="1" ht="12" customHeight="1" x14ac:dyDescent="0.25">
      <c r="A19" s="28" t="s">
        <v>74</v>
      </c>
      <c r="B19" s="72">
        <v>4.8772244781515921</v>
      </c>
      <c r="C19" s="72">
        <v>4.7405065916764277</v>
      </c>
      <c r="D19" s="72">
        <v>4.9209105030420845</v>
      </c>
      <c r="E19" s="72">
        <v>4.9990287130163304</v>
      </c>
      <c r="F19" s="72">
        <v>4.8569388293629547</v>
      </c>
      <c r="G19" s="72">
        <v>5.064998945733997</v>
      </c>
      <c r="H19" s="72">
        <v>4.8748619926390742</v>
      </c>
      <c r="I19" s="72">
        <v>4.8072249264889324</v>
      </c>
      <c r="J19" s="72">
        <v>4.9791664617452787</v>
      </c>
      <c r="K19" s="72">
        <v>5.0396960745672921</v>
      </c>
      <c r="L19" s="72">
        <v>5.0132275778085376</v>
      </c>
      <c r="M19" s="72">
        <v>5.0502637404770123</v>
      </c>
      <c r="N19" s="72">
        <v>5.016313881898733</v>
      </c>
      <c r="O19" s="72">
        <v>4.9115977557250661</v>
      </c>
      <c r="P19" s="72">
        <v>5.0433553260604311</v>
      </c>
      <c r="Q19" s="72">
        <v>5.2844050075333584</v>
      </c>
      <c r="R19" s="72">
        <v>5.4435403481907469</v>
      </c>
      <c r="S19" s="72">
        <v>5.6437938891466484</v>
      </c>
      <c r="T19" s="72">
        <v>5.6707970000000021</v>
      </c>
      <c r="U19" s="72">
        <v>5.7573512700000045</v>
      </c>
      <c r="V19" s="72">
        <v>5.6051351400000033</v>
      </c>
      <c r="W19" s="72">
        <v>6.9900034599999996</v>
      </c>
      <c r="X19" s="72">
        <v>7.3511436899999962</v>
      </c>
      <c r="Y19" s="72">
        <v>6.5184319200000003</v>
      </c>
      <c r="DA19" s="89" t="s">
        <v>459</v>
      </c>
    </row>
    <row r="20" spans="1:105" ht="12" customHeight="1" x14ac:dyDescent="0.25">
      <c r="A20" s="28" t="s">
        <v>200</v>
      </c>
      <c r="B20" s="72">
        <v>8.2686607825399658</v>
      </c>
      <c r="C20" s="72">
        <v>7.5270917563267234</v>
      </c>
      <c r="D20" s="72">
        <v>8.2198952306918009</v>
      </c>
      <c r="E20" s="72">
        <v>8.9676403692702813</v>
      </c>
      <c r="F20" s="72">
        <v>9.0847425454109612</v>
      </c>
      <c r="G20" s="72">
        <v>9.7040329567130854</v>
      </c>
      <c r="H20" s="72">
        <v>11.821942973428605</v>
      </c>
      <c r="I20" s="72">
        <v>13.026813478434436</v>
      </c>
      <c r="J20" s="72">
        <v>12.93170522542057</v>
      </c>
      <c r="K20" s="72">
        <v>13.05612938098098</v>
      </c>
      <c r="L20" s="72">
        <v>12.97823687397284</v>
      </c>
      <c r="M20" s="72">
        <v>12.900990226982731</v>
      </c>
      <c r="N20" s="72">
        <v>12.807900868573274</v>
      </c>
      <c r="O20" s="72">
        <v>12.548191033829895</v>
      </c>
      <c r="P20" s="72">
        <v>12.895003913566093</v>
      </c>
      <c r="Q20" s="72">
        <v>13.494803005183389</v>
      </c>
      <c r="R20" s="72">
        <v>13.901157501000778</v>
      </c>
      <c r="S20" s="72">
        <v>14.411382301242618</v>
      </c>
      <c r="T20" s="72">
        <v>14.494148141828594</v>
      </c>
      <c r="U20" s="72">
        <v>21.182259537689646</v>
      </c>
      <c r="V20" s="72">
        <v>20.986766309979945</v>
      </c>
      <c r="W20" s="72">
        <v>17.528565925110712</v>
      </c>
      <c r="X20" s="72">
        <v>18.059578864191266</v>
      </c>
      <c r="Y20" s="72">
        <v>14.89147601077886</v>
      </c>
      <c r="DA20" s="89" t="s">
        <v>460</v>
      </c>
    </row>
    <row r="21" spans="1:105" ht="12" customHeight="1" x14ac:dyDescent="0.25">
      <c r="A21" s="28" t="s">
        <v>189</v>
      </c>
      <c r="B21" s="72">
        <v>0</v>
      </c>
      <c r="C21" s="72">
        <v>0</v>
      </c>
      <c r="D21" s="72">
        <v>0</v>
      </c>
      <c r="E21" s="72">
        <v>0</v>
      </c>
      <c r="F21" s="72">
        <v>0</v>
      </c>
      <c r="G21" s="72">
        <v>0</v>
      </c>
      <c r="H21" s="72">
        <v>0</v>
      </c>
      <c r="I21" s="72">
        <v>0</v>
      </c>
      <c r="J21" s="72">
        <v>0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X21" s="72">
        <v>0</v>
      </c>
      <c r="Y21" s="72">
        <v>0</v>
      </c>
      <c r="DA21" s="89" t="s">
        <v>461</v>
      </c>
    </row>
    <row r="22" spans="1:105" ht="12" customHeight="1" x14ac:dyDescent="0.25">
      <c r="A22" s="28" t="s">
        <v>202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  <c r="DA22" s="89" t="s">
        <v>462</v>
      </c>
    </row>
    <row r="23" spans="1:105" ht="12" customHeight="1" x14ac:dyDescent="0.25">
      <c r="A23" s="28" t="s">
        <v>197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463</v>
      </c>
    </row>
    <row r="24" spans="1:105" ht="12" customHeight="1" x14ac:dyDescent="0.25">
      <c r="A24" s="28" t="s">
        <v>198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DA24" s="89" t="s">
        <v>464</v>
      </c>
    </row>
    <row r="25" spans="1:105" ht="12" customHeight="1" x14ac:dyDescent="0.25">
      <c r="A25" s="73" t="s">
        <v>53</v>
      </c>
      <c r="B25" s="74">
        <v>0</v>
      </c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X25" s="74">
        <v>0</v>
      </c>
      <c r="Y25" s="74">
        <v>0</v>
      </c>
      <c r="DA25" s="90" t="s">
        <v>465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X26" s="77">
        <v>0</v>
      </c>
      <c r="Y26" s="77">
        <v>0</v>
      </c>
      <c r="DA26" s="92" t="s">
        <v>466</v>
      </c>
    </row>
    <row r="27" spans="1:105" ht="12.95" customHeight="1" x14ac:dyDescent="0.25">
      <c r="A27" s="68" t="s">
        <v>54</v>
      </c>
      <c r="B27" s="69">
        <f t="shared" ref="B27:Q27" si="10">SUM(B28:B32)</f>
        <v>44.227699667040447</v>
      </c>
      <c r="C27" s="69">
        <f t="shared" si="10"/>
        <v>44.214811589008001</v>
      </c>
      <c r="D27" s="69">
        <f t="shared" si="10"/>
        <v>44.101189643632786</v>
      </c>
      <c r="E27" s="69">
        <f t="shared" si="10"/>
        <v>46.048588055759417</v>
      </c>
      <c r="F27" s="69">
        <f t="shared" si="10"/>
        <v>46.951944341093707</v>
      </c>
      <c r="G27" s="69">
        <f t="shared" si="10"/>
        <v>45.521511232998655</v>
      </c>
      <c r="H27" s="69">
        <f t="shared" si="10"/>
        <v>41.422638638046891</v>
      </c>
      <c r="I27" s="69">
        <f t="shared" si="10"/>
        <v>43.521807912293738</v>
      </c>
      <c r="J27" s="69">
        <f t="shared" si="10"/>
        <v>42.858007123882537</v>
      </c>
      <c r="K27" s="69">
        <f t="shared" si="10"/>
        <v>43.202894953618923</v>
      </c>
      <c r="L27" s="69">
        <f t="shared" si="10"/>
        <v>43.231251679796749</v>
      </c>
      <c r="M27" s="69">
        <f t="shared" si="10"/>
        <v>45.797515848751068</v>
      </c>
      <c r="N27" s="69">
        <f t="shared" si="10"/>
        <v>45.239697590856878</v>
      </c>
      <c r="O27" s="69">
        <f t="shared" si="10"/>
        <v>44.465380536015942</v>
      </c>
      <c r="P27" s="69">
        <f t="shared" si="10"/>
        <v>43.595956677290822</v>
      </c>
      <c r="Q27" s="69">
        <f t="shared" si="10"/>
        <v>44.466698546022556</v>
      </c>
      <c r="R27" s="69">
        <f t="shared" ref="R27:V27" si="11">SUM(R28:R32)</f>
        <v>43.940857912419283</v>
      </c>
      <c r="S27" s="69">
        <f t="shared" si="11"/>
        <v>44.464882035537812</v>
      </c>
      <c r="T27" s="69">
        <f t="shared" si="11"/>
        <v>44.644095539999959</v>
      </c>
      <c r="U27" s="69">
        <f t="shared" si="11"/>
        <v>48.930024220000035</v>
      </c>
      <c r="V27" s="69">
        <f t="shared" si="11"/>
        <v>45.784224199999827</v>
      </c>
      <c r="W27" s="69">
        <f t="shared" ref="W27:Y27" si="12">SUM(W28:W32)</f>
        <v>47.939127059999592</v>
      </c>
      <c r="X27" s="69">
        <f t="shared" si="12"/>
        <v>47.249677529999708</v>
      </c>
      <c r="Y27" s="69">
        <f t="shared" si="12"/>
        <v>48.903162550000161</v>
      </c>
      <c r="DA27" s="88" t="s">
        <v>269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467</v>
      </c>
    </row>
    <row r="29" spans="1:105" s="2" customFormat="1" ht="12" customHeight="1" x14ac:dyDescent="0.25">
      <c r="A29" s="28" t="s">
        <v>74</v>
      </c>
      <c r="B29" s="72">
        <v>44.227699667040447</v>
      </c>
      <c r="C29" s="72">
        <v>44.214811589008001</v>
      </c>
      <c r="D29" s="72">
        <v>44.101189643632786</v>
      </c>
      <c r="E29" s="72">
        <v>46.048588055759417</v>
      </c>
      <c r="F29" s="72">
        <v>46.951944341093707</v>
      </c>
      <c r="G29" s="72">
        <v>45.521511232998655</v>
      </c>
      <c r="H29" s="72">
        <v>41.422638638046891</v>
      </c>
      <c r="I29" s="72">
        <v>43.521807912293738</v>
      </c>
      <c r="J29" s="72">
        <v>42.858007123882537</v>
      </c>
      <c r="K29" s="72">
        <v>43.202894953618923</v>
      </c>
      <c r="L29" s="72">
        <v>43.231251679796749</v>
      </c>
      <c r="M29" s="72">
        <v>45.797515848751068</v>
      </c>
      <c r="N29" s="72">
        <v>45.239697590856878</v>
      </c>
      <c r="O29" s="72">
        <v>44.465380536015942</v>
      </c>
      <c r="P29" s="72">
        <v>43.595956677290822</v>
      </c>
      <c r="Q29" s="72">
        <v>44.466698546022556</v>
      </c>
      <c r="R29" s="72">
        <v>43.940857912419283</v>
      </c>
      <c r="S29" s="72">
        <v>44.464882035537812</v>
      </c>
      <c r="T29" s="72">
        <v>44.644095539999959</v>
      </c>
      <c r="U29" s="72">
        <v>48.930024220000035</v>
      </c>
      <c r="V29" s="72">
        <v>45.784224199999827</v>
      </c>
      <c r="W29" s="72">
        <v>47.939127059999592</v>
      </c>
      <c r="X29" s="72">
        <v>47.249677529999708</v>
      </c>
      <c r="Y29" s="72">
        <v>48.903162550000161</v>
      </c>
      <c r="DA29" s="89" t="s">
        <v>468</v>
      </c>
    </row>
    <row r="30" spans="1:105" ht="12" customHeight="1" x14ac:dyDescent="0.25">
      <c r="A30" s="28" t="s">
        <v>189</v>
      </c>
      <c r="B30" s="72">
        <v>0</v>
      </c>
      <c r="C30" s="72">
        <v>0</v>
      </c>
      <c r="D30" s="72">
        <v>0</v>
      </c>
      <c r="E30" s="72">
        <v>0</v>
      </c>
      <c r="F30" s="72">
        <v>0</v>
      </c>
      <c r="G30" s="72">
        <v>0</v>
      </c>
      <c r="H30" s="72">
        <v>0</v>
      </c>
      <c r="I30" s="72">
        <v>0</v>
      </c>
      <c r="J30" s="72">
        <v>0</v>
      </c>
      <c r="K30" s="72">
        <v>0</v>
      </c>
      <c r="L30" s="72">
        <v>0</v>
      </c>
      <c r="M30" s="72">
        <v>0</v>
      </c>
      <c r="N30" s="72">
        <v>0</v>
      </c>
      <c r="O30" s="72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  <c r="X30" s="72">
        <v>0</v>
      </c>
      <c r="Y30" s="72">
        <v>0</v>
      </c>
      <c r="DA30" s="89" t="s">
        <v>469</v>
      </c>
    </row>
    <row r="31" spans="1:105" ht="12" customHeight="1" x14ac:dyDescent="0.25">
      <c r="A31" s="28" t="s">
        <v>202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470</v>
      </c>
    </row>
    <row r="32" spans="1:105" ht="12" customHeight="1" x14ac:dyDescent="0.25">
      <c r="A32" s="32" t="s">
        <v>53</v>
      </c>
      <c r="B32" s="77">
        <v>0</v>
      </c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X32" s="77">
        <v>0</v>
      </c>
      <c r="Y32" s="77">
        <v>0</v>
      </c>
      <c r="DA32" s="92" t="s">
        <v>471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472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>
        <f>IF(RES_hh_fec!B3=0,0,1000*11630*RES_hh_fec!B3/RES_hh_num!B3)</f>
        <v>14185.961924675961</v>
      </c>
      <c r="C3" s="65">
        <f>IF(RES_hh_fec!C3=0,0,1000*11630*RES_hh_fec!C3/RES_hh_num!C3)</f>
        <v>13723.73113518319</v>
      </c>
      <c r="D3" s="65">
        <f>IF(RES_hh_fec!D3=0,0,1000*11630*RES_hh_fec!D3/RES_hh_num!D3)</f>
        <v>14033.309237723497</v>
      </c>
      <c r="E3" s="65">
        <f>IF(RES_hh_fec!E3=0,0,1000*11630*RES_hh_fec!E3/RES_hh_num!E3)</f>
        <v>14555.406636065483</v>
      </c>
      <c r="F3" s="65">
        <f>IF(RES_hh_fec!F3=0,0,1000*11630*RES_hh_fec!F3/RES_hh_num!F3)</f>
        <v>13339.532979706266</v>
      </c>
      <c r="G3" s="65">
        <f>IF(RES_hh_fec!G3=0,0,1000*11630*RES_hh_fec!G3/RES_hh_num!G3)</f>
        <v>12377.956562904554</v>
      </c>
      <c r="H3" s="65">
        <f>IF(RES_hh_fec!H3=0,0,1000*11630*RES_hh_fec!H3/RES_hh_num!H3)</f>
        <v>12406.137221438668</v>
      </c>
      <c r="I3" s="65">
        <f>IF(RES_hh_fec!I3=0,0,1000*11630*RES_hh_fec!I3/RES_hh_num!I3)</f>
        <v>12429.958996995369</v>
      </c>
      <c r="J3" s="65">
        <f>IF(RES_hh_fec!J3=0,0,1000*11630*RES_hh_fec!J3/RES_hh_num!J3)</f>
        <v>11286.350017840821</v>
      </c>
      <c r="K3" s="65">
        <f>IF(RES_hh_fec!K3=0,0,1000*11630*RES_hh_fec!K3/RES_hh_num!K3)</f>
        <v>11661.084543402059</v>
      </c>
      <c r="L3" s="65">
        <f>IF(RES_hh_fec!L3=0,0,1000*11630*RES_hh_fec!L3/RES_hh_num!L3)</f>
        <v>10417.744738547106</v>
      </c>
      <c r="M3" s="65">
        <f>IF(RES_hh_fec!M3=0,0,1000*11630*RES_hh_fec!M3/RES_hh_num!M3)</f>
        <v>10794.184603244837</v>
      </c>
      <c r="N3" s="65">
        <f>IF(RES_hh_fec!N3=0,0,1000*11630*RES_hh_fec!N3/RES_hh_num!N3)</f>
        <v>10266.902183465851</v>
      </c>
      <c r="O3" s="65">
        <f>IF(RES_hh_fec!O3=0,0,1000*11630*RES_hh_fec!O3/RES_hh_num!O3)</f>
        <v>8570.240921641549</v>
      </c>
      <c r="P3" s="65">
        <f>IF(RES_hh_fec!P3=0,0,1000*11630*RES_hh_fec!P3/RES_hh_num!P3)</f>
        <v>7977.1197506119406</v>
      </c>
      <c r="Q3" s="65">
        <f>IF(RES_hh_fec!Q3=0,0,1000*11630*RES_hh_fec!Q3/RES_hh_num!Q3)</f>
        <v>9012.9552829172335</v>
      </c>
      <c r="R3" s="65">
        <f>IF(RES_hh_fec!R3=0,0,1000*11630*RES_hh_fec!R3/RES_hh_num!R3)</f>
        <v>9372.4500392505233</v>
      </c>
      <c r="S3" s="65">
        <f>IF(RES_hh_fec!S3=0,0,1000*11630*RES_hh_fec!S3/RES_hh_num!S3)</f>
        <v>9549.8601086379658</v>
      </c>
      <c r="T3" s="65">
        <f>IF(RES_hh_fec!T3=0,0,1000*11630*RES_hh_fec!T3/RES_hh_num!T3)</f>
        <v>8774.4702717601886</v>
      </c>
      <c r="U3" s="65">
        <f>IF(RES_hh_fec!U3=0,0,1000*11630*RES_hh_fec!U3/RES_hh_num!U3)</f>
        <v>9337.5517651466489</v>
      </c>
      <c r="V3" s="65">
        <f>IF(RES_hh_fec!V3=0,0,1000*11630*RES_hh_fec!V3/RES_hh_num!V3)</f>
        <v>9323.905996717649</v>
      </c>
      <c r="W3" s="65">
        <f>IF(RES_hh_fec!W3=0,0,1000*11630*RES_hh_fec!W3/RES_hh_num!W3)</f>
        <v>8743.3955903403512</v>
      </c>
      <c r="X3" s="65">
        <f>IF(RES_hh_fec!X3=0,0,1000*11630*RES_hh_fec!X3/RES_hh_num!X3)</f>
        <v>8760.3001802790259</v>
      </c>
      <c r="Y3" s="65">
        <f>IF(RES_hh_fec!Y3=0,0,1000*11630*RES_hh_fec!Y3/RES_hh_num!Y3)</f>
        <v>7771.2957817910756</v>
      </c>
      <c r="DA3" s="87" t="s">
        <v>272</v>
      </c>
    </row>
    <row r="4" spans="1:105" ht="12.95" customHeight="1" x14ac:dyDescent="0.25">
      <c r="A4" s="68" t="s">
        <v>57</v>
      </c>
      <c r="B4" s="69">
        <f>IF(RES_hh_fec!B4=0,0,1000*11630*RES_hh_fec!B4/RES_hh_num!B4)</f>
        <v>9324.1547087360559</v>
      </c>
      <c r="C4" s="69">
        <f>IF(RES_hh_fec!C4=0,0,1000*11630*RES_hh_fec!C4/RES_hh_num!C4)</f>
        <v>9224.6470205170845</v>
      </c>
      <c r="D4" s="69">
        <f>IF(RES_hh_fec!D4=0,0,1000*11630*RES_hh_fec!D4/RES_hh_num!D4)</f>
        <v>9310.219426234542</v>
      </c>
      <c r="E4" s="69">
        <f>IF(RES_hh_fec!E4=0,0,1000*11630*RES_hh_fec!E4/RES_hh_num!E4)</f>
        <v>9432.98860549442</v>
      </c>
      <c r="F4" s="69">
        <f>IF(RES_hh_fec!F4=0,0,1000*11630*RES_hh_fec!F4/RES_hh_num!F4)</f>
        <v>8245.6077894100963</v>
      </c>
      <c r="G4" s="69">
        <f>IF(RES_hh_fec!G4=0,0,1000*11630*RES_hh_fec!G4/RES_hh_num!G4)</f>
        <v>6989.6729342293174</v>
      </c>
      <c r="H4" s="69">
        <f>IF(RES_hh_fec!H4=0,0,1000*11630*RES_hh_fec!H4/RES_hh_num!H4)</f>
        <v>6934.6468429618244</v>
      </c>
      <c r="I4" s="69">
        <f>IF(RES_hh_fec!I4=0,0,1000*11630*RES_hh_fec!I4/RES_hh_num!I4)</f>
        <v>6433.3689329912468</v>
      </c>
      <c r="J4" s="69">
        <f>IF(RES_hh_fec!J4=0,0,1000*11630*RES_hh_fec!J4/RES_hh_num!J4)</f>
        <v>5432.6629768264847</v>
      </c>
      <c r="K4" s="69">
        <f>IF(RES_hh_fec!K4=0,0,1000*11630*RES_hh_fec!K4/RES_hh_num!K4)</f>
        <v>5880.9727991221089</v>
      </c>
      <c r="L4" s="69">
        <f>IF(RES_hh_fec!L4=0,0,1000*11630*RES_hh_fec!L4/RES_hh_num!L4)</f>
        <v>4684.8062972844282</v>
      </c>
      <c r="M4" s="69">
        <f>IF(RES_hh_fec!M4=0,0,1000*11630*RES_hh_fec!M4/RES_hh_num!M4)</f>
        <v>5248.9859294313919</v>
      </c>
      <c r="N4" s="69">
        <f>IF(RES_hh_fec!N4=0,0,1000*11630*RES_hh_fec!N4/RES_hh_num!N4)</f>
        <v>4886.7750578660243</v>
      </c>
      <c r="O4" s="69">
        <f>IF(RES_hh_fec!O4=0,0,1000*11630*RES_hh_fec!O4/RES_hh_num!O4)</f>
        <v>3862.0915055076412</v>
      </c>
      <c r="P4" s="69">
        <f>IF(RES_hh_fec!P4=0,0,1000*11630*RES_hh_fec!P4/RES_hh_num!P4)</f>
        <v>3421.4512204246271</v>
      </c>
      <c r="Q4" s="69">
        <f>IF(RES_hh_fec!Q4=0,0,1000*11630*RES_hh_fec!Q4/RES_hh_num!Q4)</f>
        <v>4328.3807684449575</v>
      </c>
      <c r="R4" s="69">
        <f>IF(RES_hh_fec!R4=0,0,1000*11630*RES_hh_fec!R4/RES_hh_num!R4)</f>
        <v>4448.7008874784733</v>
      </c>
      <c r="S4" s="69">
        <f>IF(RES_hh_fec!S4=0,0,1000*11630*RES_hh_fec!S4/RES_hh_num!S4)</f>
        <v>4478.6258950254778</v>
      </c>
      <c r="T4" s="69">
        <f>IF(RES_hh_fec!T4=0,0,1000*11630*RES_hh_fec!T4/RES_hh_num!T4)</f>
        <v>3773.6359683098203</v>
      </c>
      <c r="U4" s="69">
        <f>IF(RES_hh_fec!U4=0,0,1000*11630*RES_hh_fec!U4/RES_hh_num!U4)</f>
        <v>4249.7840105375126</v>
      </c>
      <c r="V4" s="69">
        <f>IF(RES_hh_fec!V4=0,0,1000*11630*RES_hh_fec!V4/RES_hh_num!V4)</f>
        <v>4263.0073483751676</v>
      </c>
      <c r="W4" s="69">
        <f>IF(RES_hh_fec!W4=0,0,1000*11630*RES_hh_fec!W4/RES_hh_num!W4)</f>
        <v>3772.3943971810318</v>
      </c>
      <c r="X4" s="69">
        <f>IF(RES_hh_fec!X4=0,0,1000*11630*RES_hh_fec!X4/RES_hh_num!X4)</f>
        <v>3982.7291681702732</v>
      </c>
      <c r="Y4" s="69">
        <f>IF(RES_hh_fec!Y4=0,0,1000*11630*RES_hh_fec!Y4/RES_hh_num!Y4)</f>
        <v>3143.4945563690781</v>
      </c>
      <c r="DA4" s="88" t="s">
        <v>273</v>
      </c>
    </row>
    <row r="5" spans="1:105" ht="12" customHeight="1" x14ac:dyDescent="0.25">
      <c r="A5" s="28" t="s">
        <v>51</v>
      </c>
      <c r="B5" s="72">
        <f>IF(RES_hh_fec!B5=0,0,1000*11630*RES_hh_fec!B5/RES_hh_num!B5)</f>
        <v>0</v>
      </c>
      <c r="C5" s="72">
        <f>IF(RES_hh_fec!C5=0,0,1000*11630*RES_hh_fec!C5/RES_hh_num!C5)</f>
        <v>0</v>
      </c>
      <c r="D5" s="72">
        <f>IF(RES_hh_fec!D5=0,0,1000*11630*RES_hh_fec!D5/RES_hh_num!D5)</f>
        <v>0</v>
      </c>
      <c r="E5" s="72">
        <f>IF(RES_hh_fec!E5=0,0,1000*11630*RES_hh_fec!E5/RES_hh_num!E5)</f>
        <v>0</v>
      </c>
      <c r="F5" s="72">
        <f>IF(RES_hh_fec!F5=0,0,1000*11630*RES_hh_fec!F5/RES_hh_num!F5)</f>
        <v>0</v>
      </c>
      <c r="G5" s="72">
        <f>IF(RES_hh_fec!G5=0,0,1000*11630*RES_hh_fec!G5/RES_hh_num!G5)</f>
        <v>0</v>
      </c>
      <c r="H5" s="72">
        <f>IF(RES_hh_fec!H5=0,0,1000*11630*RES_hh_fec!H5/RES_hh_num!H5)</f>
        <v>0</v>
      </c>
      <c r="I5" s="72">
        <f>IF(RES_hh_fec!I5=0,0,1000*11630*RES_hh_fec!I5/RES_hh_num!I5)</f>
        <v>0</v>
      </c>
      <c r="J5" s="72">
        <f>IF(RES_hh_fec!J5=0,0,1000*11630*RES_hh_fec!J5/RES_hh_num!J5)</f>
        <v>0</v>
      </c>
      <c r="K5" s="72">
        <f>IF(RES_hh_fec!K5=0,0,1000*11630*RES_hh_fec!K5/RES_hh_num!K5)</f>
        <v>0</v>
      </c>
      <c r="L5" s="72">
        <f>IF(RES_hh_fec!L5=0,0,1000*11630*RES_hh_fec!L5/RES_hh_num!L5)</f>
        <v>0</v>
      </c>
      <c r="M5" s="72">
        <f>IF(RES_hh_fec!M5=0,0,1000*11630*RES_hh_fec!M5/RES_hh_num!M5)</f>
        <v>0</v>
      </c>
      <c r="N5" s="72">
        <f>IF(RES_hh_fec!N5=0,0,1000*11630*RES_hh_fec!N5/RES_hh_num!N5)</f>
        <v>0</v>
      </c>
      <c r="O5" s="72">
        <f>IF(RES_hh_fec!O5=0,0,1000*11630*RES_hh_fec!O5/RES_hh_num!O5)</f>
        <v>0</v>
      </c>
      <c r="P5" s="72">
        <f>IF(RES_hh_fec!P5=0,0,1000*11630*RES_hh_fec!P5/RES_hh_num!P5)</f>
        <v>0</v>
      </c>
      <c r="Q5" s="72">
        <f>IF(RES_hh_fec!Q5=0,0,1000*11630*RES_hh_fec!Q5/RES_hh_num!Q5)</f>
        <v>0</v>
      </c>
      <c r="R5" s="72">
        <f>IF(RES_hh_fec!R5=0,0,1000*11630*RES_hh_fec!R5/RES_hh_num!R5)</f>
        <v>0</v>
      </c>
      <c r="S5" s="72">
        <f>IF(RES_hh_fec!S5=0,0,1000*11630*RES_hh_fec!S5/RES_hh_num!S5)</f>
        <v>0</v>
      </c>
      <c r="T5" s="72">
        <f>IF(RES_hh_fec!T5=0,0,1000*11630*RES_hh_fec!T5/RES_hh_num!T5)</f>
        <v>0</v>
      </c>
      <c r="U5" s="72">
        <f>IF(RES_hh_fec!U5=0,0,1000*11630*RES_hh_fec!U5/RES_hh_num!U5)</f>
        <v>0</v>
      </c>
      <c r="V5" s="72">
        <f>IF(RES_hh_fec!V5=0,0,1000*11630*RES_hh_fec!V5/RES_hh_num!V5)</f>
        <v>0</v>
      </c>
      <c r="W5" s="72">
        <f>IF(RES_hh_fec!W5=0,0,1000*11630*RES_hh_fec!W5/RES_hh_num!W5)</f>
        <v>0</v>
      </c>
      <c r="X5" s="72">
        <f>IF(RES_hh_fec!X5=0,0,1000*11630*RES_hh_fec!X5/RES_hh_num!X5)</f>
        <v>0</v>
      </c>
      <c r="Y5" s="72">
        <f>IF(RES_hh_fec!Y5=0,0,1000*11630*RES_hh_fec!Y5/RES_hh_num!Y5)</f>
        <v>0</v>
      </c>
      <c r="DA5" s="89" t="s">
        <v>473</v>
      </c>
    </row>
    <row r="6" spans="1:105" ht="12" customHeight="1" x14ac:dyDescent="0.25">
      <c r="A6" s="28" t="s">
        <v>74</v>
      </c>
      <c r="B6" s="72">
        <f>IF(RES_hh_fec!B6=0,0,1000*11630*RES_hh_fec!B6/RES_hh_num!B6)</f>
        <v>9022.945075888234</v>
      </c>
      <c r="C6" s="72">
        <f>IF(RES_hh_fec!C6=0,0,1000*11630*RES_hh_fec!C6/RES_hh_num!C6)</f>
        <v>8968.0836081094203</v>
      </c>
      <c r="D6" s="72">
        <f>IF(RES_hh_fec!D6=0,0,1000*11630*RES_hh_fec!D6/RES_hh_num!D6)</f>
        <v>8879.738847296032</v>
      </c>
      <c r="E6" s="72">
        <f>IF(RES_hh_fec!E6=0,0,1000*11630*RES_hh_fec!E6/RES_hh_num!E6)</f>
        <v>9472.297576349798</v>
      </c>
      <c r="F6" s="72">
        <f>IF(RES_hh_fec!F6=0,0,1000*11630*RES_hh_fec!F6/RES_hh_num!F6)</f>
        <v>8868.0685094399541</v>
      </c>
      <c r="G6" s="72">
        <f>IF(RES_hh_fec!G6=0,0,1000*11630*RES_hh_fec!G6/RES_hh_num!G6)</f>
        <v>8506.3914307195737</v>
      </c>
      <c r="H6" s="72">
        <f>IF(RES_hh_fec!H6=0,0,1000*11630*RES_hh_fec!H6/RES_hh_num!H6)</f>
        <v>5519.1711555420379</v>
      </c>
      <c r="I6" s="72">
        <f>IF(RES_hh_fec!I6=0,0,1000*11630*RES_hh_fec!I6/RES_hh_num!I6)</f>
        <v>5884.6066678887564</v>
      </c>
      <c r="J6" s="72">
        <f>IF(RES_hh_fec!J6=0,0,1000*11630*RES_hh_fec!J6/RES_hh_num!J6)</f>
        <v>5461.8921788352191</v>
      </c>
      <c r="K6" s="72">
        <f>IF(RES_hh_fec!K6=0,0,1000*11630*RES_hh_fec!K6/RES_hh_num!K6)</f>
        <v>5973.1685329505071</v>
      </c>
      <c r="L6" s="72">
        <f>IF(RES_hh_fec!L6=0,0,1000*11630*RES_hh_fec!L6/RES_hh_num!L6)</f>
        <v>5000.233650532763</v>
      </c>
      <c r="M6" s="72">
        <f>IF(RES_hh_fec!M6=0,0,1000*11630*RES_hh_fec!M6/RES_hh_num!M6)</f>
        <v>5557.7542836758375</v>
      </c>
      <c r="N6" s="72">
        <f>IF(RES_hh_fec!N6=0,0,1000*11630*RES_hh_fec!N6/RES_hh_num!N6)</f>
        <v>5134.472048006437</v>
      </c>
      <c r="O6" s="72">
        <f>IF(RES_hh_fec!O6=0,0,1000*11630*RES_hh_fec!O6/RES_hh_num!O6)</f>
        <v>4125.0878894071311</v>
      </c>
      <c r="P6" s="72">
        <f>IF(RES_hh_fec!P6=0,0,1000*11630*RES_hh_fec!P6/RES_hh_num!P6)</f>
        <v>3703.8771439471498</v>
      </c>
      <c r="Q6" s="72">
        <f>IF(RES_hh_fec!Q6=0,0,1000*11630*RES_hh_fec!Q6/RES_hh_num!Q6)</f>
        <v>4549.8933737314228</v>
      </c>
      <c r="R6" s="72">
        <f>IF(RES_hh_fec!R6=0,0,1000*11630*RES_hh_fec!R6/RES_hh_num!R6)</f>
        <v>5182.6906709461718</v>
      </c>
      <c r="S6" s="72">
        <f>IF(RES_hh_fec!S6=0,0,1000*11630*RES_hh_fec!S6/RES_hh_num!S6)</f>
        <v>5038.4603876571437</v>
      </c>
      <c r="T6" s="72">
        <f>IF(RES_hh_fec!T6=0,0,1000*11630*RES_hh_fec!T6/RES_hh_num!T6)</f>
        <v>4389.9795638581354</v>
      </c>
      <c r="U6" s="72">
        <f>IF(RES_hh_fec!U6=0,0,1000*11630*RES_hh_fec!U6/RES_hh_num!U6)</f>
        <v>5565.1643600088528</v>
      </c>
      <c r="V6" s="72">
        <f>IF(RES_hh_fec!V6=0,0,1000*11630*RES_hh_fec!V6/RES_hh_num!V6)</f>
        <v>5549.1354989991041</v>
      </c>
      <c r="W6" s="72">
        <f>IF(RES_hh_fec!W6=0,0,1000*11630*RES_hh_fec!W6/RES_hh_num!W6)</f>
        <v>5353.1800787015736</v>
      </c>
      <c r="X6" s="72">
        <f>IF(RES_hh_fec!X6=0,0,1000*11630*RES_hh_fec!X6/RES_hh_num!X6)</f>
        <v>5423.5990580259295</v>
      </c>
      <c r="Y6" s="72">
        <f>IF(RES_hh_fec!Y6=0,0,1000*11630*RES_hh_fec!Y6/RES_hh_num!Y6)</f>
        <v>4552.4986678553505</v>
      </c>
      <c r="DA6" s="89" t="s">
        <v>474</v>
      </c>
    </row>
    <row r="7" spans="1:105" ht="12" customHeight="1" x14ac:dyDescent="0.25">
      <c r="A7" s="28" t="s">
        <v>200</v>
      </c>
      <c r="B7" s="72">
        <f>IF(RES_hh_fec!B7=0,0,1000*11630*RES_hh_fec!B7/RES_hh_num!B7)</f>
        <v>9563.3789681337385</v>
      </c>
      <c r="C7" s="72">
        <f>IF(RES_hh_fec!C7=0,0,1000*11630*RES_hh_fec!C7/RES_hh_num!C7)</f>
        <v>9468.3963715389782</v>
      </c>
      <c r="D7" s="72">
        <f>IF(RES_hh_fec!D7=0,0,1000*11630*RES_hh_fec!D7/RES_hh_num!D7)</f>
        <v>9625.030125848245</v>
      </c>
      <c r="E7" s="72">
        <f>IF(RES_hh_fec!E7=0,0,1000*11630*RES_hh_fec!E7/RES_hh_num!E7)</f>
        <v>9695.3896906751761</v>
      </c>
      <c r="F7" s="72">
        <f>IF(RES_hh_fec!F7=0,0,1000*11630*RES_hh_fec!F7/RES_hh_num!F7)</f>
        <v>8296.2444418206305</v>
      </c>
      <c r="G7" s="72">
        <f>IF(RES_hh_fec!G7=0,0,1000*11630*RES_hh_fec!G7/RES_hh_num!G7)</f>
        <v>6749.2323054921417</v>
      </c>
      <c r="H7" s="72">
        <f>IF(RES_hh_fec!H7=0,0,1000*11630*RES_hh_fec!H7/RES_hh_num!H7)</f>
        <v>7700.8887055242394</v>
      </c>
      <c r="I7" s="72">
        <f>IF(RES_hh_fec!I7=0,0,1000*11630*RES_hh_fec!I7/RES_hh_num!I7)</f>
        <v>6875.5353024196238</v>
      </c>
      <c r="J7" s="72">
        <f>IF(RES_hh_fec!J7=0,0,1000*11630*RES_hh_fec!J7/RES_hh_num!J7)</f>
        <v>5617.4347765365019</v>
      </c>
      <c r="K7" s="72">
        <f>IF(RES_hh_fec!K7=0,0,1000*11630*RES_hh_fec!K7/RES_hh_num!K7)</f>
        <v>6169.9570380720588</v>
      </c>
      <c r="L7" s="72">
        <f>IF(RES_hh_fec!L7=0,0,1000*11630*RES_hh_fec!L7/RES_hh_num!L7)</f>
        <v>4962.4196765460511</v>
      </c>
      <c r="M7" s="72">
        <f>IF(RES_hh_fec!M7=0,0,1000*11630*RES_hh_fec!M7/RES_hh_num!M7)</f>
        <v>5664.3693260797609</v>
      </c>
      <c r="N7" s="72">
        <f>IF(RES_hh_fec!N7=0,0,1000*11630*RES_hh_fec!N7/RES_hh_num!N7)</f>
        <v>5445.1495290728853</v>
      </c>
      <c r="O7" s="72">
        <f>IF(RES_hh_fec!O7=0,0,1000*11630*RES_hh_fec!O7/RES_hh_num!O7)</f>
        <v>4394.4455557047168</v>
      </c>
      <c r="P7" s="72">
        <f>IF(RES_hh_fec!P7=0,0,1000*11630*RES_hh_fec!P7/RES_hh_num!P7)</f>
        <v>3899.0911034139081</v>
      </c>
      <c r="Q7" s="72">
        <f>IF(RES_hh_fec!Q7=0,0,1000*11630*RES_hh_fec!Q7/RES_hh_num!Q7)</f>
        <v>4777.6929338367418</v>
      </c>
      <c r="R7" s="72">
        <f>IF(RES_hh_fec!R7=0,0,1000*11630*RES_hh_fec!R7/RES_hh_num!R7)</f>
        <v>4981.3816389859694</v>
      </c>
      <c r="S7" s="72">
        <f>IF(RES_hh_fec!S7=0,0,1000*11630*RES_hh_fec!S7/RES_hh_num!S7)</f>
        <v>5285.4523329203566</v>
      </c>
      <c r="T7" s="72">
        <f>IF(RES_hh_fec!T7=0,0,1000*11630*RES_hh_fec!T7/RES_hh_num!T7)</f>
        <v>4602.4964663621931</v>
      </c>
      <c r="U7" s="72">
        <f>IF(RES_hh_fec!U7=0,0,1000*11630*RES_hh_fec!U7/RES_hh_num!U7)</f>
        <v>5589.9660367950401</v>
      </c>
      <c r="V7" s="72">
        <f>IF(RES_hh_fec!V7=0,0,1000*11630*RES_hh_fec!V7/RES_hh_num!V7)</f>
        <v>5770.4314404330544</v>
      </c>
      <c r="W7" s="72">
        <f>IF(RES_hh_fec!W7=0,0,1000*11630*RES_hh_fec!W7/RES_hh_num!W7)</f>
        <v>4866.0209451430483</v>
      </c>
      <c r="X7" s="72">
        <f>IF(RES_hh_fec!X7=0,0,1000*11630*RES_hh_fec!X7/RES_hh_num!X7)</f>
        <v>5179.2804152593326</v>
      </c>
      <c r="Y7" s="72">
        <f>IF(RES_hh_fec!Y7=0,0,1000*11630*RES_hh_fec!Y7/RES_hh_num!Y7)</f>
        <v>4002.4908672027027</v>
      </c>
      <c r="DA7" s="89" t="s">
        <v>475</v>
      </c>
    </row>
    <row r="8" spans="1:105" ht="12" customHeight="1" x14ac:dyDescent="0.25">
      <c r="A8" s="28" t="s">
        <v>189</v>
      </c>
      <c r="B8" s="72">
        <f>IF(RES_hh_fec!B8=0,0,1000*11630*RES_hh_fec!B8/RES_hh_num!B8)</f>
        <v>0</v>
      </c>
      <c r="C8" s="72">
        <f>IF(RES_hh_fec!C8=0,0,1000*11630*RES_hh_fec!C8/RES_hh_num!C8)</f>
        <v>0</v>
      </c>
      <c r="D8" s="72">
        <f>IF(RES_hh_fec!D8=0,0,1000*11630*RES_hh_fec!D8/RES_hh_num!D8)</f>
        <v>0</v>
      </c>
      <c r="E8" s="72">
        <f>IF(RES_hh_fec!E8=0,0,1000*11630*RES_hh_fec!E8/RES_hh_num!E8)</f>
        <v>0</v>
      </c>
      <c r="F8" s="72">
        <f>IF(RES_hh_fec!F8=0,0,1000*11630*RES_hh_fec!F8/RES_hh_num!F8)</f>
        <v>0</v>
      </c>
      <c r="G8" s="72">
        <f>IF(RES_hh_fec!G8=0,0,1000*11630*RES_hh_fec!G8/RES_hh_num!G8)</f>
        <v>0</v>
      </c>
      <c r="H8" s="72">
        <f>IF(RES_hh_fec!H8=0,0,1000*11630*RES_hh_fec!H8/RES_hh_num!H8)</f>
        <v>0</v>
      </c>
      <c r="I8" s="72">
        <f>IF(RES_hh_fec!I8=0,0,1000*11630*RES_hh_fec!I8/RES_hh_num!I8)</f>
        <v>0</v>
      </c>
      <c r="J8" s="72">
        <f>IF(RES_hh_fec!J8=0,0,1000*11630*RES_hh_fec!J8/RES_hh_num!J8)</f>
        <v>0</v>
      </c>
      <c r="K8" s="72">
        <f>IF(RES_hh_fec!K8=0,0,1000*11630*RES_hh_fec!K8/RES_hh_num!K8)</f>
        <v>0</v>
      </c>
      <c r="L8" s="72">
        <f>IF(RES_hh_fec!L8=0,0,1000*11630*RES_hh_fec!L8/RES_hh_num!L8)</f>
        <v>0</v>
      </c>
      <c r="M8" s="72">
        <f>IF(RES_hh_fec!M8=0,0,1000*11630*RES_hh_fec!M8/RES_hh_num!M8)</f>
        <v>0</v>
      </c>
      <c r="N8" s="72">
        <f>IF(RES_hh_fec!N8=0,0,1000*11630*RES_hh_fec!N8/RES_hh_num!N8)</f>
        <v>0</v>
      </c>
      <c r="O8" s="72">
        <f>IF(RES_hh_fec!O8=0,0,1000*11630*RES_hh_fec!O8/RES_hh_num!O8)</f>
        <v>0</v>
      </c>
      <c r="P8" s="72">
        <f>IF(RES_hh_fec!P8=0,0,1000*11630*RES_hh_fec!P8/RES_hh_num!P8)</f>
        <v>0</v>
      </c>
      <c r="Q8" s="72">
        <f>IF(RES_hh_fec!Q8=0,0,1000*11630*RES_hh_fec!Q8/RES_hh_num!Q8)</f>
        <v>0</v>
      </c>
      <c r="R8" s="72">
        <f>IF(RES_hh_fec!R8=0,0,1000*11630*RES_hh_fec!R8/RES_hh_num!R8)</f>
        <v>0</v>
      </c>
      <c r="S8" s="72">
        <f>IF(RES_hh_fec!S8=0,0,1000*11630*RES_hh_fec!S8/RES_hh_num!S8)</f>
        <v>0</v>
      </c>
      <c r="T8" s="72">
        <f>IF(RES_hh_fec!T8=0,0,1000*11630*RES_hh_fec!T8/RES_hh_num!T8)</f>
        <v>0</v>
      </c>
      <c r="U8" s="72">
        <f>IF(RES_hh_fec!U8=0,0,1000*11630*RES_hh_fec!U8/RES_hh_num!U8)</f>
        <v>0</v>
      </c>
      <c r="V8" s="72">
        <f>IF(RES_hh_fec!V8=0,0,1000*11630*RES_hh_fec!V8/RES_hh_num!V8)</f>
        <v>0</v>
      </c>
      <c r="W8" s="72">
        <f>IF(RES_hh_fec!W8=0,0,1000*11630*RES_hh_fec!W8/RES_hh_num!W8)</f>
        <v>0</v>
      </c>
      <c r="X8" s="72">
        <f>IF(RES_hh_fec!X8=0,0,1000*11630*RES_hh_fec!X8/RES_hh_num!X8)</f>
        <v>0</v>
      </c>
      <c r="Y8" s="72">
        <f>IF(RES_hh_fec!Y8=0,0,1000*11630*RES_hh_fec!Y8/RES_hh_num!Y8)</f>
        <v>0</v>
      </c>
      <c r="DA8" s="89" t="s">
        <v>476</v>
      </c>
    </row>
    <row r="9" spans="1:105" ht="12" customHeight="1" x14ac:dyDescent="0.25">
      <c r="A9" s="28" t="s">
        <v>202</v>
      </c>
      <c r="B9" s="72">
        <f>IF(RES_hh_fec!B9=0,0,1000*11630*RES_hh_fec!B9/RES_hh_num!B9)</f>
        <v>9451.46123403614</v>
      </c>
      <c r="C9" s="72">
        <f>IF(RES_hh_fec!C9=0,0,1000*11630*RES_hh_fec!C9/RES_hh_num!C9)</f>
        <v>9042.2407203592938</v>
      </c>
      <c r="D9" s="72">
        <f>IF(RES_hh_fec!D9=0,0,1000*11630*RES_hh_fec!D9/RES_hh_num!D9)</f>
        <v>9482.5734590356387</v>
      </c>
      <c r="E9" s="72">
        <f>IF(RES_hh_fec!E9=0,0,1000*11630*RES_hh_fec!E9/RES_hh_num!E9)</f>
        <v>8071.6983612289096</v>
      </c>
      <c r="F9" s="72">
        <f>IF(RES_hh_fec!F9=0,0,1000*11630*RES_hh_fec!F9/RES_hh_num!F9)</f>
        <v>7174.7501375980682</v>
      </c>
      <c r="G9" s="72">
        <f>IF(RES_hh_fec!G9=0,0,1000*11630*RES_hh_fec!G9/RES_hh_num!G9)</f>
        <v>6490.9853195814612</v>
      </c>
      <c r="H9" s="72">
        <f>IF(RES_hh_fec!H9=0,0,1000*11630*RES_hh_fec!H9/RES_hh_num!H9)</f>
        <v>5264.4687193951922</v>
      </c>
      <c r="I9" s="72">
        <f>IF(RES_hh_fec!I9=0,0,1000*11630*RES_hh_fec!I9/RES_hh_num!I9)</f>
        <v>4622.6503091189952</v>
      </c>
      <c r="J9" s="72">
        <f>IF(RES_hh_fec!J9=0,0,1000*11630*RES_hh_fec!J9/RES_hh_num!J9)</f>
        <v>5109.3144497989551</v>
      </c>
      <c r="K9" s="72">
        <f>IF(RES_hh_fec!K9=0,0,1000*11630*RES_hh_fec!K9/RES_hh_num!K9)</f>
        <v>5784.8170938265621</v>
      </c>
      <c r="L9" s="72">
        <f>IF(RES_hh_fec!L9=0,0,1000*11630*RES_hh_fec!L9/RES_hh_num!L9)</f>
        <v>3649.0424057783621</v>
      </c>
      <c r="M9" s="72">
        <f>IF(RES_hh_fec!M9=0,0,1000*11630*RES_hh_fec!M9/RES_hh_num!M9)</f>
        <v>4252.616320441397</v>
      </c>
      <c r="N9" s="72">
        <f>IF(RES_hh_fec!N9=0,0,1000*11630*RES_hh_fec!N9/RES_hh_num!N9)</f>
        <v>4487.8919599792371</v>
      </c>
      <c r="O9" s="72">
        <f>IF(RES_hh_fec!O9=0,0,1000*11630*RES_hh_fec!O9/RES_hh_num!O9)</f>
        <v>3621.139831618993</v>
      </c>
      <c r="P9" s="72">
        <f>IF(RES_hh_fec!P9=0,0,1000*11630*RES_hh_fec!P9/RES_hh_num!P9)</f>
        <v>2670.9894875743939</v>
      </c>
      <c r="Q9" s="72">
        <f>IF(RES_hh_fec!Q9=0,0,1000*11630*RES_hh_fec!Q9/RES_hh_num!Q9)</f>
        <v>3973.0723157929701</v>
      </c>
      <c r="R9" s="72">
        <f>IF(RES_hh_fec!R9=0,0,1000*11630*RES_hh_fec!R9/RES_hh_num!R9)</f>
        <v>3948.4251446276076</v>
      </c>
      <c r="S9" s="72">
        <f>IF(RES_hh_fec!S9=0,0,1000*11630*RES_hh_fec!S9/RES_hh_num!S9)</f>
        <v>4318.8688676686907</v>
      </c>
      <c r="T9" s="72">
        <f>IF(RES_hh_fec!T9=0,0,1000*11630*RES_hh_fec!T9/RES_hh_num!T9)</f>
        <v>4388.3568764141119</v>
      </c>
      <c r="U9" s="72">
        <f>IF(RES_hh_fec!U9=0,0,1000*11630*RES_hh_fec!U9/RES_hh_num!U9)</f>
        <v>4575.8729571003933</v>
      </c>
      <c r="V9" s="72">
        <f>IF(RES_hh_fec!V9=0,0,1000*11630*RES_hh_fec!V9/RES_hh_num!V9)</f>
        <v>4812.2296807227567</v>
      </c>
      <c r="W9" s="72">
        <f>IF(RES_hh_fec!W9=0,0,1000*11630*RES_hh_fec!W9/RES_hh_num!W9)</f>
        <v>4376.2470608079975</v>
      </c>
      <c r="X9" s="72">
        <f>IF(RES_hh_fec!X9=0,0,1000*11630*RES_hh_fec!X9/RES_hh_num!X9)</f>
        <v>4533.4228225124671</v>
      </c>
      <c r="Y9" s="72">
        <f>IF(RES_hh_fec!Y9=0,0,1000*11630*RES_hh_fec!Y9/RES_hh_num!Y9)</f>
        <v>3818.2013653711761</v>
      </c>
      <c r="DA9" s="89" t="s">
        <v>477</v>
      </c>
    </row>
    <row r="10" spans="1:105" ht="12" customHeight="1" x14ac:dyDescent="0.25">
      <c r="A10" s="28" t="s">
        <v>197</v>
      </c>
      <c r="B10" s="72">
        <f>IF(RES_hh_fec!B10=0,0,1000*11630*RES_hh_fec!B10/RES_hh_num!B10)</f>
        <v>0</v>
      </c>
      <c r="C10" s="72">
        <f>IF(RES_hh_fec!C10=0,0,1000*11630*RES_hh_fec!C10/RES_hh_num!C10)</f>
        <v>0</v>
      </c>
      <c r="D10" s="72">
        <f>IF(RES_hh_fec!D10=0,0,1000*11630*RES_hh_fec!D10/RES_hh_num!D10)</f>
        <v>0</v>
      </c>
      <c r="E10" s="72">
        <f>IF(RES_hh_fec!E10=0,0,1000*11630*RES_hh_fec!E10/RES_hh_num!E10)</f>
        <v>0</v>
      </c>
      <c r="F10" s="72">
        <f>IF(RES_hh_fec!F10=0,0,1000*11630*RES_hh_fec!F10/RES_hh_num!F10)</f>
        <v>0</v>
      </c>
      <c r="G10" s="72">
        <f>IF(RES_hh_fec!G10=0,0,1000*11630*RES_hh_fec!G10/RES_hh_num!G10)</f>
        <v>0</v>
      </c>
      <c r="H10" s="72">
        <f>IF(RES_hh_fec!H10=0,0,1000*11630*RES_hh_fec!H10/RES_hh_num!H10)</f>
        <v>0</v>
      </c>
      <c r="I10" s="72">
        <f>IF(RES_hh_fec!I10=0,0,1000*11630*RES_hh_fec!I10/RES_hh_num!I10)</f>
        <v>0</v>
      </c>
      <c r="J10" s="72">
        <f>IF(RES_hh_fec!J10=0,0,1000*11630*RES_hh_fec!J10/RES_hh_num!J10)</f>
        <v>0</v>
      </c>
      <c r="K10" s="72">
        <f>IF(RES_hh_fec!K10=0,0,1000*11630*RES_hh_fec!K10/RES_hh_num!K10)</f>
        <v>0</v>
      </c>
      <c r="L10" s="72">
        <f>IF(RES_hh_fec!L10=0,0,1000*11630*RES_hh_fec!L10/RES_hh_num!L10)</f>
        <v>0</v>
      </c>
      <c r="M10" s="72">
        <f>IF(RES_hh_fec!M10=0,0,1000*11630*RES_hh_fec!M10/RES_hh_num!M10)</f>
        <v>0</v>
      </c>
      <c r="N10" s="72">
        <f>IF(RES_hh_fec!N10=0,0,1000*11630*RES_hh_fec!N10/RES_hh_num!N10)</f>
        <v>0</v>
      </c>
      <c r="O10" s="72">
        <f>IF(RES_hh_fec!O10=0,0,1000*11630*RES_hh_fec!O10/RES_hh_num!O10)</f>
        <v>0</v>
      </c>
      <c r="P10" s="72">
        <f>IF(RES_hh_fec!P10=0,0,1000*11630*RES_hh_fec!P10/RES_hh_num!P10)</f>
        <v>0</v>
      </c>
      <c r="Q10" s="72">
        <f>IF(RES_hh_fec!Q10=0,0,1000*11630*RES_hh_fec!Q10/RES_hh_num!Q10)</f>
        <v>0</v>
      </c>
      <c r="R10" s="72">
        <f>IF(RES_hh_fec!R10=0,0,1000*11630*RES_hh_fec!R10/RES_hh_num!R10)</f>
        <v>0</v>
      </c>
      <c r="S10" s="72">
        <f>IF(RES_hh_fec!S10=0,0,1000*11630*RES_hh_fec!S10/RES_hh_num!S10)</f>
        <v>0</v>
      </c>
      <c r="T10" s="72">
        <f>IF(RES_hh_fec!T10=0,0,1000*11630*RES_hh_fec!T10/RES_hh_num!T10)</f>
        <v>0</v>
      </c>
      <c r="U10" s="72">
        <f>IF(RES_hh_fec!U10=0,0,1000*11630*RES_hh_fec!U10/RES_hh_num!U10)</f>
        <v>0</v>
      </c>
      <c r="V10" s="72">
        <f>IF(RES_hh_fec!V10=0,0,1000*11630*RES_hh_fec!V10/RES_hh_num!V10)</f>
        <v>0</v>
      </c>
      <c r="W10" s="72">
        <f>IF(RES_hh_fec!W10=0,0,1000*11630*RES_hh_fec!W10/RES_hh_num!W10)</f>
        <v>0</v>
      </c>
      <c r="X10" s="72">
        <f>IF(RES_hh_fec!X10=0,0,1000*11630*RES_hh_fec!X10/RES_hh_num!X10)</f>
        <v>0</v>
      </c>
      <c r="Y10" s="72">
        <f>IF(RES_hh_fec!Y10=0,0,1000*11630*RES_hh_fec!Y10/RES_hh_num!Y10)</f>
        <v>0</v>
      </c>
      <c r="DA10" s="89" t="s">
        <v>478</v>
      </c>
    </row>
    <row r="11" spans="1:105" ht="12" customHeight="1" x14ac:dyDescent="0.25">
      <c r="A11" s="28" t="s">
        <v>198</v>
      </c>
      <c r="B11" s="72">
        <f>IF(RES_hh_fec!B11=0,0,1000*11630*RES_hh_fec!B11/RES_hh_num!B11)</f>
        <v>0</v>
      </c>
      <c r="C11" s="72">
        <f>IF(RES_hh_fec!C11=0,0,1000*11630*RES_hh_fec!C11/RES_hh_num!C11)</f>
        <v>0</v>
      </c>
      <c r="D11" s="72">
        <f>IF(RES_hh_fec!D11=0,0,1000*11630*RES_hh_fec!D11/RES_hh_num!D11)</f>
        <v>0</v>
      </c>
      <c r="E11" s="72">
        <f>IF(RES_hh_fec!E11=0,0,1000*11630*RES_hh_fec!E11/RES_hh_num!E11)</f>
        <v>0</v>
      </c>
      <c r="F11" s="72">
        <f>IF(RES_hh_fec!F11=0,0,1000*11630*RES_hh_fec!F11/RES_hh_num!F11)</f>
        <v>0</v>
      </c>
      <c r="G11" s="72">
        <f>IF(RES_hh_fec!G11=0,0,1000*11630*RES_hh_fec!G11/RES_hh_num!G11)</f>
        <v>0</v>
      </c>
      <c r="H11" s="72">
        <f>IF(RES_hh_fec!H11=0,0,1000*11630*RES_hh_fec!H11/RES_hh_num!H11)</f>
        <v>0</v>
      </c>
      <c r="I11" s="72">
        <f>IF(RES_hh_fec!I11=0,0,1000*11630*RES_hh_fec!I11/RES_hh_num!I11)</f>
        <v>0</v>
      </c>
      <c r="J11" s="72">
        <f>IF(RES_hh_fec!J11=0,0,1000*11630*RES_hh_fec!J11/RES_hh_num!J11)</f>
        <v>0</v>
      </c>
      <c r="K11" s="72">
        <f>IF(RES_hh_fec!K11=0,0,1000*11630*RES_hh_fec!K11/RES_hh_num!K11)</f>
        <v>0</v>
      </c>
      <c r="L11" s="72">
        <f>IF(RES_hh_fec!L11=0,0,1000*11630*RES_hh_fec!L11/RES_hh_num!L11)</f>
        <v>0</v>
      </c>
      <c r="M11" s="72">
        <f>IF(RES_hh_fec!M11=0,0,1000*11630*RES_hh_fec!M11/RES_hh_num!M11)</f>
        <v>0</v>
      </c>
      <c r="N11" s="72">
        <f>IF(RES_hh_fec!N11=0,0,1000*11630*RES_hh_fec!N11/RES_hh_num!N11)</f>
        <v>0</v>
      </c>
      <c r="O11" s="72">
        <f>IF(RES_hh_fec!O11=0,0,1000*11630*RES_hh_fec!O11/RES_hh_num!O11)</f>
        <v>0</v>
      </c>
      <c r="P11" s="72">
        <f>IF(RES_hh_fec!P11=0,0,1000*11630*RES_hh_fec!P11/RES_hh_num!P11)</f>
        <v>0</v>
      </c>
      <c r="Q11" s="72">
        <f>IF(RES_hh_fec!Q11=0,0,1000*11630*RES_hh_fec!Q11/RES_hh_num!Q11)</f>
        <v>0</v>
      </c>
      <c r="R11" s="72">
        <f>IF(RES_hh_fec!R11=0,0,1000*11630*RES_hh_fec!R11/RES_hh_num!R11)</f>
        <v>0</v>
      </c>
      <c r="S11" s="72">
        <f>IF(RES_hh_fec!S11=0,0,1000*11630*RES_hh_fec!S11/RES_hh_num!S11)</f>
        <v>0</v>
      </c>
      <c r="T11" s="72">
        <f>IF(RES_hh_fec!T11=0,0,1000*11630*RES_hh_fec!T11/RES_hh_num!T11)</f>
        <v>0</v>
      </c>
      <c r="U11" s="72">
        <f>IF(RES_hh_fec!U11=0,0,1000*11630*RES_hh_fec!U11/RES_hh_num!U11)</f>
        <v>0</v>
      </c>
      <c r="V11" s="72">
        <f>IF(RES_hh_fec!V11=0,0,1000*11630*RES_hh_fec!V11/RES_hh_num!V11)</f>
        <v>0</v>
      </c>
      <c r="W11" s="72">
        <f>IF(RES_hh_fec!W11=0,0,1000*11630*RES_hh_fec!W11/RES_hh_num!W11)</f>
        <v>0</v>
      </c>
      <c r="X11" s="72">
        <f>IF(RES_hh_fec!X11=0,0,1000*11630*RES_hh_fec!X11/RES_hh_num!X11)</f>
        <v>0</v>
      </c>
      <c r="Y11" s="72">
        <f>IF(RES_hh_fec!Y11=0,0,1000*11630*RES_hh_fec!Y11/RES_hh_num!Y11)</f>
        <v>0</v>
      </c>
      <c r="DA11" s="89" t="s">
        <v>479</v>
      </c>
    </row>
    <row r="12" spans="1:105" ht="12" customHeight="1" x14ac:dyDescent="0.25">
      <c r="A12" s="28" t="s">
        <v>95</v>
      </c>
      <c r="B12" s="72">
        <f>IF(RES_hh_fec!B12=0,0,1000*11630*RES_hh_fec!B12/RES_hh_num!B12)</f>
        <v>2157.900465778192</v>
      </c>
      <c r="C12" s="72">
        <f>IF(RES_hh_fec!C12=0,0,1000*11630*RES_hh_fec!C12/RES_hh_num!C12)</f>
        <v>2007.7224960967794</v>
      </c>
      <c r="D12" s="72">
        <f>IF(RES_hh_fec!D12=0,0,1000*11630*RES_hh_fec!D12/RES_hh_num!D12)</f>
        <v>1972.6711570840071</v>
      </c>
      <c r="E12" s="72">
        <f>IF(RES_hh_fec!E12=0,0,1000*11630*RES_hh_fec!E12/RES_hh_num!E12)</f>
        <v>2176.6649601347162</v>
      </c>
      <c r="F12" s="72">
        <f>IF(RES_hh_fec!F12=0,0,1000*11630*RES_hh_fec!F12/RES_hh_num!F12)</f>
        <v>1667.5062736866682</v>
      </c>
      <c r="G12" s="72">
        <f>IF(RES_hh_fec!G12=0,0,1000*11630*RES_hh_fec!G12/RES_hh_num!G12)</f>
        <v>1124.805644532305</v>
      </c>
      <c r="H12" s="72">
        <f>IF(RES_hh_fec!H12=0,0,1000*11630*RES_hh_fec!H12/RES_hh_num!H12)</f>
        <v>1064.6844855359486</v>
      </c>
      <c r="I12" s="72">
        <f>IF(RES_hh_fec!I12=0,0,1000*11630*RES_hh_fec!I12/RES_hh_num!I12)</f>
        <v>1222.022994136029</v>
      </c>
      <c r="J12" s="72">
        <f>IF(RES_hh_fec!J12=0,0,1000*11630*RES_hh_fec!J12/RES_hh_num!J12)</f>
        <v>857.96120759203552</v>
      </c>
      <c r="K12" s="72">
        <f>IF(RES_hh_fec!K12=0,0,1000*11630*RES_hh_fec!K12/RES_hh_num!K12)</f>
        <v>709.06004291792624</v>
      </c>
      <c r="L12" s="72">
        <f>IF(RES_hh_fec!L12=0,0,1000*11630*RES_hh_fec!L12/RES_hh_num!L12)</f>
        <v>859.55887231912538</v>
      </c>
      <c r="M12" s="72">
        <f>IF(RES_hh_fec!M12=0,0,1000*11630*RES_hh_fec!M12/RES_hh_num!M12)</f>
        <v>816.46489652513117</v>
      </c>
      <c r="N12" s="72">
        <f>IF(RES_hh_fec!N12=0,0,1000*11630*RES_hh_fec!N12/RES_hh_num!N12)</f>
        <v>819.94125489669136</v>
      </c>
      <c r="O12" s="72">
        <f>IF(RES_hh_fec!O12=0,0,1000*11630*RES_hh_fec!O12/RES_hh_num!O12)</f>
        <v>676.63348780951128</v>
      </c>
      <c r="P12" s="72">
        <f>IF(RES_hh_fec!P12=0,0,1000*11630*RES_hh_fec!P12/RES_hh_num!P12)</f>
        <v>650.79753204681197</v>
      </c>
      <c r="Q12" s="72">
        <f>IF(RES_hh_fec!Q12=0,0,1000*11630*RES_hh_fec!Q12/RES_hh_num!Q12)</f>
        <v>600.52702037713561</v>
      </c>
      <c r="R12" s="72">
        <f>IF(RES_hh_fec!R12=0,0,1000*11630*RES_hh_fec!R12/RES_hh_num!R12)</f>
        <v>450.74479015275244</v>
      </c>
      <c r="S12" s="72">
        <f>IF(RES_hh_fec!S12=0,0,1000*11630*RES_hh_fec!S12/RES_hh_num!S12)</f>
        <v>246.28344114093227</v>
      </c>
      <c r="T12" s="72">
        <f>IF(RES_hh_fec!T12=0,0,1000*11630*RES_hh_fec!T12/RES_hh_num!T12)</f>
        <v>935.75598613367595</v>
      </c>
      <c r="U12" s="72">
        <f>IF(RES_hh_fec!U12=0,0,1000*11630*RES_hh_fec!U12/RES_hh_num!U12)</f>
        <v>826.00368985514262</v>
      </c>
      <c r="V12" s="72">
        <f>IF(RES_hh_fec!V12=0,0,1000*11630*RES_hh_fec!V12/RES_hh_num!V12)</f>
        <v>759.79976289060789</v>
      </c>
      <c r="W12" s="72">
        <f>IF(RES_hh_fec!W12=0,0,1000*11630*RES_hh_fec!W12/RES_hh_num!W12)</f>
        <v>763.94291863266574</v>
      </c>
      <c r="X12" s="72">
        <f>IF(RES_hh_fec!X12=0,0,1000*11630*RES_hh_fec!X12/RES_hh_num!X12)</f>
        <v>680.89394207421196</v>
      </c>
      <c r="Y12" s="72">
        <f>IF(RES_hh_fec!Y12=0,0,1000*11630*RES_hh_fec!Y12/RES_hh_num!Y12)</f>
        <v>668.34151019698243</v>
      </c>
      <c r="DA12" s="89" t="s">
        <v>480</v>
      </c>
    </row>
    <row r="13" spans="1:105" ht="12" customHeight="1" x14ac:dyDescent="0.25">
      <c r="A13" s="73" t="s">
        <v>94</v>
      </c>
      <c r="B13" s="74">
        <f>IF(RES_hh_fec!B13=0,0,1000*11630*RES_hh_fec!B13/RES_hh_num!B13)</f>
        <v>5961.1909605693154</v>
      </c>
      <c r="C13" s="74">
        <f>IF(RES_hh_fec!C13=0,0,1000*11630*RES_hh_fec!C13/RES_hh_num!C13)</f>
        <v>5971.1930160223528</v>
      </c>
      <c r="D13" s="74">
        <f>IF(RES_hh_fec!D13=0,0,1000*11630*RES_hh_fec!D13/RES_hh_num!D13)</f>
        <v>6446.2604897973879</v>
      </c>
      <c r="E13" s="74">
        <f>IF(RES_hh_fec!E13=0,0,1000*11630*RES_hh_fec!E13/RES_hh_num!E13)</f>
        <v>6343.7886942456926</v>
      </c>
      <c r="F13" s="74">
        <f>IF(RES_hh_fec!F13=0,0,1000*11630*RES_hh_fec!F13/RES_hh_num!F13)</f>
        <v>5643.4855747935553</v>
      </c>
      <c r="G13" s="74">
        <f>IF(RES_hh_fec!G13=0,0,1000*11630*RES_hh_fec!G13/RES_hh_num!G13)</f>
        <v>4627.8053511523894</v>
      </c>
      <c r="H13" s="74">
        <f>IF(RES_hh_fec!H13=0,0,1000*11630*RES_hh_fec!H13/RES_hh_num!H13)</f>
        <v>4762.9149947691567</v>
      </c>
      <c r="I13" s="74">
        <f>IF(RES_hh_fec!I13=0,0,1000*11630*RES_hh_fec!I13/RES_hh_num!I13)</f>
        <v>5519.863193910609</v>
      </c>
      <c r="J13" s="74">
        <f>IF(RES_hh_fec!J13=0,0,1000*11630*RES_hh_fec!J13/RES_hh_num!J13)</f>
        <v>4477.0005928205474</v>
      </c>
      <c r="K13" s="74">
        <f>IF(RES_hh_fec!K13=0,0,1000*11630*RES_hh_fec!K13/RES_hh_num!K13)</f>
        <v>4066.1054985387541</v>
      </c>
      <c r="L13" s="74">
        <f>IF(RES_hh_fec!L13=0,0,1000*11630*RES_hh_fec!L13/RES_hh_num!L13)</f>
        <v>3788.7529242556971</v>
      </c>
      <c r="M13" s="74">
        <f>IF(RES_hh_fec!M13=0,0,1000*11630*RES_hh_fec!M13/RES_hh_num!M13)</f>
        <v>3731.8598170594669</v>
      </c>
      <c r="N13" s="74">
        <f>IF(RES_hh_fec!N13=0,0,1000*11630*RES_hh_fec!N13/RES_hh_num!N13)</f>
        <v>1726.8426228049732</v>
      </c>
      <c r="O13" s="74">
        <f>IF(RES_hh_fec!O13=0,0,1000*11630*RES_hh_fec!O13/RES_hh_num!O13)</f>
        <v>766.97787903966332</v>
      </c>
      <c r="P13" s="74">
        <f>IF(RES_hh_fec!P13=0,0,1000*11630*RES_hh_fec!P13/RES_hh_num!P13)</f>
        <v>1669.9469419542067</v>
      </c>
      <c r="Q13" s="74">
        <f>IF(RES_hh_fec!Q13=0,0,1000*11630*RES_hh_fec!Q13/RES_hh_num!Q13)</f>
        <v>3315.1663886347878</v>
      </c>
      <c r="R13" s="74">
        <f>IF(RES_hh_fec!R13=0,0,1000*11630*RES_hh_fec!R13/RES_hh_num!R13)</f>
        <v>3301.9411423297283</v>
      </c>
      <c r="S13" s="74">
        <f>IF(RES_hh_fec!S13=0,0,1000*11630*RES_hh_fec!S13/RES_hh_num!S13)</f>
        <v>3843.3727494268906</v>
      </c>
      <c r="T13" s="74">
        <f>IF(RES_hh_fec!T13=0,0,1000*11630*RES_hh_fec!T13/RES_hh_num!T13)</f>
        <v>3288.5405273309702</v>
      </c>
      <c r="U13" s="74">
        <f>IF(RES_hh_fec!U13=0,0,1000*11630*RES_hh_fec!U13/RES_hh_num!U13)</f>
        <v>4087.4090208412949</v>
      </c>
      <c r="V13" s="74">
        <f>IF(RES_hh_fec!V13=0,0,1000*11630*RES_hh_fec!V13/RES_hh_num!V13)</f>
        <v>4163.3920703729791</v>
      </c>
      <c r="W13" s="74">
        <f>IF(RES_hh_fec!W13=0,0,1000*11630*RES_hh_fec!W13/RES_hh_num!W13)</f>
        <v>3845.9164615724017</v>
      </c>
      <c r="X13" s="74">
        <f>IF(RES_hh_fec!X13=0,0,1000*11630*RES_hh_fec!X13/RES_hh_num!X13)</f>
        <v>4413.8417341547483</v>
      </c>
      <c r="Y13" s="74">
        <f>IF(RES_hh_fec!Y13=0,0,1000*11630*RES_hh_fec!Y13/RES_hh_num!Y13)</f>
        <v>2811.0193254148521</v>
      </c>
      <c r="DA13" s="90" t="s">
        <v>481</v>
      </c>
    </row>
    <row r="14" spans="1:105" ht="12" customHeight="1" x14ac:dyDescent="0.25">
      <c r="A14" s="75" t="s">
        <v>97</v>
      </c>
      <c r="B14" s="76">
        <f>IF(RES_hh_fec!B14=0,0,1000*11630*RES_hh_fec!B14/RES_hh_num!B14)</f>
        <v>27.877770793095888</v>
      </c>
      <c r="C14" s="76">
        <f>IF(RES_hh_fec!C14=0,0,1000*11630*RES_hh_fec!C14/RES_hh_num!C14)</f>
        <v>32.907403815124553</v>
      </c>
      <c r="D14" s="76">
        <f>IF(RES_hh_fec!D14=0,0,1000*11630*RES_hh_fec!D14/RES_hh_num!D14)</f>
        <v>36.174797923581785</v>
      </c>
      <c r="E14" s="76">
        <f>IF(RES_hh_fec!E14=0,0,1000*11630*RES_hh_fec!E14/RES_hh_num!E14)</f>
        <v>35.198723796431374</v>
      </c>
      <c r="F14" s="76">
        <f>IF(RES_hh_fec!F14=0,0,1000*11630*RES_hh_fec!F14/RES_hh_num!F14)</f>
        <v>33.872829588607047</v>
      </c>
      <c r="G14" s="76">
        <f>IF(RES_hh_fec!G14=0,0,1000*11630*RES_hh_fec!G14/RES_hh_num!G14)</f>
        <v>28.637326458991009</v>
      </c>
      <c r="H14" s="76">
        <f>IF(RES_hh_fec!H14=0,0,1000*11630*RES_hh_fec!H14/RES_hh_num!H14)</f>
        <v>25.843456486801845</v>
      </c>
      <c r="I14" s="76">
        <f>IF(RES_hh_fec!I14=0,0,1000*11630*RES_hh_fec!I14/RES_hh_num!I14)</f>
        <v>21.307196908527576</v>
      </c>
      <c r="J14" s="76">
        <f>IF(RES_hh_fec!J14=0,0,1000*11630*RES_hh_fec!J14/RES_hh_num!J14)</f>
        <v>16.961314950395817</v>
      </c>
      <c r="K14" s="76">
        <f>IF(RES_hh_fec!K14=0,0,1000*11630*RES_hh_fec!K14/RES_hh_num!K14)</f>
        <v>19.852942306390542</v>
      </c>
      <c r="L14" s="76">
        <f>IF(RES_hh_fec!L14=0,0,1000*11630*RES_hh_fec!L14/RES_hh_num!L14)</f>
        <v>15.551697854925099</v>
      </c>
      <c r="M14" s="76">
        <f>IF(RES_hh_fec!M14=0,0,1000*11630*RES_hh_fec!M14/RES_hh_num!M14)</f>
        <v>20.580969851277747</v>
      </c>
      <c r="N14" s="76">
        <f>IF(RES_hh_fec!N14=0,0,1000*11630*RES_hh_fec!N14/RES_hh_num!N14)</f>
        <v>15.634366521579725</v>
      </c>
      <c r="O14" s="76">
        <f>IF(RES_hh_fec!O14=0,0,1000*11630*RES_hh_fec!O14/RES_hh_num!O14)</f>
        <v>14.974127448797313</v>
      </c>
      <c r="P14" s="76">
        <f>IF(RES_hh_fec!P14=0,0,1000*11630*RES_hh_fec!P14/RES_hh_num!P14)</f>
        <v>17.006412962827042</v>
      </c>
      <c r="Q14" s="76">
        <f>IF(RES_hh_fec!Q14=0,0,1000*11630*RES_hh_fec!Q14/RES_hh_num!Q14)</f>
        <v>19.049870196347307</v>
      </c>
      <c r="R14" s="76">
        <f>IF(RES_hh_fec!R14=0,0,1000*11630*RES_hh_fec!R14/RES_hh_num!R14)</f>
        <v>19.973933473339141</v>
      </c>
      <c r="S14" s="76">
        <f>IF(RES_hh_fec!S14=0,0,1000*11630*RES_hh_fec!S14/RES_hh_num!S14)</f>
        <v>23.189050820772284</v>
      </c>
      <c r="T14" s="76">
        <f>IF(RES_hh_fec!T14=0,0,1000*11630*RES_hh_fec!T14/RES_hh_num!T14)</f>
        <v>18.216739196428311</v>
      </c>
      <c r="U14" s="76">
        <f>IF(RES_hh_fec!U14=0,0,1000*11630*RES_hh_fec!U14/RES_hh_num!U14)</f>
        <v>22.050585408910415</v>
      </c>
      <c r="V14" s="76">
        <f>IF(RES_hh_fec!V14=0,0,1000*11630*RES_hh_fec!V14/RES_hh_num!V14)</f>
        <v>23.190268459909294</v>
      </c>
      <c r="W14" s="76">
        <f>IF(RES_hh_fec!W14=0,0,1000*11630*RES_hh_fec!W14/RES_hh_num!W14)</f>
        <v>20.972672030097048</v>
      </c>
      <c r="X14" s="76">
        <f>IF(RES_hh_fec!X14=0,0,1000*11630*RES_hh_fec!X14/RES_hh_num!X14)</f>
        <v>22.979048592511035</v>
      </c>
      <c r="Y14" s="76">
        <f>IF(RES_hh_fec!Y14=0,0,1000*11630*RES_hh_fec!Y14/RES_hh_num!Y14)</f>
        <v>18.968162176733927</v>
      </c>
      <c r="DA14" s="91" t="s">
        <v>482</v>
      </c>
    </row>
    <row r="15" spans="1:105" ht="12.95" customHeight="1" x14ac:dyDescent="0.25">
      <c r="A15" s="68" t="s">
        <v>92</v>
      </c>
      <c r="B15" s="69">
        <f t="shared" ref="B15:Y15" si="0">B16</f>
        <v>1295.9971537244041</v>
      </c>
      <c r="C15" s="69">
        <f t="shared" si="0"/>
        <v>1079.2084784469148</v>
      </c>
      <c r="D15" s="69">
        <f t="shared" si="0"/>
        <v>1006.9157471520377</v>
      </c>
      <c r="E15" s="69">
        <f t="shared" si="0"/>
        <v>1124.2587854091878</v>
      </c>
      <c r="F15" s="69">
        <f t="shared" si="0"/>
        <v>974.95080913018182</v>
      </c>
      <c r="G15" s="69">
        <f t="shared" si="0"/>
        <v>984.19593016954275</v>
      </c>
      <c r="H15" s="69">
        <f t="shared" si="0"/>
        <v>1214.5168897287863</v>
      </c>
      <c r="I15" s="69">
        <f t="shared" si="0"/>
        <v>1487.154962664298</v>
      </c>
      <c r="J15" s="69">
        <f t="shared" si="0"/>
        <v>1579.4079093959353</v>
      </c>
      <c r="K15" s="69">
        <f t="shared" si="0"/>
        <v>1516.8907035804782</v>
      </c>
      <c r="L15" s="69">
        <f t="shared" si="0"/>
        <v>1592.6306808174741</v>
      </c>
      <c r="M15" s="69">
        <f t="shared" si="0"/>
        <v>1349.4621233532419</v>
      </c>
      <c r="N15" s="69">
        <f t="shared" si="0"/>
        <v>1598.9713286605329</v>
      </c>
      <c r="O15" s="69">
        <f t="shared" si="0"/>
        <v>1311.1335449176631</v>
      </c>
      <c r="P15" s="69">
        <f t="shared" si="0"/>
        <v>1140.372347475869</v>
      </c>
      <c r="Q15" s="69">
        <f t="shared" si="0"/>
        <v>1177.26376260655</v>
      </c>
      <c r="R15" s="69">
        <f t="shared" si="0"/>
        <v>1297.8657650185919</v>
      </c>
      <c r="S15" s="69">
        <f t="shared" si="0"/>
        <v>1203.6660036063954</v>
      </c>
      <c r="T15" s="69">
        <f t="shared" si="0"/>
        <v>1318.1436703521531</v>
      </c>
      <c r="U15" s="69">
        <f t="shared" si="0"/>
        <v>1307.5836956300695</v>
      </c>
      <c r="V15" s="69">
        <f t="shared" si="0"/>
        <v>1254.4393084664559</v>
      </c>
      <c r="W15" s="69">
        <f t="shared" si="0"/>
        <v>1233.9225705907581</v>
      </c>
      <c r="X15" s="69">
        <f t="shared" si="0"/>
        <v>1219.7742231489917</v>
      </c>
      <c r="Y15" s="69">
        <f t="shared" si="0"/>
        <v>1330.4688919528494</v>
      </c>
      <c r="DA15" s="88" t="s">
        <v>274</v>
      </c>
    </row>
    <row r="16" spans="1:105" ht="12" customHeight="1" x14ac:dyDescent="0.25">
      <c r="A16" s="28" t="s">
        <v>91</v>
      </c>
      <c r="B16" s="72">
        <f>IF(RES_hh_fec!B16=0,0,1000*11630*RES_hh_fec!B16/RES_hh_num!B$3)</f>
        <v>1295.9971537244041</v>
      </c>
      <c r="C16" s="72">
        <f>IF(RES_hh_fec!C16=0,0,1000*11630*RES_hh_fec!C16/RES_hh_num!C$3)</f>
        <v>1079.2084784469148</v>
      </c>
      <c r="D16" s="72">
        <f>IF(RES_hh_fec!D16=0,0,1000*11630*RES_hh_fec!D16/RES_hh_num!D$3)</f>
        <v>1006.9157471520377</v>
      </c>
      <c r="E16" s="72">
        <f>IF(RES_hh_fec!E16=0,0,1000*11630*RES_hh_fec!E16/RES_hh_num!E$3)</f>
        <v>1124.2587854091878</v>
      </c>
      <c r="F16" s="72">
        <f>IF(RES_hh_fec!F16=0,0,1000*11630*RES_hh_fec!F16/RES_hh_num!F$3)</f>
        <v>974.95080913018182</v>
      </c>
      <c r="G16" s="72">
        <f>IF(RES_hh_fec!G16=0,0,1000*11630*RES_hh_fec!G16/RES_hh_num!G$3)</f>
        <v>984.19593016954275</v>
      </c>
      <c r="H16" s="72">
        <f>IF(RES_hh_fec!H16=0,0,1000*11630*RES_hh_fec!H16/RES_hh_num!H$3)</f>
        <v>1214.5168897287863</v>
      </c>
      <c r="I16" s="72">
        <f>IF(RES_hh_fec!I16=0,0,1000*11630*RES_hh_fec!I16/RES_hh_num!I$3)</f>
        <v>1487.154962664298</v>
      </c>
      <c r="J16" s="72">
        <f>IF(RES_hh_fec!J16=0,0,1000*11630*RES_hh_fec!J16/RES_hh_num!J$3)</f>
        <v>1579.4079093959353</v>
      </c>
      <c r="K16" s="72">
        <f>IF(RES_hh_fec!K16=0,0,1000*11630*RES_hh_fec!K16/RES_hh_num!K$3)</f>
        <v>1516.8907035804782</v>
      </c>
      <c r="L16" s="72">
        <f>IF(RES_hh_fec!L16=0,0,1000*11630*RES_hh_fec!L16/RES_hh_num!L$3)</f>
        <v>1592.6306808174741</v>
      </c>
      <c r="M16" s="72">
        <f>IF(RES_hh_fec!M16=0,0,1000*11630*RES_hh_fec!M16/RES_hh_num!M$3)</f>
        <v>1349.4621233532419</v>
      </c>
      <c r="N16" s="72">
        <f>IF(RES_hh_fec!N16=0,0,1000*11630*RES_hh_fec!N16/RES_hh_num!N$3)</f>
        <v>1598.9713286605329</v>
      </c>
      <c r="O16" s="72">
        <f>IF(RES_hh_fec!O16=0,0,1000*11630*RES_hh_fec!O16/RES_hh_num!O$3)</f>
        <v>1311.1335449176631</v>
      </c>
      <c r="P16" s="72">
        <f>IF(RES_hh_fec!P16=0,0,1000*11630*RES_hh_fec!P16/RES_hh_num!P$3)</f>
        <v>1140.372347475869</v>
      </c>
      <c r="Q16" s="72">
        <f>IF(RES_hh_fec!Q16=0,0,1000*11630*RES_hh_fec!Q16/RES_hh_num!Q$3)</f>
        <v>1177.26376260655</v>
      </c>
      <c r="R16" s="72">
        <f>IF(RES_hh_fec!R16=0,0,1000*11630*RES_hh_fec!R16/RES_hh_num!R$3)</f>
        <v>1297.8657650185919</v>
      </c>
      <c r="S16" s="72">
        <f>IF(RES_hh_fec!S16=0,0,1000*11630*RES_hh_fec!S16/RES_hh_num!S$3)</f>
        <v>1203.6660036063954</v>
      </c>
      <c r="T16" s="72">
        <f>IF(RES_hh_fec!T16=0,0,1000*11630*RES_hh_fec!T16/RES_hh_num!T$3)</f>
        <v>1318.1436703521531</v>
      </c>
      <c r="U16" s="72">
        <f>IF(RES_hh_fec!U16=0,0,1000*11630*RES_hh_fec!U16/RES_hh_num!U$3)</f>
        <v>1307.5836956300695</v>
      </c>
      <c r="V16" s="72">
        <f>IF(RES_hh_fec!V16=0,0,1000*11630*RES_hh_fec!V16/RES_hh_num!V$3)</f>
        <v>1254.4393084664559</v>
      </c>
      <c r="W16" s="72">
        <f>IF(RES_hh_fec!W16=0,0,1000*11630*RES_hh_fec!W16/RES_hh_num!W$3)</f>
        <v>1233.9225705907581</v>
      </c>
      <c r="X16" s="72">
        <f>IF(RES_hh_fec!X16=0,0,1000*11630*RES_hh_fec!X16/RES_hh_num!X$3)</f>
        <v>1219.7742231489917</v>
      </c>
      <c r="Y16" s="72">
        <f>IF(RES_hh_fec!Y16=0,0,1000*11630*RES_hh_fec!Y16/RES_hh_num!Y$3)</f>
        <v>1330.4688919528494</v>
      </c>
      <c r="DA16" s="89" t="s">
        <v>483</v>
      </c>
    </row>
    <row r="17" spans="1:105" ht="12.95" customHeight="1" x14ac:dyDescent="0.25">
      <c r="A17" s="68" t="s">
        <v>55</v>
      </c>
      <c r="B17" s="69">
        <f>IF(RES_hh_fec!B17=0,0,1000*11630*RES_hh_fec!B17/RES_hh_num!B17)</f>
        <v>2434.0094872808199</v>
      </c>
      <c r="C17" s="69">
        <f>IF(RES_hh_fec!C17=0,0,1000*11630*RES_hh_fec!C17/RES_hh_num!C17)</f>
        <v>2242.002007191717</v>
      </c>
      <c r="D17" s="69">
        <f>IF(RES_hh_fec!D17=0,0,1000*11630*RES_hh_fec!D17/RES_hh_num!D17)</f>
        <v>2534.4131087053579</v>
      </c>
      <c r="E17" s="69">
        <f>IF(RES_hh_fec!E17=0,0,1000*11630*RES_hh_fec!E17/RES_hh_num!E17)</f>
        <v>2804.5778474795061</v>
      </c>
      <c r="F17" s="69">
        <f>IF(RES_hh_fec!F17=0,0,1000*11630*RES_hh_fec!F17/RES_hh_num!F17)</f>
        <v>2899.2430129271188</v>
      </c>
      <c r="G17" s="69">
        <f>IF(RES_hh_fec!G17=0,0,1000*11630*RES_hh_fec!G17/RES_hh_num!G17)</f>
        <v>3236.5180044868857</v>
      </c>
      <c r="H17" s="69">
        <f>IF(RES_hh_fec!H17=0,0,1000*11630*RES_hh_fec!H17/RES_hh_num!H17)</f>
        <v>3190.3915000636666</v>
      </c>
      <c r="I17" s="69">
        <f>IF(RES_hh_fec!I17=0,0,1000*11630*RES_hh_fec!I17/RES_hh_num!I17)</f>
        <v>3463.3080837519833</v>
      </c>
      <c r="J17" s="69">
        <f>IF(RES_hh_fec!J17=0,0,1000*11630*RES_hh_fec!J17/RES_hh_num!J17)</f>
        <v>3315.6129738757909</v>
      </c>
      <c r="K17" s="69">
        <f>IF(RES_hh_fec!K17=0,0,1000*11630*RES_hh_fec!K17/RES_hh_num!K17)</f>
        <v>3306.1840384885295</v>
      </c>
      <c r="L17" s="69">
        <f>IF(RES_hh_fec!L17=0,0,1000*11630*RES_hh_fec!L17/RES_hh_num!L17)</f>
        <v>3213.6611673243333</v>
      </c>
      <c r="M17" s="69">
        <f>IF(RES_hh_fec!M17=0,0,1000*11630*RES_hh_fec!M17/RES_hh_num!M17)</f>
        <v>3219.7629488899929</v>
      </c>
      <c r="N17" s="69">
        <f>IF(RES_hh_fec!N17=0,0,1000*11630*RES_hh_fec!N17/RES_hh_num!N17)</f>
        <v>2912.5536321830414</v>
      </c>
      <c r="O17" s="69">
        <f>IF(RES_hh_fec!O17=0,0,1000*11630*RES_hh_fec!O17/RES_hh_num!O17)</f>
        <v>2507.3578059659972</v>
      </c>
      <c r="P17" s="69">
        <f>IF(RES_hh_fec!P17=0,0,1000*11630*RES_hh_fec!P17/RES_hh_num!P17)</f>
        <v>2465.7532353559909</v>
      </c>
      <c r="Q17" s="69">
        <f>IF(RES_hh_fec!Q17=0,0,1000*11630*RES_hh_fec!Q17/RES_hh_num!Q17)</f>
        <v>2588.1839983162736</v>
      </c>
      <c r="R17" s="69">
        <f>IF(RES_hh_fec!R17=0,0,1000*11630*RES_hh_fec!R17/RES_hh_num!R17)</f>
        <v>2713.0415715453119</v>
      </c>
      <c r="S17" s="69">
        <f>IF(RES_hh_fec!S17=0,0,1000*11630*RES_hh_fec!S17/RES_hh_num!S17)</f>
        <v>2913.9568702223819</v>
      </c>
      <c r="T17" s="69">
        <f>IF(RES_hh_fec!T17=0,0,1000*11630*RES_hh_fec!T17/RES_hh_num!T17)</f>
        <v>2784.2196961892446</v>
      </c>
      <c r="U17" s="69">
        <f>IF(RES_hh_fec!U17=0,0,1000*11630*RES_hh_fec!U17/RES_hh_num!U17)</f>
        <v>2764.8337249536999</v>
      </c>
      <c r="V17" s="69">
        <f>IF(RES_hh_fec!V17=0,0,1000*11630*RES_hh_fec!V17/RES_hh_num!V17)</f>
        <v>2793.4867737313102</v>
      </c>
      <c r="W17" s="69">
        <f>IF(RES_hh_fec!W17=0,0,1000*11630*RES_hh_fec!W17/RES_hh_num!W17)</f>
        <v>2746.4985373929708</v>
      </c>
      <c r="X17" s="69">
        <f>IF(RES_hh_fec!X17=0,0,1000*11630*RES_hh_fec!X17/RES_hh_num!X17)</f>
        <v>2643.823823537623</v>
      </c>
      <c r="Y17" s="69">
        <f>IF(RES_hh_fec!Y17=0,0,1000*11630*RES_hh_fec!Y17/RES_hh_num!Y17)</f>
        <v>2471.6687884689964</v>
      </c>
      <c r="DA17" s="88" t="s">
        <v>275</v>
      </c>
    </row>
    <row r="18" spans="1:105" ht="12" customHeight="1" x14ac:dyDescent="0.25">
      <c r="A18" s="28" t="s">
        <v>51</v>
      </c>
      <c r="B18" s="72">
        <f>IF(RES_hh_fec!B18=0,0,1000*11630*RES_hh_fec!B18/RES_hh_num!B18)</f>
        <v>0</v>
      </c>
      <c r="C18" s="72">
        <f>IF(RES_hh_fec!C18=0,0,1000*11630*RES_hh_fec!C18/RES_hh_num!C18)</f>
        <v>0</v>
      </c>
      <c r="D18" s="72">
        <f>IF(RES_hh_fec!D18=0,0,1000*11630*RES_hh_fec!D18/RES_hh_num!D18)</f>
        <v>0</v>
      </c>
      <c r="E18" s="72">
        <f>IF(RES_hh_fec!E18=0,0,1000*11630*RES_hh_fec!E18/RES_hh_num!E18)</f>
        <v>0</v>
      </c>
      <c r="F18" s="72">
        <f>IF(RES_hh_fec!F18=0,0,1000*11630*RES_hh_fec!F18/RES_hh_num!F18)</f>
        <v>0</v>
      </c>
      <c r="G18" s="72">
        <f>IF(RES_hh_fec!G18=0,0,1000*11630*RES_hh_fec!G18/RES_hh_num!G18)</f>
        <v>0</v>
      </c>
      <c r="H18" s="72">
        <f>IF(RES_hh_fec!H18=0,0,1000*11630*RES_hh_fec!H18/RES_hh_num!H18)</f>
        <v>0</v>
      </c>
      <c r="I18" s="72">
        <f>IF(RES_hh_fec!I18=0,0,1000*11630*RES_hh_fec!I18/RES_hh_num!I18)</f>
        <v>0</v>
      </c>
      <c r="J18" s="72">
        <f>IF(RES_hh_fec!J18=0,0,1000*11630*RES_hh_fec!J18/RES_hh_num!J18)</f>
        <v>0</v>
      </c>
      <c r="K18" s="72">
        <f>IF(RES_hh_fec!K18=0,0,1000*11630*RES_hh_fec!K18/RES_hh_num!K18)</f>
        <v>0</v>
      </c>
      <c r="L18" s="72">
        <f>IF(RES_hh_fec!L18=0,0,1000*11630*RES_hh_fec!L18/RES_hh_num!L18)</f>
        <v>0</v>
      </c>
      <c r="M18" s="72">
        <f>IF(RES_hh_fec!M18=0,0,1000*11630*RES_hh_fec!M18/RES_hh_num!M18)</f>
        <v>0</v>
      </c>
      <c r="N18" s="72">
        <f>IF(RES_hh_fec!N18=0,0,1000*11630*RES_hh_fec!N18/RES_hh_num!N18)</f>
        <v>0</v>
      </c>
      <c r="O18" s="72">
        <f>IF(RES_hh_fec!O18=0,0,1000*11630*RES_hh_fec!O18/RES_hh_num!O18)</f>
        <v>0</v>
      </c>
      <c r="P18" s="72">
        <f>IF(RES_hh_fec!P18=0,0,1000*11630*RES_hh_fec!P18/RES_hh_num!P18)</f>
        <v>0</v>
      </c>
      <c r="Q18" s="72">
        <f>IF(RES_hh_fec!Q18=0,0,1000*11630*RES_hh_fec!Q18/RES_hh_num!Q18)</f>
        <v>0</v>
      </c>
      <c r="R18" s="72">
        <f>IF(RES_hh_fec!R18=0,0,1000*11630*RES_hh_fec!R18/RES_hh_num!R18)</f>
        <v>0</v>
      </c>
      <c r="S18" s="72">
        <f>IF(RES_hh_fec!S18=0,0,1000*11630*RES_hh_fec!S18/RES_hh_num!S18)</f>
        <v>0</v>
      </c>
      <c r="T18" s="72">
        <f>IF(RES_hh_fec!T18=0,0,1000*11630*RES_hh_fec!T18/RES_hh_num!T18)</f>
        <v>0</v>
      </c>
      <c r="U18" s="72">
        <f>IF(RES_hh_fec!U18=0,0,1000*11630*RES_hh_fec!U18/RES_hh_num!U18)</f>
        <v>0</v>
      </c>
      <c r="V18" s="72">
        <f>IF(RES_hh_fec!V18=0,0,1000*11630*RES_hh_fec!V18/RES_hh_num!V18)</f>
        <v>0</v>
      </c>
      <c r="W18" s="72">
        <f>IF(RES_hh_fec!W18=0,0,1000*11630*RES_hh_fec!W18/RES_hh_num!W18)</f>
        <v>0</v>
      </c>
      <c r="X18" s="72">
        <f>IF(RES_hh_fec!X18=0,0,1000*11630*RES_hh_fec!X18/RES_hh_num!X18)</f>
        <v>0</v>
      </c>
      <c r="Y18" s="72">
        <f>IF(RES_hh_fec!Y18=0,0,1000*11630*RES_hh_fec!Y18/RES_hh_num!Y18)</f>
        <v>0</v>
      </c>
      <c r="DA18" s="89" t="s">
        <v>484</v>
      </c>
    </row>
    <row r="19" spans="1:105" s="2" customFormat="1" ht="12" customHeight="1" x14ac:dyDescent="0.25">
      <c r="A19" s="28" t="s">
        <v>74</v>
      </c>
      <c r="B19" s="72">
        <f>IF(RES_hh_fec!B19=0,0,1000*11630*RES_hh_fec!B19/RES_hh_num!B19)</f>
        <v>4425.9816616448479</v>
      </c>
      <c r="C19" s="72">
        <f>IF(RES_hh_fec!C19=0,0,1000*11630*RES_hh_fec!C19/RES_hh_num!C19)</f>
        <v>4264.1152061639741</v>
      </c>
      <c r="D19" s="72">
        <f>IF(RES_hh_fec!D19=0,0,1000*11630*RES_hh_fec!D19/RES_hh_num!D19)</f>
        <v>4590.5384483683711</v>
      </c>
      <c r="E19" s="72">
        <f>IF(RES_hh_fec!E19=0,0,1000*11630*RES_hh_fec!E19/RES_hh_num!E19)</f>
        <v>4863.3462169107361</v>
      </c>
      <c r="F19" s="72">
        <f>IF(RES_hh_fec!F19=0,0,1000*11630*RES_hh_fec!F19/RES_hh_num!F19)</f>
        <v>4980.4649179128173</v>
      </c>
      <c r="G19" s="72">
        <f>IF(RES_hh_fec!G19=0,0,1000*11630*RES_hh_fec!G19/RES_hh_num!G19)</f>
        <v>5446.2761847486481</v>
      </c>
      <c r="H19" s="72">
        <f>IF(RES_hh_fec!H19=0,0,1000*11630*RES_hh_fec!H19/RES_hh_num!H19)</f>
        <v>5459.1800930900799</v>
      </c>
      <c r="I19" s="72">
        <f>IF(RES_hh_fec!I19=0,0,1000*11630*RES_hh_fec!I19/RES_hh_num!I19)</f>
        <v>5591.0927795222869</v>
      </c>
      <c r="J19" s="72">
        <f>IF(RES_hh_fec!J19=0,0,1000*11630*RES_hh_fec!J19/RES_hh_num!J19)</f>
        <v>5745.531941557093</v>
      </c>
      <c r="K19" s="72">
        <f>IF(RES_hh_fec!K19=0,0,1000*11630*RES_hh_fec!K19/RES_hh_num!K19)</f>
        <v>5725.3333726034125</v>
      </c>
      <c r="L19" s="72">
        <f>IF(RES_hh_fec!L19=0,0,1000*11630*RES_hh_fec!L19/RES_hh_num!L19)</f>
        <v>5514.5296450741662</v>
      </c>
      <c r="M19" s="72">
        <f>IF(RES_hh_fec!M19=0,0,1000*11630*RES_hh_fec!M19/RES_hh_num!M19)</f>
        <v>5267.042791556486</v>
      </c>
      <c r="N19" s="72">
        <f>IF(RES_hh_fec!N19=0,0,1000*11630*RES_hh_fec!N19/RES_hh_num!N19)</f>
        <v>4790.1809363288894</v>
      </c>
      <c r="O19" s="72">
        <f>IF(RES_hh_fec!O19=0,0,1000*11630*RES_hh_fec!O19/RES_hh_num!O19)</f>
        <v>4349.5784581432144</v>
      </c>
      <c r="P19" s="72">
        <f>IF(RES_hh_fec!P19=0,0,1000*11630*RES_hh_fec!P19/RES_hh_num!P19)</f>
        <v>4145.2157422183482</v>
      </c>
      <c r="Q19" s="72">
        <f>IF(RES_hh_fec!Q19=0,0,1000*11630*RES_hh_fec!Q19/RES_hh_num!Q19)</f>
        <v>4200.599574157789</v>
      </c>
      <c r="R19" s="72">
        <f>IF(RES_hh_fec!R19=0,0,1000*11630*RES_hh_fec!R19/RES_hh_num!R19)</f>
        <v>4186.4890653198063</v>
      </c>
      <c r="S19" s="72">
        <f>IF(RES_hh_fec!S19=0,0,1000*11630*RES_hh_fec!S19/RES_hh_num!S19)</f>
        <v>4214.5913893639408</v>
      </c>
      <c r="T19" s="72">
        <f>IF(RES_hh_fec!T19=0,0,1000*11630*RES_hh_fec!T19/RES_hh_num!T19)</f>
        <v>3992.9444799886264</v>
      </c>
      <c r="U19" s="72">
        <f>IF(RES_hh_fec!U19=0,0,1000*11630*RES_hh_fec!U19/RES_hh_num!U19)</f>
        <v>3762.6063935075213</v>
      </c>
      <c r="V19" s="72">
        <f>IF(RES_hh_fec!V19=0,0,1000*11630*RES_hh_fec!V19/RES_hh_num!V19)</f>
        <v>3398.7373737373732</v>
      </c>
      <c r="W19" s="72">
        <f>IF(RES_hh_fec!W19=0,0,1000*11630*RES_hh_fec!W19/RES_hh_num!W19)</f>
        <v>3798.4542374741127</v>
      </c>
      <c r="X19" s="72">
        <f>IF(RES_hh_fec!X19=0,0,1000*11630*RES_hh_fec!X19/RES_hh_num!X19)</f>
        <v>3686.1924289023045</v>
      </c>
      <c r="Y19" s="72">
        <f>IF(RES_hh_fec!Y19=0,0,1000*11630*RES_hh_fec!Y19/RES_hh_num!Y19)</f>
        <v>3195.4714179658499</v>
      </c>
      <c r="DA19" s="89" t="s">
        <v>485</v>
      </c>
    </row>
    <row r="20" spans="1:105" ht="12" customHeight="1" x14ac:dyDescent="0.25">
      <c r="A20" s="28" t="s">
        <v>200</v>
      </c>
      <c r="B20" s="72">
        <f>IF(RES_hh_fec!B20=0,0,1000*11630*RES_hh_fec!B20/RES_hh_num!B20)</f>
        <v>4561.3825399206671</v>
      </c>
      <c r="C20" s="72">
        <f>IF(RES_hh_fec!C20=0,0,1000*11630*RES_hh_fec!C20/RES_hh_num!C20)</f>
        <v>4182.6937304596777</v>
      </c>
      <c r="D20" s="72">
        <f>IF(RES_hh_fec!D20=0,0,1000*11630*RES_hh_fec!D20/RES_hh_num!D20)</f>
        <v>4581.362896884023</v>
      </c>
      <c r="E20" s="72">
        <f>IF(RES_hh_fec!E20=0,0,1000*11630*RES_hh_fec!E20/RES_hh_num!E20)</f>
        <v>5012.1848474409417</v>
      </c>
      <c r="F20" s="72">
        <f>IF(RES_hh_fec!F20=0,0,1000*11630*RES_hh_fec!F20/RES_hh_num!F20)</f>
        <v>5020.8698773587093</v>
      </c>
      <c r="G20" s="72">
        <f>IF(RES_hh_fec!G20=0,0,1000*11630*RES_hh_fec!G20/RES_hh_num!G20)</f>
        <v>5183.2839558222713</v>
      </c>
      <c r="H20" s="72">
        <f>IF(RES_hh_fec!H20=0,0,1000*11630*RES_hh_fec!H20/RES_hh_num!H20)</f>
        <v>5845.1779912242009</v>
      </c>
      <c r="I20" s="72">
        <f>IF(RES_hh_fec!I20=0,0,1000*11630*RES_hh_fec!I20/RES_hh_num!I20)</f>
        <v>6177.1465773167083</v>
      </c>
      <c r="J20" s="72">
        <f>IF(RES_hh_fec!J20=0,0,1000*11630*RES_hh_fec!J20/RES_hh_num!J20)</f>
        <v>5912.4068502008222</v>
      </c>
      <c r="K20" s="72">
        <f>IF(RES_hh_fec!K20=0,0,1000*11630*RES_hh_fec!K20/RES_hh_num!K20)</f>
        <v>5877.7120907369354</v>
      </c>
      <c r="L20" s="72">
        <f>IF(RES_hh_fec!L20=0,0,1000*11630*RES_hh_fec!L20/RES_hh_num!L20)</f>
        <v>5709.6136914171357</v>
      </c>
      <c r="M20" s="72">
        <f>IF(RES_hh_fec!M20=0,0,1000*11630*RES_hh_fec!M20/RES_hh_num!M20)</f>
        <v>5420.5738794572117</v>
      </c>
      <c r="N20" s="72">
        <f>IF(RES_hh_fec!N20=0,0,1000*11630*RES_hh_fec!N20/RES_hh_num!N20)</f>
        <v>4944.6472154069943</v>
      </c>
      <c r="O20" s="72">
        <f>IF(RES_hh_fec!O20=0,0,1000*11630*RES_hh_fec!O20/RES_hh_num!O20)</f>
        <v>4587.7032789331161</v>
      </c>
      <c r="P20" s="72">
        <f>IF(RES_hh_fec!P20=0,0,1000*11630*RES_hh_fec!P20/RES_hh_num!P20)</f>
        <v>4836.0860726926167</v>
      </c>
      <c r="Q20" s="72">
        <f>IF(RES_hh_fec!Q20=0,0,1000*11630*RES_hh_fec!Q20/RES_hh_num!Q20)</f>
        <v>4493.7073378671694</v>
      </c>
      <c r="R20" s="72">
        <f>IF(RES_hh_fec!R20=0,0,1000*11630*RES_hh_fec!R20/RES_hh_num!R20)</f>
        <v>4399.6790769639756</v>
      </c>
      <c r="S20" s="72">
        <f>IF(RES_hh_fec!S20=0,0,1000*11630*RES_hh_fec!S20/RES_hh_num!S20)</f>
        <v>4455.6410097471053</v>
      </c>
      <c r="T20" s="72">
        <f>IF(RES_hh_fec!T20=0,0,1000*11630*RES_hh_fec!T20/RES_hh_num!T20)</f>
        <v>3948.3911676995667</v>
      </c>
      <c r="U20" s="72">
        <f>IF(RES_hh_fec!U20=0,0,1000*11630*RES_hh_fec!U20/RES_hh_num!U20)</f>
        <v>5035.3793422491362</v>
      </c>
      <c r="V20" s="72">
        <f>IF(RES_hh_fec!V20=0,0,1000*11630*RES_hh_fec!V20/RES_hh_num!V20)</f>
        <v>4842.3533733316999</v>
      </c>
      <c r="W20" s="72">
        <f>IF(RES_hh_fec!W20=0,0,1000*11630*RES_hh_fec!W20/RES_hh_num!W20)</f>
        <v>3955.9679404037374</v>
      </c>
      <c r="X20" s="72">
        <f>IF(RES_hh_fec!X20=0,0,1000*11630*RES_hh_fec!X20/RES_hh_num!X20)</f>
        <v>4064.2436788015098</v>
      </c>
      <c r="Y20" s="72">
        <f>IF(RES_hh_fec!Y20=0,0,1000*11630*RES_hh_fec!Y20/RES_hh_num!Y20)</f>
        <v>3657.6550134794329</v>
      </c>
      <c r="DA20" s="89" t="s">
        <v>486</v>
      </c>
    </row>
    <row r="21" spans="1:105" ht="12" customHeight="1" x14ac:dyDescent="0.25">
      <c r="A21" s="28" t="s">
        <v>189</v>
      </c>
      <c r="B21" s="72">
        <f>IF(RES_hh_fec!B21=0,0,1000*11630*RES_hh_fec!B21/RES_hh_num!B21)</f>
        <v>0</v>
      </c>
      <c r="C21" s="72">
        <f>IF(RES_hh_fec!C21=0,0,1000*11630*RES_hh_fec!C21/RES_hh_num!C21)</f>
        <v>0</v>
      </c>
      <c r="D21" s="72">
        <f>IF(RES_hh_fec!D21=0,0,1000*11630*RES_hh_fec!D21/RES_hh_num!D21)</f>
        <v>0</v>
      </c>
      <c r="E21" s="72">
        <f>IF(RES_hh_fec!E21=0,0,1000*11630*RES_hh_fec!E21/RES_hh_num!E21)</f>
        <v>0</v>
      </c>
      <c r="F21" s="72">
        <f>IF(RES_hh_fec!F21=0,0,1000*11630*RES_hh_fec!F21/RES_hh_num!F21)</f>
        <v>0</v>
      </c>
      <c r="G21" s="72">
        <f>IF(RES_hh_fec!G21=0,0,1000*11630*RES_hh_fec!G21/RES_hh_num!G21)</f>
        <v>0</v>
      </c>
      <c r="H21" s="72">
        <f>IF(RES_hh_fec!H21=0,0,1000*11630*RES_hh_fec!H21/RES_hh_num!H21)</f>
        <v>0</v>
      </c>
      <c r="I21" s="72">
        <f>IF(RES_hh_fec!I21=0,0,1000*11630*RES_hh_fec!I21/RES_hh_num!I21)</f>
        <v>0</v>
      </c>
      <c r="J21" s="72">
        <f>IF(RES_hh_fec!J21=0,0,1000*11630*RES_hh_fec!J21/RES_hh_num!J21)</f>
        <v>0</v>
      </c>
      <c r="K21" s="72">
        <f>IF(RES_hh_fec!K21=0,0,1000*11630*RES_hh_fec!K21/RES_hh_num!K21)</f>
        <v>0</v>
      </c>
      <c r="L21" s="72">
        <f>IF(RES_hh_fec!L21=0,0,1000*11630*RES_hh_fec!L21/RES_hh_num!L21)</f>
        <v>0</v>
      </c>
      <c r="M21" s="72">
        <f>IF(RES_hh_fec!M21=0,0,1000*11630*RES_hh_fec!M21/RES_hh_num!M21)</f>
        <v>0</v>
      </c>
      <c r="N21" s="72">
        <f>IF(RES_hh_fec!N21=0,0,1000*11630*RES_hh_fec!N21/RES_hh_num!N21)</f>
        <v>0</v>
      </c>
      <c r="O21" s="72">
        <f>IF(RES_hh_fec!O21=0,0,1000*11630*RES_hh_fec!O21/RES_hh_num!O21)</f>
        <v>0</v>
      </c>
      <c r="P21" s="72">
        <f>IF(RES_hh_fec!P21=0,0,1000*11630*RES_hh_fec!P21/RES_hh_num!P21)</f>
        <v>0</v>
      </c>
      <c r="Q21" s="72">
        <f>IF(RES_hh_fec!Q21=0,0,1000*11630*RES_hh_fec!Q21/RES_hh_num!Q21)</f>
        <v>0</v>
      </c>
      <c r="R21" s="72">
        <f>IF(RES_hh_fec!R21=0,0,1000*11630*RES_hh_fec!R21/RES_hh_num!R21)</f>
        <v>0</v>
      </c>
      <c r="S21" s="72">
        <f>IF(RES_hh_fec!S21=0,0,1000*11630*RES_hh_fec!S21/RES_hh_num!S21)</f>
        <v>0</v>
      </c>
      <c r="T21" s="72">
        <f>IF(RES_hh_fec!T21=0,0,1000*11630*RES_hh_fec!T21/RES_hh_num!T21)</f>
        <v>0</v>
      </c>
      <c r="U21" s="72">
        <f>IF(RES_hh_fec!U21=0,0,1000*11630*RES_hh_fec!U21/RES_hh_num!U21)</f>
        <v>0</v>
      </c>
      <c r="V21" s="72">
        <f>IF(RES_hh_fec!V21=0,0,1000*11630*RES_hh_fec!V21/RES_hh_num!V21)</f>
        <v>0</v>
      </c>
      <c r="W21" s="72">
        <f>IF(RES_hh_fec!W21=0,0,1000*11630*RES_hh_fec!W21/RES_hh_num!W21)</f>
        <v>0</v>
      </c>
      <c r="X21" s="72">
        <f>IF(RES_hh_fec!X21=0,0,1000*11630*RES_hh_fec!X21/RES_hh_num!X21)</f>
        <v>0</v>
      </c>
      <c r="Y21" s="72">
        <f>IF(RES_hh_fec!Y21=0,0,1000*11630*RES_hh_fec!Y21/RES_hh_num!Y21)</f>
        <v>0</v>
      </c>
      <c r="DA21" s="89" t="s">
        <v>487</v>
      </c>
    </row>
    <row r="22" spans="1:105" ht="12" customHeight="1" x14ac:dyDescent="0.25">
      <c r="A22" s="28" t="s">
        <v>202</v>
      </c>
      <c r="B22" s="72">
        <f>IF(RES_hh_fec!B22=0,0,1000*11630*RES_hh_fec!B22/RES_hh_num!B22)</f>
        <v>4186.2854428727032</v>
      </c>
      <c r="C22" s="72">
        <f>IF(RES_hh_fec!C22=0,0,1000*11630*RES_hh_fec!C22/RES_hh_num!C22)</f>
        <v>3748.0238274048816</v>
      </c>
      <c r="D22" s="72">
        <f>IF(RES_hh_fec!D22=0,0,1000*11630*RES_hh_fec!D22/RES_hh_num!D22)</f>
        <v>3931.2259156675873</v>
      </c>
      <c r="E22" s="72">
        <f>IF(RES_hh_fec!E22=0,0,1000*11630*RES_hh_fec!E22/RES_hh_num!E22)</f>
        <v>3547.1772703683287</v>
      </c>
      <c r="F22" s="72">
        <f>IF(RES_hh_fec!F22=0,0,1000*11630*RES_hh_fec!F22/RES_hh_num!F22)</f>
        <v>3671.0652487593379</v>
      </c>
      <c r="G22" s="72">
        <f>IF(RES_hh_fec!G22=0,0,1000*11630*RES_hh_fec!G22/RES_hh_num!G22)</f>
        <v>4251.501583095589</v>
      </c>
      <c r="H22" s="72">
        <f>IF(RES_hh_fec!H22=0,0,1000*11630*RES_hh_fec!H22/RES_hh_num!H22)</f>
        <v>3467.7066814302652</v>
      </c>
      <c r="I22" s="72">
        <f>IF(RES_hh_fec!I22=0,0,1000*11630*RES_hh_fec!I22/RES_hh_num!I22)</f>
        <v>3729.4665511564881</v>
      </c>
      <c r="J22" s="72">
        <f>IF(RES_hh_fec!J22=0,0,1000*11630*RES_hh_fec!J22/RES_hh_num!J22)</f>
        <v>4679.0164615479825</v>
      </c>
      <c r="K22" s="72">
        <f>IF(RES_hh_fec!K22=0,0,1000*11630*RES_hh_fec!K22/RES_hh_num!K22)</f>
        <v>4822.1378491067262</v>
      </c>
      <c r="L22" s="72">
        <f>IF(RES_hh_fec!L22=0,0,1000*11630*RES_hh_fec!L22/RES_hh_num!L22)</f>
        <v>3712.9214651728912</v>
      </c>
      <c r="M22" s="72">
        <f>IF(RES_hh_fec!M22=0,0,1000*11630*RES_hh_fec!M22/RES_hh_num!M22)</f>
        <v>3849.4081837039435</v>
      </c>
      <c r="N22" s="72">
        <f>IF(RES_hh_fec!N22=0,0,1000*11630*RES_hh_fec!N22/RES_hh_num!N22)</f>
        <v>3545.9443923743679</v>
      </c>
      <c r="O22" s="72">
        <f>IF(RES_hh_fec!O22=0,0,1000*11630*RES_hh_fec!O22/RES_hh_num!O22)</f>
        <v>3229.8711628265564</v>
      </c>
      <c r="P22" s="72">
        <f>IF(RES_hh_fec!P22=0,0,1000*11630*RES_hh_fec!P22/RES_hh_num!P22)</f>
        <v>3225.1703667399747</v>
      </c>
      <c r="Q22" s="72">
        <f>IF(RES_hh_fec!Q22=0,0,1000*11630*RES_hh_fec!Q22/RES_hh_num!Q22)</f>
        <v>3281.9723542526249</v>
      </c>
      <c r="R22" s="72">
        <f>IF(RES_hh_fec!R22=0,0,1000*11630*RES_hh_fec!R22/RES_hh_num!R22)</f>
        <v>3353.2077293447837</v>
      </c>
      <c r="S22" s="72">
        <f>IF(RES_hh_fec!S22=0,0,1000*11630*RES_hh_fec!S22/RES_hh_num!S22)</f>
        <v>3490.8116385035951</v>
      </c>
      <c r="T22" s="72">
        <f>IF(RES_hh_fec!T22=0,0,1000*11630*RES_hh_fec!T22/RES_hh_num!T22)</f>
        <v>3362.8028814669287</v>
      </c>
      <c r="U22" s="72">
        <f>IF(RES_hh_fec!U22=0,0,1000*11630*RES_hh_fec!U22/RES_hh_num!U22)</f>
        <v>3390.9853249475887</v>
      </c>
      <c r="V22" s="72">
        <f>IF(RES_hh_fec!V22=0,0,1000*11630*RES_hh_fec!V22/RES_hh_num!V22)</f>
        <v>3367.3362628164891</v>
      </c>
      <c r="W22" s="72">
        <f>IF(RES_hh_fec!W22=0,0,1000*11630*RES_hh_fec!W22/RES_hh_num!W22)</f>
        <v>3264.8255191607795</v>
      </c>
      <c r="X22" s="72">
        <f>IF(RES_hh_fec!X22=0,0,1000*11630*RES_hh_fec!X22/RES_hh_num!X22)</f>
        <v>3086.4197530864199</v>
      </c>
      <c r="Y22" s="72">
        <f>IF(RES_hh_fec!Y22=0,0,1000*11630*RES_hh_fec!Y22/RES_hh_num!Y22)</f>
        <v>2838.6428386428388</v>
      </c>
      <c r="DA22" s="89" t="s">
        <v>488</v>
      </c>
    </row>
    <row r="23" spans="1:105" ht="12" customHeight="1" x14ac:dyDescent="0.25">
      <c r="A23" s="28" t="s">
        <v>197</v>
      </c>
      <c r="B23" s="72">
        <f>IF(RES_hh_fec!B23=0,0,1000*11630*RES_hh_fec!B23/RES_hh_num!B23)</f>
        <v>0</v>
      </c>
      <c r="C23" s="72">
        <f>IF(RES_hh_fec!C23=0,0,1000*11630*RES_hh_fec!C23/RES_hh_num!C23)</f>
        <v>0</v>
      </c>
      <c r="D23" s="72">
        <f>IF(RES_hh_fec!D23=0,0,1000*11630*RES_hh_fec!D23/RES_hh_num!D23)</f>
        <v>0</v>
      </c>
      <c r="E23" s="72">
        <f>IF(RES_hh_fec!E23=0,0,1000*11630*RES_hh_fec!E23/RES_hh_num!E23)</f>
        <v>0</v>
      </c>
      <c r="F23" s="72">
        <f>IF(RES_hh_fec!F23=0,0,1000*11630*RES_hh_fec!F23/RES_hh_num!F23)</f>
        <v>0</v>
      </c>
      <c r="G23" s="72">
        <f>IF(RES_hh_fec!G23=0,0,1000*11630*RES_hh_fec!G23/RES_hh_num!G23)</f>
        <v>0</v>
      </c>
      <c r="H23" s="72">
        <f>IF(RES_hh_fec!H23=0,0,1000*11630*RES_hh_fec!H23/RES_hh_num!H23)</f>
        <v>0</v>
      </c>
      <c r="I23" s="72">
        <f>IF(RES_hh_fec!I23=0,0,1000*11630*RES_hh_fec!I23/RES_hh_num!I23)</f>
        <v>0</v>
      </c>
      <c r="J23" s="72">
        <f>IF(RES_hh_fec!J23=0,0,1000*11630*RES_hh_fec!J23/RES_hh_num!J23)</f>
        <v>0</v>
      </c>
      <c r="K23" s="72">
        <f>IF(RES_hh_fec!K23=0,0,1000*11630*RES_hh_fec!K23/RES_hh_num!K23)</f>
        <v>0</v>
      </c>
      <c r="L23" s="72">
        <f>IF(RES_hh_fec!L23=0,0,1000*11630*RES_hh_fec!L23/RES_hh_num!L23)</f>
        <v>0</v>
      </c>
      <c r="M23" s="72">
        <f>IF(RES_hh_fec!M23=0,0,1000*11630*RES_hh_fec!M23/RES_hh_num!M23)</f>
        <v>0</v>
      </c>
      <c r="N23" s="72">
        <f>IF(RES_hh_fec!N23=0,0,1000*11630*RES_hh_fec!N23/RES_hh_num!N23)</f>
        <v>0</v>
      </c>
      <c r="O23" s="72">
        <f>IF(RES_hh_fec!O23=0,0,1000*11630*RES_hh_fec!O23/RES_hh_num!O23)</f>
        <v>0</v>
      </c>
      <c r="P23" s="72">
        <f>IF(RES_hh_fec!P23=0,0,1000*11630*RES_hh_fec!P23/RES_hh_num!P23)</f>
        <v>0</v>
      </c>
      <c r="Q23" s="72">
        <f>IF(RES_hh_fec!Q23=0,0,1000*11630*RES_hh_fec!Q23/RES_hh_num!Q23)</f>
        <v>0</v>
      </c>
      <c r="R23" s="72">
        <f>IF(RES_hh_fec!R23=0,0,1000*11630*RES_hh_fec!R23/RES_hh_num!R23)</f>
        <v>0</v>
      </c>
      <c r="S23" s="72">
        <f>IF(RES_hh_fec!S23=0,0,1000*11630*RES_hh_fec!S23/RES_hh_num!S23)</f>
        <v>0</v>
      </c>
      <c r="T23" s="72">
        <f>IF(RES_hh_fec!T23=0,0,1000*11630*RES_hh_fec!T23/RES_hh_num!T23)</f>
        <v>0</v>
      </c>
      <c r="U23" s="72">
        <f>IF(RES_hh_fec!U23=0,0,1000*11630*RES_hh_fec!U23/RES_hh_num!U23)</f>
        <v>0</v>
      </c>
      <c r="V23" s="72">
        <f>IF(RES_hh_fec!V23=0,0,1000*11630*RES_hh_fec!V23/RES_hh_num!V23)</f>
        <v>0</v>
      </c>
      <c r="W23" s="72">
        <f>IF(RES_hh_fec!W23=0,0,1000*11630*RES_hh_fec!W23/RES_hh_num!W23)</f>
        <v>0</v>
      </c>
      <c r="X23" s="72">
        <f>IF(RES_hh_fec!X23=0,0,1000*11630*RES_hh_fec!X23/RES_hh_num!X23)</f>
        <v>0</v>
      </c>
      <c r="Y23" s="72">
        <f>IF(RES_hh_fec!Y23=0,0,1000*11630*RES_hh_fec!Y23/RES_hh_num!Y23)</f>
        <v>0</v>
      </c>
      <c r="DA23" s="89" t="s">
        <v>489</v>
      </c>
    </row>
    <row r="24" spans="1:105" ht="12" customHeight="1" x14ac:dyDescent="0.25">
      <c r="A24" s="28" t="s">
        <v>198</v>
      </c>
      <c r="B24" s="72">
        <f>IF(RES_hh_fec!B24=0,0,1000*11630*RES_hh_fec!B24/RES_hh_num!B24)</f>
        <v>0</v>
      </c>
      <c r="C24" s="72">
        <f>IF(RES_hh_fec!C24=0,0,1000*11630*RES_hh_fec!C24/RES_hh_num!C24)</f>
        <v>0</v>
      </c>
      <c r="D24" s="72">
        <f>IF(RES_hh_fec!D24=0,0,1000*11630*RES_hh_fec!D24/RES_hh_num!D24)</f>
        <v>0</v>
      </c>
      <c r="E24" s="72">
        <f>IF(RES_hh_fec!E24=0,0,1000*11630*RES_hh_fec!E24/RES_hh_num!E24)</f>
        <v>0</v>
      </c>
      <c r="F24" s="72">
        <f>IF(RES_hh_fec!F24=0,0,1000*11630*RES_hh_fec!F24/RES_hh_num!F24)</f>
        <v>0</v>
      </c>
      <c r="G24" s="72">
        <f>IF(RES_hh_fec!G24=0,0,1000*11630*RES_hh_fec!G24/RES_hh_num!G24)</f>
        <v>0</v>
      </c>
      <c r="H24" s="72">
        <f>IF(RES_hh_fec!H24=0,0,1000*11630*RES_hh_fec!H24/RES_hh_num!H24)</f>
        <v>0</v>
      </c>
      <c r="I24" s="72">
        <f>IF(RES_hh_fec!I24=0,0,1000*11630*RES_hh_fec!I24/RES_hh_num!I24)</f>
        <v>0</v>
      </c>
      <c r="J24" s="72">
        <f>IF(RES_hh_fec!J24=0,0,1000*11630*RES_hh_fec!J24/RES_hh_num!J24)</f>
        <v>0</v>
      </c>
      <c r="K24" s="72">
        <f>IF(RES_hh_fec!K24=0,0,1000*11630*RES_hh_fec!K24/RES_hh_num!K24)</f>
        <v>0</v>
      </c>
      <c r="L24" s="72">
        <f>IF(RES_hh_fec!L24=0,0,1000*11630*RES_hh_fec!L24/RES_hh_num!L24)</f>
        <v>0</v>
      </c>
      <c r="M24" s="72">
        <f>IF(RES_hh_fec!M24=0,0,1000*11630*RES_hh_fec!M24/RES_hh_num!M24)</f>
        <v>0</v>
      </c>
      <c r="N24" s="72">
        <f>IF(RES_hh_fec!N24=0,0,1000*11630*RES_hh_fec!N24/RES_hh_num!N24)</f>
        <v>0</v>
      </c>
      <c r="O24" s="72">
        <f>IF(RES_hh_fec!O24=0,0,1000*11630*RES_hh_fec!O24/RES_hh_num!O24)</f>
        <v>0</v>
      </c>
      <c r="P24" s="72">
        <f>IF(RES_hh_fec!P24=0,0,1000*11630*RES_hh_fec!P24/RES_hh_num!P24)</f>
        <v>0</v>
      </c>
      <c r="Q24" s="72">
        <f>IF(RES_hh_fec!Q24=0,0,1000*11630*RES_hh_fec!Q24/RES_hh_num!Q24)</f>
        <v>0</v>
      </c>
      <c r="R24" s="72">
        <f>IF(RES_hh_fec!R24=0,0,1000*11630*RES_hh_fec!R24/RES_hh_num!R24)</f>
        <v>0</v>
      </c>
      <c r="S24" s="72">
        <f>IF(RES_hh_fec!S24=0,0,1000*11630*RES_hh_fec!S24/RES_hh_num!S24)</f>
        <v>0</v>
      </c>
      <c r="T24" s="72">
        <f>IF(RES_hh_fec!T24=0,0,1000*11630*RES_hh_fec!T24/RES_hh_num!T24)</f>
        <v>0</v>
      </c>
      <c r="U24" s="72">
        <f>IF(RES_hh_fec!U24=0,0,1000*11630*RES_hh_fec!U24/RES_hh_num!U24)</f>
        <v>0</v>
      </c>
      <c r="V24" s="72">
        <f>IF(RES_hh_fec!V24=0,0,1000*11630*RES_hh_fec!V24/RES_hh_num!V24)</f>
        <v>0</v>
      </c>
      <c r="W24" s="72">
        <f>IF(RES_hh_fec!W24=0,0,1000*11630*RES_hh_fec!W24/RES_hh_num!W24)</f>
        <v>0</v>
      </c>
      <c r="X24" s="72">
        <f>IF(RES_hh_fec!X24=0,0,1000*11630*RES_hh_fec!X24/RES_hh_num!X24)</f>
        <v>0</v>
      </c>
      <c r="Y24" s="72">
        <f>IF(RES_hh_fec!Y24=0,0,1000*11630*RES_hh_fec!Y24/RES_hh_num!Y24)</f>
        <v>0</v>
      </c>
      <c r="DA24" s="89" t="s">
        <v>490</v>
      </c>
    </row>
    <row r="25" spans="1:105" ht="12" customHeight="1" x14ac:dyDescent="0.25">
      <c r="A25" s="73" t="s">
        <v>53</v>
      </c>
      <c r="B25" s="74">
        <f>IF(RES_hh_fec!B25=0,0,1000*11630*RES_hh_fec!B25/RES_hh_num!B25)</f>
        <v>617.30547897528515</v>
      </c>
      <c r="C25" s="74">
        <f>IF(RES_hh_fec!C25=0,0,1000*11630*RES_hh_fec!C25/RES_hh_num!C25)</f>
        <v>524.75205961201357</v>
      </c>
      <c r="D25" s="74">
        <f>IF(RES_hh_fec!D25=0,0,1000*11630*RES_hh_fec!D25/RES_hh_num!D25)</f>
        <v>824.0951680432396</v>
      </c>
      <c r="E25" s="74">
        <f>IF(RES_hh_fec!E25=0,0,1000*11630*RES_hh_fec!E25/RES_hh_num!E25)</f>
        <v>1095.8014043475862</v>
      </c>
      <c r="F25" s="74">
        <f>IF(RES_hh_fec!F25=0,0,1000*11630*RES_hh_fec!F25/RES_hh_num!F25)</f>
        <v>1092.2938558744497</v>
      </c>
      <c r="G25" s="74">
        <f>IF(RES_hh_fec!G25=0,0,1000*11630*RES_hh_fec!G25/RES_hh_num!G25)</f>
        <v>1412.3794129866008</v>
      </c>
      <c r="H25" s="74">
        <f>IF(RES_hh_fec!H25=0,0,1000*11630*RES_hh_fec!H25/RES_hh_num!H25)</f>
        <v>1277.6472910927005</v>
      </c>
      <c r="I25" s="74">
        <f>IF(RES_hh_fec!I25=0,0,1000*11630*RES_hh_fec!I25/RES_hh_num!I25)</f>
        <v>1195.3165146126746</v>
      </c>
      <c r="J25" s="74">
        <f>IF(RES_hh_fec!J25=0,0,1000*11630*RES_hh_fec!J25/RES_hh_num!J25)</f>
        <v>1103.0637066222062</v>
      </c>
      <c r="K25" s="74">
        <f>IF(RES_hh_fec!K25=0,0,1000*11630*RES_hh_fec!K25/RES_hh_num!K25)</f>
        <v>1097.4095142397923</v>
      </c>
      <c r="L25" s="74">
        <f>IF(RES_hh_fec!L25=0,0,1000*11630*RES_hh_fec!L25/RES_hh_num!L25)</f>
        <v>965.73385002376835</v>
      </c>
      <c r="M25" s="74">
        <f>IF(RES_hh_fec!M25=0,0,1000*11630*RES_hh_fec!M25/RES_hh_num!M25)</f>
        <v>979.10583673998462</v>
      </c>
      <c r="N25" s="74">
        <f>IF(RES_hh_fec!N25=0,0,1000*11630*RES_hh_fec!N25/RES_hh_num!N25)</f>
        <v>664.64145625062497</v>
      </c>
      <c r="O25" s="74">
        <f>IF(RES_hh_fec!O25=0,0,1000*11630*RES_hh_fec!O25/RES_hh_num!O25)</f>
        <v>214.86201868101244</v>
      </c>
      <c r="P25" s="74">
        <f>IF(RES_hh_fec!P25=0,0,1000*11630*RES_hh_fec!P25/RES_hh_num!P25)</f>
        <v>160.40737243841153</v>
      </c>
      <c r="Q25" s="74">
        <f>IF(RES_hh_fec!Q25=0,0,1000*11630*RES_hh_fec!Q25/RES_hh_num!Q25)</f>
        <v>279.07562675802819</v>
      </c>
      <c r="R25" s="74">
        <f>IF(RES_hh_fec!R25=0,0,1000*11630*RES_hh_fec!R25/RES_hh_num!R25)</f>
        <v>370.77263627768156</v>
      </c>
      <c r="S25" s="74">
        <f>IF(RES_hh_fec!S25=0,0,1000*11630*RES_hh_fec!S25/RES_hh_num!S25)</f>
        <v>564.76680135575486</v>
      </c>
      <c r="T25" s="74">
        <f>IF(RES_hh_fec!T25=0,0,1000*11630*RES_hh_fec!T25/RES_hh_num!T25)</f>
        <v>435.351669486503</v>
      </c>
      <c r="U25" s="74">
        <f>IF(RES_hh_fec!U25=0,0,1000*11630*RES_hh_fec!U25/RES_hh_num!U25)</f>
        <v>350.12868411691505</v>
      </c>
      <c r="V25" s="74">
        <f>IF(RES_hh_fec!V25=0,0,1000*11630*RES_hh_fec!V25/RES_hh_num!V25)</f>
        <v>399.38711081334463</v>
      </c>
      <c r="W25" s="74">
        <f>IF(RES_hh_fec!W25=0,0,1000*11630*RES_hh_fec!W25/RES_hh_num!W25)</f>
        <v>391.03269955826107</v>
      </c>
      <c r="X25" s="74">
        <f>IF(RES_hh_fec!X25=0,0,1000*11630*RES_hh_fec!X25/RES_hh_num!X25)</f>
        <v>312.40960666084806</v>
      </c>
      <c r="Y25" s="74">
        <f>IF(RES_hh_fec!Y25=0,0,1000*11630*RES_hh_fec!Y25/RES_hh_num!Y25)</f>
        <v>206.05527361428452</v>
      </c>
      <c r="DA25" s="90" t="s">
        <v>491</v>
      </c>
    </row>
    <row r="26" spans="1:105" ht="12" customHeight="1" x14ac:dyDescent="0.25">
      <c r="A26" s="32" t="s">
        <v>52</v>
      </c>
      <c r="B26" s="77">
        <f>IF(RES_hh_fec!B26=0,0,1000*11630*RES_hh_fec!B26/RES_hh_num!B26)</f>
        <v>1697.4251531141626</v>
      </c>
      <c r="C26" s="77">
        <f>IF(RES_hh_fec!C26=0,0,1000*11630*RES_hh_fec!C26/RES_hh_num!C26)</f>
        <v>1607.4177843279331</v>
      </c>
      <c r="D26" s="77">
        <f>IF(RES_hh_fec!D26=0,0,1000*11630*RES_hh_fec!D26/RES_hh_num!D26)</f>
        <v>1601.0572966663219</v>
      </c>
      <c r="E26" s="77">
        <f>IF(RES_hh_fec!E26=0,0,1000*11630*RES_hh_fec!E26/RES_hh_num!E26)</f>
        <v>1599.6119028489802</v>
      </c>
      <c r="F26" s="77">
        <f>IF(RES_hh_fec!F26=0,0,1000*11630*RES_hh_fec!F26/RES_hh_num!F26)</f>
        <v>1704.211246446358</v>
      </c>
      <c r="G26" s="77">
        <f>IF(RES_hh_fec!G26=0,0,1000*11630*RES_hh_fec!G26/RES_hh_num!G26)</f>
        <v>1726.7593635209623</v>
      </c>
      <c r="H26" s="77">
        <f>IF(RES_hh_fec!H26=0,0,1000*11630*RES_hh_fec!H26/RES_hh_num!H26)</f>
        <v>1792.8988651535378</v>
      </c>
      <c r="I26" s="77">
        <f>IF(RES_hh_fec!I26=0,0,1000*11630*RES_hh_fec!I26/RES_hh_num!I26)</f>
        <v>2148.6898158824174</v>
      </c>
      <c r="J26" s="77">
        <f>IF(RES_hh_fec!J26=0,0,1000*11630*RES_hh_fec!J26/RES_hh_num!J26)</f>
        <v>2094.539585829456</v>
      </c>
      <c r="K26" s="77">
        <f>IF(RES_hh_fec!K26=0,0,1000*11630*RES_hh_fec!K26/RES_hh_num!K26)</f>
        <v>2092.654326402901</v>
      </c>
      <c r="L26" s="77">
        <f>IF(RES_hh_fec!L26=0,0,1000*11630*RES_hh_fec!L26/RES_hh_num!L26)</f>
        <v>2136.5457991515445</v>
      </c>
      <c r="M26" s="77">
        <f>IF(RES_hh_fec!M26=0,0,1000*11630*RES_hh_fec!M26/RES_hh_num!M26)</f>
        <v>2139.5472482401233</v>
      </c>
      <c r="N26" s="77">
        <f>IF(RES_hh_fec!N26=0,0,1000*11630*RES_hh_fec!N26/RES_hh_num!N26)</f>
        <v>2145.7855089634927</v>
      </c>
      <c r="O26" s="77">
        <f>IF(RES_hh_fec!O26=0,0,1000*11630*RES_hh_fec!O26/RES_hh_num!O26)</f>
        <v>2196.315823292086</v>
      </c>
      <c r="P26" s="77">
        <f>IF(RES_hh_fec!P26=0,0,1000*11630*RES_hh_fec!P26/RES_hh_num!P26)</f>
        <v>2218.0500127652144</v>
      </c>
      <c r="Q26" s="77">
        <f>IF(RES_hh_fec!Q26=0,0,1000*11630*RES_hh_fec!Q26/RES_hh_num!Q26)</f>
        <v>2230.1406568418533</v>
      </c>
      <c r="R26" s="77">
        <f>IF(RES_hh_fec!R26=0,0,1000*11630*RES_hh_fec!R26/RES_hh_num!R26)</f>
        <v>2269.2355065829993</v>
      </c>
      <c r="S26" s="77">
        <f>IF(RES_hh_fec!S26=0,0,1000*11630*RES_hh_fec!S26/RES_hh_num!S26)</f>
        <v>2282.0349280660689</v>
      </c>
      <c r="T26" s="77">
        <f>IF(RES_hh_fec!T26=0,0,1000*11630*RES_hh_fec!T26/RES_hh_num!T26)</f>
        <v>2288.653394800308</v>
      </c>
      <c r="U26" s="77">
        <f>IF(RES_hh_fec!U26=0,0,1000*11630*RES_hh_fec!U26/RES_hh_num!U26)</f>
        <v>2297.3757020811631</v>
      </c>
      <c r="V26" s="77">
        <f>IF(RES_hh_fec!V26=0,0,1000*11630*RES_hh_fec!V26/RES_hh_num!V26)</f>
        <v>2285.4544204334479</v>
      </c>
      <c r="W26" s="77">
        <f>IF(RES_hh_fec!W26=0,0,1000*11630*RES_hh_fec!W26/RES_hh_num!W26)</f>
        <v>2334.433636648886</v>
      </c>
      <c r="X26" s="77">
        <f>IF(RES_hh_fec!X26=0,0,1000*11630*RES_hh_fec!X26/RES_hh_num!X26)</f>
        <v>2287.7848733391847</v>
      </c>
      <c r="Y26" s="77">
        <f>IF(RES_hh_fec!Y26=0,0,1000*11630*RES_hh_fec!Y26/RES_hh_num!Y26)</f>
        <v>2253.8148928480127</v>
      </c>
      <c r="DA26" s="92" t="s">
        <v>492</v>
      </c>
    </row>
    <row r="27" spans="1:105" ht="12.95" customHeight="1" x14ac:dyDescent="0.25">
      <c r="A27" s="68" t="s">
        <v>54</v>
      </c>
      <c r="B27" s="69">
        <f>IF(RES_hh_fec!B27=0,0,1000*11630*RES_hh_fec!B27/RES_hh_num!B27)</f>
        <v>1131.8005749346812</v>
      </c>
      <c r="C27" s="69">
        <f>IF(RES_hh_fec!C27=0,0,1000*11630*RES_hh_fec!C27/RES_hh_num!C27)</f>
        <v>1177.8736290274746</v>
      </c>
      <c r="D27" s="69">
        <f>IF(RES_hh_fec!D27=0,0,1000*11630*RES_hh_fec!D27/RES_hh_num!D27)</f>
        <v>1181.7609556315579</v>
      </c>
      <c r="E27" s="69">
        <f>IF(RES_hh_fec!E27=0,0,1000*11630*RES_hh_fec!E27/RES_hh_num!E27)</f>
        <v>1193.5813976823672</v>
      </c>
      <c r="F27" s="69">
        <f>IF(RES_hh_fec!F27=0,0,1000*11630*RES_hh_fec!F27/RES_hh_num!F27)</f>
        <v>1219.7313682388703</v>
      </c>
      <c r="G27" s="69">
        <f>IF(RES_hh_fec!G27=0,0,1000*11630*RES_hh_fec!G27/RES_hh_num!G27)</f>
        <v>1167.5696940188081</v>
      </c>
      <c r="H27" s="69">
        <f>IF(RES_hh_fec!H27=0,0,1000*11630*RES_hh_fec!H27/RES_hh_num!H27)</f>
        <v>1066.5819886843913</v>
      </c>
      <c r="I27" s="69">
        <f>IF(RES_hh_fec!I27=0,0,1000*11630*RES_hh_fec!I27/RES_hh_num!I27)</f>
        <v>1046.1270175878385</v>
      </c>
      <c r="J27" s="69">
        <f>IF(RES_hh_fec!J27=0,0,1000*11630*RES_hh_fec!J27/RES_hh_num!J27)</f>
        <v>958.66615774261163</v>
      </c>
      <c r="K27" s="69">
        <f>IF(RES_hh_fec!K27=0,0,1000*11630*RES_hh_fec!K27/RES_hh_num!K27)</f>
        <v>957.03700221094255</v>
      </c>
      <c r="L27" s="69">
        <f>IF(RES_hh_fec!L27=0,0,1000*11630*RES_hh_fec!L27/RES_hh_num!L27)</f>
        <v>926.6465931208686</v>
      </c>
      <c r="M27" s="69">
        <f>IF(RES_hh_fec!M27=0,0,1000*11630*RES_hh_fec!M27/RES_hh_num!M27)</f>
        <v>975.9736015702133</v>
      </c>
      <c r="N27" s="69">
        <f>IF(RES_hh_fec!N27=0,0,1000*11630*RES_hh_fec!N27/RES_hh_num!N27)</f>
        <v>868.60216475625293</v>
      </c>
      <c r="O27" s="69">
        <f>IF(RES_hh_fec!O27=0,0,1000*11630*RES_hh_fec!O27/RES_hh_num!O27)</f>
        <v>889.65806525024607</v>
      </c>
      <c r="P27" s="69">
        <f>IF(RES_hh_fec!P27=0,0,1000*11630*RES_hh_fec!P27/RES_hh_num!P27)</f>
        <v>949.54294735545454</v>
      </c>
      <c r="Q27" s="69">
        <f>IF(RES_hh_fec!Q27=0,0,1000*11630*RES_hh_fec!Q27/RES_hh_num!Q27)</f>
        <v>919.12675354945304</v>
      </c>
      <c r="R27" s="69">
        <f>IF(RES_hh_fec!R27=0,0,1000*11630*RES_hh_fec!R27/RES_hh_num!R27)</f>
        <v>912.84181520814457</v>
      </c>
      <c r="S27" s="69">
        <f>IF(RES_hh_fec!S27=0,0,1000*11630*RES_hh_fec!S27/RES_hh_num!S27)</f>
        <v>953.61133978371049</v>
      </c>
      <c r="T27" s="69">
        <f>IF(RES_hh_fec!T27=0,0,1000*11630*RES_hh_fec!T27/RES_hh_num!T27)</f>
        <v>898.47093690897054</v>
      </c>
      <c r="U27" s="69">
        <f>IF(RES_hh_fec!U27=0,0,1000*11630*RES_hh_fec!U27/RES_hh_num!U27)</f>
        <v>1015.3503340253669</v>
      </c>
      <c r="V27" s="69">
        <f>IF(RES_hh_fec!V27=0,0,1000*11630*RES_hh_fec!V27/RES_hh_num!V27)</f>
        <v>1012.9725661447136</v>
      </c>
      <c r="W27" s="69">
        <f>IF(RES_hh_fec!W27=0,0,1000*11630*RES_hh_fec!W27/RES_hh_num!W27)</f>
        <v>990.58008517559051</v>
      </c>
      <c r="X27" s="69">
        <f>IF(RES_hh_fec!X27=0,0,1000*11630*RES_hh_fec!X27/RES_hh_num!X27)</f>
        <v>913.97296542213849</v>
      </c>
      <c r="Y27" s="69">
        <f>IF(RES_hh_fec!Y27=0,0,1000*11630*RES_hh_fec!Y27/RES_hh_num!Y27)</f>
        <v>825.66354500015154</v>
      </c>
      <c r="DA27" s="88" t="s">
        <v>276</v>
      </c>
    </row>
    <row r="28" spans="1:105" ht="12" customHeight="1" x14ac:dyDescent="0.25">
      <c r="A28" s="28" t="s">
        <v>51</v>
      </c>
      <c r="B28" s="72">
        <f>IF(RES_hh_fec!B28=0,0,1000*11630*RES_hh_fec!B28/RES_hh_num!B28)</f>
        <v>0</v>
      </c>
      <c r="C28" s="72">
        <f>IF(RES_hh_fec!C28=0,0,1000*11630*RES_hh_fec!C28/RES_hh_num!C28)</f>
        <v>0</v>
      </c>
      <c r="D28" s="72">
        <f>IF(RES_hh_fec!D28=0,0,1000*11630*RES_hh_fec!D28/RES_hh_num!D28)</f>
        <v>0</v>
      </c>
      <c r="E28" s="72">
        <f>IF(RES_hh_fec!E28=0,0,1000*11630*RES_hh_fec!E28/RES_hh_num!E28)</f>
        <v>0</v>
      </c>
      <c r="F28" s="72">
        <f>IF(RES_hh_fec!F28=0,0,1000*11630*RES_hh_fec!F28/RES_hh_num!F28)</f>
        <v>0</v>
      </c>
      <c r="G28" s="72">
        <f>IF(RES_hh_fec!G28=0,0,1000*11630*RES_hh_fec!G28/RES_hh_num!G28)</f>
        <v>0</v>
      </c>
      <c r="H28" s="72">
        <f>IF(RES_hh_fec!H28=0,0,1000*11630*RES_hh_fec!H28/RES_hh_num!H28)</f>
        <v>0</v>
      </c>
      <c r="I28" s="72">
        <f>IF(RES_hh_fec!I28=0,0,1000*11630*RES_hh_fec!I28/RES_hh_num!I28)</f>
        <v>0</v>
      </c>
      <c r="J28" s="72">
        <f>IF(RES_hh_fec!J28=0,0,1000*11630*RES_hh_fec!J28/RES_hh_num!J28)</f>
        <v>0</v>
      </c>
      <c r="K28" s="72">
        <f>IF(RES_hh_fec!K28=0,0,1000*11630*RES_hh_fec!K28/RES_hh_num!K28)</f>
        <v>0</v>
      </c>
      <c r="L28" s="72">
        <f>IF(RES_hh_fec!L28=0,0,1000*11630*RES_hh_fec!L28/RES_hh_num!L28)</f>
        <v>0</v>
      </c>
      <c r="M28" s="72">
        <f>IF(RES_hh_fec!M28=0,0,1000*11630*RES_hh_fec!M28/RES_hh_num!M28)</f>
        <v>0</v>
      </c>
      <c r="N28" s="72">
        <f>IF(RES_hh_fec!N28=0,0,1000*11630*RES_hh_fec!N28/RES_hh_num!N28)</f>
        <v>0</v>
      </c>
      <c r="O28" s="72">
        <f>IF(RES_hh_fec!O28=0,0,1000*11630*RES_hh_fec!O28/RES_hh_num!O28)</f>
        <v>0</v>
      </c>
      <c r="P28" s="72">
        <f>IF(RES_hh_fec!P28=0,0,1000*11630*RES_hh_fec!P28/RES_hh_num!P28)</f>
        <v>0</v>
      </c>
      <c r="Q28" s="72">
        <f>IF(RES_hh_fec!Q28=0,0,1000*11630*RES_hh_fec!Q28/RES_hh_num!Q28)</f>
        <v>0</v>
      </c>
      <c r="R28" s="72">
        <f>IF(RES_hh_fec!R28=0,0,1000*11630*RES_hh_fec!R28/RES_hh_num!R28)</f>
        <v>0</v>
      </c>
      <c r="S28" s="72">
        <f>IF(RES_hh_fec!S28=0,0,1000*11630*RES_hh_fec!S28/RES_hh_num!S28)</f>
        <v>0</v>
      </c>
      <c r="T28" s="72">
        <f>IF(RES_hh_fec!T28=0,0,1000*11630*RES_hh_fec!T28/RES_hh_num!T28)</f>
        <v>0</v>
      </c>
      <c r="U28" s="72">
        <f>IF(RES_hh_fec!U28=0,0,1000*11630*RES_hh_fec!U28/RES_hh_num!U28)</f>
        <v>0</v>
      </c>
      <c r="V28" s="72">
        <f>IF(RES_hh_fec!V28=0,0,1000*11630*RES_hh_fec!V28/RES_hh_num!V28)</f>
        <v>0</v>
      </c>
      <c r="W28" s="72">
        <f>IF(RES_hh_fec!W28=0,0,1000*11630*RES_hh_fec!W28/RES_hh_num!W28)</f>
        <v>0</v>
      </c>
      <c r="X28" s="72">
        <f>IF(RES_hh_fec!X28=0,0,1000*11630*RES_hh_fec!X28/RES_hh_num!X28)</f>
        <v>0</v>
      </c>
      <c r="Y28" s="72">
        <f>IF(RES_hh_fec!Y28=0,0,1000*11630*RES_hh_fec!Y28/RES_hh_num!Y28)</f>
        <v>0</v>
      </c>
      <c r="DA28" s="89" t="s">
        <v>493</v>
      </c>
    </row>
    <row r="29" spans="1:105" s="2" customFormat="1" ht="12" customHeight="1" x14ac:dyDescent="0.25">
      <c r="A29" s="28" t="s">
        <v>74</v>
      </c>
      <c r="B29" s="72">
        <f>IF(RES_hh_fec!B29=0,0,1000*11630*RES_hh_fec!B29/RES_hh_num!B29)</f>
        <v>1243.7378162272662</v>
      </c>
      <c r="C29" s="72">
        <f>IF(RES_hh_fec!C29=0,0,1000*11630*RES_hh_fec!C29/RES_hh_num!C29)</f>
        <v>1263.6036360187663</v>
      </c>
      <c r="D29" s="72">
        <f>IF(RES_hh_fec!D29=0,0,1000*11630*RES_hh_fec!D29/RES_hh_num!D29)</f>
        <v>1266.9198352259209</v>
      </c>
      <c r="E29" s="72">
        <f>IF(RES_hh_fec!E29=0,0,1000*11630*RES_hh_fec!E29/RES_hh_num!E29)</f>
        <v>1317.2677480985367</v>
      </c>
      <c r="F29" s="72">
        <f>IF(RES_hh_fec!F29=0,0,1000*11630*RES_hh_fec!F29/RES_hh_num!F29)</f>
        <v>1344.4458645183238</v>
      </c>
      <c r="G29" s="72">
        <f>IF(RES_hh_fec!G29=0,0,1000*11630*RES_hh_fec!G29/RES_hh_num!G29)</f>
        <v>1289.7610580438707</v>
      </c>
      <c r="H29" s="72">
        <f>IF(RES_hh_fec!H29=0,0,1000*11630*RES_hh_fec!H29/RES_hh_num!H29)</f>
        <v>1157.5282519011841</v>
      </c>
      <c r="I29" s="72">
        <f>IF(RES_hh_fec!I29=0,0,1000*11630*RES_hh_fec!I29/RES_hh_num!I29)</f>
        <v>1170.2070798546808</v>
      </c>
      <c r="J29" s="72">
        <f>IF(RES_hh_fec!J29=0,0,1000*11630*RES_hh_fec!J29/RES_hh_num!J29)</f>
        <v>1059.8954595907837</v>
      </c>
      <c r="K29" s="72">
        <f>IF(RES_hh_fec!K29=0,0,1000*11630*RES_hh_fec!K29/RES_hh_num!K29)</f>
        <v>1044.7255930288231</v>
      </c>
      <c r="L29" s="72">
        <f>IF(RES_hh_fec!L29=0,0,1000*11630*RES_hh_fec!L29/RES_hh_num!L29)</f>
        <v>1018.8766936202099</v>
      </c>
      <c r="M29" s="72">
        <f>IF(RES_hh_fec!M29=0,0,1000*11630*RES_hh_fec!M29/RES_hh_num!M29)</f>
        <v>1045.0289123695025</v>
      </c>
      <c r="N29" s="72">
        <f>IF(RES_hh_fec!N29=0,0,1000*11630*RES_hh_fec!N29/RES_hh_num!N29)</f>
        <v>993.04630068974848</v>
      </c>
      <c r="O29" s="72">
        <f>IF(RES_hh_fec!O29=0,0,1000*11630*RES_hh_fec!O29/RES_hh_num!O29)</f>
        <v>1003.9840576981619</v>
      </c>
      <c r="P29" s="72">
        <f>IF(RES_hh_fec!P29=0,0,1000*11630*RES_hh_fec!P29/RES_hh_num!P29)</f>
        <v>1013.3074991192215</v>
      </c>
      <c r="Q29" s="72">
        <f>IF(RES_hh_fec!Q29=0,0,1000*11630*RES_hh_fec!Q29/RES_hh_num!Q29)</f>
        <v>1037.3089178272355</v>
      </c>
      <c r="R29" s="72">
        <f>IF(RES_hh_fec!R29=0,0,1000*11630*RES_hh_fec!R29/RES_hh_num!R29)</f>
        <v>1045.1634667259293</v>
      </c>
      <c r="S29" s="72">
        <f>IF(RES_hh_fec!S29=0,0,1000*11630*RES_hh_fec!S29/RES_hh_num!S29)</f>
        <v>1063.7720602947959</v>
      </c>
      <c r="T29" s="72">
        <f>IF(RES_hh_fec!T29=0,0,1000*11630*RES_hh_fec!T29/RES_hh_num!T29)</f>
        <v>1085.0061280598895</v>
      </c>
      <c r="U29" s="72">
        <f>IF(RES_hh_fec!U29=0,0,1000*11630*RES_hh_fec!U29/RES_hh_num!U29)</f>
        <v>1172.1179548479038</v>
      </c>
      <c r="V29" s="72">
        <f>IF(RES_hh_fec!V29=0,0,1000*11630*RES_hh_fec!V29/RES_hh_num!V29)</f>
        <v>1086.5727662408922</v>
      </c>
      <c r="W29" s="72">
        <f>IF(RES_hh_fec!W29=0,0,1000*11630*RES_hh_fec!W29/RES_hh_num!W29)</f>
        <v>1108.4973465489379</v>
      </c>
      <c r="X29" s="72">
        <f>IF(RES_hh_fec!X29=0,0,1000*11630*RES_hh_fec!X29/RES_hh_num!X29)</f>
        <v>1023.5601385731296</v>
      </c>
      <c r="Y29" s="72">
        <f>IF(RES_hh_fec!Y29=0,0,1000*11630*RES_hh_fec!Y29/RES_hh_num!Y29)</f>
        <v>975.38746899568434</v>
      </c>
      <c r="DA29" s="89" t="s">
        <v>494</v>
      </c>
    </row>
    <row r="30" spans="1:105" ht="12" customHeight="1" x14ac:dyDescent="0.25">
      <c r="A30" s="28" t="s">
        <v>189</v>
      </c>
      <c r="B30" s="72">
        <f>IF(RES_hh_fec!B30=0,0,1000*11630*RES_hh_fec!B30/RES_hh_num!B30)</f>
        <v>0</v>
      </c>
      <c r="C30" s="72">
        <f>IF(RES_hh_fec!C30=0,0,1000*11630*RES_hh_fec!C30/RES_hh_num!C30)</f>
        <v>0</v>
      </c>
      <c r="D30" s="72">
        <f>IF(RES_hh_fec!D30=0,0,1000*11630*RES_hh_fec!D30/RES_hh_num!D30)</f>
        <v>0</v>
      </c>
      <c r="E30" s="72">
        <f>IF(RES_hh_fec!E30=0,0,1000*11630*RES_hh_fec!E30/RES_hh_num!E30)</f>
        <v>0</v>
      </c>
      <c r="F30" s="72">
        <f>IF(RES_hh_fec!F30=0,0,1000*11630*RES_hh_fec!F30/RES_hh_num!F30)</f>
        <v>0</v>
      </c>
      <c r="G30" s="72">
        <f>IF(RES_hh_fec!G30=0,0,1000*11630*RES_hh_fec!G30/RES_hh_num!G30)</f>
        <v>0</v>
      </c>
      <c r="H30" s="72">
        <f>IF(RES_hh_fec!H30=0,0,1000*11630*RES_hh_fec!H30/RES_hh_num!H30)</f>
        <v>0</v>
      </c>
      <c r="I30" s="72">
        <f>IF(RES_hh_fec!I30=0,0,1000*11630*RES_hh_fec!I30/RES_hh_num!I30)</f>
        <v>0</v>
      </c>
      <c r="J30" s="72">
        <f>IF(RES_hh_fec!J30=0,0,1000*11630*RES_hh_fec!J30/RES_hh_num!J30)</f>
        <v>0</v>
      </c>
      <c r="K30" s="72">
        <f>IF(RES_hh_fec!K30=0,0,1000*11630*RES_hh_fec!K30/RES_hh_num!K30)</f>
        <v>0</v>
      </c>
      <c r="L30" s="72">
        <f>IF(RES_hh_fec!L30=0,0,1000*11630*RES_hh_fec!L30/RES_hh_num!L30)</f>
        <v>0</v>
      </c>
      <c r="M30" s="72">
        <f>IF(RES_hh_fec!M30=0,0,1000*11630*RES_hh_fec!M30/RES_hh_num!M30)</f>
        <v>0</v>
      </c>
      <c r="N30" s="72">
        <f>IF(RES_hh_fec!N30=0,0,1000*11630*RES_hh_fec!N30/RES_hh_num!N30)</f>
        <v>0</v>
      </c>
      <c r="O30" s="72">
        <f>IF(RES_hh_fec!O30=0,0,1000*11630*RES_hh_fec!O30/RES_hh_num!O30)</f>
        <v>0</v>
      </c>
      <c r="P30" s="72">
        <f>IF(RES_hh_fec!P30=0,0,1000*11630*RES_hh_fec!P30/RES_hh_num!P30)</f>
        <v>0</v>
      </c>
      <c r="Q30" s="72">
        <f>IF(RES_hh_fec!Q30=0,0,1000*11630*RES_hh_fec!Q30/RES_hh_num!Q30)</f>
        <v>0</v>
      </c>
      <c r="R30" s="72">
        <f>IF(RES_hh_fec!R30=0,0,1000*11630*RES_hh_fec!R30/RES_hh_num!R30)</f>
        <v>0</v>
      </c>
      <c r="S30" s="72">
        <f>IF(RES_hh_fec!S30=0,0,1000*11630*RES_hh_fec!S30/RES_hh_num!S30)</f>
        <v>0</v>
      </c>
      <c r="T30" s="72">
        <f>IF(RES_hh_fec!T30=0,0,1000*11630*RES_hh_fec!T30/RES_hh_num!T30)</f>
        <v>0</v>
      </c>
      <c r="U30" s="72">
        <f>IF(RES_hh_fec!U30=0,0,1000*11630*RES_hh_fec!U30/RES_hh_num!U30)</f>
        <v>0</v>
      </c>
      <c r="V30" s="72">
        <f>IF(RES_hh_fec!V30=0,0,1000*11630*RES_hh_fec!V30/RES_hh_num!V30)</f>
        <v>0</v>
      </c>
      <c r="W30" s="72">
        <f>IF(RES_hh_fec!W30=0,0,1000*11630*RES_hh_fec!W30/RES_hh_num!W30)</f>
        <v>0</v>
      </c>
      <c r="X30" s="72">
        <f>IF(RES_hh_fec!X30=0,0,1000*11630*RES_hh_fec!X30/RES_hh_num!X30)</f>
        <v>0</v>
      </c>
      <c r="Y30" s="72">
        <f>IF(RES_hh_fec!Y30=0,0,1000*11630*RES_hh_fec!Y30/RES_hh_num!Y30)</f>
        <v>0</v>
      </c>
      <c r="DA30" s="89" t="s">
        <v>495</v>
      </c>
    </row>
    <row r="31" spans="1:105" ht="12" customHeight="1" x14ac:dyDescent="0.25">
      <c r="A31" s="28" t="s">
        <v>202</v>
      </c>
      <c r="B31" s="72">
        <f>IF(RES_hh_fec!B31=0,0,1000*11630*RES_hh_fec!B31/RES_hh_num!B31)</f>
        <v>0</v>
      </c>
      <c r="C31" s="72">
        <f>IF(RES_hh_fec!C31=0,0,1000*11630*RES_hh_fec!C31/RES_hh_num!C31)</f>
        <v>0</v>
      </c>
      <c r="D31" s="72">
        <f>IF(RES_hh_fec!D31=0,0,1000*11630*RES_hh_fec!D31/RES_hh_num!D31)</f>
        <v>0</v>
      </c>
      <c r="E31" s="72">
        <f>IF(RES_hh_fec!E31=0,0,1000*11630*RES_hh_fec!E31/RES_hh_num!E31)</f>
        <v>0</v>
      </c>
      <c r="F31" s="72">
        <f>IF(RES_hh_fec!F31=0,0,1000*11630*RES_hh_fec!F31/RES_hh_num!F31)</f>
        <v>0</v>
      </c>
      <c r="G31" s="72">
        <f>IF(RES_hh_fec!G31=0,0,1000*11630*RES_hh_fec!G31/RES_hh_num!G31)</f>
        <v>0</v>
      </c>
      <c r="H31" s="72">
        <f>IF(RES_hh_fec!H31=0,0,1000*11630*RES_hh_fec!H31/RES_hh_num!H31)</f>
        <v>0</v>
      </c>
      <c r="I31" s="72">
        <f>IF(RES_hh_fec!I31=0,0,1000*11630*RES_hh_fec!I31/RES_hh_num!I31)</f>
        <v>0</v>
      </c>
      <c r="J31" s="72">
        <f>IF(RES_hh_fec!J31=0,0,1000*11630*RES_hh_fec!J31/RES_hh_num!J31)</f>
        <v>0</v>
      </c>
      <c r="K31" s="72">
        <f>IF(RES_hh_fec!K31=0,0,1000*11630*RES_hh_fec!K31/RES_hh_num!K31)</f>
        <v>0</v>
      </c>
      <c r="L31" s="72">
        <f>IF(RES_hh_fec!L31=0,0,1000*11630*RES_hh_fec!L31/RES_hh_num!L31)</f>
        <v>0</v>
      </c>
      <c r="M31" s="72">
        <f>IF(RES_hh_fec!M31=0,0,1000*11630*RES_hh_fec!M31/RES_hh_num!M31)</f>
        <v>0</v>
      </c>
      <c r="N31" s="72">
        <f>IF(RES_hh_fec!N31=0,0,1000*11630*RES_hh_fec!N31/RES_hh_num!N31)</f>
        <v>0</v>
      </c>
      <c r="O31" s="72">
        <f>IF(RES_hh_fec!O31=0,0,1000*11630*RES_hh_fec!O31/RES_hh_num!O31)</f>
        <v>0</v>
      </c>
      <c r="P31" s="72">
        <f>IF(RES_hh_fec!P31=0,0,1000*11630*RES_hh_fec!P31/RES_hh_num!P31)</f>
        <v>0</v>
      </c>
      <c r="Q31" s="72">
        <f>IF(RES_hh_fec!Q31=0,0,1000*11630*RES_hh_fec!Q31/RES_hh_num!Q31)</f>
        <v>0</v>
      </c>
      <c r="R31" s="72">
        <f>IF(RES_hh_fec!R31=0,0,1000*11630*RES_hh_fec!R31/RES_hh_num!R31)</f>
        <v>0</v>
      </c>
      <c r="S31" s="72">
        <f>IF(RES_hh_fec!S31=0,0,1000*11630*RES_hh_fec!S31/RES_hh_num!S31)</f>
        <v>0</v>
      </c>
      <c r="T31" s="72">
        <f>IF(RES_hh_fec!T31=0,0,1000*11630*RES_hh_fec!T31/RES_hh_num!T31)</f>
        <v>0</v>
      </c>
      <c r="U31" s="72">
        <f>IF(RES_hh_fec!U31=0,0,1000*11630*RES_hh_fec!U31/RES_hh_num!U31)</f>
        <v>0</v>
      </c>
      <c r="V31" s="72">
        <f>IF(RES_hh_fec!V31=0,0,1000*11630*RES_hh_fec!V31/RES_hh_num!V31)</f>
        <v>0</v>
      </c>
      <c r="W31" s="72">
        <f>IF(RES_hh_fec!W31=0,0,1000*11630*RES_hh_fec!W31/RES_hh_num!W31)</f>
        <v>0</v>
      </c>
      <c r="X31" s="72">
        <f>IF(RES_hh_fec!X31=0,0,1000*11630*RES_hh_fec!X31/RES_hh_num!X31)</f>
        <v>0</v>
      </c>
      <c r="Y31" s="72">
        <f>IF(RES_hh_fec!Y31=0,0,1000*11630*RES_hh_fec!Y31/RES_hh_num!Y31)</f>
        <v>0</v>
      </c>
      <c r="DA31" s="89" t="s">
        <v>496</v>
      </c>
    </row>
    <row r="32" spans="1:105" ht="12" customHeight="1" x14ac:dyDescent="0.25">
      <c r="A32" s="32" t="s">
        <v>53</v>
      </c>
      <c r="B32" s="77">
        <f>IF(RES_hh_fec!B32=0,0,1000*11630*RES_hh_fec!B32/RES_hh_num!B32)</f>
        <v>850.25698387979389</v>
      </c>
      <c r="C32" s="77">
        <f>IF(RES_hh_fec!C32=0,0,1000*11630*RES_hh_fec!C32/RES_hh_num!C32)</f>
        <v>988.84694622995437</v>
      </c>
      <c r="D32" s="77">
        <f>IF(RES_hh_fec!D32=0,0,1000*11630*RES_hh_fec!D32/RES_hh_num!D32)</f>
        <v>1010.539259769056</v>
      </c>
      <c r="E32" s="77">
        <f>IF(RES_hh_fec!E32=0,0,1000*11630*RES_hh_fec!E32/RES_hh_num!E32)</f>
        <v>959.55183409676408</v>
      </c>
      <c r="F32" s="77">
        <f>IF(RES_hh_fec!F32=0,0,1000*11630*RES_hh_fec!F32/RES_hh_num!F32)</f>
        <v>1001.2105796165124</v>
      </c>
      <c r="G32" s="77">
        <f>IF(RES_hh_fec!G32=0,0,1000*11630*RES_hh_fec!G32/RES_hh_num!G32)</f>
        <v>963.14598393755625</v>
      </c>
      <c r="H32" s="77">
        <f>IF(RES_hh_fec!H32=0,0,1000*11630*RES_hh_fec!H32/RES_hh_num!H32)</f>
        <v>914.29047609795418</v>
      </c>
      <c r="I32" s="77">
        <f>IF(RES_hh_fec!I32=0,0,1000*11630*RES_hh_fec!I32/RES_hh_num!I32)</f>
        <v>833.36338802199282</v>
      </c>
      <c r="J32" s="77">
        <f>IF(RES_hh_fec!J32=0,0,1000*11630*RES_hh_fec!J32/RES_hh_num!J32)</f>
        <v>776.39115663914527</v>
      </c>
      <c r="K32" s="77">
        <f>IF(RES_hh_fec!K32=0,0,1000*11630*RES_hh_fec!K32/RES_hh_num!K32)</f>
        <v>803.54845365521749</v>
      </c>
      <c r="L32" s="77">
        <f>IF(RES_hh_fec!L32=0,0,1000*11630*RES_hh_fec!L32/RES_hh_num!L32)</f>
        <v>765.83774069183505</v>
      </c>
      <c r="M32" s="77">
        <f>IF(RES_hh_fec!M32=0,0,1000*11630*RES_hh_fec!M32/RES_hh_num!M32)</f>
        <v>854.88170142641434</v>
      </c>
      <c r="N32" s="77">
        <f>IF(RES_hh_fec!N32=0,0,1000*11630*RES_hh_fec!N32/RES_hh_num!N32)</f>
        <v>643.04681690958103</v>
      </c>
      <c r="O32" s="77">
        <f>IF(RES_hh_fec!O32=0,0,1000*11630*RES_hh_fec!O32/RES_hh_num!O32)</f>
        <v>700.03255293955135</v>
      </c>
      <c r="P32" s="77">
        <f>IF(RES_hh_fec!P32=0,0,1000*11630*RES_hh_fec!P32/RES_hh_num!P32)</f>
        <v>854.64196108041938</v>
      </c>
      <c r="Q32" s="77">
        <f>IF(RES_hh_fec!Q32=0,0,1000*11630*RES_hh_fec!Q32/RES_hh_num!Q32)</f>
        <v>750.80986370816652</v>
      </c>
      <c r="R32" s="77">
        <f>IF(RES_hh_fec!R32=0,0,1000*11630*RES_hh_fec!R32/RES_hh_num!R32)</f>
        <v>733.27622200402755</v>
      </c>
      <c r="S32" s="77">
        <f>IF(RES_hh_fec!S32=0,0,1000*11630*RES_hh_fec!S32/RES_hh_num!S32)</f>
        <v>810.27925193517217</v>
      </c>
      <c r="T32" s="77">
        <f>IF(RES_hh_fec!T32=0,0,1000*11630*RES_hh_fec!T32/RES_hh_num!T32)</f>
        <v>674.7694981250022</v>
      </c>
      <c r="U32" s="77">
        <f>IF(RES_hh_fec!U32=0,0,1000*11630*RES_hh_fec!U32/RES_hh_num!U32)</f>
        <v>829.44365244606354</v>
      </c>
      <c r="V32" s="77">
        <f>IF(RES_hh_fec!V32=0,0,1000*11630*RES_hh_fec!V32/RES_hh_num!V32)</f>
        <v>927.64654745582834</v>
      </c>
      <c r="W32" s="77">
        <f>IF(RES_hh_fec!W32=0,0,1000*11630*RES_hh_fec!W32/RES_hh_num!W32)</f>
        <v>852.94608722626083</v>
      </c>
      <c r="X32" s="77">
        <f>IF(RES_hh_fec!X32=0,0,1000*11630*RES_hh_fec!X32/RES_hh_num!X32)</f>
        <v>775.87176109668405</v>
      </c>
      <c r="Y32" s="77">
        <f>IF(RES_hh_fec!Y32=0,0,1000*11630*RES_hh_fec!Y32/RES_hh_num!Y32)</f>
        <v>610.42351896745436</v>
      </c>
      <c r="DA32" s="92" t="s">
        <v>497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>
        <f>IF(RES_hh_tes!B3=0,0,1000*11630*RES_hh_tes!B3/RES_hh_num!B3)</f>
        <v>8200.7242279705424</v>
      </c>
      <c r="C3" s="65">
        <f>IF(RES_hh_tes!C3=0,0,1000*11630*RES_hh_tes!C3/RES_hh_num!C3)</f>
        <v>7827.6291901378445</v>
      </c>
      <c r="D3" s="65">
        <f>IF(RES_hh_tes!D3=0,0,1000*11630*RES_hh_tes!D3/RES_hh_num!D3)</f>
        <v>8037.9891468614724</v>
      </c>
      <c r="E3" s="65">
        <f>IF(RES_hh_tes!E3=0,0,1000*11630*RES_hh_tes!E3/RES_hh_num!E3)</f>
        <v>8707.1743079300686</v>
      </c>
      <c r="F3" s="65">
        <f>IF(RES_hh_tes!F3=0,0,1000*11630*RES_hh_tes!F3/RES_hh_num!F3)</f>
        <v>8317.4489282905033</v>
      </c>
      <c r="G3" s="65">
        <f>IF(RES_hh_tes!G3=0,0,1000*11630*RES_hh_tes!G3/RES_hh_num!G3)</f>
        <v>8293.9197749565537</v>
      </c>
      <c r="H3" s="65">
        <f>IF(RES_hh_tes!H3=0,0,1000*11630*RES_hh_tes!H3/RES_hh_num!H3)</f>
        <v>9115.7982892967448</v>
      </c>
      <c r="I3" s="65">
        <f>IF(RES_hh_tes!I3=0,0,1000*11630*RES_hh_tes!I3/RES_hh_num!I3)</f>
        <v>10231.594098070154</v>
      </c>
      <c r="J3" s="65">
        <f>IF(RES_hh_tes!J3=0,0,1000*11630*RES_hh_tes!J3/RES_hh_num!J3)</f>
        <v>10131.919233377559</v>
      </c>
      <c r="K3" s="65">
        <f>IF(RES_hh_tes!K3=0,0,1000*11630*RES_hh_tes!K3/RES_hh_num!K3)</f>
        <v>10302.296904652034</v>
      </c>
      <c r="L3" s="65">
        <f>IF(RES_hh_tes!L3=0,0,1000*11630*RES_hh_tes!L3/RES_hh_num!L3)</f>
        <v>10216.790999562571</v>
      </c>
      <c r="M3" s="65">
        <f>IF(RES_hh_tes!M3=0,0,1000*11630*RES_hh_tes!M3/RES_hh_num!M3)</f>
        <v>9949.6123097333693</v>
      </c>
      <c r="N3" s="65">
        <f>IF(RES_hh_tes!N3=0,0,1000*11630*RES_hh_tes!N3/RES_hh_num!N3)</f>
        <v>10697.141156891721</v>
      </c>
      <c r="O3" s="65">
        <f>IF(RES_hh_tes!O3=0,0,1000*11630*RES_hh_tes!O3/RES_hh_num!O3)</f>
        <v>9337.7098965496443</v>
      </c>
      <c r="P3" s="65">
        <f>IF(RES_hh_tes!P3=0,0,1000*11630*RES_hh_tes!P3/RES_hh_num!P3)</f>
        <v>8720.1020167508068</v>
      </c>
      <c r="Q3" s="65">
        <f>IF(RES_hh_tes!Q3=0,0,1000*11630*RES_hh_tes!Q3/RES_hh_num!Q3)</f>
        <v>9508.9525528325285</v>
      </c>
      <c r="R3" s="65">
        <f>IF(RES_hh_tes!R3=0,0,1000*11630*RES_hh_tes!R3/RES_hh_num!R3)</f>
        <v>10324.228233207687</v>
      </c>
      <c r="S3" s="65">
        <f>IF(RES_hh_tes!S3=0,0,1000*11630*RES_hh_tes!S3/RES_hh_num!S3)</f>
        <v>10348.122548265133</v>
      </c>
      <c r="T3" s="65">
        <f>IF(RES_hh_tes!T3=0,0,1000*11630*RES_hh_tes!T3/RES_hh_num!T3)</f>
        <v>11011.375521202481</v>
      </c>
      <c r="U3" s="65">
        <f>IF(RES_hh_tes!U3=0,0,1000*11630*RES_hh_tes!U3/RES_hh_num!U3)</f>
        <v>11488.860303932343</v>
      </c>
      <c r="V3" s="65">
        <f>IF(RES_hh_tes!V3=0,0,1000*11630*RES_hh_tes!V3/RES_hh_num!V3)</f>
        <v>11455.085987097869</v>
      </c>
      <c r="W3" s="65">
        <f>IF(RES_hh_tes!W3=0,0,1000*11630*RES_hh_tes!W3/RES_hh_num!W3)</f>
        <v>11204.112164204284</v>
      </c>
      <c r="X3" s="65">
        <f>IF(RES_hh_tes!X3=0,0,1000*11630*RES_hh_tes!X3/RES_hh_num!X3)</f>
        <v>11179.29046860523</v>
      </c>
      <c r="Y3" s="65">
        <f>IF(RES_hh_tes!Y3=0,0,1000*11630*RES_hh_tes!Y3/RES_hh_num!Y3)</f>
        <v>11088.770609892848</v>
      </c>
      <c r="DA3" s="87" t="s">
        <v>278</v>
      </c>
    </row>
    <row r="4" spans="1:105" ht="12.95" customHeight="1" x14ac:dyDescent="0.25">
      <c r="A4" s="68" t="s">
        <v>57</v>
      </c>
      <c r="B4" s="69">
        <f>IF(RES_hh_tes!B4=0,0,1000*11630*RES_hh_tes!B4/RES_hh_num!B4)</f>
        <v>3227.6509903477886</v>
      </c>
      <c r="C4" s="69">
        <f>IF(RES_hh_tes!C4=0,0,1000*11630*RES_hh_tes!C4/RES_hh_num!C4)</f>
        <v>3235.2740185113635</v>
      </c>
      <c r="D4" s="69">
        <f>IF(RES_hh_tes!D4=0,0,1000*11630*RES_hh_tes!D4/RES_hh_num!D4)</f>
        <v>3318.0464265935898</v>
      </c>
      <c r="E4" s="69">
        <f>IF(RES_hh_tes!E4=0,0,1000*11630*RES_hh_tes!E4/RES_hh_num!E4)</f>
        <v>3412.4023330680016</v>
      </c>
      <c r="F4" s="69">
        <f>IF(RES_hh_tes!F4=0,0,1000*11630*RES_hh_tes!F4/RES_hh_num!F4)</f>
        <v>3037.107134726275</v>
      </c>
      <c r="G4" s="69">
        <f>IF(RES_hh_tes!G4=0,0,1000*11630*RES_hh_tes!G4/RES_hh_num!G4)</f>
        <v>2621.4906345100153</v>
      </c>
      <c r="H4" s="69">
        <f>IF(RES_hh_tes!H4=0,0,1000*11630*RES_hh_tes!H4/RES_hh_num!H4)</f>
        <v>2643.9947540509115</v>
      </c>
      <c r="I4" s="69">
        <f>IF(RES_hh_tes!I4=0,0,1000*11630*RES_hh_tes!I4/RES_hh_num!I4)</f>
        <v>2516.4396003482211</v>
      </c>
      <c r="J4" s="69">
        <f>IF(RES_hh_tes!J4=0,0,1000*11630*RES_hh_tes!J4/RES_hh_num!J4)</f>
        <v>2179.9037994588898</v>
      </c>
      <c r="K4" s="69">
        <f>IF(RES_hh_tes!K4=0,0,1000*11630*RES_hh_tes!K4/RES_hh_num!K4)</f>
        <v>2403.7373930297831</v>
      </c>
      <c r="L4" s="69">
        <f>IF(RES_hh_tes!L4=0,0,1000*11630*RES_hh_tes!L4/RES_hh_num!L4)</f>
        <v>1970.291738351581</v>
      </c>
      <c r="M4" s="69">
        <f>IF(RES_hh_tes!M4=0,0,1000*11630*RES_hh_tes!M4/RES_hh_num!M4)</f>
        <v>2261.3432940044909</v>
      </c>
      <c r="N4" s="69">
        <f>IF(RES_hh_tes!N4=0,0,1000*11630*RES_hh_tes!N4/RES_hh_num!N4)</f>
        <v>2168.0913672279348</v>
      </c>
      <c r="O4" s="69">
        <f>IF(RES_hh_tes!O4=0,0,1000*11630*RES_hh_tes!O4/RES_hh_num!O4)</f>
        <v>1767.9840940813679</v>
      </c>
      <c r="P4" s="69">
        <f>IF(RES_hh_tes!P4=0,0,1000*11630*RES_hh_tes!P4/RES_hh_num!P4)</f>
        <v>1604.0661023833536</v>
      </c>
      <c r="Q4" s="69">
        <f>IF(RES_hh_tes!Q4=0,0,1000*11630*RES_hh_tes!Q4/RES_hh_num!Q4)</f>
        <v>2062.0905722946582</v>
      </c>
      <c r="R4" s="69">
        <f>IF(RES_hh_tes!R4=0,0,1000*11630*RES_hh_tes!R4/RES_hh_num!R4)</f>
        <v>2151.3627029101158</v>
      </c>
      <c r="S4" s="69">
        <f>IF(RES_hh_tes!S4=0,0,1000*11630*RES_hh_tes!S4/RES_hh_num!S4)</f>
        <v>2222.3986626930828</v>
      </c>
      <c r="T4" s="69">
        <f>IF(RES_hh_tes!T4=0,0,1000*11630*RES_hh_tes!T4/RES_hh_num!T4)</f>
        <v>2351.8439836154434</v>
      </c>
      <c r="U4" s="69">
        <f>IF(RES_hh_tes!U4=0,0,1000*11630*RES_hh_tes!U4/RES_hh_num!U4)</f>
        <v>2672.7385304174618</v>
      </c>
      <c r="V4" s="69">
        <f>IF(RES_hh_tes!V4=0,0,1000*11630*RES_hh_tes!V4/RES_hh_num!V4)</f>
        <v>2747.8052669186995</v>
      </c>
      <c r="W4" s="69">
        <f>IF(RES_hh_tes!W4=0,0,1000*11630*RES_hh_tes!W4/RES_hh_num!W4)</f>
        <v>2570.6594377014026</v>
      </c>
      <c r="X4" s="69">
        <f>IF(RES_hh_tes!X4=0,0,1000*11630*RES_hh_tes!X4/RES_hh_num!X4)</f>
        <v>2699.0597513978087</v>
      </c>
      <c r="Y4" s="69">
        <f>IF(RES_hh_tes!Y4=0,0,1000*11630*RES_hh_tes!Y4/RES_hh_num!Y4)</f>
        <v>2260.6898245373882</v>
      </c>
      <c r="DA4" s="88" t="s">
        <v>279</v>
      </c>
    </row>
    <row r="5" spans="1:105" ht="12" customHeight="1" x14ac:dyDescent="0.25">
      <c r="A5" s="28" t="s">
        <v>51</v>
      </c>
      <c r="B5" s="72">
        <f>IF(RES_hh_tes!B5=0,0,1000*11630*RES_hh_tes!B5/RES_hh_num!B5)</f>
        <v>0</v>
      </c>
      <c r="C5" s="72">
        <f>IF(RES_hh_tes!C5=0,0,1000*11630*RES_hh_tes!C5/RES_hh_num!C5)</f>
        <v>0</v>
      </c>
      <c r="D5" s="72">
        <f>IF(RES_hh_tes!D5=0,0,1000*11630*RES_hh_tes!D5/RES_hh_num!D5)</f>
        <v>0</v>
      </c>
      <c r="E5" s="72">
        <f>IF(RES_hh_tes!E5=0,0,1000*11630*RES_hh_tes!E5/RES_hh_num!E5)</f>
        <v>0</v>
      </c>
      <c r="F5" s="72">
        <f>IF(RES_hh_tes!F5=0,0,1000*11630*RES_hh_tes!F5/RES_hh_num!F5)</f>
        <v>0</v>
      </c>
      <c r="G5" s="72">
        <f>IF(RES_hh_tes!G5=0,0,1000*11630*RES_hh_tes!G5/RES_hh_num!G5)</f>
        <v>0</v>
      </c>
      <c r="H5" s="72">
        <f>IF(RES_hh_tes!H5=0,0,1000*11630*RES_hh_tes!H5/RES_hh_num!H5)</f>
        <v>0</v>
      </c>
      <c r="I5" s="72">
        <f>IF(RES_hh_tes!I5=0,0,1000*11630*RES_hh_tes!I5/RES_hh_num!I5)</f>
        <v>0</v>
      </c>
      <c r="J5" s="72">
        <f>IF(RES_hh_tes!J5=0,0,1000*11630*RES_hh_tes!J5/RES_hh_num!J5)</f>
        <v>0</v>
      </c>
      <c r="K5" s="72">
        <f>IF(RES_hh_tes!K5=0,0,1000*11630*RES_hh_tes!K5/RES_hh_num!K5)</f>
        <v>0</v>
      </c>
      <c r="L5" s="72">
        <f>IF(RES_hh_tes!L5=0,0,1000*11630*RES_hh_tes!L5/RES_hh_num!L5)</f>
        <v>0</v>
      </c>
      <c r="M5" s="72">
        <f>IF(RES_hh_tes!M5=0,0,1000*11630*RES_hh_tes!M5/RES_hh_num!M5)</f>
        <v>0</v>
      </c>
      <c r="N5" s="72">
        <f>IF(RES_hh_tes!N5=0,0,1000*11630*RES_hh_tes!N5/RES_hh_num!N5)</f>
        <v>0</v>
      </c>
      <c r="O5" s="72">
        <f>IF(RES_hh_tes!O5=0,0,1000*11630*RES_hh_tes!O5/RES_hh_num!O5)</f>
        <v>0</v>
      </c>
      <c r="P5" s="72">
        <f>IF(RES_hh_tes!P5=0,0,1000*11630*RES_hh_tes!P5/RES_hh_num!P5)</f>
        <v>0</v>
      </c>
      <c r="Q5" s="72">
        <f>IF(RES_hh_tes!Q5=0,0,1000*11630*RES_hh_tes!Q5/RES_hh_num!Q5)</f>
        <v>0</v>
      </c>
      <c r="R5" s="72">
        <f>IF(RES_hh_tes!R5=0,0,1000*11630*RES_hh_tes!R5/RES_hh_num!R5)</f>
        <v>0</v>
      </c>
      <c r="S5" s="72">
        <f>IF(RES_hh_tes!S5=0,0,1000*11630*RES_hh_tes!S5/RES_hh_num!S5)</f>
        <v>0</v>
      </c>
      <c r="T5" s="72">
        <f>IF(RES_hh_tes!T5=0,0,1000*11630*RES_hh_tes!T5/RES_hh_num!T5)</f>
        <v>0</v>
      </c>
      <c r="U5" s="72">
        <f>IF(RES_hh_tes!U5=0,0,1000*11630*RES_hh_tes!U5/RES_hh_num!U5)</f>
        <v>0</v>
      </c>
      <c r="V5" s="72">
        <f>IF(RES_hh_tes!V5=0,0,1000*11630*RES_hh_tes!V5/RES_hh_num!V5)</f>
        <v>0</v>
      </c>
      <c r="W5" s="72">
        <f>IF(RES_hh_tes!W5=0,0,1000*11630*RES_hh_tes!W5/RES_hh_num!W5)</f>
        <v>0</v>
      </c>
      <c r="X5" s="72">
        <f>IF(RES_hh_tes!X5=0,0,1000*11630*RES_hh_tes!X5/RES_hh_num!X5)</f>
        <v>0</v>
      </c>
      <c r="Y5" s="72">
        <f>IF(RES_hh_tes!Y5=0,0,1000*11630*RES_hh_tes!Y5/RES_hh_num!Y5)</f>
        <v>0</v>
      </c>
      <c r="DA5" s="89" t="s">
        <v>499</v>
      </c>
    </row>
    <row r="6" spans="1:105" ht="12" customHeight="1" x14ac:dyDescent="0.25">
      <c r="A6" s="28" t="s">
        <v>74</v>
      </c>
      <c r="B6" s="72">
        <f>IF(RES_hh_tes!B6=0,0,1000*11630*RES_hh_tes!B6/RES_hh_num!B6)</f>
        <v>3189.4949944200926</v>
      </c>
      <c r="C6" s="72">
        <f>IF(RES_hh_tes!C6=0,0,1000*11630*RES_hh_tes!C6/RES_hh_num!C6)</f>
        <v>3198.0882433241759</v>
      </c>
      <c r="D6" s="72">
        <f>IF(RES_hh_tes!D6=0,0,1000*11630*RES_hh_tes!D6/RES_hh_num!D6)</f>
        <v>3205.5142325804914</v>
      </c>
      <c r="E6" s="72">
        <f>IF(RES_hh_tes!E6=0,0,1000*11630*RES_hh_tes!E6/RES_hh_num!E6)</f>
        <v>3457.7304245640939</v>
      </c>
      <c r="F6" s="72">
        <f>IF(RES_hh_tes!F6=0,0,1000*11630*RES_hh_tes!F6/RES_hh_num!F6)</f>
        <v>3272.0652739693915</v>
      </c>
      <c r="G6" s="72">
        <f>IF(RES_hh_tes!G6=0,0,1000*11630*RES_hh_tes!G6/RES_hh_num!G6)</f>
        <v>3164.0073847602448</v>
      </c>
      <c r="H6" s="72">
        <f>IF(RES_hh_tes!H6=0,0,1000*11630*RES_hh_tes!H6/RES_hh_num!H6)</f>
        <v>2061.2335045849045</v>
      </c>
      <c r="I6" s="72">
        <f>IF(RES_hh_tes!I6=0,0,1000*11630*RES_hh_tes!I6/RES_hh_num!I6)</f>
        <v>2201.6423742980592</v>
      </c>
      <c r="J6" s="72">
        <f>IF(RES_hh_tes!J6=0,0,1000*11630*RES_hh_tes!J6/RES_hh_num!J6)</f>
        <v>2069.6471716460242</v>
      </c>
      <c r="K6" s="72">
        <f>IF(RES_hh_tes!K6=0,0,1000*11630*RES_hh_tes!K6/RES_hh_num!K6)</f>
        <v>2307.8936116460723</v>
      </c>
      <c r="L6" s="72">
        <f>IF(RES_hh_tes!L6=0,0,1000*11630*RES_hh_tes!L6/RES_hh_num!L6)</f>
        <v>1985.0001552255828</v>
      </c>
      <c r="M6" s="72">
        <f>IF(RES_hh_tes!M6=0,0,1000*11630*RES_hh_tes!M6/RES_hh_num!M6)</f>
        <v>2268.9753244906437</v>
      </c>
      <c r="N6" s="72">
        <f>IF(RES_hh_tes!N6=0,0,1000*11630*RES_hh_tes!N6/RES_hh_num!N6)</f>
        <v>2162.5520748592003</v>
      </c>
      <c r="O6" s="72">
        <f>IF(RES_hh_tes!O6=0,0,1000*11630*RES_hh_tes!O6/RES_hh_num!O6)</f>
        <v>1790.8014127399615</v>
      </c>
      <c r="P6" s="72">
        <f>IF(RES_hh_tes!P6=0,0,1000*11630*RES_hh_tes!P6/RES_hh_num!P6)</f>
        <v>1623.7796412555188</v>
      </c>
      <c r="Q6" s="72">
        <f>IF(RES_hh_tes!Q6=0,0,1000*11630*RES_hh_tes!Q6/RES_hh_num!Q6)</f>
        <v>2008.115385610326</v>
      </c>
      <c r="R6" s="72">
        <f>IF(RES_hh_tes!R6=0,0,1000*11630*RES_hh_tes!R6/RES_hh_num!R6)</f>
        <v>2303.3872098931606</v>
      </c>
      <c r="S6" s="72">
        <f>IF(RES_hh_tes!S6=0,0,1000*11630*RES_hh_tes!S6/RES_hh_num!S6)</f>
        <v>2258.9759190411601</v>
      </c>
      <c r="T6" s="72">
        <f>IF(RES_hh_tes!T6=0,0,1000*11630*RES_hh_tes!T6/RES_hh_num!T6)</f>
        <v>1984.4019568669808</v>
      </c>
      <c r="U6" s="72">
        <f>IF(RES_hh_tes!U6=0,0,1000*11630*RES_hh_tes!U6/RES_hh_num!U6)</f>
        <v>2531.210732835671</v>
      </c>
      <c r="V6" s="72">
        <f>IF(RES_hh_tes!V6=0,0,1000*11630*RES_hh_tes!V6/RES_hh_num!V6)</f>
        <v>2574.7436324360679</v>
      </c>
      <c r="W6" s="72">
        <f>IF(RES_hh_tes!W6=0,0,1000*11630*RES_hh_tes!W6/RES_hh_num!W6)</f>
        <v>2562.6194445656752</v>
      </c>
      <c r="X6" s="72">
        <f>IF(RES_hh_tes!X6=0,0,1000*11630*RES_hh_tes!X6/RES_hh_num!X6)</f>
        <v>2672.4401265007468</v>
      </c>
      <c r="Y6" s="72">
        <f>IF(RES_hh_tes!Y6=0,0,1000*11630*RES_hh_tes!Y6/RES_hh_num!Y6)</f>
        <v>2302.0881170874572</v>
      </c>
      <c r="DA6" s="89" t="s">
        <v>500</v>
      </c>
    </row>
    <row r="7" spans="1:105" ht="12" customHeight="1" x14ac:dyDescent="0.25">
      <c r="A7" s="28" t="s">
        <v>200</v>
      </c>
      <c r="B7" s="72">
        <f>IF(RES_hh_tes!B7=0,0,1000*11630*RES_hh_tes!B7/RES_hh_num!B7)</f>
        <v>3213.2306359167715</v>
      </c>
      <c r="C7" s="72">
        <f>IF(RES_hh_tes!C7=0,0,1000*11630*RES_hh_tes!C7/RES_hh_num!C7)</f>
        <v>3214.8123768302185</v>
      </c>
      <c r="D7" s="72">
        <f>IF(RES_hh_tes!D7=0,0,1000*11630*RES_hh_tes!D7/RES_hh_num!D7)</f>
        <v>3300.5477096280897</v>
      </c>
      <c r="E7" s="72">
        <f>IF(RES_hh_tes!E7=0,0,1000*11630*RES_hh_tes!E7/RES_hh_num!E7)</f>
        <v>3363.8798045049889</v>
      </c>
      <c r="F7" s="72">
        <f>IF(RES_hh_tes!F7=0,0,1000*11630*RES_hh_tes!F7/RES_hh_num!F7)</f>
        <v>2915.9095013245255</v>
      </c>
      <c r="G7" s="72">
        <f>IF(RES_hh_tes!G7=0,0,1000*11630*RES_hh_tes!G7/RES_hh_num!G7)</f>
        <v>2408.2958670578191</v>
      </c>
      <c r="H7" s="72">
        <f>IF(RES_hh_tes!H7=0,0,1000*11630*RES_hh_tes!H7/RES_hh_num!H7)</f>
        <v>2797.661748502097</v>
      </c>
      <c r="I7" s="72">
        <f>IF(RES_hh_tes!I7=0,0,1000*11630*RES_hh_tes!I7/RES_hh_num!I7)</f>
        <v>2541.2963215788545</v>
      </c>
      <c r="J7" s="72">
        <f>IF(RES_hh_tes!J7=0,0,1000*11630*RES_hh_tes!J7/RES_hh_num!J7)</f>
        <v>2123.4761299098868</v>
      </c>
      <c r="K7" s="72">
        <f>IF(RES_hh_tes!K7=0,0,1000*11630*RES_hh_tes!K7/RES_hh_num!K7)</f>
        <v>2374.8539018294969</v>
      </c>
      <c r="L7" s="72">
        <f>IF(RES_hh_tes!L7=0,0,1000*11630*RES_hh_tes!L7/RES_hh_num!L7)</f>
        <v>1948.9981123002794</v>
      </c>
      <c r="M7" s="72">
        <f>IF(RES_hh_tes!M7=0,0,1000*11630*RES_hh_tes!M7/RES_hh_num!M7)</f>
        <v>2275.7456573702916</v>
      </c>
      <c r="N7" s="72">
        <f>IF(RES_hh_tes!N7=0,0,1000*11630*RES_hh_tes!N7/RES_hh_num!N7)</f>
        <v>2249.8504814279509</v>
      </c>
      <c r="O7" s="72">
        <f>IF(RES_hh_tes!O7=0,0,1000*11630*RES_hh_tes!O7/RES_hh_num!O7)</f>
        <v>1861.4308323552814</v>
      </c>
      <c r="P7" s="72">
        <f>IF(RES_hh_tes!P7=0,0,1000*11630*RES_hh_tes!P7/RES_hh_num!P7)</f>
        <v>1673.9322839960096</v>
      </c>
      <c r="Q7" s="72">
        <f>IF(RES_hh_tes!Q7=0,0,1000*11630*RES_hh_tes!Q7/RES_hh_num!Q7)</f>
        <v>2083.1191567343958</v>
      </c>
      <c r="R7" s="72">
        <f>IF(RES_hh_tes!R7=0,0,1000*11630*RES_hh_tes!R7/RES_hh_num!R7)</f>
        <v>2202.5469666959657</v>
      </c>
      <c r="S7" s="72">
        <f>IF(RES_hh_tes!S7=0,0,1000*11630*RES_hh_tes!S7/RES_hh_num!S7)</f>
        <v>2380.7132341008028</v>
      </c>
      <c r="T7" s="72">
        <f>IF(RES_hh_tes!T7=0,0,1000*11630*RES_hh_tes!T7/RES_hh_num!T7)</f>
        <v>2096.2721812520608</v>
      </c>
      <c r="U7" s="72">
        <f>IF(RES_hh_tes!U7=0,0,1000*11630*RES_hh_tes!U7/RES_hh_num!U7)</f>
        <v>2597.0537466775263</v>
      </c>
      <c r="V7" s="72">
        <f>IF(RES_hh_tes!V7=0,0,1000*11630*RES_hh_tes!V7/RES_hh_num!V7)</f>
        <v>2768.8412592057512</v>
      </c>
      <c r="W7" s="72">
        <f>IF(RES_hh_tes!W7=0,0,1000*11630*RES_hh_tes!W7/RES_hh_num!W7)</f>
        <v>2434.7989966013874</v>
      </c>
      <c r="X7" s="72">
        <f>IF(RES_hh_tes!X7=0,0,1000*11630*RES_hh_tes!X7/RES_hh_num!X7)</f>
        <v>2712.8977148858553</v>
      </c>
      <c r="Y7" s="72">
        <f>IF(RES_hh_tes!Y7=0,0,1000*11630*RES_hh_tes!Y7/RES_hh_num!Y7)</f>
        <v>2188.6577634271021</v>
      </c>
      <c r="DA7" s="89" t="s">
        <v>501</v>
      </c>
    </row>
    <row r="8" spans="1:105" ht="12" customHeight="1" x14ac:dyDescent="0.25">
      <c r="A8" s="28" t="s">
        <v>189</v>
      </c>
      <c r="B8" s="72">
        <f>IF(RES_hh_tes!B8=0,0,1000*11630*RES_hh_tes!B8/RES_hh_num!B8)</f>
        <v>0</v>
      </c>
      <c r="C8" s="72">
        <f>IF(RES_hh_tes!C8=0,0,1000*11630*RES_hh_tes!C8/RES_hh_num!C8)</f>
        <v>0</v>
      </c>
      <c r="D8" s="72">
        <f>IF(RES_hh_tes!D8=0,0,1000*11630*RES_hh_tes!D8/RES_hh_num!D8)</f>
        <v>0</v>
      </c>
      <c r="E8" s="72">
        <f>IF(RES_hh_tes!E8=0,0,1000*11630*RES_hh_tes!E8/RES_hh_num!E8)</f>
        <v>0</v>
      </c>
      <c r="F8" s="72">
        <f>IF(RES_hh_tes!F8=0,0,1000*11630*RES_hh_tes!F8/RES_hh_num!F8)</f>
        <v>0</v>
      </c>
      <c r="G8" s="72">
        <f>IF(RES_hh_tes!G8=0,0,1000*11630*RES_hh_tes!G8/RES_hh_num!G8)</f>
        <v>0</v>
      </c>
      <c r="H8" s="72">
        <f>IF(RES_hh_tes!H8=0,0,1000*11630*RES_hh_tes!H8/RES_hh_num!H8)</f>
        <v>0</v>
      </c>
      <c r="I8" s="72">
        <f>IF(RES_hh_tes!I8=0,0,1000*11630*RES_hh_tes!I8/RES_hh_num!I8)</f>
        <v>0</v>
      </c>
      <c r="J8" s="72">
        <f>IF(RES_hh_tes!J8=0,0,1000*11630*RES_hh_tes!J8/RES_hh_num!J8)</f>
        <v>0</v>
      </c>
      <c r="K8" s="72">
        <f>IF(RES_hh_tes!K8=0,0,1000*11630*RES_hh_tes!K8/RES_hh_num!K8)</f>
        <v>0</v>
      </c>
      <c r="L8" s="72">
        <f>IF(RES_hh_tes!L8=0,0,1000*11630*RES_hh_tes!L8/RES_hh_num!L8)</f>
        <v>0</v>
      </c>
      <c r="M8" s="72">
        <f>IF(RES_hh_tes!M8=0,0,1000*11630*RES_hh_tes!M8/RES_hh_num!M8)</f>
        <v>0</v>
      </c>
      <c r="N8" s="72">
        <f>IF(RES_hh_tes!N8=0,0,1000*11630*RES_hh_tes!N8/RES_hh_num!N8)</f>
        <v>0</v>
      </c>
      <c r="O8" s="72">
        <f>IF(RES_hh_tes!O8=0,0,1000*11630*RES_hh_tes!O8/RES_hh_num!O8)</f>
        <v>0</v>
      </c>
      <c r="P8" s="72">
        <f>IF(RES_hh_tes!P8=0,0,1000*11630*RES_hh_tes!P8/RES_hh_num!P8)</f>
        <v>0</v>
      </c>
      <c r="Q8" s="72">
        <f>IF(RES_hh_tes!Q8=0,0,1000*11630*RES_hh_tes!Q8/RES_hh_num!Q8)</f>
        <v>0</v>
      </c>
      <c r="R8" s="72">
        <f>IF(RES_hh_tes!R8=0,0,1000*11630*RES_hh_tes!R8/RES_hh_num!R8)</f>
        <v>0</v>
      </c>
      <c r="S8" s="72">
        <f>IF(RES_hh_tes!S8=0,0,1000*11630*RES_hh_tes!S8/RES_hh_num!S8)</f>
        <v>0</v>
      </c>
      <c r="T8" s="72">
        <f>IF(RES_hh_tes!T8=0,0,1000*11630*RES_hh_tes!T8/RES_hh_num!T8)</f>
        <v>0</v>
      </c>
      <c r="U8" s="72">
        <f>IF(RES_hh_tes!U8=0,0,1000*11630*RES_hh_tes!U8/RES_hh_num!U8)</f>
        <v>0</v>
      </c>
      <c r="V8" s="72">
        <f>IF(RES_hh_tes!V8=0,0,1000*11630*RES_hh_tes!V8/RES_hh_num!V8)</f>
        <v>0</v>
      </c>
      <c r="W8" s="72">
        <f>IF(RES_hh_tes!W8=0,0,1000*11630*RES_hh_tes!W8/RES_hh_num!W8)</f>
        <v>0</v>
      </c>
      <c r="X8" s="72">
        <f>IF(RES_hh_tes!X8=0,0,1000*11630*RES_hh_tes!X8/RES_hh_num!X8)</f>
        <v>0</v>
      </c>
      <c r="Y8" s="72">
        <f>IF(RES_hh_tes!Y8=0,0,1000*11630*RES_hh_tes!Y8/RES_hh_num!Y8)</f>
        <v>0</v>
      </c>
      <c r="DA8" s="89" t="s">
        <v>502</v>
      </c>
    </row>
    <row r="9" spans="1:105" ht="12" customHeight="1" x14ac:dyDescent="0.25">
      <c r="A9" s="28" t="s">
        <v>202</v>
      </c>
      <c r="B9" s="72">
        <f>IF(RES_hh_tes!B9=0,0,1000*11630*RES_hh_tes!B9/RES_hh_num!B9)</f>
        <v>3173.4178456315717</v>
      </c>
      <c r="C9" s="72">
        <f>IF(RES_hh_tes!C9=0,0,1000*11630*RES_hh_tes!C9/RES_hh_num!C9)</f>
        <v>3123.4471773257624</v>
      </c>
      <c r="D9" s="72">
        <f>IF(RES_hh_tes!D9=0,0,1000*11630*RES_hh_tes!D9/RES_hh_num!D9)</f>
        <v>3396.4868403436749</v>
      </c>
      <c r="E9" s="72">
        <f>IF(RES_hh_tes!E9=0,0,1000*11630*RES_hh_tes!E9/RES_hh_num!E9)</f>
        <v>3010.3991912239221</v>
      </c>
      <c r="F9" s="72">
        <f>IF(RES_hh_tes!F9=0,0,1000*11630*RES_hh_tes!F9/RES_hh_num!F9)</f>
        <v>2814.8918121512584</v>
      </c>
      <c r="G9" s="72">
        <f>IF(RES_hh_tes!G9=0,0,1000*11630*RES_hh_tes!G9/RES_hh_num!G9)</f>
        <v>2680.9405287951654</v>
      </c>
      <c r="H9" s="72">
        <f>IF(RES_hh_tes!H9=0,0,1000*11630*RES_hh_tes!H9/RES_hh_num!H9)</f>
        <v>2285.1409512665291</v>
      </c>
      <c r="I9" s="72">
        <f>IF(RES_hh_tes!I9=0,0,1000*11630*RES_hh_tes!I9/RES_hh_num!I9)</f>
        <v>2102.8075670930471</v>
      </c>
      <c r="J9" s="72">
        <f>IF(RES_hh_tes!J9=0,0,1000*11630*RES_hh_tes!J9/RES_hh_num!J9)</f>
        <v>2410.3738317526795</v>
      </c>
      <c r="K9" s="72">
        <f>IF(RES_hh_tes!K9=0,0,1000*11630*RES_hh_tes!K9/RES_hh_num!K9)</f>
        <v>2790.4378019856495</v>
      </c>
      <c r="L9" s="72">
        <f>IF(RES_hh_tes!L9=0,0,1000*11630*RES_hh_tes!L9/RES_hh_num!L9)</f>
        <v>1780.9352890189105</v>
      </c>
      <c r="M9" s="72">
        <f>IF(RES_hh_tes!M9=0,0,1000*11630*RES_hh_tes!M9/RES_hh_num!M9)</f>
        <v>2107.9874762969494</v>
      </c>
      <c r="N9" s="72">
        <f>IF(RES_hh_tes!N9=0,0,1000*11630*RES_hh_tes!N9/RES_hh_num!N9)</f>
        <v>2263.2616010483739</v>
      </c>
      <c r="O9" s="72">
        <f>IF(RES_hh_tes!O9=0,0,1000*11630*RES_hh_tes!O9/RES_hh_num!O9)</f>
        <v>1857.6982110115862</v>
      </c>
      <c r="P9" s="72">
        <f>IF(RES_hh_tes!P9=0,0,1000*11630*RES_hh_tes!P9/RES_hh_num!P9)</f>
        <v>1383.7411679453178</v>
      </c>
      <c r="Q9" s="72">
        <f>IF(RES_hh_tes!Q9=0,0,1000*11630*RES_hh_tes!Q9/RES_hh_num!Q9)</f>
        <v>2096.1018098570917</v>
      </c>
      <c r="R9" s="72">
        <f>IF(RES_hh_tes!R9=0,0,1000*11630*RES_hh_tes!R9/RES_hh_num!R9)</f>
        <v>2120.6011401566725</v>
      </c>
      <c r="S9" s="72">
        <f>IF(RES_hh_tes!S9=0,0,1000*11630*RES_hh_tes!S9/RES_hh_num!S9)</f>
        <v>2363.5003415402025</v>
      </c>
      <c r="T9" s="72">
        <f>IF(RES_hh_tes!T9=0,0,1000*11630*RES_hh_tes!T9/RES_hh_num!T9)</f>
        <v>2433.1326096150642</v>
      </c>
      <c r="U9" s="72">
        <f>IF(RES_hh_tes!U9=0,0,1000*11630*RES_hh_tes!U9/RES_hh_num!U9)</f>
        <v>2565.0816470472764</v>
      </c>
      <c r="V9" s="72">
        <f>IF(RES_hh_tes!V9=0,0,1000*11630*RES_hh_tes!V9/RES_hh_num!V9)</f>
        <v>2736.0491150907178</v>
      </c>
      <c r="W9" s="72">
        <f>IF(RES_hh_tes!W9=0,0,1000*11630*RES_hh_tes!W9/RES_hh_num!W9)</f>
        <v>2530.222338442506</v>
      </c>
      <c r="X9" s="72">
        <f>IF(RES_hh_tes!X9=0,0,1000*11630*RES_hh_tes!X9/RES_hh_num!X9)</f>
        <v>2671.1741972323889</v>
      </c>
      <c r="Y9" s="72">
        <f>IF(RES_hh_tes!Y9=0,0,1000*11630*RES_hh_tes!Y9/RES_hh_num!Y9)</f>
        <v>2292.8826363671069</v>
      </c>
      <c r="DA9" s="89" t="s">
        <v>503</v>
      </c>
    </row>
    <row r="10" spans="1:105" ht="12" customHeight="1" x14ac:dyDescent="0.25">
      <c r="A10" s="28" t="s">
        <v>197</v>
      </c>
      <c r="B10" s="72">
        <f>IF(RES_hh_tes!B10=0,0,1000*11630*RES_hh_tes!B10/RES_hh_num!B10)</f>
        <v>0</v>
      </c>
      <c r="C10" s="72">
        <f>IF(RES_hh_tes!C10=0,0,1000*11630*RES_hh_tes!C10/RES_hh_num!C10)</f>
        <v>0</v>
      </c>
      <c r="D10" s="72">
        <f>IF(RES_hh_tes!D10=0,0,1000*11630*RES_hh_tes!D10/RES_hh_num!D10)</f>
        <v>0</v>
      </c>
      <c r="E10" s="72">
        <f>IF(RES_hh_tes!E10=0,0,1000*11630*RES_hh_tes!E10/RES_hh_num!E10)</f>
        <v>0</v>
      </c>
      <c r="F10" s="72">
        <f>IF(RES_hh_tes!F10=0,0,1000*11630*RES_hh_tes!F10/RES_hh_num!F10)</f>
        <v>0</v>
      </c>
      <c r="G10" s="72">
        <f>IF(RES_hh_tes!G10=0,0,1000*11630*RES_hh_tes!G10/RES_hh_num!G10)</f>
        <v>0</v>
      </c>
      <c r="H10" s="72">
        <f>IF(RES_hh_tes!H10=0,0,1000*11630*RES_hh_tes!H10/RES_hh_num!H10)</f>
        <v>0</v>
      </c>
      <c r="I10" s="72">
        <f>IF(RES_hh_tes!I10=0,0,1000*11630*RES_hh_tes!I10/RES_hh_num!I10)</f>
        <v>0</v>
      </c>
      <c r="J10" s="72">
        <f>IF(RES_hh_tes!J10=0,0,1000*11630*RES_hh_tes!J10/RES_hh_num!J10)</f>
        <v>0</v>
      </c>
      <c r="K10" s="72">
        <f>IF(RES_hh_tes!K10=0,0,1000*11630*RES_hh_tes!K10/RES_hh_num!K10)</f>
        <v>0</v>
      </c>
      <c r="L10" s="72">
        <f>IF(RES_hh_tes!L10=0,0,1000*11630*RES_hh_tes!L10/RES_hh_num!L10)</f>
        <v>0</v>
      </c>
      <c r="M10" s="72">
        <f>IF(RES_hh_tes!M10=0,0,1000*11630*RES_hh_tes!M10/RES_hh_num!M10)</f>
        <v>0</v>
      </c>
      <c r="N10" s="72">
        <f>IF(RES_hh_tes!N10=0,0,1000*11630*RES_hh_tes!N10/RES_hh_num!N10)</f>
        <v>0</v>
      </c>
      <c r="O10" s="72">
        <f>IF(RES_hh_tes!O10=0,0,1000*11630*RES_hh_tes!O10/RES_hh_num!O10)</f>
        <v>0</v>
      </c>
      <c r="P10" s="72">
        <f>IF(RES_hh_tes!P10=0,0,1000*11630*RES_hh_tes!P10/RES_hh_num!P10)</f>
        <v>0</v>
      </c>
      <c r="Q10" s="72">
        <f>IF(RES_hh_tes!Q10=0,0,1000*11630*RES_hh_tes!Q10/RES_hh_num!Q10)</f>
        <v>0</v>
      </c>
      <c r="R10" s="72">
        <f>IF(RES_hh_tes!R10=0,0,1000*11630*RES_hh_tes!R10/RES_hh_num!R10)</f>
        <v>0</v>
      </c>
      <c r="S10" s="72">
        <f>IF(RES_hh_tes!S10=0,0,1000*11630*RES_hh_tes!S10/RES_hh_num!S10)</f>
        <v>0</v>
      </c>
      <c r="T10" s="72">
        <f>IF(RES_hh_tes!T10=0,0,1000*11630*RES_hh_tes!T10/RES_hh_num!T10)</f>
        <v>0</v>
      </c>
      <c r="U10" s="72">
        <f>IF(RES_hh_tes!U10=0,0,1000*11630*RES_hh_tes!U10/RES_hh_num!U10)</f>
        <v>0</v>
      </c>
      <c r="V10" s="72">
        <f>IF(RES_hh_tes!V10=0,0,1000*11630*RES_hh_tes!V10/RES_hh_num!V10)</f>
        <v>0</v>
      </c>
      <c r="W10" s="72">
        <f>IF(RES_hh_tes!W10=0,0,1000*11630*RES_hh_tes!W10/RES_hh_num!W10)</f>
        <v>0</v>
      </c>
      <c r="X10" s="72">
        <f>IF(RES_hh_tes!X10=0,0,1000*11630*RES_hh_tes!X10/RES_hh_num!X10)</f>
        <v>0</v>
      </c>
      <c r="Y10" s="72">
        <f>IF(RES_hh_tes!Y10=0,0,1000*11630*RES_hh_tes!Y10/RES_hh_num!Y10)</f>
        <v>0</v>
      </c>
      <c r="DA10" s="89" t="s">
        <v>504</v>
      </c>
    </row>
    <row r="11" spans="1:105" ht="12" customHeight="1" x14ac:dyDescent="0.25">
      <c r="A11" s="28" t="s">
        <v>198</v>
      </c>
      <c r="B11" s="72">
        <f>IF(RES_hh_tes!B11=0,0,1000*11630*RES_hh_tes!B11/RES_hh_num!B11)</f>
        <v>0</v>
      </c>
      <c r="C11" s="72">
        <f>IF(RES_hh_tes!C11=0,0,1000*11630*RES_hh_tes!C11/RES_hh_num!C11)</f>
        <v>0</v>
      </c>
      <c r="D11" s="72">
        <f>IF(RES_hh_tes!D11=0,0,1000*11630*RES_hh_tes!D11/RES_hh_num!D11)</f>
        <v>0</v>
      </c>
      <c r="E11" s="72">
        <f>IF(RES_hh_tes!E11=0,0,1000*11630*RES_hh_tes!E11/RES_hh_num!E11)</f>
        <v>0</v>
      </c>
      <c r="F11" s="72">
        <f>IF(RES_hh_tes!F11=0,0,1000*11630*RES_hh_tes!F11/RES_hh_num!F11)</f>
        <v>0</v>
      </c>
      <c r="G11" s="72">
        <f>IF(RES_hh_tes!G11=0,0,1000*11630*RES_hh_tes!G11/RES_hh_num!G11)</f>
        <v>0</v>
      </c>
      <c r="H11" s="72">
        <f>IF(RES_hh_tes!H11=0,0,1000*11630*RES_hh_tes!H11/RES_hh_num!H11)</f>
        <v>0</v>
      </c>
      <c r="I11" s="72">
        <f>IF(RES_hh_tes!I11=0,0,1000*11630*RES_hh_tes!I11/RES_hh_num!I11)</f>
        <v>0</v>
      </c>
      <c r="J11" s="72">
        <f>IF(RES_hh_tes!J11=0,0,1000*11630*RES_hh_tes!J11/RES_hh_num!J11)</f>
        <v>0</v>
      </c>
      <c r="K11" s="72">
        <f>IF(RES_hh_tes!K11=0,0,1000*11630*RES_hh_tes!K11/RES_hh_num!K11)</f>
        <v>0</v>
      </c>
      <c r="L11" s="72">
        <f>IF(RES_hh_tes!L11=0,0,1000*11630*RES_hh_tes!L11/RES_hh_num!L11)</f>
        <v>0</v>
      </c>
      <c r="M11" s="72">
        <f>IF(RES_hh_tes!M11=0,0,1000*11630*RES_hh_tes!M11/RES_hh_num!M11)</f>
        <v>0</v>
      </c>
      <c r="N11" s="72">
        <f>IF(RES_hh_tes!N11=0,0,1000*11630*RES_hh_tes!N11/RES_hh_num!N11)</f>
        <v>0</v>
      </c>
      <c r="O11" s="72">
        <f>IF(RES_hh_tes!O11=0,0,1000*11630*RES_hh_tes!O11/RES_hh_num!O11)</f>
        <v>0</v>
      </c>
      <c r="P11" s="72">
        <f>IF(RES_hh_tes!P11=0,0,1000*11630*RES_hh_tes!P11/RES_hh_num!P11)</f>
        <v>0</v>
      </c>
      <c r="Q11" s="72">
        <f>IF(RES_hh_tes!Q11=0,0,1000*11630*RES_hh_tes!Q11/RES_hh_num!Q11)</f>
        <v>0</v>
      </c>
      <c r="R11" s="72">
        <f>IF(RES_hh_tes!R11=0,0,1000*11630*RES_hh_tes!R11/RES_hh_num!R11)</f>
        <v>0</v>
      </c>
      <c r="S11" s="72">
        <f>IF(RES_hh_tes!S11=0,0,1000*11630*RES_hh_tes!S11/RES_hh_num!S11)</f>
        <v>0</v>
      </c>
      <c r="T11" s="72">
        <f>IF(RES_hh_tes!T11=0,0,1000*11630*RES_hh_tes!T11/RES_hh_num!T11)</f>
        <v>0</v>
      </c>
      <c r="U11" s="72">
        <f>IF(RES_hh_tes!U11=0,0,1000*11630*RES_hh_tes!U11/RES_hh_num!U11)</f>
        <v>0</v>
      </c>
      <c r="V11" s="72">
        <f>IF(RES_hh_tes!V11=0,0,1000*11630*RES_hh_tes!V11/RES_hh_num!V11)</f>
        <v>0</v>
      </c>
      <c r="W11" s="72">
        <f>IF(RES_hh_tes!W11=0,0,1000*11630*RES_hh_tes!W11/RES_hh_num!W11)</f>
        <v>0</v>
      </c>
      <c r="X11" s="72">
        <f>IF(RES_hh_tes!X11=0,0,1000*11630*RES_hh_tes!X11/RES_hh_num!X11)</f>
        <v>0</v>
      </c>
      <c r="Y11" s="72">
        <f>IF(RES_hh_tes!Y11=0,0,1000*11630*RES_hh_tes!Y11/RES_hh_num!Y11)</f>
        <v>0</v>
      </c>
      <c r="DA11" s="89" t="s">
        <v>505</v>
      </c>
    </row>
    <row r="12" spans="1:105" ht="12" customHeight="1" x14ac:dyDescent="0.25">
      <c r="A12" s="28" t="s">
        <v>95</v>
      </c>
      <c r="B12" s="72">
        <f>IF(RES_hh_tes!B12=0,0,1000*11630*RES_hh_tes!B12/RES_hh_num!B12)</f>
        <v>3172.2482760888884</v>
      </c>
      <c r="C12" s="72">
        <f>IF(RES_hh_tes!C12=0,0,1000*11630*RES_hh_tes!C12/RES_hh_num!C12)</f>
        <v>3035.8484909465255</v>
      </c>
      <c r="D12" s="72">
        <f>IF(RES_hh_tes!D12=0,0,1000*11630*RES_hh_tes!D12/RES_hh_num!D12)</f>
        <v>3156.8677174496056</v>
      </c>
      <c r="E12" s="72">
        <f>IF(RES_hh_tes!E12=0,0,1000*11630*RES_hh_tes!E12/RES_hh_num!E12)</f>
        <v>3655.3601030802115</v>
      </c>
      <c r="F12" s="72">
        <f>IF(RES_hh_tes!F12=0,0,1000*11630*RES_hh_tes!F12/RES_hh_num!F12)</f>
        <v>2926.7897420545855</v>
      </c>
      <c r="G12" s="72">
        <f>IF(RES_hh_tes!G12=0,0,1000*11630*RES_hh_tes!G12/RES_hh_num!G12)</f>
        <v>2096.0055683627065</v>
      </c>
      <c r="H12" s="72">
        <f>IF(RES_hh_tes!H12=0,0,1000*11630*RES_hh_tes!H12/RES_hh_num!H12)</f>
        <v>2128.7579656109797</v>
      </c>
      <c r="I12" s="72">
        <f>IF(RES_hh_tes!I12=0,0,1000*11630*RES_hh_tes!I12/RES_hh_num!I12)</f>
        <v>2603.2384637492873</v>
      </c>
      <c r="J12" s="72">
        <f>IF(RES_hh_tes!J12=0,0,1000*11630*RES_hh_tes!J12/RES_hh_num!J12)</f>
        <v>1939.3483271957155</v>
      </c>
      <c r="K12" s="72">
        <f>IF(RES_hh_tes!K12=0,0,1000*11630*RES_hh_tes!K12/RES_hh_num!K12)</f>
        <v>1685.6243738295734</v>
      </c>
      <c r="L12" s="72">
        <f>IF(RES_hh_tes!L12=0,0,1000*11630*RES_hh_tes!L12/RES_hh_num!L12)</f>
        <v>2153.2570239709944</v>
      </c>
      <c r="M12" s="72">
        <f>IF(RES_hh_tes!M12=0,0,1000*11630*RES_hh_tes!M12/RES_hh_num!M12)</f>
        <v>2122.513197444131</v>
      </c>
      <c r="N12" s="72">
        <f>IF(RES_hh_tes!N12=0,0,1000*11630*RES_hh_tes!N12/RES_hh_num!N12)</f>
        <v>2215.6783486644213</v>
      </c>
      <c r="O12" s="72">
        <f>IF(RES_hh_tes!O12=0,0,1000*11630*RES_hh_tes!O12/RES_hh_num!O12)</f>
        <v>1879.3711091517839</v>
      </c>
      <c r="P12" s="72">
        <f>IF(RES_hh_tes!P12=0,0,1000*11630*RES_hh_tes!P12/RES_hh_num!P12)</f>
        <v>1836.9754324541166</v>
      </c>
      <c r="Q12" s="72">
        <f>IF(RES_hh_tes!Q12=0,0,1000*11630*RES_hh_tes!Q12/RES_hh_num!Q12)</f>
        <v>1724.2511926449977</v>
      </c>
      <c r="R12" s="72">
        <f>IF(RES_hh_tes!R12=0,0,1000*11630*RES_hh_tes!R12/RES_hh_num!R12)</f>
        <v>1357.716861681786</v>
      </c>
      <c r="S12" s="72">
        <f>IF(RES_hh_tes!S12=0,0,1000*11630*RES_hh_tes!S12/RES_hh_num!S12)</f>
        <v>799.53107100010379</v>
      </c>
      <c r="T12" s="72">
        <f>IF(RES_hh_tes!T12=0,0,1000*11630*RES_hh_tes!T12/RES_hh_num!T12)</f>
        <v>3208.1451760505483</v>
      </c>
      <c r="U12" s="72">
        <f>IF(RES_hh_tes!U12=0,0,1000*11630*RES_hh_tes!U12/RES_hh_num!U12)</f>
        <v>2874.2129995230862</v>
      </c>
      <c r="V12" s="72">
        <f>IF(RES_hh_tes!V12=0,0,1000*11630*RES_hh_tes!V12/RES_hh_num!V12)</f>
        <v>2666.2195934522638</v>
      </c>
      <c r="W12" s="72">
        <f>IF(RES_hh_tes!W12=0,0,1000*11630*RES_hh_tes!W12/RES_hh_num!W12)</f>
        <v>2699.3716770085111</v>
      </c>
      <c r="X12" s="72">
        <f>IF(RES_hh_tes!X12=0,0,1000*11630*RES_hh_tes!X12/RES_hh_num!X12)</f>
        <v>2425.0176728000483</v>
      </c>
      <c r="Y12" s="72">
        <f>IF(RES_hh_tes!Y12=0,0,1000*11630*RES_hh_tes!Y12/RES_hh_num!Y12)</f>
        <v>2401.6946884347562</v>
      </c>
      <c r="DA12" s="89" t="s">
        <v>506</v>
      </c>
    </row>
    <row r="13" spans="1:105" ht="12" customHeight="1" x14ac:dyDescent="0.25">
      <c r="A13" s="73" t="s">
        <v>94</v>
      </c>
      <c r="B13" s="74">
        <f>IF(RES_hh_tes!B13=0,0,1000*11630*RES_hh_tes!B13/RES_hh_num!B13)</f>
        <v>3041.5992236744905</v>
      </c>
      <c r="C13" s="74">
        <f>IF(RES_hh_tes!C13=0,0,1000*11630*RES_hh_tes!C13/RES_hh_num!C13)</f>
        <v>3087.68110577687</v>
      </c>
      <c r="D13" s="74">
        <f>IF(RES_hh_tes!D13=0,0,1000*11630*RES_hh_tes!D13/RES_hh_num!D13)</f>
        <v>3389.5045871262751</v>
      </c>
      <c r="E13" s="74">
        <f>IF(RES_hh_tes!E13=0,0,1000*11630*RES_hh_tes!E13/RES_hh_num!E13)</f>
        <v>3379.1327172881565</v>
      </c>
      <c r="F13" s="74">
        <f>IF(RES_hh_tes!F13=0,0,1000*11630*RES_hh_tes!F13/RES_hh_num!F13)</f>
        <v>3043.0472953970279</v>
      </c>
      <c r="G13" s="74">
        <f>IF(RES_hh_tes!G13=0,0,1000*11630*RES_hh_tes!G13/RES_hh_num!G13)</f>
        <v>2524.2659091331348</v>
      </c>
      <c r="H13" s="74">
        <f>IF(RES_hh_tes!H13=0,0,1000*11630*RES_hh_tes!H13/RES_hh_num!H13)</f>
        <v>2626.657479324133</v>
      </c>
      <c r="I13" s="74">
        <f>IF(RES_hh_tes!I13=0,0,1000*11630*RES_hh_tes!I13/RES_hh_num!I13)</f>
        <v>3057.9990059857805</v>
      </c>
      <c r="J13" s="74">
        <f>IF(RES_hh_tes!J13=0,0,1000*11630*RES_hh_tes!J13/RES_hh_num!J13)</f>
        <v>2493.2208264172264</v>
      </c>
      <c r="K13" s="74">
        <f>IF(RES_hh_tes!K13=0,0,1000*11630*RES_hh_tes!K13/RES_hh_num!K13)</f>
        <v>2281.7063554584452</v>
      </c>
      <c r="L13" s="74">
        <f>IF(RES_hh_tes!L13=0,0,1000*11630*RES_hh_tes!L13/RES_hh_num!L13)</f>
        <v>2132.4442549115693</v>
      </c>
      <c r="M13" s="74">
        <f>IF(RES_hh_tes!M13=0,0,1000*11630*RES_hh_tes!M13/RES_hh_num!M13)</f>
        <v>2114.3685786324936</v>
      </c>
      <c r="N13" s="74">
        <f>IF(RES_hh_tes!N13=0,0,1000*11630*RES_hh_tes!N13/RES_hh_num!N13)</f>
        <v>985.45109833022627</v>
      </c>
      <c r="O13" s="74">
        <f>IF(RES_hh_tes!O13=0,0,1000*11630*RES_hh_tes!O13/RES_hh_num!O13)</f>
        <v>442.78344929514577</v>
      </c>
      <c r="P13" s="74">
        <f>IF(RES_hh_tes!P13=0,0,1000*11630*RES_hh_tes!P13/RES_hh_num!P13)</f>
        <v>974.11828355636283</v>
      </c>
      <c r="Q13" s="74">
        <f>IF(RES_hh_tes!Q13=0,0,1000*11630*RES_hh_tes!Q13/RES_hh_num!Q13)</f>
        <v>1959.3178040611097</v>
      </c>
      <c r="R13" s="74">
        <f>IF(RES_hh_tes!R13=0,0,1000*11630*RES_hh_tes!R13/RES_hh_num!R13)</f>
        <v>1989.5234734909131</v>
      </c>
      <c r="S13" s="74">
        <f>IF(RES_hh_tes!S13=0,0,1000*11630*RES_hh_tes!S13/RES_hh_num!S13)</f>
        <v>2374.2487602337565</v>
      </c>
      <c r="T13" s="74">
        <f>IF(RES_hh_tes!T13=0,0,1000*11630*RES_hh_tes!T13/RES_hh_num!T13)</f>
        <v>2095.1243188816707</v>
      </c>
      <c r="U13" s="74">
        <f>IF(RES_hh_tes!U13=0,0,1000*11630*RES_hh_tes!U13/RES_hh_num!U13)</f>
        <v>2711.3143643852641</v>
      </c>
      <c r="V13" s="74">
        <f>IF(RES_hh_tes!V13=0,0,1000*11630*RES_hh_tes!V13/RES_hh_num!V13)</f>
        <v>2863.1979532488294</v>
      </c>
      <c r="W13" s="74">
        <f>IF(RES_hh_tes!W13=0,0,1000*11630*RES_hh_tes!W13/RES_hh_num!W13)</f>
        <v>2700.4580093225381</v>
      </c>
      <c r="X13" s="74">
        <f>IF(RES_hh_tes!X13=0,0,1000*11630*RES_hh_tes!X13/RES_hh_num!X13)</f>
        <v>3136.4377010459516</v>
      </c>
      <c r="Y13" s="74">
        <f>IF(RES_hh_tes!Y13=0,0,1000*11630*RES_hh_tes!Y13/RES_hh_num!Y13)</f>
        <v>2008.464880901251</v>
      </c>
      <c r="DA13" s="90" t="s">
        <v>507</v>
      </c>
    </row>
    <row r="14" spans="1:105" ht="12" customHeight="1" x14ac:dyDescent="0.25">
      <c r="A14" s="75" t="s">
        <v>97</v>
      </c>
      <c r="B14" s="76">
        <f>IF(RES_hh_tes!B14=0,0,1000*11630*RES_hh_tes!B14/RES_hh_num!B14)</f>
        <v>27.877770793095888</v>
      </c>
      <c r="C14" s="76">
        <f>IF(RES_hh_tes!C14=0,0,1000*11630*RES_hh_tes!C14/RES_hh_num!C14)</f>
        <v>32.907403815124553</v>
      </c>
      <c r="D14" s="76">
        <f>IF(RES_hh_tes!D14=0,0,1000*11630*RES_hh_tes!D14/RES_hh_num!D14)</f>
        <v>36.174797923581785</v>
      </c>
      <c r="E14" s="76">
        <f>IF(RES_hh_tes!E14=0,0,1000*11630*RES_hh_tes!E14/RES_hh_num!E14)</f>
        <v>35.198723796431374</v>
      </c>
      <c r="F14" s="76">
        <f>IF(RES_hh_tes!F14=0,0,1000*11630*RES_hh_tes!F14/RES_hh_num!F14)</f>
        <v>33.872829588607047</v>
      </c>
      <c r="G14" s="76">
        <f>IF(RES_hh_tes!G14=0,0,1000*11630*RES_hh_tes!G14/RES_hh_num!G14)</f>
        <v>28.637326458991009</v>
      </c>
      <c r="H14" s="76">
        <f>IF(RES_hh_tes!H14=0,0,1000*11630*RES_hh_tes!H14/RES_hh_num!H14)</f>
        <v>25.843456486801845</v>
      </c>
      <c r="I14" s="76">
        <f>IF(RES_hh_tes!I14=0,0,1000*11630*RES_hh_tes!I14/RES_hh_num!I14)</f>
        <v>21.307196908527576</v>
      </c>
      <c r="J14" s="76">
        <f>IF(RES_hh_tes!J14=0,0,1000*11630*RES_hh_tes!J14/RES_hh_num!J14)</f>
        <v>16.961314950395817</v>
      </c>
      <c r="K14" s="76">
        <f>IF(RES_hh_tes!K14=0,0,1000*11630*RES_hh_tes!K14/RES_hh_num!K14)</f>
        <v>19.852942306390542</v>
      </c>
      <c r="L14" s="76">
        <f>IF(RES_hh_tes!L14=0,0,1000*11630*RES_hh_tes!L14/RES_hh_num!L14)</f>
        <v>15.551697854925099</v>
      </c>
      <c r="M14" s="76">
        <f>IF(RES_hh_tes!M14=0,0,1000*11630*RES_hh_tes!M14/RES_hh_num!M14)</f>
        <v>20.580969851277747</v>
      </c>
      <c r="N14" s="76">
        <f>IF(RES_hh_tes!N14=0,0,1000*11630*RES_hh_tes!N14/RES_hh_num!N14)</f>
        <v>15.634366521579725</v>
      </c>
      <c r="O14" s="76">
        <f>IF(RES_hh_tes!O14=0,0,1000*11630*RES_hh_tes!O14/RES_hh_num!O14)</f>
        <v>14.974127448797313</v>
      </c>
      <c r="P14" s="76">
        <f>IF(RES_hh_tes!P14=0,0,1000*11630*RES_hh_tes!P14/RES_hh_num!P14)</f>
        <v>17.006412962827042</v>
      </c>
      <c r="Q14" s="76">
        <f>IF(RES_hh_tes!Q14=0,0,1000*11630*RES_hh_tes!Q14/RES_hh_num!Q14)</f>
        <v>19.049870196347307</v>
      </c>
      <c r="R14" s="76">
        <f>IF(RES_hh_tes!R14=0,0,1000*11630*RES_hh_tes!R14/RES_hh_num!R14)</f>
        <v>19.973933473339141</v>
      </c>
      <c r="S14" s="76">
        <f>IF(RES_hh_tes!S14=0,0,1000*11630*RES_hh_tes!S14/RES_hh_num!S14)</f>
        <v>23.189050820772284</v>
      </c>
      <c r="T14" s="76">
        <f>IF(RES_hh_tes!T14=0,0,1000*11630*RES_hh_tes!T14/RES_hh_num!T14)</f>
        <v>18.216739196428311</v>
      </c>
      <c r="U14" s="76">
        <f>IF(RES_hh_tes!U14=0,0,1000*11630*RES_hh_tes!U14/RES_hh_num!U14)</f>
        <v>22.050585408910415</v>
      </c>
      <c r="V14" s="76">
        <f>IF(RES_hh_tes!V14=0,0,1000*11630*RES_hh_tes!V14/RES_hh_num!V14)</f>
        <v>23.190268459909294</v>
      </c>
      <c r="W14" s="76">
        <f>IF(RES_hh_tes!W14=0,0,1000*11630*RES_hh_tes!W14/RES_hh_num!W14)</f>
        <v>20.972672030097048</v>
      </c>
      <c r="X14" s="76">
        <f>IF(RES_hh_tes!X14=0,0,1000*11630*RES_hh_tes!X14/RES_hh_num!X14)</f>
        <v>22.979048592511035</v>
      </c>
      <c r="Y14" s="76">
        <f>IF(RES_hh_tes!Y14=0,0,1000*11630*RES_hh_tes!Y14/RES_hh_num!Y14)</f>
        <v>18.968162176733927</v>
      </c>
      <c r="DA14" s="91" t="s">
        <v>508</v>
      </c>
    </row>
    <row r="15" spans="1:105" ht="12.95" customHeight="1" x14ac:dyDescent="0.25">
      <c r="A15" s="68" t="s">
        <v>92</v>
      </c>
      <c r="B15" s="69">
        <f t="shared" ref="B15:Y15" si="0">B16</f>
        <v>2335.1961052242027</v>
      </c>
      <c r="C15" s="69">
        <f t="shared" si="0"/>
        <v>2048.3158068742518</v>
      </c>
      <c r="D15" s="69">
        <f t="shared" si="0"/>
        <v>2028.8375429869902</v>
      </c>
      <c r="E15" s="69">
        <f t="shared" si="0"/>
        <v>2463.693518318612</v>
      </c>
      <c r="F15" s="69">
        <f t="shared" si="0"/>
        <v>2324.0632184829988</v>
      </c>
      <c r="G15" s="69">
        <f t="shared" si="0"/>
        <v>2563.8215116403539</v>
      </c>
      <c r="H15" s="69">
        <f t="shared" si="0"/>
        <v>3407.8618004075829</v>
      </c>
      <c r="I15" s="69">
        <f t="shared" si="0"/>
        <v>4356.9112121577155</v>
      </c>
      <c r="J15" s="69">
        <f t="shared" si="0"/>
        <v>4739.2658866812717</v>
      </c>
      <c r="K15" s="69">
        <f t="shared" si="0"/>
        <v>4684.0836349600886</v>
      </c>
      <c r="L15" s="69">
        <f t="shared" si="0"/>
        <v>5070.8018351493911</v>
      </c>
      <c r="M15" s="69">
        <f t="shared" si="0"/>
        <v>4469.8348720996173</v>
      </c>
      <c r="N15" s="69">
        <f t="shared" si="0"/>
        <v>5531.0166276758173</v>
      </c>
      <c r="O15" s="69">
        <f t="shared" si="0"/>
        <v>4737.4453732787015</v>
      </c>
      <c r="P15" s="69">
        <f t="shared" si="0"/>
        <v>4248.5494603405004</v>
      </c>
      <c r="Q15" s="69">
        <f t="shared" si="0"/>
        <v>4531.2774513835557</v>
      </c>
      <c r="R15" s="69">
        <f t="shared" si="0"/>
        <v>5170.4709060865953</v>
      </c>
      <c r="S15" s="69">
        <f t="shared" si="0"/>
        <v>4962.3710647120788</v>
      </c>
      <c r="T15" s="69">
        <f t="shared" si="0"/>
        <v>5592.1779899139301</v>
      </c>
      <c r="U15" s="69">
        <f t="shared" si="0"/>
        <v>5666.5084148664873</v>
      </c>
      <c r="V15" s="69">
        <f t="shared" si="0"/>
        <v>5513.3510046384581</v>
      </c>
      <c r="W15" s="69">
        <f t="shared" si="0"/>
        <v>5469.1819424666655</v>
      </c>
      <c r="X15" s="69">
        <f t="shared" si="0"/>
        <v>5435.6327573927865</v>
      </c>
      <c r="Y15" s="69">
        <f t="shared" si="0"/>
        <v>5966.0112290750003</v>
      </c>
      <c r="DA15" s="88" t="s">
        <v>280</v>
      </c>
    </row>
    <row r="16" spans="1:105" ht="12" customHeight="1" x14ac:dyDescent="0.25">
      <c r="A16" s="28" t="s">
        <v>91</v>
      </c>
      <c r="B16" s="72">
        <f>IF(RES_hh_tes!B16=0,0,1000*11630*RES_hh_tes!B16/RES_hh_num!B$3)</f>
        <v>2335.1961052242027</v>
      </c>
      <c r="C16" s="72">
        <f>IF(RES_hh_tes!C16=0,0,1000*11630*RES_hh_tes!C16/RES_hh_num!C$3)</f>
        <v>2048.3158068742518</v>
      </c>
      <c r="D16" s="72">
        <f>IF(RES_hh_tes!D16=0,0,1000*11630*RES_hh_tes!D16/RES_hh_num!D$3)</f>
        <v>2028.8375429869902</v>
      </c>
      <c r="E16" s="72">
        <f>IF(RES_hh_tes!E16=0,0,1000*11630*RES_hh_tes!E16/RES_hh_num!E$3)</f>
        <v>2463.693518318612</v>
      </c>
      <c r="F16" s="72">
        <f>IF(RES_hh_tes!F16=0,0,1000*11630*RES_hh_tes!F16/RES_hh_num!F$3)</f>
        <v>2324.0632184829988</v>
      </c>
      <c r="G16" s="72">
        <f>IF(RES_hh_tes!G16=0,0,1000*11630*RES_hh_tes!G16/RES_hh_num!G$3)</f>
        <v>2563.8215116403539</v>
      </c>
      <c r="H16" s="72">
        <f>IF(RES_hh_tes!H16=0,0,1000*11630*RES_hh_tes!H16/RES_hh_num!H$3)</f>
        <v>3407.8618004075829</v>
      </c>
      <c r="I16" s="72">
        <f>IF(RES_hh_tes!I16=0,0,1000*11630*RES_hh_tes!I16/RES_hh_num!I$3)</f>
        <v>4356.9112121577155</v>
      </c>
      <c r="J16" s="72">
        <f>IF(RES_hh_tes!J16=0,0,1000*11630*RES_hh_tes!J16/RES_hh_num!J$3)</f>
        <v>4739.2658866812717</v>
      </c>
      <c r="K16" s="72">
        <f>IF(RES_hh_tes!K16=0,0,1000*11630*RES_hh_tes!K16/RES_hh_num!K$3)</f>
        <v>4684.0836349600886</v>
      </c>
      <c r="L16" s="72">
        <f>IF(RES_hh_tes!L16=0,0,1000*11630*RES_hh_tes!L16/RES_hh_num!L$3)</f>
        <v>5070.8018351493911</v>
      </c>
      <c r="M16" s="72">
        <f>IF(RES_hh_tes!M16=0,0,1000*11630*RES_hh_tes!M16/RES_hh_num!M$3)</f>
        <v>4469.8348720996173</v>
      </c>
      <c r="N16" s="72">
        <f>IF(RES_hh_tes!N16=0,0,1000*11630*RES_hh_tes!N16/RES_hh_num!N$3)</f>
        <v>5531.0166276758173</v>
      </c>
      <c r="O16" s="72">
        <f>IF(RES_hh_tes!O16=0,0,1000*11630*RES_hh_tes!O16/RES_hh_num!O$3)</f>
        <v>4737.4453732787015</v>
      </c>
      <c r="P16" s="72">
        <f>IF(RES_hh_tes!P16=0,0,1000*11630*RES_hh_tes!P16/RES_hh_num!P$3)</f>
        <v>4248.5494603405004</v>
      </c>
      <c r="Q16" s="72">
        <f>IF(RES_hh_tes!Q16=0,0,1000*11630*RES_hh_tes!Q16/RES_hh_num!Q$3)</f>
        <v>4531.2774513835557</v>
      </c>
      <c r="R16" s="72">
        <f>IF(RES_hh_tes!R16=0,0,1000*11630*RES_hh_tes!R16/RES_hh_num!R$3)</f>
        <v>5170.4709060865953</v>
      </c>
      <c r="S16" s="72">
        <f>IF(RES_hh_tes!S16=0,0,1000*11630*RES_hh_tes!S16/RES_hh_num!S$3)</f>
        <v>4962.3710647120788</v>
      </c>
      <c r="T16" s="72">
        <f>IF(RES_hh_tes!T16=0,0,1000*11630*RES_hh_tes!T16/RES_hh_num!T$3)</f>
        <v>5592.1779899139301</v>
      </c>
      <c r="U16" s="72">
        <f>IF(RES_hh_tes!U16=0,0,1000*11630*RES_hh_tes!U16/RES_hh_num!U$3)</f>
        <v>5666.5084148664873</v>
      </c>
      <c r="V16" s="72">
        <f>IF(RES_hh_tes!V16=0,0,1000*11630*RES_hh_tes!V16/RES_hh_num!V$3)</f>
        <v>5513.3510046384581</v>
      </c>
      <c r="W16" s="72">
        <f>IF(RES_hh_tes!W16=0,0,1000*11630*RES_hh_tes!W16/RES_hh_num!W$3)</f>
        <v>5469.1819424666655</v>
      </c>
      <c r="X16" s="72">
        <f>IF(RES_hh_tes!X16=0,0,1000*11630*RES_hh_tes!X16/RES_hh_num!X$3)</f>
        <v>5435.6327573927865</v>
      </c>
      <c r="Y16" s="72">
        <f>IF(RES_hh_tes!Y16=0,0,1000*11630*RES_hh_tes!Y16/RES_hh_num!Y$3)</f>
        <v>5966.0112290750003</v>
      </c>
      <c r="DA16" s="89" t="s">
        <v>509</v>
      </c>
    </row>
    <row r="17" spans="1:105" ht="12.95" customHeight="1" x14ac:dyDescent="0.25">
      <c r="A17" s="68" t="s">
        <v>55</v>
      </c>
      <c r="B17" s="69">
        <f>IF(RES_hh_tes!B17=0,0,1000*11630*RES_hh_tes!B17/RES_hh_num!B17)</f>
        <v>1982.3661904419826</v>
      </c>
      <c r="C17" s="69">
        <f>IF(RES_hh_tes!C17=0,0,1000*11630*RES_hh_tes!C17/RES_hh_num!C17)</f>
        <v>1850.3983469438633</v>
      </c>
      <c r="D17" s="69">
        <f>IF(RES_hh_tes!D17=0,0,1000*11630*RES_hh_tes!D17/RES_hh_num!D17)</f>
        <v>1988.8602553950366</v>
      </c>
      <c r="E17" s="69">
        <f>IF(RES_hh_tes!E17=0,0,1000*11630*RES_hh_tes!E17/RES_hh_num!E17)</f>
        <v>2121.2264106651901</v>
      </c>
      <c r="F17" s="69">
        <f>IF(RES_hh_tes!F17=0,0,1000*11630*RES_hh_tes!F17/RES_hh_num!F17)</f>
        <v>2224.4603128909848</v>
      </c>
      <c r="G17" s="69">
        <f>IF(RES_hh_tes!G17=0,0,1000*11630*RES_hh_tes!G17/RES_hh_num!G17)</f>
        <v>2403.8456853796756</v>
      </c>
      <c r="H17" s="69">
        <f>IF(RES_hh_tes!H17=0,0,1000*11630*RES_hh_tes!H17/RES_hh_num!H17)</f>
        <v>2415.833945592879</v>
      </c>
      <c r="I17" s="69">
        <f>IF(RES_hh_tes!I17=0,0,1000*11630*RES_hh_tes!I17/RES_hh_num!I17)</f>
        <v>2726.5314063070778</v>
      </c>
      <c r="J17" s="69">
        <f>IF(RES_hh_tes!J17=0,0,1000*11630*RES_hh_tes!J17/RES_hh_num!J17)</f>
        <v>2633.8299881599992</v>
      </c>
      <c r="K17" s="69">
        <f>IF(RES_hh_tes!K17=0,0,1000*11630*RES_hh_tes!K17/RES_hh_num!K17)</f>
        <v>2632.7290354596676</v>
      </c>
      <c r="L17" s="69">
        <f>IF(RES_hh_tes!L17=0,0,1000*11630*RES_hh_tes!L17/RES_hh_num!L17)</f>
        <v>2612.1459900669502</v>
      </c>
      <c r="M17" s="69">
        <f>IF(RES_hh_tes!M17=0,0,1000*11630*RES_hh_tes!M17/RES_hh_num!M17)</f>
        <v>2620.7324880873198</v>
      </c>
      <c r="N17" s="69">
        <f>IF(RES_hh_tes!N17=0,0,1000*11630*RES_hh_tes!N17/RES_hh_num!N17)</f>
        <v>2474.0049981422235</v>
      </c>
      <c r="O17" s="69">
        <f>IF(RES_hh_tes!O17=0,0,1000*11630*RES_hh_tes!O17/RES_hh_num!O17)</f>
        <v>2288.8014150549657</v>
      </c>
      <c r="P17" s="69">
        <f>IF(RES_hh_tes!P17=0,0,1000*11630*RES_hh_tes!P17/RES_hh_num!P17)</f>
        <v>2273.8163268361604</v>
      </c>
      <c r="Q17" s="69">
        <f>IF(RES_hh_tes!Q17=0,0,1000*11630*RES_hh_tes!Q17/RES_hh_num!Q17)</f>
        <v>2343.4609521598272</v>
      </c>
      <c r="R17" s="69">
        <f>IF(RES_hh_tes!R17=0,0,1000*11630*RES_hh_tes!R17/RES_hh_num!R17)</f>
        <v>2430.4415353103177</v>
      </c>
      <c r="S17" s="69">
        <f>IF(RES_hh_tes!S17=0,0,1000*11630*RES_hh_tes!S17/RES_hh_num!S17)</f>
        <v>2555.1615311196024</v>
      </c>
      <c r="T17" s="69">
        <f>IF(RES_hh_tes!T17=0,0,1000*11630*RES_hh_tes!T17/RES_hh_num!T17)</f>
        <v>2493.4559879296057</v>
      </c>
      <c r="U17" s="69">
        <f>IF(RES_hh_tes!U17=0,0,1000*11630*RES_hh_tes!U17/RES_hh_num!U17)</f>
        <v>2485.8191360712594</v>
      </c>
      <c r="V17" s="69">
        <f>IF(RES_hh_tes!V17=0,0,1000*11630*RES_hh_tes!V17/RES_hh_num!V17)</f>
        <v>2510.6202933250943</v>
      </c>
      <c r="W17" s="69">
        <f>IF(RES_hh_tes!W17=0,0,1000*11630*RES_hh_tes!W17/RES_hh_num!W17)</f>
        <v>2493.8151626871577</v>
      </c>
      <c r="X17" s="69">
        <f>IF(RES_hh_tes!X17=0,0,1000*11630*RES_hh_tes!X17/RES_hh_num!X17)</f>
        <v>2424.0559154158454</v>
      </c>
      <c r="Y17" s="69">
        <f>IF(RES_hh_tes!Y17=0,0,1000*11630*RES_hh_tes!Y17/RES_hh_num!Y17)</f>
        <v>2312.1805239533205</v>
      </c>
      <c r="DA17" s="88" t="s">
        <v>281</v>
      </c>
    </row>
    <row r="18" spans="1:105" ht="12" customHeight="1" x14ac:dyDescent="0.25">
      <c r="A18" s="28" t="s">
        <v>51</v>
      </c>
      <c r="B18" s="72">
        <f>IF(RES_hh_tes!B18=0,0,1000*11630*RES_hh_tes!B18/RES_hh_num!B18)</f>
        <v>0</v>
      </c>
      <c r="C18" s="72">
        <f>IF(RES_hh_tes!C18=0,0,1000*11630*RES_hh_tes!C18/RES_hh_num!C18)</f>
        <v>0</v>
      </c>
      <c r="D18" s="72">
        <f>IF(RES_hh_tes!D18=0,0,1000*11630*RES_hh_tes!D18/RES_hh_num!D18)</f>
        <v>0</v>
      </c>
      <c r="E18" s="72">
        <f>IF(RES_hh_tes!E18=0,0,1000*11630*RES_hh_tes!E18/RES_hh_num!E18)</f>
        <v>0</v>
      </c>
      <c r="F18" s="72">
        <f>IF(RES_hh_tes!F18=0,0,1000*11630*RES_hh_tes!F18/RES_hh_num!F18)</f>
        <v>0</v>
      </c>
      <c r="G18" s="72">
        <f>IF(RES_hh_tes!G18=0,0,1000*11630*RES_hh_tes!G18/RES_hh_num!G18)</f>
        <v>0</v>
      </c>
      <c r="H18" s="72">
        <f>IF(RES_hh_tes!H18=0,0,1000*11630*RES_hh_tes!H18/RES_hh_num!H18)</f>
        <v>0</v>
      </c>
      <c r="I18" s="72">
        <f>IF(RES_hh_tes!I18=0,0,1000*11630*RES_hh_tes!I18/RES_hh_num!I18)</f>
        <v>0</v>
      </c>
      <c r="J18" s="72">
        <f>IF(RES_hh_tes!J18=0,0,1000*11630*RES_hh_tes!J18/RES_hh_num!J18)</f>
        <v>0</v>
      </c>
      <c r="K18" s="72">
        <f>IF(RES_hh_tes!K18=0,0,1000*11630*RES_hh_tes!K18/RES_hh_num!K18)</f>
        <v>0</v>
      </c>
      <c r="L18" s="72">
        <f>IF(RES_hh_tes!L18=0,0,1000*11630*RES_hh_tes!L18/RES_hh_num!L18)</f>
        <v>0</v>
      </c>
      <c r="M18" s="72">
        <f>IF(RES_hh_tes!M18=0,0,1000*11630*RES_hh_tes!M18/RES_hh_num!M18)</f>
        <v>0</v>
      </c>
      <c r="N18" s="72">
        <f>IF(RES_hh_tes!N18=0,0,1000*11630*RES_hh_tes!N18/RES_hh_num!N18)</f>
        <v>0</v>
      </c>
      <c r="O18" s="72">
        <f>IF(RES_hh_tes!O18=0,0,1000*11630*RES_hh_tes!O18/RES_hh_num!O18)</f>
        <v>0</v>
      </c>
      <c r="P18" s="72">
        <f>IF(RES_hh_tes!P18=0,0,1000*11630*RES_hh_tes!P18/RES_hh_num!P18)</f>
        <v>0</v>
      </c>
      <c r="Q18" s="72">
        <f>IF(RES_hh_tes!Q18=0,0,1000*11630*RES_hh_tes!Q18/RES_hh_num!Q18)</f>
        <v>0</v>
      </c>
      <c r="R18" s="72">
        <f>IF(RES_hh_tes!R18=0,0,1000*11630*RES_hh_tes!R18/RES_hh_num!R18)</f>
        <v>0</v>
      </c>
      <c r="S18" s="72">
        <f>IF(RES_hh_tes!S18=0,0,1000*11630*RES_hh_tes!S18/RES_hh_num!S18)</f>
        <v>0</v>
      </c>
      <c r="T18" s="72">
        <f>IF(RES_hh_tes!T18=0,0,1000*11630*RES_hh_tes!T18/RES_hh_num!T18)</f>
        <v>0</v>
      </c>
      <c r="U18" s="72">
        <f>IF(RES_hh_tes!U18=0,0,1000*11630*RES_hh_tes!U18/RES_hh_num!U18)</f>
        <v>0</v>
      </c>
      <c r="V18" s="72">
        <f>IF(RES_hh_tes!V18=0,0,1000*11630*RES_hh_tes!V18/RES_hh_num!V18)</f>
        <v>0</v>
      </c>
      <c r="W18" s="72">
        <f>IF(RES_hh_tes!W18=0,0,1000*11630*RES_hh_tes!W18/RES_hh_num!W18)</f>
        <v>0</v>
      </c>
      <c r="X18" s="72">
        <f>IF(RES_hh_tes!X18=0,0,1000*11630*RES_hh_tes!X18/RES_hh_num!X18)</f>
        <v>0</v>
      </c>
      <c r="Y18" s="72">
        <f>IF(RES_hh_tes!Y18=0,0,1000*11630*RES_hh_tes!Y18/RES_hh_num!Y18)</f>
        <v>0</v>
      </c>
      <c r="DA18" s="89" t="s">
        <v>510</v>
      </c>
    </row>
    <row r="19" spans="1:105" s="2" customFormat="1" ht="12" customHeight="1" x14ac:dyDescent="0.25">
      <c r="A19" s="28" t="s">
        <v>74</v>
      </c>
      <c r="B19" s="72">
        <f>IF(RES_hh_tes!B19=0,0,1000*11630*RES_hh_tes!B19/RES_hh_num!B19)</f>
        <v>1839.8760305923404</v>
      </c>
      <c r="C19" s="72">
        <f>IF(RES_hh_tes!C19=0,0,1000*11630*RES_hh_tes!C19/RES_hh_num!C19)</f>
        <v>1783.5188338347236</v>
      </c>
      <c r="D19" s="72">
        <f>IF(RES_hh_tes!D19=0,0,1000*11630*RES_hh_tes!D19/RES_hh_num!D19)</f>
        <v>1931.5627887556427</v>
      </c>
      <c r="E19" s="72">
        <f>IF(RES_hh_tes!E19=0,0,1000*11630*RES_hh_tes!E19/RES_hh_num!E19)</f>
        <v>2060.6121545230199</v>
      </c>
      <c r="F19" s="72">
        <f>IF(RES_hh_tes!F19=0,0,1000*11630*RES_hh_tes!F19/RES_hh_num!F19)</f>
        <v>2127.6266752890256</v>
      </c>
      <c r="G19" s="72">
        <f>IF(RES_hh_tes!G19=0,0,1000*11630*RES_hh_tes!G19/RES_hh_num!G19)</f>
        <v>2350.8473772901666</v>
      </c>
      <c r="H19" s="72">
        <f>IF(RES_hh_tes!H19=0,0,1000*11630*RES_hh_tes!H19/RES_hh_num!H19)</f>
        <v>2387.8594708274532</v>
      </c>
      <c r="I19" s="72">
        <f>IF(RES_hh_tes!I19=0,0,1000*11630*RES_hh_tes!I19/RES_hh_num!I19)</f>
        <v>2463.4791459436651</v>
      </c>
      <c r="J19" s="72">
        <f>IF(RES_hh_tes!J19=0,0,1000*11630*RES_hh_tes!J19/RES_hh_num!J19)</f>
        <v>2543.9501509798129</v>
      </c>
      <c r="K19" s="72">
        <f>IF(RES_hh_tes!K19=0,0,1000*11630*RES_hh_tes!K19/RES_hh_num!K19)</f>
        <v>2556.803911740973</v>
      </c>
      <c r="L19" s="72">
        <f>IF(RES_hh_tes!L19=0,0,1000*11630*RES_hh_tes!L19/RES_hh_num!L19)</f>
        <v>2485.6775066698633</v>
      </c>
      <c r="M19" s="72">
        <f>IF(RES_hh_tes!M19=0,0,1000*11630*RES_hh_tes!M19/RES_hh_num!M19)</f>
        <v>2405.953592517857</v>
      </c>
      <c r="N19" s="72">
        <f>IF(RES_hh_tes!N19=0,0,1000*11630*RES_hh_tes!N19/RES_hh_num!N19)</f>
        <v>2232.7308951185619</v>
      </c>
      <c r="O19" s="72">
        <f>IF(RES_hh_tes!O19=0,0,1000*11630*RES_hh_tes!O19/RES_hh_num!O19)</f>
        <v>2061.1752025060223</v>
      </c>
      <c r="P19" s="72">
        <f>IF(RES_hh_tes!P19=0,0,1000*11630*RES_hh_tes!P19/RES_hh_num!P19)</f>
        <v>2014.7162319939616</v>
      </c>
      <c r="Q19" s="72">
        <f>IF(RES_hh_tes!Q19=0,0,1000*11630*RES_hh_tes!Q19/RES_hh_num!Q19)</f>
        <v>2114.6805925568788</v>
      </c>
      <c r="R19" s="72">
        <f>IF(RES_hh_tes!R19=0,0,1000*11630*RES_hh_tes!R19/RES_hh_num!R19)</f>
        <v>2194.5521465972547</v>
      </c>
      <c r="S19" s="72">
        <f>IF(RES_hh_tes!S19=0,0,1000*11630*RES_hh_tes!S19/RES_hh_num!S19)</f>
        <v>2310.8446166003164</v>
      </c>
      <c r="T19" s="72">
        <f>IF(RES_hh_tes!T19=0,0,1000*11630*RES_hh_tes!T19/RES_hh_num!T19)</f>
        <v>2301.1283232935502</v>
      </c>
      <c r="U19" s="72">
        <f>IF(RES_hh_tes!U19=0,0,1000*11630*RES_hh_tes!U19/RES_hh_num!U19)</f>
        <v>2272.5108758642955</v>
      </c>
      <c r="V19" s="72">
        <f>IF(RES_hh_tes!V19=0,0,1000*11630*RES_hh_tes!V19/RES_hh_num!V19)</f>
        <v>2122.7563572167132</v>
      </c>
      <c r="W19" s="72">
        <f>IF(RES_hh_tes!W19=0,0,1000*11630*RES_hh_tes!W19/RES_hh_num!W19)</f>
        <v>2417.7563224410928</v>
      </c>
      <c r="X19" s="72">
        <f>IF(RES_hh_tes!X19=0,0,1000*11630*RES_hh_tes!X19/RES_hh_num!X19)</f>
        <v>2382.0389762690438</v>
      </c>
      <c r="Y19" s="72">
        <f>IF(RES_hh_tes!Y19=0,0,1000*11630*RES_hh_tes!Y19/RES_hh_num!Y19)</f>
        <v>2086.1408593682058</v>
      </c>
      <c r="DA19" s="89" t="s">
        <v>511</v>
      </c>
    </row>
    <row r="20" spans="1:105" ht="12" customHeight="1" x14ac:dyDescent="0.25">
      <c r="A20" s="28" t="s">
        <v>200</v>
      </c>
      <c r="B20" s="72">
        <f>IF(RES_hh_tes!B20=0,0,1000*11630*RES_hh_tes!B20/RES_hh_num!B20)</f>
        <v>1883.1999434890247</v>
      </c>
      <c r="C20" s="72">
        <f>IF(RES_hh_tes!C20=0,0,1000*11630*RES_hh_tes!C20/RES_hh_num!C20)</f>
        <v>1731.253300708036</v>
      </c>
      <c r="D20" s="72">
        <f>IF(RES_hh_tes!D20=0,0,1000*11630*RES_hh_tes!D20/RES_hh_num!D20)</f>
        <v>1902.7316731220685</v>
      </c>
      <c r="E20" s="72">
        <f>IF(RES_hh_tes!E20=0,0,1000*11630*RES_hh_tes!E20/RES_hh_num!E20)</f>
        <v>2089.2729148772428</v>
      </c>
      <c r="F20" s="72">
        <f>IF(RES_hh_tes!F20=0,0,1000*11630*RES_hh_tes!F20/RES_hh_num!F20)</f>
        <v>2102.3787106227169</v>
      </c>
      <c r="G20" s="72">
        <f>IF(RES_hh_tes!G20=0,0,1000*11630*RES_hh_tes!G20/RES_hh_num!G20)</f>
        <v>2182.6107905396639</v>
      </c>
      <c r="H20" s="72">
        <f>IF(RES_hh_tes!H20=0,0,1000*11630*RES_hh_tes!H20/RES_hh_num!H20)</f>
        <v>2479.9385062325355</v>
      </c>
      <c r="I20" s="72">
        <f>IF(RES_hh_tes!I20=0,0,1000*11630*RES_hh_tes!I20/RES_hh_num!I20)</f>
        <v>2636.47377561549</v>
      </c>
      <c r="J20" s="72">
        <f>IF(RES_hh_tes!J20=0,0,1000*11630*RES_hh_tes!J20/RES_hh_num!J20)</f>
        <v>2544.1341885359752</v>
      </c>
      <c r="K20" s="72">
        <f>IF(RES_hh_tes!K20=0,0,1000*11630*RES_hh_tes!K20/RES_hh_num!K20)</f>
        <v>2545.395691021844</v>
      </c>
      <c r="L20" s="72">
        <f>IF(RES_hh_tes!L20=0,0,1000*11630*RES_hh_tes!L20/RES_hh_num!L20)</f>
        <v>2491.9559590735871</v>
      </c>
      <c r="M20" s="72">
        <f>IF(RES_hh_tes!M20=0,0,1000*11630*RES_hh_tes!M20/RES_hh_num!M20)</f>
        <v>2394.7881537739913</v>
      </c>
      <c r="N20" s="72">
        <f>IF(RES_hh_tes!N20=0,0,1000*11630*RES_hh_tes!N20/RES_hh_num!N20)</f>
        <v>2228.1484057929838</v>
      </c>
      <c r="O20" s="72">
        <f>IF(RES_hh_tes!O20=0,0,1000*11630*RES_hh_tes!O20/RES_hh_num!O20)</f>
        <v>2102.1716693185417</v>
      </c>
      <c r="P20" s="72">
        <f>IF(RES_hh_tes!P20=0,0,1000*11630*RES_hh_tes!P20/RES_hh_num!P20)</f>
        <v>2215.4869122710525</v>
      </c>
      <c r="Q20" s="72">
        <f>IF(RES_hh_tes!Q20=0,0,1000*11630*RES_hh_tes!Q20/RES_hh_num!Q20)</f>
        <v>2112.2622444312624</v>
      </c>
      <c r="R20" s="72">
        <f>IF(RES_hh_tes!R20=0,0,1000*11630*RES_hh_tes!R20/RES_hh_num!R20)</f>
        <v>2098.8797426175147</v>
      </c>
      <c r="S20" s="72">
        <f>IF(RES_hh_tes!S20=0,0,1000*11630*RES_hh_tes!S20/RES_hh_num!S20)</f>
        <v>2172.5868571981641</v>
      </c>
      <c r="T20" s="72">
        <f>IF(RES_hh_tes!T20=0,0,1000*11630*RES_hh_tes!T20/RES_hh_num!T20)</f>
        <v>2002.6824635911585</v>
      </c>
      <c r="U20" s="72">
        <f>IF(RES_hh_tes!U20=0,0,1000*11630*RES_hh_tes!U20/RES_hh_num!U20)</f>
        <v>2647.552859802985</v>
      </c>
      <c r="V20" s="72">
        <f>IF(RES_hh_tes!V20=0,0,1000*11630*RES_hh_tes!V20/RES_hh_num!V20)</f>
        <v>2605.8243537439903</v>
      </c>
      <c r="W20" s="72">
        <f>IF(RES_hh_tes!W20=0,0,1000*11630*RES_hh_tes!W20/RES_hh_num!W20)</f>
        <v>2180.0065337196124</v>
      </c>
      <c r="X20" s="72">
        <f>IF(RES_hh_tes!X20=0,0,1000*11630*RES_hh_tes!X20/RES_hh_num!X20)</f>
        <v>2278.7771071704924</v>
      </c>
      <c r="Y20" s="72">
        <f>IF(RES_hh_tes!Y20=0,0,1000*11630*RES_hh_tes!Y20/RES_hh_num!Y20)</f>
        <v>2080.2219811226419</v>
      </c>
      <c r="DA20" s="89" t="s">
        <v>512</v>
      </c>
    </row>
    <row r="21" spans="1:105" ht="12" customHeight="1" x14ac:dyDescent="0.25">
      <c r="A21" s="28" t="s">
        <v>189</v>
      </c>
      <c r="B21" s="72">
        <f>IF(RES_hh_tes!B21=0,0,1000*11630*RES_hh_tes!B21/RES_hh_num!B21)</f>
        <v>0</v>
      </c>
      <c r="C21" s="72">
        <f>IF(RES_hh_tes!C21=0,0,1000*11630*RES_hh_tes!C21/RES_hh_num!C21)</f>
        <v>0</v>
      </c>
      <c r="D21" s="72">
        <f>IF(RES_hh_tes!D21=0,0,1000*11630*RES_hh_tes!D21/RES_hh_num!D21)</f>
        <v>0</v>
      </c>
      <c r="E21" s="72">
        <f>IF(RES_hh_tes!E21=0,0,1000*11630*RES_hh_tes!E21/RES_hh_num!E21)</f>
        <v>0</v>
      </c>
      <c r="F21" s="72">
        <f>IF(RES_hh_tes!F21=0,0,1000*11630*RES_hh_tes!F21/RES_hh_num!F21)</f>
        <v>0</v>
      </c>
      <c r="G21" s="72">
        <f>IF(RES_hh_tes!G21=0,0,1000*11630*RES_hh_tes!G21/RES_hh_num!G21)</f>
        <v>0</v>
      </c>
      <c r="H21" s="72">
        <f>IF(RES_hh_tes!H21=0,0,1000*11630*RES_hh_tes!H21/RES_hh_num!H21)</f>
        <v>0</v>
      </c>
      <c r="I21" s="72">
        <f>IF(RES_hh_tes!I21=0,0,1000*11630*RES_hh_tes!I21/RES_hh_num!I21)</f>
        <v>0</v>
      </c>
      <c r="J21" s="72">
        <f>IF(RES_hh_tes!J21=0,0,1000*11630*RES_hh_tes!J21/RES_hh_num!J21)</f>
        <v>0</v>
      </c>
      <c r="K21" s="72">
        <f>IF(RES_hh_tes!K21=0,0,1000*11630*RES_hh_tes!K21/RES_hh_num!K21)</f>
        <v>0</v>
      </c>
      <c r="L21" s="72">
        <f>IF(RES_hh_tes!L21=0,0,1000*11630*RES_hh_tes!L21/RES_hh_num!L21)</f>
        <v>0</v>
      </c>
      <c r="M21" s="72">
        <f>IF(RES_hh_tes!M21=0,0,1000*11630*RES_hh_tes!M21/RES_hh_num!M21)</f>
        <v>0</v>
      </c>
      <c r="N21" s="72">
        <f>IF(RES_hh_tes!N21=0,0,1000*11630*RES_hh_tes!N21/RES_hh_num!N21)</f>
        <v>0</v>
      </c>
      <c r="O21" s="72">
        <f>IF(RES_hh_tes!O21=0,0,1000*11630*RES_hh_tes!O21/RES_hh_num!O21)</f>
        <v>0</v>
      </c>
      <c r="P21" s="72">
        <f>IF(RES_hh_tes!P21=0,0,1000*11630*RES_hh_tes!P21/RES_hh_num!P21)</f>
        <v>0</v>
      </c>
      <c r="Q21" s="72">
        <f>IF(RES_hh_tes!Q21=0,0,1000*11630*RES_hh_tes!Q21/RES_hh_num!Q21)</f>
        <v>0</v>
      </c>
      <c r="R21" s="72">
        <f>IF(RES_hh_tes!R21=0,0,1000*11630*RES_hh_tes!R21/RES_hh_num!R21)</f>
        <v>0</v>
      </c>
      <c r="S21" s="72">
        <f>IF(RES_hh_tes!S21=0,0,1000*11630*RES_hh_tes!S21/RES_hh_num!S21)</f>
        <v>0</v>
      </c>
      <c r="T21" s="72">
        <f>IF(RES_hh_tes!T21=0,0,1000*11630*RES_hh_tes!T21/RES_hh_num!T21)</f>
        <v>0</v>
      </c>
      <c r="U21" s="72">
        <f>IF(RES_hh_tes!U21=0,0,1000*11630*RES_hh_tes!U21/RES_hh_num!U21)</f>
        <v>0</v>
      </c>
      <c r="V21" s="72">
        <f>IF(RES_hh_tes!V21=0,0,1000*11630*RES_hh_tes!V21/RES_hh_num!V21)</f>
        <v>0</v>
      </c>
      <c r="W21" s="72">
        <f>IF(RES_hh_tes!W21=0,0,1000*11630*RES_hh_tes!W21/RES_hh_num!W21)</f>
        <v>0</v>
      </c>
      <c r="X21" s="72">
        <f>IF(RES_hh_tes!X21=0,0,1000*11630*RES_hh_tes!X21/RES_hh_num!X21)</f>
        <v>0</v>
      </c>
      <c r="Y21" s="72">
        <f>IF(RES_hh_tes!Y21=0,0,1000*11630*RES_hh_tes!Y21/RES_hh_num!Y21)</f>
        <v>0</v>
      </c>
      <c r="DA21" s="89" t="s">
        <v>513</v>
      </c>
    </row>
    <row r="22" spans="1:105" ht="12" customHeight="1" x14ac:dyDescent="0.25">
      <c r="A22" s="28" t="s">
        <v>202</v>
      </c>
      <c r="B22" s="72">
        <f>IF(RES_hh_tes!B22=0,0,1000*11630*RES_hh_tes!B22/RES_hh_num!B22)</f>
        <v>1846.412537199049</v>
      </c>
      <c r="C22" s="72">
        <f>IF(RES_hh_tes!C22=0,0,1000*11630*RES_hh_tes!C22/RES_hh_num!C22)</f>
        <v>1703.894997359062</v>
      </c>
      <c r="D22" s="72">
        <f>IF(RES_hh_tes!D22=0,0,1000*11630*RES_hh_tes!D22/RES_hh_num!D22)</f>
        <v>1888.5383259178589</v>
      </c>
      <c r="E22" s="72">
        <f>IF(RES_hh_tes!E22=0,0,1000*11630*RES_hh_tes!E22/RES_hh_num!E22)</f>
        <v>1783.5294675129312</v>
      </c>
      <c r="F22" s="72">
        <f>IF(RES_hh_tes!F22=0,0,1000*11630*RES_hh_tes!F22/RES_hh_num!F22)</f>
        <v>1944.9269163240963</v>
      </c>
      <c r="G22" s="72">
        <f>IF(RES_hh_tes!G22=0,0,1000*11630*RES_hh_tes!G22/RES_hh_num!G22)</f>
        <v>2345.9876427093727</v>
      </c>
      <c r="H22" s="72">
        <f>IF(RES_hh_tes!H22=0,0,1000*11630*RES_hh_tes!H22/RES_hh_num!H22)</f>
        <v>1992.4104640798971</v>
      </c>
      <c r="I22" s="72">
        <f>IF(RES_hh_tes!I22=0,0,1000*11630*RES_hh_tes!I22/RES_hh_num!I22)</f>
        <v>2214.343965165991</v>
      </c>
      <c r="J22" s="72">
        <f>IF(RES_hh_tes!J22=0,0,1000*11630*RES_hh_tes!J22/RES_hh_num!J22)</f>
        <v>2846.9449015512796</v>
      </c>
      <c r="K22" s="72">
        <f>IF(RES_hh_tes!K22=0,0,1000*11630*RES_hh_tes!K22/RES_hh_num!K22)</f>
        <v>2980.437839064421</v>
      </c>
      <c r="L22" s="72">
        <f>IF(RES_hh_tes!L22=0,0,1000*11630*RES_hh_tes!L22/RES_hh_num!L22)</f>
        <v>2315.7793516396159</v>
      </c>
      <c r="M22" s="72">
        <f>IF(RES_hh_tes!M22=0,0,1000*11630*RES_hh_tes!M22/RES_hh_num!M22)</f>
        <v>2422.0532678549675</v>
      </c>
      <c r="N22" s="72">
        <f>IF(RES_hh_tes!N22=0,0,1000*11630*RES_hh_tes!N22/RES_hh_num!N22)</f>
        <v>2260.7661248621471</v>
      </c>
      <c r="O22" s="72">
        <f>IF(RES_hh_tes!O22=0,0,1000*11630*RES_hh_tes!O22/RES_hh_num!O22)</f>
        <v>2074.3689528052419</v>
      </c>
      <c r="P22" s="72">
        <f>IF(RES_hh_tes!P22=0,0,1000*11630*RES_hh_tes!P22/RES_hh_num!P22)</f>
        <v>2069.9342061466996</v>
      </c>
      <c r="Q22" s="72">
        <f>IF(RES_hh_tes!Q22=0,0,1000*11630*RES_hh_tes!Q22/RES_hh_num!Q22)</f>
        <v>2128.6609886005863</v>
      </c>
      <c r="R22" s="72">
        <f>IF(RES_hh_tes!R22=0,0,1000*11630*RES_hh_tes!R22/RES_hh_num!R22)</f>
        <v>2198.402935570839</v>
      </c>
      <c r="S22" s="72">
        <f>IF(RES_hh_tes!S22=0,0,1000*11630*RES_hh_tes!S22/RES_hh_num!S22)</f>
        <v>2324.0659766320164</v>
      </c>
      <c r="T22" s="72">
        <f>IF(RES_hh_tes!T22=0,0,1000*11630*RES_hh_tes!T22/RES_hh_num!T22)</f>
        <v>2278.22338528931</v>
      </c>
      <c r="U22" s="72">
        <f>IF(RES_hh_tes!U22=0,0,1000*11630*RES_hh_tes!U22/RES_hh_num!U22)</f>
        <v>2332.3360022415377</v>
      </c>
      <c r="V22" s="72">
        <f>IF(RES_hh_tes!V22=0,0,1000*11630*RES_hh_tes!V22/RES_hh_num!V22)</f>
        <v>2364.4089523015305</v>
      </c>
      <c r="W22" s="72">
        <f>IF(RES_hh_tes!W22=0,0,1000*11630*RES_hh_tes!W22/RES_hh_num!W22)</f>
        <v>2340.5327387027251</v>
      </c>
      <c r="X22" s="72">
        <f>IF(RES_hh_tes!X22=0,0,1000*11630*RES_hh_tes!X22/RES_hh_num!X22)</f>
        <v>2258.5263005647034</v>
      </c>
      <c r="Y22" s="72">
        <f>IF(RES_hh_tes!Y22=0,0,1000*11630*RES_hh_tes!Y22/RES_hh_num!Y22)</f>
        <v>2104.9406917197857</v>
      </c>
      <c r="DA22" s="89" t="s">
        <v>514</v>
      </c>
    </row>
    <row r="23" spans="1:105" ht="12" customHeight="1" x14ac:dyDescent="0.25">
      <c r="A23" s="28" t="s">
        <v>197</v>
      </c>
      <c r="B23" s="72">
        <f>IF(RES_hh_tes!B23=0,0,1000*11630*RES_hh_tes!B23/RES_hh_num!B23)</f>
        <v>0</v>
      </c>
      <c r="C23" s="72">
        <f>IF(RES_hh_tes!C23=0,0,1000*11630*RES_hh_tes!C23/RES_hh_num!C23)</f>
        <v>0</v>
      </c>
      <c r="D23" s="72">
        <f>IF(RES_hh_tes!D23=0,0,1000*11630*RES_hh_tes!D23/RES_hh_num!D23)</f>
        <v>0</v>
      </c>
      <c r="E23" s="72">
        <f>IF(RES_hh_tes!E23=0,0,1000*11630*RES_hh_tes!E23/RES_hh_num!E23)</f>
        <v>0</v>
      </c>
      <c r="F23" s="72">
        <f>IF(RES_hh_tes!F23=0,0,1000*11630*RES_hh_tes!F23/RES_hh_num!F23)</f>
        <v>0</v>
      </c>
      <c r="G23" s="72">
        <f>IF(RES_hh_tes!G23=0,0,1000*11630*RES_hh_tes!G23/RES_hh_num!G23)</f>
        <v>0</v>
      </c>
      <c r="H23" s="72">
        <f>IF(RES_hh_tes!H23=0,0,1000*11630*RES_hh_tes!H23/RES_hh_num!H23)</f>
        <v>0</v>
      </c>
      <c r="I23" s="72">
        <f>IF(RES_hh_tes!I23=0,0,1000*11630*RES_hh_tes!I23/RES_hh_num!I23)</f>
        <v>0</v>
      </c>
      <c r="J23" s="72">
        <f>IF(RES_hh_tes!J23=0,0,1000*11630*RES_hh_tes!J23/RES_hh_num!J23)</f>
        <v>0</v>
      </c>
      <c r="K23" s="72">
        <f>IF(RES_hh_tes!K23=0,0,1000*11630*RES_hh_tes!K23/RES_hh_num!K23)</f>
        <v>0</v>
      </c>
      <c r="L23" s="72">
        <f>IF(RES_hh_tes!L23=0,0,1000*11630*RES_hh_tes!L23/RES_hh_num!L23)</f>
        <v>0</v>
      </c>
      <c r="M23" s="72">
        <f>IF(RES_hh_tes!M23=0,0,1000*11630*RES_hh_tes!M23/RES_hh_num!M23)</f>
        <v>0</v>
      </c>
      <c r="N23" s="72">
        <f>IF(RES_hh_tes!N23=0,0,1000*11630*RES_hh_tes!N23/RES_hh_num!N23)</f>
        <v>0</v>
      </c>
      <c r="O23" s="72">
        <f>IF(RES_hh_tes!O23=0,0,1000*11630*RES_hh_tes!O23/RES_hh_num!O23)</f>
        <v>0</v>
      </c>
      <c r="P23" s="72">
        <f>IF(RES_hh_tes!P23=0,0,1000*11630*RES_hh_tes!P23/RES_hh_num!P23)</f>
        <v>0</v>
      </c>
      <c r="Q23" s="72">
        <f>IF(RES_hh_tes!Q23=0,0,1000*11630*RES_hh_tes!Q23/RES_hh_num!Q23)</f>
        <v>0</v>
      </c>
      <c r="R23" s="72">
        <f>IF(RES_hh_tes!R23=0,0,1000*11630*RES_hh_tes!R23/RES_hh_num!R23)</f>
        <v>0</v>
      </c>
      <c r="S23" s="72">
        <f>IF(RES_hh_tes!S23=0,0,1000*11630*RES_hh_tes!S23/RES_hh_num!S23)</f>
        <v>0</v>
      </c>
      <c r="T23" s="72">
        <f>IF(RES_hh_tes!T23=0,0,1000*11630*RES_hh_tes!T23/RES_hh_num!T23)</f>
        <v>0</v>
      </c>
      <c r="U23" s="72">
        <f>IF(RES_hh_tes!U23=0,0,1000*11630*RES_hh_tes!U23/RES_hh_num!U23)</f>
        <v>0</v>
      </c>
      <c r="V23" s="72">
        <f>IF(RES_hh_tes!V23=0,0,1000*11630*RES_hh_tes!V23/RES_hh_num!V23)</f>
        <v>0</v>
      </c>
      <c r="W23" s="72">
        <f>IF(RES_hh_tes!W23=0,0,1000*11630*RES_hh_tes!W23/RES_hh_num!W23)</f>
        <v>0</v>
      </c>
      <c r="X23" s="72">
        <f>IF(RES_hh_tes!X23=0,0,1000*11630*RES_hh_tes!X23/RES_hh_num!X23)</f>
        <v>0</v>
      </c>
      <c r="Y23" s="72">
        <f>IF(RES_hh_tes!Y23=0,0,1000*11630*RES_hh_tes!Y23/RES_hh_num!Y23)</f>
        <v>0</v>
      </c>
      <c r="DA23" s="89" t="s">
        <v>515</v>
      </c>
    </row>
    <row r="24" spans="1:105" ht="12" customHeight="1" x14ac:dyDescent="0.25">
      <c r="A24" s="28" t="s">
        <v>198</v>
      </c>
      <c r="B24" s="72">
        <f>IF(RES_hh_tes!B24=0,0,1000*11630*RES_hh_tes!B24/RES_hh_num!B24)</f>
        <v>0</v>
      </c>
      <c r="C24" s="72">
        <f>IF(RES_hh_tes!C24=0,0,1000*11630*RES_hh_tes!C24/RES_hh_num!C24)</f>
        <v>0</v>
      </c>
      <c r="D24" s="72">
        <f>IF(RES_hh_tes!D24=0,0,1000*11630*RES_hh_tes!D24/RES_hh_num!D24)</f>
        <v>0</v>
      </c>
      <c r="E24" s="72">
        <f>IF(RES_hh_tes!E24=0,0,1000*11630*RES_hh_tes!E24/RES_hh_num!E24)</f>
        <v>0</v>
      </c>
      <c r="F24" s="72">
        <f>IF(RES_hh_tes!F24=0,0,1000*11630*RES_hh_tes!F24/RES_hh_num!F24)</f>
        <v>0</v>
      </c>
      <c r="G24" s="72">
        <f>IF(RES_hh_tes!G24=0,0,1000*11630*RES_hh_tes!G24/RES_hh_num!G24)</f>
        <v>0</v>
      </c>
      <c r="H24" s="72">
        <f>IF(RES_hh_tes!H24=0,0,1000*11630*RES_hh_tes!H24/RES_hh_num!H24)</f>
        <v>0</v>
      </c>
      <c r="I24" s="72">
        <f>IF(RES_hh_tes!I24=0,0,1000*11630*RES_hh_tes!I24/RES_hh_num!I24)</f>
        <v>0</v>
      </c>
      <c r="J24" s="72">
        <f>IF(RES_hh_tes!J24=0,0,1000*11630*RES_hh_tes!J24/RES_hh_num!J24)</f>
        <v>0</v>
      </c>
      <c r="K24" s="72">
        <f>IF(RES_hh_tes!K24=0,0,1000*11630*RES_hh_tes!K24/RES_hh_num!K24)</f>
        <v>0</v>
      </c>
      <c r="L24" s="72">
        <f>IF(RES_hh_tes!L24=0,0,1000*11630*RES_hh_tes!L24/RES_hh_num!L24)</f>
        <v>0</v>
      </c>
      <c r="M24" s="72">
        <f>IF(RES_hh_tes!M24=0,0,1000*11630*RES_hh_tes!M24/RES_hh_num!M24)</f>
        <v>0</v>
      </c>
      <c r="N24" s="72">
        <f>IF(RES_hh_tes!N24=0,0,1000*11630*RES_hh_tes!N24/RES_hh_num!N24)</f>
        <v>0</v>
      </c>
      <c r="O24" s="72">
        <f>IF(RES_hh_tes!O24=0,0,1000*11630*RES_hh_tes!O24/RES_hh_num!O24)</f>
        <v>0</v>
      </c>
      <c r="P24" s="72">
        <f>IF(RES_hh_tes!P24=0,0,1000*11630*RES_hh_tes!P24/RES_hh_num!P24)</f>
        <v>0</v>
      </c>
      <c r="Q24" s="72">
        <f>IF(RES_hh_tes!Q24=0,0,1000*11630*RES_hh_tes!Q24/RES_hh_num!Q24)</f>
        <v>0</v>
      </c>
      <c r="R24" s="72">
        <f>IF(RES_hh_tes!R24=0,0,1000*11630*RES_hh_tes!R24/RES_hh_num!R24)</f>
        <v>0</v>
      </c>
      <c r="S24" s="72">
        <f>IF(RES_hh_tes!S24=0,0,1000*11630*RES_hh_tes!S24/RES_hh_num!S24)</f>
        <v>0</v>
      </c>
      <c r="T24" s="72">
        <f>IF(RES_hh_tes!T24=0,0,1000*11630*RES_hh_tes!T24/RES_hh_num!T24)</f>
        <v>0</v>
      </c>
      <c r="U24" s="72">
        <f>IF(RES_hh_tes!U24=0,0,1000*11630*RES_hh_tes!U24/RES_hh_num!U24)</f>
        <v>0</v>
      </c>
      <c r="V24" s="72">
        <f>IF(RES_hh_tes!V24=0,0,1000*11630*RES_hh_tes!V24/RES_hh_num!V24)</f>
        <v>0</v>
      </c>
      <c r="W24" s="72">
        <f>IF(RES_hh_tes!W24=0,0,1000*11630*RES_hh_tes!W24/RES_hh_num!W24)</f>
        <v>0</v>
      </c>
      <c r="X24" s="72">
        <f>IF(RES_hh_tes!X24=0,0,1000*11630*RES_hh_tes!X24/RES_hh_num!X24)</f>
        <v>0</v>
      </c>
      <c r="Y24" s="72">
        <f>IF(RES_hh_tes!Y24=0,0,1000*11630*RES_hh_tes!Y24/RES_hh_num!Y24)</f>
        <v>0</v>
      </c>
      <c r="DA24" s="89" t="s">
        <v>516</v>
      </c>
    </row>
    <row r="25" spans="1:105" ht="12" customHeight="1" x14ac:dyDescent="0.25">
      <c r="A25" s="73" t="s">
        <v>53</v>
      </c>
      <c r="B25" s="74">
        <f>IF(RES_hh_tes!B25=0,0,1000*11630*RES_hh_tes!B25/RES_hh_num!B25)</f>
        <v>289.49415915714405</v>
      </c>
      <c r="C25" s="74">
        <f>IF(RES_hh_tes!C25=0,0,1000*11630*RES_hh_tes!C25/RES_hh_num!C25)</f>
        <v>247.50399977716626</v>
      </c>
      <c r="D25" s="74">
        <f>IF(RES_hh_tes!D25=0,0,1000*11630*RES_hh_tes!D25/RES_hh_num!D25)</f>
        <v>390.96531212559842</v>
      </c>
      <c r="E25" s="74">
        <f>IF(RES_hh_tes!E25=0,0,1000*11630*RES_hh_tes!E25/RES_hh_num!E25)</f>
        <v>523.1424945009411</v>
      </c>
      <c r="F25" s="74">
        <f>IF(RES_hh_tes!F25=0,0,1000*11630*RES_hh_tes!F25/RES_hh_num!F25)</f>
        <v>524.9746172539576</v>
      </c>
      <c r="G25" s="74">
        <f>IF(RES_hh_tes!G25=0,0,1000*11630*RES_hh_tes!G25/RES_hh_num!G25)</f>
        <v>683.73897700989448</v>
      </c>
      <c r="H25" s="74">
        <f>IF(RES_hh_tes!H25=0,0,1000*11630*RES_hh_tes!H25/RES_hh_num!H25)</f>
        <v>623.38167075096067</v>
      </c>
      <c r="I25" s="74">
        <f>IF(RES_hh_tes!I25=0,0,1000*11630*RES_hh_tes!I25/RES_hh_num!I25)</f>
        <v>585.89669801943035</v>
      </c>
      <c r="J25" s="74">
        <f>IF(RES_hh_tes!J25=0,0,1000*11630*RES_hh_tes!J25/RES_hh_num!J25)</f>
        <v>542.60443504924501</v>
      </c>
      <c r="K25" s="74">
        <f>IF(RES_hh_tes!K25=0,0,1000*11630*RES_hh_tes!K25/RES_hh_num!K25)</f>
        <v>542.29222752298131</v>
      </c>
      <c r="L25" s="74">
        <f>IF(RES_hh_tes!L25=0,0,1000*11630*RES_hh_tes!L25/RES_hh_num!L25)</f>
        <v>479.5995602400298</v>
      </c>
      <c r="M25" s="74">
        <f>IF(RES_hh_tes!M25=0,0,1000*11630*RES_hh_tes!M25/RES_hh_num!M25)</f>
        <v>489.41086881971069</v>
      </c>
      <c r="N25" s="74">
        <f>IF(RES_hh_tes!N25=0,0,1000*11630*RES_hh_tes!N25/RES_hh_num!N25)</f>
        <v>335.31079509332875</v>
      </c>
      <c r="O25" s="74">
        <f>IF(RES_hh_tes!O25=0,0,1000*11630*RES_hh_tes!O25/RES_hh_num!O25)</f>
        <v>111.13164274077077</v>
      </c>
      <c r="P25" s="74">
        <f>IF(RES_hh_tes!P25=0,0,1000*11630*RES_hh_tes!P25/RES_hh_num!P25)</f>
        <v>85.542901953379612</v>
      </c>
      <c r="Q25" s="74">
        <f>IF(RES_hh_tes!Q25=0,0,1000*11630*RES_hh_tes!Q25/RES_hh_num!Q25)</f>
        <v>148.94649161216296</v>
      </c>
      <c r="R25" s="74">
        <f>IF(RES_hh_tes!R25=0,0,1000*11630*RES_hh_tes!R25/RES_hh_num!R25)</f>
        <v>201.06429804446964</v>
      </c>
      <c r="S25" s="74">
        <f>IF(RES_hh_tes!S25=0,0,1000*11630*RES_hh_tes!S25/RES_hh_num!S25)</f>
        <v>313.38438636309013</v>
      </c>
      <c r="T25" s="74">
        <f>IF(RES_hh_tes!T25=0,0,1000*11630*RES_hh_tes!T25/RES_hh_num!T25)</f>
        <v>247.41455008172392</v>
      </c>
      <c r="U25" s="74">
        <f>IF(RES_hh_tes!U25=0,0,1000*11630*RES_hh_tes!U25/RES_hh_num!U25)</f>
        <v>204.18698660193473</v>
      </c>
      <c r="V25" s="74">
        <f>IF(RES_hh_tes!V25=0,0,1000*11630*RES_hh_tes!V25/RES_hh_num!V25)</f>
        <v>239.44353420578386</v>
      </c>
      <c r="W25" s="74">
        <f>IF(RES_hh_tes!W25=0,0,1000*11630*RES_hh_tes!W25/RES_hh_num!W25)</f>
        <v>244.79905912243433</v>
      </c>
      <c r="X25" s="74">
        <f>IF(RES_hh_tes!X25=0,0,1000*11630*RES_hh_tes!X25/RES_hh_num!X25)</f>
        <v>199.13218412931568</v>
      </c>
      <c r="Y25" s="74">
        <f>IF(RES_hh_tes!Y25=0,0,1000*11630*RES_hh_tes!Y25/RES_hh_num!Y25)</f>
        <v>133.87913728334175</v>
      </c>
      <c r="DA25" s="90" t="s">
        <v>517</v>
      </c>
    </row>
    <row r="26" spans="1:105" ht="12" customHeight="1" x14ac:dyDescent="0.25">
      <c r="A26" s="32" t="s">
        <v>52</v>
      </c>
      <c r="B26" s="77">
        <f>IF(RES_hh_tes!B26=0,0,1000*11630*RES_hh_tes!B26/RES_hh_num!B26)</f>
        <v>1697.4251531141629</v>
      </c>
      <c r="C26" s="77">
        <f>IF(RES_hh_tes!C26=0,0,1000*11630*RES_hh_tes!C26/RES_hh_num!C26)</f>
        <v>1607.4177843279326</v>
      </c>
      <c r="D26" s="77">
        <f>IF(RES_hh_tes!D26=0,0,1000*11630*RES_hh_tes!D26/RES_hh_num!D26)</f>
        <v>1601.0572966663221</v>
      </c>
      <c r="E26" s="77">
        <f>IF(RES_hh_tes!E26=0,0,1000*11630*RES_hh_tes!E26/RES_hh_num!E26)</f>
        <v>1599.6119028489802</v>
      </c>
      <c r="F26" s="77">
        <f>IF(RES_hh_tes!F26=0,0,1000*11630*RES_hh_tes!F26/RES_hh_num!F26)</f>
        <v>1704.2112464463578</v>
      </c>
      <c r="G26" s="77">
        <f>IF(RES_hh_tes!G26=0,0,1000*11630*RES_hh_tes!G26/RES_hh_num!G26)</f>
        <v>1726.7593635209639</v>
      </c>
      <c r="H26" s="77">
        <f>IF(RES_hh_tes!H26=0,0,1000*11630*RES_hh_tes!H26/RES_hh_num!H26)</f>
        <v>1792.8988651535371</v>
      </c>
      <c r="I26" s="77">
        <f>IF(RES_hh_tes!I26=0,0,1000*11630*RES_hh_tes!I26/RES_hh_num!I26)</f>
        <v>2148.6898158824142</v>
      </c>
      <c r="J26" s="77">
        <f>IF(RES_hh_tes!J26=0,0,1000*11630*RES_hh_tes!J26/RES_hh_num!J26)</f>
        <v>2094.5395858294564</v>
      </c>
      <c r="K26" s="77">
        <f>IF(RES_hh_tes!K26=0,0,1000*11630*RES_hh_tes!K26/RES_hh_num!K26)</f>
        <v>2092.6543264028987</v>
      </c>
      <c r="L26" s="77">
        <f>IF(RES_hh_tes!L26=0,0,1000*11630*RES_hh_tes!L26/RES_hh_num!L26)</f>
        <v>2136.5457991515414</v>
      </c>
      <c r="M26" s="77">
        <f>IF(RES_hh_tes!M26=0,0,1000*11630*RES_hh_tes!M26/RES_hh_num!M26)</f>
        <v>2139.5472482401124</v>
      </c>
      <c r="N26" s="77">
        <f>IF(RES_hh_tes!N26=0,0,1000*11630*RES_hh_tes!N26/RES_hh_num!N26)</f>
        <v>2145.7855089634995</v>
      </c>
      <c r="O26" s="77">
        <f>IF(RES_hh_tes!O26=0,0,1000*11630*RES_hh_tes!O26/RES_hh_num!O26)</f>
        <v>2196.3158232920878</v>
      </c>
      <c r="P26" s="77">
        <f>IF(RES_hh_tes!P26=0,0,1000*11630*RES_hh_tes!P26/RES_hh_num!P26)</f>
        <v>2218.050012765204</v>
      </c>
      <c r="Q26" s="77">
        <f>IF(RES_hh_tes!Q26=0,0,1000*11630*RES_hh_tes!Q26/RES_hh_num!Q26)</f>
        <v>2230.1406568418565</v>
      </c>
      <c r="R26" s="77">
        <f>IF(RES_hh_tes!R26=0,0,1000*11630*RES_hh_tes!R26/RES_hh_num!R26)</f>
        <v>2269.2355065829979</v>
      </c>
      <c r="S26" s="77">
        <f>IF(RES_hh_tes!S26=0,0,1000*11630*RES_hh_tes!S26/RES_hh_num!S26)</f>
        <v>2282.0349280660898</v>
      </c>
      <c r="T26" s="77">
        <f>IF(RES_hh_tes!T26=0,0,1000*11630*RES_hh_tes!T26/RES_hh_num!T26)</f>
        <v>2288.6533948003093</v>
      </c>
      <c r="U26" s="77">
        <f>IF(RES_hh_tes!U26=0,0,1000*11630*RES_hh_tes!U26/RES_hh_num!U26)</f>
        <v>2297.3757020811595</v>
      </c>
      <c r="V26" s="77">
        <f>IF(RES_hh_tes!V26=0,0,1000*11630*RES_hh_tes!V26/RES_hh_num!V26)</f>
        <v>2285.4544204334566</v>
      </c>
      <c r="W26" s="77">
        <f>IF(RES_hh_tes!W26=0,0,1000*11630*RES_hh_tes!W26/RES_hh_num!W26)</f>
        <v>2334.4336366488792</v>
      </c>
      <c r="X26" s="77">
        <f>IF(RES_hh_tes!X26=0,0,1000*11630*RES_hh_tes!X26/RES_hh_num!X26)</f>
        <v>2287.7848733391866</v>
      </c>
      <c r="Y26" s="77">
        <f>IF(RES_hh_tes!Y26=0,0,1000*11630*RES_hh_tes!Y26/RES_hh_num!Y26)</f>
        <v>2253.8148928480127</v>
      </c>
      <c r="DA26" s="92" t="s">
        <v>518</v>
      </c>
    </row>
    <row r="27" spans="1:105" ht="12.95" customHeight="1" x14ac:dyDescent="0.25">
      <c r="A27" s="68" t="s">
        <v>54</v>
      </c>
      <c r="B27" s="69">
        <f>IF(RES_hh_tes!B27=0,0,1000*11630*RES_hh_tes!B27/RES_hh_num!B27)</f>
        <v>655.51094195656776</v>
      </c>
      <c r="C27" s="69">
        <f>IF(RES_hh_tes!C27=0,0,1000*11630*RES_hh_tes!C27/RES_hh_num!C27)</f>
        <v>693.6410178083662</v>
      </c>
      <c r="D27" s="69">
        <f>IF(RES_hh_tes!D27=0,0,1000*11630*RES_hh_tes!D27/RES_hh_num!D27)</f>
        <v>702.24492188585577</v>
      </c>
      <c r="E27" s="69">
        <f>IF(RES_hh_tes!E27=0,0,1000*11630*RES_hh_tes!E27/RES_hh_num!E27)</f>
        <v>709.85204587826536</v>
      </c>
      <c r="F27" s="69">
        <f>IF(RES_hh_tes!F27=0,0,1000*11630*RES_hh_tes!F27/RES_hh_num!F27)</f>
        <v>731.81826219024583</v>
      </c>
      <c r="G27" s="69">
        <f>IF(RES_hh_tes!G27=0,0,1000*11630*RES_hh_tes!G27/RES_hh_num!G27)</f>
        <v>704.76194342651013</v>
      </c>
      <c r="H27" s="69">
        <f>IF(RES_hh_tes!H27=0,0,1000*11630*RES_hh_tes!H27/RES_hh_num!H27)</f>
        <v>648.10778924537033</v>
      </c>
      <c r="I27" s="69">
        <f>IF(RES_hh_tes!I27=0,0,1000*11630*RES_hh_tes!I27/RES_hh_num!I27)</f>
        <v>631.71187925713934</v>
      </c>
      <c r="J27" s="69">
        <f>IF(RES_hh_tes!J27=0,0,1000*11630*RES_hh_tes!J27/RES_hh_num!J27)</f>
        <v>578.91955907739873</v>
      </c>
      <c r="K27" s="69">
        <f>IF(RES_hh_tes!K27=0,0,1000*11630*RES_hh_tes!K27/RES_hh_num!K27)</f>
        <v>581.74684120249492</v>
      </c>
      <c r="L27" s="69">
        <f>IF(RES_hh_tes!L27=0,0,1000*11630*RES_hh_tes!L27/RES_hh_num!L27)</f>
        <v>563.55143599464793</v>
      </c>
      <c r="M27" s="69">
        <f>IF(RES_hh_tes!M27=0,0,1000*11630*RES_hh_tes!M27/RES_hh_num!M27)</f>
        <v>597.7016555419417</v>
      </c>
      <c r="N27" s="69">
        <f>IF(RES_hh_tes!N27=0,0,1000*11630*RES_hh_tes!N27/RES_hh_num!N27)</f>
        <v>524.02816384574669</v>
      </c>
      <c r="O27" s="69">
        <f>IF(RES_hh_tes!O27=0,0,1000*11630*RES_hh_tes!O27/RES_hh_num!O27)</f>
        <v>543.4790141346092</v>
      </c>
      <c r="P27" s="69">
        <f>IF(RES_hh_tes!P27=0,0,1000*11630*RES_hh_tes!P27/RES_hh_num!P27)</f>
        <v>593.67012719079059</v>
      </c>
      <c r="Q27" s="69">
        <f>IF(RES_hh_tes!Q27=0,0,1000*11630*RES_hh_tes!Q27/RES_hh_num!Q27)</f>
        <v>572.12357699448683</v>
      </c>
      <c r="R27" s="69">
        <f>IF(RES_hh_tes!R27=0,0,1000*11630*RES_hh_tes!R27/RES_hh_num!R27)</f>
        <v>571.95308890065758</v>
      </c>
      <c r="S27" s="69">
        <f>IF(RES_hh_tes!S27=0,0,1000*11630*RES_hh_tes!S27/RES_hh_num!S27)</f>
        <v>608.19128974036857</v>
      </c>
      <c r="T27" s="69">
        <f>IF(RES_hh_tes!T27=0,0,1000*11630*RES_hh_tes!T27/RES_hh_num!T27)</f>
        <v>573.89755974350135</v>
      </c>
      <c r="U27" s="69">
        <f>IF(RES_hh_tes!U27=0,0,1000*11630*RES_hh_tes!U27/RES_hh_num!U27)</f>
        <v>663.79422257713475</v>
      </c>
      <c r="V27" s="69">
        <f>IF(RES_hh_tes!V27=0,0,1000*11630*RES_hh_tes!V27/RES_hh_num!V27)</f>
        <v>683.30942221561702</v>
      </c>
      <c r="W27" s="69">
        <f>IF(RES_hh_tes!W27=0,0,1000*11630*RES_hh_tes!W27/RES_hh_num!W27)</f>
        <v>670.45562134905822</v>
      </c>
      <c r="X27" s="69">
        <f>IF(RES_hh_tes!X27=0,0,1000*11630*RES_hh_tes!X27/RES_hh_num!X27)</f>
        <v>620.54204439879061</v>
      </c>
      <c r="Y27" s="69">
        <f>IF(RES_hh_tes!Y27=0,0,1000*11630*RES_hh_tes!Y27/RES_hh_num!Y27)</f>
        <v>549.88903232714028</v>
      </c>
      <c r="DA27" s="88" t="s">
        <v>282</v>
      </c>
    </row>
    <row r="28" spans="1:105" ht="12" customHeight="1" x14ac:dyDescent="0.25">
      <c r="A28" s="28" t="s">
        <v>51</v>
      </c>
      <c r="B28" s="72">
        <f>IF(RES_hh_tes!B28=0,0,1000*11630*RES_hh_tes!B28/RES_hh_num!B28)</f>
        <v>0</v>
      </c>
      <c r="C28" s="72">
        <f>IF(RES_hh_tes!C28=0,0,1000*11630*RES_hh_tes!C28/RES_hh_num!C28)</f>
        <v>0</v>
      </c>
      <c r="D28" s="72">
        <f>IF(RES_hh_tes!D28=0,0,1000*11630*RES_hh_tes!D28/RES_hh_num!D28)</f>
        <v>0</v>
      </c>
      <c r="E28" s="72">
        <f>IF(RES_hh_tes!E28=0,0,1000*11630*RES_hh_tes!E28/RES_hh_num!E28)</f>
        <v>0</v>
      </c>
      <c r="F28" s="72">
        <f>IF(RES_hh_tes!F28=0,0,1000*11630*RES_hh_tes!F28/RES_hh_num!F28)</f>
        <v>0</v>
      </c>
      <c r="G28" s="72">
        <f>IF(RES_hh_tes!G28=0,0,1000*11630*RES_hh_tes!G28/RES_hh_num!G28)</f>
        <v>0</v>
      </c>
      <c r="H28" s="72">
        <f>IF(RES_hh_tes!H28=0,0,1000*11630*RES_hh_tes!H28/RES_hh_num!H28)</f>
        <v>0</v>
      </c>
      <c r="I28" s="72">
        <f>IF(RES_hh_tes!I28=0,0,1000*11630*RES_hh_tes!I28/RES_hh_num!I28)</f>
        <v>0</v>
      </c>
      <c r="J28" s="72">
        <f>IF(RES_hh_tes!J28=0,0,1000*11630*RES_hh_tes!J28/RES_hh_num!J28)</f>
        <v>0</v>
      </c>
      <c r="K28" s="72">
        <f>IF(RES_hh_tes!K28=0,0,1000*11630*RES_hh_tes!K28/RES_hh_num!K28)</f>
        <v>0</v>
      </c>
      <c r="L28" s="72">
        <f>IF(RES_hh_tes!L28=0,0,1000*11630*RES_hh_tes!L28/RES_hh_num!L28)</f>
        <v>0</v>
      </c>
      <c r="M28" s="72">
        <f>IF(RES_hh_tes!M28=0,0,1000*11630*RES_hh_tes!M28/RES_hh_num!M28)</f>
        <v>0</v>
      </c>
      <c r="N28" s="72">
        <f>IF(RES_hh_tes!N28=0,0,1000*11630*RES_hh_tes!N28/RES_hh_num!N28)</f>
        <v>0</v>
      </c>
      <c r="O28" s="72">
        <f>IF(RES_hh_tes!O28=0,0,1000*11630*RES_hh_tes!O28/RES_hh_num!O28)</f>
        <v>0</v>
      </c>
      <c r="P28" s="72">
        <f>IF(RES_hh_tes!P28=0,0,1000*11630*RES_hh_tes!P28/RES_hh_num!P28)</f>
        <v>0</v>
      </c>
      <c r="Q28" s="72">
        <f>IF(RES_hh_tes!Q28=0,0,1000*11630*RES_hh_tes!Q28/RES_hh_num!Q28)</f>
        <v>0</v>
      </c>
      <c r="R28" s="72">
        <f>IF(RES_hh_tes!R28=0,0,1000*11630*RES_hh_tes!R28/RES_hh_num!R28)</f>
        <v>0</v>
      </c>
      <c r="S28" s="72">
        <f>IF(RES_hh_tes!S28=0,0,1000*11630*RES_hh_tes!S28/RES_hh_num!S28)</f>
        <v>0</v>
      </c>
      <c r="T28" s="72">
        <f>IF(RES_hh_tes!T28=0,0,1000*11630*RES_hh_tes!T28/RES_hh_num!T28)</f>
        <v>0</v>
      </c>
      <c r="U28" s="72">
        <f>IF(RES_hh_tes!U28=0,0,1000*11630*RES_hh_tes!U28/RES_hh_num!U28)</f>
        <v>0</v>
      </c>
      <c r="V28" s="72">
        <f>IF(RES_hh_tes!V28=0,0,1000*11630*RES_hh_tes!V28/RES_hh_num!V28)</f>
        <v>0</v>
      </c>
      <c r="W28" s="72">
        <f>IF(RES_hh_tes!W28=0,0,1000*11630*RES_hh_tes!W28/RES_hh_num!W28)</f>
        <v>0</v>
      </c>
      <c r="X28" s="72">
        <f>IF(RES_hh_tes!X28=0,0,1000*11630*RES_hh_tes!X28/RES_hh_num!X28)</f>
        <v>0</v>
      </c>
      <c r="Y28" s="72">
        <f>IF(RES_hh_tes!Y28=0,0,1000*11630*RES_hh_tes!Y28/RES_hh_num!Y28)</f>
        <v>0</v>
      </c>
      <c r="DA28" s="89" t="s">
        <v>519</v>
      </c>
    </row>
    <row r="29" spans="1:105" s="2" customFormat="1" ht="12" customHeight="1" x14ac:dyDescent="0.25">
      <c r="A29" s="28" t="s">
        <v>74</v>
      </c>
      <c r="B29" s="72">
        <f>IF(RES_hh_tes!B29=0,0,1000*11630*RES_hh_tes!B29/RES_hh_num!B29)</f>
        <v>674.74036205085451</v>
      </c>
      <c r="C29" s="72">
        <f>IF(RES_hh_tes!C29=0,0,1000*11630*RES_hh_tes!C29/RES_hh_num!C29)</f>
        <v>686.60678085846712</v>
      </c>
      <c r="D29" s="72">
        <f>IF(RES_hh_tes!D29=0,0,1000*11630*RES_hh_tes!D29/RES_hh_num!D29)</f>
        <v>689.72165356337518</v>
      </c>
      <c r="E29" s="72">
        <f>IF(RES_hh_tes!E29=0,0,1000*11630*RES_hh_tes!E29/RES_hh_num!E29)</f>
        <v>718.6984034172059</v>
      </c>
      <c r="F29" s="72">
        <f>IF(RES_hh_tes!F29=0,0,1000*11630*RES_hh_tes!F29/RES_hh_num!F29)</f>
        <v>735.2425466577364</v>
      </c>
      <c r="G29" s="72">
        <f>IF(RES_hh_tes!G29=0,0,1000*11630*RES_hh_tes!G29/RES_hh_num!G29)</f>
        <v>707.19662305655811</v>
      </c>
      <c r="H29" s="72">
        <f>IF(RES_hh_tes!H29=0,0,1000*11630*RES_hh_tes!H29/RES_hh_num!H29)</f>
        <v>636.53194628708309</v>
      </c>
      <c r="I29" s="72">
        <f>IF(RES_hh_tes!I29=0,0,1000*11630*RES_hh_tes!I29/RES_hh_num!I29)</f>
        <v>644.5192863141433</v>
      </c>
      <c r="J29" s="72">
        <f>IF(RES_hh_tes!J29=0,0,1000*11630*RES_hh_tes!J29/RES_hh_num!J29)</f>
        <v>584.32542934290211</v>
      </c>
      <c r="K29" s="72">
        <f>IF(RES_hh_tes!K29=0,0,1000*11630*RES_hh_tes!K29/RES_hh_num!K29)</f>
        <v>576.56001890696803</v>
      </c>
      <c r="L29" s="72">
        <f>IF(RES_hh_tes!L29=0,0,1000*11630*RES_hh_tes!L29/RES_hh_num!L29)</f>
        <v>562.91820661562144</v>
      </c>
      <c r="M29" s="72">
        <f>IF(RES_hh_tes!M29=0,0,1000*11630*RES_hh_tes!M29/RES_hh_num!M29)</f>
        <v>578.01524355499794</v>
      </c>
      <c r="N29" s="72">
        <f>IF(RES_hh_tes!N29=0,0,1000*11630*RES_hh_tes!N29/RES_hh_num!N29)</f>
        <v>549.84864123003229</v>
      </c>
      <c r="O29" s="72">
        <f>IF(RES_hh_tes!O29=0,0,1000*11630*RES_hh_tes!O29/RES_hh_num!O29)</f>
        <v>556.34875883366203</v>
      </c>
      <c r="P29" s="72">
        <f>IF(RES_hh_tes!P29=0,0,1000*11630*RES_hh_tes!P29/RES_hh_num!P29)</f>
        <v>561.8435539767072</v>
      </c>
      <c r="Q29" s="72">
        <f>IF(RES_hh_tes!Q29=0,0,1000*11630*RES_hh_tes!Q29/RES_hh_num!Q29)</f>
        <v>575.75540025175906</v>
      </c>
      <c r="R29" s="72">
        <f>IF(RES_hh_tes!R29=0,0,1000*11630*RES_hh_tes!R29/RES_hh_num!R29)</f>
        <v>581.43129600292559</v>
      </c>
      <c r="S29" s="72">
        <f>IF(RES_hh_tes!S29=0,0,1000*11630*RES_hh_tes!S29/RES_hh_num!S29)</f>
        <v>594.28671751449167</v>
      </c>
      <c r="T29" s="72">
        <f>IF(RES_hh_tes!T29=0,0,1000*11630*RES_hh_tes!T29/RES_hh_num!T29)</f>
        <v>609.92119596495934</v>
      </c>
      <c r="U29" s="72">
        <f>IF(RES_hh_tes!U29=0,0,1000*11630*RES_hh_tes!U29/RES_hh_num!U29)</f>
        <v>664.48981914216006</v>
      </c>
      <c r="V29" s="72">
        <f>IF(RES_hh_tes!V29=0,0,1000*11630*RES_hh_tes!V29/RES_hh_num!V29)</f>
        <v>621.44763433656385</v>
      </c>
      <c r="W29" s="72">
        <f>IF(RES_hh_tes!W29=0,0,1000*11630*RES_hh_tes!W29/RES_hh_num!W29)</f>
        <v>638.98977161836342</v>
      </c>
      <c r="X29" s="72">
        <f>IF(RES_hh_tes!X29=0,0,1000*11630*RES_hh_tes!X29/RES_hh_num!X29)</f>
        <v>594.46606748806471</v>
      </c>
      <c r="Y29" s="72">
        <f>IF(RES_hh_tes!Y29=0,0,1000*11630*RES_hh_tes!Y29/RES_hh_num!Y29)</f>
        <v>570.19025861694877</v>
      </c>
      <c r="DA29" s="89" t="s">
        <v>520</v>
      </c>
    </row>
    <row r="30" spans="1:105" ht="12" customHeight="1" x14ac:dyDescent="0.25">
      <c r="A30" s="28" t="s">
        <v>189</v>
      </c>
      <c r="B30" s="72">
        <f>IF(RES_hh_tes!B30=0,0,1000*11630*RES_hh_tes!B30/RES_hh_num!B30)</f>
        <v>0</v>
      </c>
      <c r="C30" s="72">
        <f>IF(RES_hh_tes!C30=0,0,1000*11630*RES_hh_tes!C30/RES_hh_num!C30)</f>
        <v>0</v>
      </c>
      <c r="D30" s="72">
        <f>IF(RES_hh_tes!D30=0,0,1000*11630*RES_hh_tes!D30/RES_hh_num!D30)</f>
        <v>0</v>
      </c>
      <c r="E30" s="72">
        <f>IF(RES_hh_tes!E30=0,0,1000*11630*RES_hh_tes!E30/RES_hh_num!E30)</f>
        <v>0</v>
      </c>
      <c r="F30" s="72">
        <f>IF(RES_hh_tes!F30=0,0,1000*11630*RES_hh_tes!F30/RES_hh_num!F30)</f>
        <v>0</v>
      </c>
      <c r="G30" s="72">
        <f>IF(RES_hh_tes!G30=0,0,1000*11630*RES_hh_tes!G30/RES_hh_num!G30)</f>
        <v>0</v>
      </c>
      <c r="H30" s="72">
        <f>IF(RES_hh_tes!H30=0,0,1000*11630*RES_hh_tes!H30/RES_hh_num!H30)</f>
        <v>0</v>
      </c>
      <c r="I30" s="72">
        <f>IF(RES_hh_tes!I30=0,0,1000*11630*RES_hh_tes!I30/RES_hh_num!I30)</f>
        <v>0</v>
      </c>
      <c r="J30" s="72">
        <f>IF(RES_hh_tes!J30=0,0,1000*11630*RES_hh_tes!J30/RES_hh_num!J30)</f>
        <v>0</v>
      </c>
      <c r="K30" s="72">
        <f>IF(RES_hh_tes!K30=0,0,1000*11630*RES_hh_tes!K30/RES_hh_num!K30)</f>
        <v>0</v>
      </c>
      <c r="L30" s="72">
        <f>IF(RES_hh_tes!L30=0,0,1000*11630*RES_hh_tes!L30/RES_hh_num!L30)</f>
        <v>0</v>
      </c>
      <c r="M30" s="72">
        <f>IF(RES_hh_tes!M30=0,0,1000*11630*RES_hh_tes!M30/RES_hh_num!M30)</f>
        <v>0</v>
      </c>
      <c r="N30" s="72">
        <f>IF(RES_hh_tes!N30=0,0,1000*11630*RES_hh_tes!N30/RES_hh_num!N30)</f>
        <v>0</v>
      </c>
      <c r="O30" s="72">
        <f>IF(RES_hh_tes!O30=0,0,1000*11630*RES_hh_tes!O30/RES_hh_num!O30)</f>
        <v>0</v>
      </c>
      <c r="P30" s="72">
        <f>IF(RES_hh_tes!P30=0,0,1000*11630*RES_hh_tes!P30/RES_hh_num!P30)</f>
        <v>0</v>
      </c>
      <c r="Q30" s="72">
        <f>IF(RES_hh_tes!Q30=0,0,1000*11630*RES_hh_tes!Q30/RES_hh_num!Q30)</f>
        <v>0</v>
      </c>
      <c r="R30" s="72">
        <f>IF(RES_hh_tes!R30=0,0,1000*11630*RES_hh_tes!R30/RES_hh_num!R30)</f>
        <v>0</v>
      </c>
      <c r="S30" s="72">
        <f>IF(RES_hh_tes!S30=0,0,1000*11630*RES_hh_tes!S30/RES_hh_num!S30)</f>
        <v>0</v>
      </c>
      <c r="T30" s="72">
        <f>IF(RES_hh_tes!T30=0,0,1000*11630*RES_hh_tes!T30/RES_hh_num!T30)</f>
        <v>0</v>
      </c>
      <c r="U30" s="72">
        <f>IF(RES_hh_tes!U30=0,0,1000*11630*RES_hh_tes!U30/RES_hh_num!U30)</f>
        <v>0</v>
      </c>
      <c r="V30" s="72">
        <f>IF(RES_hh_tes!V30=0,0,1000*11630*RES_hh_tes!V30/RES_hh_num!V30)</f>
        <v>0</v>
      </c>
      <c r="W30" s="72">
        <f>IF(RES_hh_tes!W30=0,0,1000*11630*RES_hh_tes!W30/RES_hh_num!W30)</f>
        <v>0</v>
      </c>
      <c r="X30" s="72">
        <f>IF(RES_hh_tes!X30=0,0,1000*11630*RES_hh_tes!X30/RES_hh_num!X30)</f>
        <v>0</v>
      </c>
      <c r="Y30" s="72">
        <f>IF(RES_hh_tes!Y30=0,0,1000*11630*RES_hh_tes!Y30/RES_hh_num!Y30)</f>
        <v>0</v>
      </c>
      <c r="DA30" s="89" t="s">
        <v>521</v>
      </c>
    </row>
    <row r="31" spans="1:105" ht="12" customHeight="1" x14ac:dyDescent="0.25">
      <c r="A31" s="28" t="s">
        <v>202</v>
      </c>
      <c r="B31" s="72">
        <f>IF(RES_hh_tes!B31=0,0,1000*11630*RES_hh_tes!B31/RES_hh_num!B31)</f>
        <v>0</v>
      </c>
      <c r="C31" s="72">
        <f>IF(RES_hh_tes!C31=0,0,1000*11630*RES_hh_tes!C31/RES_hh_num!C31)</f>
        <v>0</v>
      </c>
      <c r="D31" s="72">
        <f>IF(RES_hh_tes!D31=0,0,1000*11630*RES_hh_tes!D31/RES_hh_num!D31)</f>
        <v>0</v>
      </c>
      <c r="E31" s="72">
        <f>IF(RES_hh_tes!E31=0,0,1000*11630*RES_hh_tes!E31/RES_hh_num!E31)</f>
        <v>0</v>
      </c>
      <c r="F31" s="72">
        <f>IF(RES_hh_tes!F31=0,0,1000*11630*RES_hh_tes!F31/RES_hh_num!F31)</f>
        <v>0</v>
      </c>
      <c r="G31" s="72">
        <f>IF(RES_hh_tes!G31=0,0,1000*11630*RES_hh_tes!G31/RES_hh_num!G31)</f>
        <v>0</v>
      </c>
      <c r="H31" s="72">
        <f>IF(RES_hh_tes!H31=0,0,1000*11630*RES_hh_tes!H31/RES_hh_num!H31)</f>
        <v>0</v>
      </c>
      <c r="I31" s="72">
        <f>IF(RES_hh_tes!I31=0,0,1000*11630*RES_hh_tes!I31/RES_hh_num!I31)</f>
        <v>0</v>
      </c>
      <c r="J31" s="72">
        <f>IF(RES_hh_tes!J31=0,0,1000*11630*RES_hh_tes!J31/RES_hh_num!J31)</f>
        <v>0</v>
      </c>
      <c r="K31" s="72">
        <f>IF(RES_hh_tes!K31=0,0,1000*11630*RES_hh_tes!K31/RES_hh_num!K31)</f>
        <v>0</v>
      </c>
      <c r="L31" s="72">
        <f>IF(RES_hh_tes!L31=0,0,1000*11630*RES_hh_tes!L31/RES_hh_num!L31)</f>
        <v>0</v>
      </c>
      <c r="M31" s="72">
        <f>IF(RES_hh_tes!M31=0,0,1000*11630*RES_hh_tes!M31/RES_hh_num!M31)</f>
        <v>0</v>
      </c>
      <c r="N31" s="72">
        <f>IF(RES_hh_tes!N31=0,0,1000*11630*RES_hh_tes!N31/RES_hh_num!N31)</f>
        <v>0</v>
      </c>
      <c r="O31" s="72">
        <f>IF(RES_hh_tes!O31=0,0,1000*11630*RES_hh_tes!O31/RES_hh_num!O31)</f>
        <v>0</v>
      </c>
      <c r="P31" s="72">
        <f>IF(RES_hh_tes!P31=0,0,1000*11630*RES_hh_tes!P31/RES_hh_num!P31)</f>
        <v>0</v>
      </c>
      <c r="Q31" s="72">
        <f>IF(RES_hh_tes!Q31=0,0,1000*11630*RES_hh_tes!Q31/RES_hh_num!Q31)</f>
        <v>0</v>
      </c>
      <c r="R31" s="72">
        <f>IF(RES_hh_tes!R31=0,0,1000*11630*RES_hh_tes!R31/RES_hh_num!R31)</f>
        <v>0</v>
      </c>
      <c r="S31" s="72">
        <f>IF(RES_hh_tes!S31=0,0,1000*11630*RES_hh_tes!S31/RES_hh_num!S31)</f>
        <v>0</v>
      </c>
      <c r="T31" s="72">
        <f>IF(RES_hh_tes!T31=0,0,1000*11630*RES_hh_tes!T31/RES_hh_num!T31)</f>
        <v>0</v>
      </c>
      <c r="U31" s="72">
        <f>IF(RES_hh_tes!U31=0,0,1000*11630*RES_hh_tes!U31/RES_hh_num!U31)</f>
        <v>0</v>
      </c>
      <c r="V31" s="72">
        <f>IF(RES_hh_tes!V31=0,0,1000*11630*RES_hh_tes!V31/RES_hh_num!V31)</f>
        <v>0</v>
      </c>
      <c r="W31" s="72">
        <f>IF(RES_hh_tes!W31=0,0,1000*11630*RES_hh_tes!W31/RES_hh_num!W31)</f>
        <v>0</v>
      </c>
      <c r="X31" s="72">
        <f>IF(RES_hh_tes!X31=0,0,1000*11630*RES_hh_tes!X31/RES_hh_num!X31)</f>
        <v>0</v>
      </c>
      <c r="Y31" s="72">
        <f>IF(RES_hh_tes!Y31=0,0,1000*11630*RES_hh_tes!Y31/RES_hh_num!Y31)</f>
        <v>0</v>
      </c>
      <c r="DA31" s="89" t="s">
        <v>522</v>
      </c>
    </row>
    <row r="32" spans="1:105" ht="12" customHeight="1" x14ac:dyDescent="0.25">
      <c r="A32" s="32" t="s">
        <v>53</v>
      </c>
      <c r="B32" s="77">
        <f>IF(RES_hh_tes!B32=0,0,1000*11630*RES_hh_tes!B32/RES_hh_num!B32)</f>
        <v>607.14526914980775</v>
      </c>
      <c r="C32" s="77">
        <f>IF(RES_hh_tes!C32=0,0,1000*11630*RES_hh_tes!C32/RES_hh_num!C32)</f>
        <v>709.15085530069484</v>
      </c>
      <c r="D32" s="77">
        <f>IF(RES_hh_tes!D32=0,0,1000*11630*RES_hh_tes!D32/RES_hh_num!D32)</f>
        <v>727.42438937215888</v>
      </c>
      <c r="E32" s="77">
        <f>IF(RES_hh_tes!E32=0,0,1000*11630*RES_hh_tes!E32/RES_hh_num!E32)</f>
        <v>693.11366539250844</v>
      </c>
      <c r="F32" s="77">
        <f>IF(RES_hh_tes!F32=0,0,1000*11630*RES_hh_tes!F32/RES_hh_num!F32)</f>
        <v>725.81833944969594</v>
      </c>
      <c r="G32" s="77">
        <f>IF(RES_hh_tes!G32=0,0,1000*11630*RES_hh_tes!G32/RES_hh_num!G32)</f>
        <v>700.6887730612824</v>
      </c>
      <c r="H32" s="77">
        <f>IF(RES_hh_tes!H32=0,0,1000*11630*RES_hh_tes!H32/RES_hh_num!H32)</f>
        <v>667.49179218541758</v>
      </c>
      <c r="I32" s="77">
        <f>IF(RES_hh_tes!I32=0,0,1000*11630*RES_hh_tes!I32/RES_hh_num!I32)</f>
        <v>609.75065228003484</v>
      </c>
      <c r="J32" s="77">
        <f>IF(RES_hh_tes!J32=0,0,1000*11630*RES_hh_tes!J32/RES_hh_num!J32)</f>
        <v>569.18566789549868</v>
      </c>
      <c r="K32" s="77">
        <f>IF(RES_hh_tes!K32=0,0,1000*11630*RES_hh_tes!K32/RES_hh_num!K32)</f>
        <v>590.82576262581154</v>
      </c>
      <c r="L32" s="77">
        <f>IF(RES_hh_tes!L32=0,0,1000*11630*RES_hh_tes!L32/RES_hh_num!L32)</f>
        <v>564.65551036098054</v>
      </c>
      <c r="M32" s="77">
        <f>IF(RES_hh_tes!M32=0,0,1000*11630*RES_hh_tes!M32/RES_hh_num!M32)</f>
        <v>632.22275184750231</v>
      </c>
      <c r="N32" s="77">
        <f>IF(RES_hh_tes!N32=0,0,1000*11630*RES_hh_tes!N32/RES_hh_num!N32)</f>
        <v>477.22847566203001</v>
      </c>
      <c r="O32" s="77">
        <f>IF(RES_hh_tes!O32=0,0,1000*11630*RES_hh_tes!O32/RES_hh_num!O32)</f>
        <v>522.13275787553903</v>
      </c>
      <c r="P32" s="77">
        <f>IF(RES_hh_tes!P32=0,0,1000*11630*RES_hh_tes!P32/RES_hh_num!P32)</f>
        <v>641.03771786971413</v>
      </c>
      <c r="Q32" s="77">
        <f>IF(RES_hh_tes!Q32=0,0,1000*11630*RES_hh_tes!Q32/RES_hh_num!Q32)</f>
        <v>566.95107741425829</v>
      </c>
      <c r="R32" s="77">
        <f>IF(RES_hh_tes!R32=0,0,1000*11630*RES_hh_tes!R32/RES_hh_num!R32)</f>
        <v>559.09079568327377</v>
      </c>
      <c r="S32" s="77">
        <f>IF(RES_hh_tes!S32=0,0,1000*11630*RES_hh_tes!S32/RES_hh_num!S32)</f>
        <v>626.28277787270304</v>
      </c>
      <c r="T32" s="77">
        <f>IF(RES_hh_tes!T32=0,0,1000*11630*RES_hh_tes!T32/RES_hh_num!T32)</f>
        <v>530.69638572775989</v>
      </c>
      <c r="U32" s="77">
        <f>IF(RES_hh_tes!U32=0,0,1000*11630*RES_hh_tes!U32/RES_hh_num!U32)</f>
        <v>662.96933253642783</v>
      </c>
      <c r="V32" s="77">
        <f>IF(RES_hh_tes!V32=0,0,1000*11630*RES_hh_tes!V32/RES_hh_num!V32)</f>
        <v>755.02689121431899</v>
      </c>
      <c r="W32" s="77">
        <f>IF(RES_hh_tes!W32=0,0,1000*11630*RES_hh_tes!W32/RES_hh_num!W32)</f>
        <v>707.18282012275063</v>
      </c>
      <c r="X32" s="77">
        <f>IF(RES_hh_tes!X32=0,0,1000*11630*RES_hh_tes!X32/RES_hh_num!X32)</f>
        <v>653.40285932621214</v>
      </c>
      <c r="Y32" s="77">
        <f>IF(RES_hh_tes!Y32=0,0,1000*11630*RES_hh_tes!Y32/RES_hh_num!Y32)</f>
        <v>520.70440799653272</v>
      </c>
      <c r="DA32" s="92" t="s">
        <v>523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524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>
        <f>IF(RES_hh_emi!B3=0,0,1000000*RES_hh_emi!B3/RES_hh_num!B3)</f>
        <v>2539.06527385549</v>
      </c>
      <c r="C3" s="65">
        <f>IF(RES_hh_emi!C3=0,0,1000000*RES_hh_emi!C3/RES_hh_num!C3)</f>
        <v>2496.0953136369631</v>
      </c>
      <c r="D3" s="65">
        <f>IF(RES_hh_emi!D3=0,0,1000000*RES_hh_emi!D3/RES_hh_num!D3)</f>
        <v>2486.0065673317599</v>
      </c>
      <c r="E3" s="65">
        <f>IF(RES_hh_emi!E3=0,0,1000000*RES_hh_emi!E3/RES_hh_num!E3)</f>
        <v>2511.6065921454629</v>
      </c>
      <c r="F3" s="65">
        <f>IF(RES_hh_emi!F3=0,0,1000000*RES_hh_emi!F3/RES_hh_num!F3)</f>
        <v>2197.9898276872873</v>
      </c>
      <c r="G3" s="65">
        <f>IF(RES_hh_emi!G3=0,0,1000000*RES_hh_emi!G3/RES_hh_num!G3)</f>
        <v>1867.4625498197342</v>
      </c>
      <c r="H3" s="65">
        <f>IF(RES_hh_emi!H3=0,0,1000000*RES_hh_emi!H3/RES_hh_num!H3)</f>
        <v>1856.4655344957096</v>
      </c>
      <c r="I3" s="65">
        <f>IF(RES_hh_emi!I3=0,0,1000000*RES_hh_emi!I3/RES_hh_num!I3)</f>
        <v>1702.9575233502439</v>
      </c>
      <c r="J3" s="65">
        <f>IF(RES_hh_emi!J3=0,0,1000000*RES_hh_emi!J3/RES_hh_num!J3)</f>
        <v>1423.0487519594317</v>
      </c>
      <c r="K3" s="65">
        <f>IF(RES_hh_emi!K3=0,0,1000000*RES_hh_emi!K3/RES_hh_num!K3)</f>
        <v>1508.1402029030089</v>
      </c>
      <c r="L3" s="65">
        <f>IF(RES_hh_emi!L3=0,0,1000000*RES_hh_emi!L3/RES_hh_num!L3)</f>
        <v>1253.8467626354559</v>
      </c>
      <c r="M3" s="65">
        <f>IF(RES_hh_emi!M3=0,0,1000000*RES_hh_emi!M3/RES_hh_num!M3)</f>
        <v>1381.0510303030303</v>
      </c>
      <c r="N3" s="65">
        <f>IF(RES_hh_emi!N3=0,0,1000000*RES_hh_emi!N3/RES_hh_num!N3)</f>
        <v>1302.4679053326686</v>
      </c>
      <c r="O3" s="65">
        <f>IF(RES_hh_emi!O3=0,0,1000000*RES_hh_emi!O3/RES_hh_num!O3)</f>
        <v>1063.939560405101</v>
      </c>
      <c r="P3" s="65">
        <f>IF(RES_hh_emi!P3=0,0,1000000*RES_hh_emi!P3/RES_hh_num!P3)</f>
        <v>952.65537122537637</v>
      </c>
      <c r="Q3" s="65">
        <f>IF(RES_hh_emi!Q3=0,0,1000000*RES_hh_emi!Q3/RES_hh_num!Q3)</f>
        <v>1097.1025177842594</v>
      </c>
      <c r="R3" s="65">
        <f>IF(RES_hh_emi!R3=0,0,1000000*RES_hh_emi!R3/RES_hh_num!R3)</f>
        <v>1105.2228894419213</v>
      </c>
      <c r="S3" s="65">
        <f>IF(RES_hh_emi!S3=0,0,1000000*RES_hh_emi!S3/RES_hh_num!S3)</f>
        <v>1070.6193567299988</v>
      </c>
      <c r="T3" s="65">
        <f>IF(RES_hh_emi!T3=0,0,1000000*RES_hh_emi!T3/RES_hh_num!T3)</f>
        <v>854.89283255161411</v>
      </c>
      <c r="U3" s="65">
        <f>IF(RES_hh_emi!U3=0,0,1000000*RES_hh_emi!U3/RES_hh_num!U3)</f>
        <v>966.42204266474562</v>
      </c>
      <c r="V3" s="65">
        <f>IF(RES_hh_emi!V3=0,0,1000000*RES_hh_emi!V3/RES_hh_num!V3)</f>
        <v>935.38251090470658</v>
      </c>
      <c r="W3" s="65">
        <f>IF(RES_hh_emi!W3=0,0,1000000*RES_hh_emi!W3/RES_hh_num!W3)</f>
        <v>829.22717787540614</v>
      </c>
      <c r="X3" s="65">
        <f>IF(RES_hh_emi!X3=0,0,1000000*RES_hh_emi!X3/RES_hh_num!X3)</f>
        <v>864.91525557658929</v>
      </c>
      <c r="Y3" s="65">
        <f>IF(RES_hh_emi!Y3=0,0,1000000*RES_hh_emi!Y3/RES_hh_num!Y3)</f>
        <v>720.27325616442818</v>
      </c>
      <c r="DA3" s="87" t="s">
        <v>284</v>
      </c>
    </row>
    <row r="4" spans="1:105" ht="12.95" customHeight="1" x14ac:dyDescent="0.25">
      <c r="A4" s="68" t="s">
        <v>57</v>
      </c>
      <c r="B4" s="69">
        <f>IF(RES_hh_emi!B4=0,0,1000000*RES_hh_emi!B4/RES_hh_num!B4)</f>
        <v>2276.824390566499</v>
      </c>
      <c r="C4" s="69">
        <f>IF(RES_hh_emi!C4=0,0,1000000*RES_hh_emi!C4/RES_hh_num!C4)</f>
        <v>2243.8268255887838</v>
      </c>
      <c r="D4" s="69">
        <f>IF(RES_hh_emi!D4=0,0,1000000*RES_hh_emi!D4/RES_hh_num!D4)</f>
        <v>2236.5361053770034</v>
      </c>
      <c r="E4" s="69">
        <f>IF(RES_hh_emi!E4=0,0,1000000*RES_hh_emi!E4/RES_hh_num!E4)</f>
        <v>2256.4635479657263</v>
      </c>
      <c r="F4" s="69">
        <f>IF(RES_hh_emi!F4=0,0,1000000*RES_hh_emi!F4/RES_hh_num!F4)</f>
        <v>1945.819337142113</v>
      </c>
      <c r="G4" s="69">
        <f>IF(RES_hh_emi!G4=0,0,1000000*RES_hh_emi!G4/RES_hh_num!G4)</f>
        <v>1624.595450238894</v>
      </c>
      <c r="H4" s="69">
        <f>IF(RES_hh_emi!H4=0,0,1000000*RES_hh_emi!H4/RES_hh_num!H4)</f>
        <v>1625.476254996345</v>
      </c>
      <c r="I4" s="69">
        <f>IF(RES_hh_emi!I4=0,0,1000000*RES_hh_emi!I4/RES_hh_num!I4)</f>
        <v>1466.249719422013</v>
      </c>
      <c r="J4" s="69">
        <f>IF(RES_hh_emi!J4=0,0,1000000*RES_hh_emi!J4/RES_hh_num!J4)</f>
        <v>1203.5603394745167</v>
      </c>
      <c r="K4" s="69">
        <f>IF(RES_hh_emi!K4=0,0,1000000*RES_hh_emi!K4/RES_hh_num!K4)</f>
        <v>1293.844978293268</v>
      </c>
      <c r="L4" s="69">
        <f>IF(RES_hh_emi!L4=0,0,1000000*RES_hh_emi!L4/RES_hh_num!L4)</f>
        <v>1045.5460085685381</v>
      </c>
      <c r="M4" s="69">
        <f>IF(RES_hh_emi!M4=0,0,1000000*RES_hh_emi!M4/RES_hh_num!M4)</f>
        <v>1170.6173806819477</v>
      </c>
      <c r="N4" s="69">
        <f>IF(RES_hh_emi!N4=0,0,1000000*RES_hh_emi!N4/RES_hh_num!N4)</f>
        <v>1099.8171161447676</v>
      </c>
      <c r="O4" s="69">
        <f>IF(RES_hh_emi!O4=0,0,1000000*RES_hh_emi!O4/RES_hh_num!O4)</f>
        <v>865.78852981274247</v>
      </c>
      <c r="P4" s="69">
        <f>IF(RES_hh_emi!P4=0,0,1000000*RES_hh_emi!P4/RES_hh_num!P4)</f>
        <v>758.32870578954623</v>
      </c>
      <c r="Q4" s="69">
        <f>IF(RES_hh_emi!Q4=0,0,1000000*RES_hh_emi!Q4/RES_hh_num!Q4)</f>
        <v>900.20419687140361</v>
      </c>
      <c r="R4" s="69">
        <f>IF(RES_hh_emi!R4=0,0,1000000*RES_hh_emi!R4/RES_hh_num!R4)</f>
        <v>908.35374316676791</v>
      </c>
      <c r="S4" s="69">
        <f>IF(RES_hh_emi!S4=0,0,1000000*RES_hh_emi!S4/RES_hh_num!S4)</f>
        <v>872.35902435254513</v>
      </c>
      <c r="T4" s="69">
        <f>IF(RES_hh_emi!T4=0,0,1000000*RES_hh_emi!T4/RES_hh_num!T4)</f>
        <v>659.78713288267977</v>
      </c>
      <c r="U4" s="69">
        <f>IF(RES_hh_emi!U4=0,0,1000000*RES_hh_emi!U4/RES_hh_num!U4)</f>
        <v>742.44206124070888</v>
      </c>
      <c r="V4" s="69">
        <f>IF(RES_hh_emi!V4=0,0,1000000*RES_hh_emi!V4/RES_hh_num!V4)</f>
        <v>725.89599265403353</v>
      </c>
      <c r="W4" s="69">
        <f>IF(RES_hh_emi!W4=0,0,1000000*RES_hh_emi!W4/RES_hh_num!W4)</f>
        <v>624.24853230196447</v>
      </c>
      <c r="X4" s="69">
        <f>IF(RES_hh_emi!X4=0,0,1000000*RES_hh_emi!X4/RES_hh_num!X4)</f>
        <v>665.55618601204094</v>
      </c>
      <c r="Y4" s="69">
        <f>IF(RES_hh_emi!Y4=0,0,1000000*RES_hh_emi!Y4/RES_hh_num!Y4)</f>
        <v>532.3929682218585</v>
      </c>
      <c r="DA4" s="88" t="s">
        <v>285</v>
      </c>
    </row>
    <row r="5" spans="1:105" ht="12" customHeight="1" x14ac:dyDescent="0.25">
      <c r="A5" s="28" t="s">
        <v>51</v>
      </c>
      <c r="B5" s="72">
        <f>IF(RES_hh_emi!B5=0,0,1000000*RES_hh_emi!B5/RES_hh_num!B5)</f>
        <v>0</v>
      </c>
      <c r="C5" s="72">
        <f>IF(RES_hh_emi!C5=0,0,1000000*RES_hh_emi!C5/RES_hh_num!C5)</f>
        <v>0</v>
      </c>
      <c r="D5" s="72">
        <f>IF(RES_hh_emi!D5=0,0,1000000*RES_hh_emi!D5/RES_hh_num!D5)</f>
        <v>0</v>
      </c>
      <c r="E5" s="72">
        <f>IF(RES_hh_emi!E5=0,0,1000000*RES_hh_emi!E5/RES_hh_num!E5)</f>
        <v>0</v>
      </c>
      <c r="F5" s="72">
        <f>IF(RES_hh_emi!F5=0,0,1000000*RES_hh_emi!F5/RES_hh_num!F5)</f>
        <v>0</v>
      </c>
      <c r="G5" s="72">
        <f>IF(RES_hh_emi!G5=0,0,1000000*RES_hh_emi!G5/RES_hh_num!G5)</f>
        <v>0</v>
      </c>
      <c r="H5" s="72">
        <f>IF(RES_hh_emi!H5=0,0,1000000*RES_hh_emi!H5/RES_hh_num!H5)</f>
        <v>0</v>
      </c>
      <c r="I5" s="72">
        <f>IF(RES_hh_emi!I5=0,0,1000000*RES_hh_emi!I5/RES_hh_num!I5)</f>
        <v>0</v>
      </c>
      <c r="J5" s="72">
        <f>IF(RES_hh_emi!J5=0,0,1000000*RES_hh_emi!J5/RES_hh_num!J5)</f>
        <v>0</v>
      </c>
      <c r="K5" s="72">
        <f>IF(RES_hh_emi!K5=0,0,1000000*RES_hh_emi!K5/RES_hh_num!K5)</f>
        <v>0</v>
      </c>
      <c r="L5" s="72">
        <f>IF(RES_hh_emi!L5=0,0,1000000*RES_hh_emi!L5/RES_hh_num!L5)</f>
        <v>0</v>
      </c>
      <c r="M5" s="72">
        <f>IF(RES_hh_emi!M5=0,0,1000000*RES_hh_emi!M5/RES_hh_num!M5)</f>
        <v>0</v>
      </c>
      <c r="N5" s="72">
        <f>IF(RES_hh_emi!N5=0,0,1000000*RES_hh_emi!N5/RES_hh_num!N5)</f>
        <v>0</v>
      </c>
      <c r="O5" s="72">
        <f>IF(RES_hh_emi!O5=0,0,1000000*RES_hh_emi!O5/RES_hh_num!O5)</f>
        <v>0</v>
      </c>
      <c r="P5" s="72">
        <f>IF(RES_hh_emi!P5=0,0,1000000*RES_hh_emi!P5/RES_hh_num!P5)</f>
        <v>0</v>
      </c>
      <c r="Q5" s="72">
        <f>IF(RES_hh_emi!Q5=0,0,1000000*RES_hh_emi!Q5/RES_hh_num!Q5)</f>
        <v>0</v>
      </c>
      <c r="R5" s="72">
        <f>IF(RES_hh_emi!R5=0,0,1000000*RES_hh_emi!R5/RES_hh_num!R5)</f>
        <v>0</v>
      </c>
      <c r="S5" s="72">
        <f>IF(RES_hh_emi!S5=0,0,1000000*RES_hh_emi!S5/RES_hh_num!S5)</f>
        <v>0</v>
      </c>
      <c r="T5" s="72">
        <f>IF(RES_hh_emi!T5=0,0,1000000*RES_hh_emi!T5/RES_hh_num!T5)</f>
        <v>0</v>
      </c>
      <c r="U5" s="72">
        <f>IF(RES_hh_emi!U5=0,0,1000000*RES_hh_emi!U5/RES_hh_num!U5)</f>
        <v>0</v>
      </c>
      <c r="V5" s="72">
        <f>IF(RES_hh_emi!V5=0,0,1000000*RES_hh_emi!V5/RES_hh_num!V5)</f>
        <v>0</v>
      </c>
      <c r="W5" s="72">
        <f>IF(RES_hh_emi!W5=0,0,1000000*RES_hh_emi!W5/RES_hh_num!W5)</f>
        <v>0</v>
      </c>
      <c r="X5" s="72">
        <f>IF(RES_hh_emi!X5=0,0,1000000*RES_hh_emi!X5/RES_hh_num!X5)</f>
        <v>0</v>
      </c>
      <c r="Y5" s="72">
        <f>IF(RES_hh_emi!Y5=0,0,1000000*RES_hh_emi!Y5/RES_hh_num!Y5)</f>
        <v>0</v>
      </c>
      <c r="DA5" s="89" t="s">
        <v>525</v>
      </c>
    </row>
    <row r="6" spans="1:105" ht="12" customHeight="1" x14ac:dyDescent="0.25">
      <c r="A6" s="28" t="s">
        <v>74</v>
      </c>
      <c r="B6" s="72">
        <f>IF(RES_hh_emi!B6=0,0,1000000*RES_hh_emi!B6/RES_hh_num!B6)</f>
        <v>2049.6522034387713</v>
      </c>
      <c r="C6" s="72">
        <f>IF(RES_hh_emi!C6=0,0,1000000*RES_hh_emi!C6/RES_hh_num!C6)</f>
        <v>2037.1898724181362</v>
      </c>
      <c r="D6" s="72">
        <f>IF(RES_hh_emi!D6=0,0,1000000*RES_hh_emi!D6/RES_hh_num!D6)</f>
        <v>2017.1214765517666</v>
      </c>
      <c r="E6" s="72">
        <f>IF(RES_hh_emi!E6=0,0,1000000*RES_hh_emi!E6/RES_hh_num!E6)</f>
        <v>2151.7271174436205</v>
      </c>
      <c r="F6" s="72">
        <f>IF(RES_hh_emi!F6=0,0,1000000*RES_hh_emi!F6/RES_hh_num!F6)</f>
        <v>2014.4704426043802</v>
      </c>
      <c r="G6" s="72">
        <f>IF(RES_hh_emi!G6=0,0,1000000*RES_hh_emi!G6/RES_hh_num!G6)</f>
        <v>1932.3118774022585</v>
      </c>
      <c r="H6" s="72">
        <f>IF(RES_hh_emi!H6=0,0,1000000*RES_hh_emi!H6/RES_hh_num!H6)</f>
        <v>1253.7349196929295</v>
      </c>
      <c r="I6" s="72">
        <f>IF(RES_hh_emi!I6=0,0,1000000*RES_hh_emi!I6/RES_hh_num!I6)</f>
        <v>1336.7472506776101</v>
      </c>
      <c r="J6" s="72">
        <f>IF(RES_hh_emi!J6=0,0,1000000*RES_hh_emi!J6/RES_hh_num!J6)</f>
        <v>1240.7234273442084</v>
      </c>
      <c r="K6" s="72">
        <f>IF(RES_hh_emi!K6=0,0,1000000*RES_hh_emi!K6/RES_hh_num!K6)</f>
        <v>1356.8649639450377</v>
      </c>
      <c r="L6" s="72">
        <f>IF(RES_hh_emi!L6=0,0,1000000*RES_hh_emi!L6/RES_hh_num!L6)</f>
        <v>1135.8530760550225</v>
      </c>
      <c r="M6" s="72">
        <f>IF(RES_hh_emi!M6=0,0,1000000*RES_hh_emi!M6/RES_hh_num!M6)</f>
        <v>1262.4994630798035</v>
      </c>
      <c r="N6" s="72">
        <f>IF(RES_hh_emi!N6=0,0,1000000*RES_hh_emi!N6/RES_hh_num!N6)</f>
        <v>1166.3466704251423</v>
      </c>
      <c r="O6" s="72">
        <f>IF(RES_hh_emi!O6=0,0,1000000*RES_hh_emi!O6/RES_hh_num!O6)</f>
        <v>937.05496495772411</v>
      </c>
      <c r="P6" s="72">
        <f>IF(RES_hh_emi!P6=0,0,1000000*RES_hh_emi!P6/RES_hh_num!P6)</f>
        <v>841.37273201903452</v>
      </c>
      <c r="Q6" s="72">
        <f>IF(RES_hh_emi!Q6=0,0,1000000*RES_hh_emi!Q6/RES_hh_num!Q6)</f>
        <v>1033.5537787768301</v>
      </c>
      <c r="R6" s="72">
        <f>IF(RES_hh_emi!R6=0,0,1000000*RES_hh_emi!R6/RES_hh_num!R6)</f>
        <v>1177.3000128121325</v>
      </c>
      <c r="S6" s="72">
        <f>IF(RES_hh_emi!S6=0,0,1000000*RES_hh_emi!S6/RES_hh_num!S6)</f>
        <v>1144.5366616601968</v>
      </c>
      <c r="T6" s="72">
        <f>IF(RES_hh_emi!T6=0,0,1000000*RES_hh_emi!T6/RES_hh_num!T6)</f>
        <v>997.22775772601392</v>
      </c>
      <c r="U6" s="72">
        <f>IF(RES_hh_emi!U6=0,0,1000000*RES_hh_emi!U6/RES_hh_num!U6)</f>
        <v>1264.1827360196112</v>
      </c>
      <c r="V6" s="72">
        <f>IF(RES_hh_emi!V6=0,0,1000000*RES_hh_emi!V6/RES_hh_num!V6)</f>
        <v>1260.5416199526367</v>
      </c>
      <c r="W6" s="72">
        <f>IF(RES_hh_emi!W6=0,0,1000000*RES_hh_emi!W6/RES_hh_num!W6)</f>
        <v>1216.0283866778498</v>
      </c>
      <c r="X6" s="72">
        <f>IF(RES_hh_emi!X6=0,0,1000000*RES_hh_emi!X6/RES_hh_num!X6)</f>
        <v>1232.0247620211703</v>
      </c>
      <c r="Y6" s="72">
        <f>IF(RES_hh_emi!Y6=0,0,1000000*RES_hh_emi!Y6/RES_hh_num!Y6)</f>
        <v>1034.1455973900215</v>
      </c>
      <c r="DA6" s="89" t="s">
        <v>526</v>
      </c>
    </row>
    <row r="7" spans="1:105" ht="12" customHeight="1" x14ac:dyDescent="0.25">
      <c r="A7" s="28" t="s">
        <v>200</v>
      </c>
      <c r="B7" s="72">
        <f>IF(RES_hh_emi!B7=0,0,1000000*RES_hh_emi!B7/RES_hh_num!B7)</f>
        <v>2536.3636868732356</v>
      </c>
      <c r="C7" s="72">
        <f>IF(RES_hh_emi!C7=0,0,1000000*RES_hh_emi!C7/RES_hh_num!C7)</f>
        <v>2511.2949488768359</v>
      </c>
      <c r="D7" s="72">
        <f>IF(RES_hh_emi!D7=0,0,1000000*RES_hh_emi!D7/RES_hh_num!D7)</f>
        <v>2548.9680145796779</v>
      </c>
      <c r="E7" s="72">
        <f>IF(RES_hh_emi!E7=0,0,1000000*RES_hh_emi!E7/RES_hh_num!E7)</f>
        <v>2567.976353316054</v>
      </c>
      <c r="F7" s="72">
        <f>IF(RES_hh_emi!F7=0,0,1000000*RES_hh_emi!F7/RES_hh_num!F7)</f>
        <v>2199.1199267141778</v>
      </c>
      <c r="G7" s="72">
        <f>IF(RES_hh_emi!G7=0,0,1000000*RES_hh_emi!G7/RES_hh_num!G7)</f>
        <v>1793.0705040463208</v>
      </c>
      <c r="H7" s="72">
        <f>IF(RES_hh_emi!H7=0,0,1000000*RES_hh_emi!H7/RES_hh_num!H7)</f>
        <v>2045.5923654917804</v>
      </c>
      <c r="I7" s="72">
        <f>IF(RES_hh_emi!I7=0,0,1000000*RES_hh_emi!I7/RES_hh_num!I7)</f>
        <v>1825.6895158002953</v>
      </c>
      <c r="J7" s="72">
        <f>IF(RES_hh_emi!J7=0,0,1000000*RES_hh_emi!J7/RES_hh_num!J7)</f>
        <v>1491.6277610201848</v>
      </c>
      <c r="K7" s="72">
        <f>IF(RES_hh_emi!K7=0,0,1000000*RES_hh_emi!K7/RES_hh_num!K7)</f>
        <v>1636.648133180769</v>
      </c>
      <c r="L7" s="72">
        <f>IF(RES_hh_emi!L7=0,0,1000000*RES_hh_emi!L7/RES_hh_num!L7)</f>
        <v>1317.1213904105673</v>
      </c>
      <c r="M7" s="72">
        <f>IF(RES_hh_emi!M7=0,0,1000000*RES_hh_emi!M7/RES_hh_num!M7)</f>
        <v>1503.4263953476091</v>
      </c>
      <c r="N7" s="72">
        <f>IF(RES_hh_emi!N7=0,0,1000000*RES_hh_emi!N7/RES_hh_num!N7)</f>
        <v>1444.5237467363108</v>
      </c>
      <c r="O7" s="72">
        <f>IF(RES_hh_emi!O7=0,0,1000000*RES_hh_emi!O7/RES_hh_num!O7)</f>
        <v>1166.4981085093268</v>
      </c>
      <c r="P7" s="72">
        <f>IF(RES_hh_emi!P7=0,0,1000000*RES_hh_emi!P7/RES_hh_num!P7)</f>
        <v>1035.826255417797</v>
      </c>
      <c r="Q7" s="72">
        <f>IF(RES_hh_emi!Q7=0,0,1000000*RES_hh_emi!Q7/RES_hh_num!Q7)</f>
        <v>1267.6819562549597</v>
      </c>
      <c r="R7" s="72">
        <f>IF(RES_hh_emi!R7=0,0,1000000*RES_hh_emi!R7/RES_hh_num!R7)</f>
        <v>1321.7245429841744</v>
      </c>
      <c r="S7" s="72">
        <f>IF(RES_hh_emi!S7=0,0,1000000*RES_hh_emi!S7/RES_hh_num!S7)</f>
        <v>1402.2914169550368</v>
      </c>
      <c r="T7" s="72">
        <f>IF(RES_hh_emi!T7=0,0,1000000*RES_hh_emi!T7/RES_hh_num!T7)</f>
        <v>1222.2602269942277</v>
      </c>
      <c r="U7" s="72">
        <f>IF(RES_hh_emi!U7=0,0,1000000*RES_hh_emi!U7/RES_hh_num!U7)</f>
        <v>1483.4236433462008</v>
      </c>
      <c r="V7" s="72">
        <f>IF(RES_hh_emi!V7=0,0,1000000*RES_hh_emi!V7/RES_hh_num!V7)</f>
        <v>1531.1043194655772</v>
      </c>
      <c r="W7" s="72">
        <f>IF(RES_hh_emi!W7=0,0,1000000*RES_hh_emi!W7/RES_hh_num!W7)</f>
        <v>1290.6875384511191</v>
      </c>
      <c r="X7" s="72">
        <f>IF(RES_hh_emi!X7=0,0,1000000*RES_hh_emi!X7/RES_hh_num!X7)</f>
        <v>1374.232719376791</v>
      </c>
      <c r="Y7" s="72">
        <f>IF(RES_hh_emi!Y7=0,0,1000000*RES_hh_emi!Y7/RES_hh_num!Y7)</f>
        <v>1062.8367052347533</v>
      </c>
      <c r="DA7" s="89" t="s">
        <v>527</v>
      </c>
    </row>
    <row r="8" spans="1:105" ht="12" customHeight="1" x14ac:dyDescent="0.25">
      <c r="A8" s="28" t="s">
        <v>189</v>
      </c>
      <c r="B8" s="72">
        <f>IF(RES_hh_emi!B8=0,0,1000000*RES_hh_emi!B8/RES_hh_num!B8)</f>
        <v>0</v>
      </c>
      <c r="C8" s="72">
        <f>IF(RES_hh_emi!C8=0,0,1000000*RES_hh_emi!C8/RES_hh_num!C8)</f>
        <v>0</v>
      </c>
      <c r="D8" s="72">
        <f>IF(RES_hh_emi!D8=0,0,1000000*RES_hh_emi!D8/RES_hh_num!D8)</f>
        <v>0</v>
      </c>
      <c r="E8" s="72">
        <f>IF(RES_hh_emi!E8=0,0,1000000*RES_hh_emi!E8/RES_hh_num!E8)</f>
        <v>0</v>
      </c>
      <c r="F8" s="72">
        <f>IF(RES_hh_emi!F8=0,0,1000000*RES_hh_emi!F8/RES_hh_num!F8)</f>
        <v>0</v>
      </c>
      <c r="G8" s="72">
        <f>IF(RES_hh_emi!G8=0,0,1000000*RES_hh_emi!G8/RES_hh_num!G8)</f>
        <v>0</v>
      </c>
      <c r="H8" s="72">
        <f>IF(RES_hh_emi!H8=0,0,1000000*RES_hh_emi!H8/RES_hh_num!H8)</f>
        <v>0</v>
      </c>
      <c r="I8" s="72">
        <f>IF(RES_hh_emi!I8=0,0,1000000*RES_hh_emi!I8/RES_hh_num!I8)</f>
        <v>0</v>
      </c>
      <c r="J8" s="72">
        <f>IF(RES_hh_emi!J8=0,0,1000000*RES_hh_emi!J8/RES_hh_num!J8)</f>
        <v>0</v>
      </c>
      <c r="K8" s="72">
        <f>IF(RES_hh_emi!K8=0,0,1000000*RES_hh_emi!K8/RES_hh_num!K8)</f>
        <v>0</v>
      </c>
      <c r="L8" s="72">
        <f>IF(RES_hh_emi!L8=0,0,1000000*RES_hh_emi!L8/RES_hh_num!L8)</f>
        <v>0</v>
      </c>
      <c r="M8" s="72">
        <f>IF(RES_hh_emi!M8=0,0,1000000*RES_hh_emi!M8/RES_hh_num!M8)</f>
        <v>0</v>
      </c>
      <c r="N8" s="72">
        <f>IF(RES_hh_emi!N8=0,0,1000000*RES_hh_emi!N8/RES_hh_num!N8)</f>
        <v>0</v>
      </c>
      <c r="O8" s="72">
        <f>IF(RES_hh_emi!O8=0,0,1000000*RES_hh_emi!O8/RES_hh_num!O8)</f>
        <v>0</v>
      </c>
      <c r="P8" s="72">
        <f>IF(RES_hh_emi!P8=0,0,1000000*RES_hh_emi!P8/RES_hh_num!P8)</f>
        <v>0</v>
      </c>
      <c r="Q8" s="72">
        <f>IF(RES_hh_emi!Q8=0,0,1000000*RES_hh_emi!Q8/RES_hh_num!Q8)</f>
        <v>0</v>
      </c>
      <c r="R8" s="72">
        <f>IF(RES_hh_emi!R8=0,0,1000000*RES_hh_emi!R8/RES_hh_num!R8)</f>
        <v>0</v>
      </c>
      <c r="S8" s="72">
        <f>IF(RES_hh_emi!S8=0,0,1000000*RES_hh_emi!S8/RES_hh_num!S8)</f>
        <v>0</v>
      </c>
      <c r="T8" s="72">
        <f>IF(RES_hh_emi!T8=0,0,1000000*RES_hh_emi!T8/RES_hh_num!T8)</f>
        <v>0</v>
      </c>
      <c r="U8" s="72">
        <f>IF(RES_hh_emi!U8=0,0,1000000*RES_hh_emi!U8/RES_hh_num!U8)</f>
        <v>0</v>
      </c>
      <c r="V8" s="72">
        <f>IF(RES_hh_emi!V8=0,0,1000000*RES_hh_emi!V8/RES_hh_num!V8)</f>
        <v>0</v>
      </c>
      <c r="W8" s="72">
        <f>IF(RES_hh_emi!W8=0,0,1000000*RES_hh_emi!W8/RES_hh_num!W8)</f>
        <v>0</v>
      </c>
      <c r="X8" s="72">
        <f>IF(RES_hh_emi!X8=0,0,1000000*RES_hh_emi!X8/RES_hh_num!X8)</f>
        <v>0</v>
      </c>
      <c r="Y8" s="72">
        <f>IF(RES_hh_emi!Y8=0,0,1000000*RES_hh_emi!Y8/RES_hh_num!Y8)</f>
        <v>0</v>
      </c>
      <c r="DA8" s="89" t="s">
        <v>528</v>
      </c>
    </row>
    <row r="9" spans="1:105" ht="12" customHeight="1" x14ac:dyDescent="0.25">
      <c r="A9" s="28" t="s">
        <v>202</v>
      </c>
      <c r="B9" s="72">
        <f>IF(RES_hh_emi!B9=0,0,1000000*RES_hh_emi!B9/RES_hh_num!B9)</f>
        <v>0</v>
      </c>
      <c r="C9" s="72">
        <f>IF(RES_hh_emi!C9=0,0,1000000*RES_hh_emi!C9/RES_hh_num!C9)</f>
        <v>0</v>
      </c>
      <c r="D9" s="72">
        <f>IF(RES_hh_emi!D9=0,0,1000000*RES_hh_emi!D9/RES_hh_num!D9)</f>
        <v>0</v>
      </c>
      <c r="E9" s="72">
        <f>IF(RES_hh_emi!E9=0,0,1000000*RES_hh_emi!E9/RES_hh_num!E9)</f>
        <v>0</v>
      </c>
      <c r="F9" s="72">
        <f>IF(RES_hh_emi!F9=0,0,1000000*RES_hh_emi!F9/RES_hh_num!F9)</f>
        <v>0</v>
      </c>
      <c r="G9" s="72">
        <f>IF(RES_hh_emi!G9=0,0,1000000*RES_hh_emi!G9/RES_hh_num!G9)</f>
        <v>0</v>
      </c>
      <c r="H9" s="72">
        <f>IF(RES_hh_emi!H9=0,0,1000000*RES_hh_emi!H9/RES_hh_num!H9)</f>
        <v>0</v>
      </c>
      <c r="I9" s="72">
        <f>IF(RES_hh_emi!I9=0,0,1000000*RES_hh_emi!I9/RES_hh_num!I9)</f>
        <v>0</v>
      </c>
      <c r="J9" s="72">
        <f>IF(RES_hh_emi!J9=0,0,1000000*RES_hh_emi!J9/RES_hh_num!J9)</f>
        <v>0</v>
      </c>
      <c r="K9" s="72">
        <f>IF(RES_hh_emi!K9=0,0,1000000*RES_hh_emi!K9/RES_hh_num!K9)</f>
        <v>0</v>
      </c>
      <c r="L9" s="72">
        <f>IF(RES_hh_emi!L9=0,0,1000000*RES_hh_emi!L9/RES_hh_num!L9)</f>
        <v>0</v>
      </c>
      <c r="M9" s="72">
        <f>IF(RES_hh_emi!M9=0,0,1000000*RES_hh_emi!M9/RES_hh_num!M9)</f>
        <v>0</v>
      </c>
      <c r="N9" s="72">
        <f>IF(RES_hh_emi!N9=0,0,1000000*RES_hh_emi!N9/RES_hh_num!N9)</f>
        <v>0</v>
      </c>
      <c r="O9" s="72">
        <f>IF(RES_hh_emi!O9=0,0,1000000*RES_hh_emi!O9/RES_hh_num!O9)</f>
        <v>0</v>
      </c>
      <c r="P9" s="72">
        <f>IF(RES_hh_emi!P9=0,0,1000000*RES_hh_emi!P9/RES_hh_num!P9)</f>
        <v>0</v>
      </c>
      <c r="Q9" s="72">
        <f>IF(RES_hh_emi!Q9=0,0,1000000*RES_hh_emi!Q9/RES_hh_num!Q9)</f>
        <v>0</v>
      </c>
      <c r="R9" s="72">
        <f>IF(RES_hh_emi!R9=0,0,1000000*RES_hh_emi!R9/RES_hh_num!R9)</f>
        <v>0</v>
      </c>
      <c r="S9" s="72">
        <f>IF(RES_hh_emi!S9=0,0,1000000*RES_hh_emi!S9/RES_hh_num!S9)</f>
        <v>0</v>
      </c>
      <c r="T9" s="72">
        <f>IF(RES_hh_emi!T9=0,0,1000000*RES_hh_emi!T9/RES_hh_num!T9)</f>
        <v>0</v>
      </c>
      <c r="U9" s="72">
        <f>IF(RES_hh_emi!U9=0,0,1000000*RES_hh_emi!U9/RES_hh_num!U9)</f>
        <v>0</v>
      </c>
      <c r="V9" s="72">
        <f>IF(RES_hh_emi!V9=0,0,1000000*RES_hh_emi!V9/RES_hh_num!V9)</f>
        <v>0</v>
      </c>
      <c r="W9" s="72">
        <f>IF(RES_hh_emi!W9=0,0,1000000*RES_hh_emi!W9/RES_hh_num!W9)</f>
        <v>0</v>
      </c>
      <c r="X9" s="72">
        <f>IF(RES_hh_emi!X9=0,0,1000000*RES_hh_emi!X9/RES_hh_num!X9)</f>
        <v>0</v>
      </c>
      <c r="Y9" s="72">
        <f>IF(RES_hh_emi!Y9=0,0,1000000*RES_hh_emi!Y9/RES_hh_num!Y9)</f>
        <v>0</v>
      </c>
      <c r="DA9" s="89" t="s">
        <v>529</v>
      </c>
    </row>
    <row r="10" spans="1:105" ht="12" customHeight="1" x14ac:dyDescent="0.25">
      <c r="A10" s="28" t="s">
        <v>197</v>
      </c>
      <c r="B10" s="72">
        <f>IF(RES_hh_emi!B10=0,0,1000000*RES_hh_emi!B10/RES_hh_num!B10)</f>
        <v>0</v>
      </c>
      <c r="C10" s="72">
        <f>IF(RES_hh_emi!C10=0,0,1000000*RES_hh_emi!C10/RES_hh_num!C10)</f>
        <v>0</v>
      </c>
      <c r="D10" s="72">
        <f>IF(RES_hh_emi!D10=0,0,1000000*RES_hh_emi!D10/RES_hh_num!D10)</f>
        <v>0</v>
      </c>
      <c r="E10" s="72">
        <f>IF(RES_hh_emi!E10=0,0,1000000*RES_hh_emi!E10/RES_hh_num!E10)</f>
        <v>0</v>
      </c>
      <c r="F10" s="72">
        <f>IF(RES_hh_emi!F10=0,0,1000000*RES_hh_emi!F10/RES_hh_num!F10)</f>
        <v>0</v>
      </c>
      <c r="G10" s="72">
        <f>IF(RES_hh_emi!G10=0,0,1000000*RES_hh_emi!G10/RES_hh_num!G10)</f>
        <v>0</v>
      </c>
      <c r="H10" s="72">
        <f>IF(RES_hh_emi!H10=0,0,1000000*RES_hh_emi!H10/RES_hh_num!H10)</f>
        <v>0</v>
      </c>
      <c r="I10" s="72">
        <f>IF(RES_hh_emi!I10=0,0,1000000*RES_hh_emi!I10/RES_hh_num!I10)</f>
        <v>0</v>
      </c>
      <c r="J10" s="72">
        <f>IF(RES_hh_emi!J10=0,0,1000000*RES_hh_emi!J10/RES_hh_num!J10)</f>
        <v>0</v>
      </c>
      <c r="K10" s="72">
        <f>IF(RES_hh_emi!K10=0,0,1000000*RES_hh_emi!K10/RES_hh_num!K10)</f>
        <v>0</v>
      </c>
      <c r="L10" s="72">
        <f>IF(RES_hh_emi!L10=0,0,1000000*RES_hh_emi!L10/RES_hh_num!L10)</f>
        <v>0</v>
      </c>
      <c r="M10" s="72">
        <f>IF(RES_hh_emi!M10=0,0,1000000*RES_hh_emi!M10/RES_hh_num!M10)</f>
        <v>0</v>
      </c>
      <c r="N10" s="72">
        <f>IF(RES_hh_emi!N10=0,0,1000000*RES_hh_emi!N10/RES_hh_num!N10)</f>
        <v>0</v>
      </c>
      <c r="O10" s="72">
        <f>IF(RES_hh_emi!O10=0,0,1000000*RES_hh_emi!O10/RES_hh_num!O10)</f>
        <v>0</v>
      </c>
      <c r="P10" s="72">
        <f>IF(RES_hh_emi!P10=0,0,1000000*RES_hh_emi!P10/RES_hh_num!P10)</f>
        <v>0</v>
      </c>
      <c r="Q10" s="72">
        <f>IF(RES_hh_emi!Q10=0,0,1000000*RES_hh_emi!Q10/RES_hh_num!Q10)</f>
        <v>0</v>
      </c>
      <c r="R10" s="72">
        <f>IF(RES_hh_emi!R10=0,0,1000000*RES_hh_emi!R10/RES_hh_num!R10)</f>
        <v>0</v>
      </c>
      <c r="S10" s="72">
        <f>IF(RES_hh_emi!S10=0,0,1000000*RES_hh_emi!S10/RES_hh_num!S10)</f>
        <v>0</v>
      </c>
      <c r="T10" s="72">
        <f>IF(RES_hh_emi!T10=0,0,1000000*RES_hh_emi!T10/RES_hh_num!T10)</f>
        <v>0</v>
      </c>
      <c r="U10" s="72">
        <f>IF(RES_hh_emi!U10=0,0,1000000*RES_hh_emi!U10/RES_hh_num!U10)</f>
        <v>0</v>
      </c>
      <c r="V10" s="72">
        <f>IF(RES_hh_emi!V10=0,0,1000000*RES_hh_emi!V10/RES_hh_num!V10)</f>
        <v>0</v>
      </c>
      <c r="W10" s="72">
        <f>IF(RES_hh_emi!W10=0,0,1000000*RES_hh_emi!W10/RES_hh_num!W10)</f>
        <v>0</v>
      </c>
      <c r="X10" s="72">
        <f>IF(RES_hh_emi!X10=0,0,1000000*RES_hh_emi!X10/RES_hh_num!X10)</f>
        <v>0</v>
      </c>
      <c r="Y10" s="72">
        <f>IF(RES_hh_emi!Y10=0,0,1000000*RES_hh_emi!Y10/RES_hh_num!Y10)</f>
        <v>0</v>
      </c>
      <c r="DA10" s="89" t="s">
        <v>530</v>
      </c>
    </row>
    <row r="11" spans="1:105" ht="12" customHeight="1" x14ac:dyDescent="0.25">
      <c r="A11" s="28" t="s">
        <v>198</v>
      </c>
      <c r="B11" s="72">
        <f>IF(RES_hh_emi!B11=0,0,1000000*RES_hh_emi!B11/RES_hh_num!B11)</f>
        <v>0</v>
      </c>
      <c r="C11" s="72">
        <f>IF(RES_hh_emi!C11=0,0,1000000*RES_hh_emi!C11/RES_hh_num!C11)</f>
        <v>0</v>
      </c>
      <c r="D11" s="72">
        <f>IF(RES_hh_emi!D11=0,0,1000000*RES_hh_emi!D11/RES_hh_num!D11)</f>
        <v>0</v>
      </c>
      <c r="E11" s="72">
        <f>IF(RES_hh_emi!E11=0,0,1000000*RES_hh_emi!E11/RES_hh_num!E11)</f>
        <v>0</v>
      </c>
      <c r="F11" s="72">
        <f>IF(RES_hh_emi!F11=0,0,1000000*RES_hh_emi!F11/RES_hh_num!F11)</f>
        <v>0</v>
      </c>
      <c r="G11" s="72">
        <f>IF(RES_hh_emi!G11=0,0,1000000*RES_hh_emi!G11/RES_hh_num!G11)</f>
        <v>0</v>
      </c>
      <c r="H11" s="72">
        <f>IF(RES_hh_emi!H11=0,0,1000000*RES_hh_emi!H11/RES_hh_num!H11)</f>
        <v>0</v>
      </c>
      <c r="I11" s="72">
        <f>IF(RES_hh_emi!I11=0,0,1000000*RES_hh_emi!I11/RES_hh_num!I11)</f>
        <v>0</v>
      </c>
      <c r="J11" s="72">
        <f>IF(RES_hh_emi!J11=0,0,1000000*RES_hh_emi!J11/RES_hh_num!J11)</f>
        <v>0</v>
      </c>
      <c r="K11" s="72">
        <f>IF(RES_hh_emi!K11=0,0,1000000*RES_hh_emi!K11/RES_hh_num!K11)</f>
        <v>0</v>
      </c>
      <c r="L11" s="72">
        <f>IF(RES_hh_emi!L11=0,0,1000000*RES_hh_emi!L11/RES_hh_num!L11)</f>
        <v>0</v>
      </c>
      <c r="M11" s="72">
        <f>IF(RES_hh_emi!M11=0,0,1000000*RES_hh_emi!M11/RES_hh_num!M11)</f>
        <v>0</v>
      </c>
      <c r="N11" s="72">
        <f>IF(RES_hh_emi!N11=0,0,1000000*RES_hh_emi!N11/RES_hh_num!N11)</f>
        <v>0</v>
      </c>
      <c r="O11" s="72">
        <f>IF(RES_hh_emi!O11=0,0,1000000*RES_hh_emi!O11/RES_hh_num!O11)</f>
        <v>0</v>
      </c>
      <c r="P11" s="72">
        <f>IF(RES_hh_emi!P11=0,0,1000000*RES_hh_emi!P11/RES_hh_num!P11)</f>
        <v>0</v>
      </c>
      <c r="Q11" s="72">
        <f>IF(RES_hh_emi!Q11=0,0,1000000*RES_hh_emi!Q11/RES_hh_num!Q11)</f>
        <v>0</v>
      </c>
      <c r="R11" s="72">
        <f>IF(RES_hh_emi!R11=0,0,1000000*RES_hh_emi!R11/RES_hh_num!R11)</f>
        <v>0</v>
      </c>
      <c r="S11" s="72">
        <f>IF(RES_hh_emi!S11=0,0,1000000*RES_hh_emi!S11/RES_hh_num!S11)</f>
        <v>0</v>
      </c>
      <c r="T11" s="72">
        <f>IF(RES_hh_emi!T11=0,0,1000000*RES_hh_emi!T11/RES_hh_num!T11)</f>
        <v>0</v>
      </c>
      <c r="U11" s="72">
        <f>IF(RES_hh_emi!U11=0,0,1000000*RES_hh_emi!U11/RES_hh_num!U11)</f>
        <v>0</v>
      </c>
      <c r="V11" s="72">
        <f>IF(RES_hh_emi!V11=0,0,1000000*RES_hh_emi!V11/RES_hh_num!V11)</f>
        <v>0</v>
      </c>
      <c r="W11" s="72">
        <f>IF(RES_hh_emi!W11=0,0,1000000*RES_hh_emi!W11/RES_hh_num!W11)</f>
        <v>0</v>
      </c>
      <c r="X11" s="72">
        <f>IF(RES_hh_emi!X11=0,0,1000000*RES_hh_emi!X11/RES_hh_num!X11)</f>
        <v>0</v>
      </c>
      <c r="Y11" s="72">
        <f>IF(RES_hh_emi!Y11=0,0,1000000*RES_hh_emi!Y11/RES_hh_num!Y11)</f>
        <v>0</v>
      </c>
      <c r="DA11" s="89" t="s">
        <v>531</v>
      </c>
    </row>
    <row r="12" spans="1:105" ht="12" customHeight="1" x14ac:dyDescent="0.25">
      <c r="A12" s="28" t="s">
        <v>95</v>
      </c>
      <c r="B12" s="72">
        <f>IF(RES_hh_emi!B12=0,0,1000000*RES_hh_emi!B12/RES_hh_num!B12)</f>
        <v>0</v>
      </c>
      <c r="C12" s="72">
        <f>IF(RES_hh_emi!C12=0,0,1000000*RES_hh_emi!C12/RES_hh_num!C12)</f>
        <v>0</v>
      </c>
      <c r="D12" s="72">
        <f>IF(RES_hh_emi!D12=0,0,1000000*RES_hh_emi!D12/RES_hh_num!D12)</f>
        <v>0</v>
      </c>
      <c r="E12" s="72">
        <f>IF(RES_hh_emi!E12=0,0,1000000*RES_hh_emi!E12/RES_hh_num!E12)</f>
        <v>0</v>
      </c>
      <c r="F12" s="72">
        <f>IF(RES_hh_emi!F12=0,0,1000000*RES_hh_emi!F12/RES_hh_num!F12)</f>
        <v>0</v>
      </c>
      <c r="G12" s="72">
        <f>IF(RES_hh_emi!G12=0,0,1000000*RES_hh_emi!G12/RES_hh_num!G12)</f>
        <v>0</v>
      </c>
      <c r="H12" s="72">
        <f>IF(RES_hh_emi!H12=0,0,1000000*RES_hh_emi!H12/RES_hh_num!H12)</f>
        <v>0</v>
      </c>
      <c r="I12" s="72">
        <f>IF(RES_hh_emi!I12=0,0,1000000*RES_hh_emi!I12/RES_hh_num!I12)</f>
        <v>0</v>
      </c>
      <c r="J12" s="72">
        <f>IF(RES_hh_emi!J12=0,0,1000000*RES_hh_emi!J12/RES_hh_num!J12)</f>
        <v>0</v>
      </c>
      <c r="K12" s="72">
        <f>IF(RES_hh_emi!K12=0,0,1000000*RES_hh_emi!K12/RES_hh_num!K12)</f>
        <v>0</v>
      </c>
      <c r="L12" s="72">
        <f>IF(RES_hh_emi!L12=0,0,1000000*RES_hh_emi!L12/RES_hh_num!L12)</f>
        <v>0</v>
      </c>
      <c r="M12" s="72">
        <f>IF(RES_hh_emi!M12=0,0,1000000*RES_hh_emi!M12/RES_hh_num!M12)</f>
        <v>0</v>
      </c>
      <c r="N12" s="72">
        <f>IF(RES_hh_emi!N12=0,0,1000000*RES_hh_emi!N12/RES_hh_num!N12)</f>
        <v>0</v>
      </c>
      <c r="O12" s="72">
        <f>IF(RES_hh_emi!O12=0,0,1000000*RES_hh_emi!O12/RES_hh_num!O12)</f>
        <v>0</v>
      </c>
      <c r="P12" s="72">
        <f>IF(RES_hh_emi!P12=0,0,1000000*RES_hh_emi!P12/RES_hh_num!P12)</f>
        <v>0</v>
      </c>
      <c r="Q12" s="72">
        <f>IF(RES_hh_emi!Q12=0,0,1000000*RES_hh_emi!Q12/RES_hh_num!Q12)</f>
        <v>0</v>
      </c>
      <c r="R12" s="72">
        <f>IF(RES_hh_emi!R12=0,0,1000000*RES_hh_emi!R12/RES_hh_num!R12)</f>
        <v>0</v>
      </c>
      <c r="S12" s="72">
        <f>IF(RES_hh_emi!S12=0,0,1000000*RES_hh_emi!S12/RES_hh_num!S12)</f>
        <v>0</v>
      </c>
      <c r="T12" s="72">
        <f>IF(RES_hh_emi!T12=0,0,1000000*RES_hh_emi!T12/RES_hh_num!T12)</f>
        <v>0</v>
      </c>
      <c r="U12" s="72">
        <f>IF(RES_hh_emi!U12=0,0,1000000*RES_hh_emi!U12/RES_hh_num!U12)</f>
        <v>0</v>
      </c>
      <c r="V12" s="72">
        <f>IF(RES_hh_emi!V12=0,0,1000000*RES_hh_emi!V12/RES_hh_num!V12)</f>
        <v>0</v>
      </c>
      <c r="W12" s="72">
        <f>IF(RES_hh_emi!W12=0,0,1000000*RES_hh_emi!W12/RES_hh_num!W12)</f>
        <v>0</v>
      </c>
      <c r="X12" s="72">
        <f>IF(RES_hh_emi!X12=0,0,1000000*RES_hh_emi!X12/RES_hh_num!X12)</f>
        <v>0</v>
      </c>
      <c r="Y12" s="72">
        <f>IF(RES_hh_emi!Y12=0,0,1000000*RES_hh_emi!Y12/RES_hh_num!Y12)</f>
        <v>0</v>
      </c>
      <c r="DA12" s="89" t="s">
        <v>532</v>
      </c>
    </row>
    <row r="13" spans="1:105" ht="12" customHeight="1" x14ac:dyDescent="0.25">
      <c r="A13" s="73" t="s">
        <v>94</v>
      </c>
      <c r="B13" s="74">
        <f>IF(RES_hh_emi!B13=0,0,1000000*RES_hh_emi!B13/RES_hh_num!B13)</f>
        <v>0</v>
      </c>
      <c r="C13" s="74">
        <f>IF(RES_hh_emi!C13=0,0,1000000*RES_hh_emi!C13/RES_hh_num!C13)</f>
        <v>0</v>
      </c>
      <c r="D13" s="74">
        <f>IF(RES_hh_emi!D13=0,0,1000000*RES_hh_emi!D13/RES_hh_num!D13)</f>
        <v>0</v>
      </c>
      <c r="E13" s="74">
        <f>IF(RES_hh_emi!E13=0,0,1000000*RES_hh_emi!E13/RES_hh_num!E13)</f>
        <v>0</v>
      </c>
      <c r="F13" s="74">
        <f>IF(RES_hh_emi!F13=0,0,1000000*RES_hh_emi!F13/RES_hh_num!F13)</f>
        <v>0</v>
      </c>
      <c r="G13" s="74">
        <f>IF(RES_hh_emi!G13=0,0,1000000*RES_hh_emi!G13/RES_hh_num!G13)</f>
        <v>0</v>
      </c>
      <c r="H13" s="74">
        <f>IF(RES_hh_emi!H13=0,0,1000000*RES_hh_emi!H13/RES_hh_num!H13)</f>
        <v>0</v>
      </c>
      <c r="I13" s="74">
        <f>IF(RES_hh_emi!I13=0,0,1000000*RES_hh_emi!I13/RES_hh_num!I13)</f>
        <v>0</v>
      </c>
      <c r="J13" s="74">
        <f>IF(RES_hh_emi!J13=0,0,1000000*RES_hh_emi!J13/RES_hh_num!J13)</f>
        <v>0</v>
      </c>
      <c r="K13" s="74">
        <f>IF(RES_hh_emi!K13=0,0,1000000*RES_hh_emi!K13/RES_hh_num!K13)</f>
        <v>0</v>
      </c>
      <c r="L13" s="74">
        <f>IF(RES_hh_emi!L13=0,0,1000000*RES_hh_emi!L13/RES_hh_num!L13)</f>
        <v>0</v>
      </c>
      <c r="M13" s="74">
        <f>IF(RES_hh_emi!M13=0,0,1000000*RES_hh_emi!M13/RES_hh_num!M13)</f>
        <v>0</v>
      </c>
      <c r="N13" s="74">
        <f>IF(RES_hh_emi!N13=0,0,1000000*RES_hh_emi!N13/RES_hh_num!N13)</f>
        <v>0</v>
      </c>
      <c r="O13" s="74">
        <f>IF(RES_hh_emi!O13=0,0,1000000*RES_hh_emi!O13/RES_hh_num!O13)</f>
        <v>0</v>
      </c>
      <c r="P13" s="74">
        <f>IF(RES_hh_emi!P13=0,0,1000000*RES_hh_emi!P13/RES_hh_num!P13)</f>
        <v>0</v>
      </c>
      <c r="Q13" s="74">
        <f>IF(RES_hh_emi!Q13=0,0,1000000*RES_hh_emi!Q13/RES_hh_num!Q13)</f>
        <v>0</v>
      </c>
      <c r="R13" s="74">
        <f>IF(RES_hh_emi!R13=0,0,1000000*RES_hh_emi!R13/RES_hh_num!R13)</f>
        <v>0</v>
      </c>
      <c r="S13" s="74">
        <f>IF(RES_hh_emi!S13=0,0,1000000*RES_hh_emi!S13/RES_hh_num!S13)</f>
        <v>0</v>
      </c>
      <c r="T13" s="74">
        <f>IF(RES_hh_emi!T13=0,0,1000000*RES_hh_emi!T13/RES_hh_num!T13)</f>
        <v>0</v>
      </c>
      <c r="U13" s="74">
        <f>IF(RES_hh_emi!U13=0,0,1000000*RES_hh_emi!U13/RES_hh_num!U13)</f>
        <v>0</v>
      </c>
      <c r="V13" s="74">
        <f>IF(RES_hh_emi!V13=0,0,1000000*RES_hh_emi!V13/RES_hh_num!V13)</f>
        <v>0</v>
      </c>
      <c r="W13" s="74">
        <f>IF(RES_hh_emi!W13=0,0,1000000*RES_hh_emi!W13/RES_hh_num!W13)</f>
        <v>0</v>
      </c>
      <c r="X13" s="74">
        <f>IF(RES_hh_emi!X13=0,0,1000000*RES_hh_emi!X13/RES_hh_num!X13)</f>
        <v>0</v>
      </c>
      <c r="Y13" s="74">
        <f>IF(RES_hh_emi!Y13=0,0,1000000*RES_hh_emi!Y13/RES_hh_num!Y13)</f>
        <v>0</v>
      </c>
      <c r="DA13" s="90" t="s">
        <v>533</v>
      </c>
    </row>
    <row r="14" spans="1:105" ht="12" customHeight="1" x14ac:dyDescent="0.25">
      <c r="A14" s="75" t="s">
        <v>97</v>
      </c>
      <c r="B14" s="76">
        <f>IF(RES_hh_emi!B14=0,0,1000000*RES_hh_emi!B14/RES_hh_num!B14)</f>
        <v>0</v>
      </c>
      <c r="C14" s="76">
        <f>IF(RES_hh_emi!C14=0,0,1000000*RES_hh_emi!C14/RES_hh_num!C14)</f>
        <v>0</v>
      </c>
      <c r="D14" s="76">
        <f>IF(RES_hh_emi!D14=0,0,1000000*RES_hh_emi!D14/RES_hh_num!D14)</f>
        <v>0</v>
      </c>
      <c r="E14" s="76">
        <f>IF(RES_hh_emi!E14=0,0,1000000*RES_hh_emi!E14/RES_hh_num!E14)</f>
        <v>0</v>
      </c>
      <c r="F14" s="76">
        <f>IF(RES_hh_emi!F14=0,0,1000000*RES_hh_emi!F14/RES_hh_num!F14)</f>
        <v>0</v>
      </c>
      <c r="G14" s="76">
        <f>IF(RES_hh_emi!G14=0,0,1000000*RES_hh_emi!G14/RES_hh_num!G14)</f>
        <v>0</v>
      </c>
      <c r="H14" s="76">
        <f>IF(RES_hh_emi!H14=0,0,1000000*RES_hh_emi!H14/RES_hh_num!H14)</f>
        <v>0</v>
      </c>
      <c r="I14" s="76">
        <f>IF(RES_hh_emi!I14=0,0,1000000*RES_hh_emi!I14/RES_hh_num!I14)</f>
        <v>0</v>
      </c>
      <c r="J14" s="76">
        <f>IF(RES_hh_emi!J14=0,0,1000000*RES_hh_emi!J14/RES_hh_num!J14)</f>
        <v>0</v>
      </c>
      <c r="K14" s="76">
        <f>IF(RES_hh_emi!K14=0,0,1000000*RES_hh_emi!K14/RES_hh_num!K14)</f>
        <v>0</v>
      </c>
      <c r="L14" s="76">
        <f>IF(RES_hh_emi!L14=0,0,1000000*RES_hh_emi!L14/RES_hh_num!L14)</f>
        <v>0</v>
      </c>
      <c r="M14" s="76">
        <f>IF(RES_hh_emi!M14=0,0,1000000*RES_hh_emi!M14/RES_hh_num!M14)</f>
        <v>0</v>
      </c>
      <c r="N14" s="76">
        <f>IF(RES_hh_emi!N14=0,0,1000000*RES_hh_emi!N14/RES_hh_num!N14)</f>
        <v>0</v>
      </c>
      <c r="O14" s="76">
        <f>IF(RES_hh_emi!O14=0,0,1000000*RES_hh_emi!O14/RES_hh_num!O14)</f>
        <v>0</v>
      </c>
      <c r="P14" s="76">
        <f>IF(RES_hh_emi!P14=0,0,1000000*RES_hh_emi!P14/RES_hh_num!P14)</f>
        <v>0</v>
      </c>
      <c r="Q14" s="76">
        <f>IF(RES_hh_emi!Q14=0,0,1000000*RES_hh_emi!Q14/RES_hh_num!Q14)</f>
        <v>0</v>
      </c>
      <c r="R14" s="76">
        <f>IF(RES_hh_emi!R14=0,0,1000000*RES_hh_emi!R14/RES_hh_num!R14)</f>
        <v>0</v>
      </c>
      <c r="S14" s="76">
        <f>IF(RES_hh_emi!S14=0,0,1000000*RES_hh_emi!S14/RES_hh_num!S14)</f>
        <v>0</v>
      </c>
      <c r="T14" s="76">
        <f>IF(RES_hh_emi!T14=0,0,1000000*RES_hh_emi!T14/RES_hh_num!T14)</f>
        <v>0</v>
      </c>
      <c r="U14" s="76">
        <f>IF(RES_hh_emi!U14=0,0,1000000*RES_hh_emi!U14/RES_hh_num!U14)</f>
        <v>0</v>
      </c>
      <c r="V14" s="76">
        <f>IF(RES_hh_emi!V14=0,0,1000000*RES_hh_emi!V14/RES_hh_num!V14)</f>
        <v>0</v>
      </c>
      <c r="W14" s="76">
        <f>IF(RES_hh_emi!W14=0,0,1000000*RES_hh_emi!W14/RES_hh_num!W14)</f>
        <v>0</v>
      </c>
      <c r="X14" s="76">
        <f>IF(RES_hh_emi!X14=0,0,1000000*RES_hh_emi!X14/RES_hh_num!X14)</f>
        <v>0</v>
      </c>
      <c r="Y14" s="76">
        <f>IF(RES_hh_emi!Y14=0,0,1000000*RES_hh_emi!Y14/RES_hh_num!Y14)</f>
        <v>0</v>
      </c>
      <c r="DA14" s="91" t="s">
        <v>534</v>
      </c>
    </row>
    <row r="15" spans="1:105" ht="12.95" customHeight="1" x14ac:dyDescent="0.25">
      <c r="A15" s="68" t="s">
        <v>92</v>
      </c>
      <c r="B15" s="69">
        <f t="shared" ref="B15:Y15" si="0">B16</f>
        <v>0</v>
      </c>
      <c r="C15" s="69">
        <f t="shared" si="0"/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X15" s="69">
        <f t="shared" si="0"/>
        <v>0</v>
      </c>
      <c r="Y15" s="69">
        <f t="shared" si="0"/>
        <v>0</v>
      </c>
      <c r="DA15" s="88" t="s">
        <v>286</v>
      </c>
    </row>
    <row r="16" spans="1:105" ht="12" customHeight="1" x14ac:dyDescent="0.25">
      <c r="A16" s="28" t="s">
        <v>91</v>
      </c>
      <c r="B16" s="72">
        <f>IF(RES_hh_emi!B16=0,0,1000000*RES_hh_emi!B16/RES_hh_num!B$3)</f>
        <v>0</v>
      </c>
      <c r="C16" s="72">
        <f>IF(RES_hh_emi!C16=0,0,1000000*RES_hh_emi!C16/RES_hh_num!C$3)</f>
        <v>0</v>
      </c>
      <c r="D16" s="72">
        <f>IF(RES_hh_emi!D16=0,0,1000000*RES_hh_emi!D16/RES_hh_num!D$3)</f>
        <v>0</v>
      </c>
      <c r="E16" s="72">
        <f>IF(RES_hh_emi!E16=0,0,1000000*RES_hh_emi!E16/RES_hh_num!E$3)</f>
        <v>0</v>
      </c>
      <c r="F16" s="72">
        <f>IF(RES_hh_emi!F16=0,0,1000000*RES_hh_emi!F16/RES_hh_num!F$3)</f>
        <v>0</v>
      </c>
      <c r="G16" s="72">
        <f>IF(RES_hh_emi!G16=0,0,1000000*RES_hh_emi!G16/RES_hh_num!G$3)</f>
        <v>0</v>
      </c>
      <c r="H16" s="72">
        <f>IF(RES_hh_emi!H16=0,0,1000000*RES_hh_emi!H16/RES_hh_num!H$3)</f>
        <v>0</v>
      </c>
      <c r="I16" s="72">
        <f>IF(RES_hh_emi!I16=0,0,1000000*RES_hh_emi!I16/RES_hh_num!I$3)</f>
        <v>0</v>
      </c>
      <c r="J16" s="72">
        <f>IF(RES_hh_emi!J16=0,0,1000000*RES_hh_emi!J16/RES_hh_num!J$3)</f>
        <v>0</v>
      </c>
      <c r="K16" s="72">
        <f>IF(RES_hh_emi!K16=0,0,1000000*RES_hh_emi!K16/RES_hh_num!K$3)</f>
        <v>0</v>
      </c>
      <c r="L16" s="72">
        <f>IF(RES_hh_emi!L16=0,0,1000000*RES_hh_emi!L16/RES_hh_num!L$3)</f>
        <v>0</v>
      </c>
      <c r="M16" s="72">
        <f>IF(RES_hh_emi!M16=0,0,1000000*RES_hh_emi!M16/RES_hh_num!M$3)</f>
        <v>0</v>
      </c>
      <c r="N16" s="72">
        <f>IF(RES_hh_emi!N16=0,0,1000000*RES_hh_emi!N16/RES_hh_num!N$3)</f>
        <v>0</v>
      </c>
      <c r="O16" s="72">
        <f>IF(RES_hh_emi!O16=0,0,1000000*RES_hh_emi!O16/RES_hh_num!O$3)</f>
        <v>0</v>
      </c>
      <c r="P16" s="72">
        <f>IF(RES_hh_emi!P16=0,0,1000000*RES_hh_emi!P16/RES_hh_num!P$3)</f>
        <v>0</v>
      </c>
      <c r="Q16" s="72">
        <f>IF(RES_hh_emi!Q16=0,0,1000000*RES_hh_emi!Q16/RES_hh_num!Q$3)</f>
        <v>0</v>
      </c>
      <c r="R16" s="72">
        <f>IF(RES_hh_emi!R16=0,0,1000000*RES_hh_emi!R16/RES_hh_num!R$3)</f>
        <v>0</v>
      </c>
      <c r="S16" s="72">
        <f>IF(RES_hh_emi!S16=0,0,1000000*RES_hh_emi!S16/RES_hh_num!S$3)</f>
        <v>0</v>
      </c>
      <c r="T16" s="72">
        <f>IF(RES_hh_emi!T16=0,0,1000000*RES_hh_emi!T16/RES_hh_num!T$3)</f>
        <v>0</v>
      </c>
      <c r="U16" s="72">
        <f>IF(RES_hh_emi!U16=0,0,1000000*RES_hh_emi!U16/RES_hh_num!U$3)</f>
        <v>0</v>
      </c>
      <c r="V16" s="72">
        <f>IF(RES_hh_emi!V16=0,0,1000000*RES_hh_emi!V16/RES_hh_num!V$3)</f>
        <v>0</v>
      </c>
      <c r="W16" s="72">
        <f>IF(RES_hh_emi!W16=0,0,1000000*RES_hh_emi!W16/RES_hh_num!W$3)</f>
        <v>0</v>
      </c>
      <c r="X16" s="72">
        <f>IF(RES_hh_emi!X16=0,0,1000000*RES_hh_emi!X16/RES_hh_num!X$3)</f>
        <v>0</v>
      </c>
      <c r="Y16" s="72">
        <f>IF(RES_hh_emi!Y16=0,0,1000000*RES_hh_emi!Y16/RES_hh_num!Y$3)</f>
        <v>0</v>
      </c>
      <c r="DA16" s="89" t="s">
        <v>535</v>
      </c>
    </row>
    <row r="17" spans="1:105" ht="12.95" customHeight="1" x14ac:dyDescent="0.25">
      <c r="A17" s="68" t="s">
        <v>55</v>
      </c>
      <c r="B17" s="69">
        <f>IF(RES_hh_emi!B17=0,0,1000000*RES_hh_emi!B17/RES_hh_num!B17)</f>
        <v>60.086685653717204</v>
      </c>
      <c r="C17" s="69">
        <f>IF(RES_hh_emi!C17=0,0,1000000*RES_hh_emi!C17/RES_hh_num!C17)</f>
        <v>54.791013532962111</v>
      </c>
      <c r="D17" s="69">
        <f>IF(RES_hh_emi!D17=0,0,1000000*RES_hh_emi!D17/RES_hh_num!D17)</f>
        <v>57.269891715698506</v>
      </c>
      <c r="E17" s="69">
        <f>IF(RES_hh_emi!E17=0,0,1000000*RES_hh_emi!E17/RES_hh_num!E17)</f>
        <v>59.376542509997414</v>
      </c>
      <c r="F17" s="69">
        <f>IF(RES_hh_emi!F17=0,0,1000000*RES_hh_emi!F17/RES_hh_num!F17)</f>
        <v>57.734788986052209</v>
      </c>
      <c r="G17" s="69">
        <f>IF(RES_hh_emi!G17=0,0,1000000*RES_hh_emi!G17/RES_hh_num!G17)</f>
        <v>59.493773902584472</v>
      </c>
      <c r="H17" s="69">
        <f>IF(RES_hh_emi!H17=0,0,1000000*RES_hh_emi!H17/RES_hh_num!H17)</f>
        <v>66.359598610822587</v>
      </c>
      <c r="I17" s="69">
        <f>IF(RES_hh_emi!I17=0,0,1000000*RES_hh_emi!I17/RES_hh_num!I17)</f>
        <v>68.802833297673146</v>
      </c>
      <c r="J17" s="69">
        <f>IF(RES_hh_emi!J17=0,0,1000000*RES_hh_emi!J17/RES_hh_num!J17)</f>
        <v>64.691481392319204</v>
      </c>
      <c r="K17" s="69">
        <f>IF(RES_hh_emi!K17=0,0,1000000*RES_hh_emi!K17/RES_hh_num!K17)</f>
        <v>63.261499662812788</v>
      </c>
      <c r="L17" s="69">
        <f>IF(RES_hh_emi!L17=0,0,1000000*RES_hh_emi!L17/RES_hh_num!L17)</f>
        <v>61.213154999851582</v>
      </c>
      <c r="M17" s="69">
        <f>IF(RES_hh_emi!M17=0,0,1000000*RES_hh_emi!M17/RES_hh_num!M17)</f>
        <v>59.256796618009318</v>
      </c>
      <c r="N17" s="69">
        <f>IF(RES_hh_emi!N17=0,0,1000000*RES_hh_emi!N17/RES_hh_num!N17)</f>
        <v>57.276674594617539</v>
      </c>
      <c r="O17" s="69">
        <f>IF(RES_hh_emi!O17=0,0,1000000*RES_hh_emi!O17/RES_hh_num!O17)</f>
        <v>55.868642431739154</v>
      </c>
      <c r="P17" s="69">
        <f>IF(RES_hh_emi!P17=0,0,1000000*RES_hh_emi!P17/RES_hh_num!P17)</f>
        <v>56.649716219048322</v>
      </c>
      <c r="Q17" s="69">
        <f>IF(RES_hh_emi!Q17=0,0,1000000*RES_hh_emi!Q17/RES_hh_num!Q17)</f>
        <v>58.46377618673317</v>
      </c>
      <c r="R17" s="69">
        <f>IF(RES_hh_emi!R17=0,0,1000000*RES_hh_emi!R17/RES_hh_num!R17)</f>
        <v>60.177620385713709</v>
      </c>
      <c r="S17" s="69">
        <f>IF(RES_hh_emi!S17=0,0,1000000*RES_hh_emi!S17/RES_hh_num!S17)</f>
        <v>61.62650820109107</v>
      </c>
      <c r="T17" s="69">
        <f>IF(RES_hh_emi!T17=0,0,1000000*RES_hh_emi!T17/RES_hh_num!T17)</f>
        <v>60.705970791900015</v>
      </c>
      <c r="U17" s="69">
        <f>IF(RES_hh_emi!U17=0,0,1000000*RES_hh_emi!U17/RES_hh_num!U17)</f>
        <v>79.530282781444001</v>
      </c>
      <c r="V17" s="69">
        <f>IF(RES_hh_emi!V17=0,0,1000000*RES_hh_emi!V17/RES_hh_num!V17)</f>
        <v>76.967989076421091</v>
      </c>
      <c r="W17" s="69">
        <f>IF(RES_hh_emi!W17=0,0,1000000*RES_hh_emi!W17/RES_hh_num!W17)</f>
        <v>69.36161913131869</v>
      </c>
      <c r="X17" s="69">
        <f>IF(RES_hh_emi!X17=0,0,1000000*RES_hh_emi!X17/RES_hh_num!X17)</f>
        <v>69.71965471559048</v>
      </c>
      <c r="Y17" s="69">
        <f>IF(RES_hh_emi!Y17=0,0,1000000*RES_hh_emi!Y17/RES_hh_num!Y17)</f>
        <v>57.208419990110357</v>
      </c>
      <c r="DA17" s="88" t="s">
        <v>287</v>
      </c>
    </row>
    <row r="18" spans="1:105" ht="12" customHeight="1" x14ac:dyDescent="0.25">
      <c r="A18" s="28" t="s">
        <v>51</v>
      </c>
      <c r="B18" s="72">
        <f>IF(RES_hh_emi!B18=0,0,1000000*RES_hh_emi!B18/RES_hh_num!B18)</f>
        <v>0</v>
      </c>
      <c r="C18" s="72">
        <f>IF(RES_hh_emi!C18=0,0,1000000*RES_hh_emi!C18/RES_hh_num!C18)</f>
        <v>0</v>
      </c>
      <c r="D18" s="72">
        <f>IF(RES_hh_emi!D18=0,0,1000000*RES_hh_emi!D18/RES_hh_num!D18)</f>
        <v>0</v>
      </c>
      <c r="E18" s="72">
        <f>IF(RES_hh_emi!E18=0,0,1000000*RES_hh_emi!E18/RES_hh_num!E18)</f>
        <v>0</v>
      </c>
      <c r="F18" s="72">
        <f>IF(RES_hh_emi!F18=0,0,1000000*RES_hh_emi!F18/RES_hh_num!F18)</f>
        <v>0</v>
      </c>
      <c r="G18" s="72">
        <f>IF(RES_hh_emi!G18=0,0,1000000*RES_hh_emi!G18/RES_hh_num!G18)</f>
        <v>0</v>
      </c>
      <c r="H18" s="72">
        <f>IF(RES_hh_emi!H18=0,0,1000000*RES_hh_emi!H18/RES_hh_num!H18)</f>
        <v>0</v>
      </c>
      <c r="I18" s="72">
        <f>IF(RES_hh_emi!I18=0,0,1000000*RES_hh_emi!I18/RES_hh_num!I18)</f>
        <v>0</v>
      </c>
      <c r="J18" s="72">
        <f>IF(RES_hh_emi!J18=0,0,1000000*RES_hh_emi!J18/RES_hh_num!J18)</f>
        <v>0</v>
      </c>
      <c r="K18" s="72">
        <f>IF(RES_hh_emi!K18=0,0,1000000*RES_hh_emi!K18/RES_hh_num!K18)</f>
        <v>0</v>
      </c>
      <c r="L18" s="72">
        <f>IF(RES_hh_emi!L18=0,0,1000000*RES_hh_emi!L18/RES_hh_num!L18)</f>
        <v>0</v>
      </c>
      <c r="M18" s="72">
        <f>IF(RES_hh_emi!M18=0,0,1000000*RES_hh_emi!M18/RES_hh_num!M18)</f>
        <v>0</v>
      </c>
      <c r="N18" s="72">
        <f>IF(RES_hh_emi!N18=0,0,1000000*RES_hh_emi!N18/RES_hh_num!N18)</f>
        <v>0</v>
      </c>
      <c r="O18" s="72">
        <f>IF(RES_hh_emi!O18=0,0,1000000*RES_hh_emi!O18/RES_hh_num!O18)</f>
        <v>0</v>
      </c>
      <c r="P18" s="72">
        <f>IF(RES_hh_emi!P18=0,0,1000000*RES_hh_emi!P18/RES_hh_num!P18)</f>
        <v>0</v>
      </c>
      <c r="Q18" s="72">
        <f>IF(RES_hh_emi!Q18=0,0,1000000*RES_hh_emi!Q18/RES_hh_num!Q18)</f>
        <v>0</v>
      </c>
      <c r="R18" s="72">
        <f>IF(RES_hh_emi!R18=0,0,1000000*RES_hh_emi!R18/RES_hh_num!R18)</f>
        <v>0</v>
      </c>
      <c r="S18" s="72">
        <f>IF(RES_hh_emi!S18=0,0,1000000*RES_hh_emi!S18/RES_hh_num!S18)</f>
        <v>0</v>
      </c>
      <c r="T18" s="72">
        <f>IF(RES_hh_emi!T18=0,0,1000000*RES_hh_emi!T18/RES_hh_num!T18)</f>
        <v>0</v>
      </c>
      <c r="U18" s="72">
        <f>IF(RES_hh_emi!U18=0,0,1000000*RES_hh_emi!U18/RES_hh_num!U18)</f>
        <v>0</v>
      </c>
      <c r="V18" s="72">
        <f>IF(RES_hh_emi!V18=0,0,1000000*RES_hh_emi!V18/RES_hh_num!V18)</f>
        <v>0</v>
      </c>
      <c r="W18" s="72">
        <f>IF(RES_hh_emi!W18=0,0,1000000*RES_hh_emi!W18/RES_hh_num!W18)</f>
        <v>0</v>
      </c>
      <c r="X18" s="72">
        <f>IF(RES_hh_emi!X18=0,0,1000000*RES_hh_emi!X18/RES_hh_num!X18)</f>
        <v>0</v>
      </c>
      <c r="Y18" s="72">
        <f>IF(RES_hh_emi!Y18=0,0,1000000*RES_hh_emi!Y18/RES_hh_num!Y18)</f>
        <v>0</v>
      </c>
      <c r="DA18" s="89" t="s">
        <v>536</v>
      </c>
    </row>
    <row r="19" spans="1:105" s="2" customFormat="1" ht="12" customHeight="1" x14ac:dyDescent="0.25">
      <c r="A19" s="28" t="s">
        <v>74</v>
      </c>
      <c r="B19" s="72">
        <f>IF(RES_hh_emi!B19=0,0,1000000*RES_hh_emi!B19/RES_hh_num!B19)</f>
        <v>1005.4059942592439</v>
      </c>
      <c r="C19" s="72">
        <f>IF(RES_hh_emi!C19=0,0,1000000*RES_hh_emi!C19/RES_hh_num!C19)</f>
        <v>968.63641023220839</v>
      </c>
      <c r="D19" s="72">
        <f>IF(RES_hh_emi!D19=0,0,1000000*RES_hh_emi!D19/RES_hh_num!D19)</f>
        <v>1042.7867139313591</v>
      </c>
      <c r="E19" s="72">
        <f>IF(RES_hh_emi!E19=0,0,1000000*RES_hh_emi!E19/RES_hh_num!E19)</f>
        <v>1104.7577266334431</v>
      </c>
      <c r="F19" s="72">
        <f>IF(RES_hh_emi!F19=0,0,1000000*RES_hh_emi!F19/RES_hh_num!F19)</f>
        <v>1131.3624107530759</v>
      </c>
      <c r="G19" s="72">
        <f>IF(RES_hh_emi!G19=0,0,1000000*RES_hh_emi!G19/RES_hh_num!G19)</f>
        <v>1237.1760981275029</v>
      </c>
      <c r="H19" s="72">
        <f>IF(RES_hh_emi!H19=0,0,1000000*RES_hh_emi!H19/RES_hh_num!H19)</f>
        <v>1240.107349946343</v>
      </c>
      <c r="I19" s="72">
        <f>IF(RES_hh_emi!I19=0,0,1000000*RES_hh_emi!I19/RES_hh_num!I19)</f>
        <v>1270.0726357962833</v>
      </c>
      <c r="J19" s="72">
        <f>IF(RES_hh_emi!J19=0,0,1000000*RES_hh_emi!J19/RES_hh_num!J19)</f>
        <v>1305.1550358441098</v>
      </c>
      <c r="K19" s="72">
        <f>IF(RES_hh_emi!K19=0,0,1000000*RES_hh_emi!K19/RES_hh_num!K19)</f>
        <v>1300.5667289205915</v>
      </c>
      <c r="L19" s="72">
        <f>IF(RES_hh_emi!L19=0,0,1000000*RES_hh_emi!L19/RES_hh_num!L19)</f>
        <v>1252.6805541750468</v>
      </c>
      <c r="M19" s="72">
        <f>IF(RES_hh_emi!M19=0,0,1000000*RES_hh_emi!M19/RES_hh_num!M19)</f>
        <v>1196.4614405299722</v>
      </c>
      <c r="N19" s="72">
        <f>IF(RES_hh_emi!N19=0,0,1000000*RES_hh_emi!N19/RES_hh_num!N19)</f>
        <v>1088.1375014964713</v>
      </c>
      <c r="O19" s="72">
        <f>IF(RES_hh_emi!O19=0,0,1000000*RES_hh_emi!O19/RES_hh_num!O19)</f>
        <v>988.05024255181377</v>
      </c>
      <c r="P19" s="72">
        <f>IF(RES_hh_emi!P19=0,0,1000000*RES_hh_emi!P19/RES_hh_num!P19)</f>
        <v>941.62720800232091</v>
      </c>
      <c r="Q19" s="72">
        <f>IF(RES_hh_emi!Q19=0,0,1000000*RES_hh_emi!Q19/RES_hh_num!Q19)</f>
        <v>954.20819926568413</v>
      </c>
      <c r="R19" s="72">
        <f>IF(RES_hh_emi!R19=0,0,1000000*RES_hh_emi!R19/RES_hh_num!R19)</f>
        <v>951.00285607804813</v>
      </c>
      <c r="S19" s="72">
        <f>IF(RES_hh_emi!S19=0,0,1000000*RES_hh_emi!S19/RES_hh_num!S19)</f>
        <v>957.38658000791315</v>
      </c>
      <c r="T19" s="72">
        <f>IF(RES_hh_emi!T19=0,0,1000000*RES_hh_emi!T19/RES_hh_num!T19)</f>
        <v>907.03726807421651</v>
      </c>
      <c r="U19" s="72">
        <f>IF(RES_hh_emi!U19=0,0,1000000*RES_hh_emi!U19/RES_hh_num!U19)</f>
        <v>854.71366834916932</v>
      </c>
      <c r="V19" s="72">
        <f>IF(RES_hh_emi!V19=0,0,1000000*RES_hh_emi!V19/RES_hh_num!V19)</f>
        <v>772.05718181818224</v>
      </c>
      <c r="W19" s="72">
        <f>IF(RES_hh_emi!W19=0,0,1000000*RES_hh_emi!W19/RES_hh_num!W19)</f>
        <v>862.85686458461919</v>
      </c>
      <c r="X19" s="72">
        <f>IF(RES_hh_emi!X19=0,0,1000000*RES_hh_emi!X19/RES_hh_num!X19)</f>
        <v>837.35547214944722</v>
      </c>
      <c r="Y19" s="72">
        <f>IF(RES_hh_emi!Y19=0,0,1000000*RES_hh_emi!Y19/RES_hh_num!Y19)</f>
        <v>725.88328730512251</v>
      </c>
      <c r="DA19" s="89" t="s">
        <v>537</v>
      </c>
    </row>
    <row r="20" spans="1:105" ht="12" customHeight="1" x14ac:dyDescent="0.25">
      <c r="A20" s="28" t="s">
        <v>200</v>
      </c>
      <c r="B20" s="72">
        <f>IF(RES_hh_emi!B20=0,0,1000000*RES_hh_emi!B20/RES_hh_num!B20)</f>
        <v>1209.7528577234771</v>
      </c>
      <c r="C20" s="72">
        <f>IF(RES_hh_emi!C20=0,0,1000000*RES_hh_emi!C20/RES_hh_num!C20)</f>
        <v>1109.3724032906005</v>
      </c>
      <c r="D20" s="72">
        <f>IF(RES_hh_emi!D20=0,0,1000000*RES_hh_emi!D20/RES_hh_num!D20)</f>
        <v>1213.2686687367973</v>
      </c>
      <c r="E20" s="72">
        <f>IF(RES_hh_emi!E20=0,0,1000000*RES_hh_emi!E20/RES_hh_num!E20)</f>
        <v>1327.5559391961926</v>
      </c>
      <c r="F20" s="72">
        <f>IF(RES_hh_emi!F20=0,0,1000000*RES_hh_emi!F20/RES_hh_num!F20)</f>
        <v>1330.9028047774627</v>
      </c>
      <c r="G20" s="72">
        <f>IF(RES_hh_emi!G20=0,0,1000000*RES_hh_emi!G20/RES_hh_num!G20)</f>
        <v>1377.044551825328</v>
      </c>
      <c r="H20" s="72">
        <f>IF(RES_hh_emi!H20=0,0,1000000*RES_hh_emi!H20/RES_hh_num!H20)</f>
        <v>1552.6586516192021</v>
      </c>
      <c r="I20" s="72">
        <f>IF(RES_hh_emi!I20=0,0,1000000*RES_hh_emi!I20/RES_hh_num!I20)</f>
        <v>1640.2434498154666</v>
      </c>
      <c r="J20" s="72">
        <f>IF(RES_hh_emi!J20=0,0,1000000*RES_hh_emi!J20/RES_hh_num!J20)</f>
        <v>1569.9532870487519</v>
      </c>
      <c r="K20" s="72">
        <f>IF(RES_hh_emi!K20=0,0,1000000*RES_hh_emi!K20/RES_hh_num!K20)</f>
        <v>1559.126986025911</v>
      </c>
      <c r="L20" s="72">
        <f>IF(RES_hh_emi!L20=0,0,1000000*RES_hh_emi!L20/RES_hh_num!L20)</f>
        <v>1515.4410175120086</v>
      </c>
      <c r="M20" s="72">
        <f>IF(RES_hh_emi!M20=0,0,1000000*RES_hh_emi!M20/RES_hh_num!M20)</f>
        <v>1438.7186603080997</v>
      </c>
      <c r="N20" s="72">
        <f>IF(RES_hh_emi!N20=0,0,1000000*RES_hh_emi!N20/RES_hh_num!N20)</f>
        <v>1311.7473236965664</v>
      </c>
      <c r="O20" s="72">
        <f>IF(RES_hh_emi!O20=0,0,1000000*RES_hh_emi!O20/RES_hh_num!O20)</f>
        <v>1217.798042879454</v>
      </c>
      <c r="P20" s="72">
        <f>IF(RES_hh_emi!P20=0,0,1000000*RES_hh_emi!P20/RES_hh_num!P20)</f>
        <v>1284.7468280926664</v>
      </c>
      <c r="Q20" s="72">
        <f>IF(RES_hh_emi!Q20=0,0,1000000*RES_hh_emi!Q20/RES_hh_num!Q20)</f>
        <v>1192.3310660172635</v>
      </c>
      <c r="R20" s="72">
        <f>IF(RES_hh_emi!R20=0,0,1000000*RES_hh_emi!R20/RES_hh_num!R20)</f>
        <v>1167.3797028049025</v>
      </c>
      <c r="S20" s="72">
        <f>IF(RES_hh_emi!S20=0,0,1000000*RES_hh_emi!S20/RES_hh_num!S20)</f>
        <v>1182.132909625348</v>
      </c>
      <c r="T20" s="72">
        <f>IF(RES_hh_emi!T20=0,0,1000000*RES_hh_emi!T20/RES_hh_num!T20)</f>
        <v>1048.5530016514936</v>
      </c>
      <c r="U20" s="72">
        <f>IF(RES_hh_emi!U20=0,0,1000000*RES_hh_emi!U20/RES_hh_num!U20)</f>
        <v>1336.2515479238989</v>
      </c>
      <c r="V20" s="72">
        <f>IF(RES_hh_emi!V20=0,0,1000000*RES_hh_emi!V20/RES_hh_num!V20)</f>
        <v>1284.851616871553</v>
      </c>
      <c r="W20" s="72">
        <f>IF(RES_hh_emi!W20=0,0,1000000*RES_hh_emi!W20/RES_hh_num!W20)</f>
        <v>1049.3005642089622</v>
      </c>
      <c r="X20" s="72">
        <f>IF(RES_hh_emi!X20=0,0,1000000*RES_hh_emi!X20/RES_hh_num!X20)</f>
        <v>1078.3769549287197</v>
      </c>
      <c r="Y20" s="72">
        <f>IF(RES_hh_emi!Y20=0,0,1000000*RES_hh_emi!Y20/RES_hh_num!Y20)</f>
        <v>971.26767615306937</v>
      </c>
      <c r="DA20" s="89" t="s">
        <v>538</v>
      </c>
    </row>
    <row r="21" spans="1:105" ht="12" customHeight="1" x14ac:dyDescent="0.25">
      <c r="A21" s="28" t="s">
        <v>189</v>
      </c>
      <c r="B21" s="72">
        <f>IF(RES_hh_emi!B21=0,0,1000000*RES_hh_emi!B21/RES_hh_num!B21)</f>
        <v>0</v>
      </c>
      <c r="C21" s="72">
        <f>IF(RES_hh_emi!C21=0,0,1000000*RES_hh_emi!C21/RES_hh_num!C21)</f>
        <v>0</v>
      </c>
      <c r="D21" s="72">
        <f>IF(RES_hh_emi!D21=0,0,1000000*RES_hh_emi!D21/RES_hh_num!D21)</f>
        <v>0</v>
      </c>
      <c r="E21" s="72">
        <f>IF(RES_hh_emi!E21=0,0,1000000*RES_hh_emi!E21/RES_hh_num!E21)</f>
        <v>0</v>
      </c>
      <c r="F21" s="72">
        <f>IF(RES_hh_emi!F21=0,0,1000000*RES_hh_emi!F21/RES_hh_num!F21)</f>
        <v>0</v>
      </c>
      <c r="G21" s="72">
        <f>IF(RES_hh_emi!G21=0,0,1000000*RES_hh_emi!G21/RES_hh_num!G21)</f>
        <v>0</v>
      </c>
      <c r="H21" s="72">
        <f>IF(RES_hh_emi!H21=0,0,1000000*RES_hh_emi!H21/RES_hh_num!H21)</f>
        <v>0</v>
      </c>
      <c r="I21" s="72">
        <f>IF(RES_hh_emi!I21=0,0,1000000*RES_hh_emi!I21/RES_hh_num!I21)</f>
        <v>0</v>
      </c>
      <c r="J21" s="72">
        <f>IF(RES_hh_emi!J21=0,0,1000000*RES_hh_emi!J21/RES_hh_num!J21)</f>
        <v>0</v>
      </c>
      <c r="K21" s="72">
        <f>IF(RES_hh_emi!K21=0,0,1000000*RES_hh_emi!K21/RES_hh_num!K21)</f>
        <v>0</v>
      </c>
      <c r="L21" s="72">
        <f>IF(RES_hh_emi!L21=0,0,1000000*RES_hh_emi!L21/RES_hh_num!L21)</f>
        <v>0</v>
      </c>
      <c r="M21" s="72">
        <f>IF(RES_hh_emi!M21=0,0,1000000*RES_hh_emi!M21/RES_hh_num!M21)</f>
        <v>0</v>
      </c>
      <c r="N21" s="72">
        <f>IF(RES_hh_emi!N21=0,0,1000000*RES_hh_emi!N21/RES_hh_num!N21)</f>
        <v>0</v>
      </c>
      <c r="O21" s="72">
        <f>IF(RES_hh_emi!O21=0,0,1000000*RES_hh_emi!O21/RES_hh_num!O21)</f>
        <v>0</v>
      </c>
      <c r="P21" s="72">
        <f>IF(RES_hh_emi!P21=0,0,1000000*RES_hh_emi!P21/RES_hh_num!P21)</f>
        <v>0</v>
      </c>
      <c r="Q21" s="72">
        <f>IF(RES_hh_emi!Q21=0,0,1000000*RES_hh_emi!Q21/RES_hh_num!Q21)</f>
        <v>0</v>
      </c>
      <c r="R21" s="72">
        <f>IF(RES_hh_emi!R21=0,0,1000000*RES_hh_emi!R21/RES_hh_num!R21)</f>
        <v>0</v>
      </c>
      <c r="S21" s="72">
        <f>IF(RES_hh_emi!S21=0,0,1000000*RES_hh_emi!S21/RES_hh_num!S21)</f>
        <v>0</v>
      </c>
      <c r="T21" s="72">
        <f>IF(RES_hh_emi!T21=0,0,1000000*RES_hh_emi!T21/RES_hh_num!T21)</f>
        <v>0</v>
      </c>
      <c r="U21" s="72">
        <f>IF(RES_hh_emi!U21=0,0,1000000*RES_hh_emi!U21/RES_hh_num!U21)</f>
        <v>0</v>
      </c>
      <c r="V21" s="72">
        <f>IF(RES_hh_emi!V21=0,0,1000000*RES_hh_emi!V21/RES_hh_num!V21)</f>
        <v>0</v>
      </c>
      <c r="W21" s="72">
        <f>IF(RES_hh_emi!W21=0,0,1000000*RES_hh_emi!W21/RES_hh_num!W21)</f>
        <v>0</v>
      </c>
      <c r="X21" s="72">
        <f>IF(RES_hh_emi!X21=0,0,1000000*RES_hh_emi!X21/RES_hh_num!X21)</f>
        <v>0</v>
      </c>
      <c r="Y21" s="72">
        <f>IF(RES_hh_emi!Y21=0,0,1000000*RES_hh_emi!Y21/RES_hh_num!Y21)</f>
        <v>0</v>
      </c>
      <c r="DA21" s="89" t="s">
        <v>539</v>
      </c>
    </row>
    <row r="22" spans="1:105" ht="12" customHeight="1" x14ac:dyDescent="0.25">
      <c r="A22" s="28" t="s">
        <v>202</v>
      </c>
      <c r="B22" s="72">
        <f>IF(RES_hh_emi!B22=0,0,1000000*RES_hh_emi!B22/RES_hh_num!B22)</f>
        <v>0</v>
      </c>
      <c r="C22" s="72">
        <f>IF(RES_hh_emi!C22=0,0,1000000*RES_hh_emi!C22/RES_hh_num!C22)</f>
        <v>0</v>
      </c>
      <c r="D22" s="72">
        <f>IF(RES_hh_emi!D22=0,0,1000000*RES_hh_emi!D22/RES_hh_num!D22)</f>
        <v>0</v>
      </c>
      <c r="E22" s="72">
        <f>IF(RES_hh_emi!E22=0,0,1000000*RES_hh_emi!E22/RES_hh_num!E22)</f>
        <v>0</v>
      </c>
      <c r="F22" s="72">
        <f>IF(RES_hh_emi!F22=0,0,1000000*RES_hh_emi!F22/RES_hh_num!F22)</f>
        <v>0</v>
      </c>
      <c r="G22" s="72">
        <f>IF(RES_hh_emi!G22=0,0,1000000*RES_hh_emi!G22/RES_hh_num!G22)</f>
        <v>0</v>
      </c>
      <c r="H22" s="72">
        <f>IF(RES_hh_emi!H22=0,0,1000000*RES_hh_emi!H22/RES_hh_num!H22)</f>
        <v>0</v>
      </c>
      <c r="I22" s="72">
        <f>IF(RES_hh_emi!I22=0,0,1000000*RES_hh_emi!I22/RES_hh_num!I22)</f>
        <v>0</v>
      </c>
      <c r="J22" s="72">
        <f>IF(RES_hh_emi!J22=0,0,1000000*RES_hh_emi!J22/RES_hh_num!J22)</f>
        <v>0</v>
      </c>
      <c r="K22" s="72">
        <f>IF(RES_hh_emi!K22=0,0,1000000*RES_hh_emi!K22/RES_hh_num!K22)</f>
        <v>0</v>
      </c>
      <c r="L22" s="72">
        <f>IF(RES_hh_emi!L22=0,0,1000000*RES_hh_emi!L22/RES_hh_num!L22)</f>
        <v>0</v>
      </c>
      <c r="M22" s="72">
        <f>IF(RES_hh_emi!M22=0,0,1000000*RES_hh_emi!M22/RES_hh_num!M22)</f>
        <v>0</v>
      </c>
      <c r="N22" s="72">
        <f>IF(RES_hh_emi!N22=0,0,1000000*RES_hh_emi!N22/RES_hh_num!N22)</f>
        <v>0</v>
      </c>
      <c r="O22" s="72">
        <f>IF(RES_hh_emi!O22=0,0,1000000*RES_hh_emi!O22/RES_hh_num!O22)</f>
        <v>0</v>
      </c>
      <c r="P22" s="72">
        <f>IF(RES_hh_emi!P22=0,0,1000000*RES_hh_emi!P22/RES_hh_num!P22)</f>
        <v>0</v>
      </c>
      <c r="Q22" s="72">
        <f>IF(RES_hh_emi!Q22=0,0,1000000*RES_hh_emi!Q22/RES_hh_num!Q22)</f>
        <v>0</v>
      </c>
      <c r="R22" s="72">
        <f>IF(RES_hh_emi!R22=0,0,1000000*RES_hh_emi!R22/RES_hh_num!R22)</f>
        <v>0</v>
      </c>
      <c r="S22" s="72">
        <f>IF(RES_hh_emi!S22=0,0,1000000*RES_hh_emi!S22/RES_hh_num!S22)</f>
        <v>0</v>
      </c>
      <c r="T22" s="72">
        <f>IF(RES_hh_emi!T22=0,0,1000000*RES_hh_emi!T22/RES_hh_num!T22)</f>
        <v>0</v>
      </c>
      <c r="U22" s="72">
        <f>IF(RES_hh_emi!U22=0,0,1000000*RES_hh_emi!U22/RES_hh_num!U22)</f>
        <v>0</v>
      </c>
      <c r="V22" s="72">
        <f>IF(RES_hh_emi!V22=0,0,1000000*RES_hh_emi!V22/RES_hh_num!V22)</f>
        <v>0</v>
      </c>
      <c r="W22" s="72">
        <f>IF(RES_hh_emi!W22=0,0,1000000*RES_hh_emi!W22/RES_hh_num!W22)</f>
        <v>0</v>
      </c>
      <c r="X22" s="72">
        <f>IF(RES_hh_emi!X22=0,0,1000000*RES_hh_emi!X22/RES_hh_num!X22)</f>
        <v>0</v>
      </c>
      <c r="Y22" s="72">
        <f>IF(RES_hh_emi!Y22=0,0,1000000*RES_hh_emi!Y22/RES_hh_num!Y22)</f>
        <v>0</v>
      </c>
      <c r="DA22" s="89" t="s">
        <v>540</v>
      </c>
    </row>
    <row r="23" spans="1:105" ht="12" customHeight="1" x14ac:dyDescent="0.25">
      <c r="A23" s="28" t="s">
        <v>197</v>
      </c>
      <c r="B23" s="72">
        <f>IF(RES_hh_emi!B23=0,0,1000000*RES_hh_emi!B23/RES_hh_num!B23)</f>
        <v>0</v>
      </c>
      <c r="C23" s="72">
        <f>IF(RES_hh_emi!C23=0,0,1000000*RES_hh_emi!C23/RES_hh_num!C23)</f>
        <v>0</v>
      </c>
      <c r="D23" s="72">
        <f>IF(RES_hh_emi!D23=0,0,1000000*RES_hh_emi!D23/RES_hh_num!D23)</f>
        <v>0</v>
      </c>
      <c r="E23" s="72">
        <f>IF(RES_hh_emi!E23=0,0,1000000*RES_hh_emi!E23/RES_hh_num!E23)</f>
        <v>0</v>
      </c>
      <c r="F23" s="72">
        <f>IF(RES_hh_emi!F23=0,0,1000000*RES_hh_emi!F23/RES_hh_num!F23)</f>
        <v>0</v>
      </c>
      <c r="G23" s="72">
        <f>IF(RES_hh_emi!G23=0,0,1000000*RES_hh_emi!G23/RES_hh_num!G23)</f>
        <v>0</v>
      </c>
      <c r="H23" s="72">
        <f>IF(RES_hh_emi!H23=0,0,1000000*RES_hh_emi!H23/RES_hh_num!H23)</f>
        <v>0</v>
      </c>
      <c r="I23" s="72">
        <f>IF(RES_hh_emi!I23=0,0,1000000*RES_hh_emi!I23/RES_hh_num!I23)</f>
        <v>0</v>
      </c>
      <c r="J23" s="72">
        <f>IF(RES_hh_emi!J23=0,0,1000000*RES_hh_emi!J23/RES_hh_num!J23)</f>
        <v>0</v>
      </c>
      <c r="K23" s="72">
        <f>IF(RES_hh_emi!K23=0,0,1000000*RES_hh_emi!K23/RES_hh_num!K23)</f>
        <v>0</v>
      </c>
      <c r="L23" s="72">
        <f>IF(RES_hh_emi!L23=0,0,1000000*RES_hh_emi!L23/RES_hh_num!L23)</f>
        <v>0</v>
      </c>
      <c r="M23" s="72">
        <f>IF(RES_hh_emi!M23=0,0,1000000*RES_hh_emi!M23/RES_hh_num!M23)</f>
        <v>0</v>
      </c>
      <c r="N23" s="72">
        <f>IF(RES_hh_emi!N23=0,0,1000000*RES_hh_emi!N23/RES_hh_num!N23)</f>
        <v>0</v>
      </c>
      <c r="O23" s="72">
        <f>IF(RES_hh_emi!O23=0,0,1000000*RES_hh_emi!O23/RES_hh_num!O23)</f>
        <v>0</v>
      </c>
      <c r="P23" s="72">
        <f>IF(RES_hh_emi!P23=0,0,1000000*RES_hh_emi!P23/RES_hh_num!P23)</f>
        <v>0</v>
      </c>
      <c r="Q23" s="72">
        <f>IF(RES_hh_emi!Q23=0,0,1000000*RES_hh_emi!Q23/RES_hh_num!Q23)</f>
        <v>0</v>
      </c>
      <c r="R23" s="72">
        <f>IF(RES_hh_emi!R23=0,0,1000000*RES_hh_emi!R23/RES_hh_num!R23)</f>
        <v>0</v>
      </c>
      <c r="S23" s="72">
        <f>IF(RES_hh_emi!S23=0,0,1000000*RES_hh_emi!S23/RES_hh_num!S23)</f>
        <v>0</v>
      </c>
      <c r="T23" s="72">
        <f>IF(RES_hh_emi!T23=0,0,1000000*RES_hh_emi!T23/RES_hh_num!T23)</f>
        <v>0</v>
      </c>
      <c r="U23" s="72">
        <f>IF(RES_hh_emi!U23=0,0,1000000*RES_hh_emi!U23/RES_hh_num!U23)</f>
        <v>0</v>
      </c>
      <c r="V23" s="72">
        <f>IF(RES_hh_emi!V23=0,0,1000000*RES_hh_emi!V23/RES_hh_num!V23)</f>
        <v>0</v>
      </c>
      <c r="W23" s="72">
        <f>IF(RES_hh_emi!W23=0,0,1000000*RES_hh_emi!W23/RES_hh_num!W23)</f>
        <v>0</v>
      </c>
      <c r="X23" s="72">
        <f>IF(RES_hh_emi!X23=0,0,1000000*RES_hh_emi!X23/RES_hh_num!X23)</f>
        <v>0</v>
      </c>
      <c r="Y23" s="72">
        <f>IF(RES_hh_emi!Y23=0,0,1000000*RES_hh_emi!Y23/RES_hh_num!Y23)</f>
        <v>0</v>
      </c>
      <c r="DA23" s="89" t="s">
        <v>541</v>
      </c>
    </row>
    <row r="24" spans="1:105" ht="12" customHeight="1" x14ac:dyDescent="0.25">
      <c r="A24" s="28" t="s">
        <v>198</v>
      </c>
      <c r="B24" s="72">
        <f>IF(RES_hh_emi!B24=0,0,1000000*RES_hh_emi!B24/RES_hh_num!B24)</f>
        <v>0</v>
      </c>
      <c r="C24" s="72">
        <f>IF(RES_hh_emi!C24=0,0,1000000*RES_hh_emi!C24/RES_hh_num!C24)</f>
        <v>0</v>
      </c>
      <c r="D24" s="72">
        <f>IF(RES_hh_emi!D24=0,0,1000000*RES_hh_emi!D24/RES_hh_num!D24)</f>
        <v>0</v>
      </c>
      <c r="E24" s="72">
        <f>IF(RES_hh_emi!E24=0,0,1000000*RES_hh_emi!E24/RES_hh_num!E24)</f>
        <v>0</v>
      </c>
      <c r="F24" s="72">
        <f>IF(RES_hh_emi!F24=0,0,1000000*RES_hh_emi!F24/RES_hh_num!F24)</f>
        <v>0</v>
      </c>
      <c r="G24" s="72">
        <f>IF(RES_hh_emi!G24=0,0,1000000*RES_hh_emi!G24/RES_hh_num!G24)</f>
        <v>0</v>
      </c>
      <c r="H24" s="72">
        <f>IF(RES_hh_emi!H24=0,0,1000000*RES_hh_emi!H24/RES_hh_num!H24)</f>
        <v>0</v>
      </c>
      <c r="I24" s="72">
        <f>IF(RES_hh_emi!I24=0,0,1000000*RES_hh_emi!I24/RES_hh_num!I24)</f>
        <v>0</v>
      </c>
      <c r="J24" s="72">
        <f>IF(RES_hh_emi!J24=0,0,1000000*RES_hh_emi!J24/RES_hh_num!J24)</f>
        <v>0</v>
      </c>
      <c r="K24" s="72">
        <f>IF(RES_hh_emi!K24=0,0,1000000*RES_hh_emi!K24/RES_hh_num!K24)</f>
        <v>0</v>
      </c>
      <c r="L24" s="72">
        <f>IF(RES_hh_emi!L24=0,0,1000000*RES_hh_emi!L24/RES_hh_num!L24)</f>
        <v>0</v>
      </c>
      <c r="M24" s="72">
        <f>IF(RES_hh_emi!M24=0,0,1000000*RES_hh_emi!M24/RES_hh_num!M24)</f>
        <v>0</v>
      </c>
      <c r="N24" s="72">
        <f>IF(RES_hh_emi!N24=0,0,1000000*RES_hh_emi!N24/RES_hh_num!N24)</f>
        <v>0</v>
      </c>
      <c r="O24" s="72">
        <f>IF(RES_hh_emi!O24=0,0,1000000*RES_hh_emi!O24/RES_hh_num!O24)</f>
        <v>0</v>
      </c>
      <c r="P24" s="72">
        <f>IF(RES_hh_emi!P24=0,0,1000000*RES_hh_emi!P24/RES_hh_num!P24)</f>
        <v>0</v>
      </c>
      <c r="Q24" s="72">
        <f>IF(RES_hh_emi!Q24=0,0,1000000*RES_hh_emi!Q24/RES_hh_num!Q24)</f>
        <v>0</v>
      </c>
      <c r="R24" s="72">
        <f>IF(RES_hh_emi!R24=0,0,1000000*RES_hh_emi!R24/RES_hh_num!R24)</f>
        <v>0</v>
      </c>
      <c r="S24" s="72">
        <f>IF(RES_hh_emi!S24=0,0,1000000*RES_hh_emi!S24/RES_hh_num!S24)</f>
        <v>0</v>
      </c>
      <c r="T24" s="72">
        <f>IF(RES_hh_emi!T24=0,0,1000000*RES_hh_emi!T24/RES_hh_num!T24)</f>
        <v>0</v>
      </c>
      <c r="U24" s="72">
        <f>IF(RES_hh_emi!U24=0,0,1000000*RES_hh_emi!U24/RES_hh_num!U24)</f>
        <v>0</v>
      </c>
      <c r="V24" s="72">
        <f>IF(RES_hh_emi!V24=0,0,1000000*RES_hh_emi!V24/RES_hh_num!V24)</f>
        <v>0</v>
      </c>
      <c r="W24" s="72">
        <f>IF(RES_hh_emi!W24=0,0,1000000*RES_hh_emi!W24/RES_hh_num!W24)</f>
        <v>0</v>
      </c>
      <c r="X24" s="72">
        <f>IF(RES_hh_emi!X24=0,0,1000000*RES_hh_emi!X24/RES_hh_num!X24)</f>
        <v>0</v>
      </c>
      <c r="Y24" s="72">
        <f>IF(RES_hh_emi!Y24=0,0,1000000*RES_hh_emi!Y24/RES_hh_num!Y24)</f>
        <v>0</v>
      </c>
      <c r="DA24" s="89" t="s">
        <v>542</v>
      </c>
    </row>
    <row r="25" spans="1:105" ht="12" customHeight="1" x14ac:dyDescent="0.25">
      <c r="A25" s="73" t="s">
        <v>53</v>
      </c>
      <c r="B25" s="74">
        <f>IF(RES_hh_emi!B25=0,0,1000000*RES_hh_emi!B25/RES_hh_num!B25)</f>
        <v>0</v>
      </c>
      <c r="C25" s="74">
        <f>IF(RES_hh_emi!C25=0,0,1000000*RES_hh_emi!C25/RES_hh_num!C25)</f>
        <v>0</v>
      </c>
      <c r="D25" s="74">
        <f>IF(RES_hh_emi!D25=0,0,1000000*RES_hh_emi!D25/RES_hh_num!D25)</f>
        <v>0</v>
      </c>
      <c r="E25" s="74">
        <f>IF(RES_hh_emi!E25=0,0,1000000*RES_hh_emi!E25/RES_hh_num!E25)</f>
        <v>0</v>
      </c>
      <c r="F25" s="74">
        <f>IF(RES_hh_emi!F25=0,0,1000000*RES_hh_emi!F25/RES_hh_num!F25)</f>
        <v>0</v>
      </c>
      <c r="G25" s="74">
        <f>IF(RES_hh_emi!G25=0,0,1000000*RES_hh_emi!G25/RES_hh_num!G25)</f>
        <v>0</v>
      </c>
      <c r="H25" s="74">
        <f>IF(RES_hh_emi!H25=0,0,1000000*RES_hh_emi!H25/RES_hh_num!H25)</f>
        <v>0</v>
      </c>
      <c r="I25" s="74">
        <f>IF(RES_hh_emi!I25=0,0,1000000*RES_hh_emi!I25/RES_hh_num!I25)</f>
        <v>0</v>
      </c>
      <c r="J25" s="74">
        <f>IF(RES_hh_emi!J25=0,0,1000000*RES_hh_emi!J25/RES_hh_num!J25)</f>
        <v>0</v>
      </c>
      <c r="K25" s="74">
        <f>IF(RES_hh_emi!K25=0,0,1000000*RES_hh_emi!K25/RES_hh_num!K25)</f>
        <v>0</v>
      </c>
      <c r="L25" s="74">
        <f>IF(RES_hh_emi!L25=0,0,1000000*RES_hh_emi!L25/RES_hh_num!L25)</f>
        <v>0</v>
      </c>
      <c r="M25" s="74">
        <f>IF(RES_hh_emi!M25=0,0,1000000*RES_hh_emi!M25/RES_hh_num!M25)</f>
        <v>0</v>
      </c>
      <c r="N25" s="74">
        <f>IF(RES_hh_emi!N25=0,0,1000000*RES_hh_emi!N25/RES_hh_num!N25)</f>
        <v>0</v>
      </c>
      <c r="O25" s="74">
        <f>IF(RES_hh_emi!O25=0,0,1000000*RES_hh_emi!O25/RES_hh_num!O25)</f>
        <v>0</v>
      </c>
      <c r="P25" s="74">
        <f>IF(RES_hh_emi!P25=0,0,1000000*RES_hh_emi!P25/RES_hh_num!P25)</f>
        <v>0</v>
      </c>
      <c r="Q25" s="74">
        <f>IF(RES_hh_emi!Q25=0,0,1000000*RES_hh_emi!Q25/RES_hh_num!Q25)</f>
        <v>0</v>
      </c>
      <c r="R25" s="74">
        <f>IF(RES_hh_emi!R25=0,0,1000000*RES_hh_emi!R25/RES_hh_num!R25)</f>
        <v>0</v>
      </c>
      <c r="S25" s="74">
        <f>IF(RES_hh_emi!S25=0,0,1000000*RES_hh_emi!S25/RES_hh_num!S25)</f>
        <v>0</v>
      </c>
      <c r="T25" s="74">
        <f>IF(RES_hh_emi!T25=0,0,1000000*RES_hh_emi!T25/RES_hh_num!T25)</f>
        <v>0</v>
      </c>
      <c r="U25" s="74">
        <f>IF(RES_hh_emi!U25=0,0,1000000*RES_hh_emi!U25/RES_hh_num!U25)</f>
        <v>0</v>
      </c>
      <c r="V25" s="74">
        <f>IF(RES_hh_emi!V25=0,0,1000000*RES_hh_emi!V25/RES_hh_num!V25)</f>
        <v>0</v>
      </c>
      <c r="W25" s="74">
        <f>IF(RES_hh_emi!W25=0,0,1000000*RES_hh_emi!W25/RES_hh_num!W25)</f>
        <v>0</v>
      </c>
      <c r="X25" s="74">
        <f>IF(RES_hh_emi!X25=0,0,1000000*RES_hh_emi!X25/RES_hh_num!X25)</f>
        <v>0</v>
      </c>
      <c r="Y25" s="74">
        <f>IF(RES_hh_emi!Y25=0,0,1000000*RES_hh_emi!Y25/RES_hh_num!Y25)</f>
        <v>0</v>
      </c>
      <c r="DA25" s="90" t="s">
        <v>543</v>
      </c>
    </row>
    <row r="26" spans="1:105" ht="12" customHeight="1" x14ac:dyDescent="0.25">
      <c r="A26" s="32" t="s">
        <v>52</v>
      </c>
      <c r="B26" s="77">
        <f>IF(RES_hh_emi!B26=0,0,1000000*RES_hh_emi!B26/RES_hh_num!B26)</f>
        <v>0</v>
      </c>
      <c r="C26" s="77">
        <f>IF(RES_hh_emi!C26=0,0,1000000*RES_hh_emi!C26/RES_hh_num!C26)</f>
        <v>0</v>
      </c>
      <c r="D26" s="77">
        <f>IF(RES_hh_emi!D26=0,0,1000000*RES_hh_emi!D26/RES_hh_num!D26)</f>
        <v>0</v>
      </c>
      <c r="E26" s="77">
        <f>IF(RES_hh_emi!E26=0,0,1000000*RES_hh_emi!E26/RES_hh_num!E26)</f>
        <v>0</v>
      </c>
      <c r="F26" s="77">
        <f>IF(RES_hh_emi!F26=0,0,1000000*RES_hh_emi!F26/RES_hh_num!F26)</f>
        <v>0</v>
      </c>
      <c r="G26" s="77">
        <f>IF(RES_hh_emi!G26=0,0,1000000*RES_hh_emi!G26/RES_hh_num!G26)</f>
        <v>0</v>
      </c>
      <c r="H26" s="77">
        <f>IF(RES_hh_emi!H26=0,0,1000000*RES_hh_emi!H26/RES_hh_num!H26)</f>
        <v>0</v>
      </c>
      <c r="I26" s="77">
        <f>IF(RES_hh_emi!I26=0,0,1000000*RES_hh_emi!I26/RES_hh_num!I26)</f>
        <v>0</v>
      </c>
      <c r="J26" s="77">
        <f>IF(RES_hh_emi!J26=0,0,1000000*RES_hh_emi!J26/RES_hh_num!J26)</f>
        <v>0</v>
      </c>
      <c r="K26" s="77">
        <f>IF(RES_hh_emi!K26=0,0,1000000*RES_hh_emi!K26/RES_hh_num!K26)</f>
        <v>0</v>
      </c>
      <c r="L26" s="77">
        <f>IF(RES_hh_emi!L26=0,0,1000000*RES_hh_emi!L26/RES_hh_num!L26)</f>
        <v>0</v>
      </c>
      <c r="M26" s="77">
        <f>IF(RES_hh_emi!M26=0,0,1000000*RES_hh_emi!M26/RES_hh_num!M26)</f>
        <v>0</v>
      </c>
      <c r="N26" s="77">
        <f>IF(RES_hh_emi!N26=0,0,1000000*RES_hh_emi!N26/RES_hh_num!N26)</f>
        <v>0</v>
      </c>
      <c r="O26" s="77">
        <f>IF(RES_hh_emi!O26=0,0,1000000*RES_hh_emi!O26/RES_hh_num!O26)</f>
        <v>0</v>
      </c>
      <c r="P26" s="77">
        <f>IF(RES_hh_emi!P26=0,0,1000000*RES_hh_emi!P26/RES_hh_num!P26)</f>
        <v>0</v>
      </c>
      <c r="Q26" s="77">
        <f>IF(RES_hh_emi!Q26=0,0,1000000*RES_hh_emi!Q26/RES_hh_num!Q26)</f>
        <v>0</v>
      </c>
      <c r="R26" s="77">
        <f>IF(RES_hh_emi!R26=0,0,1000000*RES_hh_emi!R26/RES_hh_num!R26)</f>
        <v>0</v>
      </c>
      <c r="S26" s="77">
        <f>IF(RES_hh_emi!S26=0,0,1000000*RES_hh_emi!S26/RES_hh_num!S26)</f>
        <v>0</v>
      </c>
      <c r="T26" s="77">
        <f>IF(RES_hh_emi!T26=0,0,1000000*RES_hh_emi!T26/RES_hh_num!T26)</f>
        <v>0</v>
      </c>
      <c r="U26" s="77">
        <f>IF(RES_hh_emi!U26=0,0,1000000*RES_hh_emi!U26/RES_hh_num!U26)</f>
        <v>0</v>
      </c>
      <c r="V26" s="77">
        <f>IF(RES_hh_emi!V26=0,0,1000000*RES_hh_emi!V26/RES_hh_num!V26)</f>
        <v>0</v>
      </c>
      <c r="W26" s="77">
        <f>IF(RES_hh_emi!W26=0,0,1000000*RES_hh_emi!W26/RES_hh_num!W26)</f>
        <v>0</v>
      </c>
      <c r="X26" s="77">
        <f>IF(RES_hh_emi!X26=0,0,1000000*RES_hh_emi!X26/RES_hh_num!X26)</f>
        <v>0</v>
      </c>
      <c r="Y26" s="77">
        <f>IF(RES_hh_emi!Y26=0,0,1000000*RES_hh_emi!Y26/RES_hh_num!Y26)</f>
        <v>0</v>
      </c>
      <c r="DA26" s="92" t="s">
        <v>544</v>
      </c>
    </row>
    <row r="27" spans="1:105" ht="12.95" customHeight="1" x14ac:dyDescent="0.25">
      <c r="A27" s="68" t="s">
        <v>54</v>
      </c>
      <c r="B27" s="69">
        <f>IF(RES_hh_emi!B27=0,0,1000000*RES_hh_emi!B27/RES_hh_num!B27)</f>
        <v>202.15419763527368</v>
      </c>
      <c r="C27" s="69">
        <f>IF(RES_hh_emi!C27=0,0,1000000*RES_hh_emi!C27/RES_hh_num!C27)</f>
        <v>197.47747451521676</v>
      </c>
      <c r="D27" s="69">
        <f>IF(RES_hh_emi!D27=0,0,1000000*RES_hh_emi!D27/RES_hh_num!D27)</f>
        <v>192.20057023905787</v>
      </c>
      <c r="E27" s="69">
        <f>IF(RES_hh_emi!E27=0,0,1000000*RES_hh_emi!E27/RES_hh_num!E27)</f>
        <v>195.76650166973928</v>
      </c>
      <c r="F27" s="69">
        <f>IF(RES_hh_emi!F27=0,0,1000000*RES_hh_emi!F27/RES_hh_num!F27)</f>
        <v>194.43570155912218</v>
      </c>
      <c r="G27" s="69">
        <f>IF(RES_hh_emi!G27=0,0,1000000*RES_hh_emi!G27/RES_hh_num!G27)</f>
        <v>183.37332567825598</v>
      </c>
      <c r="H27" s="69">
        <f>IF(RES_hh_emi!H27=0,0,1000000*RES_hh_emi!H27/RES_hh_num!H27)</f>
        <v>164.6296808885418</v>
      </c>
      <c r="I27" s="69">
        <f>IF(RES_hh_emi!I27=0,0,1000000*RES_hh_emi!I27/RES_hh_num!I27)</f>
        <v>167.90497063055781</v>
      </c>
      <c r="J27" s="69">
        <f>IF(RES_hh_emi!J27=0,0,1000000*RES_hh_emi!J27/RES_hh_num!J27)</f>
        <v>154.79693109259549</v>
      </c>
      <c r="K27" s="69">
        <f>IF(RES_hh_emi!K27=0,0,1000000*RES_hh_emi!K27/RES_hh_num!K27)</f>
        <v>151.0337249469282</v>
      </c>
      <c r="L27" s="69">
        <f>IF(RES_hh_emi!L27=0,0,1000000*RES_hh_emi!L27/RES_hh_num!L27)</f>
        <v>147.08759906706615</v>
      </c>
      <c r="M27" s="69">
        <f>IF(RES_hh_emi!M27=0,0,1000000*RES_hh_emi!M27/RES_hh_num!M27)</f>
        <v>151.17685300307343</v>
      </c>
      <c r="N27" s="69">
        <f>IF(RES_hh_emi!N27=0,0,1000000*RES_hh_emi!N27/RES_hh_num!N27)</f>
        <v>145.37411459328357</v>
      </c>
      <c r="O27" s="69">
        <f>IF(RES_hh_emi!O27=0,0,1000000*RES_hh_emi!O27/RES_hh_num!O27)</f>
        <v>142.28238816061932</v>
      </c>
      <c r="P27" s="69">
        <f>IF(RES_hh_emi!P27=0,0,1000000*RES_hh_emi!P27/RES_hh_num!P27)</f>
        <v>137.67694921678179</v>
      </c>
      <c r="Q27" s="69">
        <f>IF(RES_hh_emi!Q27=0,0,1000000*RES_hh_emi!Q27/RES_hh_num!Q27)</f>
        <v>138.43454472612257</v>
      </c>
      <c r="R27" s="69">
        <f>IF(RES_hh_emi!R27=0,0,1000000*RES_hh_emi!R27/RES_hh_num!R27)</f>
        <v>136.69152588943967</v>
      </c>
      <c r="S27" s="69">
        <f>IF(RES_hh_emi!S27=0,0,1000000*RES_hh_emi!S27/RES_hh_num!S27)</f>
        <v>136.63382417636245</v>
      </c>
      <c r="T27" s="69">
        <f>IF(RES_hh_emi!T27=0,0,1000000*RES_hh_emi!T27/RES_hh_num!T27)</f>
        <v>134.39972887703422</v>
      </c>
      <c r="U27" s="69">
        <f>IF(RES_hh_emi!U27=0,0,1000000*RES_hh_emi!U27/RES_hh_num!U27)</f>
        <v>144.44969864259281</v>
      </c>
      <c r="V27" s="69">
        <f>IF(RES_hh_emi!V27=0,0,1000000*RES_hh_emi!V27/RES_hh_num!V27)</f>
        <v>132.51852917425194</v>
      </c>
      <c r="W27" s="69">
        <f>IF(RES_hh_emi!W27=0,0,1000000*RES_hh_emi!W27/RES_hh_num!W27)</f>
        <v>135.61702644212292</v>
      </c>
      <c r="X27" s="69">
        <f>IF(RES_hh_emi!X27=0,0,1000000*RES_hh_emi!X27/RES_hh_num!X27)</f>
        <v>129.63941484895795</v>
      </c>
      <c r="Y27" s="69">
        <f>IF(RES_hh_emi!Y27=0,0,1000000*RES_hh_emi!Y27/RES_hh_num!Y27)</f>
        <v>130.67186795245925</v>
      </c>
      <c r="DA27" s="88" t="s">
        <v>288</v>
      </c>
    </row>
    <row r="28" spans="1:105" ht="12" customHeight="1" x14ac:dyDescent="0.25">
      <c r="A28" s="28" t="s">
        <v>51</v>
      </c>
      <c r="B28" s="72">
        <f>IF(RES_hh_emi!B28=0,0,1000000*RES_hh_emi!B28/RES_hh_num!B28)</f>
        <v>0</v>
      </c>
      <c r="C28" s="72">
        <f>IF(RES_hh_emi!C28=0,0,1000000*RES_hh_emi!C28/RES_hh_num!C28)</f>
        <v>0</v>
      </c>
      <c r="D28" s="72">
        <f>IF(RES_hh_emi!D28=0,0,1000000*RES_hh_emi!D28/RES_hh_num!D28)</f>
        <v>0</v>
      </c>
      <c r="E28" s="72">
        <f>IF(RES_hh_emi!E28=0,0,1000000*RES_hh_emi!E28/RES_hh_num!E28)</f>
        <v>0</v>
      </c>
      <c r="F28" s="72">
        <f>IF(RES_hh_emi!F28=0,0,1000000*RES_hh_emi!F28/RES_hh_num!F28)</f>
        <v>0</v>
      </c>
      <c r="G28" s="72">
        <f>IF(RES_hh_emi!G28=0,0,1000000*RES_hh_emi!G28/RES_hh_num!G28)</f>
        <v>0</v>
      </c>
      <c r="H28" s="72">
        <f>IF(RES_hh_emi!H28=0,0,1000000*RES_hh_emi!H28/RES_hh_num!H28)</f>
        <v>0</v>
      </c>
      <c r="I28" s="72">
        <f>IF(RES_hh_emi!I28=0,0,1000000*RES_hh_emi!I28/RES_hh_num!I28)</f>
        <v>0</v>
      </c>
      <c r="J28" s="72">
        <f>IF(RES_hh_emi!J28=0,0,1000000*RES_hh_emi!J28/RES_hh_num!J28)</f>
        <v>0</v>
      </c>
      <c r="K28" s="72">
        <f>IF(RES_hh_emi!K28=0,0,1000000*RES_hh_emi!K28/RES_hh_num!K28)</f>
        <v>0</v>
      </c>
      <c r="L28" s="72">
        <f>IF(RES_hh_emi!L28=0,0,1000000*RES_hh_emi!L28/RES_hh_num!L28)</f>
        <v>0</v>
      </c>
      <c r="M28" s="72">
        <f>IF(RES_hh_emi!M28=0,0,1000000*RES_hh_emi!M28/RES_hh_num!M28)</f>
        <v>0</v>
      </c>
      <c r="N28" s="72">
        <f>IF(RES_hh_emi!N28=0,0,1000000*RES_hh_emi!N28/RES_hh_num!N28)</f>
        <v>0</v>
      </c>
      <c r="O28" s="72">
        <f>IF(RES_hh_emi!O28=0,0,1000000*RES_hh_emi!O28/RES_hh_num!O28)</f>
        <v>0</v>
      </c>
      <c r="P28" s="72">
        <f>IF(RES_hh_emi!P28=0,0,1000000*RES_hh_emi!P28/RES_hh_num!P28)</f>
        <v>0</v>
      </c>
      <c r="Q28" s="72">
        <f>IF(RES_hh_emi!Q28=0,0,1000000*RES_hh_emi!Q28/RES_hh_num!Q28)</f>
        <v>0</v>
      </c>
      <c r="R28" s="72">
        <f>IF(RES_hh_emi!R28=0,0,1000000*RES_hh_emi!R28/RES_hh_num!R28)</f>
        <v>0</v>
      </c>
      <c r="S28" s="72">
        <f>IF(RES_hh_emi!S28=0,0,1000000*RES_hh_emi!S28/RES_hh_num!S28)</f>
        <v>0</v>
      </c>
      <c r="T28" s="72">
        <f>IF(RES_hh_emi!T28=0,0,1000000*RES_hh_emi!T28/RES_hh_num!T28)</f>
        <v>0</v>
      </c>
      <c r="U28" s="72">
        <f>IF(RES_hh_emi!U28=0,0,1000000*RES_hh_emi!U28/RES_hh_num!U28)</f>
        <v>0</v>
      </c>
      <c r="V28" s="72">
        <f>IF(RES_hh_emi!V28=0,0,1000000*RES_hh_emi!V28/RES_hh_num!V28)</f>
        <v>0</v>
      </c>
      <c r="W28" s="72">
        <f>IF(RES_hh_emi!W28=0,0,1000000*RES_hh_emi!W28/RES_hh_num!W28)</f>
        <v>0</v>
      </c>
      <c r="X28" s="72">
        <f>IF(RES_hh_emi!X28=0,0,1000000*RES_hh_emi!X28/RES_hh_num!X28)</f>
        <v>0</v>
      </c>
      <c r="Y28" s="72">
        <f>IF(RES_hh_emi!Y28=0,0,1000000*RES_hh_emi!Y28/RES_hh_num!Y28)</f>
        <v>0</v>
      </c>
      <c r="DA28" s="89" t="s">
        <v>545</v>
      </c>
    </row>
    <row r="29" spans="1:105" s="2" customFormat="1" ht="12" customHeight="1" x14ac:dyDescent="0.25">
      <c r="A29" s="28" t="s">
        <v>74</v>
      </c>
      <c r="B29" s="72">
        <f>IF(RES_hh_emi!B29=0,0,1000000*RES_hh_emi!B29/RES_hh_num!B29)</f>
        <v>282.52748233418578</v>
      </c>
      <c r="C29" s="72">
        <f>IF(RES_hh_emi!C29=0,0,1000000*RES_hh_emi!C29/RES_hh_num!C29)</f>
        <v>287.04020195802309</v>
      </c>
      <c r="D29" s="72">
        <f>IF(RES_hh_emi!D29=0,0,1000000*RES_hh_emi!D29/RES_hh_num!D29)</f>
        <v>287.79350976992009</v>
      </c>
      <c r="E29" s="72">
        <f>IF(RES_hh_emi!E29=0,0,1000000*RES_hh_emi!E29/RES_hh_num!E29)</f>
        <v>299.23054165806366</v>
      </c>
      <c r="F29" s="72">
        <f>IF(RES_hh_emi!F29=0,0,1000000*RES_hh_emi!F29/RES_hh_num!F29)</f>
        <v>305.40432258398243</v>
      </c>
      <c r="G29" s="72">
        <f>IF(RES_hh_emi!G29=0,0,1000000*RES_hh_emi!G29/RES_hh_num!G29)</f>
        <v>292.98212194524564</v>
      </c>
      <c r="H29" s="72">
        <f>IF(RES_hh_emi!H29=0,0,1000000*RES_hh_emi!H29/RES_hh_num!H29)</f>
        <v>262.94411770187321</v>
      </c>
      <c r="I29" s="72">
        <f>IF(RES_hh_emi!I29=0,0,1000000*RES_hh_emi!I29/RES_hh_num!I29)</f>
        <v>265.82424025978929</v>
      </c>
      <c r="J29" s="72">
        <f>IF(RES_hh_emi!J29=0,0,1000000*RES_hh_emi!J29/RES_hh_num!J29)</f>
        <v>240.76585260064232</v>
      </c>
      <c r="K29" s="72">
        <f>IF(RES_hh_emi!K29=0,0,1000000*RES_hh_emi!K29/RES_hh_num!K29)</f>
        <v>237.31986571242783</v>
      </c>
      <c r="L29" s="72">
        <f>IF(RES_hh_emi!L29=0,0,1000000*RES_hh_emi!L29/RES_hh_num!L29)</f>
        <v>231.44802972276696</v>
      </c>
      <c r="M29" s="72">
        <f>IF(RES_hh_emi!M29=0,0,1000000*RES_hh_emi!M29/RES_hh_num!M29)</f>
        <v>237.38876773385653</v>
      </c>
      <c r="N29" s="72">
        <f>IF(RES_hh_emi!N29=0,0,1000000*RES_hh_emi!N29/RES_hh_num!N29)</f>
        <v>225.58039766468318</v>
      </c>
      <c r="O29" s="72">
        <f>IF(RES_hh_emi!O29=0,0,1000000*RES_hh_emi!O29/RES_hh_num!O29)</f>
        <v>228.06501854671507</v>
      </c>
      <c r="P29" s="72">
        <f>IF(RES_hh_emi!P29=0,0,1000000*RES_hh_emi!P29/RES_hh_num!P29)</f>
        <v>230.18293149992249</v>
      </c>
      <c r="Q29" s="72">
        <f>IF(RES_hh_emi!Q29=0,0,1000000*RES_hh_emi!Q29/RES_hh_num!Q29)</f>
        <v>235.63509377363445</v>
      </c>
      <c r="R29" s="72">
        <f>IF(RES_hh_emi!R29=0,0,1000000*RES_hh_emi!R29/RES_hh_num!R29)</f>
        <v>237.419333101462</v>
      </c>
      <c r="S29" s="72">
        <f>IF(RES_hh_emi!S29=0,0,1000000*RES_hh_emi!S29/RES_hh_num!S29)</f>
        <v>241.64646121656563</v>
      </c>
      <c r="T29" s="72">
        <f>IF(RES_hh_emi!T29=0,0,1000000*RES_hh_emi!T29/RES_hh_num!T29)</f>
        <v>246.46999205008424</v>
      </c>
      <c r="U29" s="72">
        <f>IF(RES_hh_emi!U29=0,0,1000000*RES_hh_emi!U29/RES_hh_num!U29)</f>
        <v>266.25831462325004</v>
      </c>
      <c r="V29" s="72">
        <f>IF(RES_hh_emi!V29=0,0,1000000*RES_hh_emi!V29/RES_hh_num!V29)</f>
        <v>246.82586957928009</v>
      </c>
      <c r="W29" s="72">
        <f>IF(RES_hh_emi!W29=0,0,1000000*RES_hh_emi!W29/RES_hh_num!W29)</f>
        <v>251.80625724205458</v>
      </c>
      <c r="X29" s="72">
        <f>IF(RES_hh_emi!X29=0,0,1000000*RES_hh_emi!X29/RES_hh_num!X29)</f>
        <v>232.51192107827075</v>
      </c>
      <c r="Y29" s="72">
        <f>IF(RES_hh_emi!Y29=0,0,1000000*RES_hh_emi!Y29/RES_hh_num!Y29)</f>
        <v>221.56901745706034</v>
      </c>
      <c r="DA29" s="89" t="s">
        <v>546</v>
      </c>
    </row>
    <row r="30" spans="1:105" ht="12" customHeight="1" x14ac:dyDescent="0.25">
      <c r="A30" s="28" t="s">
        <v>189</v>
      </c>
      <c r="B30" s="72">
        <f>IF(RES_hh_emi!B30=0,0,1000000*RES_hh_emi!B30/RES_hh_num!B30)</f>
        <v>0</v>
      </c>
      <c r="C30" s="72">
        <f>IF(RES_hh_emi!C30=0,0,1000000*RES_hh_emi!C30/RES_hh_num!C30)</f>
        <v>0</v>
      </c>
      <c r="D30" s="72">
        <f>IF(RES_hh_emi!D30=0,0,1000000*RES_hh_emi!D30/RES_hh_num!D30)</f>
        <v>0</v>
      </c>
      <c r="E30" s="72">
        <f>IF(RES_hh_emi!E30=0,0,1000000*RES_hh_emi!E30/RES_hh_num!E30)</f>
        <v>0</v>
      </c>
      <c r="F30" s="72">
        <f>IF(RES_hh_emi!F30=0,0,1000000*RES_hh_emi!F30/RES_hh_num!F30)</f>
        <v>0</v>
      </c>
      <c r="G30" s="72">
        <f>IF(RES_hh_emi!G30=0,0,1000000*RES_hh_emi!G30/RES_hh_num!G30)</f>
        <v>0</v>
      </c>
      <c r="H30" s="72">
        <f>IF(RES_hh_emi!H30=0,0,1000000*RES_hh_emi!H30/RES_hh_num!H30)</f>
        <v>0</v>
      </c>
      <c r="I30" s="72">
        <f>IF(RES_hh_emi!I30=0,0,1000000*RES_hh_emi!I30/RES_hh_num!I30)</f>
        <v>0</v>
      </c>
      <c r="J30" s="72">
        <f>IF(RES_hh_emi!J30=0,0,1000000*RES_hh_emi!J30/RES_hh_num!J30)</f>
        <v>0</v>
      </c>
      <c r="K30" s="72">
        <f>IF(RES_hh_emi!K30=0,0,1000000*RES_hh_emi!K30/RES_hh_num!K30)</f>
        <v>0</v>
      </c>
      <c r="L30" s="72">
        <f>IF(RES_hh_emi!L30=0,0,1000000*RES_hh_emi!L30/RES_hh_num!L30)</f>
        <v>0</v>
      </c>
      <c r="M30" s="72">
        <f>IF(RES_hh_emi!M30=0,0,1000000*RES_hh_emi!M30/RES_hh_num!M30)</f>
        <v>0</v>
      </c>
      <c r="N30" s="72">
        <f>IF(RES_hh_emi!N30=0,0,1000000*RES_hh_emi!N30/RES_hh_num!N30)</f>
        <v>0</v>
      </c>
      <c r="O30" s="72">
        <f>IF(RES_hh_emi!O30=0,0,1000000*RES_hh_emi!O30/RES_hh_num!O30)</f>
        <v>0</v>
      </c>
      <c r="P30" s="72">
        <f>IF(RES_hh_emi!P30=0,0,1000000*RES_hh_emi!P30/RES_hh_num!P30)</f>
        <v>0</v>
      </c>
      <c r="Q30" s="72">
        <f>IF(RES_hh_emi!Q30=0,0,1000000*RES_hh_emi!Q30/RES_hh_num!Q30)</f>
        <v>0</v>
      </c>
      <c r="R30" s="72">
        <f>IF(RES_hh_emi!R30=0,0,1000000*RES_hh_emi!R30/RES_hh_num!R30)</f>
        <v>0</v>
      </c>
      <c r="S30" s="72">
        <f>IF(RES_hh_emi!S30=0,0,1000000*RES_hh_emi!S30/RES_hh_num!S30)</f>
        <v>0</v>
      </c>
      <c r="T30" s="72">
        <f>IF(RES_hh_emi!T30=0,0,1000000*RES_hh_emi!T30/RES_hh_num!T30)</f>
        <v>0</v>
      </c>
      <c r="U30" s="72">
        <f>IF(RES_hh_emi!U30=0,0,1000000*RES_hh_emi!U30/RES_hh_num!U30)</f>
        <v>0</v>
      </c>
      <c r="V30" s="72">
        <f>IF(RES_hh_emi!V30=0,0,1000000*RES_hh_emi!V30/RES_hh_num!V30)</f>
        <v>0</v>
      </c>
      <c r="W30" s="72">
        <f>IF(RES_hh_emi!W30=0,0,1000000*RES_hh_emi!W30/RES_hh_num!W30)</f>
        <v>0</v>
      </c>
      <c r="X30" s="72">
        <f>IF(RES_hh_emi!X30=0,0,1000000*RES_hh_emi!X30/RES_hh_num!X30)</f>
        <v>0</v>
      </c>
      <c r="Y30" s="72">
        <f>IF(RES_hh_emi!Y30=0,0,1000000*RES_hh_emi!Y30/RES_hh_num!Y30)</f>
        <v>0</v>
      </c>
      <c r="DA30" s="89" t="s">
        <v>547</v>
      </c>
    </row>
    <row r="31" spans="1:105" ht="12" customHeight="1" x14ac:dyDescent="0.25">
      <c r="A31" s="28" t="s">
        <v>202</v>
      </c>
      <c r="B31" s="72">
        <f>IF(RES_hh_emi!B31=0,0,1000000*RES_hh_emi!B31/RES_hh_num!B31)</f>
        <v>0</v>
      </c>
      <c r="C31" s="72">
        <f>IF(RES_hh_emi!C31=0,0,1000000*RES_hh_emi!C31/RES_hh_num!C31)</f>
        <v>0</v>
      </c>
      <c r="D31" s="72">
        <f>IF(RES_hh_emi!D31=0,0,1000000*RES_hh_emi!D31/RES_hh_num!D31)</f>
        <v>0</v>
      </c>
      <c r="E31" s="72">
        <f>IF(RES_hh_emi!E31=0,0,1000000*RES_hh_emi!E31/RES_hh_num!E31)</f>
        <v>0</v>
      </c>
      <c r="F31" s="72">
        <f>IF(RES_hh_emi!F31=0,0,1000000*RES_hh_emi!F31/RES_hh_num!F31)</f>
        <v>0</v>
      </c>
      <c r="G31" s="72">
        <f>IF(RES_hh_emi!G31=0,0,1000000*RES_hh_emi!G31/RES_hh_num!G31)</f>
        <v>0</v>
      </c>
      <c r="H31" s="72">
        <f>IF(RES_hh_emi!H31=0,0,1000000*RES_hh_emi!H31/RES_hh_num!H31)</f>
        <v>0</v>
      </c>
      <c r="I31" s="72">
        <f>IF(RES_hh_emi!I31=0,0,1000000*RES_hh_emi!I31/RES_hh_num!I31)</f>
        <v>0</v>
      </c>
      <c r="J31" s="72">
        <f>IF(RES_hh_emi!J31=0,0,1000000*RES_hh_emi!J31/RES_hh_num!J31)</f>
        <v>0</v>
      </c>
      <c r="K31" s="72">
        <f>IF(RES_hh_emi!K31=0,0,1000000*RES_hh_emi!K31/RES_hh_num!K31)</f>
        <v>0</v>
      </c>
      <c r="L31" s="72">
        <f>IF(RES_hh_emi!L31=0,0,1000000*RES_hh_emi!L31/RES_hh_num!L31)</f>
        <v>0</v>
      </c>
      <c r="M31" s="72">
        <f>IF(RES_hh_emi!M31=0,0,1000000*RES_hh_emi!M31/RES_hh_num!M31)</f>
        <v>0</v>
      </c>
      <c r="N31" s="72">
        <f>IF(RES_hh_emi!N31=0,0,1000000*RES_hh_emi!N31/RES_hh_num!N31)</f>
        <v>0</v>
      </c>
      <c r="O31" s="72">
        <f>IF(RES_hh_emi!O31=0,0,1000000*RES_hh_emi!O31/RES_hh_num!O31)</f>
        <v>0</v>
      </c>
      <c r="P31" s="72">
        <f>IF(RES_hh_emi!P31=0,0,1000000*RES_hh_emi!P31/RES_hh_num!P31)</f>
        <v>0</v>
      </c>
      <c r="Q31" s="72">
        <f>IF(RES_hh_emi!Q31=0,0,1000000*RES_hh_emi!Q31/RES_hh_num!Q31)</f>
        <v>0</v>
      </c>
      <c r="R31" s="72">
        <f>IF(RES_hh_emi!R31=0,0,1000000*RES_hh_emi!R31/RES_hh_num!R31)</f>
        <v>0</v>
      </c>
      <c r="S31" s="72">
        <f>IF(RES_hh_emi!S31=0,0,1000000*RES_hh_emi!S31/RES_hh_num!S31)</f>
        <v>0</v>
      </c>
      <c r="T31" s="72">
        <f>IF(RES_hh_emi!T31=0,0,1000000*RES_hh_emi!T31/RES_hh_num!T31)</f>
        <v>0</v>
      </c>
      <c r="U31" s="72">
        <f>IF(RES_hh_emi!U31=0,0,1000000*RES_hh_emi!U31/RES_hh_num!U31)</f>
        <v>0</v>
      </c>
      <c r="V31" s="72">
        <f>IF(RES_hh_emi!V31=0,0,1000000*RES_hh_emi!V31/RES_hh_num!V31)</f>
        <v>0</v>
      </c>
      <c r="W31" s="72">
        <f>IF(RES_hh_emi!W31=0,0,1000000*RES_hh_emi!W31/RES_hh_num!W31)</f>
        <v>0</v>
      </c>
      <c r="X31" s="72">
        <f>IF(RES_hh_emi!X31=0,0,1000000*RES_hh_emi!X31/RES_hh_num!X31)</f>
        <v>0</v>
      </c>
      <c r="Y31" s="72">
        <f>IF(RES_hh_emi!Y31=0,0,1000000*RES_hh_emi!Y31/RES_hh_num!Y31)</f>
        <v>0</v>
      </c>
      <c r="DA31" s="89" t="s">
        <v>548</v>
      </c>
    </row>
    <row r="32" spans="1:105" ht="12" customHeight="1" x14ac:dyDescent="0.25">
      <c r="A32" s="32" t="s">
        <v>53</v>
      </c>
      <c r="B32" s="77">
        <f>IF(RES_hh_emi!B32=0,0,1000000*RES_hh_emi!B32/RES_hh_num!B32)</f>
        <v>0</v>
      </c>
      <c r="C32" s="77">
        <f>IF(RES_hh_emi!C32=0,0,1000000*RES_hh_emi!C32/RES_hh_num!C32)</f>
        <v>0</v>
      </c>
      <c r="D32" s="77">
        <f>IF(RES_hh_emi!D32=0,0,1000000*RES_hh_emi!D32/RES_hh_num!D32)</f>
        <v>0</v>
      </c>
      <c r="E32" s="77">
        <f>IF(RES_hh_emi!E32=0,0,1000000*RES_hh_emi!E32/RES_hh_num!E32)</f>
        <v>0</v>
      </c>
      <c r="F32" s="77">
        <f>IF(RES_hh_emi!F32=0,0,1000000*RES_hh_emi!F32/RES_hh_num!F32)</f>
        <v>0</v>
      </c>
      <c r="G32" s="77">
        <f>IF(RES_hh_emi!G32=0,0,1000000*RES_hh_emi!G32/RES_hh_num!G32)</f>
        <v>0</v>
      </c>
      <c r="H32" s="77">
        <f>IF(RES_hh_emi!H32=0,0,1000000*RES_hh_emi!H32/RES_hh_num!H32)</f>
        <v>0</v>
      </c>
      <c r="I32" s="77">
        <f>IF(RES_hh_emi!I32=0,0,1000000*RES_hh_emi!I32/RES_hh_num!I32)</f>
        <v>0</v>
      </c>
      <c r="J32" s="77">
        <f>IF(RES_hh_emi!J32=0,0,1000000*RES_hh_emi!J32/RES_hh_num!J32)</f>
        <v>0</v>
      </c>
      <c r="K32" s="77">
        <f>IF(RES_hh_emi!K32=0,0,1000000*RES_hh_emi!K32/RES_hh_num!K32)</f>
        <v>0</v>
      </c>
      <c r="L32" s="77">
        <f>IF(RES_hh_emi!L32=0,0,1000000*RES_hh_emi!L32/RES_hh_num!L32)</f>
        <v>0</v>
      </c>
      <c r="M32" s="77">
        <f>IF(RES_hh_emi!M32=0,0,1000000*RES_hh_emi!M32/RES_hh_num!M32)</f>
        <v>0</v>
      </c>
      <c r="N32" s="77">
        <f>IF(RES_hh_emi!N32=0,0,1000000*RES_hh_emi!N32/RES_hh_num!N32)</f>
        <v>0</v>
      </c>
      <c r="O32" s="77">
        <f>IF(RES_hh_emi!O32=0,0,1000000*RES_hh_emi!O32/RES_hh_num!O32)</f>
        <v>0</v>
      </c>
      <c r="P32" s="77">
        <f>IF(RES_hh_emi!P32=0,0,1000000*RES_hh_emi!P32/RES_hh_num!P32)</f>
        <v>0</v>
      </c>
      <c r="Q32" s="77">
        <f>IF(RES_hh_emi!Q32=0,0,1000000*RES_hh_emi!Q32/RES_hh_num!Q32)</f>
        <v>0</v>
      </c>
      <c r="R32" s="77">
        <f>IF(RES_hh_emi!R32=0,0,1000000*RES_hh_emi!R32/RES_hh_num!R32)</f>
        <v>0</v>
      </c>
      <c r="S32" s="77">
        <f>IF(RES_hh_emi!S32=0,0,1000000*RES_hh_emi!S32/RES_hh_num!S32)</f>
        <v>0</v>
      </c>
      <c r="T32" s="77">
        <f>IF(RES_hh_emi!T32=0,0,1000000*RES_hh_emi!T32/RES_hh_num!T32)</f>
        <v>0</v>
      </c>
      <c r="U32" s="77">
        <f>IF(RES_hh_emi!U32=0,0,1000000*RES_hh_emi!U32/RES_hh_num!U32)</f>
        <v>0</v>
      </c>
      <c r="V32" s="77">
        <f>IF(RES_hh_emi!V32=0,0,1000000*RES_hh_emi!V32/RES_hh_num!V32)</f>
        <v>0</v>
      </c>
      <c r="W32" s="77">
        <f>IF(RES_hh_emi!W32=0,0,1000000*RES_hh_emi!W32/RES_hh_num!W32)</f>
        <v>0</v>
      </c>
      <c r="X32" s="77">
        <f>IF(RES_hh_emi!X32=0,0,1000000*RES_hh_emi!X32/RES_hh_num!X32)</f>
        <v>0</v>
      </c>
      <c r="Y32" s="77">
        <f>IF(RES_hh_emi!Y32=0,0,1000000*RES_hh_emi!Y32/RES_hh_num!Y32)</f>
        <v>0</v>
      </c>
      <c r="DA32" s="92" t="s">
        <v>549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>
        <f>IF(RES_hh_fech!B3=0,0,RES_hh_fech!B3/RES_summary!B$19)</f>
        <v>104.53160204529622</v>
      </c>
      <c r="C3" s="65">
        <f>IF(RES_hh_fech!C3=0,0,RES_hh_fech!C3/RES_summary!C$19)</f>
        <v>101.07532363034237</v>
      </c>
      <c r="D3" s="65">
        <f>IF(RES_hh_fech!D3=0,0,RES_hh_fech!D3/RES_summary!D$19)</f>
        <v>103.24716567203919</v>
      </c>
      <c r="E3" s="65">
        <f>IF(RES_hh_fech!E3=0,0,RES_hh_fech!E3/RES_summary!E$19)</f>
        <v>106.95422537076122</v>
      </c>
      <c r="F3" s="65">
        <f>IF(RES_hh_fech!F3=0,0,RES_hh_fech!F3/RES_summary!F$19)</f>
        <v>97.850634913879333</v>
      </c>
      <c r="G3" s="65">
        <f>IF(RES_hh_fech!G3=0,0,RES_hh_fech!G3/RES_summary!G$19)</f>
        <v>90.574695682924684</v>
      </c>
      <c r="H3" s="65">
        <f>IF(RES_hh_fech!H3=0,0,RES_hh_fech!H3/RES_summary!H$19)</f>
        <v>90.576946561893919</v>
      </c>
      <c r="I3" s="65">
        <f>IF(RES_hh_fech!I3=0,0,RES_hh_fech!I3/RES_summary!I$19)</f>
        <v>90.361126671288389</v>
      </c>
      <c r="J3" s="65">
        <f>IF(RES_hh_fech!J3=0,0,RES_hh_fech!J3/RES_summary!J$19)</f>
        <v>81.463375854333307</v>
      </c>
      <c r="K3" s="65">
        <f>IF(RES_hh_fech!K3=0,0,RES_hh_fech!K3/RES_summary!K$19)</f>
        <v>83.75671524501351</v>
      </c>
      <c r="L3" s="65">
        <f>IF(RES_hh_fech!L3=0,0,RES_hh_fech!L3/RES_summary!L$19)</f>
        <v>74.472410367153969</v>
      </c>
      <c r="M3" s="65">
        <f>IF(RES_hh_fech!M3=0,0,RES_hh_fech!M3/RES_summary!M$19)</f>
        <v>76.75157605316582</v>
      </c>
      <c r="N3" s="65">
        <f>IF(RES_hh_fech!N3=0,0,RES_hh_fech!N3/RES_summary!N$19)</f>
        <v>72.608926332856086</v>
      </c>
      <c r="O3" s="65">
        <f>IF(RES_hh_fech!O3=0,0,RES_hh_fech!O3/RES_summary!O$19)</f>
        <v>60.394022771084039</v>
      </c>
      <c r="P3" s="65">
        <f>IF(RES_hh_fech!P3=0,0,RES_hh_fech!P3/RES_summary!P$19)</f>
        <v>55.960440743365794</v>
      </c>
      <c r="Q3" s="65">
        <f>IF(RES_hh_fech!Q3=0,0,RES_hh_fech!Q3/RES_summary!Q$19)</f>
        <v>62.931249522474637</v>
      </c>
      <c r="R3" s="65">
        <f>IF(RES_hh_fech!R3=0,0,RES_hh_fech!R3/RES_summary!R$19)</f>
        <v>65.207840052930308</v>
      </c>
      <c r="S3" s="65">
        <f>IF(RES_hh_fech!S3=0,0,RES_hh_fech!S3/RES_summary!S$19)</f>
        <v>66.125637928058694</v>
      </c>
      <c r="T3" s="65">
        <f>IF(RES_hh_fech!T3=0,0,RES_hh_fech!T3/RES_summary!T$19)</f>
        <v>60.415470383850398</v>
      </c>
      <c r="U3" s="65">
        <f>IF(RES_hh_fech!U3=0,0,RES_hh_fech!U3/RES_summary!U$19)</f>
        <v>63.93609100528672</v>
      </c>
      <c r="V3" s="65">
        <f>IF(RES_hh_fech!V3=0,0,RES_hh_fech!V3/RES_summary!V$19)</f>
        <v>63.493187293670474</v>
      </c>
      <c r="W3" s="65">
        <f>IF(RES_hh_fech!W3=0,0,RES_hh_fech!W3/RES_summary!W$19)</f>
        <v>59.192729154585614</v>
      </c>
      <c r="X3" s="65">
        <f>IF(RES_hh_fech!X3=0,0,RES_hh_fech!X3/RES_summary!X$19)</f>
        <v>58.908457004387486</v>
      </c>
      <c r="Y3" s="65">
        <f>IF(RES_hh_fech!Y3=0,0,RES_hh_fech!Y3/RES_summary!Y$19)</f>
        <v>51.924389948319096</v>
      </c>
      <c r="DA3" s="87" t="s">
        <v>296</v>
      </c>
    </row>
    <row r="4" spans="1:105" ht="12.95" customHeight="1" x14ac:dyDescent="0.25">
      <c r="A4" s="68" t="s">
        <v>57</v>
      </c>
      <c r="B4" s="69">
        <f>IF(RES_hh_fech!B4=0,0,RES_hh_fech!B4/RES_summary!B$19)</f>
        <v>68.70657306128615</v>
      </c>
      <c r="C4" s="69">
        <f>IF(RES_hh_fech!C4=0,0,RES_hh_fech!C4/RES_summary!C$19)</f>
        <v>67.939554760301846</v>
      </c>
      <c r="D4" s="69">
        <f>IF(RES_hh_fech!D4=0,0,RES_hh_fech!D4/RES_summary!D$19)</f>
        <v>68.49801078704165</v>
      </c>
      <c r="E4" s="69">
        <f>IF(RES_hh_fech!E4=0,0,RES_hh_fech!E4/RES_summary!E$19)</f>
        <v>69.314311475985747</v>
      </c>
      <c r="F4" s="69">
        <f>IF(RES_hh_fech!F4=0,0,RES_hh_fech!F4/RES_summary!F$19)</f>
        <v>60.484723016320572</v>
      </c>
      <c r="G4" s="69">
        <f>IF(RES_hh_fech!G4=0,0,RES_hh_fech!G4/RES_summary!G$19)</f>
        <v>51.14636618117509</v>
      </c>
      <c r="H4" s="69">
        <f>IF(RES_hh_fech!H4=0,0,RES_hh_fech!H4/RES_summary!H$19)</f>
        <v>50.62971054641617</v>
      </c>
      <c r="I4" s="69">
        <f>IF(RES_hh_fech!I4=0,0,RES_hh_fech!I4/RES_summary!I$19)</f>
        <v>46.768172382360603</v>
      </c>
      <c r="J4" s="69">
        <f>IF(RES_hh_fech!J4=0,0,RES_hh_fech!J4/RES_summary!J$19)</f>
        <v>39.212240030794597</v>
      </c>
      <c r="K4" s="69">
        <f>IF(RES_hh_fech!K4=0,0,RES_hh_fech!K4/RES_summary!K$19)</f>
        <v>42.240579104491729</v>
      </c>
      <c r="L4" s="69">
        <f>IF(RES_hh_fech!L4=0,0,RES_hh_fech!L4/RES_summary!L$19)</f>
        <v>33.489860408179887</v>
      </c>
      <c r="M4" s="69">
        <f>IF(RES_hh_fech!M4=0,0,RES_hh_fech!M4/RES_summary!M$19)</f>
        <v>37.322684164920126</v>
      </c>
      <c r="N4" s="69">
        <f>IF(RES_hh_fech!N4=0,0,RES_hh_fech!N4/RES_summary!N$19)</f>
        <v>34.559936760014317</v>
      </c>
      <c r="O4" s="69">
        <f>IF(RES_hh_fech!O4=0,0,RES_hh_fech!O4/RES_summary!O$19)</f>
        <v>27.215949290135288</v>
      </c>
      <c r="P4" s="69">
        <f>IF(RES_hh_fech!P4=0,0,RES_hh_fech!P4/RES_summary!P$19)</f>
        <v>24.001885926584112</v>
      </c>
      <c r="Q4" s="69">
        <f>IF(RES_hh_fech!Q4=0,0,RES_hh_fech!Q4/RES_summary!Q$19)</f>
        <v>30.222097149818016</v>
      </c>
      <c r="R4" s="69">
        <f>IF(RES_hh_fech!R4=0,0,RES_hh_fech!R4/RES_summary!R$19)</f>
        <v>30.951370740752726</v>
      </c>
      <c r="S4" s="69">
        <f>IF(RES_hh_fech!S4=0,0,RES_hh_fech!S4/RES_summary!S$19)</f>
        <v>31.011134297329598</v>
      </c>
      <c r="T4" s="69">
        <f>IF(RES_hh_fech!T4=0,0,RES_hh_fech!T4/RES_summary!T$19)</f>
        <v>25.982878170618019</v>
      </c>
      <c r="U4" s="69">
        <f>IF(RES_hh_fech!U4=0,0,RES_hh_fech!U4/RES_summary!U$19)</f>
        <v>29.099124062127373</v>
      </c>
      <c r="V4" s="69">
        <f>IF(RES_hh_fech!V4=0,0,RES_hh_fech!V4/RES_summary!V$19)</f>
        <v>29.029885554397946</v>
      </c>
      <c r="W4" s="69">
        <f>IF(RES_hh_fech!W4=0,0,RES_hh_fech!W4/RES_summary!W$19)</f>
        <v>25.539084616428845</v>
      </c>
      <c r="X4" s="69">
        <f>IF(RES_hh_fech!X4=0,0,RES_hh_fech!X4/RES_summary!X$19)</f>
        <v>26.781779748990939</v>
      </c>
      <c r="Y4" s="69">
        <f>IF(RES_hh_fech!Y4=0,0,RES_hh_fech!Y4/RES_summary!Y$19)</f>
        <v>21.003451898945428</v>
      </c>
      <c r="DA4" s="88" t="s">
        <v>297</v>
      </c>
    </row>
    <row r="5" spans="1:105" ht="12" customHeight="1" x14ac:dyDescent="0.25">
      <c r="A5" s="28" t="s">
        <v>51</v>
      </c>
      <c r="B5" s="72">
        <f>IF(RES_hh_fech!B5=0,0,RES_hh_fech!B5/RES_summary!B$19)</f>
        <v>0</v>
      </c>
      <c r="C5" s="72">
        <f>IF(RES_hh_fech!C5=0,0,RES_hh_fech!C5/RES_summary!C$19)</f>
        <v>0</v>
      </c>
      <c r="D5" s="72">
        <f>IF(RES_hh_fech!D5=0,0,RES_hh_fech!D5/RES_summary!D$19)</f>
        <v>0</v>
      </c>
      <c r="E5" s="72">
        <f>IF(RES_hh_fech!E5=0,0,RES_hh_fech!E5/RES_summary!E$19)</f>
        <v>0</v>
      </c>
      <c r="F5" s="72">
        <f>IF(RES_hh_fech!F5=0,0,RES_hh_fech!F5/RES_summary!F$19)</f>
        <v>0</v>
      </c>
      <c r="G5" s="72">
        <f>IF(RES_hh_fech!G5=0,0,RES_hh_fech!G5/RES_summary!G$19)</f>
        <v>0</v>
      </c>
      <c r="H5" s="72">
        <f>IF(RES_hh_fech!H5=0,0,RES_hh_fech!H5/RES_summary!H$19)</f>
        <v>0</v>
      </c>
      <c r="I5" s="72">
        <f>IF(RES_hh_fech!I5=0,0,RES_hh_fech!I5/RES_summary!I$19)</f>
        <v>0</v>
      </c>
      <c r="J5" s="72">
        <f>IF(RES_hh_fech!J5=0,0,RES_hh_fech!J5/RES_summary!J$19)</f>
        <v>0</v>
      </c>
      <c r="K5" s="72">
        <f>IF(RES_hh_fech!K5=0,0,RES_hh_fech!K5/RES_summary!K$19)</f>
        <v>0</v>
      </c>
      <c r="L5" s="72">
        <f>IF(RES_hh_fech!L5=0,0,RES_hh_fech!L5/RES_summary!L$19)</f>
        <v>0</v>
      </c>
      <c r="M5" s="72">
        <f>IF(RES_hh_fech!M5=0,0,RES_hh_fech!M5/RES_summary!M$19)</f>
        <v>0</v>
      </c>
      <c r="N5" s="72">
        <f>IF(RES_hh_fech!N5=0,0,RES_hh_fech!N5/RES_summary!N$19)</f>
        <v>0</v>
      </c>
      <c r="O5" s="72">
        <f>IF(RES_hh_fech!O5=0,0,RES_hh_fech!O5/RES_summary!O$19)</f>
        <v>0</v>
      </c>
      <c r="P5" s="72">
        <f>IF(RES_hh_fech!P5=0,0,RES_hh_fech!P5/RES_summary!P$19)</f>
        <v>0</v>
      </c>
      <c r="Q5" s="72">
        <f>IF(RES_hh_fech!Q5=0,0,RES_hh_fech!Q5/RES_summary!Q$19)</f>
        <v>0</v>
      </c>
      <c r="R5" s="72">
        <f>IF(RES_hh_fech!R5=0,0,RES_hh_fech!R5/RES_summary!R$19)</f>
        <v>0</v>
      </c>
      <c r="S5" s="72">
        <f>IF(RES_hh_fech!S5=0,0,RES_hh_fech!S5/RES_summary!S$19)</f>
        <v>0</v>
      </c>
      <c r="T5" s="72">
        <f>IF(RES_hh_fech!T5=0,0,RES_hh_fech!T5/RES_summary!T$19)</f>
        <v>0</v>
      </c>
      <c r="U5" s="72">
        <f>IF(RES_hh_fech!U5=0,0,RES_hh_fech!U5/RES_summary!U$19)</f>
        <v>0</v>
      </c>
      <c r="V5" s="72">
        <f>IF(RES_hh_fech!V5=0,0,RES_hh_fech!V5/RES_summary!V$19)</f>
        <v>0</v>
      </c>
      <c r="W5" s="72">
        <f>IF(RES_hh_fech!W5=0,0,RES_hh_fech!W5/RES_summary!W$19)</f>
        <v>0</v>
      </c>
      <c r="X5" s="72">
        <f>IF(RES_hh_fech!X5=0,0,RES_hh_fech!X5/RES_summary!X$19)</f>
        <v>0</v>
      </c>
      <c r="Y5" s="72">
        <f>IF(RES_hh_fech!Y5=0,0,RES_hh_fech!Y5/RES_summary!Y$19)</f>
        <v>0</v>
      </c>
      <c r="DA5" s="89" t="s">
        <v>551</v>
      </c>
    </row>
    <row r="6" spans="1:105" ht="12" customHeight="1" x14ac:dyDescent="0.25">
      <c r="A6" s="28" t="s">
        <v>74</v>
      </c>
      <c r="B6" s="72">
        <f>IF(RES_hh_fech!B6=0,0,RES_hh_fech!B6/RES_summary!B$19)</f>
        <v>66.487060162531662</v>
      </c>
      <c r="C6" s="72">
        <f>IF(RES_hh_fech!C6=0,0,RES_hh_fech!C6/RES_summary!C$19)</f>
        <v>66.049964408715326</v>
      </c>
      <c r="D6" s="72">
        <f>IF(RES_hh_fech!D6=0,0,RES_hh_fech!D6/RES_summary!D$19)</f>
        <v>65.330839102918645</v>
      </c>
      <c r="E6" s="72">
        <f>IF(RES_hh_fech!E6=0,0,RES_hh_fech!E6/RES_summary!E$19)</f>
        <v>69.60315675754191</v>
      </c>
      <c r="F6" s="72">
        <f>IF(RES_hh_fech!F6=0,0,RES_hh_fech!F6/RES_summary!F$19)</f>
        <v>65.050713201774073</v>
      </c>
      <c r="G6" s="72">
        <f>IF(RES_hh_fech!G6=0,0,RES_hh_fech!G6/RES_summary!G$19)</f>
        <v>62.244831065756323</v>
      </c>
      <c r="H6" s="72">
        <f>IF(RES_hh_fech!H6=0,0,RES_hh_fech!H6/RES_summary!H$19)</f>
        <v>40.295352364602159</v>
      </c>
      <c r="I6" s="72">
        <f>IF(RES_hh_fech!I6=0,0,RES_hh_fech!I6/RES_summary!I$19)</f>
        <v>42.778877119090978</v>
      </c>
      <c r="J6" s="72">
        <f>IF(RES_hh_fech!J6=0,0,RES_hh_fech!J6/RES_summary!J$19)</f>
        <v>39.423212529910423</v>
      </c>
      <c r="K6" s="72">
        <f>IF(RES_hh_fech!K6=0,0,RES_hh_fech!K6/RES_summary!K$19)</f>
        <v>42.902782675379946</v>
      </c>
      <c r="L6" s="72">
        <f>IF(RES_hh_fech!L6=0,0,RES_hh_fech!L6/RES_summary!L$19)</f>
        <v>35.744728028924769</v>
      </c>
      <c r="M6" s="72">
        <f>IF(RES_hh_fech!M6=0,0,RES_hh_fech!M6/RES_summary!M$19)</f>
        <v>39.51816800132584</v>
      </c>
      <c r="N6" s="72">
        <f>IF(RES_hh_fech!N6=0,0,RES_hh_fech!N6/RES_summary!N$19)</f>
        <v>36.311683507824874</v>
      </c>
      <c r="O6" s="72">
        <f>IF(RES_hh_fech!O6=0,0,RES_hh_fech!O6/RES_summary!O$19)</f>
        <v>29.069270537829716</v>
      </c>
      <c r="P6" s="72">
        <f>IF(RES_hh_fech!P6=0,0,RES_hh_fech!P6/RES_summary!P$19)</f>
        <v>25.98313726187466</v>
      </c>
      <c r="Q6" s="72">
        <f>IF(RES_hh_fech!Q6=0,0,RES_hh_fech!Q6/RES_summary!Q$19)</f>
        <v>31.768766871133217</v>
      </c>
      <c r="R6" s="72">
        <f>IF(RES_hh_fech!R6=0,0,RES_hh_fech!R6/RES_summary!R$19)</f>
        <v>36.05802782619012</v>
      </c>
      <c r="S6" s="72">
        <f>IF(RES_hh_fech!S6=0,0,RES_hh_fech!S6/RES_summary!S$19)</f>
        <v>34.887569400909328</v>
      </c>
      <c r="T6" s="72">
        <f>IF(RES_hh_fech!T6=0,0,RES_hh_fech!T6/RES_summary!T$19)</f>
        <v>30.226631592744013</v>
      </c>
      <c r="U6" s="72">
        <f>IF(RES_hh_fech!U6=0,0,RES_hh_fech!U6/RES_summary!U$19)</f>
        <v>38.105797314989886</v>
      </c>
      <c r="V6" s="72">
        <f>IF(RES_hh_fech!V6=0,0,RES_hh_fech!V6/RES_summary!V$19)</f>
        <v>37.788057889036992</v>
      </c>
      <c r="W6" s="72">
        <f>IF(RES_hh_fech!W6=0,0,RES_hh_fech!W6/RES_summary!W$19)</f>
        <v>36.240993014702525</v>
      </c>
      <c r="X6" s="72">
        <f>IF(RES_hh_fech!X6=0,0,RES_hh_fech!X6/RES_summary!X$19)</f>
        <v>36.470879461185383</v>
      </c>
      <c r="Y6" s="72">
        <f>IF(RES_hh_fech!Y6=0,0,RES_hh_fech!Y6/RES_summary!Y$19)</f>
        <v>30.417799387175538</v>
      </c>
      <c r="DA6" s="89" t="s">
        <v>552</v>
      </c>
    </row>
    <row r="7" spans="1:105" ht="12" customHeight="1" x14ac:dyDescent="0.25">
      <c r="A7" s="28" t="s">
        <v>200</v>
      </c>
      <c r="B7" s="72">
        <f>IF(RES_hh_fech!B7=0,0,RES_hh_fech!B7/RES_summary!B$19)</f>
        <v>70.469336504168467</v>
      </c>
      <c r="C7" s="72">
        <f>IF(RES_hh_fech!C7=0,0,RES_hh_fech!C7/RES_summary!C$19)</f>
        <v>69.734769508867004</v>
      </c>
      <c r="D7" s="72">
        <f>IF(RES_hh_fech!D7=0,0,RES_hh_fech!D7/RES_summary!D$19)</f>
        <v>70.81416529541471</v>
      </c>
      <c r="E7" s="72">
        <f>IF(RES_hh_fech!E7=0,0,RES_hh_fech!E7/RES_summary!E$19)</f>
        <v>71.242454433697105</v>
      </c>
      <c r="F7" s="72">
        <f>IF(RES_hh_fech!F7=0,0,RES_hh_fech!F7/RES_summary!F$19)</f>
        <v>60.856162450956113</v>
      </c>
      <c r="G7" s="72">
        <f>IF(RES_hh_fech!G7=0,0,RES_hh_fech!G7/RES_summary!G$19)</f>
        <v>49.386961333775098</v>
      </c>
      <c r="H7" s="72">
        <f>IF(RES_hh_fech!H7=0,0,RES_hh_fech!H7/RES_summary!H$19)</f>
        <v>56.224026246783183</v>
      </c>
      <c r="I7" s="72">
        <f>IF(RES_hh_fech!I7=0,0,RES_hh_fech!I7/RES_summary!I$19)</f>
        <v>49.982555577619678</v>
      </c>
      <c r="J7" s="72">
        <f>IF(RES_hh_fech!J7=0,0,RES_hh_fech!J7/RES_summary!J$19)</f>
        <v>40.545898347545823</v>
      </c>
      <c r="K7" s="72">
        <f>IF(RES_hh_fech!K7=0,0,RES_hh_fech!K7/RES_summary!K$19)</f>
        <v>44.316232575825403</v>
      </c>
      <c r="L7" s="72">
        <f>IF(RES_hh_fech!L7=0,0,RES_hh_fech!L7/RES_summary!L$19)</f>
        <v>35.474410617716629</v>
      </c>
      <c r="M7" s="72">
        <f>IF(RES_hh_fech!M7=0,0,RES_hh_fech!M7/RES_summary!M$19)</f>
        <v>40.276249582867102</v>
      </c>
      <c r="N7" s="72">
        <f>IF(RES_hh_fech!N7=0,0,RES_hh_fech!N7/RES_summary!N$19)</f>
        <v>38.508836839270757</v>
      </c>
      <c r="O7" s="72">
        <f>IF(RES_hh_fech!O7=0,0,RES_hh_fech!O7/RES_summary!O$19)</f>
        <v>30.967419397433368</v>
      </c>
      <c r="P7" s="72">
        <f>IF(RES_hh_fech!P7=0,0,RES_hh_fech!P7/RES_summary!P$19)</f>
        <v>27.35258633027799</v>
      </c>
      <c r="Q7" s="72">
        <f>IF(RES_hh_fech!Q7=0,0,RES_hh_fech!Q7/RES_summary!Q$19)</f>
        <v>33.359334061150136</v>
      </c>
      <c r="R7" s="72">
        <f>IF(RES_hh_fech!R7=0,0,RES_hh_fech!R7/RES_summary!R$19)</f>
        <v>34.657441309079076</v>
      </c>
      <c r="S7" s="72">
        <f>IF(RES_hh_fech!S7=0,0,RES_hh_fech!S7/RES_summary!S$19)</f>
        <v>36.597803871134623</v>
      </c>
      <c r="T7" s="72">
        <f>IF(RES_hh_fech!T7=0,0,RES_hh_fech!T7/RES_summary!T$19)</f>
        <v>31.6898890010714</v>
      </c>
      <c r="U7" s="72">
        <f>IF(RES_hh_fech!U7=0,0,RES_hh_fech!U7/RES_summary!U$19)</f>
        <v>38.275619373701701</v>
      </c>
      <c r="V7" s="72">
        <f>IF(RES_hh_fech!V7=0,0,RES_hh_fech!V7/RES_summary!V$19)</f>
        <v>39.295021243423164</v>
      </c>
      <c r="W7" s="72">
        <f>IF(RES_hh_fech!W7=0,0,RES_hh_fech!W7/RES_summary!W$19)</f>
        <v>32.942928967392291</v>
      </c>
      <c r="X7" s="72">
        <f>IF(RES_hh_fech!X7=0,0,RES_hh_fech!X7/RES_summary!X$19)</f>
        <v>34.827963811424169</v>
      </c>
      <c r="Y7" s="72">
        <f>IF(RES_hh_fech!Y7=0,0,RES_hh_fech!Y7/RES_summary!Y$19)</f>
        <v>26.742888494886301</v>
      </c>
      <c r="DA7" s="89" t="s">
        <v>553</v>
      </c>
    </row>
    <row r="8" spans="1:105" ht="12" customHeight="1" x14ac:dyDescent="0.25">
      <c r="A8" s="28" t="s">
        <v>189</v>
      </c>
      <c r="B8" s="72">
        <f>IF(RES_hh_fech!B8=0,0,RES_hh_fech!B8/RES_summary!B$19)</f>
        <v>0</v>
      </c>
      <c r="C8" s="72">
        <f>IF(RES_hh_fech!C8=0,0,RES_hh_fech!C8/RES_summary!C$19)</f>
        <v>0</v>
      </c>
      <c r="D8" s="72">
        <f>IF(RES_hh_fech!D8=0,0,RES_hh_fech!D8/RES_summary!D$19)</f>
        <v>0</v>
      </c>
      <c r="E8" s="72">
        <f>IF(RES_hh_fech!E8=0,0,RES_hh_fech!E8/RES_summary!E$19)</f>
        <v>0</v>
      </c>
      <c r="F8" s="72">
        <f>IF(RES_hh_fech!F8=0,0,RES_hh_fech!F8/RES_summary!F$19)</f>
        <v>0</v>
      </c>
      <c r="G8" s="72">
        <f>IF(RES_hh_fech!G8=0,0,RES_hh_fech!G8/RES_summary!G$19)</f>
        <v>0</v>
      </c>
      <c r="H8" s="72">
        <f>IF(RES_hh_fech!H8=0,0,RES_hh_fech!H8/RES_summary!H$19)</f>
        <v>0</v>
      </c>
      <c r="I8" s="72">
        <f>IF(RES_hh_fech!I8=0,0,RES_hh_fech!I8/RES_summary!I$19)</f>
        <v>0</v>
      </c>
      <c r="J8" s="72">
        <f>IF(RES_hh_fech!J8=0,0,RES_hh_fech!J8/RES_summary!J$19)</f>
        <v>0</v>
      </c>
      <c r="K8" s="72">
        <f>IF(RES_hh_fech!K8=0,0,RES_hh_fech!K8/RES_summary!K$19)</f>
        <v>0</v>
      </c>
      <c r="L8" s="72">
        <f>IF(RES_hh_fech!L8=0,0,RES_hh_fech!L8/RES_summary!L$19)</f>
        <v>0</v>
      </c>
      <c r="M8" s="72">
        <f>IF(RES_hh_fech!M8=0,0,RES_hh_fech!M8/RES_summary!M$19)</f>
        <v>0</v>
      </c>
      <c r="N8" s="72">
        <f>IF(RES_hh_fech!N8=0,0,RES_hh_fech!N8/RES_summary!N$19)</f>
        <v>0</v>
      </c>
      <c r="O8" s="72">
        <f>IF(RES_hh_fech!O8=0,0,RES_hh_fech!O8/RES_summary!O$19)</f>
        <v>0</v>
      </c>
      <c r="P8" s="72">
        <f>IF(RES_hh_fech!P8=0,0,RES_hh_fech!P8/RES_summary!P$19)</f>
        <v>0</v>
      </c>
      <c r="Q8" s="72">
        <f>IF(RES_hh_fech!Q8=0,0,RES_hh_fech!Q8/RES_summary!Q$19)</f>
        <v>0</v>
      </c>
      <c r="R8" s="72">
        <f>IF(RES_hh_fech!R8=0,0,RES_hh_fech!R8/RES_summary!R$19)</f>
        <v>0</v>
      </c>
      <c r="S8" s="72">
        <f>IF(RES_hh_fech!S8=0,0,RES_hh_fech!S8/RES_summary!S$19)</f>
        <v>0</v>
      </c>
      <c r="T8" s="72">
        <f>IF(RES_hh_fech!T8=0,0,RES_hh_fech!T8/RES_summary!T$19)</f>
        <v>0</v>
      </c>
      <c r="U8" s="72">
        <f>IF(RES_hh_fech!U8=0,0,RES_hh_fech!U8/RES_summary!U$19)</f>
        <v>0</v>
      </c>
      <c r="V8" s="72">
        <f>IF(RES_hh_fech!V8=0,0,RES_hh_fech!V8/RES_summary!V$19)</f>
        <v>0</v>
      </c>
      <c r="W8" s="72">
        <f>IF(RES_hh_fech!W8=0,0,RES_hh_fech!W8/RES_summary!W$19)</f>
        <v>0</v>
      </c>
      <c r="X8" s="72">
        <f>IF(RES_hh_fech!X8=0,0,RES_hh_fech!X8/RES_summary!X$19)</f>
        <v>0</v>
      </c>
      <c r="Y8" s="72">
        <f>IF(RES_hh_fech!Y8=0,0,RES_hh_fech!Y8/RES_summary!Y$19)</f>
        <v>0</v>
      </c>
      <c r="DA8" s="89" t="s">
        <v>554</v>
      </c>
    </row>
    <row r="9" spans="1:105" ht="12" customHeight="1" x14ac:dyDescent="0.25">
      <c r="A9" s="28" t="s">
        <v>202</v>
      </c>
      <c r="B9" s="72">
        <f>IF(RES_hh_fech!B9=0,0,RES_hh_fech!B9/RES_summary!B$19)</f>
        <v>69.644652206789132</v>
      </c>
      <c r="C9" s="72">
        <f>IF(RES_hh_fech!C9=0,0,RES_hh_fech!C9/RES_summary!C$19)</f>
        <v>66.59613177721846</v>
      </c>
      <c r="D9" s="72">
        <f>IF(RES_hh_fech!D9=0,0,RES_hh_fech!D9/RES_summary!D$19)</f>
        <v>69.766069879691258</v>
      </c>
      <c r="E9" s="72">
        <f>IF(RES_hh_fech!E9=0,0,RES_hh_fech!E9/RES_summary!E$19)</f>
        <v>59.311448126264281</v>
      </c>
      <c r="F9" s="72">
        <f>IF(RES_hh_fech!F9=0,0,RES_hh_fech!F9/RES_summary!F$19)</f>
        <v>52.629567870214387</v>
      </c>
      <c r="G9" s="72">
        <f>IF(RES_hh_fech!G9=0,0,RES_hh_fech!G9/RES_summary!G$19)</f>
        <v>47.497259908420958</v>
      </c>
      <c r="H9" s="72">
        <f>IF(RES_hh_fech!H9=0,0,RES_hh_fech!H9/RES_summary!H$19)</f>
        <v>38.435775242708793</v>
      </c>
      <c r="I9" s="72">
        <f>IF(RES_hh_fech!I9=0,0,RES_hh_fech!I9/RES_summary!I$19)</f>
        <v>33.604929046052554</v>
      </c>
      <c r="J9" s="72">
        <f>IF(RES_hh_fech!J9=0,0,RES_hh_fech!J9/RES_summary!J$19)</f>
        <v>36.878353296150514</v>
      </c>
      <c r="K9" s="72">
        <f>IF(RES_hh_fech!K9=0,0,RES_hh_fech!K9/RES_summary!K$19)</f>
        <v>41.549932707267949</v>
      </c>
      <c r="L9" s="72">
        <f>IF(RES_hh_fech!L9=0,0,RES_hh_fech!L9/RES_summary!L$19)</f>
        <v>26.085586689866673</v>
      </c>
      <c r="M9" s="72">
        <f>IF(RES_hh_fech!M9=0,0,RES_hh_fech!M9/RES_summary!M$19)</f>
        <v>30.238041773454064</v>
      </c>
      <c r="N9" s="72">
        <f>IF(RES_hh_fech!N9=0,0,RES_hh_fech!N9/RES_summary!N$19)</f>
        <v>31.738981329414688</v>
      </c>
      <c r="O9" s="72">
        <f>IF(RES_hh_fech!O9=0,0,RES_hh_fech!O9/RES_summary!O$19)</f>
        <v>25.517975917786437</v>
      </c>
      <c r="P9" s="72">
        <f>IF(RES_hh_fech!P9=0,0,RES_hh_fech!P9/RES_summary!P$19)</f>
        <v>18.737307902904895</v>
      </c>
      <c r="Q9" s="72">
        <f>IF(RES_hh_fech!Q9=0,0,RES_hh_fech!Q9/RES_summary!Q$19)</f>
        <v>27.741223319935958</v>
      </c>
      <c r="R9" s="72">
        <f>IF(RES_hh_fech!R9=0,0,RES_hh_fech!R9/RES_summary!R$19)</f>
        <v>27.470754628043228</v>
      </c>
      <c r="S9" s="72">
        <f>IF(RES_hh_fech!S9=0,0,RES_hh_fech!S9/RES_summary!S$19)</f>
        <v>29.904936381623735</v>
      </c>
      <c r="T9" s="72">
        <f>IF(RES_hh_fech!T9=0,0,RES_hh_fech!T9/RES_summary!T$19)</f>
        <v>30.215458790035665</v>
      </c>
      <c r="U9" s="72">
        <f>IF(RES_hh_fech!U9=0,0,RES_hh_fech!U9/RES_summary!U$19)</f>
        <v>31.331920526087323</v>
      </c>
      <c r="V9" s="72">
        <f>IF(RES_hh_fech!V9=0,0,RES_hh_fech!V9/RES_summary!V$19)</f>
        <v>32.769935746440652</v>
      </c>
      <c r="W9" s="72">
        <f>IF(RES_hh_fech!W9=0,0,RES_hh_fech!W9/RES_summary!W$19)</f>
        <v>29.627163074966795</v>
      </c>
      <c r="X9" s="72">
        <f>IF(RES_hh_fech!X9=0,0,RES_hh_fech!X9/RES_summary!X$19)</f>
        <v>30.484907814446441</v>
      </c>
      <c r="Y9" s="72">
        <f>IF(RES_hh_fech!Y9=0,0,RES_hh_fech!Y9/RES_summary!Y$19)</f>
        <v>25.511546872437304</v>
      </c>
      <c r="DA9" s="89" t="s">
        <v>555</v>
      </c>
    </row>
    <row r="10" spans="1:105" ht="12" customHeight="1" x14ac:dyDescent="0.25">
      <c r="A10" s="28" t="s">
        <v>197</v>
      </c>
      <c r="B10" s="72">
        <f>IF(RES_hh_fech!B10=0,0,RES_hh_fech!B10/RES_summary!B$19)</f>
        <v>0</v>
      </c>
      <c r="C10" s="72">
        <f>IF(RES_hh_fech!C10=0,0,RES_hh_fech!C10/RES_summary!C$19)</f>
        <v>0</v>
      </c>
      <c r="D10" s="72">
        <f>IF(RES_hh_fech!D10=0,0,RES_hh_fech!D10/RES_summary!D$19)</f>
        <v>0</v>
      </c>
      <c r="E10" s="72">
        <f>IF(RES_hh_fech!E10=0,0,RES_hh_fech!E10/RES_summary!E$19)</f>
        <v>0</v>
      </c>
      <c r="F10" s="72">
        <f>IF(RES_hh_fech!F10=0,0,RES_hh_fech!F10/RES_summary!F$19)</f>
        <v>0</v>
      </c>
      <c r="G10" s="72">
        <f>IF(RES_hh_fech!G10=0,0,RES_hh_fech!G10/RES_summary!G$19)</f>
        <v>0</v>
      </c>
      <c r="H10" s="72">
        <f>IF(RES_hh_fech!H10=0,0,RES_hh_fech!H10/RES_summary!H$19)</f>
        <v>0</v>
      </c>
      <c r="I10" s="72">
        <f>IF(RES_hh_fech!I10=0,0,RES_hh_fech!I10/RES_summary!I$19)</f>
        <v>0</v>
      </c>
      <c r="J10" s="72">
        <f>IF(RES_hh_fech!J10=0,0,RES_hh_fech!J10/RES_summary!J$19)</f>
        <v>0</v>
      </c>
      <c r="K10" s="72">
        <f>IF(RES_hh_fech!K10=0,0,RES_hh_fech!K10/RES_summary!K$19)</f>
        <v>0</v>
      </c>
      <c r="L10" s="72">
        <f>IF(RES_hh_fech!L10=0,0,RES_hh_fech!L10/RES_summary!L$19)</f>
        <v>0</v>
      </c>
      <c r="M10" s="72">
        <f>IF(RES_hh_fech!M10=0,0,RES_hh_fech!M10/RES_summary!M$19)</f>
        <v>0</v>
      </c>
      <c r="N10" s="72">
        <f>IF(RES_hh_fech!N10=0,0,RES_hh_fech!N10/RES_summary!N$19)</f>
        <v>0</v>
      </c>
      <c r="O10" s="72">
        <f>IF(RES_hh_fech!O10=0,0,RES_hh_fech!O10/RES_summary!O$19)</f>
        <v>0</v>
      </c>
      <c r="P10" s="72">
        <f>IF(RES_hh_fech!P10=0,0,RES_hh_fech!P10/RES_summary!P$19)</f>
        <v>0</v>
      </c>
      <c r="Q10" s="72">
        <f>IF(RES_hh_fech!Q10=0,0,RES_hh_fech!Q10/RES_summary!Q$19)</f>
        <v>0</v>
      </c>
      <c r="R10" s="72">
        <f>IF(RES_hh_fech!R10=0,0,RES_hh_fech!R10/RES_summary!R$19)</f>
        <v>0</v>
      </c>
      <c r="S10" s="72">
        <f>IF(RES_hh_fech!S10=0,0,RES_hh_fech!S10/RES_summary!S$19)</f>
        <v>0</v>
      </c>
      <c r="T10" s="72">
        <f>IF(RES_hh_fech!T10=0,0,RES_hh_fech!T10/RES_summary!T$19)</f>
        <v>0</v>
      </c>
      <c r="U10" s="72">
        <f>IF(RES_hh_fech!U10=0,0,RES_hh_fech!U10/RES_summary!U$19)</f>
        <v>0</v>
      </c>
      <c r="V10" s="72">
        <f>IF(RES_hh_fech!V10=0,0,RES_hh_fech!V10/RES_summary!V$19)</f>
        <v>0</v>
      </c>
      <c r="W10" s="72">
        <f>IF(RES_hh_fech!W10=0,0,RES_hh_fech!W10/RES_summary!W$19)</f>
        <v>0</v>
      </c>
      <c r="X10" s="72">
        <f>IF(RES_hh_fech!X10=0,0,RES_hh_fech!X10/RES_summary!X$19)</f>
        <v>0</v>
      </c>
      <c r="Y10" s="72">
        <f>IF(RES_hh_fech!Y10=0,0,RES_hh_fech!Y10/RES_summary!Y$19)</f>
        <v>0</v>
      </c>
      <c r="DA10" s="89" t="s">
        <v>556</v>
      </c>
    </row>
    <row r="11" spans="1:105" ht="12" customHeight="1" x14ac:dyDescent="0.25">
      <c r="A11" s="28" t="s">
        <v>198</v>
      </c>
      <c r="B11" s="72">
        <f>IF(RES_hh_fech!B11=0,0,RES_hh_fech!B11/RES_summary!B$19)</f>
        <v>0</v>
      </c>
      <c r="C11" s="72">
        <f>IF(RES_hh_fech!C11=0,0,RES_hh_fech!C11/RES_summary!C$19)</f>
        <v>0</v>
      </c>
      <c r="D11" s="72">
        <f>IF(RES_hh_fech!D11=0,0,RES_hh_fech!D11/RES_summary!D$19)</f>
        <v>0</v>
      </c>
      <c r="E11" s="72">
        <f>IF(RES_hh_fech!E11=0,0,RES_hh_fech!E11/RES_summary!E$19)</f>
        <v>0</v>
      </c>
      <c r="F11" s="72">
        <f>IF(RES_hh_fech!F11=0,0,RES_hh_fech!F11/RES_summary!F$19)</f>
        <v>0</v>
      </c>
      <c r="G11" s="72">
        <f>IF(RES_hh_fech!G11=0,0,RES_hh_fech!G11/RES_summary!G$19)</f>
        <v>0</v>
      </c>
      <c r="H11" s="72">
        <f>IF(RES_hh_fech!H11=0,0,RES_hh_fech!H11/RES_summary!H$19)</f>
        <v>0</v>
      </c>
      <c r="I11" s="72">
        <f>IF(RES_hh_fech!I11=0,0,RES_hh_fech!I11/RES_summary!I$19)</f>
        <v>0</v>
      </c>
      <c r="J11" s="72">
        <f>IF(RES_hh_fech!J11=0,0,RES_hh_fech!J11/RES_summary!J$19)</f>
        <v>0</v>
      </c>
      <c r="K11" s="72">
        <f>IF(RES_hh_fech!K11=0,0,RES_hh_fech!K11/RES_summary!K$19)</f>
        <v>0</v>
      </c>
      <c r="L11" s="72">
        <f>IF(RES_hh_fech!L11=0,0,RES_hh_fech!L11/RES_summary!L$19)</f>
        <v>0</v>
      </c>
      <c r="M11" s="72">
        <f>IF(RES_hh_fech!M11=0,0,RES_hh_fech!M11/RES_summary!M$19)</f>
        <v>0</v>
      </c>
      <c r="N11" s="72">
        <f>IF(RES_hh_fech!N11=0,0,RES_hh_fech!N11/RES_summary!N$19)</f>
        <v>0</v>
      </c>
      <c r="O11" s="72">
        <f>IF(RES_hh_fech!O11=0,0,RES_hh_fech!O11/RES_summary!O$19)</f>
        <v>0</v>
      </c>
      <c r="P11" s="72">
        <f>IF(RES_hh_fech!P11=0,0,RES_hh_fech!P11/RES_summary!P$19)</f>
        <v>0</v>
      </c>
      <c r="Q11" s="72">
        <f>IF(RES_hh_fech!Q11=0,0,RES_hh_fech!Q11/RES_summary!Q$19)</f>
        <v>0</v>
      </c>
      <c r="R11" s="72">
        <f>IF(RES_hh_fech!R11=0,0,RES_hh_fech!R11/RES_summary!R$19)</f>
        <v>0</v>
      </c>
      <c r="S11" s="72">
        <f>IF(RES_hh_fech!S11=0,0,RES_hh_fech!S11/RES_summary!S$19)</f>
        <v>0</v>
      </c>
      <c r="T11" s="72">
        <f>IF(RES_hh_fech!T11=0,0,RES_hh_fech!T11/RES_summary!T$19)</f>
        <v>0</v>
      </c>
      <c r="U11" s="72">
        <f>IF(RES_hh_fech!U11=0,0,RES_hh_fech!U11/RES_summary!U$19)</f>
        <v>0</v>
      </c>
      <c r="V11" s="72">
        <f>IF(RES_hh_fech!V11=0,0,RES_hh_fech!V11/RES_summary!V$19)</f>
        <v>0</v>
      </c>
      <c r="W11" s="72">
        <f>IF(RES_hh_fech!W11=0,0,RES_hh_fech!W11/RES_summary!W$19)</f>
        <v>0</v>
      </c>
      <c r="X11" s="72">
        <f>IF(RES_hh_fech!X11=0,0,RES_hh_fech!X11/RES_summary!X$19)</f>
        <v>0</v>
      </c>
      <c r="Y11" s="72">
        <f>IF(RES_hh_fech!Y11=0,0,RES_hh_fech!Y11/RES_summary!Y$19)</f>
        <v>0</v>
      </c>
      <c r="DA11" s="89" t="s">
        <v>557</v>
      </c>
    </row>
    <row r="12" spans="1:105" ht="12" customHeight="1" x14ac:dyDescent="0.25">
      <c r="A12" s="28" t="s">
        <v>95</v>
      </c>
      <c r="B12" s="72">
        <f>IF(RES_hh_fech!B12=0,0,RES_hh_fech!B12/RES_summary!B$19)</f>
        <v>15.900845775549184</v>
      </c>
      <c r="C12" s="72">
        <f>IF(RES_hh_fech!C12=0,0,RES_hh_fech!C12/RES_summary!C$19)</f>
        <v>14.786882594387984</v>
      </c>
      <c r="D12" s="72">
        <f>IF(RES_hh_fech!D12=0,0,RES_hh_fech!D12/RES_summary!D$19)</f>
        <v>14.513519393159598</v>
      </c>
      <c r="E12" s="72">
        <f>IF(RES_hh_fech!E12=0,0,RES_hh_fech!E12/RES_summary!E$19)</f>
        <v>15.994298237333016</v>
      </c>
      <c r="F12" s="72">
        <f>IF(RES_hh_fech!F12=0,0,RES_hh_fech!F12/RES_summary!F$19)</f>
        <v>12.231803605969302</v>
      </c>
      <c r="G12" s="72">
        <f>IF(RES_hh_fech!G12=0,0,RES_hh_fech!G12/RES_summary!G$19)</f>
        <v>8.2306742989606239</v>
      </c>
      <c r="H12" s="72">
        <f>IF(RES_hh_fech!H12=0,0,RES_hh_fech!H12/RES_summary!H$19)</f>
        <v>7.7732390050481825</v>
      </c>
      <c r="I12" s="72">
        <f>IF(RES_hh_fech!I12=0,0,RES_hh_fech!I12/RES_summary!I$19)</f>
        <v>8.8836475321475241</v>
      </c>
      <c r="J12" s="72">
        <f>IF(RES_hh_fech!J12=0,0,RES_hh_fech!J12/RES_summary!J$19)</f>
        <v>6.1926500783712815</v>
      </c>
      <c r="K12" s="72">
        <f>IF(RES_hh_fech!K12=0,0,RES_hh_fech!K12/RES_summary!K$19)</f>
        <v>5.0928830749191629</v>
      </c>
      <c r="L12" s="72">
        <f>IF(RES_hh_fech!L12=0,0,RES_hh_fech!L12/RES_summary!L$19)</f>
        <v>6.1446524829140259</v>
      </c>
      <c r="M12" s="72">
        <f>IF(RES_hh_fech!M12=0,0,RES_hh_fech!M12/RES_summary!M$19)</f>
        <v>5.8054378263598592</v>
      </c>
      <c r="N12" s="72">
        <f>IF(RES_hh_fech!N12=0,0,RES_hh_fech!N12/RES_summary!N$19)</f>
        <v>5.798735890358496</v>
      </c>
      <c r="O12" s="72">
        <f>IF(RES_hh_fech!O12=0,0,RES_hh_fech!O12/RES_summary!O$19)</f>
        <v>4.7681994758460542</v>
      </c>
      <c r="P12" s="72">
        <f>IF(RES_hh_fech!P12=0,0,RES_hh_fech!P12/RES_summary!P$19)</f>
        <v>4.5654218397862909</v>
      </c>
      <c r="Q12" s="72">
        <f>IF(RES_hh_fech!Q12=0,0,RES_hh_fech!Q12/RES_summary!Q$19)</f>
        <v>4.1930659343191126</v>
      </c>
      <c r="R12" s="72">
        <f>IF(RES_hh_fech!R12=0,0,RES_hh_fech!R12/RES_summary!R$19)</f>
        <v>3.1360096941442519</v>
      </c>
      <c r="S12" s="72">
        <f>IF(RES_hh_fech!S12=0,0,RES_hh_fech!S12/RES_summary!S$19)</f>
        <v>1.7053286091417268</v>
      </c>
      <c r="T12" s="72">
        <f>IF(RES_hh_fech!T12=0,0,RES_hh_fech!T12/RES_summary!T$19)</f>
        <v>6.4430257686004877</v>
      </c>
      <c r="U12" s="72">
        <f>IF(RES_hh_fech!U12=0,0,RES_hh_fech!U12/RES_summary!U$19)</f>
        <v>5.6558130453857363</v>
      </c>
      <c r="V12" s="72">
        <f>IF(RES_hh_fech!V12=0,0,RES_hh_fech!V12/RES_summary!V$19)</f>
        <v>5.1740234905717353</v>
      </c>
      <c r="W12" s="72">
        <f>IF(RES_hh_fech!W12=0,0,RES_hh_fech!W12/RES_summary!W$19)</f>
        <v>5.171888404791571</v>
      </c>
      <c r="X12" s="72">
        <f>IF(RES_hh_fech!X12=0,0,RES_hh_fech!X12/RES_summary!X$19)</f>
        <v>4.5786572018984231</v>
      </c>
      <c r="Y12" s="72">
        <f>IF(RES_hh_fech!Y12=0,0,RES_hh_fech!Y12/RES_summary!Y$19)</f>
        <v>4.4655648386759044</v>
      </c>
      <c r="DA12" s="89" t="s">
        <v>558</v>
      </c>
    </row>
    <row r="13" spans="1:105" ht="12" customHeight="1" x14ac:dyDescent="0.25">
      <c r="A13" s="73" t="s">
        <v>94</v>
      </c>
      <c r="B13" s="74">
        <f>IF(RES_hh_fech!B13=0,0,RES_hh_fech!B13/RES_summary!B$19)</f>
        <v>43.926019575897215</v>
      </c>
      <c r="C13" s="74">
        <f>IF(RES_hh_fech!C13=0,0,RES_hh_fech!C13/RES_summary!C$19)</f>
        <v>43.977855628956334</v>
      </c>
      <c r="D13" s="74">
        <f>IF(RES_hh_fech!D13=0,0,RES_hh_fech!D13/RES_summary!D$19)</f>
        <v>47.427026190381248</v>
      </c>
      <c r="E13" s="74">
        <f>IF(RES_hh_fech!E13=0,0,RES_hh_fech!E13/RES_summary!E$19)</f>
        <v>46.614637617039257</v>
      </c>
      <c r="F13" s="74">
        <f>IF(RES_hh_fech!F13=0,0,RES_hh_fech!F13/RES_summary!F$19)</f>
        <v>41.397149919788902</v>
      </c>
      <c r="G13" s="74">
        <f>IF(RES_hh_fech!G13=0,0,RES_hh_fech!G13/RES_summary!G$19)</f>
        <v>33.863591234164055</v>
      </c>
      <c r="H13" s="74">
        <f>IF(RES_hh_fech!H13=0,0,RES_hh_fech!H13/RES_summary!H$19)</f>
        <v>34.7739420626867</v>
      </c>
      <c r="I13" s="74">
        <f>IF(RES_hh_fech!I13=0,0,RES_hh_fech!I13/RES_summary!I$19)</f>
        <v>40.127329252953039</v>
      </c>
      <c r="J13" s="74">
        <f>IF(RES_hh_fech!J13=0,0,RES_hh_fech!J13/RES_summary!J$19)</f>
        <v>32.314395833595263</v>
      </c>
      <c r="K13" s="74">
        <f>IF(RES_hh_fech!K13=0,0,RES_hh_fech!K13/RES_summary!K$19)</f>
        <v>29.205142894705101</v>
      </c>
      <c r="L13" s="74">
        <f>IF(RES_hh_fech!L13=0,0,RES_hh_fech!L13/RES_summary!L$19)</f>
        <v>27.08432291596689</v>
      </c>
      <c r="M13" s="74">
        <f>IF(RES_hh_fech!M13=0,0,RES_hh_fech!M13/RES_summary!M$19)</f>
        <v>26.535225503063074</v>
      </c>
      <c r="N13" s="74">
        <f>IF(RES_hh_fech!N13=0,0,RES_hh_fech!N13/RES_summary!N$19)</f>
        <v>12.212465507814519</v>
      </c>
      <c r="O13" s="74">
        <f>IF(RES_hh_fech!O13=0,0,RES_hh_fech!O13/RES_summary!O$19)</f>
        <v>5.4048514989432572</v>
      </c>
      <c r="P13" s="74">
        <f>IF(RES_hh_fech!P13=0,0,RES_hh_fech!P13/RES_summary!P$19)</f>
        <v>11.714875771123342</v>
      </c>
      <c r="Q13" s="74">
        <f>IF(RES_hh_fech!Q13=0,0,RES_hh_fech!Q13/RES_summary!Q$19)</f>
        <v>23.14752006005407</v>
      </c>
      <c r="R13" s="74">
        <f>IF(RES_hh_fech!R13=0,0,RES_hh_fech!R13/RES_summary!R$19)</f>
        <v>22.972909855110263</v>
      </c>
      <c r="S13" s="74">
        <f>IF(RES_hh_fech!S13=0,0,RES_hh_fech!S13/RES_summary!S$19)</f>
        <v>26.612481435334569</v>
      </c>
      <c r="T13" s="74">
        <f>IF(RES_hh_fech!T13=0,0,RES_hh_fech!T13/RES_summary!T$19)</f>
        <v>22.642816794819499</v>
      </c>
      <c r="U13" s="74">
        <f>IF(RES_hh_fech!U13=0,0,RES_hh_fech!U13/RES_summary!U$19)</f>
        <v>27.987309918622401</v>
      </c>
      <c r="V13" s="74">
        <f>IF(RES_hh_fech!V13=0,0,RES_hh_fech!V13/RES_summary!V$19)</f>
        <v>28.351533423249197</v>
      </c>
      <c r="W13" s="74">
        <f>IF(RES_hh_fech!W13=0,0,RES_hh_fech!W13/RES_summary!W$19)</f>
        <v>26.036828496302288</v>
      </c>
      <c r="X13" s="74">
        <f>IF(RES_hh_fech!X13=0,0,RES_hh_fech!X13/RES_summary!X$19)</f>
        <v>29.680787264112265</v>
      </c>
      <c r="Y13" s="74">
        <f>IF(RES_hh_fech!Y13=0,0,RES_hh_fech!Y13/RES_summary!Y$19)</f>
        <v>18.781998228287961</v>
      </c>
      <c r="DA13" s="90" t="s">
        <v>559</v>
      </c>
    </row>
    <row r="14" spans="1:105" ht="12" customHeight="1" x14ac:dyDescent="0.25">
      <c r="A14" s="75" t="s">
        <v>97</v>
      </c>
      <c r="B14" s="76">
        <f>IF(RES_hh_fech!B14=0,0,RES_hh_fech!B14/RES_summary!B$19)</f>
        <v>0.20542195572828215</v>
      </c>
      <c r="C14" s="76">
        <f>IF(RES_hh_fech!C14=0,0,RES_hh_fech!C14/RES_summary!C$19)</f>
        <v>0.24236313417136021</v>
      </c>
      <c r="D14" s="76">
        <f>IF(RES_hh_fech!D14=0,0,RES_hh_fech!D14/RES_summary!D$19)</f>
        <v>0.2661485819986445</v>
      </c>
      <c r="E14" s="76">
        <f>IF(RES_hh_fech!E14=0,0,RES_hh_fech!E14/RES_summary!E$19)</f>
        <v>0.25864287627379762</v>
      </c>
      <c r="F14" s="76">
        <f>IF(RES_hh_fech!F14=0,0,RES_hh_fech!F14/RES_summary!F$19)</f>
        <v>0.24847030901435815</v>
      </c>
      <c r="G14" s="76">
        <f>IF(RES_hh_fech!G14=0,0,RES_hh_fech!G14/RES_summary!G$19)</f>
        <v>0.2095513193970221</v>
      </c>
      <c r="H14" s="76">
        <f>IF(RES_hh_fech!H14=0,0,RES_hh_fech!H14/RES_summary!H$19)</f>
        <v>0.18868253150824249</v>
      </c>
      <c r="I14" s="76">
        <f>IF(RES_hh_fech!I14=0,0,RES_hh_fech!I14/RES_summary!I$19)</f>
        <v>0.15489530732377702</v>
      </c>
      <c r="J14" s="76">
        <f>IF(RES_hh_fech!J14=0,0,RES_hh_fech!J14/RES_summary!J$19)</f>
        <v>0.12242451922930471</v>
      </c>
      <c r="K14" s="76">
        <f>IF(RES_hh_fech!K14=0,0,RES_hh_fech!K14/RES_summary!K$19)</f>
        <v>0.14259541892034996</v>
      </c>
      <c r="L14" s="76">
        <f>IF(RES_hh_fech!L14=0,0,RES_hh_fech!L14/RES_summary!L$19)</f>
        <v>0.111173046914134</v>
      </c>
      <c r="M14" s="76">
        <f>IF(RES_hh_fech!M14=0,0,RES_hh_fech!M14/RES_summary!M$19)</f>
        <v>0.14634008318825742</v>
      </c>
      <c r="N14" s="76">
        <f>IF(RES_hh_fech!N14=0,0,RES_hh_fech!N14/RES_summary!N$19)</f>
        <v>0.11056836295318051</v>
      </c>
      <c r="O14" s="76">
        <f>IF(RES_hh_fech!O14=0,0,RES_hh_fech!O14/RES_summary!O$19)</f>
        <v>0.10552186366618037</v>
      </c>
      <c r="P14" s="76">
        <f>IF(RES_hh_fech!P14=0,0,RES_hh_fech!P14/RES_summary!P$19)</f>
        <v>0.11930200305573761</v>
      </c>
      <c r="Q14" s="76">
        <f>IF(RES_hh_fech!Q14=0,0,RES_hh_fech!Q14/RES_summary!Q$19)</f>
        <v>0.13301210280819878</v>
      </c>
      <c r="R14" s="76">
        <f>IF(RES_hh_fech!R14=0,0,RES_hh_fech!R14/RES_summary!R$19)</f>
        <v>0.13896655129692445</v>
      </c>
      <c r="S14" s="76">
        <f>IF(RES_hh_fech!S14=0,0,RES_hh_fech!S14/RES_summary!S$19)</f>
        <v>0.16056683145366388</v>
      </c>
      <c r="T14" s="76">
        <f>IF(RES_hh_fech!T14=0,0,RES_hh_fech!T14/RES_summary!T$19)</f>
        <v>0.12542898127471377</v>
      </c>
      <c r="U14" s="76">
        <f>IF(RES_hh_fech!U14=0,0,RES_hh_fech!U14/RES_summary!U$19)</f>
        <v>0.1509847839008796</v>
      </c>
      <c r="V14" s="76">
        <f>IF(RES_hh_fech!V14=0,0,RES_hh_fech!V14/RES_summary!V$19)</f>
        <v>0.15791923033478311</v>
      </c>
      <c r="W14" s="76">
        <f>IF(RES_hh_fech!W14=0,0,RES_hh_fech!W14/RES_summary!W$19)</f>
        <v>0.14198484814035081</v>
      </c>
      <c r="X14" s="76">
        <f>IF(RES_hh_fech!X14=0,0,RES_hh_fech!X14/RES_summary!X$19)</f>
        <v>0.154522136017781</v>
      </c>
      <c r="Y14" s="76">
        <f>IF(RES_hh_fech!Y14=0,0,RES_hh_fech!Y14/RES_summary!Y$19)</f>
        <v>0.1267369402893444</v>
      </c>
      <c r="DA14" s="91" t="s">
        <v>560</v>
      </c>
    </row>
    <row r="15" spans="1:105" ht="12.95" customHeight="1" x14ac:dyDescent="0.25">
      <c r="A15" s="68" t="s">
        <v>92</v>
      </c>
      <c r="B15" s="69">
        <f>IF(RES_hh_fech!B15=0,0,RES_hh_fech!B15/RES_summary!B$19)</f>
        <v>9.549768950761548</v>
      </c>
      <c r="C15" s="69">
        <f>IF(RES_hh_fech!C15=0,0,RES_hh_fech!C15/RES_summary!C$19)</f>
        <v>7.9483738896619824</v>
      </c>
      <c r="D15" s="69">
        <f>IF(RES_hh_fech!D15=0,0,RES_hh_fech!D15/RES_summary!D$19)</f>
        <v>7.4081740238809335</v>
      </c>
      <c r="E15" s="69">
        <f>IF(RES_hh_fech!E15=0,0,RES_hh_fech!E15/RES_summary!E$19)</f>
        <v>8.2611383189921064</v>
      </c>
      <c r="F15" s="69">
        <f>IF(RES_hh_fech!F15=0,0,RES_hh_fech!F15/RES_summary!F$19)</f>
        <v>7.1516413526861982</v>
      </c>
      <c r="G15" s="69">
        <f>IF(RES_hh_fech!G15=0,0,RES_hh_fech!G15/RES_summary!G$19)</f>
        <v>7.2017740904530525</v>
      </c>
      <c r="H15" s="69">
        <f>IF(RES_hh_fech!H15=0,0,RES_hh_fech!H15/RES_summary!H$19)</f>
        <v>8.8671622323652635</v>
      </c>
      <c r="I15" s="69">
        <f>IF(RES_hh_fech!I15=0,0,RES_hh_fech!I15/RES_summary!I$19)</f>
        <v>10.811057220190913</v>
      </c>
      <c r="J15" s="69">
        <f>IF(RES_hh_fech!J15=0,0,RES_hh_fech!J15/RES_summary!J$19)</f>
        <v>11.399956580031924</v>
      </c>
      <c r="K15" s="69">
        <f>IF(RES_hh_fech!K15=0,0,RES_hh_fech!K15/RES_summary!K$19)</f>
        <v>10.895194374479015</v>
      </c>
      <c r="L15" s="69">
        <f>IF(RES_hh_fech!L15=0,0,RES_hh_fech!L15/RES_summary!L$19)</f>
        <v>11.385098080421971</v>
      </c>
      <c r="M15" s="69">
        <f>IF(RES_hh_fech!M15=0,0,RES_hh_fech!M15/RES_summary!M$19)</f>
        <v>9.5952912237833896</v>
      </c>
      <c r="N15" s="69">
        <f>IF(RES_hh_fech!N15=0,0,RES_hh_fech!N15/RES_summary!N$19)</f>
        <v>11.308142352620459</v>
      </c>
      <c r="O15" s="69">
        <f>IF(RES_hh_fech!O15=0,0,RES_hh_fech!O15/RES_summary!O$19)</f>
        <v>9.2394869516133049</v>
      </c>
      <c r="P15" s="69">
        <f>IF(RES_hh_fech!P15=0,0,RES_hh_fech!P15/RES_summary!P$19)</f>
        <v>7.9998472094393316</v>
      </c>
      <c r="Q15" s="69">
        <f>IF(RES_hh_fech!Q15=0,0,RES_hh_fech!Q15/RES_summary!Q$19)</f>
        <v>8.2200207670818966</v>
      </c>
      <c r="R15" s="69">
        <f>IF(RES_hh_fech!R15=0,0,RES_hh_fech!R15/RES_summary!R$19)</f>
        <v>9.0297652013169838</v>
      </c>
      <c r="S15" s="69">
        <f>IF(RES_hh_fech!S15=0,0,RES_hh_fech!S15/RES_summary!S$19)</f>
        <v>8.3344867291612879</v>
      </c>
      <c r="T15" s="69">
        <f>IF(RES_hh_fech!T15=0,0,RES_hh_fech!T15/RES_summary!T$19)</f>
        <v>9.075906283952234</v>
      </c>
      <c r="U15" s="69">
        <f>IF(RES_hh_fech!U15=0,0,RES_hh_fech!U15/RES_summary!U$19)</f>
        <v>8.9532879992039618</v>
      </c>
      <c r="V15" s="69">
        <f>IF(RES_hh_fech!V15=0,0,RES_hh_fech!V15/RES_summary!V$19)</f>
        <v>8.5423801987109531</v>
      </c>
      <c r="W15" s="69">
        <f>IF(RES_hh_fech!W15=0,0,RES_hh_fech!W15/RES_summary!W$19)</f>
        <v>8.3536474775774856</v>
      </c>
      <c r="X15" s="69">
        <f>IF(RES_hh_fech!X15=0,0,RES_hh_fech!X15/RES_summary!X$19)</f>
        <v>8.202346483650274</v>
      </c>
      <c r="Y15" s="69">
        <f>IF(RES_hh_fech!Y15=0,0,RES_hh_fech!Y15/RES_summary!Y$19)</f>
        <v>8.8896095966052417</v>
      </c>
      <c r="DA15" s="88" t="s">
        <v>298</v>
      </c>
    </row>
    <row r="16" spans="1:105" ht="12" customHeight="1" x14ac:dyDescent="0.25">
      <c r="A16" s="28" t="s">
        <v>91</v>
      </c>
      <c r="B16" s="72">
        <f>IF(RES_hh_fech!B16=0,0,RES_hh_fech!B16/RES_summary!B$19)</f>
        <v>9.549768950761548</v>
      </c>
      <c r="C16" s="72">
        <f>IF(RES_hh_fech!C16=0,0,RES_hh_fech!C16/RES_summary!C$19)</f>
        <v>7.9483738896619824</v>
      </c>
      <c r="D16" s="72">
        <f>IF(RES_hh_fech!D16=0,0,RES_hh_fech!D16/RES_summary!D$19)</f>
        <v>7.4081740238809335</v>
      </c>
      <c r="E16" s="72">
        <f>IF(RES_hh_fech!E16=0,0,RES_hh_fech!E16/RES_summary!E$19)</f>
        <v>8.2611383189921064</v>
      </c>
      <c r="F16" s="72">
        <f>IF(RES_hh_fech!F16=0,0,RES_hh_fech!F16/RES_summary!F$19)</f>
        <v>7.1516413526861982</v>
      </c>
      <c r="G16" s="72">
        <f>IF(RES_hh_fech!G16=0,0,RES_hh_fech!G16/RES_summary!G$19)</f>
        <v>7.2017740904530525</v>
      </c>
      <c r="H16" s="72">
        <f>IF(RES_hh_fech!H16=0,0,RES_hh_fech!H16/RES_summary!H$19)</f>
        <v>8.8671622323652635</v>
      </c>
      <c r="I16" s="72">
        <f>IF(RES_hh_fech!I16=0,0,RES_hh_fech!I16/RES_summary!I$19)</f>
        <v>10.811057220190913</v>
      </c>
      <c r="J16" s="72">
        <f>IF(RES_hh_fech!J16=0,0,RES_hh_fech!J16/RES_summary!J$19)</f>
        <v>11.399956580031924</v>
      </c>
      <c r="K16" s="72">
        <f>IF(RES_hh_fech!K16=0,0,RES_hh_fech!K16/RES_summary!K$19)</f>
        <v>10.895194374479015</v>
      </c>
      <c r="L16" s="72">
        <f>IF(RES_hh_fech!L16=0,0,RES_hh_fech!L16/RES_summary!L$19)</f>
        <v>11.385098080421971</v>
      </c>
      <c r="M16" s="72">
        <f>IF(RES_hh_fech!M16=0,0,RES_hh_fech!M16/RES_summary!M$19)</f>
        <v>9.5952912237833896</v>
      </c>
      <c r="N16" s="72">
        <f>IF(RES_hh_fech!N16=0,0,RES_hh_fech!N16/RES_summary!N$19)</f>
        <v>11.308142352620459</v>
      </c>
      <c r="O16" s="72">
        <f>IF(RES_hh_fech!O16=0,0,RES_hh_fech!O16/RES_summary!O$19)</f>
        <v>9.2394869516133049</v>
      </c>
      <c r="P16" s="72">
        <f>IF(RES_hh_fech!P16=0,0,RES_hh_fech!P16/RES_summary!P$19)</f>
        <v>7.9998472094393316</v>
      </c>
      <c r="Q16" s="72">
        <f>IF(RES_hh_fech!Q16=0,0,RES_hh_fech!Q16/RES_summary!Q$19)</f>
        <v>8.2200207670818966</v>
      </c>
      <c r="R16" s="72">
        <f>IF(RES_hh_fech!R16=0,0,RES_hh_fech!R16/RES_summary!R$19)</f>
        <v>9.0297652013169838</v>
      </c>
      <c r="S16" s="72">
        <f>IF(RES_hh_fech!S16=0,0,RES_hh_fech!S16/RES_summary!S$19)</f>
        <v>8.3344867291612879</v>
      </c>
      <c r="T16" s="72">
        <f>IF(RES_hh_fech!T16=0,0,RES_hh_fech!T16/RES_summary!T$19)</f>
        <v>9.075906283952234</v>
      </c>
      <c r="U16" s="72">
        <f>IF(RES_hh_fech!U16=0,0,RES_hh_fech!U16/RES_summary!U$19)</f>
        <v>8.9532879992039618</v>
      </c>
      <c r="V16" s="72">
        <f>IF(RES_hh_fech!V16=0,0,RES_hh_fech!V16/RES_summary!V$19)</f>
        <v>8.5423801987109531</v>
      </c>
      <c r="W16" s="72">
        <f>IF(RES_hh_fech!W16=0,0,RES_hh_fech!W16/RES_summary!W$19)</f>
        <v>8.3536474775774856</v>
      </c>
      <c r="X16" s="72">
        <f>IF(RES_hh_fech!X16=0,0,RES_hh_fech!X16/RES_summary!X$19)</f>
        <v>8.202346483650274</v>
      </c>
      <c r="Y16" s="72">
        <f>IF(RES_hh_fech!Y16=0,0,RES_hh_fech!Y16/RES_summary!Y$19)</f>
        <v>8.8896095966052417</v>
      </c>
      <c r="DA16" s="89" t="s">
        <v>561</v>
      </c>
    </row>
    <row r="17" spans="1:105" ht="12.95" customHeight="1" x14ac:dyDescent="0.25">
      <c r="A17" s="68" t="s">
        <v>55</v>
      </c>
      <c r="B17" s="69">
        <f>IF(RES_hh_fech!B17=0,0,RES_hh_fech!B17/RES_summary!B$19)</f>
        <v>17.935400676378592</v>
      </c>
      <c r="C17" s="69">
        <f>IF(RES_hh_fech!C17=0,0,RES_hh_fech!C17/RES_summary!C$19)</f>
        <v>16.512351941654025</v>
      </c>
      <c r="D17" s="69">
        <f>IF(RES_hh_fech!D17=0,0,RES_hh_fech!D17/RES_summary!D$19)</f>
        <v>18.646419435586996</v>
      </c>
      <c r="E17" s="69">
        <f>IF(RES_hh_fech!E17=0,0,RES_hh_fech!E17/RES_summary!E$19)</f>
        <v>20.608249475210194</v>
      </c>
      <c r="F17" s="69">
        <f>IF(RES_hh_fech!F17=0,0,RES_hh_fech!F17/RES_summary!F$19)</f>
        <v>21.267069095757346</v>
      </c>
      <c r="G17" s="69">
        <f>IF(RES_hh_fech!G17=0,0,RES_hh_fech!G17/RES_summary!G$19)</f>
        <v>23.682958640139059</v>
      </c>
      <c r="H17" s="69">
        <f>IF(RES_hh_fech!H17=0,0,RES_hh_fech!H17/RES_summary!H$19)</f>
        <v>23.292981147541784</v>
      </c>
      <c r="I17" s="69">
        <f>IF(RES_hh_fech!I17=0,0,RES_hh_fech!I17/RES_summary!I$19)</f>
        <v>25.17694712695814</v>
      </c>
      <c r="J17" s="69">
        <f>IF(RES_hh_fech!J17=0,0,RES_hh_fech!J17/RES_summary!J$19)</f>
        <v>23.931654206310011</v>
      </c>
      <c r="K17" s="69">
        <f>IF(RES_hh_fech!K17=0,0,RES_hh_fech!K17/RES_summary!K$19)</f>
        <v>23.746943436403903</v>
      </c>
      <c r="L17" s="69">
        <f>IF(RES_hh_fech!L17=0,0,RES_hh_fech!L17/RES_summary!L$19)</f>
        <v>22.973215339824353</v>
      </c>
      <c r="M17" s="69">
        <f>IF(RES_hh_fech!M17=0,0,RES_hh_fech!M17/RES_summary!M$19)</f>
        <v>22.893983188930129</v>
      </c>
      <c r="N17" s="69">
        <f>IF(RES_hh_fech!N17=0,0,RES_hh_fech!N17/RES_summary!N$19)</f>
        <v>20.59797476791401</v>
      </c>
      <c r="O17" s="69">
        <f>IF(RES_hh_fech!O17=0,0,RES_hh_fech!O17/RES_summary!O$19)</f>
        <v>17.669214414541905</v>
      </c>
      <c r="P17" s="69">
        <f>IF(RES_hh_fech!P17=0,0,RES_hh_fech!P17/RES_summary!P$19)</f>
        <v>17.29755126269934</v>
      </c>
      <c r="Q17" s="69">
        <f>IF(RES_hh_fech!Q17=0,0,RES_hh_fech!Q17/RES_summary!Q$19)</f>
        <v>18.071503507493127</v>
      </c>
      <c r="R17" s="69">
        <f>IF(RES_hh_fech!R17=0,0,RES_hh_fech!R17/RES_summary!R$19)</f>
        <v>18.87570273657327</v>
      </c>
      <c r="S17" s="69">
        <f>IF(RES_hh_fech!S17=0,0,RES_hh_fech!S17/RES_summary!S$19)</f>
        <v>20.176971677733412</v>
      </c>
      <c r="T17" s="69">
        <f>IF(RES_hh_fech!T17=0,0,RES_hh_fech!T17/RES_summary!T$19)</f>
        <v>19.170381503100216</v>
      </c>
      <c r="U17" s="69">
        <f>IF(RES_hh_fech!U17=0,0,RES_hh_fech!U17/RES_summary!U$19)</f>
        <v>18.931371423604563</v>
      </c>
      <c r="V17" s="69">
        <f>IF(RES_hh_fech!V17=0,0,RES_hh_fech!V17/RES_summary!V$19)</f>
        <v>19.02286219845557</v>
      </c>
      <c r="W17" s="69">
        <f>IF(RES_hh_fech!W17=0,0,RES_hh_fech!W17/RES_summary!W$19)</f>
        <v>18.593776567421585</v>
      </c>
      <c r="X17" s="69">
        <f>IF(RES_hh_fech!X17=0,0,RES_hh_fech!X17/RES_summary!X$19)</f>
        <v>17.778338507925511</v>
      </c>
      <c r="Y17" s="69">
        <f>IF(RES_hh_fech!Y17=0,0,RES_hh_fech!Y17/RES_summary!Y$19)</f>
        <v>16.51460677848176</v>
      </c>
      <c r="DA17" s="88" t="s">
        <v>299</v>
      </c>
    </row>
    <row r="18" spans="1:105" ht="12" customHeight="1" x14ac:dyDescent="0.25">
      <c r="A18" s="28" t="s">
        <v>51</v>
      </c>
      <c r="B18" s="72">
        <f>IF(RES_hh_fech!B18=0,0,RES_hh_fech!B18/RES_summary!B$19)</f>
        <v>0</v>
      </c>
      <c r="C18" s="72">
        <f>IF(RES_hh_fech!C18=0,0,RES_hh_fech!C18/RES_summary!C$19)</f>
        <v>0</v>
      </c>
      <c r="D18" s="72">
        <f>IF(RES_hh_fech!D18=0,0,RES_hh_fech!D18/RES_summary!D$19)</f>
        <v>0</v>
      </c>
      <c r="E18" s="72">
        <f>IF(RES_hh_fech!E18=0,0,RES_hh_fech!E18/RES_summary!E$19)</f>
        <v>0</v>
      </c>
      <c r="F18" s="72">
        <f>IF(RES_hh_fech!F18=0,0,RES_hh_fech!F18/RES_summary!F$19)</f>
        <v>0</v>
      </c>
      <c r="G18" s="72">
        <f>IF(RES_hh_fech!G18=0,0,RES_hh_fech!G18/RES_summary!G$19)</f>
        <v>0</v>
      </c>
      <c r="H18" s="72">
        <f>IF(RES_hh_fech!H18=0,0,RES_hh_fech!H18/RES_summary!H$19)</f>
        <v>0</v>
      </c>
      <c r="I18" s="72">
        <f>IF(RES_hh_fech!I18=0,0,RES_hh_fech!I18/RES_summary!I$19)</f>
        <v>0</v>
      </c>
      <c r="J18" s="72">
        <f>IF(RES_hh_fech!J18=0,0,RES_hh_fech!J18/RES_summary!J$19)</f>
        <v>0</v>
      </c>
      <c r="K18" s="72">
        <f>IF(RES_hh_fech!K18=0,0,RES_hh_fech!K18/RES_summary!K$19)</f>
        <v>0</v>
      </c>
      <c r="L18" s="72">
        <f>IF(RES_hh_fech!L18=0,0,RES_hh_fech!L18/RES_summary!L$19)</f>
        <v>0</v>
      </c>
      <c r="M18" s="72">
        <f>IF(RES_hh_fech!M18=0,0,RES_hh_fech!M18/RES_summary!M$19)</f>
        <v>0</v>
      </c>
      <c r="N18" s="72">
        <f>IF(RES_hh_fech!N18=0,0,RES_hh_fech!N18/RES_summary!N$19)</f>
        <v>0</v>
      </c>
      <c r="O18" s="72">
        <f>IF(RES_hh_fech!O18=0,0,RES_hh_fech!O18/RES_summary!O$19)</f>
        <v>0</v>
      </c>
      <c r="P18" s="72">
        <f>IF(RES_hh_fech!P18=0,0,RES_hh_fech!P18/RES_summary!P$19)</f>
        <v>0</v>
      </c>
      <c r="Q18" s="72">
        <f>IF(RES_hh_fech!Q18=0,0,RES_hh_fech!Q18/RES_summary!Q$19)</f>
        <v>0</v>
      </c>
      <c r="R18" s="72">
        <f>IF(RES_hh_fech!R18=0,0,RES_hh_fech!R18/RES_summary!R$19)</f>
        <v>0</v>
      </c>
      <c r="S18" s="72">
        <f>IF(RES_hh_fech!S18=0,0,RES_hh_fech!S18/RES_summary!S$19)</f>
        <v>0</v>
      </c>
      <c r="T18" s="72">
        <f>IF(RES_hh_fech!T18=0,0,RES_hh_fech!T18/RES_summary!T$19)</f>
        <v>0</v>
      </c>
      <c r="U18" s="72">
        <f>IF(RES_hh_fech!U18=0,0,RES_hh_fech!U18/RES_summary!U$19)</f>
        <v>0</v>
      </c>
      <c r="V18" s="72">
        <f>IF(RES_hh_fech!V18=0,0,RES_hh_fech!V18/RES_summary!V$19)</f>
        <v>0</v>
      </c>
      <c r="W18" s="72">
        <f>IF(RES_hh_fech!W18=0,0,RES_hh_fech!W18/RES_summary!W$19)</f>
        <v>0</v>
      </c>
      <c r="X18" s="72">
        <f>IF(RES_hh_fech!X18=0,0,RES_hh_fech!X18/RES_summary!X$19)</f>
        <v>0</v>
      </c>
      <c r="Y18" s="72">
        <f>IF(RES_hh_fech!Y18=0,0,RES_hh_fech!Y18/RES_summary!Y$19)</f>
        <v>0</v>
      </c>
      <c r="DA18" s="89" t="s">
        <v>562</v>
      </c>
    </row>
    <row r="19" spans="1:105" s="2" customFormat="1" ht="12" customHeight="1" x14ac:dyDescent="0.25">
      <c r="A19" s="28" t="s">
        <v>74</v>
      </c>
      <c r="B19" s="72">
        <f>IF(RES_hh_fech!B19=0,0,RES_hh_fech!B19/RES_summary!B$19)</f>
        <v>32.613576447718138</v>
      </c>
      <c r="C19" s="72">
        <f>IF(RES_hh_fech!C19=0,0,RES_hh_fech!C19/RES_summary!C$19)</f>
        <v>31.405222108669253</v>
      </c>
      <c r="D19" s="72">
        <f>IF(RES_hh_fech!D19=0,0,RES_hh_fech!D19/RES_summary!D$19)</f>
        <v>33.77393568927306</v>
      </c>
      <c r="E19" s="72">
        <f>IF(RES_hh_fech!E19=0,0,RES_hh_fech!E19/RES_summary!E$19)</f>
        <v>35.736234675207584</v>
      </c>
      <c r="F19" s="72">
        <f>IF(RES_hh_fech!F19=0,0,RES_hh_fech!F19/RES_summary!F$19)</f>
        <v>36.533636906589983</v>
      </c>
      <c r="G19" s="72">
        <f>IF(RES_hh_fech!G19=0,0,RES_hh_fech!G19/RES_summary!G$19)</f>
        <v>39.852685338799951</v>
      </c>
      <c r="H19" s="72">
        <f>IF(RES_hh_fech!H19=0,0,RES_hh_fech!H19/RES_summary!H$19)</f>
        <v>39.857358881142034</v>
      </c>
      <c r="I19" s="72">
        <f>IF(RES_hh_fech!I19=0,0,RES_hh_fech!I19/RES_summary!I$19)</f>
        <v>40.645141549015804</v>
      </c>
      <c r="J19" s="72">
        <f>IF(RES_hh_fech!J19=0,0,RES_hh_fech!J19/RES_summary!J$19)</f>
        <v>41.470486676230607</v>
      </c>
      <c r="K19" s="72">
        <f>IF(RES_hh_fech!K19=0,0,RES_hh_fech!K19/RES_summary!K$19)</f>
        <v>41.122685903451568</v>
      </c>
      <c r="L19" s="72">
        <f>IF(RES_hh_fech!L19=0,0,RES_hh_fech!L19/RES_summary!L$19)</f>
        <v>39.421230315830726</v>
      </c>
      <c r="M19" s="72">
        <f>IF(RES_hh_fech!M19=0,0,RES_hh_fech!M19/RES_summary!M$19)</f>
        <v>37.451076690860354</v>
      </c>
      <c r="N19" s="72">
        <f>IF(RES_hh_fech!N19=0,0,RES_hh_fech!N19/RES_summary!N$19)</f>
        <v>33.876810016470223</v>
      </c>
      <c r="O19" s="72">
        <f>IF(RES_hh_fech!O19=0,0,RES_hh_fech!O19/RES_summary!O$19)</f>
        <v>30.651243395314303</v>
      </c>
      <c r="P19" s="72">
        <f>IF(RES_hh_fech!P19=0,0,RES_hh_fech!P19/RES_summary!P$19)</f>
        <v>29.079179849729872</v>
      </c>
      <c r="Q19" s="72">
        <f>IF(RES_hh_fech!Q19=0,0,RES_hh_fech!Q19/RES_summary!Q$19)</f>
        <v>29.329889214735168</v>
      </c>
      <c r="R19" s="72">
        <f>IF(RES_hh_fech!R19=0,0,RES_hh_fech!R19/RES_summary!R$19)</f>
        <v>29.127059436056026</v>
      </c>
      <c r="S19" s="72">
        <f>IF(RES_hh_fech!S19=0,0,RES_hh_fech!S19/RES_summary!S$19)</f>
        <v>29.182892844232658</v>
      </c>
      <c r="T19" s="72">
        <f>IF(RES_hh_fech!T19=0,0,RES_hh_fech!T19/RES_summary!T$19)</f>
        <v>27.492898317919664</v>
      </c>
      <c r="U19" s="72">
        <f>IF(RES_hh_fech!U19=0,0,RES_hh_fech!U19/RES_summary!U$19)</f>
        <v>25.763321140591543</v>
      </c>
      <c r="V19" s="72">
        <f>IF(RES_hh_fech!V19=0,0,RES_hh_fech!V19/RES_summary!V$19)</f>
        <v>23.144449194218918</v>
      </c>
      <c r="W19" s="72">
        <f>IF(RES_hh_fech!W19=0,0,RES_hh_fech!W19/RES_summary!W$19)</f>
        <v>25.715509559386284</v>
      </c>
      <c r="X19" s="72">
        <f>IF(RES_hh_fech!X19=0,0,RES_hh_fech!X19/RES_summary!X$19)</f>
        <v>24.787724591530342</v>
      </c>
      <c r="Y19" s="72">
        <f>IF(RES_hh_fech!Y19=0,0,RES_hh_fech!Y19/RES_summary!Y$19)</f>
        <v>21.350738491248901</v>
      </c>
      <c r="DA19" s="89" t="s">
        <v>563</v>
      </c>
    </row>
    <row r="20" spans="1:105" ht="12" customHeight="1" x14ac:dyDescent="0.25">
      <c r="A20" s="28" t="s">
        <v>200</v>
      </c>
      <c r="B20" s="72">
        <f>IF(RES_hh_fech!B20=0,0,RES_hh_fech!B20/RES_summary!B$19)</f>
        <v>33.611300169215781</v>
      </c>
      <c r="C20" s="72">
        <f>IF(RES_hh_fech!C20=0,0,RES_hh_fech!C20/RES_summary!C$19)</f>
        <v>30.80555268012926</v>
      </c>
      <c r="D20" s="72">
        <f>IF(RES_hh_fech!D20=0,0,RES_hh_fech!D20/RES_summary!D$19)</f>
        <v>33.706428469971556</v>
      </c>
      <c r="E20" s="72">
        <f>IF(RES_hh_fech!E20=0,0,RES_hh_fech!E20/RES_summary!E$19)</f>
        <v>36.829912154073689</v>
      </c>
      <c r="F20" s="72">
        <f>IF(RES_hh_fech!F20=0,0,RES_hh_fech!F20/RES_summary!F$19)</f>
        <v>36.830022915115535</v>
      </c>
      <c r="G20" s="72">
        <f>IF(RES_hh_fech!G20=0,0,RES_hh_fech!G20/RES_summary!G$19)</f>
        <v>37.928260981602897</v>
      </c>
      <c r="H20" s="72">
        <f>IF(RES_hh_fech!H20=0,0,RES_hh_fech!H20/RES_summary!H$19)</f>
        <v>42.675521405725434</v>
      </c>
      <c r="I20" s="72">
        <f>IF(RES_hh_fech!I20=0,0,RES_hh_fech!I20/RES_summary!I$19)</f>
        <v>44.905532228622413</v>
      </c>
      <c r="J20" s="72">
        <f>IF(RES_hh_fech!J20=0,0,RES_hh_fech!J20/RES_summary!J$19)</f>
        <v>42.674967609571567</v>
      </c>
      <c r="K20" s="72">
        <f>IF(RES_hh_fech!K20=0,0,RES_hh_fech!K20/RES_summary!K$19)</f>
        <v>42.217158793739543</v>
      </c>
      <c r="L20" s="72">
        <f>IF(RES_hh_fech!L20=0,0,RES_hh_fech!L20/RES_summary!L$19)</f>
        <v>40.815810382817922</v>
      </c>
      <c r="M20" s="72">
        <f>IF(RES_hh_fech!M20=0,0,RES_hh_fech!M20/RES_summary!M$19)</f>
        <v>38.542752755580935</v>
      </c>
      <c r="N20" s="72">
        <f>IF(RES_hh_fech!N20=0,0,RES_hh_fech!N20/RES_summary!N$19)</f>
        <v>34.969216516315377</v>
      </c>
      <c r="O20" s="72">
        <f>IF(RES_hh_fech!O20=0,0,RES_hh_fech!O20/RES_summary!O$19)</f>
        <v>32.32929608725555</v>
      </c>
      <c r="P20" s="72">
        <f>IF(RES_hh_fech!P20=0,0,RES_hh_fech!P20/RES_summary!P$19)</f>
        <v>33.925717121141531</v>
      </c>
      <c r="Q20" s="72">
        <f>IF(RES_hh_fech!Q20=0,0,RES_hh_fech!Q20/RES_summary!Q$19)</f>
        <v>31.376458540329253</v>
      </c>
      <c r="R20" s="72">
        <f>IF(RES_hh_fech!R20=0,0,RES_hh_fech!R20/RES_summary!R$19)</f>
        <v>30.610306625633683</v>
      </c>
      <c r="S20" s="72">
        <f>IF(RES_hh_fech!S20=0,0,RES_hh_fech!S20/RES_summary!S$19)</f>
        <v>30.851981159540607</v>
      </c>
      <c r="T20" s="72">
        <f>IF(RES_hh_fech!T20=0,0,RES_hh_fech!T20/RES_summary!T$19)</f>
        <v>27.186132298349783</v>
      </c>
      <c r="U20" s="72">
        <f>IF(RES_hh_fech!U20=0,0,RES_hh_fech!U20/RES_summary!U$19)</f>
        <v>34.478252969248771</v>
      </c>
      <c r="V20" s="72">
        <f>IF(RES_hh_fech!V20=0,0,RES_hh_fech!V20/RES_summary!V$19)</f>
        <v>32.975069652495684</v>
      </c>
      <c r="W20" s="72">
        <f>IF(RES_hh_fech!W20=0,0,RES_hh_fech!W20/RES_summary!W$19)</f>
        <v>26.78187626546897</v>
      </c>
      <c r="X20" s="72">
        <f>IF(RES_hh_fech!X20=0,0,RES_hh_fech!X20/RES_summary!X$19)</f>
        <v>27.32992238633615</v>
      </c>
      <c r="Y20" s="72">
        <f>IF(RES_hh_fech!Y20=0,0,RES_hh_fech!Y20/RES_summary!Y$19)</f>
        <v>24.438846564215908</v>
      </c>
      <c r="DA20" s="89" t="s">
        <v>564</v>
      </c>
    </row>
    <row r="21" spans="1:105" ht="12" customHeight="1" x14ac:dyDescent="0.25">
      <c r="A21" s="28" t="s">
        <v>189</v>
      </c>
      <c r="B21" s="72">
        <f>IF(RES_hh_fech!B21=0,0,RES_hh_fech!B21/RES_summary!B$19)</f>
        <v>0</v>
      </c>
      <c r="C21" s="72">
        <f>IF(RES_hh_fech!C21=0,0,RES_hh_fech!C21/RES_summary!C$19)</f>
        <v>0</v>
      </c>
      <c r="D21" s="72">
        <f>IF(RES_hh_fech!D21=0,0,RES_hh_fech!D21/RES_summary!D$19)</f>
        <v>0</v>
      </c>
      <c r="E21" s="72">
        <f>IF(RES_hh_fech!E21=0,0,RES_hh_fech!E21/RES_summary!E$19)</f>
        <v>0</v>
      </c>
      <c r="F21" s="72">
        <f>IF(RES_hh_fech!F21=0,0,RES_hh_fech!F21/RES_summary!F$19)</f>
        <v>0</v>
      </c>
      <c r="G21" s="72">
        <f>IF(RES_hh_fech!G21=0,0,RES_hh_fech!G21/RES_summary!G$19)</f>
        <v>0</v>
      </c>
      <c r="H21" s="72">
        <f>IF(RES_hh_fech!H21=0,0,RES_hh_fech!H21/RES_summary!H$19)</f>
        <v>0</v>
      </c>
      <c r="I21" s="72">
        <f>IF(RES_hh_fech!I21=0,0,RES_hh_fech!I21/RES_summary!I$19)</f>
        <v>0</v>
      </c>
      <c r="J21" s="72">
        <f>IF(RES_hh_fech!J21=0,0,RES_hh_fech!J21/RES_summary!J$19)</f>
        <v>0</v>
      </c>
      <c r="K21" s="72">
        <f>IF(RES_hh_fech!K21=0,0,RES_hh_fech!K21/RES_summary!K$19)</f>
        <v>0</v>
      </c>
      <c r="L21" s="72">
        <f>IF(RES_hh_fech!L21=0,0,RES_hh_fech!L21/RES_summary!L$19)</f>
        <v>0</v>
      </c>
      <c r="M21" s="72">
        <f>IF(RES_hh_fech!M21=0,0,RES_hh_fech!M21/RES_summary!M$19)</f>
        <v>0</v>
      </c>
      <c r="N21" s="72">
        <f>IF(RES_hh_fech!N21=0,0,RES_hh_fech!N21/RES_summary!N$19)</f>
        <v>0</v>
      </c>
      <c r="O21" s="72">
        <f>IF(RES_hh_fech!O21=0,0,RES_hh_fech!O21/RES_summary!O$19)</f>
        <v>0</v>
      </c>
      <c r="P21" s="72">
        <f>IF(RES_hh_fech!P21=0,0,RES_hh_fech!P21/RES_summary!P$19)</f>
        <v>0</v>
      </c>
      <c r="Q21" s="72">
        <f>IF(RES_hh_fech!Q21=0,0,RES_hh_fech!Q21/RES_summary!Q$19)</f>
        <v>0</v>
      </c>
      <c r="R21" s="72">
        <f>IF(RES_hh_fech!R21=0,0,RES_hh_fech!R21/RES_summary!R$19)</f>
        <v>0</v>
      </c>
      <c r="S21" s="72">
        <f>IF(RES_hh_fech!S21=0,0,RES_hh_fech!S21/RES_summary!S$19)</f>
        <v>0</v>
      </c>
      <c r="T21" s="72">
        <f>IF(RES_hh_fech!T21=0,0,RES_hh_fech!T21/RES_summary!T$19)</f>
        <v>0</v>
      </c>
      <c r="U21" s="72">
        <f>IF(RES_hh_fech!U21=0,0,RES_hh_fech!U21/RES_summary!U$19)</f>
        <v>0</v>
      </c>
      <c r="V21" s="72">
        <f>IF(RES_hh_fech!V21=0,0,RES_hh_fech!V21/RES_summary!V$19)</f>
        <v>0</v>
      </c>
      <c r="W21" s="72">
        <f>IF(RES_hh_fech!W21=0,0,RES_hh_fech!W21/RES_summary!W$19)</f>
        <v>0</v>
      </c>
      <c r="X21" s="72">
        <f>IF(RES_hh_fech!X21=0,0,RES_hh_fech!X21/RES_summary!X$19)</f>
        <v>0</v>
      </c>
      <c r="Y21" s="72">
        <f>IF(RES_hh_fech!Y21=0,0,RES_hh_fech!Y21/RES_summary!Y$19)</f>
        <v>0</v>
      </c>
      <c r="DA21" s="89" t="s">
        <v>565</v>
      </c>
    </row>
    <row r="22" spans="1:105" ht="12" customHeight="1" x14ac:dyDescent="0.25">
      <c r="A22" s="28" t="s">
        <v>202</v>
      </c>
      <c r="B22" s="72">
        <f>IF(RES_hh_fech!B22=0,0,RES_hh_fech!B22/RES_summary!B$19)</f>
        <v>30.847335294281205</v>
      </c>
      <c r="C22" s="72">
        <f>IF(RES_hh_fech!C22=0,0,RES_hh_fech!C22/RES_summary!C$19)</f>
        <v>27.604207456234608</v>
      </c>
      <c r="D22" s="72">
        <f>IF(RES_hh_fech!D22=0,0,RES_hh_fech!D22/RES_summary!D$19)</f>
        <v>28.923180308609023</v>
      </c>
      <c r="E22" s="72">
        <f>IF(RES_hh_fech!E22=0,0,RES_hh_fech!E22/RES_summary!E$19)</f>
        <v>26.064926023088333</v>
      </c>
      <c r="F22" s="72">
        <f>IF(RES_hh_fech!F22=0,0,RES_hh_fech!F22/RES_summary!F$19)</f>
        <v>26.928683781348504</v>
      </c>
      <c r="G22" s="72">
        <f>IF(RES_hh_fech!G22=0,0,RES_hh_fech!G22/RES_summary!G$19)</f>
        <v>31.110018857102435</v>
      </c>
      <c r="H22" s="72">
        <f>IF(RES_hh_fech!H22=0,0,RES_hh_fech!H22/RES_summary!H$19)</f>
        <v>25.317653446026284</v>
      </c>
      <c r="I22" s="72">
        <f>IF(RES_hh_fech!I22=0,0,RES_hh_fech!I22/RES_summary!I$19)</f>
        <v>27.111819075738342</v>
      </c>
      <c r="J22" s="72">
        <f>IF(RES_hh_fech!J22=0,0,RES_hh_fech!J22/RES_summary!J$19)</f>
        <v>33.772519550888155</v>
      </c>
      <c r="K22" s="72">
        <f>IF(RES_hh_fech!K22=0,0,RES_hh_fech!K22/RES_summary!K$19)</f>
        <v>34.635408498805234</v>
      </c>
      <c r="L22" s="72">
        <f>IF(RES_hh_fech!L22=0,0,RES_hh_fech!L22/RES_summary!L$19)</f>
        <v>26.542233271683443</v>
      </c>
      <c r="M22" s="72">
        <f>IF(RES_hh_fech!M22=0,0,RES_hh_fech!M22/RES_summary!M$19)</f>
        <v>27.371048006944179</v>
      </c>
      <c r="N22" s="72">
        <f>IF(RES_hh_fech!N22=0,0,RES_hh_fech!N22/RES_summary!N$19)</f>
        <v>25.077400228955923</v>
      </c>
      <c r="O22" s="72">
        <f>IF(RES_hh_fech!O22=0,0,RES_hh_fech!O22/RES_summary!O$19)</f>
        <v>22.760726838242942</v>
      </c>
      <c r="P22" s="72">
        <f>IF(RES_hh_fech!P22=0,0,RES_hh_fech!P22/RES_summary!P$19)</f>
        <v>22.62495246876124</v>
      </c>
      <c r="Q22" s="72">
        <f>IF(RES_hh_fech!Q22=0,0,RES_hh_fech!Q22/RES_summary!Q$19)</f>
        <v>22.915749015508805</v>
      </c>
      <c r="R22" s="72">
        <f>IF(RES_hh_fech!R22=0,0,RES_hh_fech!R22/RES_summary!R$19)</f>
        <v>23.329591767751825</v>
      </c>
      <c r="S22" s="72">
        <f>IF(RES_hh_fech!S22=0,0,RES_hh_fech!S22/RES_summary!S$19)</f>
        <v>24.171259458968571</v>
      </c>
      <c r="T22" s="72">
        <f>IF(RES_hh_fech!T22=0,0,RES_hh_fech!T22/RES_summary!T$19)</f>
        <v>23.154140546337089</v>
      </c>
      <c r="U22" s="72">
        <f>IF(RES_hh_fech!U22=0,0,RES_hh_fech!U22/RES_summary!U$19)</f>
        <v>23.21875709891026</v>
      </c>
      <c r="V22" s="72">
        <f>IF(RES_hh_fech!V22=0,0,RES_hh_fech!V22/RES_summary!V$19)</f>
        <v>22.930616427390202</v>
      </c>
      <c r="W22" s="72">
        <f>IF(RES_hh_fech!W22=0,0,RES_hh_fech!W22/RES_summary!W$19)</f>
        <v>22.10284673681803</v>
      </c>
      <c r="X22" s="72">
        <f>IF(RES_hh_fech!X22=0,0,RES_hh_fech!X22/RES_summary!X$19)</f>
        <v>20.75456566334152</v>
      </c>
      <c r="Y22" s="72">
        <f>IF(RES_hh_fech!Y22=0,0,RES_hh_fech!Y22/RES_summary!Y$19)</f>
        <v>18.966566428092335</v>
      </c>
      <c r="DA22" s="89" t="s">
        <v>566</v>
      </c>
    </row>
    <row r="23" spans="1:105" ht="12" customHeight="1" x14ac:dyDescent="0.25">
      <c r="A23" s="28" t="s">
        <v>197</v>
      </c>
      <c r="B23" s="72">
        <f>IF(RES_hh_fech!B23=0,0,RES_hh_fech!B23/RES_summary!B$19)</f>
        <v>0</v>
      </c>
      <c r="C23" s="72">
        <f>IF(RES_hh_fech!C23=0,0,RES_hh_fech!C23/RES_summary!C$19)</f>
        <v>0</v>
      </c>
      <c r="D23" s="72">
        <f>IF(RES_hh_fech!D23=0,0,RES_hh_fech!D23/RES_summary!D$19)</f>
        <v>0</v>
      </c>
      <c r="E23" s="72">
        <f>IF(RES_hh_fech!E23=0,0,RES_hh_fech!E23/RES_summary!E$19)</f>
        <v>0</v>
      </c>
      <c r="F23" s="72">
        <f>IF(RES_hh_fech!F23=0,0,RES_hh_fech!F23/RES_summary!F$19)</f>
        <v>0</v>
      </c>
      <c r="G23" s="72">
        <f>IF(RES_hh_fech!G23=0,0,RES_hh_fech!G23/RES_summary!G$19)</f>
        <v>0</v>
      </c>
      <c r="H23" s="72">
        <f>IF(RES_hh_fech!H23=0,0,RES_hh_fech!H23/RES_summary!H$19)</f>
        <v>0</v>
      </c>
      <c r="I23" s="72">
        <f>IF(RES_hh_fech!I23=0,0,RES_hh_fech!I23/RES_summary!I$19)</f>
        <v>0</v>
      </c>
      <c r="J23" s="72">
        <f>IF(RES_hh_fech!J23=0,0,RES_hh_fech!J23/RES_summary!J$19)</f>
        <v>0</v>
      </c>
      <c r="K23" s="72">
        <f>IF(RES_hh_fech!K23=0,0,RES_hh_fech!K23/RES_summary!K$19)</f>
        <v>0</v>
      </c>
      <c r="L23" s="72">
        <f>IF(RES_hh_fech!L23=0,0,RES_hh_fech!L23/RES_summary!L$19)</f>
        <v>0</v>
      </c>
      <c r="M23" s="72">
        <f>IF(RES_hh_fech!M23=0,0,RES_hh_fech!M23/RES_summary!M$19)</f>
        <v>0</v>
      </c>
      <c r="N23" s="72">
        <f>IF(RES_hh_fech!N23=0,0,RES_hh_fech!N23/RES_summary!N$19)</f>
        <v>0</v>
      </c>
      <c r="O23" s="72">
        <f>IF(RES_hh_fech!O23=0,0,RES_hh_fech!O23/RES_summary!O$19)</f>
        <v>0</v>
      </c>
      <c r="P23" s="72">
        <f>IF(RES_hh_fech!P23=0,0,RES_hh_fech!P23/RES_summary!P$19)</f>
        <v>0</v>
      </c>
      <c r="Q23" s="72">
        <f>IF(RES_hh_fech!Q23=0,0,RES_hh_fech!Q23/RES_summary!Q$19)</f>
        <v>0</v>
      </c>
      <c r="R23" s="72">
        <f>IF(RES_hh_fech!R23=0,0,RES_hh_fech!R23/RES_summary!R$19)</f>
        <v>0</v>
      </c>
      <c r="S23" s="72">
        <f>IF(RES_hh_fech!S23=0,0,RES_hh_fech!S23/RES_summary!S$19)</f>
        <v>0</v>
      </c>
      <c r="T23" s="72">
        <f>IF(RES_hh_fech!T23=0,0,RES_hh_fech!T23/RES_summary!T$19)</f>
        <v>0</v>
      </c>
      <c r="U23" s="72">
        <f>IF(RES_hh_fech!U23=0,0,RES_hh_fech!U23/RES_summary!U$19)</f>
        <v>0</v>
      </c>
      <c r="V23" s="72">
        <f>IF(RES_hh_fech!V23=0,0,RES_hh_fech!V23/RES_summary!V$19)</f>
        <v>0</v>
      </c>
      <c r="W23" s="72">
        <f>IF(RES_hh_fech!W23=0,0,RES_hh_fech!W23/RES_summary!W$19)</f>
        <v>0</v>
      </c>
      <c r="X23" s="72">
        <f>IF(RES_hh_fech!X23=0,0,RES_hh_fech!X23/RES_summary!X$19)</f>
        <v>0</v>
      </c>
      <c r="Y23" s="72">
        <f>IF(RES_hh_fech!Y23=0,0,RES_hh_fech!Y23/RES_summary!Y$19)</f>
        <v>0</v>
      </c>
      <c r="DA23" s="89" t="s">
        <v>567</v>
      </c>
    </row>
    <row r="24" spans="1:105" ht="12" customHeight="1" x14ac:dyDescent="0.25">
      <c r="A24" s="28" t="s">
        <v>198</v>
      </c>
      <c r="B24" s="72">
        <f>IF(RES_hh_fech!B24=0,0,RES_hh_fech!B24/RES_summary!B$19)</f>
        <v>0</v>
      </c>
      <c r="C24" s="72">
        <f>IF(RES_hh_fech!C24=0,0,RES_hh_fech!C24/RES_summary!C$19)</f>
        <v>0</v>
      </c>
      <c r="D24" s="72">
        <f>IF(RES_hh_fech!D24=0,0,RES_hh_fech!D24/RES_summary!D$19)</f>
        <v>0</v>
      </c>
      <c r="E24" s="72">
        <f>IF(RES_hh_fech!E24=0,0,RES_hh_fech!E24/RES_summary!E$19)</f>
        <v>0</v>
      </c>
      <c r="F24" s="72">
        <f>IF(RES_hh_fech!F24=0,0,RES_hh_fech!F24/RES_summary!F$19)</f>
        <v>0</v>
      </c>
      <c r="G24" s="72">
        <f>IF(RES_hh_fech!G24=0,0,RES_hh_fech!G24/RES_summary!G$19)</f>
        <v>0</v>
      </c>
      <c r="H24" s="72">
        <f>IF(RES_hh_fech!H24=0,0,RES_hh_fech!H24/RES_summary!H$19)</f>
        <v>0</v>
      </c>
      <c r="I24" s="72">
        <f>IF(RES_hh_fech!I24=0,0,RES_hh_fech!I24/RES_summary!I$19)</f>
        <v>0</v>
      </c>
      <c r="J24" s="72">
        <f>IF(RES_hh_fech!J24=0,0,RES_hh_fech!J24/RES_summary!J$19)</f>
        <v>0</v>
      </c>
      <c r="K24" s="72">
        <f>IF(RES_hh_fech!K24=0,0,RES_hh_fech!K24/RES_summary!K$19)</f>
        <v>0</v>
      </c>
      <c r="L24" s="72">
        <f>IF(RES_hh_fech!L24=0,0,RES_hh_fech!L24/RES_summary!L$19)</f>
        <v>0</v>
      </c>
      <c r="M24" s="72">
        <f>IF(RES_hh_fech!M24=0,0,RES_hh_fech!M24/RES_summary!M$19)</f>
        <v>0</v>
      </c>
      <c r="N24" s="72">
        <f>IF(RES_hh_fech!N24=0,0,RES_hh_fech!N24/RES_summary!N$19)</f>
        <v>0</v>
      </c>
      <c r="O24" s="72">
        <f>IF(RES_hh_fech!O24=0,0,RES_hh_fech!O24/RES_summary!O$19)</f>
        <v>0</v>
      </c>
      <c r="P24" s="72">
        <f>IF(RES_hh_fech!P24=0,0,RES_hh_fech!P24/RES_summary!P$19)</f>
        <v>0</v>
      </c>
      <c r="Q24" s="72">
        <f>IF(RES_hh_fech!Q24=0,0,RES_hh_fech!Q24/RES_summary!Q$19)</f>
        <v>0</v>
      </c>
      <c r="R24" s="72">
        <f>IF(RES_hh_fech!R24=0,0,RES_hh_fech!R24/RES_summary!R$19)</f>
        <v>0</v>
      </c>
      <c r="S24" s="72">
        <f>IF(RES_hh_fech!S24=0,0,RES_hh_fech!S24/RES_summary!S$19)</f>
        <v>0</v>
      </c>
      <c r="T24" s="72">
        <f>IF(RES_hh_fech!T24=0,0,RES_hh_fech!T24/RES_summary!T$19)</f>
        <v>0</v>
      </c>
      <c r="U24" s="72">
        <f>IF(RES_hh_fech!U24=0,0,RES_hh_fech!U24/RES_summary!U$19)</f>
        <v>0</v>
      </c>
      <c r="V24" s="72">
        <f>IF(RES_hh_fech!V24=0,0,RES_hh_fech!V24/RES_summary!V$19)</f>
        <v>0</v>
      </c>
      <c r="W24" s="72">
        <f>IF(RES_hh_fech!W24=0,0,RES_hh_fech!W24/RES_summary!W$19)</f>
        <v>0</v>
      </c>
      <c r="X24" s="72">
        <f>IF(RES_hh_fech!X24=0,0,RES_hh_fech!X24/RES_summary!X$19)</f>
        <v>0</v>
      </c>
      <c r="Y24" s="72">
        <f>IF(RES_hh_fech!Y24=0,0,RES_hh_fech!Y24/RES_summary!Y$19)</f>
        <v>0</v>
      </c>
      <c r="DA24" s="89" t="s">
        <v>568</v>
      </c>
    </row>
    <row r="25" spans="1:105" ht="12" customHeight="1" x14ac:dyDescent="0.25">
      <c r="A25" s="73" t="s">
        <v>53</v>
      </c>
      <c r="B25" s="74">
        <f>IF(RES_hh_fech!B25=0,0,RES_hh_fech!B25/RES_summary!B$19)</f>
        <v>4.5487173172501976</v>
      </c>
      <c r="C25" s="74">
        <f>IF(RES_hh_fech!C25=0,0,RES_hh_fech!C25/RES_summary!C$19)</f>
        <v>3.864800594569866</v>
      </c>
      <c r="D25" s="74">
        <f>IF(RES_hh_fech!D25=0,0,RES_hh_fech!D25/RES_summary!D$19)</f>
        <v>6.0631094849506795</v>
      </c>
      <c r="E25" s="74">
        <f>IF(RES_hh_fech!E25=0,0,RES_hh_fech!E25/RES_summary!E$19)</f>
        <v>8.0520313373992582</v>
      </c>
      <c r="F25" s="74">
        <f>IF(RES_hh_fech!F25=0,0,RES_hh_fech!F25/RES_summary!F$19)</f>
        <v>8.0123979956753946</v>
      </c>
      <c r="G25" s="74">
        <f>IF(RES_hh_fech!G25=0,0,RES_hh_fech!G25/RES_summary!G$19)</f>
        <v>10.334972082829049</v>
      </c>
      <c r="H25" s="74">
        <f>IF(RES_hh_fech!H25=0,0,RES_hh_fech!H25/RES_summary!H$19)</f>
        <v>9.3280759631024015</v>
      </c>
      <c r="I25" s="74">
        <f>IF(RES_hh_fech!I25=0,0,RES_hh_fech!I25/RES_summary!I$19)</f>
        <v>8.6895014710271834</v>
      </c>
      <c r="J25" s="74">
        <f>IF(RES_hh_fech!J25=0,0,RES_hh_fech!J25/RES_summary!J$19)</f>
        <v>7.9617673722500513</v>
      </c>
      <c r="K25" s="74">
        <f>IF(RES_hh_fech!K25=0,0,RES_hh_fech!K25/RES_summary!K$19)</f>
        <v>7.8822356401967264</v>
      </c>
      <c r="L25" s="74">
        <f>IF(RES_hh_fech!L25=0,0,RES_hh_fech!L25/RES_summary!L$19)</f>
        <v>6.9036561548974831</v>
      </c>
      <c r="M25" s="74">
        <f>IF(RES_hh_fech!M25=0,0,RES_hh_fech!M25/RES_summary!M$19)</f>
        <v>6.9618890962877629</v>
      </c>
      <c r="N25" s="74">
        <f>IF(RES_hh_fech!N25=0,0,RES_hh_fech!N25/RES_summary!N$19)</f>
        <v>4.7004346269492574</v>
      </c>
      <c r="O25" s="74">
        <f>IF(RES_hh_fech!O25=0,0,RES_hh_fech!O25/RES_summary!O$19)</f>
        <v>1.5141209876719131</v>
      </c>
      <c r="P25" s="74">
        <f>IF(RES_hh_fech!P25=0,0,RES_hh_fech!P25/RES_summary!P$19)</f>
        <v>1.1252767340555634</v>
      </c>
      <c r="Q25" s="74">
        <f>IF(RES_hh_fech!Q25=0,0,RES_hh_fech!Q25/RES_summary!Q$19)</f>
        <v>1.9485925927578742</v>
      </c>
      <c r="R25" s="74">
        <f>IF(RES_hh_fech!R25=0,0,RES_hh_fech!R25/RES_summary!R$19)</f>
        <v>2.579611804933315</v>
      </c>
      <c r="S25" s="74">
        <f>IF(RES_hh_fech!S25=0,0,RES_hh_fech!S25/RES_summary!S$19)</f>
        <v>3.9105876521121994</v>
      </c>
      <c r="T25" s="74">
        <f>IF(RES_hh_fech!T25=0,0,RES_hh_fech!T25/RES_summary!T$19)</f>
        <v>2.9975571265050718</v>
      </c>
      <c r="U25" s="74">
        <f>IF(RES_hh_fech!U25=0,0,RES_hh_fech!U25/RES_summary!U$19)</f>
        <v>2.3974013718261609</v>
      </c>
      <c r="V25" s="74">
        <f>IF(RES_hh_fech!V25=0,0,RES_hh_fech!V25/RES_summary!V$19)</f>
        <v>2.7197143169908267</v>
      </c>
      <c r="W25" s="74">
        <f>IF(RES_hh_fech!W25=0,0,RES_hh_fech!W25/RES_summary!W$19)</f>
        <v>2.647288737697111</v>
      </c>
      <c r="X25" s="74">
        <f>IF(RES_hh_fech!X25=0,0,RES_hh_fech!X25/RES_summary!X$19)</f>
        <v>2.1007919252776106</v>
      </c>
      <c r="Y25" s="74">
        <f>IF(RES_hh_fech!Y25=0,0,RES_hh_fech!Y25/RES_summary!Y$19)</f>
        <v>1.3767709631031178</v>
      </c>
      <c r="DA25" s="90" t="s">
        <v>569</v>
      </c>
    </row>
    <row r="26" spans="1:105" ht="12" customHeight="1" x14ac:dyDescent="0.25">
      <c r="A26" s="32" t="s">
        <v>52</v>
      </c>
      <c r="B26" s="77">
        <f>IF(RES_hh_fech!B26=0,0,RES_hh_fech!B26/RES_summary!B$19)</f>
        <v>12.507757425907419</v>
      </c>
      <c r="C26" s="77">
        <f>IF(RES_hh_fech!C26=0,0,RES_hh_fech!C26/RES_summary!C$19)</f>
        <v>11.838637114042017</v>
      </c>
      <c r="D26" s="77">
        <f>IF(RES_hh_fech!D26=0,0,RES_hh_fech!D26/RES_summary!D$19)</f>
        <v>11.779447396126137</v>
      </c>
      <c r="E26" s="77">
        <f>IF(RES_hh_fech!E26=0,0,RES_hh_fech!E26/RES_summary!E$19)</f>
        <v>11.754068865320868</v>
      </c>
      <c r="F26" s="77">
        <f>IF(RES_hh_fech!F26=0,0,RES_hh_fech!F26/RES_summary!F$19)</f>
        <v>12.501048780781364</v>
      </c>
      <c r="G26" s="77">
        <f>IF(RES_hh_fech!G26=0,0,RES_hh_fech!G26/RES_summary!G$19)</f>
        <v>12.635421935254524</v>
      </c>
      <c r="H26" s="77">
        <f>IF(RES_hh_fech!H26=0,0,RES_hh_fech!H26/RES_summary!H$19)</f>
        <v>13.089916853350765</v>
      </c>
      <c r="I26" s="77">
        <f>IF(RES_hh_fech!I26=0,0,RES_hh_fech!I26/RES_summary!I$19)</f>
        <v>15.620166782303247</v>
      </c>
      <c r="J26" s="77">
        <f>IF(RES_hh_fech!J26=0,0,RES_hh_fech!J26/RES_summary!J$19)</f>
        <v>15.1181086225826</v>
      </c>
      <c r="K26" s="77">
        <f>IF(RES_hh_fech!K26=0,0,RES_hh_fech!K26/RES_summary!K$19)</f>
        <v>15.03066476110447</v>
      </c>
      <c r="L26" s="77">
        <f>IF(RES_hh_fech!L26=0,0,RES_hh_fech!L26/RES_summary!L$19)</f>
        <v>15.273335977785081</v>
      </c>
      <c r="M26" s="77">
        <f>IF(RES_hh_fech!M26=0,0,RES_hh_fech!M26/RES_summary!M$19)</f>
        <v>15.213156841256843</v>
      </c>
      <c r="N26" s="77">
        <f>IF(RES_hh_fech!N26=0,0,RES_hh_fech!N26/RES_summary!N$19)</f>
        <v>15.17528648489033</v>
      </c>
      <c r="O26" s="77">
        <f>IF(RES_hh_fech!O26=0,0,RES_hh_fech!O26/RES_summary!O$19)</f>
        <v>15.477318439139941</v>
      </c>
      <c r="P26" s="77">
        <f>IF(RES_hh_fech!P26=0,0,RES_hh_fech!P26/RES_summary!P$19)</f>
        <v>15.559883790844157</v>
      </c>
      <c r="Q26" s="77">
        <f>IF(RES_hh_fech!Q26=0,0,RES_hh_fech!Q26/RES_summary!Q$19)</f>
        <v>15.571533835515087</v>
      </c>
      <c r="R26" s="77">
        <f>IF(RES_hh_fech!R26=0,0,RES_hh_fech!R26/RES_summary!R$19)</f>
        <v>15.787968496605313</v>
      </c>
      <c r="S26" s="77">
        <f>IF(RES_hh_fech!S26=0,0,RES_hh_fech!S26/RES_summary!S$19)</f>
        <v>15.801384907825877</v>
      </c>
      <c r="T26" s="77">
        <f>IF(RES_hh_fech!T26=0,0,RES_hh_fech!T26/RES_summary!T$19)</f>
        <v>15.75822438392275</v>
      </c>
      <c r="U26" s="77">
        <f>IF(RES_hh_fech!U26=0,0,RES_hh_fech!U26/RES_summary!U$19)</f>
        <v>15.730592521035287</v>
      </c>
      <c r="V26" s="77">
        <f>IF(RES_hh_fech!V26=0,0,RES_hh_fech!V26/RES_summary!V$19)</f>
        <v>15.563304222373354</v>
      </c>
      <c r="W26" s="77">
        <f>IF(RES_hh_fech!W26=0,0,RES_hh_fech!W26/RES_summary!W$19)</f>
        <v>15.8040999696015</v>
      </c>
      <c r="X26" s="77">
        <f>IF(RES_hh_fech!X26=0,0,RES_hh_fech!X26/RES_summary!X$19)</f>
        <v>15.384161966250893</v>
      </c>
      <c r="Y26" s="77">
        <f>IF(RES_hh_fech!Y26=0,0,RES_hh_fech!Y26/RES_summary!Y$19)</f>
        <v>15.059002597967957</v>
      </c>
      <c r="DA26" s="92" t="s">
        <v>570</v>
      </c>
    </row>
    <row r="27" spans="1:105" ht="12.95" customHeight="1" x14ac:dyDescent="0.25">
      <c r="A27" s="68" t="s">
        <v>54</v>
      </c>
      <c r="B27" s="69">
        <f>IF(RES_hh_fech!B27=0,0,RES_hh_fech!B27/RES_summary!B$19)</f>
        <v>8.339859356869944</v>
      </c>
      <c r="C27" s="69">
        <f>IF(RES_hh_fech!C27=0,0,RES_hh_fech!C27/RES_summary!C$19)</f>
        <v>8.6750430387245157</v>
      </c>
      <c r="D27" s="69">
        <f>IF(RES_hh_fech!D27=0,0,RES_hh_fech!D27/RES_summary!D$19)</f>
        <v>8.6945614255295922</v>
      </c>
      <c r="E27" s="69">
        <f>IF(RES_hh_fech!E27=0,0,RES_hh_fech!E27/RES_summary!E$19)</f>
        <v>8.770526100573159</v>
      </c>
      <c r="F27" s="69">
        <f>IF(RES_hh_fech!F27=0,0,RES_hh_fech!F27/RES_summary!F$19)</f>
        <v>8.947201449115223</v>
      </c>
      <c r="G27" s="69">
        <f>IF(RES_hh_fech!G27=0,0,RES_hh_fech!G27/RES_summary!G$19)</f>
        <v>8.5435967711574925</v>
      </c>
      <c r="H27" s="69">
        <f>IF(RES_hh_fech!H27=0,0,RES_hh_fech!H27/RES_summary!H$19)</f>
        <v>7.7870926355707049</v>
      </c>
      <c r="I27" s="69">
        <f>IF(RES_hh_fech!I27=0,0,RES_hh_fech!I27/RES_summary!I$19)</f>
        <v>7.6049499417787203</v>
      </c>
      <c r="J27" s="69">
        <f>IF(RES_hh_fech!J27=0,0,RES_hh_fech!J27/RES_summary!J$19)</f>
        <v>6.9195250371967862</v>
      </c>
      <c r="K27" s="69">
        <f>IF(RES_hh_fech!K27=0,0,RES_hh_fech!K27/RES_summary!K$19)</f>
        <v>6.8739983296388596</v>
      </c>
      <c r="L27" s="69">
        <f>IF(RES_hh_fech!L27=0,0,RES_hh_fech!L27/RES_summary!L$19)</f>
        <v>6.6242365387277475</v>
      </c>
      <c r="M27" s="69">
        <f>IF(RES_hh_fech!M27=0,0,RES_hh_fech!M27/RES_summary!M$19)</f>
        <v>6.9396174755321915</v>
      </c>
      <c r="N27" s="69">
        <f>IF(RES_hh_fech!N27=0,0,RES_hh_fech!N27/RES_summary!N$19)</f>
        <v>6.1428724523073051</v>
      </c>
      <c r="O27" s="69">
        <f>IF(RES_hh_fech!O27=0,0,RES_hh_fech!O27/RES_summary!O$19)</f>
        <v>6.26937211479353</v>
      </c>
      <c r="P27" s="69">
        <f>IF(RES_hh_fech!P27=0,0,RES_hh_fech!P27/RES_summary!P$19)</f>
        <v>6.6611563446430129</v>
      </c>
      <c r="Q27" s="69">
        <f>IF(RES_hh_fech!Q27=0,0,RES_hh_fech!Q27/RES_summary!Q$19)</f>
        <v>6.4176280980816056</v>
      </c>
      <c r="R27" s="69">
        <f>IF(RES_hh_fech!R27=0,0,RES_hh_fech!R27/RES_summary!R$19)</f>
        <v>6.3510013742873133</v>
      </c>
      <c r="S27" s="69">
        <f>IF(RES_hh_fech!S27=0,0,RES_hh_fech!S27/RES_summary!S$19)</f>
        <v>6.6030452238344015</v>
      </c>
      <c r="T27" s="69">
        <f>IF(RES_hh_fech!T27=0,0,RES_hh_fech!T27/RES_summary!T$19)</f>
        <v>6.1863044261799258</v>
      </c>
      <c r="U27" s="69">
        <f>IF(RES_hh_fech!U27=0,0,RES_hh_fech!U27/RES_summary!U$19)</f>
        <v>6.9523075203508204</v>
      </c>
      <c r="V27" s="69">
        <f>IF(RES_hh_fech!V27=0,0,RES_hh_fech!V27/RES_summary!V$19)</f>
        <v>6.8980593421059968</v>
      </c>
      <c r="W27" s="69">
        <f>IF(RES_hh_fech!W27=0,0,RES_hh_fech!W27/RES_summary!W$19)</f>
        <v>6.7062204931576934</v>
      </c>
      <c r="X27" s="69">
        <f>IF(RES_hh_fech!X27=0,0,RES_hh_fech!X27/RES_summary!X$19)</f>
        <v>6.1459922638207685</v>
      </c>
      <c r="Y27" s="69">
        <f>IF(RES_hh_fech!Y27=0,0,RES_hh_fech!Y27/RES_summary!Y$19)</f>
        <v>5.5167216742866678</v>
      </c>
      <c r="DA27" s="88" t="s">
        <v>300</v>
      </c>
    </row>
    <row r="28" spans="1:105" ht="12" customHeight="1" x14ac:dyDescent="0.25">
      <c r="A28" s="28" t="s">
        <v>51</v>
      </c>
      <c r="B28" s="72">
        <f>IF(RES_hh_fech!B28=0,0,RES_hh_fech!B28/RES_summary!B$19)</f>
        <v>0</v>
      </c>
      <c r="C28" s="72">
        <f>IF(RES_hh_fech!C28=0,0,RES_hh_fech!C28/RES_summary!C$19)</f>
        <v>0</v>
      </c>
      <c r="D28" s="72">
        <f>IF(RES_hh_fech!D28=0,0,RES_hh_fech!D28/RES_summary!D$19)</f>
        <v>0</v>
      </c>
      <c r="E28" s="72">
        <f>IF(RES_hh_fech!E28=0,0,RES_hh_fech!E28/RES_summary!E$19)</f>
        <v>0</v>
      </c>
      <c r="F28" s="72">
        <f>IF(RES_hh_fech!F28=0,0,RES_hh_fech!F28/RES_summary!F$19)</f>
        <v>0</v>
      </c>
      <c r="G28" s="72">
        <f>IF(RES_hh_fech!G28=0,0,RES_hh_fech!G28/RES_summary!G$19)</f>
        <v>0</v>
      </c>
      <c r="H28" s="72">
        <f>IF(RES_hh_fech!H28=0,0,RES_hh_fech!H28/RES_summary!H$19)</f>
        <v>0</v>
      </c>
      <c r="I28" s="72">
        <f>IF(RES_hh_fech!I28=0,0,RES_hh_fech!I28/RES_summary!I$19)</f>
        <v>0</v>
      </c>
      <c r="J28" s="72">
        <f>IF(RES_hh_fech!J28=0,0,RES_hh_fech!J28/RES_summary!J$19)</f>
        <v>0</v>
      </c>
      <c r="K28" s="72">
        <f>IF(RES_hh_fech!K28=0,0,RES_hh_fech!K28/RES_summary!K$19)</f>
        <v>0</v>
      </c>
      <c r="L28" s="72">
        <f>IF(RES_hh_fech!L28=0,0,RES_hh_fech!L28/RES_summary!L$19)</f>
        <v>0</v>
      </c>
      <c r="M28" s="72">
        <f>IF(RES_hh_fech!M28=0,0,RES_hh_fech!M28/RES_summary!M$19)</f>
        <v>0</v>
      </c>
      <c r="N28" s="72">
        <f>IF(RES_hh_fech!N28=0,0,RES_hh_fech!N28/RES_summary!N$19)</f>
        <v>0</v>
      </c>
      <c r="O28" s="72">
        <f>IF(RES_hh_fech!O28=0,0,RES_hh_fech!O28/RES_summary!O$19)</f>
        <v>0</v>
      </c>
      <c r="P28" s="72">
        <f>IF(RES_hh_fech!P28=0,0,RES_hh_fech!P28/RES_summary!P$19)</f>
        <v>0</v>
      </c>
      <c r="Q28" s="72">
        <f>IF(RES_hh_fech!Q28=0,0,RES_hh_fech!Q28/RES_summary!Q$19)</f>
        <v>0</v>
      </c>
      <c r="R28" s="72">
        <f>IF(RES_hh_fech!R28=0,0,RES_hh_fech!R28/RES_summary!R$19)</f>
        <v>0</v>
      </c>
      <c r="S28" s="72">
        <f>IF(RES_hh_fech!S28=0,0,RES_hh_fech!S28/RES_summary!S$19)</f>
        <v>0</v>
      </c>
      <c r="T28" s="72">
        <f>IF(RES_hh_fech!T28=0,0,RES_hh_fech!T28/RES_summary!T$19)</f>
        <v>0</v>
      </c>
      <c r="U28" s="72">
        <f>IF(RES_hh_fech!U28=0,0,RES_hh_fech!U28/RES_summary!U$19)</f>
        <v>0</v>
      </c>
      <c r="V28" s="72">
        <f>IF(RES_hh_fech!V28=0,0,RES_hh_fech!V28/RES_summary!V$19)</f>
        <v>0</v>
      </c>
      <c r="W28" s="72">
        <f>IF(RES_hh_fech!W28=0,0,RES_hh_fech!W28/RES_summary!W$19)</f>
        <v>0</v>
      </c>
      <c r="X28" s="72">
        <f>IF(RES_hh_fech!X28=0,0,RES_hh_fech!X28/RES_summary!X$19)</f>
        <v>0</v>
      </c>
      <c r="Y28" s="72">
        <f>IF(RES_hh_fech!Y28=0,0,RES_hh_fech!Y28/RES_summary!Y$19)</f>
        <v>0</v>
      </c>
      <c r="DA28" s="89" t="s">
        <v>571</v>
      </c>
    </row>
    <row r="29" spans="1:105" s="2" customFormat="1" ht="12" customHeight="1" x14ac:dyDescent="0.25">
      <c r="A29" s="28" t="s">
        <v>74</v>
      </c>
      <c r="B29" s="72">
        <f>IF(RES_hh_fech!B29=0,0,RES_hh_fech!B29/RES_summary!B$19)</f>
        <v>9.1646873962354913</v>
      </c>
      <c r="C29" s="72">
        <f>IF(RES_hh_fech!C29=0,0,RES_hh_fech!C29/RES_summary!C$19)</f>
        <v>9.3064448139503195</v>
      </c>
      <c r="D29" s="72">
        <f>IF(RES_hh_fech!D29=0,0,RES_hh_fech!D29/RES_summary!D$19)</f>
        <v>9.3211002412131521</v>
      </c>
      <c r="E29" s="72">
        <f>IF(RES_hh_fech!E29=0,0,RES_hh_fech!E29/RES_summary!E$19)</f>
        <v>9.6793827287981369</v>
      </c>
      <c r="F29" s="72">
        <f>IF(RES_hh_fech!F29=0,0,RES_hh_fech!F29/RES_summary!F$19)</f>
        <v>9.8620305261507131</v>
      </c>
      <c r="G29" s="72">
        <f>IF(RES_hh_fech!G29=0,0,RES_hh_fech!G29/RES_summary!G$19)</f>
        <v>9.4377221912465803</v>
      </c>
      <c r="H29" s="72">
        <f>IF(RES_hh_fech!H29=0,0,RES_hh_fech!H29/RES_summary!H$19)</f>
        <v>8.4510893878520008</v>
      </c>
      <c r="I29" s="72">
        <f>IF(RES_hh_fech!I29=0,0,RES_hh_fech!I29/RES_summary!I$19)</f>
        <v>8.50696532466017</v>
      </c>
      <c r="J29" s="72">
        <f>IF(RES_hh_fech!J29=0,0,RES_hh_fech!J29/RES_summary!J$19)</f>
        <v>7.6501846969533798</v>
      </c>
      <c r="K29" s="72">
        <f>IF(RES_hh_fech!K29=0,0,RES_hh_fech!K29/RES_summary!K$19)</f>
        <v>7.5038289688074364</v>
      </c>
      <c r="L29" s="72">
        <f>IF(RES_hh_fech!L29=0,0,RES_hh_fech!L29/RES_summary!L$19)</f>
        <v>7.2835537004523987</v>
      </c>
      <c r="M29" s="72">
        <f>IF(RES_hh_fech!M29=0,0,RES_hh_fech!M29/RES_summary!M$19)</f>
        <v>7.4306322333392218</v>
      </c>
      <c r="N29" s="72">
        <f>IF(RES_hh_fech!N29=0,0,RES_hh_fech!N29/RES_summary!N$19)</f>
        <v>7.022958279276863</v>
      </c>
      <c r="O29" s="72">
        <f>IF(RES_hh_fech!O29=0,0,RES_hh_fech!O29/RES_summary!O$19)</f>
        <v>7.0750211804797374</v>
      </c>
      <c r="P29" s="72">
        <f>IF(RES_hh_fech!P29=0,0,RES_hh_fech!P29/RES_summary!P$19)</f>
        <v>7.1084722345956273</v>
      </c>
      <c r="Q29" s="72">
        <f>IF(RES_hh_fech!Q29=0,0,RES_hh_fech!Q29/RES_summary!Q$19)</f>
        <v>7.2428126281066962</v>
      </c>
      <c r="R29" s="72">
        <f>IF(RES_hh_fech!R29=0,0,RES_hh_fech!R29/RES_summary!R$19)</f>
        <v>7.2716154134741542</v>
      </c>
      <c r="S29" s="72">
        <f>IF(RES_hh_fech!S29=0,0,RES_hh_fech!S29/RES_summary!S$19)</f>
        <v>7.3658258128213783</v>
      </c>
      <c r="T29" s="72">
        <f>IF(RES_hh_fech!T29=0,0,RES_hh_fech!T29/RES_summary!T$19)</f>
        <v>7.4706681504259818</v>
      </c>
      <c r="U29" s="72">
        <f>IF(RES_hh_fech!U29=0,0,RES_hh_fech!U29/RES_summary!U$19)</f>
        <v>8.0257268837651434</v>
      </c>
      <c r="V29" s="72">
        <f>IF(RES_hh_fech!V29=0,0,RES_hh_fech!V29/RES_summary!V$19)</f>
        <v>7.3992560820992352</v>
      </c>
      <c r="W29" s="72">
        <f>IF(RES_hh_fech!W29=0,0,RES_hh_fech!W29/RES_summary!W$19)</f>
        <v>7.5045195570630625</v>
      </c>
      <c r="X29" s="72">
        <f>IF(RES_hh_fech!X29=0,0,RES_hh_fech!X29/RES_summary!X$19)</f>
        <v>6.8829089384719682</v>
      </c>
      <c r="Y29" s="72">
        <f>IF(RES_hh_fech!Y29=0,0,RES_hh_fech!Y29/RES_summary!Y$19)</f>
        <v>6.517111265988035</v>
      </c>
      <c r="DA29" s="89" t="s">
        <v>572</v>
      </c>
    </row>
    <row r="30" spans="1:105" ht="12" customHeight="1" x14ac:dyDescent="0.25">
      <c r="A30" s="28" t="s">
        <v>189</v>
      </c>
      <c r="B30" s="72">
        <f>IF(RES_hh_fech!B30=0,0,RES_hh_fech!B30/RES_summary!B$19)</f>
        <v>0</v>
      </c>
      <c r="C30" s="72">
        <f>IF(RES_hh_fech!C30=0,0,RES_hh_fech!C30/RES_summary!C$19)</f>
        <v>0</v>
      </c>
      <c r="D30" s="72">
        <f>IF(RES_hh_fech!D30=0,0,RES_hh_fech!D30/RES_summary!D$19)</f>
        <v>0</v>
      </c>
      <c r="E30" s="72">
        <f>IF(RES_hh_fech!E30=0,0,RES_hh_fech!E30/RES_summary!E$19)</f>
        <v>0</v>
      </c>
      <c r="F30" s="72">
        <f>IF(RES_hh_fech!F30=0,0,RES_hh_fech!F30/RES_summary!F$19)</f>
        <v>0</v>
      </c>
      <c r="G30" s="72">
        <f>IF(RES_hh_fech!G30=0,0,RES_hh_fech!G30/RES_summary!G$19)</f>
        <v>0</v>
      </c>
      <c r="H30" s="72">
        <f>IF(RES_hh_fech!H30=0,0,RES_hh_fech!H30/RES_summary!H$19)</f>
        <v>0</v>
      </c>
      <c r="I30" s="72">
        <f>IF(RES_hh_fech!I30=0,0,RES_hh_fech!I30/RES_summary!I$19)</f>
        <v>0</v>
      </c>
      <c r="J30" s="72">
        <f>IF(RES_hh_fech!J30=0,0,RES_hh_fech!J30/RES_summary!J$19)</f>
        <v>0</v>
      </c>
      <c r="K30" s="72">
        <f>IF(RES_hh_fech!K30=0,0,RES_hh_fech!K30/RES_summary!K$19)</f>
        <v>0</v>
      </c>
      <c r="L30" s="72">
        <f>IF(RES_hh_fech!L30=0,0,RES_hh_fech!L30/RES_summary!L$19)</f>
        <v>0</v>
      </c>
      <c r="M30" s="72">
        <f>IF(RES_hh_fech!M30=0,0,RES_hh_fech!M30/RES_summary!M$19)</f>
        <v>0</v>
      </c>
      <c r="N30" s="72">
        <f>IF(RES_hh_fech!N30=0,0,RES_hh_fech!N30/RES_summary!N$19)</f>
        <v>0</v>
      </c>
      <c r="O30" s="72">
        <f>IF(RES_hh_fech!O30=0,0,RES_hh_fech!O30/RES_summary!O$19)</f>
        <v>0</v>
      </c>
      <c r="P30" s="72">
        <f>IF(RES_hh_fech!P30=0,0,RES_hh_fech!P30/RES_summary!P$19)</f>
        <v>0</v>
      </c>
      <c r="Q30" s="72">
        <f>IF(RES_hh_fech!Q30=0,0,RES_hh_fech!Q30/RES_summary!Q$19)</f>
        <v>0</v>
      </c>
      <c r="R30" s="72">
        <f>IF(RES_hh_fech!R30=0,0,RES_hh_fech!R30/RES_summary!R$19)</f>
        <v>0</v>
      </c>
      <c r="S30" s="72">
        <f>IF(RES_hh_fech!S30=0,0,RES_hh_fech!S30/RES_summary!S$19)</f>
        <v>0</v>
      </c>
      <c r="T30" s="72">
        <f>IF(RES_hh_fech!T30=0,0,RES_hh_fech!T30/RES_summary!T$19)</f>
        <v>0</v>
      </c>
      <c r="U30" s="72">
        <f>IF(RES_hh_fech!U30=0,0,RES_hh_fech!U30/RES_summary!U$19)</f>
        <v>0</v>
      </c>
      <c r="V30" s="72">
        <f>IF(RES_hh_fech!V30=0,0,RES_hh_fech!V30/RES_summary!V$19)</f>
        <v>0</v>
      </c>
      <c r="W30" s="72">
        <f>IF(RES_hh_fech!W30=0,0,RES_hh_fech!W30/RES_summary!W$19)</f>
        <v>0</v>
      </c>
      <c r="X30" s="72">
        <f>IF(RES_hh_fech!X30=0,0,RES_hh_fech!X30/RES_summary!X$19)</f>
        <v>0</v>
      </c>
      <c r="Y30" s="72">
        <f>IF(RES_hh_fech!Y30=0,0,RES_hh_fech!Y30/RES_summary!Y$19)</f>
        <v>0</v>
      </c>
      <c r="DA30" s="89" t="s">
        <v>573</v>
      </c>
    </row>
    <row r="31" spans="1:105" ht="12" customHeight="1" x14ac:dyDescent="0.25">
      <c r="A31" s="28" t="s">
        <v>202</v>
      </c>
      <c r="B31" s="72">
        <f>IF(RES_hh_fech!B31=0,0,RES_hh_fech!B31/RES_summary!B$19)</f>
        <v>0</v>
      </c>
      <c r="C31" s="72">
        <f>IF(RES_hh_fech!C31=0,0,RES_hh_fech!C31/RES_summary!C$19)</f>
        <v>0</v>
      </c>
      <c r="D31" s="72">
        <f>IF(RES_hh_fech!D31=0,0,RES_hh_fech!D31/RES_summary!D$19)</f>
        <v>0</v>
      </c>
      <c r="E31" s="72">
        <f>IF(RES_hh_fech!E31=0,0,RES_hh_fech!E31/RES_summary!E$19)</f>
        <v>0</v>
      </c>
      <c r="F31" s="72">
        <f>IF(RES_hh_fech!F31=0,0,RES_hh_fech!F31/RES_summary!F$19)</f>
        <v>0</v>
      </c>
      <c r="G31" s="72">
        <f>IF(RES_hh_fech!G31=0,0,RES_hh_fech!G31/RES_summary!G$19)</f>
        <v>0</v>
      </c>
      <c r="H31" s="72">
        <f>IF(RES_hh_fech!H31=0,0,RES_hh_fech!H31/RES_summary!H$19)</f>
        <v>0</v>
      </c>
      <c r="I31" s="72">
        <f>IF(RES_hh_fech!I31=0,0,RES_hh_fech!I31/RES_summary!I$19)</f>
        <v>0</v>
      </c>
      <c r="J31" s="72">
        <f>IF(RES_hh_fech!J31=0,0,RES_hh_fech!J31/RES_summary!J$19)</f>
        <v>0</v>
      </c>
      <c r="K31" s="72">
        <f>IF(RES_hh_fech!K31=0,0,RES_hh_fech!K31/RES_summary!K$19)</f>
        <v>0</v>
      </c>
      <c r="L31" s="72">
        <f>IF(RES_hh_fech!L31=0,0,RES_hh_fech!L31/RES_summary!L$19)</f>
        <v>0</v>
      </c>
      <c r="M31" s="72">
        <f>IF(RES_hh_fech!M31=0,0,RES_hh_fech!M31/RES_summary!M$19)</f>
        <v>0</v>
      </c>
      <c r="N31" s="72">
        <f>IF(RES_hh_fech!N31=0,0,RES_hh_fech!N31/RES_summary!N$19)</f>
        <v>0</v>
      </c>
      <c r="O31" s="72">
        <f>IF(RES_hh_fech!O31=0,0,RES_hh_fech!O31/RES_summary!O$19)</f>
        <v>0</v>
      </c>
      <c r="P31" s="72">
        <f>IF(RES_hh_fech!P31=0,0,RES_hh_fech!P31/RES_summary!P$19)</f>
        <v>0</v>
      </c>
      <c r="Q31" s="72">
        <f>IF(RES_hh_fech!Q31=0,0,RES_hh_fech!Q31/RES_summary!Q$19)</f>
        <v>0</v>
      </c>
      <c r="R31" s="72">
        <f>IF(RES_hh_fech!R31=0,0,RES_hh_fech!R31/RES_summary!R$19)</f>
        <v>0</v>
      </c>
      <c r="S31" s="72">
        <f>IF(RES_hh_fech!S31=0,0,RES_hh_fech!S31/RES_summary!S$19)</f>
        <v>0</v>
      </c>
      <c r="T31" s="72">
        <f>IF(RES_hh_fech!T31=0,0,RES_hh_fech!T31/RES_summary!T$19)</f>
        <v>0</v>
      </c>
      <c r="U31" s="72">
        <f>IF(RES_hh_fech!U31=0,0,RES_hh_fech!U31/RES_summary!U$19)</f>
        <v>0</v>
      </c>
      <c r="V31" s="72">
        <f>IF(RES_hh_fech!V31=0,0,RES_hh_fech!V31/RES_summary!V$19)</f>
        <v>0</v>
      </c>
      <c r="W31" s="72">
        <f>IF(RES_hh_fech!W31=0,0,RES_hh_fech!W31/RES_summary!W$19)</f>
        <v>0</v>
      </c>
      <c r="X31" s="72">
        <f>IF(RES_hh_fech!X31=0,0,RES_hh_fech!X31/RES_summary!X$19)</f>
        <v>0</v>
      </c>
      <c r="Y31" s="72">
        <f>IF(RES_hh_fech!Y31=0,0,RES_hh_fech!Y31/RES_summary!Y$19)</f>
        <v>0</v>
      </c>
      <c r="DA31" s="89" t="s">
        <v>574</v>
      </c>
    </row>
    <row r="32" spans="1:105" ht="12" customHeight="1" x14ac:dyDescent="0.25">
      <c r="A32" s="32" t="s">
        <v>53</v>
      </c>
      <c r="B32" s="77">
        <f>IF(RES_hh_fech!B32=0,0,RES_hh_fech!B32/RES_summary!B$19)</f>
        <v>6.2652589332384423</v>
      </c>
      <c r="C32" s="77">
        <f>IF(RES_hh_fech!C32=0,0,RES_hh_fech!C32/RES_summary!C$19)</f>
        <v>7.2828609163607201</v>
      </c>
      <c r="D32" s="77">
        <f>IF(RES_hh_fech!D32=0,0,RES_hh_fech!D32/RES_summary!D$19)</f>
        <v>7.434833267338516</v>
      </c>
      <c r="E32" s="77">
        <f>IF(RES_hh_fech!E32=0,0,RES_hh_fech!E32/RES_summary!E$19)</f>
        <v>7.0508592226217814</v>
      </c>
      <c r="F32" s="77">
        <f>IF(RES_hh_fech!F32=0,0,RES_hh_fech!F32/RES_summary!F$19)</f>
        <v>7.3442669280110087</v>
      </c>
      <c r="G32" s="77">
        <f>IF(RES_hh_fech!G32=0,0,RES_hh_fech!G32/RES_summary!G$19)</f>
        <v>7.047742811993249</v>
      </c>
      <c r="H32" s="77">
        <f>IF(RES_hh_fech!H32=0,0,RES_hh_fech!H32/RES_summary!H$19)</f>
        <v>6.6752155096644596</v>
      </c>
      <c r="I32" s="77">
        <f>IF(RES_hh_fech!I32=0,0,RES_hh_fech!I32/RES_summary!I$19)</f>
        <v>6.0582383808725453</v>
      </c>
      <c r="J32" s="77">
        <f>IF(RES_hh_fech!J32=0,0,RES_hh_fech!J32/RES_summary!J$19)</f>
        <v>5.6038882812687261</v>
      </c>
      <c r="K32" s="77">
        <f>IF(RES_hh_fech!K32=0,0,RES_hh_fech!K32/RES_summary!K$19)</f>
        <v>5.771553989500176</v>
      </c>
      <c r="L32" s="77">
        <f>IF(RES_hh_fech!L32=0,0,RES_hh_fech!L32/RES_summary!L$19)</f>
        <v>5.4746765188461044</v>
      </c>
      <c r="M32" s="77">
        <f>IF(RES_hh_fech!M32=0,0,RES_hh_fech!M32/RES_summary!M$19)</f>
        <v>6.0785988321679412</v>
      </c>
      <c r="N32" s="77">
        <f>IF(RES_hh_fech!N32=0,0,RES_hh_fech!N32/RES_summary!N$19)</f>
        <v>4.5477144053011385</v>
      </c>
      <c r="O32" s="77">
        <f>IF(RES_hh_fech!O32=0,0,RES_hh_fech!O32/RES_summary!O$19)</f>
        <v>4.9330914182320846</v>
      </c>
      <c r="P32" s="77">
        <f>IF(RES_hh_fech!P32=0,0,RES_hh_fech!P32/RES_summary!P$19)</f>
        <v>5.995414675348945</v>
      </c>
      <c r="Q32" s="77">
        <f>IF(RES_hh_fech!Q32=0,0,RES_hh_fech!Q32/RES_summary!Q$19)</f>
        <v>5.2423873628340623</v>
      </c>
      <c r="R32" s="77">
        <f>IF(RES_hh_fech!R32=0,0,RES_hh_fech!R32/RES_summary!R$19)</f>
        <v>5.1016925562485307</v>
      </c>
      <c r="S32" s="77">
        <f>IF(RES_hh_fech!S32=0,0,RES_hh_fech!S32/RES_summary!S$19)</f>
        <v>5.6105777283187086</v>
      </c>
      <c r="T32" s="77">
        <f>IF(RES_hh_fech!T32=0,0,RES_hh_fech!T32/RES_summary!T$19)</f>
        <v>4.6460373523744085</v>
      </c>
      <c r="U32" s="77">
        <f>IF(RES_hh_fech!U32=0,0,RES_hh_fech!U32/RES_summary!U$19)</f>
        <v>5.679367159654622</v>
      </c>
      <c r="V32" s="77">
        <f>IF(RES_hh_fech!V32=0,0,RES_hh_fech!V32/RES_summary!V$19)</f>
        <v>6.3170130630525811</v>
      </c>
      <c r="W32" s="77">
        <f>IF(RES_hh_fech!W32=0,0,RES_hh_fech!W32/RES_summary!W$19)</f>
        <v>5.7744392556624877</v>
      </c>
      <c r="X32" s="77">
        <f>IF(RES_hh_fech!X32=0,0,RES_hh_fech!X32/RES_summary!X$19)</f>
        <v>5.2173335774923917</v>
      </c>
      <c r="Y32" s="77">
        <f>IF(RES_hh_fech!Y32=0,0,RES_hh_fech!Y32/RES_summary!Y$19)</f>
        <v>4.0785822239269098</v>
      </c>
      <c r="DA32" s="92" t="s">
        <v>575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576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>
        <f>IF(RES_hh_tesh!B3=0,0,RES_hh_tesh!B3/RES_summary!B$19)</f>
        <v>60.428390124909846</v>
      </c>
      <c r="C3" s="65">
        <f>IF(RES_hh_tesh!C3=0,0,RES_hh_tesh!C3/RES_summary!C$19)</f>
        <v>57.650513978896619</v>
      </c>
      <c r="D3" s="65">
        <f>IF(RES_hh_tesh!D3=0,0,RES_hh_tesh!D3/RES_summary!D$19)</f>
        <v>59.137840053091196</v>
      </c>
      <c r="E3" s="65">
        <f>IF(RES_hh_tesh!E3=0,0,RES_hh_tesh!E3/RES_summary!E$19)</f>
        <v>63.980973294511038</v>
      </c>
      <c r="F3" s="65">
        <f>IF(RES_hh_tesh!F3=0,0,RES_hh_tesh!F3/RES_summary!F$19)</f>
        <v>61.011705562342122</v>
      </c>
      <c r="G3" s="65">
        <f>IF(RES_hh_tesh!G3=0,0,RES_hh_tesh!G3/RES_summary!G$19)</f>
        <v>60.690086915202698</v>
      </c>
      <c r="H3" s="65">
        <f>IF(RES_hh_tesh!H3=0,0,RES_hh_tesh!H3/RES_summary!H$19)</f>
        <v>66.554251317791383</v>
      </c>
      <c r="I3" s="65">
        <f>IF(RES_hh_tesh!I3=0,0,RES_hh_tesh!I3/RES_summary!I$19)</f>
        <v>74.379840719378706</v>
      </c>
      <c r="J3" s="65">
        <f>IF(RES_hh_tesh!J3=0,0,RES_hh_tesh!J3/RES_summary!J$19)</f>
        <v>73.130847734623714</v>
      </c>
      <c r="K3" s="65">
        <f>IF(RES_hh_tesh!K3=0,0,RES_hh_tesh!K3/RES_summary!K$19)</f>
        <v>73.997109359845354</v>
      </c>
      <c r="L3" s="65">
        <f>IF(RES_hh_tesh!L3=0,0,RES_hh_tesh!L3/RES_summary!L$19)</f>
        <v>73.035870147551947</v>
      </c>
      <c r="M3" s="65">
        <f>IF(RES_hh_tesh!M3=0,0,RES_hh_tesh!M3/RES_summary!M$19)</f>
        <v>70.746281813677285</v>
      </c>
      <c r="N3" s="65">
        <f>IF(RES_hh_tesh!N3=0,0,RES_hh_tesh!N3/RES_summary!N$19)</f>
        <v>75.651634772925888</v>
      </c>
      <c r="O3" s="65">
        <f>IF(RES_hh_tesh!O3=0,0,RES_hh_tesh!O3/RES_summary!O$19)</f>
        <v>65.802334995966277</v>
      </c>
      <c r="P3" s="65">
        <f>IF(RES_hh_tesh!P3=0,0,RES_hh_tesh!P3/RES_summary!P$19)</f>
        <v>61.172549421369048</v>
      </c>
      <c r="Q3" s="65">
        <f>IF(RES_hh_tesh!Q3=0,0,RES_hh_tesh!Q3/RES_summary!Q$19)</f>
        <v>66.394456314886753</v>
      </c>
      <c r="R3" s="65">
        <f>IF(RES_hh_tesh!R3=0,0,RES_hh_tesh!R3/RES_summary!R$19)</f>
        <v>71.829737206557439</v>
      </c>
      <c r="S3" s="65">
        <f>IF(RES_hh_tesh!S3=0,0,RES_hh_tesh!S3/RES_summary!S$19)</f>
        <v>71.653008219756444</v>
      </c>
      <c r="T3" s="65">
        <f>IF(RES_hh_tesh!T3=0,0,RES_hh_tesh!T3/RES_summary!T$19)</f>
        <v>75.817389663707957</v>
      </c>
      <c r="U3" s="65">
        <f>IF(RES_hh_tesh!U3=0,0,RES_hh_tesh!U3/RES_summary!U$19)</f>
        <v>78.666532343203343</v>
      </c>
      <c r="V3" s="65">
        <f>IF(RES_hh_tesh!V3=0,0,RES_hh_tesh!V3/RES_summary!V$19)</f>
        <v>78.005925874837004</v>
      </c>
      <c r="W3" s="65">
        <f>IF(RES_hh_tesh!W3=0,0,RES_hh_tesh!W3/RES_summary!W$19)</f>
        <v>75.85176375709726</v>
      </c>
      <c r="X3" s="65">
        <f>IF(RES_hh_tesh!X3=0,0,RES_hh_tesh!X3/RES_summary!X$19)</f>
        <v>75.174907064476216</v>
      </c>
      <c r="Y3" s="65">
        <f>IF(RES_hh_tesh!Y3=0,0,RES_hh_tesh!Y3/RES_summary!Y$19)</f>
        <v>74.090301715788655</v>
      </c>
      <c r="DA3" s="87" t="s">
        <v>302</v>
      </c>
    </row>
    <row r="4" spans="1:105" ht="12.95" customHeight="1" x14ac:dyDescent="0.25">
      <c r="A4" s="68" t="s">
        <v>57</v>
      </c>
      <c r="B4" s="69">
        <f>IF(RES_hh_tesh!B4=0,0,RES_hh_tesh!B4/RES_summary!B$19)</f>
        <v>23.783479094023303</v>
      </c>
      <c r="C4" s="69">
        <f>IF(RES_hh_tesh!C4=0,0,RES_hh_tesh!C4/RES_summary!C$19)</f>
        <v>23.82780347652951</v>
      </c>
      <c r="D4" s="69">
        <f>IF(RES_hh_tesh!D4=0,0,RES_hh_tesh!D4/RES_summary!D$19)</f>
        <v>24.411839239822779</v>
      </c>
      <c r="E4" s="69">
        <f>IF(RES_hh_tesh!E4=0,0,RES_hh_tesh!E4/RES_summary!E$19)</f>
        <v>25.074589622411459</v>
      </c>
      <c r="F4" s="69">
        <f>IF(RES_hh_tesh!F4=0,0,RES_hh_tesh!F4/RES_summary!F$19)</f>
        <v>22.278355763020333</v>
      </c>
      <c r="G4" s="69">
        <f>IF(RES_hh_tesh!G4=0,0,RES_hh_tesh!G4/RES_summary!G$19)</f>
        <v>19.182545620491744</v>
      </c>
      <c r="H4" s="69">
        <f>IF(RES_hh_tesh!H4=0,0,RES_hh_tesh!H4/RES_summary!H$19)</f>
        <v>19.303750012836435</v>
      </c>
      <c r="I4" s="69">
        <f>IF(RES_hh_tesh!I4=0,0,RES_hh_tesh!I4/RES_summary!I$19)</f>
        <v>18.293569394933431</v>
      </c>
      <c r="J4" s="69">
        <f>IF(RES_hh_tesh!J4=0,0,RES_hh_tesh!J4/RES_summary!J$19)</f>
        <v>15.734256182104641</v>
      </c>
      <c r="K4" s="69">
        <f>IF(RES_hh_tesh!K4=0,0,RES_hh_tesh!K4/RES_summary!K$19)</f>
        <v>17.265044910912717</v>
      </c>
      <c r="L4" s="69">
        <f>IF(RES_hh_tesh!L4=0,0,RES_hh_tesh!L4/RES_summary!L$19)</f>
        <v>14.084850278448643</v>
      </c>
      <c r="M4" s="69">
        <f>IF(RES_hh_tesh!M4=0,0,RES_hh_tesh!M4/RES_summary!M$19)</f>
        <v>16.079182281163494</v>
      </c>
      <c r="N4" s="69">
        <f>IF(RES_hh_tesh!N4=0,0,RES_hh_tesh!N4/RES_summary!N$19)</f>
        <v>15.333036543337586</v>
      </c>
      <c r="O4" s="69">
        <f>IF(RES_hh_tesh!O4=0,0,RES_hh_tesh!O4/RES_summary!O$19)</f>
        <v>12.458887983794584</v>
      </c>
      <c r="P4" s="69">
        <f>IF(RES_hh_tesh!P4=0,0,RES_hh_tesh!P4/RES_summary!P$19)</f>
        <v>11.252713871316699</v>
      </c>
      <c r="Q4" s="69">
        <f>IF(RES_hh_tesh!Q4=0,0,RES_hh_tesh!Q4/RES_summary!Q$19)</f>
        <v>14.398156017591477</v>
      </c>
      <c r="R4" s="69">
        <f>IF(RES_hh_tesh!R4=0,0,RES_hh_tesh!R4/RES_summary!R$19)</f>
        <v>14.967880803813889</v>
      </c>
      <c r="S4" s="69">
        <f>IF(RES_hh_tesh!S4=0,0,RES_hh_tesh!S4/RES_summary!S$19)</f>
        <v>15.388448378224908</v>
      </c>
      <c r="T4" s="69">
        <f>IF(RES_hh_tesh!T4=0,0,RES_hh_tesh!T4/RES_summary!T$19)</f>
        <v>16.19331493968949</v>
      </c>
      <c r="U4" s="69">
        <f>IF(RES_hh_tesh!U4=0,0,RES_hh_tesh!U4/RES_summary!U$19)</f>
        <v>18.300777142885625</v>
      </c>
      <c r="V4" s="69">
        <f>IF(RES_hh_tesh!V4=0,0,RES_hh_tesh!V4/RES_summary!V$19)</f>
        <v>18.711783936948937</v>
      </c>
      <c r="W4" s="69">
        <f>IF(RES_hh_tesh!W4=0,0,RES_hh_tesh!W4/RES_summary!W$19)</f>
        <v>17.403347048902681</v>
      </c>
      <c r="X4" s="69">
        <f>IF(RES_hh_tesh!X4=0,0,RES_hh_tesh!X4/RES_summary!X$19)</f>
        <v>18.149771360052451</v>
      </c>
      <c r="Y4" s="69">
        <f>IF(RES_hh_tesh!Y4=0,0,RES_hh_tesh!Y4/RES_summary!Y$19)</f>
        <v>15.104937876193194</v>
      </c>
      <c r="DA4" s="88" t="s">
        <v>303</v>
      </c>
    </row>
    <row r="5" spans="1:105" ht="12" customHeight="1" x14ac:dyDescent="0.25">
      <c r="A5" s="28" t="s">
        <v>51</v>
      </c>
      <c r="B5" s="72">
        <f>IF(RES_hh_tesh!B5=0,0,RES_hh_tesh!B5/RES_summary!B$19)</f>
        <v>0</v>
      </c>
      <c r="C5" s="72">
        <f>IF(RES_hh_tesh!C5=0,0,RES_hh_tesh!C5/RES_summary!C$19)</f>
        <v>0</v>
      </c>
      <c r="D5" s="72">
        <f>IF(RES_hh_tesh!D5=0,0,RES_hh_tesh!D5/RES_summary!D$19)</f>
        <v>0</v>
      </c>
      <c r="E5" s="72">
        <f>IF(RES_hh_tesh!E5=0,0,RES_hh_tesh!E5/RES_summary!E$19)</f>
        <v>0</v>
      </c>
      <c r="F5" s="72">
        <f>IF(RES_hh_tesh!F5=0,0,RES_hh_tesh!F5/RES_summary!F$19)</f>
        <v>0</v>
      </c>
      <c r="G5" s="72">
        <f>IF(RES_hh_tesh!G5=0,0,RES_hh_tesh!G5/RES_summary!G$19)</f>
        <v>0</v>
      </c>
      <c r="H5" s="72">
        <f>IF(RES_hh_tesh!H5=0,0,RES_hh_tesh!H5/RES_summary!H$19)</f>
        <v>0</v>
      </c>
      <c r="I5" s="72">
        <f>IF(RES_hh_tesh!I5=0,0,RES_hh_tesh!I5/RES_summary!I$19)</f>
        <v>0</v>
      </c>
      <c r="J5" s="72">
        <f>IF(RES_hh_tesh!J5=0,0,RES_hh_tesh!J5/RES_summary!J$19)</f>
        <v>0</v>
      </c>
      <c r="K5" s="72">
        <f>IF(RES_hh_tesh!K5=0,0,RES_hh_tesh!K5/RES_summary!K$19)</f>
        <v>0</v>
      </c>
      <c r="L5" s="72">
        <f>IF(RES_hh_tesh!L5=0,0,RES_hh_tesh!L5/RES_summary!L$19)</f>
        <v>0</v>
      </c>
      <c r="M5" s="72">
        <f>IF(RES_hh_tesh!M5=0,0,RES_hh_tesh!M5/RES_summary!M$19)</f>
        <v>0</v>
      </c>
      <c r="N5" s="72">
        <f>IF(RES_hh_tesh!N5=0,0,RES_hh_tesh!N5/RES_summary!N$19)</f>
        <v>0</v>
      </c>
      <c r="O5" s="72">
        <f>IF(RES_hh_tesh!O5=0,0,RES_hh_tesh!O5/RES_summary!O$19)</f>
        <v>0</v>
      </c>
      <c r="P5" s="72">
        <f>IF(RES_hh_tesh!P5=0,0,RES_hh_tesh!P5/RES_summary!P$19)</f>
        <v>0</v>
      </c>
      <c r="Q5" s="72">
        <f>IF(RES_hh_tesh!Q5=0,0,RES_hh_tesh!Q5/RES_summary!Q$19)</f>
        <v>0</v>
      </c>
      <c r="R5" s="72">
        <f>IF(RES_hh_tesh!R5=0,0,RES_hh_tesh!R5/RES_summary!R$19)</f>
        <v>0</v>
      </c>
      <c r="S5" s="72">
        <f>IF(RES_hh_tesh!S5=0,0,RES_hh_tesh!S5/RES_summary!S$19)</f>
        <v>0</v>
      </c>
      <c r="T5" s="72">
        <f>IF(RES_hh_tesh!T5=0,0,RES_hh_tesh!T5/RES_summary!T$19)</f>
        <v>0</v>
      </c>
      <c r="U5" s="72">
        <f>IF(RES_hh_tesh!U5=0,0,RES_hh_tesh!U5/RES_summary!U$19)</f>
        <v>0</v>
      </c>
      <c r="V5" s="72">
        <f>IF(RES_hh_tesh!V5=0,0,RES_hh_tesh!V5/RES_summary!V$19)</f>
        <v>0</v>
      </c>
      <c r="W5" s="72">
        <f>IF(RES_hh_tesh!W5=0,0,RES_hh_tesh!W5/RES_summary!W$19)</f>
        <v>0</v>
      </c>
      <c r="X5" s="72">
        <f>IF(RES_hh_tesh!X5=0,0,RES_hh_tesh!X5/RES_summary!X$19)</f>
        <v>0</v>
      </c>
      <c r="Y5" s="72">
        <f>IF(RES_hh_tesh!Y5=0,0,RES_hh_tesh!Y5/RES_summary!Y$19)</f>
        <v>0</v>
      </c>
      <c r="DA5" s="89" t="s">
        <v>577</v>
      </c>
    </row>
    <row r="6" spans="1:105" ht="12" customHeight="1" x14ac:dyDescent="0.25">
      <c r="A6" s="28" t="s">
        <v>74</v>
      </c>
      <c r="B6" s="72">
        <f>IF(RES_hh_tesh!B6=0,0,RES_hh_tesh!B6/RES_summary!B$19)</f>
        <v>23.502320339817288</v>
      </c>
      <c r="C6" s="72">
        <f>IF(RES_hh_tesh!C6=0,0,RES_hh_tesh!C6/RES_summary!C$19)</f>
        <v>23.553930123542116</v>
      </c>
      <c r="D6" s="72">
        <f>IF(RES_hh_tesh!D6=0,0,RES_hh_tesh!D6/RES_summary!D$19)</f>
        <v>23.583906933772262</v>
      </c>
      <c r="E6" s="72">
        <f>IF(RES_hh_tesh!E6=0,0,RES_hh_tesh!E6/RES_summary!E$19)</f>
        <v>25.407663856248874</v>
      </c>
      <c r="F6" s="72">
        <f>IF(RES_hh_tesh!F6=0,0,RES_hh_tesh!F6/RES_summary!F$19)</f>
        <v>24.001864609851705</v>
      </c>
      <c r="G6" s="72">
        <f>IF(RES_hh_tesh!G6=0,0,RES_hh_tesh!G6/RES_summary!G$19)</f>
        <v>23.152368046922462</v>
      </c>
      <c r="H6" s="72">
        <f>IF(RES_hh_tesh!H6=0,0,RES_hh_tesh!H6/RES_summary!H$19)</f>
        <v>15.049022404309799</v>
      </c>
      <c r="I6" s="72">
        <f>IF(RES_hh_tesh!I6=0,0,RES_hh_tesh!I6/RES_summary!I$19)</f>
        <v>16.005111965124946</v>
      </c>
      <c r="J6" s="72">
        <f>IF(RES_hh_tesh!J6=0,0,RES_hh_tesh!J6/RES_summary!J$19)</f>
        <v>14.938438482161544</v>
      </c>
      <c r="K6" s="72">
        <f>IF(RES_hh_tesh!K6=0,0,RES_hh_tesh!K6/RES_summary!K$19)</f>
        <v>16.576638933279799</v>
      </c>
      <c r="L6" s="72">
        <f>IF(RES_hh_tesh!L6=0,0,RES_hh_tesh!L6/RES_summary!L$19)</f>
        <v>14.189995037202312</v>
      </c>
      <c r="M6" s="72">
        <f>IF(RES_hh_tesh!M6=0,0,RES_hh_tesh!M6/RES_summary!M$19)</f>
        <v>16.133449499098784</v>
      </c>
      <c r="N6" s="72">
        <f>IF(RES_hh_tesh!N6=0,0,RES_hh_tesh!N6/RES_summary!N$19)</f>
        <v>15.293861915553043</v>
      </c>
      <c r="O6" s="72">
        <f>IF(RES_hh_tesh!O6=0,0,RES_hh_tesh!O6/RES_summary!O$19)</f>
        <v>12.619680390360704</v>
      </c>
      <c r="P6" s="72">
        <f>IF(RES_hh_tesh!P6=0,0,RES_hh_tesh!P6/RES_summary!P$19)</f>
        <v>11.391006683558009</v>
      </c>
      <c r="Q6" s="72">
        <f>IF(RES_hh_tesh!Q6=0,0,RES_hh_tesh!Q6/RES_summary!Q$19)</f>
        <v>14.021284521547127</v>
      </c>
      <c r="R6" s="72">
        <f>IF(RES_hh_tesh!R6=0,0,RES_hh_tesh!R6/RES_summary!R$19)</f>
        <v>16.025575397432519</v>
      </c>
      <c r="S6" s="72">
        <f>IF(RES_hh_tesh!S6=0,0,RES_hh_tesh!S6/RES_summary!S$19)</f>
        <v>15.641718518536912</v>
      </c>
      <c r="T6" s="72">
        <f>IF(RES_hh_tesh!T6=0,0,RES_hh_tesh!T6/RES_summary!T$19)</f>
        <v>13.663340799113767</v>
      </c>
      <c r="U6" s="72">
        <f>IF(RES_hh_tesh!U6=0,0,RES_hh_tesh!U6/RES_summary!U$19)</f>
        <v>17.331707907870246</v>
      </c>
      <c r="V6" s="72">
        <f>IF(RES_hh_tesh!V6=0,0,RES_hh_tesh!V6/RES_summary!V$19)</f>
        <v>17.533282697723369</v>
      </c>
      <c r="W6" s="72">
        <f>IF(RES_hh_tesh!W6=0,0,RES_hh_tesh!W6/RES_summary!W$19)</f>
        <v>17.348916349619941</v>
      </c>
      <c r="X6" s="72">
        <f>IF(RES_hh_tesh!X6=0,0,RES_hh_tesh!X6/RES_summary!X$19)</f>
        <v>17.970768244125942</v>
      </c>
      <c r="Y6" s="72">
        <f>IF(RES_hh_tesh!Y6=0,0,RES_hh_tesh!Y6/RES_summary!Y$19)</f>
        <v>15.381543109853334</v>
      </c>
      <c r="DA6" s="89" t="s">
        <v>578</v>
      </c>
    </row>
    <row r="7" spans="1:105" ht="12" customHeight="1" x14ac:dyDescent="0.25">
      <c r="A7" s="28" t="s">
        <v>200</v>
      </c>
      <c r="B7" s="72">
        <f>IF(RES_hh_tesh!B7=0,0,RES_hh_tesh!B7/RES_summary!B$19)</f>
        <v>23.677220332105072</v>
      </c>
      <c r="C7" s="72">
        <f>IF(RES_hh_tesh!C7=0,0,RES_hh_tesh!C7/RES_summary!C$19)</f>
        <v>23.677103420214088</v>
      </c>
      <c r="D7" s="72">
        <f>IF(RES_hh_tesh!D7=0,0,RES_hh_tesh!D7/RES_summary!D$19)</f>
        <v>24.283096054663826</v>
      </c>
      <c r="E7" s="72">
        <f>IF(RES_hh_tesh!E7=0,0,RES_hh_tesh!E7/RES_summary!E$19)</f>
        <v>24.718042424160835</v>
      </c>
      <c r="F7" s="72">
        <f>IF(RES_hh_tesh!F7=0,0,RES_hh_tesh!F7/RES_summary!F$19)</f>
        <v>21.389324235720046</v>
      </c>
      <c r="G7" s="72">
        <f>IF(RES_hh_tesh!G7=0,0,RES_hh_tesh!G7/RES_summary!G$19)</f>
        <v>17.622510158657537</v>
      </c>
      <c r="H7" s="72">
        <f>IF(RES_hh_tesh!H7=0,0,RES_hh_tesh!H7/RES_summary!H$19)</f>
        <v>20.4256695028675</v>
      </c>
      <c r="I7" s="72">
        <f>IF(RES_hh_tesh!I7=0,0,RES_hh_tesh!I7/RES_summary!I$19)</f>
        <v>18.47426840900879</v>
      </c>
      <c r="J7" s="72">
        <f>IF(RES_hh_tesh!J7=0,0,RES_hh_tesh!J7/RES_summary!J$19)</f>
        <v>15.326968755630341</v>
      </c>
      <c r="K7" s="72">
        <f>IF(RES_hh_tesh!K7=0,0,RES_hh_tesh!K7/RES_summary!K$19)</f>
        <v>17.057586819108295</v>
      </c>
      <c r="L7" s="72">
        <f>IF(RES_hh_tesh!L7=0,0,RES_hh_tesh!L7/RES_summary!L$19)</f>
        <v>13.932630417308294</v>
      </c>
      <c r="M7" s="72">
        <f>IF(RES_hh_tesh!M7=0,0,RES_hh_tesh!M7/RES_summary!M$19)</f>
        <v>16.181589654007876</v>
      </c>
      <c r="N7" s="72">
        <f>IF(RES_hh_tesh!N7=0,0,RES_hh_tesh!N7/RES_summary!N$19)</f>
        <v>15.911248100622</v>
      </c>
      <c r="O7" s="72">
        <f>IF(RES_hh_tesh!O7=0,0,RES_hh_tesh!O7/RES_summary!O$19)</f>
        <v>13.117402078182176</v>
      </c>
      <c r="P7" s="72">
        <f>IF(RES_hh_tesh!P7=0,0,RES_hh_tesh!P7/RES_summary!P$19)</f>
        <v>11.742833418011525</v>
      </c>
      <c r="Q7" s="72">
        <f>IF(RES_hh_tesh!Q7=0,0,RES_hh_tesh!Q7/RES_summary!Q$19)</f>
        <v>14.544984117026274</v>
      </c>
      <c r="R7" s="72">
        <f>IF(RES_hh_tesh!R7=0,0,RES_hh_tesh!R7/RES_summary!R$19)</f>
        <v>15.323989961205738</v>
      </c>
      <c r="S7" s="72">
        <f>IF(RES_hh_tesh!S7=0,0,RES_hh_tesh!S7/RES_summary!S$19)</f>
        <v>16.484658365444893</v>
      </c>
      <c r="T7" s="72">
        <f>IF(RES_hh_tesh!T7=0,0,RES_hh_tesh!T7/RES_summary!T$19)</f>
        <v>14.433608635101965</v>
      </c>
      <c r="U7" s="72">
        <f>IF(RES_hh_tesh!U7=0,0,RES_hh_tesh!U7/RES_summary!U$19)</f>
        <v>17.782548238498293</v>
      </c>
      <c r="V7" s="72">
        <f>IF(RES_hh_tesh!V7=0,0,RES_hh_tesh!V7/RES_summary!V$19)</f>
        <v>18.855033150171398</v>
      </c>
      <c r="W7" s="72">
        <f>IF(RES_hh_tesh!W7=0,0,RES_hh_tesh!W7/RES_summary!W$19)</f>
        <v>16.483572779311078</v>
      </c>
      <c r="X7" s="72">
        <f>IF(RES_hh_tesh!X7=0,0,RES_hh_tesh!X7/RES_summary!X$19)</f>
        <v>18.242824458734958</v>
      </c>
      <c r="Y7" s="72">
        <f>IF(RES_hh_tesh!Y7=0,0,RES_hh_tesh!Y7/RES_summary!Y$19)</f>
        <v>14.623651236887126</v>
      </c>
      <c r="DA7" s="89" t="s">
        <v>579</v>
      </c>
    </row>
    <row r="8" spans="1:105" ht="12" customHeight="1" x14ac:dyDescent="0.25">
      <c r="A8" s="28" t="s">
        <v>189</v>
      </c>
      <c r="B8" s="72">
        <f>IF(RES_hh_tesh!B8=0,0,RES_hh_tesh!B8/RES_summary!B$19)</f>
        <v>0</v>
      </c>
      <c r="C8" s="72">
        <f>IF(RES_hh_tesh!C8=0,0,RES_hh_tesh!C8/RES_summary!C$19)</f>
        <v>0</v>
      </c>
      <c r="D8" s="72">
        <f>IF(RES_hh_tesh!D8=0,0,RES_hh_tesh!D8/RES_summary!D$19)</f>
        <v>0</v>
      </c>
      <c r="E8" s="72">
        <f>IF(RES_hh_tesh!E8=0,0,RES_hh_tesh!E8/RES_summary!E$19)</f>
        <v>0</v>
      </c>
      <c r="F8" s="72">
        <f>IF(RES_hh_tesh!F8=0,0,RES_hh_tesh!F8/RES_summary!F$19)</f>
        <v>0</v>
      </c>
      <c r="G8" s="72">
        <f>IF(RES_hh_tesh!G8=0,0,RES_hh_tesh!G8/RES_summary!G$19)</f>
        <v>0</v>
      </c>
      <c r="H8" s="72">
        <f>IF(RES_hh_tesh!H8=0,0,RES_hh_tesh!H8/RES_summary!H$19)</f>
        <v>0</v>
      </c>
      <c r="I8" s="72">
        <f>IF(RES_hh_tesh!I8=0,0,RES_hh_tesh!I8/RES_summary!I$19)</f>
        <v>0</v>
      </c>
      <c r="J8" s="72">
        <f>IF(RES_hh_tesh!J8=0,0,RES_hh_tesh!J8/RES_summary!J$19)</f>
        <v>0</v>
      </c>
      <c r="K8" s="72">
        <f>IF(RES_hh_tesh!K8=0,0,RES_hh_tesh!K8/RES_summary!K$19)</f>
        <v>0</v>
      </c>
      <c r="L8" s="72">
        <f>IF(RES_hh_tesh!L8=0,0,RES_hh_tesh!L8/RES_summary!L$19)</f>
        <v>0</v>
      </c>
      <c r="M8" s="72">
        <f>IF(RES_hh_tesh!M8=0,0,RES_hh_tesh!M8/RES_summary!M$19)</f>
        <v>0</v>
      </c>
      <c r="N8" s="72">
        <f>IF(RES_hh_tesh!N8=0,0,RES_hh_tesh!N8/RES_summary!N$19)</f>
        <v>0</v>
      </c>
      <c r="O8" s="72">
        <f>IF(RES_hh_tesh!O8=0,0,RES_hh_tesh!O8/RES_summary!O$19)</f>
        <v>0</v>
      </c>
      <c r="P8" s="72">
        <f>IF(RES_hh_tesh!P8=0,0,RES_hh_tesh!P8/RES_summary!P$19)</f>
        <v>0</v>
      </c>
      <c r="Q8" s="72">
        <f>IF(RES_hh_tesh!Q8=0,0,RES_hh_tesh!Q8/RES_summary!Q$19)</f>
        <v>0</v>
      </c>
      <c r="R8" s="72">
        <f>IF(RES_hh_tesh!R8=0,0,RES_hh_tesh!R8/RES_summary!R$19)</f>
        <v>0</v>
      </c>
      <c r="S8" s="72">
        <f>IF(RES_hh_tesh!S8=0,0,RES_hh_tesh!S8/RES_summary!S$19)</f>
        <v>0</v>
      </c>
      <c r="T8" s="72">
        <f>IF(RES_hh_tesh!T8=0,0,RES_hh_tesh!T8/RES_summary!T$19)</f>
        <v>0</v>
      </c>
      <c r="U8" s="72">
        <f>IF(RES_hh_tesh!U8=0,0,RES_hh_tesh!U8/RES_summary!U$19)</f>
        <v>0</v>
      </c>
      <c r="V8" s="72">
        <f>IF(RES_hh_tesh!V8=0,0,RES_hh_tesh!V8/RES_summary!V$19)</f>
        <v>0</v>
      </c>
      <c r="W8" s="72">
        <f>IF(RES_hh_tesh!W8=0,0,RES_hh_tesh!W8/RES_summary!W$19)</f>
        <v>0</v>
      </c>
      <c r="X8" s="72">
        <f>IF(RES_hh_tesh!X8=0,0,RES_hh_tesh!X8/RES_summary!X$19)</f>
        <v>0</v>
      </c>
      <c r="Y8" s="72">
        <f>IF(RES_hh_tesh!Y8=0,0,RES_hh_tesh!Y8/RES_summary!Y$19)</f>
        <v>0</v>
      </c>
      <c r="DA8" s="89" t="s">
        <v>580</v>
      </c>
    </row>
    <row r="9" spans="1:105" ht="12" customHeight="1" x14ac:dyDescent="0.25">
      <c r="A9" s="28" t="s">
        <v>202</v>
      </c>
      <c r="B9" s="72">
        <f>IF(RES_hh_tesh!B9=0,0,RES_hh_tesh!B9/RES_summary!B$19)</f>
        <v>23.38385321519732</v>
      </c>
      <c r="C9" s="72">
        <f>IF(RES_hh_tesh!C9=0,0,RES_hh_tesh!C9/RES_summary!C$19)</f>
        <v>23.00419843413572</v>
      </c>
      <c r="D9" s="72">
        <f>IF(RES_hh_tesh!D9=0,0,RES_hh_tesh!D9/RES_summary!D$19)</f>
        <v>24.988948334808569</v>
      </c>
      <c r="E9" s="72">
        <f>IF(RES_hh_tesh!E9=0,0,RES_hh_tesh!E9/RES_summary!E$19)</f>
        <v>22.12064022700191</v>
      </c>
      <c r="F9" s="72">
        <f>IF(RES_hh_tesh!F9=0,0,RES_hh_tesh!F9/RES_summary!F$19)</f>
        <v>20.648320406112607</v>
      </c>
      <c r="G9" s="72">
        <f>IF(RES_hh_tesh!G9=0,0,RES_hh_tesh!G9/RES_summary!G$19)</f>
        <v>19.617565411997294</v>
      </c>
      <c r="H9" s="72">
        <f>IF(RES_hh_tesh!H9=0,0,RES_hh_tesh!H9/RES_summary!H$19)</f>
        <v>16.683765956706178</v>
      </c>
      <c r="I9" s="72">
        <f>IF(RES_hh_tesh!I9=0,0,RES_hh_tesh!I9/RES_summary!I$19)</f>
        <v>15.286620091133788</v>
      </c>
      <c r="J9" s="72">
        <f>IF(RES_hh_tesh!J9=0,0,RES_hh_tesh!J9/RES_summary!J$19)</f>
        <v>17.397758273943996</v>
      </c>
      <c r="K9" s="72">
        <f>IF(RES_hh_tesh!K9=0,0,RES_hh_tesh!K9/RES_summary!K$19)</f>
        <v>20.04255294779361</v>
      </c>
      <c r="L9" s="72">
        <f>IF(RES_hh_tesh!L9=0,0,RES_hh_tesh!L9/RES_summary!L$19)</f>
        <v>12.731214577605341</v>
      </c>
      <c r="M9" s="72">
        <f>IF(RES_hh_tesh!M9=0,0,RES_hh_tesh!M9/RES_summary!M$19)</f>
        <v>14.988752467462001</v>
      </c>
      <c r="N9" s="72">
        <f>IF(RES_hh_tesh!N9=0,0,RES_hh_tesh!N9/RES_summary!N$19)</f>
        <v>16.006093359606606</v>
      </c>
      <c r="O9" s="72">
        <f>IF(RES_hh_tesh!O9=0,0,RES_hh_tesh!O9/RES_summary!O$19)</f>
        <v>13.091098498097546</v>
      </c>
      <c r="P9" s="72">
        <f>IF(RES_hh_tesh!P9=0,0,RES_hh_tesh!P9/RES_summary!P$19)</f>
        <v>9.7071083365671615</v>
      </c>
      <c r="Q9" s="72">
        <f>IF(RES_hh_tesh!Q9=0,0,RES_hh_tesh!Q9/RES_summary!Q$19)</f>
        <v>14.635633028230421</v>
      </c>
      <c r="R9" s="72">
        <f>IF(RES_hh_tesh!R9=0,0,RES_hh_tesh!R9/RES_summary!R$19)</f>
        <v>14.753860451034809</v>
      </c>
      <c r="S9" s="72">
        <f>IF(RES_hh_tesh!S9=0,0,RES_hh_tesh!S9/RES_summary!S$19)</f>
        <v>16.365471959758459</v>
      </c>
      <c r="T9" s="72">
        <f>IF(RES_hh_tesh!T9=0,0,RES_hh_tesh!T9/RES_summary!T$19)</f>
        <v>16.753017169512965</v>
      </c>
      <c r="U9" s="72">
        <f>IF(RES_hh_tesh!U9=0,0,RES_hh_tesh!U9/RES_summary!U$19)</f>
        <v>17.563628855451892</v>
      </c>
      <c r="V9" s="72">
        <f>IF(RES_hh_tesh!V9=0,0,RES_hh_tesh!V9/RES_summary!V$19)</f>
        <v>18.631727837055863</v>
      </c>
      <c r="W9" s="72">
        <f>IF(RES_hh_tesh!W9=0,0,RES_hh_tesh!W9/RES_summary!W$19)</f>
        <v>17.129588159750579</v>
      </c>
      <c r="X9" s="72">
        <f>IF(RES_hh_tesh!X9=0,0,RES_hh_tesh!X9/RES_summary!X$19)</f>
        <v>17.962255528997353</v>
      </c>
      <c r="Y9" s="72">
        <f>IF(RES_hh_tesh!Y9=0,0,RES_hh_tesh!Y9/RES_summary!Y$19)</f>
        <v>15.320036125174514</v>
      </c>
      <c r="DA9" s="89" t="s">
        <v>581</v>
      </c>
    </row>
    <row r="10" spans="1:105" ht="12" customHeight="1" x14ac:dyDescent="0.25">
      <c r="A10" s="28" t="s">
        <v>197</v>
      </c>
      <c r="B10" s="72">
        <f>IF(RES_hh_tesh!B10=0,0,RES_hh_tesh!B10/RES_summary!B$19)</f>
        <v>0</v>
      </c>
      <c r="C10" s="72">
        <f>IF(RES_hh_tesh!C10=0,0,RES_hh_tesh!C10/RES_summary!C$19)</f>
        <v>0</v>
      </c>
      <c r="D10" s="72">
        <f>IF(RES_hh_tesh!D10=0,0,RES_hh_tesh!D10/RES_summary!D$19)</f>
        <v>0</v>
      </c>
      <c r="E10" s="72">
        <f>IF(RES_hh_tesh!E10=0,0,RES_hh_tesh!E10/RES_summary!E$19)</f>
        <v>0</v>
      </c>
      <c r="F10" s="72">
        <f>IF(RES_hh_tesh!F10=0,0,RES_hh_tesh!F10/RES_summary!F$19)</f>
        <v>0</v>
      </c>
      <c r="G10" s="72">
        <f>IF(RES_hh_tesh!G10=0,0,RES_hh_tesh!G10/RES_summary!G$19)</f>
        <v>0</v>
      </c>
      <c r="H10" s="72">
        <f>IF(RES_hh_tesh!H10=0,0,RES_hh_tesh!H10/RES_summary!H$19)</f>
        <v>0</v>
      </c>
      <c r="I10" s="72">
        <f>IF(RES_hh_tesh!I10=0,0,RES_hh_tesh!I10/RES_summary!I$19)</f>
        <v>0</v>
      </c>
      <c r="J10" s="72">
        <f>IF(RES_hh_tesh!J10=0,0,RES_hh_tesh!J10/RES_summary!J$19)</f>
        <v>0</v>
      </c>
      <c r="K10" s="72">
        <f>IF(RES_hh_tesh!K10=0,0,RES_hh_tesh!K10/RES_summary!K$19)</f>
        <v>0</v>
      </c>
      <c r="L10" s="72">
        <f>IF(RES_hh_tesh!L10=0,0,RES_hh_tesh!L10/RES_summary!L$19)</f>
        <v>0</v>
      </c>
      <c r="M10" s="72">
        <f>IF(RES_hh_tesh!M10=0,0,RES_hh_tesh!M10/RES_summary!M$19)</f>
        <v>0</v>
      </c>
      <c r="N10" s="72">
        <f>IF(RES_hh_tesh!N10=0,0,RES_hh_tesh!N10/RES_summary!N$19)</f>
        <v>0</v>
      </c>
      <c r="O10" s="72">
        <f>IF(RES_hh_tesh!O10=0,0,RES_hh_tesh!O10/RES_summary!O$19)</f>
        <v>0</v>
      </c>
      <c r="P10" s="72">
        <f>IF(RES_hh_tesh!P10=0,0,RES_hh_tesh!P10/RES_summary!P$19)</f>
        <v>0</v>
      </c>
      <c r="Q10" s="72">
        <f>IF(RES_hh_tesh!Q10=0,0,RES_hh_tesh!Q10/RES_summary!Q$19)</f>
        <v>0</v>
      </c>
      <c r="R10" s="72">
        <f>IF(RES_hh_tesh!R10=0,0,RES_hh_tesh!R10/RES_summary!R$19)</f>
        <v>0</v>
      </c>
      <c r="S10" s="72">
        <f>IF(RES_hh_tesh!S10=0,0,RES_hh_tesh!S10/RES_summary!S$19)</f>
        <v>0</v>
      </c>
      <c r="T10" s="72">
        <f>IF(RES_hh_tesh!T10=0,0,RES_hh_tesh!T10/RES_summary!T$19)</f>
        <v>0</v>
      </c>
      <c r="U10" s="72">
        <f>IF(RES_hh_tesh!U10=0,0,RES_hh_tesh!U10/RES_summary!U$19)</f>
        <v>0</v>
      </c>
      <c r="V10" s="72">
        <f>IF(RES_hh_tesh!V10=0,0,RES_hh_tesh!V10/RES_summary!V$19)</f>
        <v>0</v>
      </c>
      <c r="W10" s="72">
        <f>IF(RES_hh_tesh!W10=0,0,RES_hh_tesh!W10/RES_summary!W$19)</f>
        <v>0</v>
      </c>
      <c r="X10" s="72">
        <f>IF(RES_hh_tesh!X10=0,0,RES_hh_tesh!X10/RES_summary!X$19)</f>
        <v>0</v>
      </c>
      <c r="Y10" s="72">
        <f>IF(RES_hh_tesh!Y10=0,0,RES_hh_tesh!Y10/RES_summary!Y$19)</f>
        <v>0</v>
      </c>
      <c r="DA10" s="89" t="s">
        <v>582</v>
      </c>
    </row>
    <row r="11" spans="1:105" ht="12" customHeight="1" x14ac:dyDescent="0.25">
      <c r="A11" s="28" t="s">
        <v>198</v>
      </c>
      <c r="B11" s="72">
        <f>IF(RES_hh_tesh!B11=0,0,RES_hh_tesh!B11/RES_summary!B$19)</f>
        <v>0</v>
      </c>
      <c r="C11" s="72">
        <f>IF(RES_hh_tesh!C11=0,0,RES_hh_tesh!C11/RES_summary!C$19)</f>
        <v>0</v>
      </c>
      <c r="D11" s="72">
        <f>IF(RES_hh_tesh!D11=0,0,RES_hh_tesh!D11/RES_summary!D$19)</f>
        <v>0</v>
      </c>
      <c r="E11" s="72">
        <f>IF(RES_hh_tesh!E11=0,0,RES_hh_tesh!E11/RES_summary!E$19)</f>
        <v>0</v>
      </c>
      <c r="F11" s="72">
        <f>IF(RES_hh_tesh!F11=0,0,RES_hh_tesh!F11/RES_summary!F$19)</f>
        <v>0</v>
      </c>
      <c r="G11" s="72">
        <f>IF(RES_hh_tesh!G11=0,0,RES_hh_tesh!G11/RES_summary!G$19)</f>
        <v>0</v>
      </c>
      <c r="H11" s="72">
        <f>IF(RES_hh_tesh!H11=0,0,RES_hh_tesh!H11/RES_summary!H$19)</f>
        <v>0</v>
      </c>
      <c r="I11" s="72">
        <f>IF(RES_hh_tesh!I11=0,0,RES_hh_tesh!I11/RES_summary!I$19)</f>
        <v>0</v>
      </c>
      <c r="J11" s="72">
        <f>IF(RES_hh_tesh!J11=0,0,RES_hh_tesh!J11/RES_summary!J$19)</f>
        <v>0</v>
      </c>
      <c r="K11" s="72">
        <f>IF(RES_hh_tesh!K11=0,0,RES_hh_tesh!K11/RES_summary!K$19)</f>
        <v>0</v>
      </c>
      <c r="L11" s="72">
        <f>IF(RES_hh_tesh!L11=0,0,RES_hh_tesh!L11/RES_summary!L$19)</f>
        <v>0</v>
      </c>
      <c r="M11" s="72">
        <f>IF(RES_hh_tesh!M11=0,0,RES_hh_tesh!M11/RES_summary!M$19)</f>
        <v>0</v>
      </c>
      <c r="N11" s="72">
        <f>IF(RES_hh_tesh!N11=0,0,RES_hh_tesh!N11/RES_summary!N$19)</f>
        <v>0</v>
      </c>
      <c r="O11" s="72">
        <f>IF(RES_hh_tesh!O11=0,0,RES_hh_tesh!O11/RES_summary!O$19)</f>
        <v>0</v>
      </c>
      <c r="P11" s="72">
        <f>IF(RES_hh_tesh!P11=0,0,RES_hh_tesh!P11/RES_summary!P$19)</f>
        <v>0</v>
      </c>
      <c r="Q11" s="72">
        <f>IF(RES_hh_tesh!Q11=0,0,RES_hh_tesh!Q11/RES_summary!Q$19)</f>
        <v>0</v>
      </c>
      <c r="R11" s="72">
        <f>IF(RES_hh_tesh!R11=0,0,RES_hh_tesh!R11/RES_summary!R$19)</f>
        <v>0</v>
      </c>
      <c r="S11" s="72">
        <f>IF(RES_hh_tesh!S11=0,0,RES_hh_tesh!S11/RES_summary!S$19)</f>
        <v>0</v>
      </c>
      <c r="T11" s="72">
        <f>IF(RES_hh_tesh!T11=0,0,RES_hh_tesh!T11/RES_summary!T$19)</f>
        <v>0</v>
      </c>
      <c r="U11" s="72">
        <f>IF(RES_hh_tesh!U11=0,0,RES_hh_tesh!U11/RES_summary!U$19)</f>
        <v>0</v>
      </c>
      <c r="V11" s="72">
        <f>IF(RES_hh_tesh!V11=0,0,RES_hh_tesh!V11/RES_summary!V$19)</f>
        <v>0</v>
      </c>
      <c r="W11" s="72">
        <f>IF(RES_hh_tesh!W11=0,0,RES_hh_tesh!W11/RES_summary!W$19)</f>
        <v>0</v>
      </c>
      <c r="X11" s="72">
        <f>IF(RES_hh_tesh!X11=0,0,RES_hh_tesh!X11/RES_summary!X$19)</f>
        <v>0</v>
      </c>
      <c r="Y11" s="72">
        <f>IF(RES_hh_tesh!Y11=0,0,RES_hh_tesh!Y11/RES_summary!Y$19)</f>
        <v>0</v>
      </c>
      <c r="DA11" s="89" t="s">
        <v>583</v>
      </c>
    </row>
    <row r="12" spans="1:105" ht="12" customHeight="1" x14ac:dyDescent="0.25">
      <c r="A12" s="28" t="s">
        <v>95</v>
      </c>
      <c r="B12" s="72">
        <f>IF(RES_hh_tesh!B12=0,0,RES_hh_tesh!B12/RES_summary!B$19)</f>
        <v>23.375235048967266</v>
      </c>
      <c r="C12" s="72">
        <f>IF(RES_hh_tesh!C12=0,0,RES_hh_tesh!C12/RES_summary!C$19)</f>
        <v>22.359033829251029</v>
      </c>
      <c r="D12" s="72">
        <f>IF(RES_hh_tesh!D12=0,0,RES_hh_tesh!D12/RES_summary!D$19)</f>
        <v>23.226000275976649</v>
      </c>
      <c r="E12" s="72">
        <f>IF(RES_hh_tesh!E12=0,0,RES_hh_tesh!E12/RES_summary!E$19)</f>
        <v>26.859861634330162</v>
      </c>
      <c r="F12" s="72">
        <f>IF(RES_hh_tesh!F12=0,0,RES_hh_tesh!F12/RES_summary!F$19)</f>
        <v>21.469135010585397</v>
      </c>
      <c r="G12" s="72">
        <f>IF(RES_hh_tesh!G12=0,0,RES_hh_tesh!G12/RES_summary!G$19)</f>
        <v>15.337351164497832</v>
      </c>
      <c r="H12" s="72">
        <f>IF(RES_hh_tesh!H12=0,0,RES_hh_tesh!H12/RES_summary!H$19)</f>
        <v>15.542017072094897</v>
      </c>
      <c r="I12" s="72">
        <f>IF(RES_hh_tesh!I12=0,0,RES_hh_tesh!I12/RES_summary!I$19)</f>
        <v>18.924564484507219</v>
      </c>
      <c r="J12" s="72">
        <f>IF(RES_hh_tesh!J12=0,0,RES_hh_tesh!J12/RES_summary!J$19)</f>
        <v>13.997958723686761</v>
      </c>
      <c r="K12" s="72">
        <f>IF(RES_hh_tesh!K12=0,0,RES_hh_tesh!K12/RES_summary!K$19)</f>
        <v>12.107138076516216</v>
      </c>
      <c r="L12" s="72">
        <f>IF(RES_hh_tesh!L12=0,0,RES_hh_tesh!L12/RES_summary!L$19)</f>
        <v>15.392798032550823</v>
      </c>
      <c r="M12" s="72">
        <f>IF(RES_hh_tesh!M12=0,0,RES_hh_tesh!M12/RES_summary!M$19)</f>
        <v>15.092036970398874</v>
      </c>
      <c r="N12" s="72">
        <f>IF(RES_hh_tesh!N12=0,0,RES_hh_tesh!N12/RES_summary!N$19)</f>
        <v>15.66957813765503</v>
      </c>
      <c r="O12" s="72">
        <f>IF(RES_hh_tesh!O12=0,0,RES_hh_tesh!O12/RES_summary!O$19)</f>
        <v>13.243826235364445</v>
      </c>
      <c r="P12" s="72">
        <f>IF(RES_hh_tesh!P12=0,0,RES_hh_tesh!P12/RES_summary!P$19)</f>
        <v>12.886600433318241</v>
      </c>
      <c r="Q12" s="72">
        <f>IF(RES_hh_tesh!Q12=0,0,RES_hh_tesh!Q12/RES_summary!Q$19)</f>
        <v>12.03925667415999</v>
      </c>
      <c r="R12" s="72">
        <f>IF(RES_hh_tesh!R12=0,0,RES_hh_tesh!R12/RES_summary!R$19)</f>
        <v>9.44617294122083</v>
      </c>
      <c r="S12" s="72">
        <f>IF(RES_hh_tesh!S12=0,0,RES_hh_tesh!S12/RES_summary!S$19)</f>
        <v>5.5361546150152234</v>
      </c>
      <c r="T12" s="72">
        <f>IF(RES_hh_tesh!T12=0,0,RES_hh_tesh!T12/RES_summary!T$19)</f>
        <v>22.08926509154303</v>
      </c>
      <c r="U12" s="72">
        <f>IF(RES_hh_tesh!U12=0,0,RES_hh_tesh!U12/RES_summary!U$19)</f>
        <v>19.680313269267327</v>
      </c>
      <c r="V12" s="72">
        <f>IF(RES_hh_tesh!V12=0,0,RES_hh_tesh!V12/RES_summary!V$19)</f>
        <v>18.156208360821481</v>
      </c>
      <c r="W12" s="72">
        <f>IF(RES_hh_tesh!W12=0,0,RES_hh_tesh!W12/RES_summary!W$19)</f>
        <v>18.27472804058549</v>
      </c>
      <c r="X12" s="72">
        <f>IF(RES_hh_tesh!X12=0,0,RES_hh_tesh!X12/RES_summary!X$19)</f>
        <v>16.306981082065086</v>
      </c>
      <c r="Y12" s="72">
        <f>IF(RES_hh_tesh!Y12=0,0,RES_hh_tesh!Y12/RES_summary!Y$19)</f>
        <v>16.047070532470649</v>
      </c>
      <c r="DA12" s="89" t="s">
        <v>584</v>
      </c>
    </row>
    <row r="13" spans="1:105" ht="12" customHeight="1" x14ac:dyDescent="0.25">
      <c r="A13" s="73" t="s">
        <v>94</v>
      </c>
      <c r="B13" s="74">
        <f>IF(RES_hh_tesh!B13=0,0,RES_hh_tesh!B13/RES_summary!B$19)</f>
        <v>22.412525940688813</v>
      </c>
      <c r="C13" s="74">
        <f>IF(RES_hh_tesh!C13=0,0,RES_hh_tesh!C13/RES_summary!C$19)</f>
        <v>22.740781202977466</v>
      </c>
      <c r="D13" s="74">
        <f>IF(RES_hh_tesh!D13=0,0,RES_hh_tesh!D13/RES_summary!D$19)</f>
        <v>24.937577853157446</v>
      </c>
      <c r="E13" s="74">
        <f>IF(RES_hh_tesh!E13=0,0,RES_hh_tesh!E13/RES_summary!E$19)</f>
        <v>24.830121977289174</v>
      </c>
      <c r="F13" s="74">
        <f>IF(RES_hh_tesh!F13=0,0,RES_hh_tesh!F13/RES_summary!F$19)</f>
        <v>22.321929139540178</v>
      </c>
      <c r="G13" s="74">
        <f>IF(RES_hh_tesh!G13=0,0,RES_hh_tesh!G13/RES_summary!G$19)</f>
        <v>18.471111558729252</v>
      </c>
      <c r="H13" s="74">
        <f>IF(RES_hh_tesh!H13=0,0,RES_hh_tesh!H13/RES_summary!H$19)</f>
        <v>19.177170935205197</v>
      </c>
      <c r="I13" s="74">
        <f>IF(RES_hh_tesh!I13=0,0,RES_hh_tesh!I13/RES_summary!I$19)</f>
        <v>22.230502579079268</v>
      </c>
      <c r="J13" s="74">
        <f>IF(RES_hh_tesh!J13=0,0,RES_hh_tesh!J13/RES_summary!J$19)</f>
        <v>17.995736881207769</v>
      </c>
      <c r="K13" s="74">
        <f>IF(RES_hh_tesh!K13=0,0,RES_hh_tesh!K13/RES_summary!K$19)</f>
        <v>16.388546775008269</v>
      </c>
      <c r="L13" s="74">
        <f>IF(RES_hh_tesh!L13=0,0,RES_hh_tesh!L13/RES_summary!L$19)</f>
        <v>15.244015631256694</v>
      </c>
      <c r="M13" s="74">
        <f>IF(RES_hh_tesh!M13=0,0,RES_hh_tesh!M13/RES_summary!M$19)</f>
        <v>15.034125015663774</v>
      </c>
      <c r="N13" s="74">
        <f>IF(RES_hh_tesh!N13=0,0,RES_hh_tesh!N13/RES_summary!N$19)</f>
        <v>6.969243976875716</v>
      </c>
      <c r="O13" s="74">
        <f>IF(RES_hh_tesh!O13=0,0,RES_hh_tesh!O13/RES_summary!O$19)</f>
        <v>3.1202709426595781</v>
      </c>
      <c r="P13" s="74">
        <f>IF(RES_hh_tesh!P13=0,0,RES_hh_tesh!P13/RES_summary!P$19)</f>
        <v>6.8335552415147474</v>
      </c>
      <c r="Q13" s="74">
        <f>IF(RES_hh_tesh!Q13=0,0,RES_hh_tesh!Q13/RES_summary!Q$19)</f>
        <v>13.680564670602401</v>
      </c>
      <c r="R13" s="74">
        <f>IF(RES_hh_tesh!R13=0,0,RES_hh_tesh!R13/RES_summary!R$19)</f>
        <v>13.841901306237315</v>
      </c>
      <c r="S13" s="74">
        <f>IF(RES_hh_tesh!S13=0,0,RES_hh_tesh!S13/RES_summary!S$19)</f>
        <v>16.439896719361613</v>
      </c>
      <c r="T13" s="74">
        <f>IF(RES_hh_tesh!T13=0,0,RES_hh_tesh!T13/RES_summary!T$19)</f>
        <v>14.425705178494878</v>
      </c>
      <c r="U13" s="74">
        <f>IF(RES_hh_tesh!U13=0,0,RES_hh_tesh!U13/RES_summary!U$19)</f>
        <v>18.564913620326777</v>
      </c>
      <c r="V13" s="74">
        <f>IF(RES_hh_tesh!V13=0,0,RES_hh_tesh!V13/RES_summary!V$19)</f>
        <v>19.497575798005663</v>
      </c>
      <c r="W13" s="74">
        <f>IF(RES_hh_tesh!W13=0,0,RES_hh_tesh!W13/RES_summary!W$19)</f>
        <v>18.282082503021929</v>
      </c>
      <c r="X13" s="74">
        <f>IF(RES_hh_tesh!X13=0,0,RES_hh_tesh!X13/RES_summary!X$19)</f>
        <v>21.090910317769552</v>
      </c>
      <c r="Y13" s="74">
        <f>IF(RES_hh_tesh!Y13=0,0,RES_hh_tesh!Y13/RES_summary!Y$19)</f>
        <v>13.41968142787446</v>
      </c>
      <c r="DA13" s="90" t="s">
        <v>585</v>
      </c>
    </row>
    <row r="14" spans="1:105" ht="12" customHeight="1" x14ac:dyDescent="0.25">
      <c r="A14" s="75" t="s">
        <v>97</v>
      </c>
      <c r="B14" s="76">
        <f>IF(RES_hh_tesh!B14=0,0,RES_hh_tesh!B14/RES_summary!B$19)</f>
        <v>0.20542195572828215</v>
      </c>
      <c r="C14" s="76">
        <f>IF(RES_hh_tesh!C14=0,0,RES_hh_tesh!C14/RES_summary!C$19)</f>
        <v>0.24236313417136021</v>
      </c>
      <c r="D14" s="76">
        <f>IF(RES_hh_tesh!D14=0,0,RES_hh_tesh!D14/RES_summary!D$19)</f>
        <v>0.2661485819986445</v>
      </c>
      <c r="E14" s="76">
        <f>IF(RES_hh_tesh!E14=0,0,RES_hh_tesh!E14/RES_summary!E$19)</f>
        <v>0.25864287627379762</v>
      </c>
      <c r="F14" s="76">
        <f>IF(RES_hh_tesh!F14=0,0,RES_hh_tesh!F14/RES_summary!F$19)</f>
        <v>0.24847030901435815</v>
      </c>
      <c r="G14" s="76">
        <f>IF(RES_hh_tesh!G14=0,0,RES_hh_tesh!G14/RES_summary!G$19)</f>
        <v>0.2095513193970221</v>
      </c>
      <c r="H14" s="76">
        <f>IF(RES_hh_tesh!H14=0,0,RES_hh_tesh!H14/RES_summary!H$19)</f>
        <v>0.18868253150824249</v>
      </c>
      <c r="I14" s="76">
        <f>IF(RES_hh_tesh!I14=0,0,RES_hh_tesh!I14/RES_summary!I$19)</f>
        <v>0.15489530732377702</v>
      </c>
      <c r="J14" s="76">
        <f>IF(RES_hh_tesh!J14=0,0,RES_hh_tesh!J14/RES_summary!J$19)</f>
        <v>0.12242451922930471</v>
      </c>
      <c r="K14" s="76">
        <f>IF(RES_hh_tesh!K14=0,0,RES_hh_tesh!K14/RES_summary!K$19)</f>
        <v>0.14259541892034996</v>
      </c>
      <c r="L14" s="76">
        <f>IF(RES_hh_tesh!L14=0,0,RES_hh_tesh!L14/RES_summary!L$19)</f>
        <v>0.111173046914134</v>
      </c>
      <c r="M14" s="76">
        <f>IF(RES_hh_tesh!M14=0,0,RES_hh_tesh!M14/RES_summary!M$19)</f>
        <v>0.14634008318825742</v>
      </c>
      <c r="N14" s="76">
        <f>IF(RES_hh_tesh!N14=0,0,RES_hh_tesh!N14/RES_summary!N$19)</f>
        <v>0.11056836295318051</v>
      </c>
      <c r="O14" s="76">
        <f>IF(RES_hh_tesh!O14=0,0,RES_hh_tesh!O14/RES_summary!O$19)</f>
        <v>0.10552186366618037</v>
      </c>
      <c r="P14" s="76">
        <f>IF(RES_hh_tesh!P14=0,0,RES_hh_tesh!P14/RES_summary!P$19)</f>
        <v>0.11930200305573761</v>
      </c>
      <c r="Q14" s="76">
        <f>IF(RES_hh_tesh!Q14=0,0,RES_hh_tesh!Q14/RES_summary!Q$19)</f>
        <v>0.13301210280819878</v>
      </c>
      <c r="R14" s="76">
        <f>IF(RES_hh_tesh!R14=0,0,RES_hh_tesh!R14/RES_summary!R$19)</f>
        <v>0.13896655129692445</v>
      </c>
      <c r="S14" s="76">
        <f>IF(RES_hh_tesh!S14=0,0,RES_hh_tesh!S14/RES_summary!S$19)</f>
        <v>0.16056683145366388</v>
      </c>
      <c r="T14" s="76">
        <f>IF(RES_hh_tesh!T14=0,0,RES_hh_tesh!T14/RES_summary!T$19)</f>
        <v>0.12542898127471377</v>
      </c>
      <c r="U14" s="76">
        <f>IF(RES_hh_tesh!U14=0,0,RES_hh_tesh!U14/RES_summary!U$19)</f>
        <v>0.1509847839008796</v>
      </c>
      <c r="V14" s="76">
        <f>IF(RES_hh_tesh!V14=0,0,RES_hh_tesh!V14/RES_summary!V$19)</f>
        <v>0.15791923033478311</v>
      </c>
      <c r="W14" s="76">
        <f>IF(RES_hh_tesh!W14=0,0,RES_hh_tesh!W14/RES_summary!W$19)</f>
        <v>0.14198484814035081</v>
      </c>
      <c r="X14" s="76">
        <f>IF(RES_hh_tesh!X14=0,0,RES_hh_tesh!X14/RES_summary!X$19)</f>
        <v>0.154522136017781</v>
      </c>
      <c r="Y14" s="76">
        <f>IF(RES_hh_tesh!Y14=0,0,RES_hh_tesh!Y14/RES_summary!Y$19)</f>
        <v>0.1267369402893444</v>
      </c>
      <c r="DA14" s="91" t="s">
        <v>586</v>
      </c>
    </row>
    <row r="15" spans="1:105" ht="12.95" customHeight="1" x14ac:dyDescent="0.25">
      <c r="A15" s="68" t="s">
        <v>92</v>
      </c>
      <c r="B15" s="69">
        <f>IF(RES_hh_tesh!B15=0,0,RES_hh_tesh!B15/RES_summary!B$19)</f>
        <v>17.207277960080798</v>
      </c>
      <c r="C15" s="69">
        <f>IF(RES_hh_tesh!C15=0,0,RES_hh_tesh!C15/RES_summary!C$19)</f>
        <v>15.085852457878049</v>
      </c>
      <c r="D15" s="69">
        <f>IF(RES_hh_tesh!D15=0,0,RES_hh_tesh!D15/RES_summary!D$19)</f>
        <v>14.926751942395841</v>
      </c>
      <c r="E15" s="69">
        <f>IF(RES_hh_tesh!E15=0,0,RES_hh_tesh!E15/RES_summary!E$19)</f>
        <v>18.103405723466658</v>
      </c>
      <c r="F15" s="69">
        <f>IF(RES_hh_tesh!F15=0,0,RES_hh_tesh!F15/RES_summary!F$19)</f>
        <v>17.047902790489061</v>
      </c>
      <c r="G15" s="69">
        <f>IF(RES_hh_tesh!G15=0,0,RES_hh_tesh!G15/RES_summary!G$19)</f>
        <v>18.760556479741755</v>
      </c>
      <c r="H15" s="69">
        <f>IF(RES_hh_tesh!H15=0,0,RES_hh_tesh!H15/RES_summary!H$19)</f>
        <v>24.880727230102501</v>
      </c>
      <c r="I15" s="69">
        <f>IF(RES_hh_tesh!I15=0,0,RES_hh_tesh!I15/RES_summary!I$19)</f>
        <v>31.673105762658267</v>
      </c>
      <c r="J15" s="69">
        <f>IF(RES_hh_tesh!J15=0,0,RES_hh_tesh!J15/RES_summary!J$19)</f>
        <v>34.207391901726304</v>
      </c>
      <c r="K15" s="69">
        <f>IF(RES_hh_tesh!K15=0,0,RES_hh_tesh!K15/RES_summary!K$19)</f>
        <v>33.643822556724359</v>
      </c>
      <c r="L15" s="69">
        <f>IF(RES_hh_tesh!L15=0,0,RES_hh_tesh!L15/RES_summary!L$19)</f>
        <v>36.249192568566343</v>
      </c>
      <c r="M15" s="69">
        <f>IF(RES_hh_tesh!M15=0,0,RES_hh_tesh!M15/RES_summary!M$19)</f>
        <v>31.782564755092039</v>
      </c>
      <c r="N15" s="69">
        <f>IF(RES_hh_tesh!N15=0,0,RES_hh_tesh!N15/RES_summary!N$19)</f>
        <v>39.116100620055285</v>
      </c>
      <c r="O15" s="69">
        <f>IF(RES_hh_tesh!O15=0,0,RES_hh_tesh!O15/RES_summary!O$19)</f>
        <v>33.384520501409462</v>
      </c>
      <c r="P15" s="69">
        <f>IF(RES_hh_tesh!P15=0,0,RES_hh_tesh!P15/RES_summary!P$19)</f>
        <v>29.804078132637404</v>
      </c>
      <c r="Q15" s="69">
        <f>IF(RES_hh_tesh!Q15=0,0,RES_hh_tesh!Q15/RES_summary!Q$19)</f>
        <v>31.638784726809803</v>
      </c>
      <c r="R15" s="69">
        <f>IF(RES_hh_tesh!R15=0,0,RES_hh_tesh!R15/RES_summary!R$19)</f>
        <v>35.973010091327758</v>
      </c>
      <c r="S15" s="69">
        <f>IF(RES_hh_tesh!S15=0,0,RES_hh_tesh!S15/RES_summary!S$19)</f>
        <v>34.360707754558568</v>
      </c>
      <c r="T15" s="69">
        <f>IF(RES_hh_tesh!T15=0,0,RES_hh_tesh!T15/RES_summary!T$19)</f>
        <v>38.504212022715123</v>
      </c>
      <c r="U15" s="69">
        <f>IF(RES_hh_tesh!U15=0,0,RES_hh_tesh!U15/RES_summary!U$19)</f>
        <v>38.799720398598161</v>
      </c>
      <c r="V15" s="69">
        <f>IF(RES_hh_tesh!V15=0,0,RES_hh_tesh!V15/RES_summary!V$19)</f>
        <v>37.544375509200727</v>
      </c>
      <c r="W15" s="69">
        <f>IF(RES_hh_tesh!W15=0,0,RES_hh_tesh!W15/RES_summary!W$19)</f>
        <v>37.026324849723267</v>
      </c>
      <c r="X15" s="69">
        <f>IF(RES_hh_tesh!X15=0,0,RES_hh_tesh!X15/RES_summary!X$19)</f>
        <v>36.551799823178463</v>
      </c>
      <c r="Y15" s="69">
        <f>IF(RES_hh_tesh!Y15=0,0,RES_hh_tesh!Y15/RES_summary!Y$19)</f>
        <v>39.862270359132367</v>
      </c>
      <c r="DA15" s="88" t="s">
        <v>304</v>
      </c>
    </row>
    <row r="16" spans="1:105" ht="12" customHeight="1" x14ac:dyDescent="0.25">
      <c r="A16" s="28" t="s">
        <v>91</v>
      </c>
      <c r="B16" s="72">
        <f>IF(RES_hh_tesh!B16=0,0,RES_hh_tesh!B16/RES_summary!B$19)</f>
        <v>17.207277960080798</v>
      </c>
      <c r="C16" s="72">
        <f>IF(RES_hh_tesh!C16=0,0,RES_hh_tesh!C16/RES_summary!C$19)</f>
        <v>15.085852457878049</v>
      </c>
      <c r="D16" s="72">
        <f>IF(RES_hh_tesh!D16=0,0,RES_hh_tesh!D16/RES_summary!D$19)</f>
        <v>14.926751942395841</v>
      </c>
      <c r="E16" s="72">
        <f>IF(RES_hh_tesh!E16=0,0,RES_hh_tesh!E16/RES_summary!E$19)</f>
        <v>18.103405723466658</v>
      </c>
      <c r="F16" s="72">
        <f>IF(RES_hh_tesh!F16=0,0,RES_hh_tesh!F16/RES_summary!F$19)</f>
        <v>17.047902790489061</v>
      </c>
      <c r="G16" s="72">
        <f>IF(RES_hh_tesh!G16=0,0,RES_hh_tesh!G16/RES_summary!G$19)</f>
        <v>18.760556479741755</v>
      </c>
      <c r="H16" s="72">
        <f>IF(RES_hh_tesh!H16=0,0,RES_hh_tesh!H16/RES_summary!H$19)</f>
        <v>24.880727230102501</v>
      </c>
      <c r="I16" s="72">
        <f>IF(RES_hh_tesh!I16=0,0,RES_hh_tesh!I16/RES_summary!I$19)</f>
        <v>31.673105762658267</v>
      </c>
      <c r="J16" s="72">
        <f>IF(RES_hh_tesh!J16=0,0,RES_hh_tesh!J16/RES_summary!J$19)</f>
        <v>34.207391901726304</v>
      </c>
      <c r="K16" s="72">
        <f>IF(RES_hh_tesh!K16=0,0,RES_hh_tesh!K16/RES_summary!K$19)</f>
        <v>33.643822556724359</v>
      </c>
      <c r="L16" s="72">
        <f>IF(RES_hh_tesh!L16=0,0,RES_hh_tesh!L16/RES_summary!L$19)</f>
        <v>36.249192568566343</v>
      </c>
      <c r="M16" s="72">
        <f>IF(RES_hh_tesh!M16=0,0,RES_hh_tesh!M16/RES_summary!M$19)</f>
        <v>31.782564755092039</v>
      </c>
      <c r="N16" s="72">
        <f>IF(RES_hh_tesh!N16=0,0,RES_hh_tesh!N16/RES_summary!N$19)</f>
        <v>39.116100620055285</v>
      </c>
      <c r="O16" s="72">
        <f>IF(RES_hh_tesh!O16=0,0,RES_hh_tesh!O16/RES_summary!O$19)</f>
        <v>33.384520501409462</v>
      </c>
      <c r="P16" s="72">
        <f>IF(RES_hh_tesh!P16=0,0,RES_hh_tesh!P16/RES_summary!P$19)</f>
        <v>29.804078132637404</v>
      </c>
      <c r="Q16" s="72">
        <f>IF(RES_hh_tesh!Q16=0,0,RES_hh_tesh!Q16/RES_summary!Q$19)</f>
        <v>31.638784726809803</v>
      </c>
      <c r="R16" s="72">
        <f>IF(RES_hh_tesh!R16=0,0,RES_hh_tesh!R16/RES_summary!R$19)</f>
        <v>35.973010091327758</v>
      </c>
      <c r="S16" s="72">
        <f>IF(RES_hh_tesh!S16=0,0,RES_hh_tesh!S16/RES_summary!S$19)</f>
        <v>34.360707754558568</v>
      </c>
      <c r="T16" s="72">
        <f>IF(RES_hh_tesh!T16=0,0,RES_hh_tesh!T16/RES_summary!T$19)</f>
        <v>38.504212022715123</v>
      </c>
      <c r="U16" s="72">
        <f>IF(RES_hh_tesh!U16=0,0,RES_hh_tesh!U16/RES_summary!U$19)</f>
        <v>38.799720398598161</v>
      </c>
      <c r="V16" s="72">
        <f>IF(RES_hh_tesh!V16=0,0,RES_hh_tesh!V16/RES_summary!V$19)</f>
        <v>37.544375509200727</v>
      </c>
      <c r="W16" s="72">
        <f>IF(RES_hh_tesh!W16=0,0,RES_hh_tesh!W16/RES_summary!W$19)</f>
        <v>37.026324849723267</v>
      </c>
      <c r="X16" s="72">
        <f>IF(RES_hh_tesh!X16=0,0,RES_hh_tesh!X16/RES_summary!X$19)</f>
        <v>36.551799823178463</v>
      </c>
      <c r="Y16" s="72">
        <f>IF(RES_hh_tesh!Y16=0,0,RES_hh_tesh!Y16/RES_summary!Y$19)</f>
        <v>39.862270359132367</v>
      </c>
      <c r="DA16" s="89" t="s">
        <v>587</v>
      </c>
    </row>
    <row r="17" spans="1:105" ht="12.95" customHeight="1" x14ac:dyDescent="0.25">
      <c r="A17" s="68" t="s">
        <v>55</v>
      </c>
      <c r="B17" s="69">
        <f>IF(RES_hh_tesh!B17=0,0,RES_hh_tesh!B17/RES_summary!B$19)</f>
        <v>14.6073924931999</v>
      </c>
      <c r="C17" s="69">
        <f>IF(RES_hh_tesh!C17=0,0,RES_hh_tesh!C17/RES_summary!C$19)</f>
        <v>13.628189733542529</v>
      </c>
      <c r="D17" s="69">
        <f>IF(RES_hh_tesh!D17=0,0,RES_hh_tesh!D17/RES_summary!D$19)</f>
        <v>14.632627330359943</v>
      </c>
      <c r="E17" s="69">
        <f>IF(RES_hh_tesh!E17=0,0,RES_hh_tesh!E17/RES_summary!E$19)</f>
        <v>15.586931596026004</v>
      </c>
      <c r="F17" s="69">
        <f>IF(RES_hh_tesh!F17=0,0,RES_hh_tesh!F17/RES_summary!F$19)</f>
        <v>16.317276945770743</v>
      </c>
      <c r="G17" s="69">
        <f>IF(RES_hh_tesh!G17=0,0,RES_hh_tesh!G17/RES_summary!G$19)</f>
        <v>17.589946314279576</v>
      </c>
      <c r="H17" s="69">
        <f>IF(RES_hh_tesh!H17=0,0,RES_hh_tesh!H17/RES_summary!H$19)</f>
        <v>17.63795275569267</v>
      </c>
      <c r="I17" s="69">
        <f>IF(RES_hh_tesh!I17=0,0,RES_hh_tesh!I17/RES_summary!I$19)</f>
        <v>19.820857803160436</v>
      </c>
      <c r="J17" s="69">
        <f>IF(RES_hh_tesh!J17=0,0,RES_hh_tesh!J17/RES_summary!J$19)</f>
        <v>19.010635140920396</v>
      </c>
      <c r="K17" s="69">
        <f>IF(RES_hh_tesh!K17=0,0,RES_hh_tesh!K17/RES_summary!K$19)</f>
        <v>18.909796539039775</v>
      </c>
      <c r="L17" s="69">
        <f>IF(RES_hh_tesh!L17=0,0,RES_hh_tesh!L17/RES_summary!L$19)</f>
        <v>18.673216995938009</v>
      </c>
      <c r="M17" s="69">
        <f>IF(RES_hh_tesh!M17=0,0,RES_hh_tesh!M17/RES_summary!M$19)</f>
        <v>18.634603378375626</v>
      </c>
      <c r="N17" s="69">
        <f>IF(RES_hh_tesh!N17=0,0,RES_hh_tesh!N17/RES_summary!N$19)</f>
        <v>17.496499279647974</v>
      </c>
      <c r="O17" s="69">
        <f>IF(RES_hh_tesh!O17=0,0,RES_hh_tesh!O17/RES_summary!O$19)</f>
        <v>16.12905938621412</v>
      </c>
      <c r="P17" s="69">
        <f>IF(RES_hh_tesh!P17=0,0,RES_hh_tesh!P17/RES_summary!P$19)</f>
        <v>15.951091095185264</v>
      </c>
      <c r="Q17" s="69">
        <f>IF(RES_hh_tesh!Q17=0,0,RES_hh_tesh!Q17/RES_summary!Q$19)</f>
        <v>16.362771288355052</v>
      </c>
      <c r="R17" s="69">
        <f>IF(RES_hh_tesh!R17=0,0,RES_hh_tesh!R17/RES_summary!R$19)</f>
        <v>16.909542566650678</v>
      </c>
      <c r="S17" s="69">
        <f>IF(RES_hh_tesh!S17=0,0,RES_hh_tesh!S17/RES_summary!S$19)</f>
        <v>17.69258233444603</v>
      </c>
      <c r="T17" s="69">
        <f>IF(RES_hh_tesh!T17=0,0,RES_hh_tesh!T17/RES_summary!T$19)</f>
        <v>17.168365921419433</v>
      </c>
      <c r="U17" s="69">
        <f>IF(RES_hh_tesh!U17=0,0,RES_hh_tesh!U17/RES_summary!U$19)</f>
        <v>17.020902534620557</v>
      </c>
      <c r="V17" s="69">
        <f>IF(RES_hh_tesh!V17=0,0,RES_hh_tesh!V17/RES_summary!V$19)</f>
        <v>17.096620725637649</v>
      </c>
      <c r="W17" s="69">
        <f>IF(RES_hh_tesh!W17=0,0,RES_hh_tesh!W17/RES_summary!W$19)</f>
        <v>16.883111825527454</v>
      </c>
      <c r="X17" s="69">
        <f>IF(RES_hh_tesh!X17=0,0,RES_hh_tesh!X17/RES_summary!X$19)</f>
        <v>16.30051376446751</v>
      </c>
      <c r="Y17" s="69">
        <f>IF(RES_hh_tesh!Y17=0,0,RES_hh_tesh!Y17/RES_summary!Y$19)</f>
        <v>15.448976146033486</v>
      </c>
      <c r="DA17" s="88" t="s">
        <v>305</v>
      </c>
    </row>
    <row r="18" spans="1:105" ht="12" customHeight="1" x14ac:dyDescent="0.25">
      <c r="A18" s="28" t="s">
        <v>51</v>
      </c>
      <c r="B18" s="72">
        <f>IF(RES_hh_tesh!B18=0,0,RES_hh_tesh!B18/RES_summary!B$19)</f>
        <v>0</v>
      </c>
      <c r="C18" s="72">
        <f>IF(RES_hh_tesh!C18=0,0,RES_hh_tesh!C18/RES_summary!C$19)</f>
        <v>0</v>
      </c>
      <c r="D18" s="72">
        <f>IF(RES_hh_tesh!D18=0,0,RES_hh_tesh!D18/RES_summary!D$19)</f>
        <v>0</v>
      </c>
      <c r="E18" s="72">
        <f>IF(RES_hh_tesh!E18=0,0,RES_hh_tesh!E18/RES_summary!E$19)</f>
        <v>0</v>
      </c>
      <c r="F18" s="72">
        <f>IF(RES_hh_tesh!F18=0,0,RES_hh_tesh!F18/RES_summary!F$19)</f>
        <v>0</v>
      </c>
      <c r="G18" s="72">
        <f>IF(RES_hh_tesh!G18=0,0,RES_hh_tesh!G18/RES_summary!G$19)</f>
        <v>0</v>
      </c>
      <c r="H18" s="72">
        <f>IF(RES_hh_tesh!H18=0,0,RES_hh_tesh!H18/RES_summary!H$19)</f>
        <v>0</v>
      </c>
      <c r="I18" s="72">
        <f>IF(RES_hh_tesh!I18=0,0,RES_hh_tesh!I18/RES_summary!I$19)</f>
        <v>0</v>
      </c>
      <c r="J18" s="72">
        <f>IF(RES_hh_tesh!J18=0,0,RES_hh_tesh!J18/RES_summary!J$19)</f>
        <v>0</v>
      </c>
      <c r="K18" s="72">
        <f>IF(RES_hh_tesh!K18=0,0,RES_hh_tesh!K18/RES_summary!K$19)</f>
        <v>0</v>
      </c>
      <c r="L18" s="72">
        <f>IF(RES_hh_tesh!L18=0,0,RES_hh_tesh!L18/RES_summary!L$19)</f>
        <v>0</v>
      </c>
      <c r="M18" s="72">
        <f>IF(RES_hh_tesh!M18=0,0,RES_hh_tesh!M18/RES_summary!M$19)</f>
        <v>0</v>
      </c>
      <c r="N18" s="72">
        <f>IF(RES_hh_tesh!N18=0,0,RES_hh_tesh!N18/RES_summary!N$19)</f>
        <v>0</v>
      </c>
      <c r="O18" s="72">
        <f>IF(RES_hh_tesh!O18=0,0,RES_hh_tesh!O18/RES_summary!O$19)</f>
        <v>0</v>
      </c>
      <c r="P18" s="72">
        <f>IF(RES_hh_tesh!P18=0,0,RES_hh_tesh!P18/RES_summary!P$19)</f>
        <v>0</v>
      </c>
      <c r="Q18" s="72">
        <f>IF(RES_hh_tesh!Q18=0,0,RES_hh_tesh!Q18/RES_summary!Q$19)</f>
        <v>0</v>
      </c>
      <c r="R18" s="72">
        <f>IF(RES_hh_tesh!R18=0,0,RES_hh_tesh!R18/RES_summary!R$19)</f>
        <v>0</v>
      </c>
      <c r="S18" s="72">
        <f>IF(RES_hh_tesh!S18=0,0,RES_hh_tesh!S18/RES_summary!S$19)</f>
        <v>0</v>
      </c>
      <c r="T18" s="72">
        <f>IF(RES_hh_tesh!T18=0,0,RES_hh_tesh!T18/RES_summary!T$19)</f>
        <v>0</v>
      </c>
      <c r="U18" s="72">
        <f>IF(RES_hh_tesh!U18=0,0,RES_hh_tesh!U18/RES_summary!U$19)</f>
        <v>0</v>
      </c>
      <c r="V18" s="72">
        <f>IF(RES_hh_tesh!V18=0,0,RES_hh_tesh!V18/RES_summary!V$19)</f>
        <v>0</v>
      </c>
      <c r="W18" s="72">
        <f>IF(RES_hh_tesh!W18=0,0,RES_hh_tesh!W18/RES_summary!W$19)</f>
        <v>0</v>
      </c>
      <c r="X18" s="72">
        <f>IF(RES_hh_tesh!X18=0,0,RES_hh_tesh!X18/RES_summary!X$19)</f>
        <v>0</v>
      </c>
      <c r="Y18" s="72">
        <f>IF(RES_hh_tesh!Y18=0,0,RES_hh_tesh!Y18/RES_summary!Y$19)</f>
        <v>0</v>
      </c>
      <c r="DA18" s="89" t="s">
        <v>588</v>
      </c>
    </row>
    <row r="19" spans="1:105" s="2" customFormat="1" ht="12" customHeight="1" x14ac:dyDescent="0.25">
      <c r="A19" s="28" t="s">
        <v>74</v>
      </c>
      <c r="B19" s="72">
        <f>IF(RES_hh_tesh!B19=0,0,RES_hh_tesh!B19/RES_summary!B$19)</f>
        <v>13.557430230234523</v>
      </c>
      <c r="C19" s="72">
        <f>IF(RES_hh_tesh!C19=0,0,RES_hh_tesh!C19/RES_summary!C$19)</f>
        <v>13.135621905948188</v>
      </c>
      <c r="D19" s="72">
        <f>IF(RES_hh_tesh!D19=0,0,RES_hh_tesh!D19/RES_summary!D$19)</f>
        <v>14.211073088912521</v>
      </c>
      <c r="E19" s="72">
        <f>IF(RES_hh_tesh!E19=0,0,RES_hh_tesh!E19/RES_summary!E$19)</f>
        <v>15.14153347186455</v>
      </c>
      <c r="F19" s="72">
        <f>IF(RES_hh_tesh!F19=0,0,RES_hh_tesh!F19/RES_summary!F$19)</f>
        <v>15.606964753073509</v>
      </c>
      <c r="G19" s="72">
        <f>IF(RES_hh_tesh!G19=0,0,RES_hh_tesh!G19/RES_summary!G$19)</f>
        <v>17.202135482780687</v>
      </c>
      <c r="H19" s="72">
        <f>IF(RES_hh_tesh!H19=0,0,RES_hh_tesh!H19/RES_summary!H$19)</f>
        <v>17.43371170461463</v>
      </c>
      <c r="I19" s="72">
        <f>IF(RES_hh_tesh!I19=0,0,RES_hh_tesh!I19/RES_summary!I$19)</f>
        <v>17.908566811242217</v>
      </c>
      <c r="J19" s="72">
        <f>IF(RES_hh_tesh!J19=0,0,RES_hh_tesh!J19/RES_summary!J$19)</f>
        <v>18.361894410182671</v>
      </c>
      <c r="K19" s="72">
        <f>IF(RES_hh_tesh!K19=0,0,RES_hh_tesh!K19/RES_summary!K$19)</f>
        <v>18.364457986387976</v>
      </c>
      <c r="L19" s="72">
        <f>IF(RES_hh_tesh!L19=0,0,RES_hh_tesh!L19/RES_summary!L$19)</f>
        <v>17.76914293476333</v>
      </c>
      <c r="M19" s="72">
        <f>IF(RES_hh_tesh!M19=0,0,RES_hh_tesh!M19/RES_summary!M$19)</f>
        <v>17.107427464322875</v>
      </c>
      <c r="N19" s="72">
        <f>IF(RES_hh_tesh!N19=0,0,RES_hh_tesh!N19/RES_summary!N$19)</f>
        <v>15.790176061658853</v>
      </c>
      <c r="O19" s="72">
        <f>IF(RES_hh_tesh!O19=0,0,RES_hh_tesh!O19/RES_summary!O$19)</f>
        <v>14.524989816913919</v>
      </c>
      <c r="P19" s="72">
        <f>IF(RES_hh_tesh!P19=0,0,RES_hh_tesh!P19/RES_summary!P$19)</f>
        <v>14.133473213379609</v>
      </c>
      <c r="Q19" s="72">
        <f>IF(RES_hh_tesh!Q19=0,0,RES_hh_tesh!Q19/RES_summary!Q$19)</f>
        <v>14.765355852010559</v>
      </c>
      <c r="R19" s="72">
        <f>IF(RES_hh_tesh!R19=0,0,RES_hh_tesh!R19/RES_summary!R$19)</f>
        <v>15.268366837255707</v>
      </c>
      <c r="S19" s="72">
        <f>IF(RES_hh_tesh!S19=0,0,RES_hh_tesh!S19/RES_summary!S$19)</f>
        <v>16.000870451191339</v>
      </c>
      <c r="T19" s="72">
        <f>IF(RES_hh_tesh!T19=0,0,RES_hh_tesh!T19/RES_summary!T$19)</f>
        <v>15.844118876647828</v>
      </c>
      <c r="U19" s="72">
        <f>IF(RES_hh_tesh!U19=0,0,RES_hh_tesh!U19/RES_summary!U$19)</f>
        <v>15.560338065497357</v>
      </c>
      <c r="V19" s="72">
        <f>IF(RES_hh_tesh!V19=0,0,RES_hh_tesh!V19/RES_summary!V$19)</f>
        <v>14.455375999611972</v>
      </c>
      <c r="W19" s="72">
        <f>IF(RES_hh_tesh!W19=0,0,RES_hh_tesh!W19/RES_summary!W$19)</f>
        <v>16.368193990233447</v>
      </c>
      <c r="X19" s="72">
        <f>IF(RES_hh_tesh!X19=0,0,RES_hh_tesh!X19/RES_summary!X$19)</f>
        <v>16.017971727979159</v>
      </c>
      <c r="Y19" s="72">
        <f>IF(RES_hh_tesh!Y19=0,0,RES_hh_tesh!Y19/RES_summary!Y$19)</f>
        <v>13.93867824755359</v>
      </c>
      <c r="DA19" s="89" t="s">
        <v>589</v>
      </c>
    </row>
    <row r="20" spans="1:105" ht="12" customHeight="1" x14ac:dyDescent="0.25">
      <c r="A20" s="28" t="s">
        <v>200</v>
      </c>
      <c r="B20" s="72">
        <f>IF(RES_hh_tesh!B20=0,0,RES_hh_tesh!B20/RES_summary!B$19)</f>
        <v>13.876669633667838</v>
      </c>
      <c r="C20" s="72">
        <f>IF(RES_hh_tesh!C20=0,0,RES_hh_tesh!C20/RES_summary!C$19)</f>
        <v>12.750686087586876</v>
      </c>
      <c r="D20" s="72">
        <f>IF(RES_hh_tesh!D20=0,0,RES_hh_tesh!D20/RES_summary!D$19)</f>
        <v>13.998954128095532</v>
      </c>
      <c r="E20" s="72">
        <f>IF(RES_hh_tesh!E20=0,0,RES_hh_tesh!E20/RES_summary!E$19)</f>
        <v>15.35213489983342</v>
      </c>
      <c r="F20" s="72">
        <f>IF(RES_hh_tesh!F20=0,0,RES_hh_tesh!F20/RES_summary!F$19)</f>
        <v>15.421761164863939</v>
      </c>
      <c r="G20" s="72">
        <f>IF(RES_hh_tesh!G20=0,0,RES_hh_tesh!G20/RES_summary!G$19)</f>
        <v>15.971077870789431</v>
      </c>
      <c r="H20" s="72">
        <f>IF(RES_hh_tesh!H20=0,0,RES_hh_tesh!H20/RES_summary!H$19)</f>
        <v>18.105978802784747</v>
      </c>
      <c r="I20" s="72">
        <f>IF(RES_hh_tesh!I20=0,0,RES_hh_tesh!I20/RES_summary!I$19)</f>
        <v>19.166172701093267</v>
      </c>
      <c r="J20" s="72">
        <f>IF(RES_hh_tesh!J20=0,0,RES_hh_tesh!J20/RES_summary!J$19)</f>
        <v>18.363222768826986</v>
      </c>
      <c r="K20" s="72">
        <f>IF(RES_hh_tesh!K20=0,0,RES_hh_tesh!K20/RES_summary!K$19)</f>
        <v>18.282517486714212</v>
      </c>
      <c r="L20" s="72">
        <f>IF(RES_hh_tesh!L20=0,0,RES_hh_tesh!L20/RES_summary!L$19)</f>
        <v>17.814025152135262</v>
      </c>
      <c r="M20" s="72">
        <f>IF(RES_hh_tesh!M20=0,0,RES_hh_tesh!M20/RES_summary!M$19)</f>
        <v>17.028036101990683</v>
      </c>
      <c r="N20" s="72">
        <f>IF(RES_hh_tesh!N20=0,0,RES_hh_tesh!N20/RES_summary!N$19)</f>
        <v>15.757768074915019</v>
      </c>
      <c r="O20" s="72">
        <f>IF(RES_hh_tesh!O20=0,0,RES_hh_tesh!O20/RES_summary!O$19)</f>
        <v>14.8138896941574</v>
      </c>
      <c r="P20" s="72">
        <f>IF(RES_hh_tesh!P20=0,0,RES_hh_tesh!P20/RES_summary!P$19)</f>
        <v>15.541903337020353</v>
      </c>
      <c r="Q20" s="72">
        <f>IF(RES_hh_tesh!Q20=0,0,RES_hh_tesh!Q20/RES_summary!Q$19)</f>
        <v>14.748470195247808</v>
      </c>
      <c r="R20" s="72">
        <f>IF(RES_hh_tesh!R20=0,0,RES_hh_tesh!R20/RES_summary!R$19)</f>
        <v>14.602736101422082</v>
      </c>
      <c r="S20" s="72">
        <f>IF(RES_hh_tesh!S20=0,0,RES_hh_tesh!S20/RES_summary!S$19)</f>
        <v>15.043538884553838</v>
      </c>
      <c r="T20" s="72">
        <f>IF(RES_hh_tesh!T20=0,0,RES_hh_tesh!T20/RES_summary!T$19)</f>
        <v>13.789208843382015</v>
      </c>
      <c r="U20" s="72">
        <f>IF(RES_hh_tesh!U20=0,0,RES_hh_tesh!U20/RES_summary!U$19)</f>
        <v>18.128325801363015</v>
      </c>
      <c r="V20" s="72">
        <f>IF(RES_hh_tesh!V20=0,0,RES_hh_tesh!V20/RES_summary!V$19)</f>
        <v>17.744933701060489</v>
      </c>
      <c r="W20" s="72">
        <f>IF(RES_hh_tesh!W20=0,0,RES_hh_tesh!W20/RES_summary!W$19)</f>
        <v>14.758629524695783</v>
      </c>
      <c r="X20" s="72">
        <f>IF(RES_hh_tesh!X20=0,0,RES_hh_tesh!X20/RES_summary!X$19)</f>
        <v>15.323589429336172</v>
      </c>
      <c r="Y20" s="72">
        <f>IF(RES_hh_tesh!Y20=0,0,RES_hh_tesh!Y20/RES_summary!Y$19)</f>
        <v>13.8991308991179</v>
      </c>
      <c r="DA20" s="89" t="s">
        <v>590</v>
      </c>
    </row>
    <row r="21" spans="1:105" ht="12" customHeight="1" x14ac:dyDescent="0.25">
      <c r="A21" s="28" t="s">
        <v>189</v>
      </c>
      <c r="B21" s="72">
        <f>IF(RES_hh_tesh!B21=0,0,RES_hh_tesh!B21/RES_summary!B$19)</f>
        <v>0</v>
      </c>
      <c r="C21" s="72">
        <f>IF(RES_hh_tesh!C21=0,0,RES_hh_tesh!C21/RES_summary!C$19)</f>
        <v>0</v>
      </c>
      <c r="D21" s="72">
        <f>IF(RES_hh_tesh!D21=0,0,RES_hh_tesh!D21/RES_summary!D$19)</f>
        <v>0</v>
      </c>
      <c r="E21" s="72">
        <f>IF(RES_hh_tesh!E21=0,0,RES_hh_tesh!E21/RES_summary!E$19)</f>
        <v>0</v>
      </c>
      <c r="F21" s="72">
        <f>IF(RES_hh_tesh!F21=0,0,RES_hh_tesh!F21/RES_summary!F$19)</f>
        <v>0</v>
      </c>
      <c r="G21" s="72">
        <f>IF(RES_hh_tesh!G21=0,0,RES_hh_tesh!G21/RES_summary!G$19)</f>
        <v>0</v>
      </c>
      <c r="H21" s="72">
        <f>IF(RES_hh_tesh!H21=0,0,RES_hh_tesh!H21/RES_summary!H$19)</f>
        <v>0</v>
      </c>
      <c r="I21" s="72">
        <f>IF(RES_hh_tesh!I21=0,0,RES_hh_tesh!I21/RES_summary!I$19)</f>
        <v>0</v>
      </c>
      <c r="J21" s="72">
        <f>IF(RES_hh_tesh!J21=0,0,RES_hh_tesh!J21/RES_summary!J$19)</f>
        <v>0</v>
      </c>
      <c r="K21" s="72">
        <f>IF(RES_hh_tesh!K21=0,0,RES_hh_tesh!K21/RES_summary!K$19)</f>
        <v>0</v>
      </c>
      <c r="L21" s="72">
        <f>IF(RES_hh_tesh!L21=0,0,RES_hh_tesh!L21/RES_summary!L$19)</f>
        <v>0</v>
      </c>
      <c r="M21" s="72">
        <f>IF(RES_hh_tesh!M21=0,0,RES_hh_tesh!M21/RES_summary!M$19)</f>
        <v>0</v>
      </c>
      <c r="N21" s="72">
        <f>IF(RES_hh_tesh!N21=0,0,RES_hh_tesh!N21/RES_summary!N$19)</f>
        <v>0</v>
      </c>
      <c r="O21" s="72">
        <f>IF(RES_hh_tesh!O21=0,0,RES_hh_tesh!O21/RES_summary!O$19)</f>
        <v>0</v>
      </c>
      <c r="P21" s="72">
        <f>IF(RES_hh_tesh!P21=0,0,RES_hh_tesh!P21/RES_summary!P$19)</f>
        <v>0</v>
      </c>
      <c r="Q21" s="72">
        <f>IF(RES_hh_tesh!Q21=0,0,RES_hh_tesh!Q21/RES_summary!Q$19)</f>
        <v>0</v>
      </c>
      <c r="R21" s="72">
        <f>IF(RES_hh_tesh!R21=0,0,RES_hh_tesh!R21/RES_summary!R$19)</f>
        <v>0</v>
      </c>
      <c r="S21" s="72">
        <f>IF(RES_hh_tesh!S21=0,0,RES_hh_tesh!S21/RES_summary!S$19)</f>
        <v>0</v>
      </c>
      <c r="T21" s="72">
        <f>IF(RES_hh_tesh!T21=0,0,RES_hh_tesh!T21/RES_summary!T$19)</f>
        <v>0</v>
      </c>
      <c r="U21" s="72">
        <f>IF(RES_hh_tesh!U21=0,0,RES_hh_tesh!U21/RES_summary!U$19)</f>
        <v>0</v>
      </c>
      <c r="V21" s="72">
        <f>IF(RES_hh_tesh!V21=0,0,RES_hh_tesh!V21/RES_summary!V$19)</f>
        <v>0</v>
      </c>
      <c r="W21" s="72">
        <f>IF(RES_hh_tesh!W21=0,0,RES_hh_tesh!W21/RES_summary!W$19)</f>
        <v>0</v>
      </c>
      <c r="X21" s="72">
        <f>IF(RES_hh_tesh!X21=0,0,RES_hh_tesh!X21/RES_summary!X$19)</f>
        <v>0</v>
      </c>
      <c r="Y21" s="72">
        <f>IF(RES_hh_tesh!Y21=0,0,RES_hh_tesh!Y21/RES_summary!Y$19)</f>
        <v>0</v>
      </c>
      <c r="DA21" s="89" t="s">
        <v>591</v>
      </c>
    </row>
    <row r="22" spans="1:105" ht="12" customHeight="1" x14ac:dyDescent="0.25">
      <c r="A22" s="28" t="s">
        <v>202</v>
      </c>
      <c r="B22" s="72">
        <f>IF(RES_hh_tesh!B22=0,0,RES_hh_tesh!B22/RES_summary!B$19)</f>
        <v>13.605595558113373</v>
      </c>
      <c r="C22" s="72">
        <f>IF(RES_hh_tesh!C22=0,0,RES_hh_tesh!C22/RES_summary!C$19)</f>
        <v>12.54919209606693</v>
      </c>
      <c r="D22" s="72">
        <f>IF(RES_hh_tesh!D22=0,0,RES_hh_tesh!D22/RES_summary!D$19)</f>
        <v>13.894529516237442</v>
      </c>
      <c r="E22" s="72">
        <f>IF(RES_hh_tesh!E22=0,0,RES_hh_tesh!E22/RES_summary!E$19)</f>
        <v>13.105508996987778</v>
      </c>
      <c r="F22" s="72">
        <f>IF(RES_hh_tesh!F22=0,0,RES_hh_tesh!F22/RES_summary!F$19)</f>
        <v>14.266791342165634</v>
      </c>
      <c r="G22" s="72">
        <f>IF(RES_hh_tesh!G22=0,0,RES_hh_tesh!G22/RES_summary!G$19)</f>
        <v>17.166574768173369</v>
      </c>
      <c r="H22" s="72">
        <f>IF(RES_hh_tesh!H22=0,0,RES_hh_tesh!H22/RES_summary!H$19)</f>
        <v>14.546546835099043</v>
      </c>
      <c r="I22" s="72">
        <f>IF(RES_hh_tesh!I22=0,0,RES_hh_tesh!I22/RES_summary!I$19)</f>
        <v>16.097447753330002</v>
      </c>
      <c r="J22" s="72">
        <f>IF(RES_hh_tesh!J22=0,0,RES_hh_tesh!J22/RES_summary!J$19)</f>
        <v>20.548870288892434</v>
      </c>
      <c r="K22" s="72">
        <f>IF(RES_hh_tesh!K22=0,0,RES_hh_tesh!K22/RES_summary!K$19)</f>
        <v>21.407244108630174</v>
      </c>
      <c r="L22" s="72">
        <f>IF(RES_hh_tesh!L22=0,0,RES_hh_tesh!L22/RES_summary!L$19)</f>
        <v>16.55460702132152</v>
      </c>
      <c r="M22" s="72">
        <f>IF(RES_hh_tesh!M22=0,0,RES_hh_tesh!M22/RES_summary!M$19)</f>
        <v>17.221903499473882</v>
      </c>
      <c r="N22" s="72">
        <f>IF(RES_hh_tesh!N22=0,0,RES_hh_tesh!N22/RES_summary!N$19)</f>
        <v>15.988445013169356</v>
      </c>
      <c r="O22" s="72">
        <f>IF(RES_hh_tesh!O22=0,0,RES_hh_tesh!O22/RES_summary!O$19)</f>
        <v>14.617965459406644</v>
      </c>
      <c r="P22" s="72">
        <f>IF(RES_hh_tesh!P22=0,0,RES_hh_tesh!P22/RES_summary!P$19)</f>
        <v>14.520833848188428</v>
      </c>
      <c r="Q22" s="72">
        <f>IF(RES_hh_tesh!Q22=0,0,RES_hh_tesh!Q22/RES_summary!Q$19)</f>
        <v>14.862971313780033</v>
      </c>
      <c r="R22" s="72">
        <f>IF(RES_hh_tesh!R22=0,0,RES_hh_tesh!R22/RES_summary!R$19)</f>
        <v>15.295158298444136</v>
      </c>
      <c r="S22" s="72">
        <f>IF(RES_hh_tesh!S22=0,0,RES_hh_tesh!S22/RES_summary!S$19)</f>
        <v>16.092418479793551</v>
      </c>
      <c r="T22" s="72">
        <f>IF(RES_hh_tesh!T22=0,0,RES_hh_tesh!T22/RES_summary!T$19)</f>
        <v>15.686409914080279</v>
      </c>
      <c r="U22" s="72">
        <f>IF(RES_hh_tesh!U22=0,0,RES_hh_tesh!U22/RES_summary!U$19)</f>
        <v>15.969972712850561</v>
      </c>
      <c r="V22" s="72">
        <f>IF(RES_hh_tesh!V22=0,0,RES_hh_tesh!V22/RES_summary!V$19)</f>
        <v>16.100962461457812</v>
      </c>
      <c r="W22" s="72">
        <f>IF(RES_hh_tesh!W22=0,0,RES_hh_tesh!W22/RES_summary!W$19)</f>
        <v>15.84539084935512</v>
      </c>
      <c r="X22" s="72">
        <f>IF(RES_hh_tesh!X22=0,0,RES_hh_tesh!X22/RES_summary!X$19)</f>
        <v>15.187413300015077</v>
      </c>
      <c r="Y22" s="72">
        <f>IF(RES_hh_tesh!Y22=0,0,RES_hh_tesh!Y22/RES_summary!Y$19)</f>
        <v>14.06429048178018</v>
      </c>
      <c r="DA22" s="89" t="s">
        <v>592</v>
      </c>
    </row>
    <row r="23" spans="1:105" ht="12" customHeight="1" x14ac:dyDescent="0.25">
      <c r="A23" s="28" t="s">
        <v>197</v>
      </c>
      <c r="B23" s="72">
        <f>IF(RES_hh_tesh!B23=0,0,RES_hh_tesh!B23/RES_summary!B$19)</f>
        <v>0</v>
      </c>
      <c r="C23" s="72">
        <f>IF(RES_hh_tesh!C23=0,0,RES_hh_tesh!C23/RES_summary!C$19)</f>
        <v>0</v>
      </c>
      <c r="D23" s="72">
        <f>IF(RES_hh_tesh!D23=0,0,RES_hh_tesh!D23/RES_summary!D$19)</f>
        <v>0</v>
      </c>
      <c r="E23" s="72">
        <f>IF(RES_hh_tesh!E23=0,0,RES_hh_tesh!E23/RES_summary!E$19)</f>
        <v>0</v>
      </c>
      <c r="F23" s="72">
        <f>IF(RES_hh_tesh!F23=0,0,RES_hh_tesh!F23/RES_summary!F$19)</f>
        <v>0</v>
      </c>
      <c r="G23" s="72">
        <f>IF(RES_hh_tesh!G23=0,0,RES_hh_tesh!G23/RES_summary!G$19)</f>
        <v>0</v>
      </c>
      <c r="H23" s="72">
        <f>IF(RES_hh_tesh!H23=0,0,RES_hh_tesh!H23/RES_summary!H$19)</f>
        <v>0</v>
      </c>
      <c r="I23" s="72">
        <f>IF(RES_hh_tesh!I23=0,0,RES_hh_tesh!I23/RES_summary!I$19)</f>
        <v>0</v>
      </c>
      <c r="J23" s="72">
        <f>IF(RES_hh_tesh!J23=0,0,RES_hh_tesh!J23/RES_summary!J$19)</f>
        <v>0</v>
      </c>
      <c r="K23" s="72">
        <f>IF(RES_hh_tesh!K23=0,0,RES_hh_tesh!K23/RES_summary!K$19)</f>
        <v>0</v>
      </c>
      <c r="L23" s="72">
        <f>IF(RES_hh_tesh!L23=0,0,RES_hh_tesh!L23/RES_summary!L$19)</f>
        <v>0</v>
      </c>
      <c r="M23" s="72">
        <f>IF(RES_hh_tesh!M23=0,0,RES_hh_tesh!M23/RES_summary!M$19)</f>
        <v>0</v>
      </c>
      <c r="N23" s="72">
        <f>IF(RES_hh_tesh!N23=0,0,RES_hh_tesh!N23/RES_summary!N$19)</f>
        <v>0</v>
      </c>
      <c r="O23" s="72">
        <f>IF(RES_hh_tesh!O23=0,0,RES_hh_tesh!O23/RES_summary!O$19)</f>
        <v>0</v>
      </c>
      <c r="P23" s="72">
        <f>IF(RES_hh_tesh!P23=0,0,RES_hh_tesh!P23/RES_summary!P$19)</f>
        <v>0</v>
      </c>
      <c r="Q23" s="72">
        <f>IF(RES_hh_tesh!Q23=0,0,RES_hh_tesh!Q23/RES_summary!Q$19)</f>
        <v>0</v>
      </c>
      <c r="R23" s="72">
        <f>IF(RES_hh_tesh!R23=0,0,RES_hh_tesh!R23/RES_summary!R$19)</f>
        <v>0</v>
      </c>
      <c r="S23" s="72">
        <f>IF(RES_hh_tesh!S23=0,0,RES_hh_tesh!S23/RES_summary!S$19)</f>
        <v>0</v>
      </c>
      <c r="T23" s="72">
        <f>IF(RES_hh_tesh!T23=0,0,RES_hh_tesh!T23/RES_summary!T$19)</f>
        <v>0</v>
      </c>
      <c r="U23" s="72">
        <f>IF(RES_hh_tesh!U23=0,0,RES_hh_tesh!U23/RES_summary!U$19)</f>
        <v>0</v>
      </c>
      <c r="V23" s="72">
        <f>IF(RES_hh_tesh!V23=0,0,RES_hh_tesh!V23/RES_summary!V$19)</f>
        <v>0</v>
      </c>
      <c r="W23" s="72">
        <f>IF(RES_hh_tesh!W23=0,0,RES_hh_tesh!W23/RES_summary!W$19)</f>
        <v>0</v>
      </c>
      <c r="X23" s="72">
        <f>IF(RES_hh_tesh!X23=0,0,RES_hh_tesh!X23/RES_summary!X$19)</f>
        <v>0</v>
      </c>
      <c r="Y23" s="72">
        <f>IF(RES_hh_tesh!Y23=0,0,RES_hh_tesh!Y23/RES_summary!Y$19)</f>
        <v>0</v>
      </c>
      <c r="DA23" s="89" t="s">
        <v>593</v>
      </c>
    </row>
    <row r="24" spans="1:105" ht="12" customHeight="1" x14ac:dyDescent="0.25">
      <c r="A24" s="28" t="s">
        <v>198</v>
      </c>
      <c r="B24" s="72">
        <f>IF(RES_hh_tesh!B24=0,0,RES_hh_tesh!B24/RES_summary!B$19)</f>
        <v>0</v>
      </c>
      <c r="C24" s="72">
        <f>IF(RES_hh_tesh!C24=0,0,RES_hh_tesh!C24/RES_summary!C$19)</f>
        <v>0</v>
      </c>
      <c r="D24" s="72">
        <f>IF(RES_hh_tesh!D24=0,0,RES_hh_tesh!D24/RES_summary!D$19)</f>
        <v>0</v>
      </c>
      <c r="E24" s="72">
        <f>IF(RES_hh_tesh!E24=0,0,RES_hh_tesh!E24/RES_summary!E$19)</f>
        <v>0</v>
      </c>
      <c r="F24" s="72">
        <f>IF(RES_hh_tesh!F24=0,0,RES_hh_tesh!F24/RES_summary!F$19)</f>
        <v>0</v>
      </c>
      <c r="G24" s="72">
        <f>IF(RES_hh_tesh!G24=0,0,RES_hh_tesh!G24/RES_summary!G$19)</f>
        <v>0</v>
      </c>
      <c r="H24" s="72">
        <f>IF(RES_hh_tesh!H24=0,0,RES_hh_tesh!H24/RES_summary!H$19)</f>
        <v>0</v>
      </c>
      <c r="I24" s="72">
        <f>IF(RES_hh_tesh!I24=0,0,RES_hh_tesh!I24/RES_summary!I$19)</f>
        <v>0</v>
      </c>
      <c r="J24" s="72">
        <f>IF(RES_hh_tesh!J24=0,0,RES_hh_tesh!J24/RES_summary!J$19)</f>
        <v>0</v>
      </c>
      <c r="K24" s="72">
        <f>IF(RES_hh_tesh!K24=0,0,RES_hh_tesh!K24/RES_summary!K$19)</f>
        <v>0</v>
      </c>
      <c r="L24" s="72">
        <f>IF(RES_hh_tesh!L24=0,0,RES_hh_tesh!L24/RES_summary!L$19)</f>
        <v>0</v>
      </c>
      <c r="M24" s="72">
        <f>IF(RES_hh_tesh!M24=0,0,RES_hh_tesh!M24/RES_summary!M$19)</f>
        <v>0</v>
      </c>
      <c r="N24" s="72">
        <f>IF(RES_hh_tesh!N24=0,0,RES_hh_tesh!N24/RES_summary!N$19)</f>
        <v>0</v>
      </c>
      <c r="O24" s="72">
        <f>IF(RES_hh_tesh!O24=0,0,RES_hh_tesh!O24/RES_summary!O$19)</f>
        <v>0</v>
      </c>
      <c r="P24" s="72">
        <f>IF(RES_hh_tesh!P24=0,0,RES_hh_tesh!P24/RES_summary!P$19)</f>
        <v>0</v>
      </c>
      <c r="Q24" s="72">
        <f>IF(RES_hh_tesh!Q24=0,0,RES_hh_tesh!Q24/RES_summary!Q$19)</f>
        <v>0</v>
      </c>
      <c r="R24" s="72">
        <f>IF(RES_hh_tesh!R24=0,0,RES_hh_tesh!R24/RES_summary!R$19)</f>
        <v>0</v>
      </c>
      <c r="S24" s="72">
        <f>IF(RES_hh_tesh!S24=0,0,RES_hh_tesh!S24/RES_summary!S$19)</f>
        <v>0</v>
      </c>
      <c r="T24" s="72">
        <f>IF(RES_hh_tesh!T24=0,0,RES_hh_tesh!T24/RES_summary!T$19)</f>
        <v>0</v>
      </c>
      <c r="U24" s="72">
        <f>IF(RES_hh_tesh!U24=0,0,RES_hh_tesh!U24/RES_summary!U$19)</f>
        <v>0</v>
      </c>
      <c r="V24" s="72">
        <f>IF(RES_hh_tesh!V24=0,0,RES_hh_tesh!V24/RES_summary!V$19)</f>
        <v>0</v>
      </c>
      <c r="W24" s="72">
        <f>IF(RES_hh_tesh!W24=0,0,RES_hh_tesh!W24/RES_summary!W$19)</f>
        <v>0</v>
      </c>
      <c r="X24" s="72">
        <f>IF(RES_hh_tesh!X24=0,0,RES_hh_tesh!X24/RES_summary!X$19)</f>
        <v>0</v>
      </c>
      <c r="Y24" s="72">
        <f>IF(RES_hh_tesh!Y24=0,0,RES_hh_tesh!Y24/RES_summary!Y$19)</f>
        <v>0</v>
      </c>
      <c r="DA24" s="89" t="s">
        <v>594</v>
      </c>
    </row>
    <row r="25" spans="1:105" ht="12" customHeight="1" x14ac:dyDescent="0.25">
      <c r="A25" s="73" t="s">
        <v>53</v>
      </c>
      <c r="B25" s="74">
        <f>IF(RES_hh_tesh!B25=0,0,RES_hh_tesh!B25/RES_summary!B$19)</f>
        <v>2.1331854970521125</v>
      </c>
      <c r="C25" s="74">
        <f>IF(RES_hh_tesh!C25=0,0,RES_hh_tesh!C25/RES_summary!C$19)</f>
        <v>1.8228677486362992</v>
      </c>
      <c r="D25" s="74">
        <f>IF(RES_hh_tesh!D25=0,0,RES_hh_tesh!D25/RES_summary!D$19)</f>
        <v>2.8764462942598428</v>
      </c>
      <c r="E25" s="74">
        <f>IF(RES_hh_tesh!E25=0,0,RES_hh_tesh!E25/RES_summary!E$19)</f>
        <v>3.8440904920675241</v>
      </c>
      <c r="F25" s="74">
        <f>IF(RES_hh_tesh!F25=0,0,RES_hh_tesh!F25/RES_summary!F$19)</f>
        <v>3.8508919082939053</v>
      </c>
      <c r="G25" s="74">
        <f>IF(RES_hh_tesh!G25=0,0,RES_hh_tesh!G25/RES_summary!G$19)</f>
        <v>5.0032046448459466</v>
      </c>
      <c r="H25" s="74">
        <f>IF(RES_hh_tesh!H25=0,0,RES_hh_tesh!H25/RES_summary!H$19)</f>
        <v>4.5512964488011773</v>
      </c>
      <c r="I25" s="74">
        <f>IF(RES_hh_tesh!I25=0,0,RES_hh_tesh!I25/RES_summary!I$19)</f>
        <v>4.2592486233318079</v>
      </c>
      <c r="J25" s="74">
        <f>IF(RES_hh_tesh!J25=0,0,RES_hh_tesh!J25/RES_summary!J$19)</f>
        <v>3.9164467664720841</v>
      </c>
      <c r="K25" s="74">
        <f>IF(RES_hh_tesh!K25=0,0,RES_hh_tesh!K25/RES_summary!K$19)</f>
        <v>3.8950592898261589</v>
      </c>
      <c r="L25" s="74">
        <f>IF(RES_hh_tesh!L25=0,0,RES_hh_tesh!L25/RES_summary!L$19)</f>
        <v>3.4284709559012754</v>
      </c>
      <c r="M25" s="74">
        <f>IF(RES_hh_tesh!M25=0,0,RES_hh_tesh!M25/RES_summary!M$19)</f>
        <v>3.4799345110486777</v>
      </c>
      <c r="N25" s="74">
        <f>IF(RES_hh_tesh!N25=0,0,RES_hh_tesh!N25/RES_summary!N$19)</f>
        <v>2.3713634730787039</v>
      </c>
      <c r="O25" s="74">
        <f>IF(RES_hh_tesh!O25=0,0,RES_hh_tesh!O25/RES_summary!O$19)</f>
        <v>0.78313865661882998</v>
      </c>
      <c r="P25" s="74">
        <f>IF(RES_hh_tesh!P25=0,0,RES_hh_tesh!P25/RES_summary!P$19)</f>
        <v>0.6000935983705683</v>
      </c>
      <c r="Q25" s="74">
        <f>IF(RES_hh_tesh!Q25=0,0,RES_hh_tesh!Q25/RES_summary!Q$19)</f>
        <v>1.0399906062896063</v>
      </c>
      <c r="R25" s="74">
        <f>IF(RES_hh_tesh!R25=0,0,RES_hh_tesh!R25/RES_summary!R$19)</f>
        <v>1.3988838065107376</v>
      </c>
      <c r="S25" s="74">
        <f>IF(RES_hh_tesh!S25=0,0,RES_hh_tesh!S25/RES_summary!S$19)</f>
        <v>2.1699524630950959</v>
      </c>
      <c r="T25" s="74">
        <f>IF(RES_hh_tesh!T25=0,0,RES_hh_tesh!T25/RES_summary!T$19)</f>
        <v>1.7035406081554265</v>
      </c>
      <c r="U25" s="74">
        <f>IF(RES_hh_tesh!U25=0,0,RES_hh_tesh!U25/RES_summary!U$19)</f>
        <v>1.3981092780877908</v>
      </c>
      <c r="V25" s="74">
        <f>IF(RES_hh_tesh!V25=0,0,RES_hh_tesh!V25/RES_summary!V$19)</f>
        <v>1.6305433762350503</v>
      </c>
      <c r="W25" s="74">
        <f>IF(RES_hh_tesh!W25=0,0,RES_hh_tesh!W25/RES_summary!W$19)</f>
        <v>1.6572879785904306</v>
      </c>
      <c r="X25" s="74">
        <f>IF(RES_hh_tesh!X25=0,0,RES_hh_tesh!X25/RES_summary!X$19)</f>
        <v>1.3390602451476648</v>
      </c>
      <c r="Y25" s="74">
        <f>IF(RES_hh_tesh!Y25=0,0,RES_hh_tesh!Y25/RES_summary!Y$19)</f>
        <v>0.89452167636355573</v>
      </c>
      <c r="DA25" s="90" t="s">
        <v>595</v>
      </c>
    </row>
    <row r="26" spans="1:105" ht="12" customHeight="1" x14ac:dyDescent="0.25">
      <c r="A26" s="32" t="s">
        <v>52</v>
      </c>
      <c r="B26" s="77">
        <f>IF(RES_hh_tesh!B26=0,0,RES_hh_tesh!B26/RES_summary!B$19)</f>
        <v>12.507757425907421</v>
      </c>
      <c r="C26" s="77">
        <f>IF(RES_hh_tesh!C26=0,0,RES_hh_tesh!C26/RES_summary!C$19)</f>
        <v>11.838637114042013</v>
      </c>
      <c r="D26" s="77">
        <f>IF(RES_hh_tesh!D26=0,0,RES_hh_tesh!D26/RES_summary!D$19)</f>
        <v>11.779447396126139</v>
      </c>
      <c r="E26" s="77">
        <f>IF(RES_hh_tesh!E26=0,0,RES_hh_tesh!E26/RES_summary!E$19)</f>
        <v>11.754068865320868</v>
      </c>
      <c r="F26" s="77">
        <f>IF(RES_hh_tesh!F26=0,0,RES_hh_tesh!F26/RES_summary!F$19)</f>
        <v>12.501048780781362</v>
      </c>
      <c r="G26" s="77">
        <f>IF(RES_hh_tesh!G26=0,0,RES_hh_tesh!G26/RES_summary!G$19)</f>
        <v>12.635421935254536</v>
      </c>
      <c r="H26" s="77">
        <f>IF(RES_hh_tesh!H26=0,0,RES_hh_tesh!H26/RES_summary!H$19)</f>
        <v>13.089916853350759</v>
      </c>
      <c r="I26" s="77">
        <f>IF(RES_hh_tesh!I26=0,0,RES_hh_tesh!I26/RES_summary!I$19)</f>
        <v>15.620166782303224</v>
      </c>
      <c r="J26" s="77">
        <f>IF(RES_hh_tesh!J26=0,0,RES_hh_tesh!J26/RES_summary!J$19)</f>
        <v>15.118108622582604</v>
      </c>
      <c r="K26" s="77">
        <f>IF(RES_hh_tesh!K26=0,0,RES_hh_tesh!K26/RES_summary!K$19)</f>
        <v>15.030664761104454</v>
      </c>
      <c r="L26" s="77">
        <f>IF(RES_hh_tesh!L26=0,0,RES_hh_tesh!L26/RES_summary!L$19)</f>
        <v>15.273335977785058</v>
      </c>
      <c r="M26" s="77">
        <f>IF(RES_hh_tesh!M26=0,0,RES_hh_tesh!M26/RES_summary!M$19)</f>
        <v>15.213156841256765</v>
      </c>
      <c r="N26" s="77">
        <f>IF(RES_hh_tesh!N26=0,0,RES_hh_tesh!N26/RES_summary!N$19)</f>
        <v>15.175286484890378</v>
      </c>
      <c r="O26" s="77">
        <f>IF(RES_hh_tesh!O26=0,0,RES_hh_tesh!O26/RES_summary!O$19)</f>
        <v>15.477318439139953</v>
      </c>
      <c r="P26" s="77">
        <f>IF(RES_hh_tesh!P26=0,0,RES_hh_tesh!P26/RES_summary!P$19)</f>
        <v>15.559883790844085</v>
      </c>
      <c r="Q26" s="77">
        <f>IF(RES_hh_tesh!Q26=0,0,RES_hh_tesh!Q26/RES_summary!Q$19)</f>
        <v>15.57153383551511</v>
      </c>
      <c r="R26" s="77">
        <f>IF(RES_hh_tesh!R26=0,0,RES_hh_tesh!R26/RES_summary!R$19)</f>
        <v>15.787968496605304</v>
      </c>
      <c r="S26" s="77">
        <f>IF(RES_hh_tesh!S26=0,0,RES_hh_tesh!S26/RES_summary!S$19)</f>
        <v>15.801384907826023</v>
      </c>
      <c r="T26" s="77">
        <f>IF(RES_hh_tesh!T26=0,0,RES_hh_tesh!T26/RES_summary!T$19)</f>
        <v>15.758224383922759</v>
      </c>
      <c r="U26" s="77">
        <f>IF(RES_hh_tesh!U26=0,0,RES_hh_tesh!U26/RES_summary!U$19)</f>
        <v>15.730592521035263</v>
      </c>
      <c r="V26" s="77">
        <f>IF(RES_hh_tesh!V26=0,0,RES_hh_tesh!V26/RES_summary!V$19)</f>
        <v>15.563304222373413</v>
      </c>
      <c r="W26" s="77">
        <f>IF(RES_hh_tesh!W26=0,0,RES_hh_tesh!W26/RES_summary!W$19)</f>
        <v>15.804099969601454</v>
      </c>
      <c r="X26" s="77">
        <f>IF(RES_hh_tesh!X26=0,0,RES_hh_tesh!X26/RES_summary!X$19)</f>
        <v>15.384161966250906</v>
      </c>
      <c r="Y26" s="77">
        <f>IF(RES_hh_tesh!Y26=0,0,RES_hh_tesh!Y26/RES_summary!Y$19)</f>
        <v>15.059002597967957</v>
      </c>
      <c r="DA26" s="92" t="s">
        <v>596</v>
      </c>
    </row>
    <row r="27" spans="1:105" ht="12.95" customHeight="1" x14ac:dyDescent="0.25">
      <c r="A27" s="68" t="s">
        <v>54</v>
      </c>
      <c r="B27" s="69">
        <f>IF(RES_hh_tesh!B27=0,0,RES_hh_tesh!B27/RES_summary!B$19)</f>
        <v>4.8302405776058359</v>
      </c>
      <c r="C27" s="69">
        <f>IF(RES_hh_tesh!C27=0,0,RES_hh_tesh!C27/RES_summary!C$19)</f>
        <v>5.108668310946535</v>
      </c>
      <c r="D27" s="69">
        <f>IF(RES_hh_tesh!D27=0,0,RES_hh_tesh!D27/RES_summary!D$19)</f>
        <v>5.1666215405126348</v>
      </c>
      <c r="E27" s="69">
        <f>IF(RES_hh_tesh!E27=0,0,RES_hh_tesh!E27/RES_summary!E$19)</f>
        <v>5.2160463526069201</v>
      </c>
      <c r="F27" s="69">
        <f>IF(RES_hh_tesh!F27=0,0,RES_hh_tesh!F27/RES_summary!F$19)</f>
        <v>5.3681700630619966</v>
      </c>
      <c r="G27" s="69">
        <f>IF(RES_hh_tesh!G27=0,0,RES_hh_tesh!G27/RES_summary!G$19)</f>
        <v>5.1570385006896364</v>
      </c>
      <c r="H27" s="69">
        <f>IF(RES_hh_tesh!H27=0,0,RES_hh_tesh!H27/RES_summary!H$19)</f>
        <v>4.731821319159776</v>
      </c>
      <c r="I27" s="69">
        <f>IF(RES_hh_tesh!I27=0,0,RES_hh_tesh!I27/RES_summary!I$19)</f>
        <v>4.592307758626573</v>
      </c>
      <c r="J27" s="69">
        <f>IF(RES_hh_tesh!J27=0,0,RES_hh_tesh!J27/RES_summary!J$19)</f>
        <v>4.1785645098723707</v>
      </c>
      <c r="K27" s="69">
        <f>IF(RES_hh_tesh!K27=0,0,RES_hh_tesh!K27/RES_summary!K$19)</f>
        <v>4.1784453531685095</v>
      </c>
      <c r="L27" s="69">
        <f>IF(RES_hh_tesh!L27=0,0,RES_hh_tesh!L27/RES_summary!L$19)</f>
        <v>4.0286103045989465</v>
      </c>
      <c r="M27" s="69">
        <f>IF(RES_hh_tesh!M27=0,0,RES_hh_tesh!M27/RES_summary!M$19)</f>
        <v>4.2499313990461234</v>
      </c>
      <c r="N27" s="69">
        <f>IF(RES_hh_tesh!N27=0,0,RES_hh_tesh!N27/RES_summary!N$19)</f>
        <v>3.7059983298850541</v>
      </c>
      <c r="O27" s="69">
        <f>IF(RES_hh_tesh!O27=0,0,RES_hh_tesh!O27/RES_summary!O$19)</f>
        <v>3.8298671245481133</v>
      </c>
      <c r="P27" s="69">
        <f>IF(RES_hh_tesh!P27=0,0,RES_hh_tesh!P27/RES_summary!P$19)</f>
        <v>4.1646663222296674</v>
      </c>
      <c r="Q27" s="69">
        <f>IF(RES_hh_tesh!Q27=0,0,RES_hh_tesh!Q27/RES_summary!Q$19)</f>
        <v>3.9947442821304202</v>
      </c>
      <c r="R27" s="69">
        <f>IF(RES_hh_tesh!R27=0,0,RES_hh_tesh!R27/RES_summary!R$19)</f>
        <v>3.9793037447651098</v>
      </c>
      <c r="S27" s="69">
        <f>IF(RES_hh_tesh!S27=0,0,RES_hh_tesh!S27/RES_summary!S$19)</f>
        <v>4.2112697525269347</v>
      </c>
      <c r="T27" s="69">
        <f>IF(RES_hh_tesh!T27=0,0,RES_hh_tesh!T27/RES_summary!T$19)</f>
        <v>3.9514967798839145</v>
      </c>
      <c r="U27" s="69">
        <f>IF(RES_hh_tesh!U27=0,0,RES_hh_tesh!U27/RES_summary!U$19)</f>
        <v>4.5451322670989978</v>
      </c>
      <c r="V27" s="69">
        <f>IF(RES_hh_tesh!V27=0,0,RES_hh_tesh!V27/RES_summary!V$19)</f>
        <v>4.6531457030496863</v>
      </c>
      <c r="W27" s="69">
        <f>IF(RES_hh_tesh!W27=0,0,RES_hh_tesh!W27/RES_summary!W$19)</f>
        <v>4.5389800329438561</v>
      </c>
      <c r="X27" s="69">
        <f>IF(RES_hh_tesh!X27=0,0,RES_hh_tesh!X27/RES_summary!X$19)</f>
        <v>4.1728221167777999</v>
      </c>
      <c r="Y27" s="69">
        <f>IF(RES_hh_tesh!Y27=0,0,RES_hh_tesh!Y27/RES_summary!Y$19)</f>
        <v>3.6741173344296074</v>
      </c>
      <c r="DA27" s="88" t="s">
        <v>306</v>
      </c>
    </row>
    <row r="28" spans="1:105" ht="12" customHeight="1" x14ac:dyDescent="0.25">
      <c r="A28" s="28" t="s">
        <v>51</v>
      </c>
      <c r="B28" s="72">
        <f>IF(RES_hh_tesh!B28=0,0,RES_hh_tesh!B28/RES_summary!B$19)</f>
        <v>0</v>
      </c>
      <c r="C28" s="72">
        <f>IF(RES_hh_tesh!C28=0,0,RES_hh_tesh!C28/RES_summary!C$19)</f>
        <v>0</v>
      </c>
      <c r="D28" s="72">
        <f>IF(RES_hh_tesh!D28=0,0,RES_hh_tesh!D28/RES_summary!D$19)</f>
        <v>0</v>
      </c>
      <c r="E28" s="72">
        <f>IF(RES_hh_tesh!E28=0,0,RES_hh_tesh!E28/RES_summary!E$19)</f>
        <v>0</v>
      </c>
      <c r="F28" s="72">
        <f>IF(RES_hh_tesh!F28=0,0,RES_hh_tesh!F28/RES_summary!F$19)</f>
        <v>0</v>
      </c>
      <c r="G28" s="72">
        <f>IF(RES_hh_tesh!G28=0,0,RES_hh_tesh!G28/RES_summary!G$19)</f>
        <v>0</v>
      </c>
      <c r="H28" s="72">
        <f>IF(RES_hh_tesh!H28=0,0,RES_hh_tesh!H28/RES_summary!H$19)</f>
        <v>0</v>
      </c>
      <c r="I28" s="72">
        <f>IF(RES_hh_tesh!I28=0,0,RES_hh_tesh!I28/RES_summary!I$19)</f>
        <v>0</v>
      </c>
      <c r="J28" s="72">
        <f>IF(RES_hh_tesh!J28=0,0,RES_hh_tesh!J28/RES_summary!J$19)</f>
        <v>0</v>
      </c>
      <c r="K28" s="72">
        <f>IF(RES_hh_tesh!K28=0,0,RES_hh_tesh!K28/RES_summary!K$19)</f>
        <v>0</v>
      </c>
      <c r="L28" s="72">
        <f>IF(RES_hh_tesh!L28=0,0,RES_hh_tesh!L28/RES_summary!L$19)</f>
        <v>0</v>
      </c>
      <c r="M28" s="72">
        <f>IF(RES_hh_tesh!M28=0,0,RES_hh_tesh!M28/RES_summary!M$19)</f>
        <v>0</v>
      </c>
      <c r="N28" s="72">
        <f>IF(RES_hh_tesh!N28=0,0,RES_hh_tesh!N28/RES_summary!N$19)</f>
        <v>0</v>
      </c>
      <c r="O28" s="72">
        <f>IF(RES_hh_tesh!O28=0,0,RES_hh_tesh!O28/RES_summary!O$19)</f>
        <v>0</v>
      </c>
      <c r="P28" s="72">
        <f>IF(RES_hh_tesh!P28=0,0,RES_hh_tesh!P28/RES_summary!P$19)</f>
        <v>0</v>
      </c>
      <c r="Q28" s="72">
        <f>IF(RES_hh_tesh!Q28=0,0,RES_hh_tesh!Q28/RES_summary!Q$19)</f>
        <v>0</v>
      </c>
      <c r="R28" s="72">
        <f>IF(RES_hh_tesh!R28=0,0,RES_hh_tesh!R28/RES_summary!R$19)</f>
        <v>0</v>
      </c>
      <c r="S28" s="72">
        <f>IF(RES_hh_tesh!S28=0,0,RES_hh_tesh!S28/RES_summary!S$19)</f>
        <v>0</v>
      </c>
      <c r="T28" s="72">
        <f>IF(RES_hh_tesh!T28=0,0,RES_hh_tesh!T28/RES_summary!T$19)</f>
        <v>0</v>
      </c>
      <c r="U28" s="72">
        <f>IF(RES_hh_tesh!U28=0,0,RES_hh_tesh!U28/RES_summary!U$19)</f>
        <v>0</v>
      </c>
      <c r="V28" s="72">
        <f>IF(RES_hh_tesh!V28=0,0,RES_hh_tesh!V28/RES_summary!V$19)</f>
        <v>0</v>
      </c>
      <c r="W28" s="72">
        <f>IF(RES_hh_tesh!W28=0,0,RES_hh_tesh!W28/RES_summary!W$19)</f>
        <v>0</v>
      </c>
      <c r="X28" s="72">
        <f>IF(RES_hh_tesh!X28=0,0,RES_hh_tesh!X28/RES_summary!X$19)</f>
        <v>0</v>
      </c>
      <c r="Y28" s="72">
        <f>IF(RES_hh_tesh!Y28=0,0,RES_hh_tesh!Y28/RES_summary!Y$19)</f>
        <v>0</v>
      </c>
      <c r="DA28" s="89" t="s">
        <v>597</v>
      </c>
    </row>
    <row r="29" spans="1:105" s="2" customFormat="1" ht="12" customHeight="1" x14ac:dyDescent="0.25">
      <c r="A29" s="28" t="s">
        <v>74</v>
      </c>
      <c r="B29" s="72">
        <f>IF(RES_hh_tesh!B29=0,0,RES_hh_tesh!B29/RES_summary!B$19)</f>
        <v>4.9719357336714491</v>
      </c>
      <c r="C29" s="72">
        <f>IF(RES_hh_tesh!C29=0,0,RES_hh_tesh!C29/RES_summary!C$19)</f>
        <v>5.0568611333502895</v>
      </c>
      <c r="D29" s="72">
        <f>IF(RES_hh_tesh!D29=0,0,RES_hh_tesh!D29/RES_summary!D$19)</f>
        <v>5.0744841880647309</v>
      </c>
      <c r="E29" s="72">
        <f>IF(RES_hh_tesh!E29=0,0,RES_hh_tesh!E29/RES_summary!E$19)</f>
        <v>5.2810500547766548</v>
      </c>
      <c r="F29" s="72">
        <f>IF(RES_hh_tesh!F29=0,0,RES_hh_tesh!F29/RES_summary!F$19)</f>
        <v>5.3932885143435696</v>
      </c>
      <c r="G29" s="72">
        <f>IF(RES_hh_tesh!G29=0,0,RES_hh_tesh!G29/RES_summary!G$19)</f>
        <v>5.174854071899337</v>
      </c>
      <c r="H29" s="72">
        <f>IF(RES_hh_tesh!H29=0,0,RES_hh_tesh!H29/RES_summary!H$19)</f>
        <v>4.6473063335259095</v>
      </c>
      <c r="I29" s="72">
        <f>IF(RES_hh_tesh!I29=0,0,RES_hh_tesh!I29/RES_summary!I$19)</f>
        <v>4.6854127907259091</v>
      </c>
      <c r="J29" s="72">
        <f>IF(RES_hh_tesh!J29=0,0,RES_hh_tesh!J29/RES_summary!J$19)</f>
        <v>4.2175833636703066</v>
      </c>
      <c r="K29" s="72">
        <f>IF(RES_hh_tesh!K29=0,0,RES_hh_tesh!K29/RES_summary!K$19)</f>
        <v>4.1411905681254888</v>
      </c>
      <c r="L29" s="72">
        <f>IF(RES_hh_tesh!L29=0,0,RES_hh_tesh!L29/RES_summary!L$19)</f>
        <v>4.0240835937459813</v>
      </c>
      <c r="M29" s="72">
        <f>IF(RES_hh_tesh!M29=0,0,RES_hh_tesh!M29/RES_summary!M$19)</f>
        <v>4.1099520303056947</v>
      </c>
      <c r="N29" s="72">
        <f>IF(RES_hh_tesh!N29=0,0,RES_hh_tesh!N29/RES_summary!N$19)</f>
        <v>3.8886042519804263</v>
      </c>
      <c r="O29" s="72">
        <f>IF(RES_hh_tesh!O29=0,0,RES_hh_tesh!O29/RES_summary!O$19)</f>
        <v>3.9205595171563434</v>
      </c>
      <c r="P29" s="72">
        <f>IF(RES_hh_tesh!P29=0,0,RES_hh_tesh!P29/RES_summary!P$19)</f>
        <v>3.9413991380715654</v>
      </c>
      <c r="Q29" s="72">
        <f>IF(RES_hh_tesh!Q29=0,0,RES_hh_tesh!Q29/RES_summary!Q$19)</f>
        <v>4.0201027986713953</v>
      </c>
      <c r="R29" s="72">
        <f>IF(RES_hh_tesh!R29=0,0,RES_hh_tesh!R29/RES_summary!R$19)</f>
        <v>4.0452473785134808</v>
      </c>
      <c r="S29" s="72">
        <f>IF(RES_hh_tesh!S29=0,0,RES_hh_tesh!S29/RES_summary!S$19)</f>
        <v>4.1149909905248379</v>
      </c>
      <c r="T29" s="72">
        <f>IF(RES_hh_tesh!T29=0,0,RES_hh_tesh!T29/RES_summary!T$19)</f>
        <v>4.199532827628083</v>
      </c>
      <c r="U29" s="72">
        <f>IF(RES_hh_tesh!U29=0,0,RES_hh_tesh!U29/RES_summary!U$19)</f>
        <v>4.5498951563876471</v>
      </c>
      <c r="V29" s="72">
        <f>IF(RES_hh_tesh!V29=0,0,RES_hh_tesh!V29/RES_summary!V$19)</f>
        <v>4.2318842611702028</v>
      </c>
      <c r="W29" s="72">
        <f>IF(RES_hh_tesh!W29=0,0,RES_hh_tesh!W29/RES_summary!W$19)</f>
        <v>4.3259564425683221</v>
      </c>
      <c r="X29" s="72">
        <f>IF(RES_hh_tesh!X29=0,0,RES_hh_tesh!X29/RES_summary!X$19)</f>
        <v>3.9974747504682622</v>
      </c>
      <c r="Y29" s="72">
        <f>IF(RES_hh_tesh!Y29=0,0,RES_hh_tesh!Y29/RES_summary!Y$19)</f>
        <v>3.8097612244448364</v>
      </c>
      <c r="DA29" s="89" t="s">
        <v>598</v>
      </c>
    </row>
    <row r="30" spans="1:105" ht="12" customHeight="1" x14ac:dyDescent="0.25">
      <c r="A30" s="28" t="s">
        <v>189</v>
      </c>
      <c r="B30" s="72">
        <f>IF(RES_hh_tesh!B30=0,0,RES_hh_tesh!B30/RES_summary!B$19)</f>
        <v>0</v>
      </c>
      <c r="C30" s="72">
        <f>IF(RES_hh_tesh!C30=0,0,RES_hh_tesh!C30/RES_summary!C$19)</f>
        <v>0</v>
      </c>
      <c r="D30" s="72">
        <f>IF(RES_hh_tesh!D30=0,0,RES_hh_tesh!D30/RES_summary!D$19)</f>
        <v>0</v>
      </c>
      <c r="E30" s="72">
        <f>IF(RES_hh_tesh!E30=0,0,RES_hh_tesh!E30/RES_summary!E$19)</f>
        <v>0</v>
      </c>
      <c r="F30" s="72">
        <f>IF(RES_hh_tesh!F30=0,0,RES_hh_tesh!F30/RES_summary!F$19)</f>
        <v>0</v>
      </c>
      <c r="G30" s="72">
        <f>IF(RES_hh_tesh!G30=0,0,RES_hh_tesh!G30/RES_summary!G$19)</f>
        <v>0</v>
      </c>
      <c r="H30" s="72">
        <f>IF(RES_hh_tesh!H30=0,0,RES_hh_tesh!H30/RES_summary!H$19)</f>
        <v>0</v>
      </c>
      <c r="I30" s="72">
        <f>IF(RES_hh_tesh!I30=0,0,RES_hh_tesh!I30/RES_summary!I$19)</f>
        <v>0</v>
      </c>
      <c r="J30" s="72">
        <f>IF(RES_hh_tesh!J30=0,0,RES_hh_tesh!J30/RES_summary!J$19)</f>
        <v>0</v>
      </c>
      <c r="K30" s="72">
        <f>IF(RES_hh_tesh!K30=0,0,RES_hh_tesh!K30/RES_summary!K$19)</f>
        <v>0</v>
      </c>
      <c r="L30" s="72">
        <f>IF(RES_hh_tesh!L30=0,0,RES_hh_tesh!L30/RES_summary!L$19)</f>
        <v>0</v>
      </c>
      <c r="M30" s="72">
        <f>IF(RES_hh_tesh!M30=0,0,RES_hh_tesh!M30/RES_summary!M$19)</f>
        <v>0</v>
      </c>
      <c r="N30" s="72">
        <f>IF(RES_hh_tesh!N30=0,0,RES_hh_tesh!N30/RES_summary!N$19)</f>
        <v>0</v>
      </c>
      <c r="O30" s="72">
        <f>IF(RES_hh_tesh!O30=0,0,RES_hh_tesh!O30/RES_summary!O$19)</f>
        <v>0</v>
      </c>
      <c r="P30" s="72">
        <f>IF(RES_hh_tesh!P30=0,0,RES_hh_tesh!P30/RES_summary!P$19)</f>
        <v>0</v>
      </c>
      <c r="Q30" s="72">
        <f>IF(RES_hh_tesh!Q30=0,0,RES_hh_tesh!Q30/RES_summary!Q$19)</f>
        <v>0</v>
      </c>
      <c r="R30" s="72">
        <f>IF(RES_hh_tesh!R30=0,0,RES_hh_tesh!R30/RES_summary!R$19)</f>
        <v>0</v>
      </c>
      <c r="S30" s="72">
        <f>IF(RES_hh_tesh!S30=0,0,RES_hh_tesh!S30/RES_summary!S$19)</f>
        <v>0</v>
      </c>
      <c r="T30" s="72">
        <f>IF(RES_hh_tesh!T30=0,0,RES_hh_tesh!T30/RES_summary!T$19)</f>
        <v>0</v>
      </c>
      <c r="U30" s="72">
        <f>IF(RES_hh_tesh!U30=0,0,RES_hh_tesh!U30/RES_summary!U$19)</f>
        <v>0</v>
      </c>
      <c r="V30" s="72">
        <f>IF(RES_hh_tesh!V30=0,0,RES_hh_tesh!V30/RES_summary!V$19)</f>
        <v>0</v>
      </c>
      <c r="W30" s="72">
        <f>IF(RES_hh_tesh!W30=0,0,RES_hh_tesh!W30/RES_summary!W$19)</f>
        <v>0</v>
      </c>
      <c r="X30" s="72">
        <f>IF(RES_hh_tesh!X30=0,0,RES_hh_tesh!X30/RES_summary!X$19)</f>
        <v>0</v>
      </c>
      <c r="Y30" s="72">
        <f>IF(RES_hh_tesh!Y30=0,0,RES_hh_tesh!Y30/RES_summary!Y$19)</f>
        <v>0</v>
      </c>
      <c r="DA30" s="89" t="s">
        <v>599</v>
      </c>
    </row>
    <row r="31" spans="1:105" ht="12" customHeight="1" x14ac:dyDescent="0.25">
      <c r="A31" s="28" t="s">
        <v>202</v>
      </c>
      <c r="B31" s="72">
        <f>IF(RES_hh_tesh!B31=0,0,RES_hh_tesh!B31/RES_summary!B$19)</f>
        <v>0</v>
      </c>
      <c r="C31" s="72">
        <f>IF(RES_hh_tesh!C31=0,0,RES_hh_tesh!C31/RES_summary!C$19)</f>
        <v>0</v>
      </c>
      <c r="D31" s="72">
        <f>IF(RES_hh_tesh!D31=0,0,RES_hh_tesh!D31/RES_summary!D$19)</f>
        <v>0</v>
      </c>
      <c r="E31" s="72">
        <f>IF(RES_hh_tesh!E31=0,0,RES_hh_tesh!E31/RES_summary!E$19)</f>
        <v>0</v>
      </c>
      <c r="F31" s="72">
        <f>IF(RES_hh_tesh!F31=0,0,RES_hh_tesh!F31/RES_summary!F$19)</f>
        <v>0</v>
      </c>
      <c r="G31" s="72">
        <f>IF(RES_hh_tesh!G31=0,0,RES_hh_tesh!G31/RES_summary!G$19)</f>
        <v>0</v>
      </c>
      <c r="H31" s="72">
        <f>IF(RES_hh_tesh!H31=0,0,RES_hh_tesh!H31/RES_summary!H$19)</f>
        <v>0</v>
      </c>
      <c r="I31" s="72">
        <f>IF(RES_hh_tesh!I31=0,0,RES_hh_tesh!I31/RES_summary!I$19)</f>
        <v>0</v>
      </c>
      <c r="J31" s="72">
        <f>IF(RES_hh_tesh!J31=0,0,RES_hh_tesh!J31/RES_summary!J$19)</f>
        <v>0</v>
      </c>
      <c r="K31" s="72">
        <f>IF(RES_hh_tesh!K31=0,0,RES_hh_tesh!K31/RES_summary!K$19)</f>
        <v>0</v>
      </c>
      <c r="L31" s="72">
        <f>IF(RES_hh_tesh!L31=0,0,RES_hh_tesh!L31/RES_summary!L$19)</f>
        <v>0</v>
      </c>
      <c r="M31" s="72">
        <f>IF(RES_hh_tesh!M31=0,0,RES_hh_tesh!M31/RES_summary!M$19)</f>
        <v>0</v>
      </c>
      <c r="N31" s="72">
        <f>IF(RES_hh_tesh!N31=0,0,RES_hh_tesh!N31/RES_summary!N$19)</f>
        <v>0</v>
      </c>
      <c r="O31" s="72">
        <f>IF(RES_hh_tesh!O31=0,0,RES_hh_tesh!O31/RES_summary!O$19)</f>
        <v>0</v>
      </c>
      <c r="P31" s="72">
        <f>IF(RES_hh_tesh!P31=0,0,RES_hh_tesh!P31/RES_summary!P$19)</f>
        <v>0</v>
      </c>
      <c r="Q31" s="72">
        <f>IF(RES_hh_tesh!Q31=0,0,RES_hh_tesh!Q31/RES_summary!Q$19)</f>
        <v>0</v>
      </c>
      <c r="R31" s="72">
        <f>IF(RES_hh_tesh!R31=0,0,RES_hh_tesh!R31/RES_summary!R$19)</f>
        <v>0</v>
      </c>
      <c r="S31" s="72">
        <f>IF(RES_hh_tesh!S31=0,0,RES_hh_tesh!S31/RES_summary!S$19)</f>
        <v>0</v>
      </c>
      <c r="T31" s="72">
        <f>IF(RES_hh_tesh!T31=0,0,RES_hh_tesh!T31/RES_summary!T$19)</f>
        <v>0</v>
      </c>
      <c r="U31" s="72">
        <f>IF(RES_hh_tesh!U31=0,0,RES_hh_tesh!U31/RES_summary!U$19)</f>
        <v>0</v>
      </c>
      <c r="V31" s="72">
        <f>IF(RES_hh_tesh!V31=0,0,RES_hh_tesh!V31/RES_summary!V$19)</f>
        <v>0</v>
      </c>
      <c r="W31" s="72">
        <f>IF(RES_hh_tesh!W31=0,0,RES_hh_tesh!W31/RES_summary!W$19)</f>
        <v>0</v>
      </c>
      <c r="X31" s="72">
        <f>IF(RES_hh_tesh!X31=0,0,RES_hh_tesh!X31/RES_summary!X$19)</f>
        <v>0</v>
      </c>
      <c r="Y31" s="72">
        <f>IF(RES_hh_tesh!Y31=0,0,RES_hh_tesh!Y31/RES_summary!Y$19)</f>
        <v>0</v>
      </c>
      <c r="DA31" s="89" t="s">
        <v>600</v>
      </c>
    </row>
    <row r="32" spans="1:105" ht="12" customHeight="1" x14ac:dyDescent="0.25">
      <c r="A32" s="32" t="s">
        <v>53</v>
      </c>
      <c r="B32" s="77">
        <f>IF(RES_hh_tesh!B32=0,0,RES_hh_tesh!B32/RES_summary!B$19)</f>
        <v>4.4738501340579111</v>
      </c>
      <c r="C32" s="77">
        <f>IF(RES_hh_tesh!C32=0,0,RES_hh_tesh!C32/RES_summary!C$19)</f>
        <v>5.2228983136002709</v>
      </c>
      <c r="D32" s="77">
        <f>IF(RES_hh_tesh!D32=0,0,RES_hh_tesh!D32/RES_summary!D$19)</f>
        <v>5.3518742565365702</v>
      </c>
      <c r="E32" s="77">
        <f>IF(RES_hh_tesh!E32=0,0,RES_hh_tesh!E32/RES_summary!E$19)</f>
        <v>5.0930514708027026</v>
      </c>
      <c r="F32" s="77">
        <f>IF(RES_hh_tesh!F32=0,0,RES_hh_tesh!F32/RES_summary!F$19)</f>
        <v>5.3241583086407438</v>
      </c>
      <c r="G32" s="77">
        <f>IF(RES_hh_tesh!G32=0,0,RES_hh_tesh!G32/RES_summary!G$19)</f>
        <v>5.1272334060909976</v>
      </c>
      <c r="H32" s="77">
        <f>IF(RES_hh_tesh!H32=0,0,RES_hh_tesh!H32/RES_summary!H$19)</f>
        <v>4.8733435163689292</v>
      </c>
      <c r="I32" s="77">
        <f>IF(RES_hh_tesh!I32=0,0,RES_hh_tesh!I32/RES_summary!I$19)</f>
        <v>4.4326578987022769</v>
      </c>
      <c r="J32" s="77">
        <f>IF(RES_hh_tesh!J32=0,0,RES_hh_tesh!J32/RES_summary!J$19)</f>
        <v>4.1083065757641029</v>
      </c>
      <c r="K32" s="77">
        <f>IF(RES_hh_tesh!K32=0,0,RES_hh_tesh!K32/RES_summary!K$19)</f>
        <v>4.2436554657917673</v>
      </c>
      <c r="L32" s="77">
        <f>IF(RES_hh_tesh!L32=0,0,RES_hh_tesh!L32/RES_summary!L$19)</f>
        <v>4.0365029033666184</v>
      </c>
      <c r="M32" s="77">
        <f>IF(RES_hh_tesh!M32=0,0,RES_hh_tesh!M32/RES_summary!M$19)</f>
        <v>4.4953921397989189</v>
      </c>
      <c r="N32" s="77">
        <f>IF(RES_hh_tesh!N32=0,0,RES_hh_tesh!N32/RES_summary!N$19)</f>
        <v>3.375024580353819</v>
      </c>
      <c r="O32" s="77">
        <f>IF(RES_hh_tesh!O32=0,0,RES_hh_tesh!O32/RES_summary!O$19)</f>
        <v>3.6794412148946019</v>
      </c>
      <c r="P32" s="77">
        <f>IF(RES_hh_tesh!P32=0,0,RES_hh_tesh!P32/RES_summary!P$19)</f>
        <v>4.4969555863015227</v>
      </c>
      <c r="Q32" s="77">
        <f>IF(RES_hh_tesh!Q32=0,0,RES_hh_tesh!Q32/RES_summary!Q$19)</f>
        <v>3.9586282855987145</v>
      </c>
      <c r="R32" s="77">
        <f>IF(RES_hh_tesh!R32=0,0,RES_hh_tesh!R32/RES_summary!R$19)</f>
        <v>3.8898156861122919</v>
      </c>
      <c r="S32" s="77">
        <f>IF(RES_hh_tesh!S32=0,0,RES_hh_tesh!S32/RES_summary!S$19)</f>
        <v>4.3365397753554831</v>
      </c>
      <c r="T32" s="77">
        <f>IF(RES_hh_tesh!T32=0,0,RES_hh_tesh!T32/RES_summary!T$19)</f>
        <v>3.6540407320019472</v>
      </c>
      <c r="U32" s="77">
        <f>IF(RES_hh_tesh!U32=0,0,RES_hh_tesh!U32/RES_summary!U$19)</f>
        <v>4.5394840794328415</v>
      </c>
      <c r="V32" s="77">
        <f>IF(RES_hh_tesh!V32=0,0,RES_hh_tesh!V32/RES_summary!V$19)</f>
        <v>5.1415215718074379</v>
      </c>
      <c r="W32" s="77">
        <f>IF(RES_hh_tesh!W32=0,0,RES_hh_tesh!W32/RES_summary!W$19)</f>
        <v>4.7876229208419634</v>
      </c>
      <c r="X32" s="77">
        <f>IF(RES_hh_tesh!X32=0,0,RES_hh_tesh!X32/RES_summary!X$19)</f>
        <v>4.3937939857143151</v>
      </c>
      <c r="Y32" s="77">
        <f>IF(RES_hh_tesh!Y32=0,0,RES_hh_tesh!Y32/RES_summary!Y$19)</f>
        <v>3.4791184749358806</v>
      </c>
      <c r="DA32" s="92" t="s">
        <v>601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602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>
        <f>IF(RES_hh_emih!B3=0,0,RES_hh_emih!B3/RES_summary!B$19)</f>
        <v>18.709521580769067</v>
      </c>
      <c r="C3" s="65">
        <f>IF(RES_hh_emih!C3=0,0,RES_hh_emih!C3/RES_summary!C$19)</f>
        <v>18.383749954940313</v>
      </c>
      <c r="D3" s="65">
        <f>IF(RES_hh_emih!D3=0,0,RES_hh_emih!D3/RES_summary!D$19)</f>
        <v>18.290278334999304</v>
      </c>
      <c r="E3" s="65">
        <f>IF(RES_hh_emih!E3=0,0,RES_hh_emih!E3/RES_summary!E$19)</f>
        <v>18.455474602365953</v>
      </c>
      <c r="F3" s="65">
        <f>IF(RES_hh_emih!F3=0,0,RES_hh_emih!F3/RES_summary!F$19)</f>
        <v>16.123105696477328</v>
      </c>
      <c r="G3" s="65">
        <f>IF(RES_hh_emih!G3=0,0,RES_hh_emih!G3/RES_summary!G$19)</f>
        <v>13.665006117091291</v>
      </c>
      <c r="H3" s="65">
        <f>IF(RES_hh_emih!H3=0,0,RES_hh_emih!H3/RES_summary!H$19)</f>
        <v>13.554015767408705</v>
      </c>
      <c r="I3" s="65">
        <f>IF(RES_hh_emih!I3=0,0,RES_hh_emih!I3/RES_summary!I$19)</f>
        <v>12.379860667317717</v>
      </c>
      <c r="J3" s="65">
        <f>IF(RES_hh_emih!J3=0,0,RES_hh_emih!J3/RES_summary!J$19)</f>
        <v>10.271376942648537</v>
      </c>
      <c r="K3" s="65">
        <f>IF(RES_hh_emih!K3=0,0,RES_hh_emih!K3/RES_summary!K$19)</f>
        <v>10.832343171336955</v>
      </c>
      <c r="L3" s="65">
        <f>IF(RES_hh_emih!L3=0,0,RES_hh_emih!L3/RES_summary!L$19)</f>
        <v>8.9632634498143631</v>
      </c>
      <c r="M3" s="65">
        <f>IF(RES_hh_emih!M3=0,0,RES_hh_emih!M3/RES_summary!M$19)</f>
        <v>9.8199027607645384</v>
      </c>
      <c r="N3" s="65">
        <f>IF(RES_hh_emih!N3=0,0,RES_hh_emih!N3/RES_summary!N$19)</f>
        <v>9.2112298821263678</v>
      </c>
      <c r="O3" s="65">
        <f>IF(RES_hh_emih!O3=0,0,RES_hh_emih!O3/RES_summary!O$19)</f>
        <v>7.4975243549927253</v>
      </c>
      <c r="P3" s="65">
        <f>IF(RES_hh_emih!P3=0,0,RES_hh_emih!P3/RES_summary!P$19)</f>
        <v>6.6829903670704232</v>
      </c>
      <c r="Q3" s="65">
        <f>IF(RES_hh_emih!Q3=0,0,RES_hh_emih!Q3/RES_summary!Q$19)</f>
        <v>7.6603100904401114</v>
      </c>
      <c r="R3" s="65">
        <f>IF(RES_hh_emih!R3=0,0,RES_hh_emih!R3/RES_summary!R$19)</f>
        <v>7.6894725600830585</v>
      </c>
      <c r="S3" s="65">
        <f>IF(RES_hh_emih!S3=0,0,RES_hh_emih!S3/RES_summary!S$19)</f>
        <v>7.413238218836705</v>
      </c>
      <c r="T3" s="65">
        <f>IF(RES_hh_emih!T3=0,0,RES_hh_emih!T3/RES_summary!T$19)</f>
        <v>5.8862530736031662</v>
      </c>
      <c r="U3" s="65">
        <f>IF(RES_hh_emih!U3=0,0,RES_hh_emih!U3/RES_summary!U$19)</f>
        <v>6.6172856893776846</v>
      </c>
      <c r="V3" s="65">
        <f>IF(RES_hh_emih!V3=0,0,RES_hh_emih!V3/RES_summary!V$19)</f>
        <v>6.3696928065345002</v>
      </c>
      <c r="W3" s="65">
        <f>IF(RES_hh_emih!W3=0,0,RES_hh_emih!W3/RES_summary!W$19)</f>
        <v>5.613862399389574</v>
      </c>
      <c r="X3" s="65">
        <f>IF(RES_hh_emih!X3=0,0,RES_hh_emih!X3/RES_summary!X$19)</f>
        <v>5.8161047106892036</v>
      </c>
      <c r="Y3" s="65">
        <f>IF(RES_hh_emih!Y3=0,0,RES_hh_emih!Y3/RES_summary!Y$19)</f>
        <v>4.8125499881317939</v>
      </c>
      <c r="DA3" s="87" t="s">
        <v>308</v>
      </c>
    </row>
    <row r="4" spans="1:105" ht="12.95" customHeight="1" x14ac:dyDescent="0.25">
      <c r="A4" s="68" t="s">
        <v>57</v>
      </c>
      <c r="B4" s="69">
        <f>IF(RES_hh_emih!B4=0,0,RES_hh_emih!B4/RES_summary!B$19)</f>
        <v>16.777156345508647</v>
      </c>
      <c r="C4" s="69">
        <f>IF(RES_hh_emih!C4=0,0,RES_hh_emih!C4/RES_summary!C$19)</f>
        <v>16.525791734975048</v>
      </c>
      <c r="D4" s="69">
        <f>IF(RES_hh_emih!D4=0,0,RES_hh_emih!D4/RES_summary!D$19)</f>
        <v>16.454851089764503</v>
      </c>
      <c r="E4" s="69">
        <f>IF(RES_hh_emih!E4=0,0,RES_hh_emih!E4/RES_summary!E$19)</f>
        <v>16.580664277152113</v>
      </c>
      <c r="F4" s="69">
        <f>IF(RES_hh_emih!F4=0,0,RES_hh_emih!F4/RES_summary!F$19)</f>
        <v>14.273337594106097</v>
      </c>
      <c r="G4" s="69">
        <f>IF(RES_hh_emih!G4=0,0,RES_hh_emih!G4/RES_summary!G$19)</f>
        <v>11.887845765611813</v>
      </c>
      <c r="H4" s="69">
        <f>IF(RES_hh_emih!H4=0,0,RES_hh_emih!H4/RES_summary!H$19)</f>
        <v>11.867567902764009</v>
      </c>
      <c r="I4" s="69">
        <f>IF(RES_hh_emih!I4=0,0,RES_hh_emih!I4/RES_summary!I$19)</f>
        <v>10.659083964835297</v>
      </c>
      <c r="J4" s="69">
        <f>IF(RES_hh_emih!J4=0,0,RES_hh_emih!J4/RES_summary!J$19)</f>
        <v>8.6871387244765454</v>
      </c>
      <c r="K4" s="69">
        <f>IF(RES_hh_emih!K4=0,0,RES_hh_emih!K4/RES_summary!K$19)</f>
        <v>9.2931497936369549</v>
      </c>
      <c r="L4" s="69">
        <f>IF(RES_hh_emih!L4=0,0,RES_hh_emih!L4/RES_summary!L$19)</f>
        <v>7.4742022733334199</v>
      </c>
      <c r="M4" s="69">
        <f>IF(RES_hh_emih!M4=0,0,RES_hh_emih!M4/RES_summary!M$19)</f>
        <v>8.3236235273908008</v>
      </c>
      <c r="N4" s="69">
        <f>IF(RES_hh_emih!N4=0,0,RES_hh_emih!N4/RES_summary!N$19)</f>
        <v>7.77805598405069</v>
      </c>
      <c r="O4" s="69">
        <f>IF(RES_hh_emih!O4=0,0,RES_hh_emih!O4/RES_summary!O$19)</f>
        <v>6.1011647936775599</v>
      </c>
      <c r="P4" s="69">
        <f>IF(RES_hh_emih!P4=0,0,RES_hh_emih!P4/RES_summary!P$19)</f>
        <v>5.3197657714833468</v>
      </c>
      <c r="Q4" s="69">
        <f>IF(RES_hh_emih!Q4=0,0,RES_hh_emih!Q4/RES_summary!Q$19)</f>
        <v>6.2855049377496632</v>
      </c>
      <c r="R4" s="69">
        <f>IF(RES_hh_emih!R4=0,0,RES_hh_emih!R4/RES_summary!R$19)</f>
        <v>6.3197760828646317</v>
      </c>
      <c r="S4" s="69">
        <f>IF(RES_hh_emih!S4=0,0,RES_hh_emih!S4/RES_summary!S$19)</f>
        <v>6.0404337164513944</v>
      </c>
      <c r="T4" s="69">
        <f>IF(RES_hh_emih!T4=0,0,RES_hh_emih!T4/RES_summary!T$19)</f>
        <v>4.5428782310208664</v>
      </c>
      <c r="U4" s="69">
        <f>IF(RES_hh_emih!U4=0,0,RES_hh_emih!U4/RES_summary!U$19)</f>
        <v>5.0836498032408075</v>
      </c>
      <c r="V4" s="69">
        <f>IF(RES_hh_emih!V4=0,0,RES_hh_emih!V4/RES_summary!V$19)</f>
        <v>4.9431483150444189</v>
      </c>
      <c r="W4" s="69">
        <f>IF(RES_hh_emih!W4=0,0,RES_hh_emih!W4/RES_summary!W$19)</f>
        <v>4.2261583518559966</v>
      </c>
      <c r="X4" s="69">
        <f>IF(RES_hh_emih!X4=0,0,RES_hh_emih!X4/RES_summary!X$19)</f>
        <v>4.4755187791345348</v>
      </c>
      <c r="Y4" s="69">
        <f>IF(RES_hh_emih!Y4=0,0,RES_hh_emih!Y4/RES_summary!Y$19)</f>
        <v>3.5572163077961747</v>
      </c>
      <c r="DA4" s="88" t="s">
        <v>309</v>
      </c>
    </row>
    <row r="5" spans="1:105" ht="12" customHeight="1" x14ac:dyDescent="0.25">
      <c r="A5" s="28" t="s">
        <v>51</v>
      </c>
      <c r="B5" s="72">
        <f>IF(RES_hh_emih!B5=0,0,RES_hh_emih!B5/RES_summary!B$19)</f>
        <v>0</v>
      </c>
      <c r="C5" s="72">
        <f>IF(RES_hh_emih!C5=0,0,RES_hh_emih!C5/RES_summary!C$19)</f>
        <v>0</v>
      </c>
      <c r="D5" s="72">
        <f>IF(RES_hh_emih!D5=0,0,RES_hh_emih!D5/RES_summary!D$19)</f>
        <v>0</v>
      </c>
      <c r="E5" s="72">
        <f>IF(RES_hh_emih!E5=0,0,RES_hh_emih!E5/RES_summary!E$19)</f>
        <v>0</v>
      </c>
      <c r="F5" s="72">
        <f>IF(RES_hh_emih!F5=0,0,RES_hh_emih!F5/RES_summary!F$19)</f>
        <v>0</v>
      </c>
      <c r="G5" s="72">
        <f>IF(RES_hh_emih!G5=0,0,RES_hh_emih!G5/RES_summary!G$19)</f>
        <v>0</v>
      </c>
      <c r="H5" s="72">
        <f>IF(RES_hh_emih!H5=0,0,RES_hh_emih!H5/RES_summary!H$19)</f>
        <v>0</v>
      </c>
      <c r="I5" s="72">
        <f>IF(RES_hh_emih!I5=0,0,RES_hh_emih!I5/RES_summary!I$19)</f>
        <v>0</v>
      </c>
      <c r="J5" s="72">
        <f>IF(RES_hh_emih!J5=0,0,RES_hh_emih!J5/RES_summary!J$19)</f>
        <v>0</v>
      </c>
      <c r="K5" s="72">
        <f>IF(RES_hh_emih!K5=0,0,RES_hh_emih!K5/RES_summary!K$19)</f>
        <v>0</v>
      </c>
      <c r="L5" s="72">
        <f>IF(RES_hh_emih!L5=0,0,RES_hh_emih!L5/RES_summary!L$19)</f>
        <v>0</v>
      </c>
      <c r="M5" s="72">
        <f>IF(RES_hh_emih!M5=0,0,RES_hh_emih!M5/RES_summary!M$19)</f>
        <v>0</v>
      </c>
      <c r="N5" s="72">
        <f>IF(RES_hh_emih!N5=0,0,RES_hh_emih!N5/RES_summary!N$19)</f>
        <v>0</v>
      </c>
      <c r="O5" s="72">
        <f>IF(RES_hh_emih!O5=0,0,RES_hh_emih!O5/RES_summary!O$19)</f>
        <v>0</v>
      </c>
      <c r="P5" s="72">
        <f>IF(RES_hh_emih!P5=0,0,RES_hh_emih!P5/RES_summary!P$19)</f>
        <v>0</v>
      </c>
      <c r="Q5" s="72">
        <f>IF(RES_hh_emih!Q5=0,0,RES_hh_emih!Q5/RES_summary!Q$19)</f>
        <v>0</v>
      </c>
      <c r="R5" s="72">
        <f>IF(RES_hh_emih!R5=0,0,RES_hh_emih!R5/RES_summary!R$19)</f>
        <v>0</v>
      </c>
      <c r="S5" s="72">
        <f>IF(RES_hh_emih!S5=0,0,RES_hh_emih!S5/RES_summary!S$19)</f>
        <v>0</v>
      </c>
      <c r="T5" s="72">
        <f>IF(RES_hh_emih!T5=0,0,RES_hh_emih!T5/RES_summary!T$19)</f>
        <v>0</v>
      </c>
      <c r="U5" s="72">
        <f>IF(RES_hh_emih!U5=0,0,RES_hh_emih!U5/RES_summary!U$19)</f>
        <v>0</v>
      </c>
      <c r="V5" s="72">
        <f>IF(RES_hh_emih!V5=0,0,RES_hh_emih!V5/RES_summary!V$19)</f>
        <v>0</v>
      </c>
      <c r="W5" s="72">
        <f>IF(RES_hh_emih!W5=0,0,RES_hh_emih!W5/RES_summary!W$19)</f>
        <v>0</v>
      </c>
      <c r="X5" s="72">
        <f>IF(RES_hh_emih!X5=0,0,RES_hh_emih!X5/RES_summary!X$19)</f>
        <v>0</v>
      </c>
      <c r="Y5" s="72">
        <f>IF(RES_hh_emih!Y5=0,0,RES_hh_emih!Y5/RES_summary!Y$19)</f>
        <v>0</v>
      </c>
      <c r="DA5" s="89" t="s">
        <v>603</v>
      </c>
    </row>
    <row r="6" spans="1:105" ht="12" customHeight="1" x14ac:dyDescent="0.25">
      <c r="A6" s="28" t="s">
        <v>74</v>
      </c>
      <c r="B6" s="72">
        <f>IF(RES_hh_emih!B6=0,0,RES_hh_emih!B6/RES_summary!B$19)</f>
        <v>15.103200586520693</v>
      </c>
      <c r="C6" s="72">
        <f>IF(RES_hh_emih!C6=0,0,RES_hh_emih!C6/RES_summary!C$19)</f>
        <v>15.003909915083776</v>
      </c>
      <c r="D6" s="72">
        <f>IF(RES_hh_emih!D6=0,0,RES_hh_emih!D6/RES_summary!D$19)</f>
        <v>14.840553410618998</v>
      </c>
      <c r="E6" s="72">
        <f>IF(RES_hh_emih!E6=0,0,RES_hh_emih!E6/RES_summary!E$19)</f>
        <v>15.811053089043224</v>
      </c>
      <c r="F6" s="72">
        <f>IF(RES_hh_emih!F6=0,0,RES_hh_emih!F6/RES_summary!F$19)</f>
        <v>14.776920010915001</v>
      </c>
      <c r="G6" s="72">
        <f>IF(RES_hh_emih!G6=0,0,RES_hh_emih!G6/RES_summary!G$19)</f>
        <v>14.139535824897207</v>
      </c>
      <c r="H6" s="72">
        <f>IF(RES_hh_emih!H6=0,0,RES_hh_emih!H6/RES_summary!H$19)</f>
        <v>9.1534922431430275</v>
      </c>
      <c r="I6" s="72">
        <f>IF(RES_hh_emih!I6=0,0,RES_hh_emih!I6/RES_summary!I$19)</f>
        <v>9.7176497263727075</v>
      </c>
      <c r="J6" s="72">
        <f>IF(RES_hh_emih!J6=0,0,RES_hh_emih!J6/RES_summary!J$19)</f>
        <v>8.9553769582944511</v>
      </c>
      <c r="K6" s="72">
        <f>IF(RES_hh_emih!K6=0,0,RES_hh_emih!K6/RES_summary!K$19)</f>
        <v>9.7457961125393116</v>
      </c>
      <c r="L6" s="72">
        <f>IF(RES_hh_emih!L6=0,0,RES_hh_emih!L6/RES_summary!L$19)</f>
        <v>8.11977241905055</v>
      </c>
      <c r="M6" s="72">
        <f>IF(RES_hh_emih!M6=0,0,RES_hh_emih!M6/RES_summary!M$19)</f>
        <v>8.9769470431811786</v>
      </c>
      <c r="N6" s="72">
        <f>IF(RES_hh_emih!N6=0,0,RES_hh_emih!N6/RES_summary!N$19)</f>
        <v>8.248562025637499</v>
      </c>
      <c r="O6" s="72">
        <f>IF(RES_hh_emih!O6=0,0,RES_hh_emih!O6/RES_summary!O$19)</f>
        <v>6.6033754953733999</v>
      </c>
      <c r="P6" s="72">
        <f>IF(RES_hh_emih!P6=0,0,RES_hh_emih!P6/RES_summary!P$19)</f>
        <v>5.9023294604074472</v>
      </c>
      <c r="Q6" s="72">
        <f>IF(RES_hh_emih!Q6=0,0,RES_hh_emih!Q6/RES_summary!Q$19)</f>
        <v>7.2165930824466225</v>
      </c>
      <c r="R6" s="72">
        <f>IF(RES_hh_emih!R6=0,0,RES_hh_emih!R6/RES_summary!R$19)</f>
        <v>8.1909416009973484</v>
      </c>
      <c r="S6" s="72">
        <f>IF(RES_hh_emih!S6=0,0,RES_hh_emih!S6/RES_summary!S$19)</f>
        <v>7.9250602651105639</v>
      </c>
      <c r="T6" s="72">
        <f>IF(RES_hh_emih!T6=0,0,RES_hh_emih!T6/RES_summary!T$19)</f>
        <v>6.8662816326077287</v>
      </c>
      <c r="U6" s="72">
        <f>IF(RES_hh_emih!U6=0,0,RES_hh_emih!U6/RES_summary!U$19)</f>
        <v>8.656112918073104</v>
      </c>
      <c r="V6" s="72">
        <f>IF(RES_hh_emih!V6=0,0,RES_hh_emih!V6/RES_summary!V$19)</f>
        <v>8.583935230073644</v>
      </c>
      <c r="W6" s="72">
        <f>IF(RES_hh_emih!W6=0,0,RES_hh_emih!W6/RES_summary!W$19)</f>
        <v>8.2325039732198277</v>
      </c>
      <c r="X6" s="72">
        <f>IF(RES_hh_emih!X6=0,0,RES_hh_emih!X6/RES_summary!X$19)</f>
        <v>8.2847249784028723</v>
      </c>
      <c r="Y6" s="72">
        <f>IF(RES_hh_emih!Y6=0,0,RES_hh_emih!Y6/RES_summary!Y$19)</f>
        <v>6.9097073087907965</v>
      </c>
      <c r="DA6" s="89" t="s">
        <v>604</v>
      </c>
    </row>
    <row r="7" spans="1:105" ht="12" customHeight="1" x14ac:dyDescent="0.25">
      <c r="A7" s="28" t="s">
        <v>200</v>
      </c>
      <c r="B7" s="72">
        <f>IF(RES_hh_emih!B7=0,0,RES_hh_emih!B7/RES_summary!B$19)</f>
        <v>18.689614491153343</v>
      </c>
      <c r="C7" s="72">
        <f>IF(RES_hh_emih!C7=0,0,RES_hh_emih!C7/RES_summary!C$19)</f>
        <v>18.495695317014242</v>
      </c>
      <c r="D7" s="72">
        <f>IF(RES_hh_emih!D7=0,0,RES_hh_emih!D7/RES_summary!D$19)</f>
        <v>18.753504140462397</v>
      </c>
      <c r="E7" s="72">
        <f>IF(RES_hh_emih!E7=0,0,RES_hh_emih!E7/RES_summary!E$19)</f>
        <v>18.869683857461357</v>
      </c>
      <c r="F7" s="72">
        <f>IF(RES_hh_emih!F7=0,0,RES_hh_emih!F7/RES_summary!F$19)</f>
        <v>16.131395410027647</v>
      </c>
      <c r="G7" s="72">
        <f>IF(RES_hh_emih!G7=0,0,RES_hh_emih!G7/RES_summary!G$19)</f>
        <v>13.1206483409984</v>
      </c>
      <c r="H7" s="72">
        <f>IF(RES_hh_emih!H7=0,0,RES_hh_emih!H7/RES_summary!H$19)</f>
        <v>14.934826777216713</v>
      </c>
      <c r="I7" s="72">
        <f>IF(RES_hh_emih!I7=0,0,RES_hh_emih!I7/RES_summary!I$19)</f>
        <v>13.272076089675867</v>
      </c>
      <c r="J7" s="72">
        <f>IF(RES_hh_emih!J7=0,0,RES_hh_emih!J7/RES_summary!J$19)</f>
        <v>10.766371124292981</v>
      </c>
      <c r="K7" s="72">
        <f>IF(RES_hh_emih!K7=0,0,RES_hh_emih!K7/RES_summary!K$19)</f>
        <v>11.755362130931964</v>
      </c>
      <c r="L7" s="72">
        <f>IF(RES_hh_emih!L7=0,0,RES_hh_emih!L7/RES_summary!L$19)</f>
        <v>9.4155891847751327</v>
      </c>
      <c r="M7" s="72">
        <f>IF(RES_hh_emih!M7=0,0,RES_hh_emih!M7/RES_summary!M$19)</f>
        <v>10.690047424996928</v>
      </c>
      <c r="N7" s="72">
        <f>IF(RES_hh_emih!N7=0,0,RES_hh_emih!N7/RES_summary!N$19)</f>
        <v>10.215868081586356</v>
      </c>
      <c r="O7" s="72">
        <f>IF(RES_hh_emih!O7=0,0,RES_hh_emih!O7/RES_summary!O$19)</f>
        <v>8.2202488788663839</v>
      </c>
      <c r="P7" s="72">
        <f>IF(RES_hh_emih!P7=0,0,RES_hh_emih!P7/RES_summary!P$19)</f>
        <v>7.26644397964359</v>
      </c>
      <c r="Q7" s="72">
        <f>IF(RES_hh_emih!Q7=0,0,RES_hh_emih!Q7/RES_summary!Q$19)</f>
        <v>8.8513486420403265</v>
      </c>
      <c r="R7" s="72">
        <f>IF(RES_hh_emih!R7=0,0,RES_hh_emih!R7/RES_summary!R$19)</f>
        <v>9.195760151508523</v>
      </c>
      <c r="S7" s="72">
        <f>IF(RES_hh_emih!S7=0,0,RES_hh_emih!S7/RES_summary!S$19)</f>
        <v>9.7098191441904032</v>
      </c>
      <c r="T7" s="72">
        <f>IF(RES_hh_emih!T7=0,0,RES_hh_emih!T7/RES_summary!T$19)</f>
        <v>8.4157133431731115</v>
      </c>
      <c r="U7" s="72">
        <f>IF(RES_hh_emih!U7=0,0,RES_hh_emih!U7/RES_summary!U$19)</f>
        <v>10.157299412721073</v>
      </c>
      <c r="V7" s="72">
        <f>IF(RES_hh_emih!V7=0,0,RES_hh_emih!V7/RES_summary!V$19)</f>
        <v>10.426391402508653</v>
      </c>
      <c r="W7" s="72">
        <f>IF(RES_hh_emih!W7=0,0,RES_hh_emih!W7/RES_summary!W$19)</f>
        <v>8.7379459269967583</v>
      </c>
      <c r="X7" s="72">
        <f>IF(RES_hh_emih!X7=0,0,RES_hh_emih!X7/RES_summary!X$19)</f>
        <v>9.2409994403698281</v>
      </c>
      <c r="Y7" s="72">
        <f>IF(RES_hh_emih!Y7=0,0,RES_hh_emih!Y7/RES_summary!Y$19)</f>
        <v>7.1014087075806609</v>
      </c>
      <c r="DA7" s="89" t="s">
        <v>605</v>
      </c>
    </row>
    <row r="8" spans="1:105" ht="12" customHeight="1" x14ac:dyDescent="0.25">
      <c r="A8" s="28" t="s">
        <v>189</v>
      </c>
      <c r="B8" s="72">
        <f>IF(RES_hh_emih!B8=0,0,RES_hh_emih!B8/RES_summary!B$19)</f>
        <v>0</v>
      </c>
      <c r="C8" s="72">
        <f>IF(RES_hh_emih!C8=0,0,RES_hh_emih!C8/RES_summary!C$19)</f>
        <v>0</v>
      </c>
      <c r="D8" s="72">
        <f>IF(RES_hh_emih!D8=0,0,RES_hh_emih!D8/RES_summary!D$19)</f>
        <v>0</v>
      </c>
      <c r="E8" s="72">
        <f>IF(RES_hh_emih!E8=0,0,RES_hh_emih!E8/RES_summary!E$19)</f>
        <v>0</v>
      </c>
      <c r="F8" s="72">
        <f>IF(RES_hh_emih!F8=0,0,RES_hh_emih!F8/RES_summary!F$19)</f>
        <v>0</v>
      </c>
      <c r="G8" s="72">
        <f>IF(RES_hh_emih!G8=0,0,RES_hh_emih!G8/RES_summary!G$19)</f>
        <v>0</v>
      </c>
      <c r="H8" s="72">
        <f>IF(RES_hh_emih!H8=0,0,RES_hh_emih!H8/RES_summary!H$19)</f>
        <v>0</v>
      </c>
      <c r="I8" s="72">
        <f>IF(RES_hh_emih!I8=0,0,RES_hh_emih!I8/RES_summary!I$19)</f>
        <v>0</v>
      </c>
      <c r="J8" s="72">
        <f>IF(RES_hh_emih!J8=0,0,RES_hh_emih!J8/RES_summary!J$19)</f>
        <v>0</v>
      </c>
      <c r="K8" s="72">
        <f>IF(RES_hh_emih!K8=0,0,RES_hh_emih!K8/RES_summary!K$19)</f>
        <v>0</v>
      </c>
      <c r="L8" s="72">
        <f>IF(RES_hh_emih!L8=0,0,RES_hh_emih!L8/RES_summary!L$19)</f>
        <v>0</v>
      </c>
      <c r="M8" s="72">
        <f>IF(RES_hh_emih!M8=0,0,RES_hh_emih!M8/RES_summary!M$19)</f>
        <v>0</v>
      </c>
      <c r="N8" s="72">
        <f>IF(RES_hh_emih!N8=0,0,RES_hh_emih!N8/RES_summary!N$19)</f>
        <v>0</v>
      </c>
      <c r="O8" s="72">
        <f>IF(RES_hh_emih!O8=0,0,RES_hh_emih!O8/RES_summary!O$19)</f>
        <v>0</v>
      </c>
      <c r="P8" s="72">
        <f>IF(RES_hh_emih!P8=0,0,RES_hh_emih!P8/RES_summary!P$19)</f>
        <v>0</v>
      </c>
      <c r="Q8" s="72">
        <f>IF(RES_hh_emih!Q8=0,0,RES_hh_emih!Q8/RES_summary!Q$19)</f>
        <v>0</v>
      </c>
      <c r="R8" s="72">
        <f>IF(RES_hh_emih!R8=0,0,RES_hh_emih!R8/RES_summary!R$19)</f>
        <v>0</v>
      </c>
      <c r="S8" s="72">
        <f>IF(RES_hh_emih!S8=0,0,RES_hh_emih!S8/RES_summary!S$19)</f>
        <v>0</v>
      </c>
      <c r="T8" s="72">
        <f>IF(RES_hh_emih!T8=0,0,RES_hh_emih!T8/RES_summary!T$19)</f>
        <v>0</v>
      </c>
      <c r="U8" s="72">
        <f>IF(RES_hh_emih!U8=0,0,RES_hh_emih!U8/RES_summary!U$19)</f>
        <v>0</v>
      </c>
      <c r="V8" s="72">
        <f>IF(RES_hh_emih!V8=0,0,RES_hh_emih!V8/RES_summary!V$19)</f>
        <v>0</v>
      </c>
      <c r="W8" s="72">
        <f>IF(RES_hh_emih!W8=0,0,RES_hh_emih!W8/RES_summary!W$19)</f>
        <v>0</v>
      </c>
      <c r="X8" s="72">
        <f>IF(RES_hh_emih!X8=0,0,RES_hh_emih!X8/RES_summary!X$19)</f>
        <v>0</v>
      </c>
      <c r="Y8" s="72">
        <f>IF(RES_hh_emih!Y8=0,0,RES_hh_emih!Y8/RES_summary!Y$19)</f>
        <v>0</v>
      </c>
      <c r="DA8" s="89" t="s">
        <v>606</v>
      </c>
    </row>
    <row r="9" spans="1:105" ht="12" customHeight="1" x14ac:dyDescent="0.25">
      <c r="A9" s="28" t="s">
        <v>202</v>
      </c>
      <c r="B9" s="72">
        <f>IF(RES_hh_emih!B9=0,0,RES_hh_emih!B9/RES_summary!B$19)</f>
        <v>0</v>
      </c>
      <c r="C9" s="72">
        <f>IF(RES_hh_emih!C9=0,0,RES_hh_emih!C9/RES_summary!C$19)</f>
        <v>0</v>
      </c>
      <c r="D9" s="72">
        <f>IF(RES_hh_emih!D9=0,0,RES_hh_emih!D9/RES_summary!D$19)</f>
        <v>0</v>
      </c>
      <c r="E9" s="72">
        <f>IF(RES_hh_emih!E9=0,0,RES_hh_emih!E9/RES_summary!E$19)</f>
        <v>0</v>
      </c>
      <c r="F9" s="72">
        <f>IF(RES_hh_emih!F9=0,0,RES_hh_emih!F9/RES_summary!F$19)</f>
        <v>0</v>
      </c>
      <c r="G9" s="72">
        <f>IF(RES_hh_emih!G9=0,0,RES_hh_emih!G9/RES_summary!G$19)</f>
        <v>0</v>
      </c>
      <c r="H9" s="72">
        <f>IF(RES_hh_emih!H9=0,0,RES_hh_emih!H9/RES_summary!H$19)</f>
        <v>0</v>
      </c>
      <c r="I9" s="72">
        <f>IF(RES_hh_emih!I9=0,0,RES_hh_emih!I9/RES_summary!I$19)</f>
        <v>0</v>
      </c>
      <c r="J9" s="72">
        <f>IF(RES_hh_emih!J9=0,0,RES_hh_emih!J9/RES_summary!J$19)</f>
        <v>0</v>
      </c>
      <c r="K9" s="72">
        <f>IF(RES_hh_emih!K9=0,0,RES_hh_emih!K9/RES_summary!K$19)</f>
        <v>0</v>
      </c>
      <c r="L9" s="72">
        <f>IF(RES_hh_emih!L9=0,0,RES_hh_emih!L9/RES_summary!L$19)</f>
        <v>0</v>
      </c>
      <c r="M9" s="72">
        <f>IF(RES_hh_emih!M9=0,0,RES_hh_emih!M9/RES_summary!M$19)</f>
        <v>0</v>
      </c>
      <c r="N9" s="72">
        <f>IF(RES_hh_emih!N9=0,0,RES_hh_emih!N9/RES_summary!N$19)</f>
        <v>0</v>
      </c>
      <c r="O9" s="72">
        <f>IF(RES_hh_emih!O9=0,0,RES_hh_emih!O9/RES_summary!O$19)</f>
        <v>0</v>
      </c>
      <c r="P9" s="72">
        <f>IF(RES_hh_emih!P9=0,0,RES_hh_emih!P9/RES_summary!P$19)</f>
        <v>0</v>
      </c>
      <c r="Q9" s="72">
        <f>IF(RES_hh_emih!Q9=0,0,RES_hh_emih!Q9/RES_summary!Q$19)</f>
        <v>0</v>
      </c>
      <c r="R9" s="72">
        <f>IF(RES_hh_emih!R9=0,0,RES_hh_emih!R9/RES_summary!R$19)</f>
        <v>0</v>
      </c>
      <c r="S9" s="72">
        <f>IF(RES_hh_emih!S9=0,0,RES_hh_emih!S9/RES_summary!S$19)</f>
        <v>0</v>
      </c>
      <c r="T9" s="72">
        <f>IF(RES_hh_emih!T9=0,0,RES_hh_emih!T9/RES_summary!T$19)</f>
        <v>0</v>
      </c>
      <c r="U9" s="72">
        <f>IF(RES_hh_emih!U9=0,0,RES_hh_emih!U9/RES_summary!U$19)</f>
        <v>0</v>
      </c>
      <c r="V9" s="72">
        <f>IF(RES_hh_emih!V9=0,0,RES_hh_emih!V9/RES_summary!V$19)</f>
        <v>0</v>
      </c>
      <c r="W9" s="72">
        <f>IF(RES_hh_emih!W9=0,0,RES_hh_emih!W9/RES_summary!W$19)</f>
        <v>0</v>
      </c>
      <c r="X9" s="72">
        <f>IF(RES_hh_emih!X9=0,0,RES_hh_emih!X9/RES_summary!X$19)</f>
        <v>0</v>
      </c>
      <c r="Y9" s="72">
        <f>IF(RES_hh_emih!Y9=0,0,RES_hh_emih!Y9/RES_summary!Y$19)</f>
        <v>0</v>
      </c>
      <c r="DA9" s="89" t="s">
        <v>607</v>
      </c>
    </row>
    <row r="10" spans="1:105" ht="12" customHeight="1" x14ac:dyDescent="0.25">
      <c r="A10" s="28" t="s">
        <v>197</v>
      </c>
      <c r="B10" s="72">
        <f>IF(RES_hh_emih!B10=0,0,RES_hh_emih!B10/RES_summary!B$19)</f>
        <v>0</v>
      </c>
      <c r="C10" s="72">
        <f>IF(RES_hh_emih!C10=0,0,RES_hh_emih!C10/RES_summary!C$19)</f>
        <v>0</v>
      </c>
      <c r="D10" s="72">
        <f>IF(RES_hh_emih!D10=0,0,RES_hh_emih!D10/RES_summary!D$19)</f>
        <v>0</v>
      </c>
      <c r="E10" s="72">
        <f>IF(RES_hh_emih!E10=0,0,RES_hh_emih!E10/RES_summary!E$19)</f>
        <v>0</v>
      </c>
      <c r="F10" s="72">
        <f>IF(RES_hh_emih!F10=0,0,RES_hh_emih!F10/RES_summary!F$19)</f>
        <v>0</v>
      </c>
      <c r="G10" s="72">
        <f>IF(RES_hh_emih!G10=0,0,RES_hh_emih!G10/RES_summary!G$19)</f>
        <v>0</v>
      </c>
      <c r="H10" s="72">
        <f>IF(RES_hh_emih!H10=0,0,RES_hh_emih!H10/RES_summary!H$19)</f>
        <v>0</v>
      </c>
      <c r="I10" s="72">
        <f>IF(RES_hh_emih!I10=0,0,RES_hh_emih!I10/RES_summary!I$19)</f>
        <v>0</v>
      </c>
      <c r="J10" s="72">
        <f>IF(RES_hh_emih!J10=0,0,RES_hh_emih!J10/RES_summary!J$19)</f>
        <v>0</v>
      </c>
      <c r="K10" s="72">
        <f>IF(RES_hh_emih!K10=0,0,RES_hh_emih!K10/RES_summary!K$19)</f>
        <v>0</v>
      </c>
      <c r="L10" s="72">
        <f>IF(RES_hh_emih!L10=0,0,RES_hh_emih!L10/RES_summary!L$19)</f>
        <v>0</v>
      </c>
      <c r="M10" s="72">
        <f>IF(RES_hh_emih!M10=0,0,RES_hh_emih!M10/RES_summary!M$19)</f>
        <v>0</v>
      </c>
      <c r="N10" s="72">
        <f>IF(RES_hh_emih!N10=0,0,RES_hh_emih!N10/RES_summary!N$19)</f>
        <v>0</v>
      </c>
      <c r="O10" s="72">
        <f>IF(RES_hh_emih!O10=0,0,RES_hh_emih!O10/RES_summary!O$19)</f>
        <v>0</v>
      </c>
      <c r="P10" s="72">
        <f>IF(RES_hh_emih!P10=0,0,RES_hh_emih!P10/RES_summary!P$19)</f>
        <v>0</v>
      </c>
      <c r="Q10" s="72">
        <f>IF(RES_hh_emih!Q10=0,0,RES_hh_emih!Q10/RES_summary!Q$19)</f>
        <v>0</v>
      </c>
      <c r="R10" s="72">
        <f>IF(RES_hh_emih!R10=0,0,RES_hh_emih!R10/RES_summary!R$19)</f>
        <v>0</v>
      </c>
      <c r="S10" s="72">
        <f>IF(RES_hh_emih!S10=0,0,RES_hh_emih!S10/RES_summary!S$19)</f>
        <v>0</v>
      </c>
      <c r="T10" s="72">
        <f>IF(RES_hh_emih!T10=0,0,RES_hh_emih!T10/RES_summary!T$19)</f>
        <v>0</v>
      </c>
      <c r="U10" s="72">
        <f>IF(RES_hh_emih!U10=0,0,RES_hh_emih!U10/RES_summary!U$19)</f>
        <v>0</v>
      </c>
      <c r="V10" s="72">
        <f>IF(RES_hh_emih!V10=0,0,RES_hh_emih!V10/RES_summary!V$19)</f>
        <v>0</v>
      </c>
      <c r="W10" s="72">
        <f>IF(RES_hh_emih!W10=0,0,RES_hh_emih!W10/RES_summary!W$19)</f>
        <v>0</v>
      </c>
      <c r="X10" s="72">
        <f>IF(RES_hh_emih!X10=0,0,RES_hh_emih!X10/RES_summary!X$19)</f>
        <v>0</v>
      </c>
      <c r="Y10" s="72">
        <f>IF(RES_hh_emih!Y10=0,0,RES_hh_emih!Y10/RES_summary!Y$19)</f>
        <v>0</v>
      </c>
      <c r="DA10" s="89" t="s">
        <v>608</v>
      </c>
    </row>
    <row r="11" spans="1:105" ht="12" customHeight="1" x14ac:dyDescent="0.25">
      <c r="A11" s="28" t="s">
        <v>198</v>
      </c>
      <c r="B11" s="72">
        <f>IF(RES_hh_emih!B11=0,0,RES_hh_emih!B11/RES_summary!B$19)</f>
        <v>0</v>
      </c>
      <c r="C11" s="72">
        <f>IF(RES_hh_emih!C11=0,0,RES_hh_emih!C11/RES_summary!C$19)</f>
        <v>0</v>
      </c>
      <c r="D11" s="72">
        <f>IF(RES_hh_emih!D11=0,0,RES_hh_emih!D11/RES_summary!D$19)</f>
        <v>0</v>
      </c>
      <c r="E11" s="72">
        <f>IF(RES_hh_emih!E11=0,0,RES_hh_emih!E11/RES_summary!E$19)</f>
        <v>0</v>
      </c>
      <c r="F11" s="72">
        <f>IF(RES_hh_emih!F11=0,0,RES_hh_emih!F11/RES_summary!F$19)</f>
        <v>0</v>
      </c>
      <c r="G11" s="72">
        <f>IF(RES_hh_emih!G11=0,0,RES_hh_emih!G11/RES_summary!G$19)</f>
        <v>0</v>
      </c>
      <c r="H11" s="72">
        <f>IF(RES_hh_emih!H11=0,0,RES_hh_emih!H11/RES_summary!H$19)</f>
        <v>0</v>
      </c>
      <c r="I11" s="72">
        <f>IF(RES_hh_emih!I11=0,0,RES_hh_emih!I11/RES_summary!I$19)</f>
        <v>0</v>
      </c>
      <c r="J11" s="72">
        <f>IF(RES_hh_emih!J11=0,0,RES_hh_emih!J11/RES_summary!J$19)</f>
        <v>0</v>
      </c>
      <c r="K11" s="72">
        <f>IF(RES_hh_emih!K11=0,0,RES_hh_emih!K11/RES_summary!K$19)</f>
        <v>0</v>
      </c>
      <c r="L11" s="72">
        <f>IF(RES_hh_emih!L11=0,0,RES_hh_emih!L11/RES_summary!L$19)</f>
        <v>0</v>
      </c>
      <c r="M11" s="72">
        <f>IF(RES_hh_emih!M11=0,0,RES_hh_emih!M11/RES_summary!M$19)</f>
        <v>0</v>
      </c>
      <c r="N11" s="72">
        <f>IF(RES_hh_emih!N11=0,0,RES_hh_emih!N11/RES_summary!N$19)</f>
        <v>0</v>
      </c>
      <c r="O11" s="72">
        <f>IF(RES_hh_emih!O11=0,0,RES_hh_emih!O11/RES_summary!O$19)</f>
        <v>0</v>
      </c>
      <c r="P11" s="72">
        <f>IF(RES_hh_emih!P11=0,0,RES_hh_emih!P11/RES_summary!P$19)</f>
        <v>0</v>
      </c>
      <c r="Q11" s="72">
        <f>IF(RES_hh_emih!Q11=0,0,RES_hh_emih!Q11/RES_summary!Q$19)</f>
        <v>0</v>
      </c>
      <c r="R11" s="72">
        <f>IF(RES_hh_emih!R11=0,0,RES_hh_emih!R11/RES_summary!R$19)</f>
        <v>0</v>
      </c>
      <c r="S11" s="72">
        <f>IF(RES_hh_emih!S11=0,0,RES_hh_emih!S11/RES_summary!S$19)</f>
        <v>0</v>
      </c>
      <c r="T11" s="72">
        <f>IF(RES_hh_emih!T11=0,0,RES_hh_emih!T11/RES_summary!T$19)</f>
        <v>0</v>
      </c>
      <c r="U11" s="72">
        <f>IF(RES_hh_emih!U11=0,0,RES_hh_emih!U11/RES_summary!U$19)</f>
        <v>0</v>
      </c>
      <c r="V11" s="72">
        <f>IF(RES_hh_emih!V11=0,0,RES_hh_emih!V11/RES_summary!V$19)</f>
        <v>0</v>
      </c>
      <c r="W11" s="72">
        <f>IF(RES_hh_emih!W11=0,0,RES_hh_emih!W11/RES_summary!W$19)</f>
        <v>0</v>
      </c>
      <c r="X11" s="72">
        <f>IF(RES_hh_emih!X11=0,0,RES_hh_emih!X11/RES_summary!X$19)</f>
        <v>0</v>
      </c>
      <c r="Y11" s="72">
        <f>IF(RES_hh_emih!Y11=0,0,RES_hh_emih!Y11/RES_summary!Y$19)</f>
        <v>0</v>
      </c>
      <c r="DA11" s="89" t="s">
        <v>609</v>
      </c>
    </row>
    <row r="12" spans="1:105" ht="12" customHeight="1" x14ac:dyDescent="0.25">
      <c r="A12" s="28" t="s">
        <v>95</v>
      </c>
      <c r="B12" s="72">
        <f>IF(RES_hh_emih!B12=0,0,RES_hh_emih!B12/RES_summary!B$19)</f>
        <v>0</v>
      </c>
      <c r="C12" s="72">
        <f>IF(RES_hh_emih!C12=0,0,RES_hh_emih!C12/RES_summary!C$19)</f>
        <v>0</v>
      </c>
      <c r="D12" s="72">
        <f>IF(RES_hh_emih!D12=0,0,RES_hh_emih!D12/RES_summary!D$19)</f>
        <v>0</v>
      </c>
      <c r="E12" s="72">
        <f>IF(RES_hh_emih!E12=0,0,RES_hh_emih!E12/RES_summary!E$19)</f>
        <v>0</v>
      </c>
      <c r="F12" s="72">
        <f>IF(RES_hh_emih!F12=0,0,RES_hh_emih!F12/RES_summary!F$19)</f>
        <v>0</v>
      </c>
      <c r="G12" s="72">
        <f>IF(RES_hh_emih!G12=0,0,RES_hh_emih!G12/RES_summary!G$19)</f>
        <v>0</v>
      </c>
      <c r="H12" s="72">
        <f>IF(RES_hh_emih!H12=0,0,RES_hh_emih!H12/RES_summary!H$19)</f>
        <v>0</v>
      </c>
      <c r="I12" s="72">
        <f>IF(RES_hh_emih!I12=0,0,RES_hh_emih!I12/RES_summary!I$19)</f>
        <v>0</v>
      </c>
      <c r="J12" s="72">
        <f>IF(RES_hh_emih!J12=0,0,RES_hh_emih!J12/RES_summary!J$19)</f>
        <v>0</v>
      </c>
      <c r="K12" s="72">
        <f>IF(RES_hh_emih!K12=0,0,RES_hh_emih!K12/RES_summary!K$19)</f>
        <v>0</v>
      </c>
      <c r="L12" s="72">
        <f>IF(RES_hh_emih!L12=0,0,RES_hh_emih!L12/RES_summary!L$19)</f>
        <v>0</v>
      </c>
      <c r="M12" s="72">
        <f>IF(RES_hh_emih!M12=0,0,RES_hh_emih!M12/RES_summary!M$19)</f>
        <v>0</v>
      </c>
      <c r="N12" s="72">
        <f>IF(RES_hh_emih!N12=0,0,RES_hh_emih!N12/RES_summary!N$19)</f>
        <v>0</v>
      </c>
      <c r="O12" s="72">
        <f>IF(RES_hh_emih!O12=0,0,RES_hh_emih!O12/RES_summary!O$19)</f>
        <v>0</v>
      </c>
      <c r="P12" s="72">
        <f>IF(RES_hh_emih!P12=0,0,RES_hh_emih!P12/RES_summary!P$19)</f>
        <v>0</v>
      </c>
      <c r="Q12" s="72">
        <f>IF(RES_hh_emih!Q12=0,0,RES_hh_emih!Q12/RES_summary!Q$19)</f>
        <v>0</v>
      </c>
      <c r="R12" s="72">
        <f>IF(RES_hh_emih!R12=0,0,RES_hh_emih!R12/RES_summary!R$19)</f>
        <v>0</v>
      </c>
      <c r="S12" s="72">
        <f>IF(RES_hh_emih!S12=0,0,RES_hh_emih!S12/RES_summary!S$19)</f>
        <v>0</v>
      </c>
      <c r="T12" s="72">
        <f>IF(RES_hh_emih!T12=0,0,RES_hh_emih!T12/RES_summary!T$19)</f>
        <v>0</v>
      </c>
      <c r="U12" s="72">
        <f>IF(RES_hh_emih!U12=0,0,RES_hh_emih!U12/RES_summary!U$19)</f>
        <v>0</v>
      </c>
      <c r="V12" s="72">
        <f>IF(RES_hh_emih!V12=0,0,RES_hh_emih!V12/RES_summary!V$19)</f>
        <v>0</v>
      </c>
      <c r="W12" s="72">
        <f>IF(RES_hh_emih!W12=0,0,RES_hh_emih!W12/RES_summary!W$19)</f>
        <v>0</v>
      </c>
      <c r="X12" s="72">
        <f>IF(RES_hh_emih!X12=0,0,RES_hh_emih!X12/RES_summary!X$19)</f>
        <v>0</v>
      </c>
      <c r="Y12" s="72">
        <f>IF(RES_hh_emih!Y12=0,0,RES_hh_emih!Y12/RES_summary!Y$19)</f>
        <v>0</v>
      </c>
      <c r="DA12" s="89" t="s">
        <v>610</v>
      </c>
    </row>
    <row r="13" spans="1:105" ht="12" customHeight="1" x14ac:dyDescent="0.25">
      <c r="A13" s="73" t="s">
        <v>94</v>
      </c>
      <c r="B13" s="74">
        <f>IF(RES_hh_emih!B13=0,0,RES_hh_emih!B13/RES_summary!B$19)</f>
        <v>0</v>
      </c>
      <c r="C13" s="74">
        <f>IF(RES_hh_emih!C13=0,0,RES_hh_emih!C13/RES_summary!C$19)</f>
        <v>0</v>
      </c>
      <c r="D13" s="74">
        <f>IF(RES_hh_emih!D13=0,0,RES_hh_emih!D13/RES_summary!D$19)</f>
        <v>0</v>
      </c>
      <c r="E13" s="74">
        <f>IF(RES_hh_emih!E13=0,0,RES_hh_emih!E13/RES_summary!E$19)</f>
        <v>0</v>
      </c>
      <c r="F13" s="74">
        <f>IF(RES_hh_emih!F13=0,0,RES_hh_emih!F13/RES_summary!F$19)</f>
        <v>0</v>
      </c>
      <c r="G13" s="74">
        <f>IF(RES_hh_emih!G13=0,0,RES_hh_emih!G13/RES_summary!G$19)</f>
        <v>0</v>
      </c>
      <c r="H13" s="74">
        <f>IF(RES_hh_emih!H13=0,0,RES_hh_emih!H13/RES_summary!H$19)</f>
        <v>0</v>
      </c>
      <c r="I13" s="74">
        <f>IF(RES_hh_emih!I13=0,0,RES_hh_emih!I13/RES_summary!I$19)</f>
        <v>0</v>
      </c>
      <c r="J13" s="74">
        <f>IF(RES_hh_emih!J13=0,0,RES_hh_emih!J13/RES_summary!J$19)</f>
        <v>0</v>
      </c>
      <c r="K13" s="74">
        <f>IF(RES_hh_emih!K13=0,0,RES_hh_emih!K13/RES_summary!K$19)</f>
        <v>0</v>
      </c>
      <c r="L13" s="74">
        <f>IF(RES_hh_emih!L13=0,0,RES_hh_emih!L13/RES_summary!L$19)</f>
        <v>0</v>
      </c>
      <c r="M13" s="74">
        <f>IF(RES_hh_emih!M13=0,0,RES_hh_emih!M13/RES_summary!M$19)</f>
        <v>0</v>
      </c>
      <c r="N13" s="74">
        <f>IF(RES_hh_emih!N13=0,0,RES_hh_emih!N13/RES_summary!N$19)</f>
        <v>0</v>
      </c>
      <c r="O13" s="74">
        <f>IF(RES_hh_emih!O13=0,0,RES_hh_emih!O13/RES_summary!O$19)</f>
        <v>0</v>
      </c>
      <c r="P13" s="74">
        <f>IF(RES_hh_emih!P13=0,0,RES_hh_emih!P13/RES_summary!P$19)</f>
        <v>0</v>
      </c>
      <c r="Q13" s="74">
        <f>IF(RES_hh_emih!Q13=0,0,RES_hh_emih!Q13/RES_summary!Q$19)</f>
        <v>0</v>
      </c>
      <c r="R13" s="74">
        <f>IF(RES_hh_emih!R13=0,0,RES_hh_emih!R13/RES_summary!R$19)</f>
        <v>0</v>
      </c>
      <c r="S13" s="74">
        <f>IF(RES_hh_emih!S13=0,0,RES_hh_emih!S13/RES_summary!S$19)</f>
        <v>0</v>
      </c>
      <c r="T13" s="74">
        <f>IF(RES_hh_emih!T13=0,0,RES_hh_emih!T13/RES_summary!T$19)</f>
        <v>0</v>
      </c>
      <c r="U13" s="74">
        <f>IF(RES_hh_emih!U13=0,0,RES_hh_emih!U13/RES_summary!U$19)</f>
        <v>0</v>
      </c>
      <c r="V13" s="74">
        <f>IF(RES_hh_emih!V13=0,0,RES_hh_emih!V13/RES_summary!V$19)</f>
        <v>0</v>
      </c>
      <c r="W13" s="74">
        <f>IF(RES_hh_emih!W13=0,0,RES_hh_emih!W13/RES_summary!W$19)</f>
        <v>0</v>
      </c>
      <c r="X13" s="74">
        <f>IF(RES_hh_emih!X13=0,0,RES_hh_emih!X13/RES_summary!X$19)</f>
        <v>0</v>
      </c>
      <c r="Y13" s="74">
        <f>IF(RES_hh_emih!Y13=0,0,RES_hh_emih!Y13/RES_summary!Y$19)</f>
        <v>0</v>
      </c>
      <c r="DA13" s="90" t="s">
        <v>611</v>
      </c>
    </row>
    <row r="14" spans="1:105" ht="12" customHeight="1" x14ac:dyDescent="0.25">
      <c r="A14" s="75" t="s">
        <v>97</v>
      </c>
      <c r="B14" s="76">
        <f>IF(RES_hh_emih!B14=0,0,RES_hh_emih!B14/RES_summary!B$19)</f>
        <v>0</v>
      </c>
      <c r="C14" s="76">
        <f>IF(RES_hh_emih!C14=0,0,RES_hh_emih!C14/RES_summary!C$19)</f>
        <v>0</v>
      </c>
      <c r="D14" s="76">
        <f>IF(RES_hh_emih!D14=0,0,RES_hh_emih!D14/RES_summary!D$19)</f>
        <v>0</v>
      </c>
      <c r="E14" s="76">
        <f>IF(RES_hh_emih!E14=0,0,RES_hh_emih!E14/RES_summary!E$19)</f>
        <v>0</v>
      </c>
      <c r="F14" s="76">
        <f>IF(RES_hh_emih!F14=0,0,RES_hh_emih!F14/RES_summary!F$19)</f>
        <v>0</v>
      </c>
      <c r="G14" s="76">
        <f>IF(RES_hh_emih!G14=0,0,RES_hh_emih!G14/RES_summary!G$19)</f>
        <v>0</v>
      </c>
      <c r="H14" s="76">
        <f>IF(RES_hh_emih!H14=0,0,RES_hh_emih!H14/RES_summary!H$19)</f>
        <v>0</v>
      </c>
      <c r="I14" s="76">
        <f>IF(RES_hh_emih!I14=0,0,RES_hh_emih!I14/RES_summary!I$19)</f>
        <v>0</v>
      </c>
      <c r="J14" s="76">
        <f>IF(RES_hh_emih!J14=0,0,RES_hh_emih!J14/RES_summary!J$19)</f>
        <v>0</v>
      </c>
      <c r="K14" s="76">
        <f>IF(RES_hh_emih!K14=0,0,RES_hh_emih!K14/RES_summary!K$19)</f>
        <v>0</v>
      </c>
      <c r="L14" s="76">
        <f>IF(RES_hh_emih!L14=0,0,RES_hh_emih!L14/RES_summary!L$19)</f>
        <v>0</v>
      </c>
      <c r="M14" s="76">
        <f>IF(RES_hh_emih!M14=0,0,RES_hh_emih!M14/RES_summary!M$19)</f>
        <v>0</v>
      </c>
      <c r="N14" s="76">
        <f>IF(RES_hh_emih!N14=0,0,RES_hh_emih!N14/RES_summary!N$19)</f>
        <v>0</v>
      </c>
      <c r="O14" s="76">
        <f>IF(RES_hh_emih!O14=0,0,RES_hh_emih!O14/RES_summary!O$19)</f>
        <v>0</v>
      </c>
      <c r="P14" s="76">
        <f>IF(RES_hh_emih!P14=0,0,RES_hh_emih!P14/RES_summary!P$19)</f>
        <v>0</v>
      </c>
      <c r="Q14" s="76">
        <f>IF(RES_hh_emih!Q14=0,0,RES_hh_emih!Q14/RES_summary!Q$19)</f>
        <v>0</v>
      </c>
      <c r="R14" s="76">
        <f>IF(RES_hh_emih!R14=0,0,RES_hh_emih!R14/RES_summary!R$19)</f>
        <v>0</v>
      </c>
      <c r="S14" s="76">
        <f>IF(RES_hh_emih!S14=0,0,RES_hh_emih!S14/RES_summary!S$19)</f>
        <v>0</v>
      </c>
      <c r="T14" s="76">
        <f>IF(RES_hh_emih!T14=0,0,RES_hh_emih!T14/RES_summary!T$19)</f>
        <v>0</v>
      </c>
      <c r="U14" s="76">
        <f>IF(RES_hh_emih!U14=0,0,RES_hh_emih!U14/RES_summary!U$19)</f>
        <v>0</v>
      </c>
      <c r="V14" s="76">
        <f>IF(RES_hh_emih!V14=0,0,RES_hh_emih!V14/RES_summary!V$19)</f>
        <v>0</v>
      </c>
      <c r="W14" s="76">
        <f>IF(RES_hh_emih!W14=0,0,RES_hh_emih!W14/RES_summary!W$19)</f>
        <v>0</v>
      </c>
      <c r="X14" s="76">
        <f>IF(RES_hh_emih!X14=0,0,RES_hh_emih!X14/RES_summary!X$19)</f>
        <v>0</v>
      </c>
      <c r="Y14" s="76">
        <f>IF(RES_hh_emih!Y14=0,0,RES_hh_emih!Y14/RES_summary!Y$19)</f>
        <v>0</v>
      </c>
      <c r="DA14" s="91" t="s">
        <v>612</v>
      </c>
    </row>
    <row r="15" spans="1:105" ht="12.95" customHeight="1" x14ac:dyDescent="0.25">
      <c r="A15" s="68" t="s">
        <v>92</v>
      </c>
      <c r="B15" s="69">
        <f>IF(RES_hh_emih!B15=0,0,RES_hh_emih!B15/RES_summary!B$19)</f>
        <v>0</v>
      </c>
      <c r="C15" s="69">
        <f>IF(RES_hh_emih!C15=0,0,RES_hh_emih!C15/RES_summary!C$19)</f>
        <v>0</v>
      </c>
      <c r="D15" s="69">
        <f>IF(RES_hh_emih!D15=0,0,RES_hh_emih!D15/RES_summary!D$19)</f>
        <v>0</v>
      </c>
      <c r="E15" s="69">
        <f>IF(RES_hh_emih!E15=0,0,RES_hh_emih!E15/RES_summary!E$19)</f>
        <v>0</v>
      </c>
      <c r="F15" s="69">
        <f>IF(RES_hh_emih!F15=0,0,RES_hh_emih!F15/RES_summary!F$19)</f>
        <v>0</v>
      </c>
      <c r="G15" s="69">
        <f>IF(RES_hh_emih!G15=0,0,RES_hh_emih!G15/RES_summary!G$19)</f>
        <v>0</v>
      </c>
      <c r="H15" s="69">
        <f>IF(RES_hh_emih!H15=0,0,RES_hh_emih!H15/RES_summary!H$19)</f>
        <v>0</v>
      </c>
      <c r="I15" s="69">
        <f>IF(RES_hh_emih!I15=0,0,RES_hh_emih!I15/RES_summary!I$19)</f>
        <v>0</v>
      </c>
      <c r="J15" s="69">
        <f>IF(RES_hh_emih!J15=0,0,RES_hh_emih!J15/RES_summary!J$19)</f>
        <v>0</v>
      </c>
      <c r="K15" s="69">
        <f>IF(RES_hh_emih!K15=0,0,RES_hh_emih!K15/RES_summary!K$19)</f>
        <v>0</v>
      </c>
      <c r="L15" s="69">
        <f>IF(RES_hh_emih!L15=0,0,RES_hh_emih!L15/RES_summary!L$19)</f>
        <v>0</v>
      </c>
      <c r="M15" s="69">
        <f>IF(RES_hh_emih!M15=0,0,RES_hh_emih!M15/RES_summary!M$19)</f>
        <v>0</v>
      </c>
      <c r="N15" s="69">
        <f>IF(RES_hh_emih!N15=0,0,RES_hh_emih!N15/RES_summary!N$19)</f>
        <v>0</v>
      </c>
      <c r="O15" s="69">
        <f>IF(RES_hh_emih!O15=0,0,RES_hh_emih!O15/RES_summary!O$19)</f>
        <v>0</v>
      </c>
      <c r="P15" s="69">
        <f>IF(RES_hh_emih!P15=0,0,RES_hh_emih!P15/RES_summary!P$19)</f>
        <v>0</v>
      </c>
      <c r="Q15" s="69">
        <f>IF(RES_hh_emih!Q15=0,0,RES_hh_emih!Q15/RES_summary!Q$19)</f>
        <v>0</v>
      </c>
      <c r="R15" s="69">
        <f>IF(RES_hh_emih!R15=0,0,RES_hh_emih!R15/RES_summary!R$19)</f>
        <v>0</v>
      </c>
      <c r="S15" s="69">
        <f>IF(RES_hh_emih!S15=0,0,RES_hh_emih!S15/RES_summary!S$19)</f>
        <v>0</v>
      </c>
      <c r="T15" s="69">
        <f>IF(RES_hh_emih!T15=0,0,RES_hh_emih!T15/RES_summary!T$19)</f>
        <v>0</v>
      </c>
      <c r="U15" s="69">
        <f>IF(RES_hh_emih!U15=0,0,RES_hh_emih!U15/RES_summary!U$19)</f>
        <v>0</v>
      </c>
      <c r="V15" s="69">
        <f>IF(RES_hh_emih!V15=0,0,RES_hh_emih!V15/RES_summary!V$19)</f>
        <v>0</v>
      </c>
      <c r="W15" s="69">
        <f>IF(RES_hh_emih!W15=0,0,RES_hh_emih!W15/RES_summary!W$19)</f>
        <v>0</v>
      </c>
      <c r="X15" s="69">
        <f>IF(RES_hh_emih!X15=0,0,RES_hh_emih!X15/RES_summary!X$19)</f>
        <v>0</v>
      </c>
      <c r="Y15" s="69">
        <f>IF(RES_hh_emih!Y15=0,0,RES_hh_emih!Y15/RES_summary!Y$19)</f>
        <v>0</v>
      </c>
      <c r="DA15" s="88" t="s">
        <v>310</v>
      </c>
    </row>
    <row r="16" spans="1:105" ht="12" customHeight="1" x14ac:dyDescent="0.25">
      <c r="A16" s="28" t="s">
        <v>91</v>
      </c>
      <c r="B16" s="72">
        <f>IF(RES_hh_emih!B16=0,0,RES_hh_emih!B16/RES_summary!B$19)</f>
        <v>0</v>
      </c>
      <c r="C16" s="72">
        <f>IF(RES_hh_emih!C16=0,0,RES_hh_emih!C16/RES_summary!C$19)</f>
        <v>0</v>
      </c>
      <c r="D16" s="72">
        <f>IF(RES_hh_emih!D16=0,0,RES_hh_emih!D16/RES_summary!D$19)</f>
        <v>0</v>
      </c>
      <c r="E16" s="72">
        <f>IF(RES_hh_emih!E16=0,0,RES_hh_emih!E16/RES_summary!E$19)</f>
        <v>0</v>
      </c>
      <c r="F16" s="72">
        <f>IF(RES_hh_emih!F16=0,0,RES_hh_emih!F16/RES_summary!F$19)</f>
        <v>0</v>
      </c>
      <c r="G16" s="72">
        <f>IF(RES_hh_emih!G16=0,0,RES_hh_emih!G16/RES_summary!G$19)</f>
        <v>0</v>
      </c>
      <c r="H16" s="72">
        <f>IF(RES_hh_emih!H16=0,0,RES_hh_emih!H16/RES_summary!H$19)</f>
        <v>0</v>
      </c>
      <c r="I16" s="72">
        <f>IF(RES_hh_emih!I16=0,0,RES_hh_emih!I16/RES_summary!I$19)</f>
        <v>0</v>
      </c>
      <c r="J16" s="72">
        <f>IF(RES_hh_emih!J16=0,0,RES_hh_emih!J16/RES_summary!J$19)</f>
        <v>0</v>
      </c>
      <c r="K16" s="72">
        <f>IF(RES_hh_emih!K16=0,0,RES_hh_emih!K16/RES_summary!K$19)</f>
        <v>0</v>
      </c>
      <c r="L16" s="72">
        <f>IF(RES_hh_emih!L16=0,0,RES_hh_emih!L16/RES_summary!L$19)</f>
        <v>0</v>
      </c>
      <c r="M16" s="72">
        <f>IF(RES_hh_emih!M16=0,0,RES_hh_emih!M16/RES_summary!M$19)</f>
        <v>0</v>
      </c>
      <c r="N16" s="72">
        <f>IF(RES_hh_emih!N16=0,0,RES_hh_emih!N16/RES_summary!N$19)</f>
        <v>0</v>
      </c>
      <c r="O16" s="72">
        <f>IF(RES_hh_emih!O16=0,0,RES_hh_emih!O16/RES_summary!O$19)</f>
        <v>0</v>
      </c>
      <c r="P16" s="72">
        <f>IF(RES_hh_emih!P16=0,0,RES_hh_emih!P16/RES_summary!P$19)</f>
        <v>0</v>
      </c>
      <c r="Q16" s="72">
        <f>IF(RES_hh_emih!Q16=0,0,RES_hh_emih!Q16/RES_summary!Q$19)</f>
        <v>0</v>
      </c>
      <c r="R16" s="72">
        <f>IF(RES_hh_emih!R16=0,0,RES_hh_emih!R16/RES_summary!R$19)</f>
        <v>0</v>
      </c>
      <c r="S16" s="72">
        <f>IF(RES_hh_emih!S16=0,0,RES_hh_emih!S16/RES_summary!S$19)</f>
        <v>0</v>
      </c>
      <c r="T16" s="72">
        <f>IF(RES_hh_emih!T16=0,0,RES_hh_emih!T16/RES_summary!T$19)</f>
        <v>0</v>
      </c>
      <c r="U16" s="72">
        <f>IF(RES_hh_emih!U16=0,0,RES_hh_emih!U16/RES_summary!U$19)</f>
        <v>0</v>
      </c>
      <c r="V16" s="72">
        <f>IF(RES_hh_emih!V16=0,0,RES_hh_emih!V16/RES_summary!V$19)</f>
        <v>0</v>
      </c>
      <c r="W16" s="72">
        <f>IF(RES_hh_emih!W16=0,0,RES_hh_emih!W16/RES_summary!W$19)</f>
        <v>0</v>
      </c>
      <c r="X16" s="72">
        <f>IF(RES_hh_emih!X16=0,0,RES_hh_emih!X16/RES_summary!X$19)</f>
        <v>0</v>
      </c>
      <c r="Y16" s="72">
        <f>IF(RES_hh_emih!Y16=0,0,RES_hh_emih!Y16/RES_summary!Y$19)</f>
        <v>0</v>
      </c>
      <c r="DA16" s="89" t="s">
        <v>613</v>
      </c>
    </row>
    <row r="17" spans="1:105" ht="12.95" customHeight="1" x14ac:dyDescent="0.25">
      <c r="A17" s="68" t="s">
        <v>55</v>
      </c>
      <c r="B17" s="69">
        <f>IF(RES_hh_emih!B17=0,0,RES_hh_emih!B17/RES_summary!B$19)</f>
        <v>0.44275866143766263</v>
      </c>
      <c r="C17" s="69">
        <f>IF(RES_hh_emih!C17=0,0,RES_hh_emih!C17/RES_summary!C$19)</f>
        <v>0.40353598961735193</v>
      </c>
      <c r="D17" s="69">
        <f>IF(RES_hh_emih!D17=0,0,RES_hh_emih!D17/RES_summary!D$19)</f>
        <v>0.42135136465856687</v>
      </c>
      <c r="E17" s="69">
        <f>IF(RES_hh_emih!E17=0,0,RES_hh_emih!E17/RES_summary!E$19)</f>
        <v>0.43630331107448128</v>
      </c>
      <c r="F17" s="69">
        <f>IF(RES_hh_emih!F17=0,0,RES_hh_emih!F17/RES_summary!F$19)</f>
        <v>0.42350701238930888</v>
      </c>
      <c r="G17" s="69">
        <f>IF(RES_hh_emih!G17=0,0,RES_hh_emih!G17/RES_summary!G$19)</f>
        <v>0.43534087705594954</v>
      </c>
      <c r="H17" s="69">
        <f>IF(RES_hh_emih!H17=0,0,RES_hh_emih!H17/RES_summary!H$19)</f>
        <v>0.48449003182508626</v>
      </c>
      <c r="I17" s="69">
        <f>IF(RES_hh_emih!I17=0,0,RES_hh_emih!I17/RES_summary!I$19)</f>
        <v>0.50017071950578518</v>
      </c>
      <c r="J17" s="69">
        <f>IF(RES_hh_emih!J17=0,0,RES_hh_emih!J17/RES_summary!J$19)</f>
        <v>0.46693452311027156</v>
      </c>
      <c r="K17" s="69">
        <f>IF(RES_hh_emih!K17=0,0,RES_hh_emih!K17/RES_summary!K$19)</f>
        <v>0.45438101349061122</v>
      </c>
      <c r="L17" s="69">
        <f>IF(RES_hh_emih!L17=0,0,RES_hh_emih!L17/RES_summary!L$19)</f>
        <v>0.43758906686870119</v>
      </c>
      <c r="M17" s="69">
        <f>IF(RES_hh_emih!M17=0,0,RES_hh_emih!M17/RES_summary!M$19)</f>
        <v>0.42134285260666493</v>
      </c>
      <c r="N17" s="69">
        <f>IF(RES_hh_emih!N17=0,0,RES_hh_emih!N17/RES_summary!N$19)</f>
        <v>0.4050684200468001</v>
      </c>
      <c r="O17" s="69">
        <f>IF(RES_hh_emih!O17=0,0,RES_hh_emih!O17/RES_summary!O$19)</f>
        <v>0.39370329189832426</v>
      </c>
      <c r="P17" s="69">
        <f>IF(RES_hh_emih!P17=0,0,RES_hh_emih!P17/RES_summary!P$19)</f>
        <v>0.39740447513795363</v>
      </c>
      <c r="Q17" s="69">
        <f>IF(RES_hh_emih!Q17=0,0,RES_hh_emih!Q17/RES_summary!Q$19)</f>
        <v>0.40821222026994963</v>
      </c>
      <c r="R17" s="69">
        <f>IF(RES_hh_emih!R17=0,0,RES_hh_emih!R17/RES_summary!R$19)</f>
        <v>0.41867949452322373</v>
      </c>
      <c r="S17" s="69">
        <f>IF(RES_hh_emih!S17=0,0,RES_hh_emih!S17/RES_summary!S$19)</f>
        <v>0.42671747247793895</v>
      </c>
      <c r="T17" s="69">
        <f>IF(RES_hh_emih!T17=0,0,RES_hh_emih!T17/RES_summary!T$19)</f>
        <v>0.41798304249826734</v>
      </c>
      <c r="U17" s="69">
        <f>IF(RES_hh_emih!U17=0,0,RES_hh_emih!U17/RES_summary!U$19)</f>
        <v>0.54455980812554372</v>
      </c>
      <c r="V17" s="69">
        <f>IF(RES_hh_emih!V17=0,0,RES_hh_emih!V17/RES_summary!V$19)</f>
        <v>0.52413043929944891</v>
      </c>
      <c r="W17" s="69">
        <f>IF(RES_hh_emih!W17=0,0,RES_hh_emih!W17/RES_summary!W$19)</f>
        <v>0.46957769353357709</v>
      </c>
      <c r="X17" s="69">
        <f>IF(RES_hh_emih!X17=0,0,RES_hh_emih!X17/RES_summary!X$19)</f>
        <v>0.46882837318975157</v>
      </c>
      <c r="Y17" s="69">
        <f>IF(RES_hh_emih!Y17=0,0,RES_hh_emih!Y17/RES_summary!Y$19)</f>
        <v>0.38224157094289363</v>
      </c>
      <c r="DA17" s="88" t="s">
        <v>311</v>
      </c>
    </row>
    <row r="18" spans="1:105" ht="12" customHeight="1" x14ac:dyDescent="0.25">
      <c r="A18" s="28" t="s">
        <v>51</v>
      </c>
      <c r="B18" s="72">
        <f>IF(RES_hh_emih!B18=0,0,RES_hh_emih!B18/RES_summary!B$19)</f>
        <v>0</v>
      </c>
      <c r="C18" s="72">
        <f>IF(RES_hh_emih!C18=0,0,RES_hh_emih!C18/RES_summary!C$19)</f>
        <v>0</v>
      </c>
      <c r="D18" s="72">
        <f>IF(RES_hh_emih!D18=0,0,RES_hh_emih!D18/RES_summary!D$19)</f>
        <v>0</v>
      </c>
      <c r="E18" s="72">
        <f>IF(RES_hh_emih!E18=0,0,RES_hh_emih!E18/RES_summary!E$19)</f>
        <v>0</v>
      </c>
      <c r="F18" s="72">
        <f>IF(RES_hh_emih!F18=0,0,RES_hh_emih!F18/RES_summary!F$19)</f>
        <v>0</v>
      </c>
      <c r="G18" s="72">
        <f>IF(RES_hh_emih!G18=0,0,RES_hh_emih!G18/RES_summary!G$19)</f>
        <v>0</v>
      </c>
      <c r="H18" s="72">
        <f>IF(RES_hh_emih!H18=0,0,RES_hh_emih!H18/RES_summary!H$19)</f>
        <v>0</v>
      </c>
      <c r="I18" s="72">
        <f>IF(RES_hh_emih!I18=0,0,RES_hh_emih!I18/RES_summary!I$19)</f>
        <v>0</v>
      </c>
      <c r="J18" s="72">
        <f>IF(RES_hh_emih!J18=0,0,RES_hh_emih!J18/RES_summary!J$19)</f>
        <v>0</v>
      </c>
      <c r="K18" s="72">
        <f>IF(RES_hh_emih!K18=0,0,RES_hh_emih!K18/RES_summary!K$19)</f>
        <v>0</v>
      </c>
      <c r="L18" s="72">
        <f>IF(RES_hh_emih!L18=0,0,RES_hh_emih!L18/RES_summary!L$19)</f>
        <v>0</v>
      </c>
      <c r="M18" s="72">
        <f>IF(RES_hh_emih!M18=0,0,RES_hh_emih!M18/RES_summary!M$19)</f>
        <v>0</v>
      </c>
      <c r="N18" s="72">
        <f>IF(RES_hh_emih!N18=0,0,RES_hh_emih!N18/RES_summary!N$19)</f>
        <v>0</v>
      </c>
      <c r="O18" s="72">
        <f>IF(RES_hh_emih!O18=0,0,RES_hh_emih!O18/RES_summary!O$19)</f>
        <v>0</v>
      </c>
      <c r="P18" s="72">
        <f>IF(RES_hh_emih!P18=0,0,RES_hh_emih!P18/RES_summary!P$19)</f>
        <v>0</v>
      </c>
      <c r="Q18" s="72">
        <f>IF(RES_hh_emih!Q18=0,0,RES_hh_emih!Q18/RES_summary!Q$19)</f>
        <v>0</v>
      </c>
      <c r="R18" s="72">
        <f>IF(RES_hh_emih!R18=0,0,RES_hh_emih!R18/RES_summary!R$19)</f>
        <v>0</v>
      </c>
      <c r="S18" s="72">
        <f>IF(RES_hh_emih!S18=0,0,RES_hh_emih!S18/RES_summary!S$19)</f>
        <v>0</v>
      </c>
      <c r="T18" s="72">
        <f>IF(RES_hh_emih!T18=0,0,RES_hh_emih!T18/RES_summary!T$19)</f>
        <v>0</v>
      </c>
      <c r="U18" s="72">
        <f>IF(RES_hh_emih!U18=0,0,RES_hh_emih!U18/RES_summary!U$19)</f>
        <v>0</v>
      </c>
      <c r="V18" s="72">
        <f>IF(RES_hh_emih!V18=0,0,RES_hh_emih!V18/RES_summary!V$19)</f>
        <v>0</v>
      </c>
      <c r="W18" s="72">
        <f>IF(RES_hh_emih!W18=0,0,RES_hh_emih!W18/RES_summary!W$19)</f>
        <v>0</v>
      </c>
      <c r="X18" s="72">
        <f>IF(RES_hh_emih!X18=0,0,RES_hh_emih!X18/RES_summary!X$19)</f>
        <v>0</v>
      </c>
      <c r="Y18" s="72">
        <f>IF(RES_hh_emih!Y18=0,0,RES_hh_emih!Y18/RES_summary!Y$19)</f>
        <v>0</v>
      </c>
      <c r="DA18" s="89" t="s">
        <v>614</v>
      </c>
    </row>
    <row r="19" spans="1:105" s="2" customFormat="1" ht="12" customHeight="1" x14ac:dyDescent="0.25">
      <c r="A19" s="28" t="s">
        <v>74</v>
      </c>
      <c r="B19" s="72">
        <f>IF(RES_hh_emih!B19=0,0,RES_hh_emih!B19/RES_summary!B$19)</f>
        <v>7.4085000258636544</v>
      </c>
      <c r="C19" s="72">
        <f>IF(RES_hh_emih!C19=0,0,RES_hh_emih!C19/RES_summary!C$19)</f>
        <v>7.1340102542053083</v>
      </c>
      <c r="D19" s="72">
        <f>IF(RES_hh_emih!D19=0,0,RES_hh_emih!D19/RES_summary!D$19)</f>
        <v>7.6720872311752677</v>
      </c>
      <c r="E19" s="72">
        <f>IF(RES_hh_emih!E19=0,0,RES_hh_emih!E19/RES_summary!E$19)</f>
        <v>8.1178430688201555</v>
      </c>
      <c r="F19" s="72">
        <f>IF(RES_hh_emih!F19=0,0,RES_hh_emih!F19/RES_summary!F$19)</f>
        <v>8.2989809597009838</v>
      </c>
      <c r="G19" s="72">
        <f>IF(RES_hh_emih!G19=0,0,RES_hh_emih!G19/RES_summary!G$19)</f>
        <v>9.0529360015617968</v>
      </c>
      <c r="H19" s="72">
        <f>IF(RES_hh_emih!H19=0,0,RES_hh_emih!H19/RES_summary!H$19)</f>
        <v>9.0539976434402281</v>
      </c>
      <c r="I19" s="72">
        <f>IF(RES_hh_emih!I19=0,0,RES_hh_emih!I19/RES_summary!I$19)</f>
        <v>9.2329503542744344</v>
      </c>
      <c r="J19" s="72">
        <f>IF(RES_hh_emih!J19=0,0,RES_hh_emih!J19/RES_summary!J$19)</f>
        <v>9.4204357533725496</v>
      </c>
      <c r="K19" s="72">
        <f>IF(RES_hh_emih!K19=0,0,RES_hh_emih!K19/RES_summary!K$19)</f>
        <v>9.3414293298280615</v>
      </c>
      <c r="L19" s="72">
        <f>IF(RES_hh_emih!L19=0,0,RES_hh_emih!L19/RES_summary!L$19)</f>
        <v>8.9549266785441031</v>
      </c>
      <c r="M19" s="72">
        <f>IF(RES_hh_emih!M19=0,0,RES_hh_emih!M19/RES_summary!M$19)</f>
        <v>8.5073865810958438</v>
      </c>
      <c r="N19" s="72">
        <f>IF(RES_hh_emih!N19=0,0,RES_hh_emih!N19/RES_summary!N$19)</f>
        <v>7.6954561633413805</v>
      </c>
      <c r="O19" s="72">
        <f>IF(RES_hh_emih!O19=0,0,RES_hh_emih!O19/RES_summary!O$19)</f>
        <v>6.9627364496796051</v>
      </c>
      <c r="P19" s="72">
        <f>IF(RES_hh_emih!P19=0,0,RES_hh_emih!P19/RES_summary!P$19)</f>
        <v>6.6056264946646444</v>
      </c>
      <c r="Q19" s="72">
        <f>IF(RES_hh_emih!Q19=0,0,RES_hh_emih!Q19/RES_summary!Q$19)</f>
        <v>6.6625776340192466</v>
      </c>
      <c r="R19" s="72">
        <f>IF(RES_hh_emih!R19=0,0,RES_hh_emih!R19/RES_summary!R$19)</f>
        <v>6.6165028214944934</v>
      </c>
      <c r="S19" s="72">
        <f>IF(RES_hh_emih!S19=0,0,RES_hh_emih!S19/RES_summary!S$19)</f>
        <v>6.6291859384958931</v>
      </c>
      <c r="T19" s="72">
        <f>IF(RES_hh_emih!T19=0,0,RES_hh_emih!T19/RES_summary!T$19)</f>
        <v>6.2452867818986313</v>
      </c>
      <c r="U19" s="72">
        <f>IF(RES_hh_emih!U19=0,0,RES_hh_emih!U19/RES_summary!U$19)</f>
        <v>5.8523960302967799</v>
      </c>
      <c r="V19" s="72">
        <f>IF(RES_hh_emih!V19=0,0,RES_hh_emih!V19/RES_summary!V$19)</f>
        <v>5.2574930789587739</v>
      </c>
      <c r="W19" s="72">
        <f>IF(RES_hh_emih!W19=0,0,RES_hh_emih!W19/RES_summary!W$19)</f>
        <v>5.8415351515101861</v>
      </c>
      <c r="X19" s="72">
        <f>IF(RES_hh_emih!X19=0,0,RES_hh_emih!X19/RES_summary!X$19)</f>
        <v>5.6307795182120302</v>
      </c>
      <c r="Y19" s="72">
        <f>IF(RES_hh_emih!Y19=0,0,RES_hh_emih!Y19/RES_summary!Y$19)</f>
        <v>4.8500337556721007</v>
      </c>
      <c r="DA19" s="89" t="s">
        <v>615</v>
      </c>
    </row>
    <row r="20" spans="1:105" ht="12" customHeight="1" x14ac:dyDescent="0.25">
      <c r="A20" s="28" t="s">
        <v>200</v>
      </c>
      <c r="B20" s="72">
        <f>IF(RES_hh_emih!B20=0,0,RES_hh_emih!B20/RES_summary!B$19)</f>
        <v>8.9142636197790974</v>
      </c>
      <c r="C20" s="72">
        <f>IF(RES_hh_emih!C20=0,0,RES_hh_emih!C20/RES_summary!C$19)</f>
        <v>8.1705312924487981</v>
      </c>
      <c r="D20" s="72">
        <f>IF(RES_hh_emih!D20=0,0,RES_hh_emih!D20/RES_summary!D$19)</f>
        <v>8.9263728977787036</v>
      </c>
      <c r="E20" s="72">
        <f>IF(RES_hh_emih!E20=0,0,RES_hh_emih!E20/RES_summary!E$19)</f>
        <v>9.7549811326647564</v>
      </c>
      <c r="F20" s="72">
        <f>IF(RES_hh_emih!F20=0,0,RES_hh_emih!F20/RES_summary!F$19)</f>
        <v>9.7626869437077666</v>
      </c>
      <c r="G20" s="72">
        <f>IF(RES_hh_emih!G20=0,0,RES_hh_emih!G20/RES_summary!G$19)</f>
        <v>10.076412095127035</v>
      </c>
      <c r="H20" s="72">
        <f>IF(RES_hh_emih!H20=0,0,RES_hh_emih!H20/RES_summary!H$19)</f>
        <v>11.335928114155269</v>
      </c>
      <c r="I20" s="72">
        <f>IF(RES_hh_emih!I20=0,0,RES_hh_emih!I20/RES_summary!I$19)</f>
        <v>11.923952941144337</v>
      </c>
      <c r="J20" s="72">
        <f>IF(RES_hh_emih!J20=0,0,RES_hh_emih!J20/RES_summary!J$19)</f>
        <v>11.331714371291996</v>
      </c>
      <c r="K20" s="72">
        <f>IF(RES_hh_emih!K20=0,0,RES_hh_emih!K20/RES_summary!K$19)</f>
        <v>11.198560006434034</v>
      </c>
      <c r="L20" s="72">
        <f>IF(RES_hh_emih!L20=0,0,RES_hh_emih!L20/RES_summary!L$19)</f>
        <v>10.833299161744607</v>
      </c>
      <c r="M20" s="72">
        <f>IF(RES_hh_emih!M20=0,0,RES_hh_emih!M20/RES_summary!M$19)</f>
        <v>10.229945913890656</v>
      </c>
      <c r="N20" s="72">
        <f>IF(RES_hh_emih!N20=0,0,RES_hh_emih!N20/RES_summary!N$19)</f>
        <v>9.2768551888017416</v>
      </c>
      <c r="O20" s="72">
        <f>IF(RES_hh_emih!O20=0,0,RES_hh_emih!O20/RES_summary!O$19)</f>
        <v>8.5817567329432727</v>
      </c>
      <c r="P20" s="72">
        <f>IF(RES_hh_emih!P20=0,0,RES_hh_emih!P20/RES_summary!P$19)</f>
        <v>9.0126513066563412</v>
      </c>
      <c r="Q20" s="72">
        <f>IF(RES_hh_emih!Q20=0,0,RES_hh_emih!Q20/RES_summary!Q$19)</f>
        <v>8.3252253532366325</v>
      </c>
      <c r="R20" s="72">
        <f>IF(RES_hh_emih!R20=0,0,RES_hh_emih!R20/RES_summary!R$19)</f>
        <v>8.1219220825664262</v>
      </c>
      <c r="S20" s="72">
        <f>IF(RES_hh_emih!S20=0,0,RES_hh_emih!S20/RES_summary!S$19)</f>
        <v>8.1853861601619915</v>
      </c>
      <c r="T20" s="72">
        <f>IF(RES_hh_emih!T20=0,0,RES_hh_emih!T20/RES_summary!T$19)</f>
        <v>7.2196749040287367</v>
      </c>
      <c r="U20" s="72">
        <f>IF(RES_hh_emih!U20=0,0,RES_hh_emih!U20/RES_summary!U$19)</f>
        <v>9.149582537567424</v>
      </c>
      <c r="V20" s="72">
        <f>IF(RES_hh_emih!V20=0,0,RES_hh_emih!V20/RES_summary!V$19)</f>
        <v>8.7494794974680907</v>
      </c>
      <c r="W20" s="72">
        <f>IF(RES_hh_emih!W20=0,0,RES_hh_emih!W20/RES_summary!W$19)</f>
        <v>7.1037577400243421</v>
      </c>
      <c r="X20" s="72">
        <f>IF(RES_hh_emih!X20=0,0,RES_hh_emih!X20/RES_summary!X$19)</f>
        <v>7.2515234839723748</v>
      </c>
      <c r="Y20" s="72">
        <f>IF(RES_hh_emih!Y20=0,0,RES_hh_emih!Y20/RES_summary!Y$19)</f>
        <v>6.489584617141718</v>
      </c>
      <c r="DA20" s="89" t="s">
        <v>616</v>
      </c>
    </row>
    <row r="21" spans="1:105" ht="12" customHeight="1" x14ac:dyDescent="0.25">
      <c r="A21" s="28" t="s">
        <v>189</v>
      </c>
      <c r="B21" s="72">
        <f>IF(RES_hh_emih!B21=0,0,RES_hh_emih!B21/RES_summary!B$19)</f>
        <v>0</v>
      </c>
      <c r="C21" s="72">
        <f>IF(RES_hh_emih!C21=0,0,RES_hh_emih!C21/RES_summary!C$19)</f>
        <v>0</v>
      </c>
      <c r="D21" s="72">
        <f>IF(RES_hh_emih!D21=0,0,RES_hh_emih!D21/RES_summary!D$19)</f>
        <v>0</v>
      </c>
      <c r="E21" s="72">
        <f>IF(RES_hh_emih!E21=0,0,RES_hh_emih!E21/RES_summary!E$19)</f>
        <v>0</v>
      </c>
      <c r="F21" s="72">
        <f>IF(RES_hh_emih!F21=0,0,RES_hh_emih!F21/RES_summary!F$19)</f>
        <v>0</v>
      </c>
      <c r="G21" s="72">
        <f>IF(RES_hh_emih!G21=0,0,RES_hh_emih!G21/RES_summary!G$19)</f>
        <v>0</v>
      </c>
      <c r="H21" s="72">
        <f>IF(RES_hh_emih!H21=0,0,RES_hh_emih!H21/RES_summary!H$19)</f>
        <v>0</v>
      </c>
      <c r="I21" s="72">
        <f>IF(RES_hh_emih!I21=0,0,RES_hh_emih!I21/RES_summary!I$19)</f>
        <v>0</v>
      </c>
      <c r="J21" s="72">
        <f>IF(RES_hh_emih!J21=0,0,RES_hh_emih!J21/RES_summary!J$19)</f>
        <v>0</v>
      </c>
      <c r="K21" s="72">
        <f>IF(RES_hh_emih!K21=0,0,RES_hh_emih!K21/RES_summary!K$19)</f>
        <v>0</v>
      </c>
      <c r="L21" s="72">
        <f>IF(RES_hh_emih!L21=0,0,RES_hh_emih!L21/RES_summary!L$19)</f>
        <v>0</v>
      </c>
      <c r="M21" s="72">
        <f>IF(RES_hh_emih!M21=0,0,RES_hh_emih!M21/RES_summary!M$19)</f>
        <v>0</v>
      </c>
      <c r="N21" s="72">
        <f>IF(RES_hh_emih!N21=0,0,RES_hh_emih!N21/RES_summary!N$19)</f>
        <v>0</v>
      </c>
      <c r="O21" s="72">
        <f>IF(RES_hh_emih!O21=0,0,RES_hh_emih!O21/RES_summary!O$19)</f>
        <v>0</v>
      </c>
      <c r="P21" s="72">
        <f>IF(RES_hh_emih!P21=0,0,RES_hh_emih!P21/RES_summary!P$19)</f>
        <v>0</v>
      </c>
      <c r="Q21" s="72">
        <f>IF(RES_hh_emih!Q21=0,0,RES_hh_emih!Q21/RES_summary!Q$19)</f>
        <v>0</v>
      </c>
      <c r="R21" s="72">
        <f>IF(RES_hh_emih!R21=0,0,RES_hh_emih!R21/RES_summary!R$19)</f>
        <v>0</v>
      </c>
      <c r="S21" s="72">
        <f>IF(RES_hh_emih!S21=0,0,RES_hh_emih!S21/RES_summary!S$19)</f>
        <v>0</v>
      </c>
      <c r="T21" s="72">
        <f>IF(RES_hh_emih!T21=0,0,RES_hh_emih!T21/RES_summary!T$19)</f>
        <v>0</v>
      </c>
      <c r="U21" s="72">
        <f>IF(RES_hh_emih!U21=0,0,RES_hh_emih!U21/RES_summary!U$19)</f>
        <v>0</v>
      </c>
      <c r="V21" s="72">
        <f>IF(RES_hh_emih!V21=0,0,RES_hh_emih!V21/RES_summary!V$19)</f>
        <v>0</v>
      </c>
      <c r="W21" s="72">
        <f>IF(RES_hh_emih!W21=0,0,RES_hh_emih!W21/RES_summary!W$19)</f>
        <v>0</v>
      </c>
      <c r="X21" s="72">
        <f>IF(RES_hh_emih!X21=0,0,RES_hh_emih!X21/RES_summary!X$19)</f>
        <v>0</v>
      </c>
      <c r="Y21" s="72">
        <f>IF(RES_hh_emih!Y21=0,0,RES_hh_emih!Y21/RES_summary!Y$19)</f>
        <v>0</v>
      </c>
      <c r="DA21" s="89" t="s">
        <v>617</v>
      </c>
    </row>
    <row r="22" spans="1:105" ht="12" customHeight="1" x14ac:dyDescent="0.25">
      <c r="A22" s="28" t="s">
        <v>202</v>
      </c>
      <c r="B22" s="72">
        <f>IF(RES_hh_emih!B22=0,0,RES_hh_emih!B22/RES_summary!B$19)</f>
        <v>0</v>
      </c>
      <c r="C22" s="72">
        <f>IF(RES_hh_emih!C22=0,0,RES_hh_emih!C22/RES_summary!C$19)</f>
        <v>0</v>
      </c>
      <c r="D22" s="72">
        <f>IF(RES_hh_emih!D22=0,0,RES_hh_emih!D22/RES_summary!D$19)</f>
        <v>0</v>
      </c>
      <c r="E22" s="72">
        <f>IF(RES_hh_emih!E22=0,0,RES_hh_emih!E22/RES_summary!E$19)</f>
        <v>0</v>
      </c>
      <c r="F22" s="72">
        <f>IF(RES_hh_emih!F22=0,0,RES_hh_emih!F22/RES_summary!F$19)</f>
        <v>0</v>
      </c>
      <c r="G22" s="72">
        <f>IF(RES_hh_emih!G22=0,0,RES_hh_emih!G22/RES_summary!G$19)</f>
        <v>0</v>
      </c>
      <c r="H22" s="72">
        <f>IF(RES_hh_emih!H22=0,0,RES_hh_emih!H22/RES_summary!H$19)</f>
        <v>0</v>
      </c>
      <c r="I22" s="72">
        <f>IF(RES_hh_emih!I22=0,0,RES_hh_emih!I22/RES_summary!I$19)</f>
        <v>0</v>
      </c>
      <c r="J22" s="72">
        <f>IF(RES_hh_emih!J22=0,0,RES_hh_emih!J22/RES_summary!J$19)</f>
        <v>0</v>
      </c>
      <c r="K22" s="72">
        <f>IF(RES_hh_emih!K22=0,0,RES_hh_emih!K22/RES_summary!K$19)</f>
        <v>0</v>
      </c>
      <c r="L22" s="72">
        <f>IF(RES_hh_emih!L22=0,0,RES_hh_emih!L22/RES_summary!L$19)</f>
        <v>0</v>
      </c>
      <c r="M22" s="72">
        <f>IF(RES_hh_emih!M22=0,0,RES_hh_emih!M22/RES_summary!M$19)</f>
        <v>0</v>
      </c>
      <c r="N22" s="72">
        <f>IF(RES_hh_emih!N22=0,0,RES_hh_emih!N22/RES_summary!N$19)</f>
        <v>0</v>
      </c>
      <c r="O22" s="72">
        <f>IF(RES_hh_emih!O22=0,0,RES_hh_emih!O22/RES_summary!O$19)</f>
        <v>0</v>
      </c>
      <c r="P22" s="72">
        <f>IF(RES_hh_emih!P22=0,0,RES_hh_emih!P22/RES_summary!P$19)</f>
        <v>0</v>
      </c>
      <c r="Q22" s="72">
        <f>IF(RES_hh_emih!Q22=0,0,RES_hh_emih!Q22/RES_summary!Q$19)</f>
        <v>0</v>
      </c>
      <c r="R22" s="72">
        <f>IF(RES_hh_emih!R22=0,0,RES_hh_emih!R22/RES_summary!R$19)</f>
        <v>0</v>
      </c>
      <c r="S22" s="72">
        <f>IF(RES_hh_emih!S22=0,0,RES_hh_emih!S22/RES_summary!S$19)</f>
        <v>0</v>
      </c>
      <c r="T22" s="72">
        <f>IF(RES_hh_emih!T22=0,0,RES_hh_emih!T22/RES_summary!T$19)</f>
        <v>0</v>
      </c>
      <c r="U22" s="72">
        <f>IF(RES_hh_emih!U22=0,0,RES_hh_emih!U22/RES_summary!U$19)</f>
        <v>0</v>
      </c>
      <c r="V22" s="72">
        <f>IF(RES_hh_emih!V22=0,0,RES_hh_emih!V22/RES_summary!V$19)</f>
        <v>0</v>
      </c>
      <c r="W22" s="72">
        <f>IF(RES_hh_emih!W22=0,0,RES_hh_emih!W22/RES_summary!W$19)</f>
        <v>0</v>
      </c>
      <c r="X22" s="72">
        <f>IF(RES_hh_emih!X22=0,0,RES_hh_emih!X22/RES_summary!X$19)</f>
        <v>0</v>
      </c>
      <c r="Y22" s="72">
        <f>IF(RES_hh_emih!Y22=0,0,RES_hh_emih!Y22/RES_summary!Y$19)</f>
        <v>0</v>
      </c>
      <c r="DA22" s="89" t="s">
        <v>618</v>
      </c>
    </row>
    <row r="23" spans="1:105" ht="12" customHeight="1" x14ac:dyDescent="0.25">
      <c r="A23" s="28" t="s">
        <v>197</v>
      </c>
      <c r="B23" s="72">
        <f>IF(RES_hh_emih!B23=0,0,RES_hh_emih!B23/RES_summary!B$19)</f>
        <v>0</v>
      </c>
      <c r="C23" s="72">
        <f>IF(RES_hh_emih!C23=0,0,RES_hh_emih!C23/RES_summary!C$19)</f>
        <v>0</v>
      </c>
      <c r="D23" s="72">
        <f>IF(RES_hh_emih!D23=0,0,RES_hh_emih!D23/RES_summary!D$19)</f>
        <v>0</v>
      </c>
      <c r="E23" s="72">
        <f>IF(RES_hh_emih!E23=0,0,RES_hh_emih!E23/RES_summary!E$19)</f>
        <v>0</v>
      </c>
      <c r="F23" s="72">
        <f>IF(RES_hh_emih!F23=0,0,RES_hh_emih!F23/RES_summary!F$19)</f>
        <v>0</v>
      </c>
      <c r="G23" s="72">
        <f>IF(RES_hh_emih!G23=0,0,RES_hh_emih!G23/RES_summary!G$19)</f>
        <v>0</v>
      </c>
      <c r="H23" s="72">
        <f>IF(RES_hh_emih!H23=0,0,RES_hh_emih!H23/RES_summary!H$19)</f>
        <v>0</v>
      </c>
      <c r="I23" s="72">
        <f>IF(RES_hh_emih!I23=0,0,RES_hh_emih!I23/RES_summary!I$19)</f>
        <v>0</v>
      </c>
      <c r="J23" s="72">
        <f>IF(RES_hh_emih!J23=0,0,RES_hh_emih!J23/RES_summary!J$19)</f>
        <v>0</v>
      </c>
      <c r="K23" s="72">
        <f>IF(RES_hh_emih!K23=0,0,RES_hh_emih!K23/RES_summary!K$19)</f>
        <v>0</v>
      </c>
      <c r="L23" s="72">
        <f>IF(RES_hh_emih!L23=0,0,RES_hh_emih!L23/RES_summary!L$19)</f>
        <v>0</v>
      </c>
      <c r="M23" s="72">
        <f>IF(RES_hh_emih!M23=0,0,RES_hh_emih!M23/RES_summary!M$19)</f>
        <v>0</v>
      </c>
      <c r="N23" s="72">
        <f>IF(RES_hh_emih!N23=0,0,RES_hh_emih!N23/RES_summary!N$19)</f>
        <v>0</v>
      </c>
      <c r="O23" s="72">
        <f>IF(RES_hh_emih!O23=0,0,RES_hh_emih!O23/RES_summary!O$19)</f>
        <v>0</v>
      </c>
      <c r="P23" s="72">
        <f>IF(RES_hh_emih!P23=0,0,RES_hh_emih!P23/RES_summary!P$19)</f>
        <v>0</v>
      </c>
      <c r="Q23" s="72">
        <f>IF(RES_hh_emih!Q23=0,0,RES_hh_emih!Q23/RES_summary!Q$19)</f>
        <v>0</v>
      </c>
      <c r="R23" s="72">
        <f>IF(RES_hh_emih!R23=0,0,RES_hh_emih!R23/RES_summary!R$19)</f>
        <v>0</v>
      </c>
      <c r="S23" s="72">
        <f>IF(RES_hh_emih!S23=0,0,RES_hh_emih!S23/RES_summary!S$19)</f>
        <v>0</v>
      </c>
      <c r="T23" s="72">
        <f>IF(RES_hh_emih!T23=0,0,RES_hh_emih!T23/RES_summary!T$19)</f>
        <v>0</v>
      </c>
      <c r="U23" s="72">
        <f>IF(RES_hh_emih!U23=0,0,RES_hh_emih!U23/RES_summary!U$19)</f>
        <v>0</v>
      </c>
      <c r="V23" s="72">
        <f>IF(RES_hh_emih!V23=0,0,RES_hh_emih!V23/RES_summary!V$19)</f>
        <v>0</v>
      </c>
      <c r="W23" s="72">
        <f>IF(RES_hh_emih!W23=0,0,RES_hh_emih!W23/RES_summary!W$19)</f>
        <v>0</v>
      </c>
      <c r="X23" s="72">
        <f>IF(RES_hh_emih!X23=0,0,RES_hh_emih!X23/RES_summary!X$19)</f>
        <v>0</v>
      </c>
      <c r="Y23" s="72">
        <f>IF(RES_hh_emih!Y23=0,0,RES_hh_emih!Y23/RES_summary!Y$19)</f>
        <v>0</v>
      </c>
      <c r="DA23" s="89" t="s">
        <v>619</v>
      </c>
    </row>
    <row r="24" spans="1:105" ht="12" customHeight="1" x14ac:dyDescent="0.25">
      <c r="A24" s="28" t="s">
        <v>198</v>
      </c>
      <c r="B24" s="72">
        <f>IF(RES_hh_emih!B24=0,0,RES_hh_emih!B24/RES_summary!B$19)</f>
        <v>0</v>
      </c>
      <c r="C24" s="72">
        <f>IF(RES_hh_emih!C24=0,0,RES_hh_emih!C24/RES_summary!C$19)</f>
        <v>0</v>
      </c>
      <c r="D24" s="72">
        <f>IF(RES_hh_emih!D24=0,0,RES_hh_emih!D24/RES_summary!D$19)</f>
        <v>0</v>
      </c>
      <c r="E24" s="72">
        <f>IF(RES_hh_emih!E24=0,0,RES_hh_emih!E24/RES_summary!E$19)</f>
        <v>0</v>
      </c>
      <c r="F24" s="72">
        <f>IF(RES_hh_emih!F24=0,0,RES_hh_emih!F24/RES_summary!F$19)</f>
        <v>0</v>
      </c>
      <c r="G24" s="72">
        <f>IF(RES_hh_emih!G24=0,0,RES_hh_emih!G24/RES_summary!G$19)</f>
        <v>0</v>
      </c>
      <c r="H24" s="72">
        <f>IF(RES_hh_emih!H24=0,0,RES_hh_emih!H24/RES_summary!H$19)</f>
        <v>0</v>
      </c>
      <c r="I24" s="72">
        <f>IF(RES_hh_emih!I24=0,0,RES_hh_emih!I24/RES_summary!I$19)</f>
        <v>0</v>
      </c>
      <c r="J24" s="72">
        <f>IF(RES_hh_emih!J24=0,0,RES_hh_emih!J24/RES_summary!J$19)</f>
        <v>0</v>
      </c>
      <c r="K24" s="72">
        <f>IF(RES_hh_emih!K24=0,0,RES_hh_emih!K24/RES_summary!K$19)</f>
        <v>0</v>
      </c>
      <c r="L24" s="72">
        <f>IF(RES_hh_emih!L24=0,0,RES_hh_emih!L24/RES_summary!L$19)</f>
        <v>0</v>
      </c>
      <c r="M24" s="72">
        <f>IF(RES_hh_emih!M24=0,0,RES_hh_emih!M24/RES_summary!M$19)</f>
        <v>0</v>
      </c>
      <c r="N24" s="72">
        <f>IF(RES_hh_emih!N24=0,0,RES_hh_emih!N24/RES_summary!N$19)</f>
        <v>0</v>
      </c>
      <c r="O24" s="72">
        <f>IF(RES_hh_emih!O24=0,0,RES_hh_emih!O24/RES_summary!O$19)</f>
        <v>0</v>
      </c>
      <c r="P24" s="72">
        <f>IF(RES_hh_emih!P24=0,0,RES_hh_emih!P24/RES_summary!P$19)</f>
        <v>0</v>
      </c>
      <c r="Q24" s="72">
        <f>IF(RES_hh_emih!Q24=0,0,RES_hh_emih!Q24/RES_summary!Q$19)</f>
        <v>0</v>
      </c>
      <c r="R24" s="72">
        <f>IF(RES_hh_emih!R24=0,0,RES_hh_emih!R24/RES_summary!R$19)</f>
        <v>0</v>
      </c>
      <c r="S24" s="72">
        <f>IF(RES_hh_emih!S24=0,0,RES_hh_emih!S24/RES_summary!S$19)</f>
        <v>0</v>
      </c>
      <c r="T24" s="72">
        <f>IF(RES_hh_emih!T24=0,0,RES_hh_emih!T24/RES_summary!T$19)</f>
        <v>0</v>
      </c>
      <c r="U24" s="72">
        <f>IF(RES_hh_emih!U24=0,0,RES_hh_emih!U24/RES_summary!U$19)</f>
        <v>0</v>
      </c>
      <c r="V24" s="72">
        <f>IF(RES_hh_emih!V24=0,0,RES_hh_emih!V24/RES_summary!V$19)</f>
        <v>0</v>
      </c>
      <c r="W24" s="72">
        <f>IF(RES_hh_emih!W24=0,0,RES_hh_emih!W24/RES_summary!W$19)</f>
        <v>0</v>
      </c>
      <c r="X24" s="72">
        <f>IF(RES_hh_emih!X24=0,0,RES_hh_emih!X24/RES_summary!X$19)</f>
        <v>0</v>
      </c>
      <c r="Y24" s="72">
        <f>IF(RES_hh_emih!Y24=0,0,RES_hh_emih!Y24/RES_summary!Y$19)</f>
        <v>0</v>
      </c>
      <c r="DA24" s="89" t="s">
        <v>620</v>
      </c>
    </row>
    <row r="25" spans="1:105" ht="12" customHeight="1" x14ac:dyDescent="0.25">
      <c r="A25" s="73" t="s">
        <v>53</v>
      </c>
      <c r="B25" s="74">
        <f>IF(RES_hh_emih!B25=0,0,RES_hh_emih!B25/RES_summary!B$19)</f>
        <v>0</v>
      </c>
      <c r="C25" s="74">
        <f>IF(RES_hh_emih!C25=0,0,RES_hh_emih!C25/RES_summary!C$19)</f>
        <v>0</v>
      </c>
      <c r="D25" s="74">
        <f>IF(RES_hh_emih!D25=0,0,RES_hh_emih!D25/RES_summary!D$19)</f>
        <v>0</v>
      </c>
      <c r="E25" s="74">
        <f>IF(RES_hh_emih!E25=0,0,RES_hh_emih!E25/RES_summary!E$19)</f>
        <v>0</v>
      </c>
      <c r="F25" s="74">
        <f>IF(RES_hh_emih!F25=0,0,RES_hh_emih!F25/RES_summary!F$19)</f>
        <v>0</v>
      </c>
      <c r="G25" s="74">
        <f>IF(RES_hh_emih!G25=0,0,RES_hh_emih!G25/RES_summary!G$19)</f>
        <v>0</v>
      </c>
      <c r="H25" s="74">
        <f>IF(RES_hh_emih!H25=0,0,RES_hh_emih!H25/RES_summary!H$19)</f>
        <v>0</v>
      </c>
      <c r="I25" s="74">
        <f>IF(RES_hh_emih!I25=0,0,RES_hh_emih!I25/RES_summary!I$19)</f>
        <v>0</v>
      </c>
      <c r="J25" s="74">
        <f>IF(RES_hh_emih!J25=0,0,RES_hh_emih!J25/RES_summary!J$19)</f>
        <v>0</v>
      </c>
      <c r="K25" s="74">
        <f>IF(RES_hh_emih!K25=0,0,RES_hh_emih!K25/RES_summary!K$19)</f>
        <v>0</v>
      </c>
      <c r="L25" s="74">
        <f>IF(RES_hh_emih!L25=0,0,RES_hh_emih!L25/RES_summary!L$19)</f>
        <v>0</v>
      </c>
      <c r="M25" s="74">
        <f>IF(RES_hh_emih!M25=0,0,RES_hh_emih!M25/RES_summary!M$19)</f>
        <v>0</v>
      </c>
      <c r="N25" s="74">
        <f>IF(RES_hh_emih!N25=0,0,RES_hh_emih!N25/RES_summary!N$19)</f>
        <v>0</v>
      </c>
      <c r="O25" s="74">
        <f>IF(RES_hh_emih!O25=0,0,RES_hh_emih!O25/RES_summary!O$19)</f>
        <v>0</v>
      </c>
      <c r="P25" s="74">
        <f>IF(RES_hh_emih!P25=0,0,RES_hh_emih!P25/RES_summary!P$19)</f>
        <v>0</v>
      </c>
      <c r="Q25" s="74">
        <f>IF(RES_hh_emih!Q25=0,0,RES_hh_emih!Q25/RES_summary!Q$19)</f>
        <v>0</v>
      </c>
      <c r="R25" s="74">
        <f>IF(RES_hh_emih!R25=0,0,RES_hh_emih!R25/RES_summary!R$19)</f>
        <v>0</v>
      </c>
      <c r="S25" s="74">
        <f>IF(RES_hh_emih!S25=0,0,RES_hh_emih!S25/RES_summary!S$19)</f>
        <v>0</v>
      </c>
      <c r="T25" s="74">
        <f>IF(RES_hh_emih!T25=0,0,RES_hh_emih!T25/RES_summary!T$19)</f>
        <v>0</v>
      </c>
      <c r="U25" s="74">
        <f>IF(RES_hh_emih!U25=0,0,RES_hh_emih!U25/RES_summary!U$19)</f>
        <v>0</v>
      </c>
      <c r="V25" s="74">
        <f>IF(RES_hh_emih!V25=0,0,RES_hh_emih!V25/RES_summary!V$19)</f>
        <v>0</v>
      </c>
      <c r="W25" s="74">
        <f>IF(RES_hh_emih!W25=0,0,RES_hh_emih!W25/RES_summary!W$19)</f>
        <v>0</v>
      </c>
      <c r="X25" s="74">
        <f>IF(RES_hh_emih!X25=0,0,RES_hh_emih!X25/RES_summary!X$19)</f>
        <v>0</v>
      </c>
      <c r="Y25" s="74">
        <f>IF(RES_hh_emih!Y25=0,0,RES_hh_emih!Y25/RES_summary!Y$19)</f>
        <v>0</v>
      </c>
      <c r="DA25" s="90" t="s">
        <v>621</v>
      </c>
    </row>
    <row r="26" spans="1:105" ht="12" customHeight="1" x14ac:dyDescent="0.25">
      <c r="A26" s="32" t="s">
        <v>52</v>
      </c>
      <c r="B26" s="77">
        <f>IF(RES_hh_emih!B26=0,0,RES_hh_emih!B26/RES_summary!B$19)</f>
        <v>0</v>
      </c>
      <c r="C26" s="77">
        <f>IF(RES_hh_emih!C26=0,0,RES_hh_emih!C26/RES_summary!C$19)</f>
        <v>0</v>
      </c>
      <c r="D26" s="77">
        <f>IF(RES_hh_emih!D26=0,0,RES_hh_emih!D26/RES_summary!D$19)</f>
        <v>0</v>
      </c>
      <c r="E26" s="77">
        <f>IF(RES_hh_emih!E26=0,0,RES_hh_emih!E26/RES_summary!E$19)</f>
        <v>0</v>
      </c>
      <c r="F26" s="77">
        <f>IF(RES_hh_emih!F26=0,0,RES_hh_emih!F26/RES_summary!F$19)</f>
        <v>0</v>
      </c>
      <c r="G26" s="77">
        <f>IF(RES_hh_emih!G26=0,0,RES_hh_emih!G26/RES_summary!G$19)</f>
        <v>0</v>
      </c>
      <c r="H26" s="77">
        <f>IF(RES_hh_emih!H26=0,0,RES_hh_emih!H26/RES_summary!H$19)</f>
        <v>0</v>
      </c>
      <c r="I26" s="77">
        <f>IF(RES_hh_emih!I26=0,0,RES_hh_emih!I26/RES_summary!I$19)</f>
        <v>0</v>
      </c>
      <c r="J26" s="77">
        <f>IF(RES_hh_emih!J26=0,0,RES_hh_emih!J26/RES_summary!J$19)</f>
        <v>0</v>
      </c>
      <c r="K26" s="77">
        <f>IF(RES_hh_emih!K26=0,0,RES_hh_emih!K26/RES_summary!K$19)</f>
        <v>0</v>
      </c>
      <c r="L26" s="77">
        <f>IF(RES_hh_emih!L26=0,0,RES_hh_emih!L26/RES_summary!L$19)</f>
        <v>0</v>
      </c>
      <c r="M26" s="77">
        <f>IF(RES_hh_emih!M26=0,0,RES_hh_emih!M26/RES_summary!M$19)</f>
        <v>0</v>
      </c>
      <c r="N26" s="77">
        <f>IF(RES_hh_emih!N26=0,0,RES_hh_emih!N26/RES_summary!N$19)</f>
        <v>0</v>
      </c>
      <c r="O26" s="77">
        <f>IF(RES_hh_emih!O26=0,0,RES_hh_emih!O26/RES_summary!O$19)</f>
        <v>0</v>
      </c>
      <c r="P26" s="77">
        <f>IF(RES_hh_emih!P26=0,0,RES_hh_emih!P26/RES_summary!P$19)</f>
        <v>0</v>
      </c>
      <c r="Q26" s="77">
        <f>IF(RES_hh_emih!Q26=0,0,RES_hh_emih!Q26/RES_summary!Q$19)</f>
        <v>0</v>
      </c>
      <c r="R26" s="77">
        <f>IF(RES_hh_emih!R26=0,0,RES_hh_emih!R26/RES_summary!R$19)</f>
        <v>0</v>
      </c>
      <c r="S26" s="77">
        <f>IF(RES_hh_emih!S26=0,0,RES_hh_emih!S26/RES_summary!S$19)</f>
        <v>0</v>
      </c>
      <c r="T26" s="77">
        <f>IF(RES_hh_emih!T26=0,0,RES_hh_emih!T26/RES_summary!T$19)</f>
        <v>0</v>
      </c>
      <c r="U26" s="77">
        <f>IF(RES_hh_emih!U26=0,0,RES_hh_emih!U26/RES_summary!U$19)</f>
        <v>0</v>
      </c>
      <c r="V26" s="77">
        <f>IF(RES_hh_emih!V26=0,0,RES_hh_emih!V26/RES_summary!V$19)</f>
        <v>0</v>
      </c>
      <c r="W26" s="77">
        <f>IF(RES_hh_emih!W26=0,0,RES_hh_emih!W26/RES_summary!W$19)</f>
        <v>0</v>
      </c>
      <c r="X26" s="77">
        <f>IF(RES_hh_emih!X26=0,0,RES_hh_emih!X26/RES_summary!X$19)</f>
        <v>0</v>
      </c>
      <c r="Y26" s="77">
        <f>IF(RES_hh_emih!Y26=0,0,RES_hh_emih!Y26/RES_summary!Y$19)</f>
        <v>0</v>
      </c>
      <c r="DA26" s="92" t="s">
        <v>622</v>
      </c>
    </row>
    <row r="27" spans="1:105" ht="12.95" customHeight="1" x14ac:dyDescent="0.25">
      <c r="A27" s="68" t="s">
        <v>54</v>
      </c>
      <c r="B27" s="69">
        <f>IF(RES_hh_emih!B27=0,0,RES_hh_emih!B27/RES_summary!B$19)</f>
        <v>1.4896065738227535</v>
      </c>
      <c r="C27" s="69">
        <f>IF(RES_hh_emih!C27=0,0,RES_hh_emih!C27/RES_summary!C$19)</f>
        <v>1.4544222303479122</v>
      </c>
      <c r="D27" s="69">
        <f>IF(RES_hh_emih!D27=0,0,RES_hh_emih!D27/RES_summary!D$19)</f>
        <v>1.414075880576231</v>
      </c>
      <c r="E27" s="69">
        <f>IF(RES_hh_emih!E27=0,0,RES_hh_emih!E27/RES_summary!E$19)</f>
        <v>1.438507014139361</v>
      </c>
      <c r="F27" s="69">
        <f>IF(RES_hh_emih!F27=0,0,RES_hh_emih!F27/RES_summary!F$19)</f>
        <v>1.4262610899819226</v>
      </c>
      <c r="G27" s="69">
        <f>IF(RES_hh_emih!G27=0,0,RES_hh_emih!G27/RES_summary!G$19)</f>
        <v>1.3418194744235301</v>
      </c>
      <c r="H27" s="69">
        <f>IF(RES_hh_emih!H27=0,0,RES_hh_emih!H27/RES_summary!H$19)</f>
        <v>1.2019578328196083</v>
      </c>
      <c r="I27" s="69">
        <f>IF(RES_hh_emih!I27=0,0,RES_hh_emih!I27/RES_summary!I$19)</f>
        <v>1.2206059829766343</v>
      </c>
      <c r="J27" s="69">
        <f>IF(RES_hh_emih!J27=0,0,RES_hh_emih!J27/RES_summary!J$19)</f>
        <v>1.1173036950617183</v>
      </c>
      <c r="K27" s="69">
        <f>IF(RES_hh_emih!K27=0,0,RES_hh_emih!K27/RES_summary!K$19)</f>
        <v>1.0848123642093896</v>
      </c>
      <c r="L27" s="69">
        <f>IF(RES_hh_emih!L27=0,0,RES_hh_emih!L27/RES_summary!L$19)</f>
        <v>1.0514721096122424</v>
      </c>
      <c r="M27" s="69">
        <f>IF(RES_hh_emih!M27=0,0,RES_hh_emih!M27/RES_summary!M$19)</f>
        <v>1.0749363807670722</v>
      </c>
      <c r="N27" s="69">
        <f>IF(RES_hh_emih!N27=0,0,RES_hh_emih!N27/RES_summary!N$19)</f>
        <v>1.0281054780288794</v>
      </c>
      <c r="O27" s="69">
        <f>IF(RES_hh_emih!O27=0,0,RES_hh_emih!O27/RES_summary!O$19)</f>
        <v>1.0026562694168406</v>
      </c>
      <c r="P27" s="69">
        <f>IF(RES_hh_emih!P27=0,0,RES_hh_emih!P27/RES_summary!P$19)</f>
        <v>0.96582012044912258</v>
      </c>
      <c r="Q27" s="69">
        <f>IF(RES_hh_emih!Q27=0,0,RES_hh_emih!Q27/RES_summary!Q$19)</f>
        <v>0.96659293242049882</v>
      </c>
      <c r="R27" s="69">
        <f>IF(RES_hh_emih!R27=0,0,RES_hh_emih!R27/RES_summary!R$19)</f>
        <v>0.95101698269520241</v>
      </c>
      <c r="S27" s="69">
        <f>IF(RES_hh_emih!S27=0,0,RES_hh_emih!S27/RES_summary!S$19)</f>
        <v>0.94608702990737104</v>
      </c>
      <c r="T27" s="69">
        <f>IF(RES_hh_emih!T27=0,0,RES_hh_emih!T27/RES_summary!T$19)</f>
        <v>0.92539180008403177</v>
      </c>
      <c r="U27" s="69">
        <f>IF(RES_hh_emih!U27=0,0,RES_hh_emih!U27/RES_summary!U$19)</f>
        <v>0.9890760780113339</v>
      </c>
      <c r="V27" s="69">
        <f>IF(RES_hh_emih!V27=0,0,RES_hh_emih!V27/RES_summary!V$19)</f>
        <v>0.90241405219063264</v>
      </c>
      <c r="W27" s="69">
        <f>IF(RES_hh_emih!W27=0,0,RES_hh_emih!W27/RES_summary!W$19)</f>
        <v>0.9181263539999992</v>
      </c>
      <c r="X27" s="69">
        <f>IF(RES_hh_emih!X27=0,0,RES_hh_emih!X27/RES_summary!X$19)</f>
        <v>0.87175755836491775</v>
      </c>
      <c r="Y27" s="69">
        <f>IF(RES_hh_emih!Y27=0,0,RES_hh_emih!Y27/RES_summary!Y$19)</f>
        <v>0.87309210939272486</v>
      </c>
      <c r="DA27" s="88" t="s">
        <v>312</v>
      </c>
    </row>
    <row r="28" spans="1:105" ht="12" customHeight="1" x14ac:dyDescent="0.25">
      <c r="A28" s="28" t="s">
        <v>51</v>
      </c>
      <c r="B28" s="72">
        <f>IF(RES_hh_emih!B28=0,0,RES_hh_emih!B28/RES_summary!B$19)</f>
        <v>0</v>
      </c>
      <c r="C28" s="72">
        <f>IF(RES_hh_emih!C28=0,0,RES_hh_emih!C28/RES_summary!C$19)</f>
        <v>0</v>
      </c>
      <c r="D28" s="72">
        <f>IF(RES_hh_emih!D28=0,0,RES_hh_emih!D28/RES_summary!D$19)</f>
        <v>0</v>
      </c>
      <c r="E28" s="72">
        <f>IF(RES_hh_emih!E28=0,0,RES_hh_emih!E28/RES_summary!E$19)</f>
        <v>0</v>
      </c>
      <c r="F28" s="72">
        <f>IF(RES_hh_emih!F28=0,0,RES_hh_emih!F28/RES_summary!F$19)</f>
        <v>0</v>
      </c>
      <c r="G28" s="72">
        <f>IF(RES_hh_emih!G28=0,0,RES_hh_emih!G28/RES_summary!G$19)</f>
        <v>0</v>
      </c>
      <c r="H28" s="72">
        <f>IF(RES_hh_emih!H28=0,0,RES_hh_emih!H28/RES_summary!H$19)</f>
        <v>0</v>
      </c>
      <c r="I28" s="72">
        <f>IF(RES_hh_emih!I28=0,0,RES_hh_emih!I28/RES_summary!I$19)</f>
        <v>0</v>
      </c>
      <c r="J28" s="72">
        <f>IF(RES_hh_emih!J28=0,0,RES_hh_emih!J28/RES_summary!J$19)</f>
        <v>0</v>
      </c>
      <c r="K28" s="72">
        <f>IF(RES_hh_emih!K28=0,0,RES_hh_emih!K28/RES_summary!K$19)</f>
        <v>0</v>
      </c>
      <c r="L28" s="72">
        <f>IF(RES_hh_emih!L28=0,0,RES_hh_emih!L28/RES_summary!L$19)</f>
        <v>0</v>
      </c>
      <c r="M28" s="72">
        <f>IF(RES_hh_emih!M28=0,0,RES_hh_emih!M28/RES_summary!M$19)</f>
        <v>0</v>
      </c>
      <c r="N28" s="72">
        <f>IF(RES_hh_emih!N28=0,0,RES_hh_emih!N28/RES_summary!N$19)</f>
        <v>0</v>
      </c>
      <c r="O28" s="72">
        <f>IF(RES_hh_emih!O28=0,0,RES_hh_emih!O28/RES_summary!O$19)</f>
        <v>0</v>
      </c>
      <c r="P28" s="72">
        <f>IF(RES_hh_emih!P28=0,0,RES_hh_emih!P28/RES_summary!P$19)</f>
        <v>0</v>
      </c>
      <c r="Q28" s="72">
        <f>IF(RES_hh_emih!Q28=0,0,RES_hh_emih!Q28/RES_summary!Q$19)</f>
        <v>0</v>
      </c>
      <c r="R28" s="72">
        <f>IF(RES_hh_emih!R28=0,0,RES_hh_emih!R28/RES_summary!R$19)</f>
        <v>0</v>
      </c>
      <c r="S28" s="72">
        <f>IF(RES_hh_emih!S28=0,0,RES_hh_emih!S28/RES_summary!S$19)</f>
        <v>0</v>
      </c>
      <c r="T28" s="72">
        <f>IF(RES_hh_emih!T28=0,0,RES_hh_emih!T28/RES_summary!T$19)</f>
        <v>0</v>
      </c>
      <c r="U28" s="72">
        <f>IF(RES_hh_emih!U28=0,0,RES_hh_emih!U28/RES_summary!U$19)</f>
        <v>0</v>
      </c>
      <c r="V28" s="72">
        <f>IF(RES_hh_emih!V28=0,0,RES_hh_emih!V28/RES_summary!V$19)</f>
        <v>0</v>
      </c>
      <c r="W28" s="72">
        <f>IF(RES_hh_emih!W28=0,0,RES_hh_emih!W28/RES_summary!W$19)</f>
        <v>0</v>
      </c>
      <c r="X28" s="72">
        <f>IF(RES_hh_emih!X28=0,0,RES_hh_emih!X28/RES_summary!X$19)</f>
        <v>0</v>
      </c>
      <c r="Y28" s="72">
        <f>IF(RES_hh_emih!Y28=0,0,RES_hh_emih!Y28/RES_summary!Y$19)</f>
        <v>0</v>
      </c>
      <c r="DA28" s="89" t="s">
        <v>623</v>
      </c>
    </row>
    <row r="29" spans="1:105" s="2" customFormat="1" ht="12" customHeight="1" x14ac:dyDescent="0.25">
      <c r="A29" s="28" t="s">
        <v>74</v>
      </c>
      <c r="B29" s="72">
        <f>IF(RES_hh_emih!B29=0,0,RES_hh_emih!B29/RES_summary!B$19)</f>
        <v>2.0818503889288542</v>
      </c>
      <c r="C29" s="72">
        <f>IF(RES_hh_emih!C29=0,0,RES_hh_emih!C29/RES_summary!C$19)</f>
        <v>2.1140520039369557</v>
      </c>
      <c r="D29" s="72">
        <f>IF(RES_hh_emih!D29=0,0,RES_hh_emih!D29/RES_summary!D$19)</f>
        <v>2.1173811307939787</v>
      </c>
      <c r="E29" s="72">
        <f>IF(RES_hh_emih!E29=0,0,RES_hh_emih!E29/RES_summary!E$19)</f>
        <v>2.1987685806737849</v>
      </c>
      <c r="F29" s="72">
        <f>IF(RES_hh_emih!F29=0,0,RES_hh_emih!F29/RES_summary!F$19)</f>
        <v>2.2402588543203961</v>
      </c>
      <c r="G29" s="72">
        <f>IF(RES_hh_emih!G29=0,0,RES_hh_emih!G29/RES_summary!G$19)</f>
        <v>2.1438729729635728</v>
      </c>
      <c r="H29" s="72">
        <f>IF(RES_hh_emih!H29=0,0,RES_hh_emih!H29/RES_summary!H$19)</f>
        <v>1.9197494653444622</v>
      </c>
      <c r="I29" s="72">
        <f>IF(RES_hh_emih!I29=0,0,RES_hh_emih!I29/RES_summary!I$19)</f>
        <v>1.9324422431498041</v>
      </c>
      <c r="J29" s="72">
        <f>IF(RES_hh_emih!J29=0,0,RES_hh_emih!J29/RES_summary!J$19)</f>
        <v>1.7378159557599291</v>
      </c>
      <c r="K29" s="72">
        <f>IF(RES_hh_emih!K29=0,0,RES_hh_emih!K29/RES_summary!K$19)</f>
        <v>1.7045697885542999</v>
      </c>
      <c r="L29" s="72">
        <f>IF(RES_hh_emih!L29=0,0,RES_hh_emih!L29/RES_summary!L$19)</f>
        <v>1.6545320585947674</v>
      </c>
      <c r="M29" s="72">
        <f>IF(RES_hh_emih!M29=0,0,RES_hh_emih!M29/RES_summary!M$19)</f>
        <v>1.6879424181253402</v>
      </c>
      <c r="N29" s="72">
        <f>IF(RES_hh_emih!N29=0,0,RES_hh_emih!N29/RES_summary!N$19)</f>
        <v>1.5953352027205316</v>
      </c>
      <c r="O29" s="72">
        <f>IF(RES_hh_emih!O29=0,0,RES_hh_emih!O29/RES_summary!O$19)</f>
        <v>1.6071618113577812</v>
      </c>
      <c r="P29" s="72">
        <f>IF(RES_hh_emih!P29=0,0,RES_hh_emih!P29/RES_summary!P$19)</f>
        <v>1.6147605528107438</v>
      </c>
      <c r="Q29" s="72">
        <f>IF(RES_hh_emih!Q29=0,0,RES_hh_emih!Q29/RES_summary!Q$19)</f>
        <v>1.6452773166007146</v>
      </c>
      <c r="R29" s="72">
        <f>IF(RES_hh_emih!R29=0,0,RES_hh_emih!R29/RES_summary!R$19)</f>
        <v>1.6518201573247882</v>
      </c>
      <c r="S29" s="72">
        <f>IF(RES_hh_emih!S29=0,0,RES_hh_emih!S29/RES_summary!S$19)</f>
        <v>1.6732209916405028</v>
      </c>
      <c r="T29" s="72">
        <f>IF(RES_hh_emih!T29=0,0,RES_hh_emih!T29/RES_summary!T$19)</f>
        <v>1.6970369770507641</v>
      </c>
      <c r="U29" s="72">
        <f>IF(RES_hh_emih!U29=0,0,RES_hh_emih!U29/RES_summary!U$19)</f>
        <v>1.8231241189160914</v>
      </c>
      <c r="V29" s="72">
        <f>IF(RES_hh_emih!V29=0,0,RES_hh_emih!V29/RES_summary!V$19)</f>
        <v>1.6808150116096556</v>
      </c>
      <c r="W29" s="72">
        <f>IF(RES_hh_emih!W29=0,0,RES_hh_emih!W29/RES_summary!W$19)</f>
        <v>1.7047266625824307</v>
      </c>
      <c r="X29" s="72">
        <f>IF(RES_hh_emih!X29=0,0,RES_hh_emih!X29/RES_summary!X$19)</f>
        <v>1.563521594463283</v>
      </c>
      <c r="Y29" s="72">
        <f>IF(RES_hh_emih!Y29=0,0,RES_hh_emih!Y29/RES_summary!Y$19)</f>
        <v>1.4804269951818467</v>
      </c>
      <c r="DA29" s="89" t="s">
        <v>624</v>
      </c>
    </row>
    <row r="30" spans="1:105" ht="12" customHeight="1" x14ac:dyDescent="0.25">
      <c r="A30" s="28" t="s">
        <v>189</v>
      </c>
      <c r="B30" s="72">
        <f>IF(RES_hh_emih!B30=0,0,RES_hh_emih!B30/RES_summary!B$19)</f>
        <v>0</v>
      </c>
      <c r="C30" s="72">
        <f>IF(RES_hh_emih!C30=0,0,RES_hh_emih!C30/RES_summary!C$19)</f>
        <v>0</v>
      </c>
      <c r="D30" s="72">
        <f>IF(RES_hh_emih!D30=0,0,RES_hh_emih!D30/RES_summary!D$19)</f>
        <v>0</v>
      </c>
      <c r="E30" s="72">
        <f>IF(RES_hh_emih!E30=0,0,RES_hh_emih!E30/RES_summary!E$19)</f>
        <v>0</v>
      </c>
      <c r="F30" s="72">
        <f>IF(RES_hh_emih!F30=0,0,RES_hh_emih!F30/RES_summary!F$19)</f>
        <v>0</v>
      </c>
      <c r="G30" s="72">
        <f>IF(RES_hh_emih!G30=0,0,RES_hh_emih!G30/RES_summary!G$19)</f>
        <v>0</v>
      </c>
      <c r="H30" s="72">
        <f>IF(RES_hh_emih!H30=0,0,RES_hh_emih!H30/RES_summary!H$19)</f>
        <v>0</v>
      </c>
      <c r="I30" s="72">
        <f>IF(RES_hh_emih!I30=0,0,RES_hh_emih!I30/RES_summary!I$19)</f>
        <v>0</v>
      </c>
      <c r="J30" s="72">
        <f>IF(RES_hh_emih!J30=0,0,RES_hh_emih!J30/RES_summary!J$19)</f>
        <v>0</v>
      </c>
      <c r="K30" s="72">
        <f>IF(RES_hh_emih!K30=0,0,RES_hh_emih!K30/RES_summary!K$19)</f>
        <v>0</v>
      </c>
      <c r="L30" s="72">
        <f>IF(RES_hh_emih!L30=0,0,RES_hh_emih!L30/RES_summary!L$19)</f>
        <v>0</v>
      </c>
      <c r="M30" s="72">
        <f>IF(RES_hh_emih!M30=0,0,RES_hh_emih!M30/RES_summary!M$19)</f>
        <v>0</v>
      </c>
      <c r="N30" s="72">
        <f>IF(RES_hh_emih!N30=0,0,RES_hh_emih!N30/RES_summary!N$19)</f>
        <v>0</v>
      </c>
      <c r="O30" s="72">
        <f>IF(RES_hh_emih!O30=0,0,RES_hh_emih!O30/RES_summary!O$19)</f>
        <v>0</v>
      </c>
      <c r="P30" s="72">
        <f>IF(RES_hh_emih!P30=0,0,RES_hh_emih!P30/RES_summary!P$19)</f>
        <v>0</v>
      </c>
      <c r="Q30" s="72">
        <f>IF(RES_hh_emih!Q30=0,0,RES_hh_emih!Q30/RES_summary!Q$19)</f>
        <v>0</v>
      </c>
      <c r="R30" s="72">
        <f>IF(RES_hh_emih!R30=0,0,RES_hh_emih!R30/RES_summary!R$19)</f>
        <v>0</v>
      </c>
      <c r="S30" s="72">
        <f>IF(RES_hh_emih!S30=0,0,RES_hh_emih!S30/RES_summary!S$19)</f>
        <v>0</v>
      </c>
      <c r="T30" s="72">
        <f>IF(RES_hh_emih!T30=0,0,RES_hh_emih!T30/RES_summary!T$19)</f>
        <v>0</v>
      </c>
      <c r="U30" s="72">
        <f>IF(RES_hh_emih!U30=0,0,RES_hh_emih!U30/RES_summary!U$19)</f>
        <v>0</v>
      </c>
      <c r="V30" s="72">
        <f>IF(RES_hh_emih!V30=0,0,RES_hh_emih!V30/RES_summary!V$19)</f>
        <v>0</v>
      </c>
      <c r="W30" s="72">
        <f>IF(RES_hh_emih!W30=0,0,RES_hh_emih!W30/RES_summary!W$19)</f>
        <v>0</v>
      </c>
      <c r="X30" s="72">
        <f>IF(RES_hh_emih!X30=0,0,RES_hh_emih!X30/RES_summary!X$19)</f>
        <v>0</v>
      </c>
      <c r="Y30" s="72">
        <f>IF(RES_hh_emih!Y30=0,0,RES_hh_emih!Y30/RES_summary!Y$19)</f>
        <v>0</v>
      </c>
      <c r="DA30" s="89" t="s">
        <v>625</v>
      </c>
    </row>
    <row r="31" spans="1:105" ht="12" customHeight="1" x14ac:dyDescent="0.25">
      <c r="A31" s="28" t="s">
        <v>202</v>
      </c>
      <c r="B31" s="72">
        <f>IF(RES_hh_emih!B31=0,0,RES_hh_emih!B31/RES_summary!B$19)</f>
        <v>0</v>
      </c>
      <c r="C31" s="72">
        <f>IF(RES_hh_emih!C31=0,0,RES_hh_emih!C31/RES_summary!C$19)</f>
        <v>0</v>
      </c>
      <c r="D31" s="72">
        <f>IF(RES_hh_emih!D31=0,0,RES_hh_emih!D31/RES_summary!D$19)</f>
        <v>0</v>
      </c>
      <c r="E31" s="72">
        <f>IF(RES_hh_emih!E31=0,0,RES_hh_emih!E31/RES_summary!E$19)</f>
        <v>0</v>
      </c>
      <c r="F31" s="72">
        <f>IF(RES_hh_emih!F31=0,0,RES_hh_emih!F31/RES_summary!F$19)</f>
        <v>0</v>
      </c>
      <c r="G31" s="72">
        <f>IF(RES_hh_emih!G31=0,0,RES_hh_emih!G31/RES_summary!G$19)</f>
        <v>0</v>
      </c>
      <c r="H31" s="72">
        <f>IF(RES_hh_emih!H31=0,0,RES_hh_emih!H31/RES_summary!H$19)</f>
        <v>0</v>
      </c>
      <c r="I31" s="72">
        <f>IF(RES_hh_emih!I31=0,0,RES_hh_emih!I31/RES_summary!I$19)</f>
        <v>0</v>
      </c>
      <c r="J31" s="72">
        <f>IF(RES_hh_emih!J31=0,0,RES_hh_emih!J31/RES_summary!J$19)</f>
        <v>0</v>
      </c>
      <c r="K31" s="72">
        <f>IF(RES_hh_emih!K31=0,0,RES_hh_emih!K31/RES_summary!K$19)</f>
        <v>0</v>
      </c>
      <c r="L31" s="72">
        <f>IF(RES_hh_emih!L31=0,0,RES_hh_emih!L31/RES_summary!L$19)</f>
        <v>0</v>
      </c>
      <c r="M31" s="72">
        <f>IF(RES_hh_emih!M31=0,0,RES_hh_emih!M31/RES_summary!M$19)</f>
        <v>0</v>
      </c>
      <c r="N31" s="72">
        <f>IF(RES_hh_emih!N31=0,0,RES_hh_emih!N31/RES_summary!N$19)</f>
        <v>0</v>
      </c>
      <c r="O31" s="72">
        <f>IF(RES_hh_emih!O31=0,0,RES_hh_emih!O31/RES_summary!O$19)</f>
        <v>0</v>
      </c>
      <c r="P31" s="72">
        <f>IF(RES_hh_emih!P31=0,0,RES_hh_emih!P31/RES_summary!P$19)</f>
        <v>0</v>
      </c>
      <c r="Q31" s="72">
        <f>IF(RES_hh_emih!Q31=0,0,RES_hh_emih!Q31/RES_summary!Q$19)</f>
        <v>0</v>
      </c>
      <c r="R31" s="72">
        <f>IF(RES_hh_emih!R31=0,0,RES_hh_emih!R31/RES_summary!R$19)</f>
        <v>0</v>
      </c>
      <c r="S31" s="72">
        <f>IF(RES_hh_emih!S31=0,0,RES_hh_emih!S31/RES_summary!S$19)</f>
        <v>0</v>
      </c>
      <c r="T31" s="72">
        <f>IF(RES_hh_emih!T31=0,0,RES_hh_emih!T31/RES_summary!T$19)</f>
        <v>0</v>
      </c>
      <c r="U31" s="72">
        <f>IF(RES_hh_emih!U31=0,0,RES_hh_emih!U31/RES_summary!U$19)</f>
        <v>0</v>
      </c>
      <c r="V31" s="72">
        <f>IF(RES_hh_emih!V31=0,0,RES_hh_emih!V31/RES_summary!V$19)</f>
        <v>0</v>
      </c>
      <c r="W31" s="72">
        <f>IF(RES_hh_emih!W31=0,0,RES_hh_emih!W31/RES_summary!W$19)</f>
        <v>0</v>
      </c>
      <c r="X31" s="72">
        <f>IF(RES_hh_emih!X31=0,0,RES_hh_emih!X31/RES_summary!X$19)</f>
        <v>0</v>
      </c>
      <c r="Y31" s="72">
        <f>IF(RES_hh_emih!Y31=0,0,RES_hh_emih!Y31/RES_summary!Y$19)</f>
        <v>0</v>
      </c>
      <c r="DA31" s="89" t="s">
        <v>626</v>
      </c>
    </row>
    <row r="32" spans="1:105" ht="12" customHeight="1" x14ac:dyDescent="0.25">
      <c r="A32" s="32" t="s">
        <v>53</v>
      </c>
      <c r="B32" s="77">
        <f>IF(RES_hh_emih!B32=0,0,RES_hh_emih!B32/RES_summary!B$19)</f>
        <v>0</v>
      </c>
      <c r="C32" s="77">
        <f>IF(RES_hh_emih!C32=0,0,RES_hh_emih!C32/RES_summary!C$19)</f>
        <v>0</v>
      </c>
      <c r="D32" s="77">
        <f>IF(RES_hh_emih!D32=0,0,RES_hh_emih!D32/RES_summary!D$19)</f>
        <v>0</v>
      </c>
      <c r="E32" s="77">
        <f>IF(RES_hh_emih!E32=0,0,RES_hh_emih!E32/RES_summary!E$19)</f>
        <v>0</v>
      </c>
      <c r="F32" s="77">
        <f>IF(RES_hh_emih!F32=0,0,RES_hh_emih!F32/RES_summary!F$19)</f>
        <v>0</v>
      </c>
      <c r="G32" s="77">
        <f>IF(RES_hh_emih!G32=0,0,RES_hh_emih!G32/RES_summary!G$19)</f>
        <v>0</v>
      </c>
      <c r="H32" s="77">
        <f>IF(RES_hh_emih!H32=0,0,RES_hh_emih!H32/RES_summary!H$19)</f>
        <v>0</v>
      </c>
      <c r="I32" s="77">
        <f>IF(RES_hh_emih!I32=0,0,RES_hh_emih!I32/RES_summary!I$19)</f>
        <v>0</v>
      </c>
      <c r="J32" s="77">
        <f>IF(RES_hh_emih!J32=0,0,RES_hh_emih!J32/RES_summary!J$19)</f>
        <v>0</v>
      </c>
      <c r="K32" s="77">
        <f>IF(RES_hh_emih!K32=0,0,RES_hh_emih!K32/RES_summary!K$19)</f>
        <v>0</v>
      </c>
      <c r="L32" s="77">
        <f>IF(RES_hh_emih!L32=0,0,RES_hh_emih!L32/RES_summary!L$19)</f>
        <v>0</v>
      </c>
      <c r="M32" s="77">
        <f>IF(RES_hh_emih!M32=0,0,RES_hh_emih!M32/RES_summary!M$19)</f>
        <v>0</v>
      </c>
      <c r="N32" s="77">
        <f>IF(RES_hh_emih!N32=0,0,RES_hh_emih!N32/RES_summary!N$19)</f>
        <v>0</v>
      </c>
      <c r="O32" s="77">
        <f>IF(RES_hh_emih!O32=0,0,RES_hh_emih!O32/RES_summary!O$19)</f>
        <v>0</v>
      </c>
      <c r="P32" s="77">
        <f>IF(RES_hh_emih!P32=0,0,RES_hh_emih!P32/RES_summary!P$19)</f>
        <v>0</v>
      </c>
      <c r="Q32" s="77">
        <f>IF(RES_hh_emih!Q32=0,0,RES_hh_emih!Q32/RES_summary!Q$19)</f>
        <v>0</v>
      </c>
      <c r="R32" s="77">
        <f>IF(RES_hh_emih!R32=0,0,RES_hh_emih!R32/RES_summary!R$19)</f>
        <v>0</v>
      </c>
      <c r="S32" s="77">
        <f>IF(RES_hh_emih!S32=0,0,RES_hh_emih!S32/RES_summary!S$19)</f>
        <v>0</v>
      </c>
      <c r="T32" s="77">
        <f>IF(RES_hh_emih!T32=0,0,RES_hh_emih!T32/RES_summary!T$19)</f>
        <v>0</v>
      </c>
      <c r="U32" s="77">
        <f>IF(RES_hh_emih!U32=0,0,RES_hh_emih!U32/RES_summary!U$19)</f>
        <v>0</v>
      </c>
      <c r="V32" s="77">
        <f>IF(RES_hh_emih!V32=0,0,RES_hh_emih!V32/RES_summary!V$19)</f>
        <v>0</v>
      </c>
      <c r="W32" s="77">
        <f>IF(RES_hh_emih!W32=0,0,RES_hh_emih!W32/RES_summary!W$19)</f>
        <v>0</v>
      </c>
      <c r="X32" s="77">
        <f>IF(RES_hh_emih!X32=0,0,RES_hh_emih!X32/RES_summary!X$19)</f>
        <v>0</v>
      </c>
      <c r="Y32" s="77">
        <f>IF(RES_hh_emih!Y32=0,0,RES_hh_emih!Y32/RES_summary!Y$19)</f>
        <v>0</v>
      </c>
      <c r="DA32" s="92" t="s">
        <v>627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628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/>
      <c r="C3" s="67">
        <f t="shared" ref="C3:Y3" si="0">C4</f>
        <v>10204</v>
      </c>
      <c r="D3" s="67">
        <f t="shared" si="0"/>
        <v>10763</v>
      </c>
      <c r="E3" s="67">
        <f t="shared" si="0"/>
        <v>11104</v>
      </c>
      <c r="F3" s="67">
        <f t="shared" si="0"/>
        <v>11726</v>
      </c>
      <c r="G3" s="67">
        <f t="shared" si="0"/>
        <v>12383</v>
      </c>
      <c r="H3" s="67">
        <f t="shared" si="0"/>
        <v>9139</v>
      </c>
      <c r="I3" s="67">
        <f t="shared" si="0"/>
        <v>13445</v>
      </c>
      <c r="J3" s="67">
        <f t="shared" si="0"/>
        <v>23689</v>
      </c>
      <c r="K3" s="67">
        <f t="shared" si="0"/>
        <v>15621</v>
      </c>
      <c r="L3" s="67">
        <f t="shared" si="0"/>
        <v>14519</v>
      </c>
      <c r="M3" s="67">
        <f t="shared" si="0"/>
        <v>15860</v>
      </c>
      <c r="N3" s="67">
        <f t="shared" si="0"/>
        <v>15300</v>
      </c>
      <c r="O3" s="67">
        <f t="shared" si="0"/>
        <v>8557</v>
      </c>
      <c r="P3" s="67">
        <f t="shared" si="0"/>
        <v>11407</v>
      </c>
      <c r="Q3" s="67">
        <f t="shared" si="0"/>
        <v>11921</v>
      </c>
      <c r="R3" s="67">
        <f t="shared" si="0"/>
        <v>7719</v>
      </c>
      <c r="S3" s="67">
        <f t="shared" si="0"/>
        <v>11447</v>
      </c>
      <c r="T3" s="67">
        <f t="shared" si="0"/>
        <v>14311</v>
      </c>
      <c r="U3" s="67">
        <f t="shared" si="0"/>
        <v>14285</v>
      </c>
      <c r="V3" s="67">
        <f t="shared" si="0"/>
        <v>14637</v>
      </c>
      <c r="W3" s="67">
        <f t="shared" si="0"/>
        <v>16031</v>
      </c>
      <c r="X3" s="67">
        <f t="shared" si="0"/>
        <v>19202</v>
      </c>
      <c r="Y3" s="67">
        <f t="shared" si="0"/>
        <v>18250</v>
      </c>
      <c r="DA3" s="87" t="s">
        <v>629</v>
      </c>
    </row>
    <row r="4" spans="1:105" ht="12.95" customHeight="1" x14ac:dyDescent="0.25">
      <c r="A4" s="68" t="s">
        <v>57</v>
      </c>
      <c r="B4" s="71"/>
      <c r="C4" s="71">
        <f t="shared" ref="C4:Q4" si="1">SUM(C5:C13)</f>
        <v>10204</v>
      </c>
      <c r="D4" s="71">
        <f t="shared" si="1"/>
        <v>10763</v>
      </c>
      <c r="E4" s="71">
        <f t="shared" si="1"/>
        <v>11104</v>
      </c>
      <c r="F4" s="71">
        <f t="shared" si="1"/>
        <v>11726</v>
      </c>
      <c r="G4" s="71">
        <f t="shared" si="1"/>
        <v>12383</v>
      </c>
      <c r="H4" s="71">
        <f t="shared" si="1"/>
        <v>9139</v>
      </c>
      <c r="I4" s="71">
        <f t="shared" si="1"/>
        <v>13445</v>
      </c>
      <c r="J4" s="71">
        <f t="shared" si="1"/>
        <v>23689</v>
      </c>
      <c r="K4" s="71">
        <f t="shared" si="1"/>
        <v>15621</v>
      </c>
      <c r="L4" s="71">
        <f t="shared" si="1"/>
        <v>14519</v>
      </c>
      <c r="M4" s="71">
        <f t="shared" si="1"/>
        <v>15860</v>
      </c>
      <c r="N4" s="71">
        <f t="shared" si="1"/>
        <v>15300</v>
      </c>
      <c r="O4" s="71">
        <f t="shared" si="1"/>
        <v>8557</v>
      </c>
      <c r="P4" s="71">
        <f t="shared" si="1"/>
        <v>11407</v>
      </c>
      <c r="Q4" s="71">
        <f t="shared" si="1"/>
        <v>11921</v>
      </c>
      <c r="R4" s="71">
        <f t="shared" ref="R4:V4" si="2">SUM(R5:R13)</f>
        <v>7719</v>
      </c>
      <c r="S4" s="71">
        <f t="shared" si="2"/>
        <v>11447</v>
      </c>
      <c r="T4" s="71">
        <f t="shared" si="2"/>
        <v>14311</v>
      </c>
      <c r="U4" s="71">
        <f t="shared" si="2"/>
        <v>14285</v>
      </c>
      <c r="V4" s="71">
        <f t="shared" si="2"/>
        <v>14637</v>
      </c>
      <c r="W4" s="71">
        <f t="shared" ref="W4:Y4" si="3">SUM(W5:W13)</f>
        <v>16031</v>
      </c>
      <c r="X4" s="71">
        <f t="shared" si="3"/>
        <v>19202</v>
      </c>
      <c r="Y4" s="71">
        <f t="shared" si="3"/>
        <v>18250</v>
      </c>
      <c r="DA4" s="88" t="s">
        <v>630</v>
      </c>
    </row>
    <row r="5" spans="1:105" ht="12" customHeight="1" x14ac:dyDescent="0.25">
      <c r="A5" s="28" t="s">
        <v>51</v>
      </c>
      <c r="B5" s="82"/>
      <c r="C5" s="82">
        <v>0</v>
      </c>
      <c r="D5" s="82">
        <v>0</v>
      </c>
      <c r="E5" s="82">
        <v>0</v>
      </c>
      <c r="F5" s="82">
        <v>0</v>
      </c>
      <c r="G5" s="82">
        <v>0</v>
      </c>
      <c r="H5" s="82">
        <v>0</v>
      </c>
      <c r="I5" s="82">
        <v>0</v>
      </c>
      <c r="J5" s="82">
        <v>0</v>
      </c>
      <c r="K5" s="82">
        <v>0</v>
      </c>
      <c r="L5" s="82">
        <v>0</v>
      </c>
      <c r="M5" s="82">
        <v>0</v>
      </c>
      <c r="N5" s="82">
        <v>0</v>
      </c>
      <c r="O5" s="82">
        <v>0</v>
      </c>
      <c r="P5" s="82">
        <v>0</v>
      </c>
      <c r="Q5" s="82">
        <v>0</v>
      </c>
      <c r="R5" s="82">
        <v>0</v>
      </c>
      <c r="S5" s="82">
        <v>0</v>
      </c>
      <c r="T5" s="82">
        <v>0</v>
      </c>
      <c r="U5" s="82">
        <v>0</v>
      </c>
      <c r="V5" s="82">
        <v>0</v>
      </c>
      <c r="W5" s="82">
        <v>0</v>
      </c>
      <c r="X5" s="82">
        <v>0</v>
      </c>
      <c r="Y5" s="82">
        <v>0</v>
      </c>
      <c r="DA5" s="89" t="s">
        <v>631</v>
      </c>
    </row>
    <row r="6" spans="1:105" ht="12" customHeight="1" x14ac:dyDescent="0.25">
      <c r="A6" s="28" t="s">
        <v>74</v>
      </c>
      <c r="B6" s="82"/>
      <c r="C6" s="82">
        <v>2093</v>
      </c>
      <c r="D6" s="82">
        <v>2916</v>
      </c>
      <c r="E6" s="82">
        <v>2567</v>
      </c>
      <c r="F6" s="82">
        <v>2352</v>
      </c>
      <c r="G6" s="82">
        <v>1365</v>
      </c>
      <c r="H6" s="82">
        <v>0</v>
      </c>
      <c r="I6" s="82">
        <v>0</v>
      </c>
      <c r="J6" s="82">
        <v>1825</v>
      </c>
      <c r="K6" s="82">
        <v>2493</v>
      </c>
      <c r="L6" s="82">
        <v>3744</v>
      </c>
      <c r="M6" s="82">
        <v>3873</v>
      </c>
      <c r="N6" s="82">
        <v>3454</v>
      </c>
      <c r="O6" s="82">
        <v>2011</v>
      </c>
      <c r="P6" s="82">
        <v>1357</v>
      </c>
      <c r="Q6" s="82">
        <v>339</v>
      </c>
      <c r="R6" s="82">
        <v>55</v>
      </c>
      <c r="S6" s="82">
        <v>0</v>
      </c>
      <c r="T6" s="82">
        <v>0</v>
      </c>
      <c r="U6" s="82">
        <v>0</v>
      </c>
      <c r="V6" s="82">
        <v>1255</v>
      </c>
      <c r="W6" s="82">
        <v>2788</v>
      </c>
      <c r="X6" s="82">
        <v>3398</v>
      </c>
      <c r="Y6" s="82">
        <v>2934</v>
      </c>
      <c r="DA6" s="89" t="s">
        <v>632</v>
      </c>
    </row>
    <row r="7" spans="1:105" ht="12" customHeight="1" x14ac:dyDescent="0.25">
      <c r="A7" s="28" t="s">
        <v>200</v>
      </c>
      <c r="B7" s="82"/>
      <c r="C7" s="82">
        <v>6963</v>
      </c>
      <c r="D7" s="82">
        <v>6067</v>
      </c>
      <c r="E7" s="82">
        <v>6709</v>
      </c>
      <c r="F7" s="82">
        <v>7061</v>
      </c>
      <c r="G7" s="82">
        <v>8136</v>
      </c>
      <c r="H7" s="82">
        <v>6650</v>
      </c>
      <c r="I7" s="82">
        <v>9689</v>
      </c>
      <c r="J7" s="82">
        <v>16405</v>
      </c>
      <c r="K7" s="82">
        <v>8930</v>
      </c>
      <c r="L7" s="82">
        <v>8663</v>
      </c>
      <c r="M7" s="82">
        <v>8730</v>
      </c>
      <c r="N7" s="82">
        <v>8400</v>
      </c>
      <c r="O7" s="82">
        <v>3634</v>
      </c>
      <c r="P7" s="82">
        <v>5344</v>
      </c>
      <c r="Q7" s="82">
        <v>4615</v>
      </c>
      <c r="R7" s="82">
        <v>1787</v>
      </c>
      <c r="S7" s="82">
        <v>2055</v>
      </c>
      <c r="T7" s="82">
        <v>0</v>
      </c>
      <c r="U7" s="82">
        <v>2410</v>
      </c>
      <c r="V7" s="82">
        <v>5103</v>
      </c>
      <c r="W7" s="82">
        <v>7727</v>
      </c>
      <c r="X7" s="82">
        <v>10181</v>
      </c>
      <c r="Y7" s="82">
        <v>10144</v>
      </c>
      <c r="DA7" s="89" t="s">
        <v>633</v>
      </c>
    </row>
    <row r="8" spans="1:105" ht="12" customHeight="1" x14ac:dyDescent="0.25">
      <c r="A8" s="28" t="s">
        <v>189</v>
      </c>
      <c r="B8" s="82"/>
      <c r="C8" s="82">
        <v>0</v>
      </c>
      <c r="D8" s="82">
        <v>0</v>
      </c>
      <c r="E8" s="82">
        <v>0</v>
      </c>
      <c r="F8" s="82">
        <v>0</v>
      </c>
      <c r="G8" s="82">
        <v>0</v>
      </c>
      <c r="H8" s="82">
        <v>0</v>
      </c>
      <c r="I8" s="82">
        <v>0</v>
      </c>
      <c r="J8" s="82">
        <v>0</v>
      </c>
      <c r="K8" s="82">
        <v>0</v>
      </c>
      <c r="L8" s="82">
        <v>0</v>
      </c>
      <c r="M8" s="82">
        <v>0</v>
      </c>
      <c r="N8" s="82">
        <v>0</v>
      </c>
      <c r="O8" s="82">
        <v>0</v>
      </c>
      <c r="P8" s="82">
        <v>0</v>
      </c>
      <c r="Q8" s="82">
        <v>0</v>
      </c>
      <c r="R8" s="82">
        <v>0</v>
      </c>
      <c r="S8" s="82">
        <v>0</v>
      </c>
      <c r="T8" s="82">
        <v>0</v>
      </c>
      <c r="U8" s="82">
        <v>0</v>
      </c>
      <c r="V8" s="82">
        <v>0</v>
      </c>
      <c r="W8" s="82">
        <v>0</v>
      </c>
      <c r="X8" s="82">
        <v>0</v>
      </c>
      <c r="Y8" s="82">
        <v>0</v>
      </c>
      <c r="DA8" s="89" t="s">
        <v>634</v>
      </c>
    </row>
    <row r="9" spans="1:105" ht="12" customHeight="1" x14ac:dyDescent="0.25">
      <c r="A9" s="28" t="s">
        <v>202</v>
      </c>
      <c r="B9" s="82"/>
      <c r="C9" s="82">
        <v>280</v>
      </c>
      <c r="D9" s="82">
        <v>385</v>
      </c>
      <c r="E9" s="82">
        <v>490</v>
      </c>
      <c r="F9" s="82">
        <v>803</v>
      </c>
      <c r="G9" s="82">
        <v>1160</v>
      </c>
      <c r="H9" s="82">
        <v>1154</v>
      </c>
      <c r="I9" s="82">
        <v>2900</v>
      </c>
      <c r="J9" s="82">
        <v>4120</v>
      </c>
      <c r="K9" s="82">
        <v>2457</v>
      </c>
      <c r="L9" s="82">
        <v>803</v>
      </c>
      <c r="M9" s="82">
        <v>1386</v>
      </c>
      <c r="N9" s="82">
        <v>1576</v>
      </c>
      <c r="O9" s="82">
        <v>1368</v>
      </c>
      <c r="P9" s="82">
        <v>1970</v>
      </c>
      <c r="Q9" s="82">
        <v>4070</v>
      </c>
      <c r="R9" s="82">
        <v>2608</v>
      </c>
      <c r="S9" s="82">
        <v>2748</v>
      </c>
      <c r="T9" s="82">
        <v>1588</v>
      </c>
      <c r="U9" s="82">
        <v>1218</v>
      </c>
      <c r="V9" s="82">
        <v>1586</v>
      </c>
      <c r="W9" s="82">
        <v>2051</v>
      </c>
      <c r="X9" s="82">
        <v>2799</v>
      </c>
      <c r="Y9" s="82">
        <v>2905</v>
      </c>
      <c r="DA9" s="89" t="s">
        <v>635</v>
      </c>
    </row>
    <row r="10" spans="1:105" ht="12" customHeight="1" x14ac:dyDescent="0.25">
      <c r="A10" s="28" t="s">
        <v>197</v>
      </c>
      <c r="B10" s="82"/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X10" s="82">
        <v>0</v>
      </c>
      <c r="Y10" s="82">
        <v>0</v>
      </c>
      <c r="DA10" s="89" t="s">
        <v>636</v>
      </c>
    </row>
    <row r="11" spans="1:105" ht="12" customHeight="1" x14ac:dyDescent="0.25">
      <c r="A11" s="28" t="s">
        <v>198</v>
      </c>
      <c r="B11" s="82"/>
      <c r="C11" s="82">
        <v>0</v>
      </c>
      <c r="D11" s="82">
        <v>0</v>
      </c>
      <c r="E11" s="82">
        <v>0</v>
      </c>
      <c r="F11" s="82">
        <v>0</v>
      </c>
      <c r="G11" s="82">
        <v>0</v>
      </c>
      <c r="H11" s="82">
        <v>0</v>
      </c>
      <c r="I11" s="82">
        <v>0</v>
      </c>
      <c r="J11" s="82">
        <v>0</v>
      </c>
      <c r="K11" s="82">
        <v>0</v>
      </c>
      <c r="L11" s="82">
        <v>0</v>
      </c>
      <c r="M11" s="82">
        <v>0</v>
      </c>
      <c r="N11" s="82">
        <v>0</v>
      </c>
      <c r="O11" s="82">
        <v>0</v>
      </c>
      <c r="P11" s="82">
        <v>0</v>
      </c>
      <c r="Q11" s="82">
        <v>0</v>
      </c>
      <c r="R11" s="82">
        <v>0</v>
      </c>
      <c r="S11" s="82">
        <v>0</v>
      </c>
      <c r="T11" s="82">
        <v>0</v>
      </c>
      <c r="U11" s="82">
        <v>0</v>
      </c>
      <c r="V11" s="82">
        <v>0</v>
      </c>
      <c r="W11" s="82">
        <v>0</v>
      </c>
      <c r="X11" s="82">
        <v>0</v>
      </c>
      <c r="Y11" s="82">
        <v>0</v>
      </c>
      <c r="DA11" s="89" t="s">
        <v>637</v>
      </c>
    </row>
    <row r="12" spans="1:105" ht="12" customHeight="1" x14ac:dyDescent="0.25">
      <c r="A12" s="28" t="s">
        <v>95</v>
      </c>
      <c r="B12" s="82"/>
      <c r="C12" s="82">
        <v>24</v>
      </c>
      <c r="D12" s="82">
        <v>55</v>
      </c>
      <c r="E12" s="82">
        <v>57</v>
      </c>
      <c r="F12" s="82">
        <v>61</v>
      </c>
      <c r="G12" s="82">
        <v>114</v>
      </c>
      <c r="H12" s="82">
        <v>145</v>
      </c>
      <c r="I12" s="82">
        <v>362</v>
      </c>
      <c r="J12" s="82">
        <v>692</v>
      </c>
      <c r="K12" s="82">
        <v>810</v>
      </c>
      <c r="L12" s="82">
        <v>1309</v>
      </c>
      <c r="M12" s="82">
        <v>1313</v>
      </c>
      <c r="N12" s="82">
        <v>1442</v>
      </c>
      <c r="O12" s="82">
        <v>724</v>
      </c>
      <c r="P12" s="82">
        <v>708</v>
      </c>
      <c r="Q12" s="82">
        <v>632</v>
      </c>
      <c r="R12" s="82">
        <v>1593</v>
      </c>
      <c r="S12" s="82">
        <v>4962</v>
      </c>
      <c r="T12" s="82">
        <v>10767</v>
      </c>
      <c r="U12" s="82">
        <v>7081</v>
      </c>
      <c r="V12" s="82">
        <v>3626</v>
      </c>
      <c r="W12" s="82">
        <v>2007</v>
      </c>
      <c r="X12" s="82">
        <v>2245</v>
      </c>
      <c r="Y12" s="82">
        <v>2267</v>
      </c>
      <c r="DA12" s="89" t="s">
        <v>638</v>
      </c>
    </row>
    <row r="13" spans="1:105" ht="12" customHeight="1" x14ac:dyDescent="0.25">
      <c r="A13" s="73" t="s">
        <v>94</v>
      </c>
      <c r="B13" s="83"/>
      <c r="C13" s="83">
        <v>844</v>
      </c>
      <c r="D13" s="83">
        <v>1340</v>
      </c>
      <c r="E13" s="83">
        <v>1281</v>
      </c>
      <c r="F13" s="83">
        <v>1449</v>
      </c>
      <c r="G13" s="83">
        <v>1608</v>
      </c>
      <c r="H13" s="83">
        <v>1190</v>
      </c>
      <c r="I13" s="83">
        <v>494</v>
      </c>
      <c r="J13" s="83">
        <v>647</v>
      </c>
      <c r="K13" s="83">
        <v>931</v>
      </c>
      <c r="L13" s="83">
        <v>0</v>
      </c>
      <c r="M13" s="83">
        <v>558</v>
      </c>
      <c r="N13" s="83">
        <v>428</v>
      </c>
      <c r="O13" s="83">
        <v>820</v>
      </c>
      <c r="P13" s="83">
        <v>2028</v>
      </c>
      <c r="Q13" s="83">
        <v>2265</v>
      </c>
      <c r="R13" s="83">
        <v>1676</v>
      </c>
      <c r="S13" s="83">
        <v>1682</v>
      </c>
      <c r="T13" s="83">
        <v>1956</v>
      </c>
      <c r="U13" s="83">
        <v>3576</v>
      </c>
      <c r="V13" s="83">
        <v>3067</v>
      </c>
      <c r="W13" s="83">
        <v>1458</v>
      </c>
      <c r="X13" s="83">
        <v>579</v>
      </c>
      <c r="Y13" s="83">
        <v>0</v>
      </c>
      <c r="DA13" s="90" t="s">
        <v>639</v>
      </c>
    </row>
    <row r="14" spans="1:105" ht="12" hidden="1" customHeight="1" x14ac:dyDescent="0.25">
      <c r="A14" s="84" t="s">
        <v>93</v>
      </c>
      <c r="B14" s="85"/>
      <c r="C14" s="85">
        <f t="shared" ref="C14:Q14" si="4">SUM(C5:C11)</f>
        <v>9336</v>
      </c>
      <c r="D14" s="85">
        <f t="shared" si="4"/>
        <v>9368</v>
      </c>
      <c r="E14" s="85">
        <f t="shared" si="4"/>
        <v>9766</v>
      </c>
      <c r="F14" s="85">
        <f t="shared" si="4"/>
        <v>10216</v>
      </c>
      <c r="G14" s="85">
        <f t="shared" si="4"/>
        <v>10661</v>
      </c>
      <c r="H14" s="85">
        <f t="shared" si="4"/>
        <v>7804</v>
      </c>
      <c r="I14" s="85">
        <f t="shared" si="4"/>
        <v>12589</v>
      </c>
      <c r="J14" s="85">
        <f t="shared" si="4"/>
        <v>22350</v>
      </c>
      <c r="K14" s="85">
        <f t="shared" si="4"/>
        <v>13880</v>
      </c>
      <c r="L14" s="85">
        <f t="shared" si="4"/>
        <v>13210</v>
      </c>
      <c r="M14" s="85">
        <f t="shared" si="4"/>
        <v>13989</v>
      </c>
      <c r="N14" s="85">
        <f t="shared" si="4"/>
        <v>13430</v>
      </c>
      <c r="O14" s="85">
        <f t="shared" si="4"/>
        <v>7013</v>
      </c>
      <c r="P14" s="85">
        <f t="shared" si="4"/>
        <v>8671</v>
      </c>
      <c r="Q14" s="85">
        <f t="shared" si="4"/>
        <v>9024</v>
      </c>
      <c r="R14" s="85">
        <f t="shared" ref="R14:V14" si="5">SUM(R5:R11)</f>
        <v>4450</v>
      </c>
      <c r="S14" s="85">
        <f t="shared" si="5"/>
        <v>4803</v>
      </c>
      <c r="T14" s="85">
        <f t="shared" si="5"/>
        <v>1588</v>
      </c>
      <c r="U14" s="85">
        <f t="shared" si="5"/>
        <v>3628</v>
      </c>
      <c r="V14" s="85">
        <f t="shared" si="5"/>
        <v>7944</v>
      </c>
      <c r="W14" s="85">
        <f t="shared" ref="W14:Y14" si="6">SUM(W5:W11)</f>
        <v>12566</v>
      </c>
      <c r="X14" s="85">
        <f t="shared" si="6"/>
        <v>16378</v>
      </c>
      <c r="Y14" s="85">
        <f t="shared" si="6"/>
        <v>15983</v>
      </c>
      <c r="DA14" s="93"/>
    </row>
    <row r="15" spans="1:105" ht="12.95" customHeight="1" x14ac:dyDescent="0.25">
      <c r="A15" s="68" t="s">
        <v>92</v>
      </c>
      <c r="B15" s="71"/>
      <c r="C15" s="71">
        <f t="shared" ref="C15:Y15" si="7">C16</f>
        <v>0</v>
      </c>
      <c r="D15" s="71">
        <f t="shared" si="7"/>
        <v>2692</v>
      </c>
      <c r="E15" s="71">
        <f t="shared" si="7"/>
        <v>6867</v>
      </c>
      <c r="F15" s="71">
        <f t="shared" si="7"/>
        <v>8708</v>
      </c>
      <c r="G15" s="71">
        <f t="shared" si="7"/>
        <v>11432</v>
      </c>
      <c r="H15" s="71">
        <f t="shared" si="7"/>
        <v>8638</v>
      </c>
      <c r="I15" s="71">
        <f t="shared" si="7"/>
        <v>12881</v>
      </c>
      <c r="J15" s="71">
        <f t="shared" si="7"/>
        <v>13547</v>
      </c>
      <c r="K15" s="71">
        <f t="shared" si="7"/>
        <v>7833</v>
      </c>
      <c r="L15" s="71">
        <f t="shared" si="7"/>
        <v>8786</v>
      </c>
      <c r="M15" s="71">
        <f t="shared" si="7"/>
        <v>8730</v>
      </c>
      <c r="N15" s="71">
        <f t="shared" si="7"/>
        <v>8113</v>
      </c>
      <c r="O15" s="71">
        <f t="shared" si="7"/>
        <v>4109</v>
      </c>
      <c r="P15" s="71">
        <f t="shared" si="7"/>
        <v>5026</v>
      </c>
      <c r="Q15" s="71">
        <f t="shared" si="7"/>
        <v>4977</v>
      </c>
      <c r="R15" s="71">
        <f t="shared" si="7"/>
        <v>4611</v>
      </c>
      <c r="S15" s="71">
        <f t="shared" si="7"/>
        <v>8384</v>
      </c>
      <c r="T15" s="71">
        <f t="shared" si="7"/>
        <v>12712</v>
      </c>
      <c r="U15" s="71">
        <f t="shared" si="7"/>
        <v>11368</v>
      </c>
      <c r="V15" s="71">
        <f t="shared" si="7"/>
        <v>8855</v>
      </c>
      <c r="W15" s="71">
        <f t="shared" si="7"/>
        <v>7648</v>
      </c>
      <c r="X15" s="71">
        <f t="shared" si="7"/>
        <v>7427</v>
      </c>
      <c r="Y15" s="71">
        <f t="shared" si="7"/>
        <v>8759</v>
      </c>
      <c r="DA15" s="88" t="s">
        <v>640</v>
      </c>
    </row>
    <row r="16" spans="1:105" ht="12" customHeight="1" x14ac:dyDescent="0.25">
      <c r="A16" s="28" t="s">
        <v>91</v>
      </c>
      <c r="B16" s="82"/>
      <c r="C16" s="82">
        <v>0</v>
      </c>
      <c r="D16" s="82">
        <v>2692</v>
      </c>
      <c r="E16" s="82">
        <v>6867</v>
      </c>
      <c r="F16" s="82">
        <v>8708</v>
      </c>
      <c r="G16" s="82">
        <v>11432</v>
      </c>
      <c r="H16" s="82">
        <v>8638</v>
      </c>
      <c r="I16" s="82">
        <v>12881</v>
      </c>
      <c r="J16" s="82">
        <v>13547</v>
      </c>
      <c r="K16" s="82">
        <v>7833</v>
      </c>
      <c r="L16" s="82">
        <v>8786</v>
      </c>
      <c r="M16" s="82">
        <v>8730</v>
      </c>
      <c r="N16" s="82">
        <v>8113</v>
      </c>
      <c r="O16" s="82">
        <v>4109</v>
      </c>
      <c r="P16" s="82">
        <v>5026</v>
      </c>
      <c r="Q16" s="82">
        <v>4977</v>
      </c>
      <c r="R16" s="82">
        <v>4611</v>
      </c>
      <c r="S16" s="82">
        <v>8384</v>
      </c>
      <c r="T16" s="82">
        <v>12712</v>
      </c>
      <c r="U16" s="82">
        <v>11368</v>
      </c>
      <c r="V16" s="82">
        <v>8855</v>
      </c>
      <c r="W16" s="82">
        <v>7648</v>
      </c>
      <c r="X16" s="82">
        <v>7427</v>
      </c>
      <c r="Y16" s="82">
        <v>8759</v>
      </c>
      <c r="DA16" s="89" t="s">
        <v>641</v>
      </c>
    </row>
    <row r="17" spans="1:105" ht="12.95" customHeight="1" x14ac:dyDescent="0.25">
      <c r="A17" s="68" t="s">
        <v>55</v>
      </c>
      <c r="B17" s="71"/>
      <c r="C17" s="71">
        <f t="shared" ref="C17:Q17" si="8">SUM(C18:C25)</f>
        <v>10204</v>
      </c>
      <c r="D17" s="71">
        <f t="shared" si="8"/>
        <v>10763</v>
      </c>
      <c r="E17" s="71">
        <f t="shared" si="8"/>
        <v>11104</v>
      </c>
      <c r="F17" s="71">
        <f t="shared" si="8"/>
        <v>11726</v>
      </c>
      <c r="G17" s="71">
        <f t="shared" si="8"/>
        <v>12383</v>
      </c>
      <c r="H17" s="71">
        <f t="shared" si="8"/>
        <v>9139</v>
      </c>
      <c r="I17" s="71">
        <f t="shared" si="8"/>
        <v>13445</v>
      </c>
      <c r="J17" s="71">
        <f t="shared" si="8"/>
        <v>23689</v>
      </c>
      <c r="K17" s="71">
        <f t="shared" si="8"/>
        <v>15621</v>
      </c>
      <c r="L17" s="71">
        <f t="shared" si="8"/>
        <v>14519</v>
      </c>
      <c r="M17" s="71">
        <f t="shared" si="8"/>
        <v>15860</v>
      </c>
      <c r="N17" s="71">
        <f t="shared" si="8"/>
        <v>15300</v>
      </c>
      <c r="O17" s="71">
        <f t="shared" si="8"/>
        <v>8557</v>
      </c>
      <c r="P17" s="71">
        <f t="shared" si="8"/>
        <v>11407</v>
      </c>
      <c r="Q17" s="71">
        <f t="shared" si="8"/>
        <v>11921</v>
      </c>
      <c r="R17" s="71">
        <f t="shared" ref="R17:V17" si="9">SUM(R18:R25)</f>
        <v>7719</v>
      </c>
      <c r="S17" s="71">
        <f t="shared" si="9"/>
        <v>11447</v>
      </c>
      <c r="T17" s="71">
        <f t="shared" si="9"/>
        <v>14311</v>
      </c>
      <c r="U17" s="71">
        <f t="shared" si="9"/>
        <v>14285</v>
      </c>
      <c r="V17" s="71">
        <f t="shared" si="9"/>
        <v>14637</v>
      </c>
      <c r="W17" s="71">
        <f t="shared" ref="W17:Y17" si="10">SUM(W18:W25)</f>
        <v>16031</v>
      </c>
      <c r="X17" s="71">
        <f t="shared" si="10"/>
        <v>19202</v>
      </c>
      <c r="Y17" s="71">
        <f t="shared" si="10"/>
        <v>18250</v>
      </c>
      <c r="DA17" s="88" t="s">
        <v>642</v>
      </c>
    </row>
    <row r="18" spans="1:105" ht="12" customHeight="1" x14ac:dyDescent="0.25">
      <c r="A18" s="28" t="s">
        <v>51</v>
      </c>
      <c r="B18" s="82"/>
      <c r="C18" s="82">
        <v>0</v>
      </c>
      <c r="D18" s="82">
        <v>0</v>
      </c>
      <c r="E18" s="82">
        <v>0</v>
      </c>
      <c r="F18" s="82">
        <v>0</v>
      </c>
      <c r="G18" s="82">
        <v>0</v>
      </c>
      <c r="H18" s="82">
        <v>0</v>
      </c>
      <c r="I18" s="82">
        <v>0</v>
      </c>
      <c r="J18" s="82">
        <v>0</v>
      </c>
      <c r="K18" s="82">
        <v>0</v>
      </c>
      <c r="L18" s="82">
        <v>0</v>
      </c>
      <c r="M18" s="82">
        <v>0</v>
      </c>
      <c r="N18" s="82">
        <v>0</v>
      </c>
      <c r="O18" s="82">
        <v>0</v>
      </c>
      <c r="P18" s="82">
        <v>0</v>
      </c>
      <c r="Q18" s="82">
        <v>0</v>
      </c>
      <c r="R18" s="82">
        <v>0</v>
      </c>
      <c r="S18" s="82">
        <v>0</v>
      </c>
      <c r="T18" s="82">
        <v>0</v>
      </c>
      <c r="U18" s="82">
        <v>0</v>
      </c>
      <c r="V18" s="82">
        <v>0</v>
      </c>
      <c r="W18" s="82">
        <v>0</v>
      </c>
      <c r="X18" s="82">
        <v>0</v>
      </c>
      <c r="Y18" s="82">
        <v>0</v>
      </c>
      <c r="DA18" s="89" t="s">
        <v>643</v>
      </c>
    </row>
    <row r="19" spans="1:105" s="2" customFormat="1" ht="12" customHeight="1" x14ac:dyDescent="0.25">
      <c r="A19" s="28" t="s">
        <v>74</v>
      </c>
      <c r="B19" s="82"/>
      <c r="C19" s="82">
        <v>214</v>
      </c>
      <c r="D19" s="82">
        <v>183</v>
      </c>
      <c r="E19" s="82">
        <v>176</v>
      </c>
      <c r="F19" s="82">
        <v>176</v>
      </c>
      <c r="G19" s="82">
        <v>184</v>
      </c>
      <c r="H19" s="82">
        <v>177</v>
      </c>
      <c r="I19" s="82">
        <v>126</v>
      </c>
      <c r="J19" s="82">
        <v>234</v>
      </c>
      <c r="K19" s="82">
        <v>238</v>
      </c>
      <c r="L19" s="82">
        <v>216</v>
      </c>
      <c r="M19" s="82">
        <v>267</v>
      </c>
      <c r="N19" s="82">
        <v>321</v>
      </c>
      <c r="O19" s="82">
        <v>230</v>
      </c>
      <c r="P19" s="82">
        <v>329</v>
      </c>
      <c r="Q19" s="82">
        <v>242</v>
      </c>
      <c r="R19" s="82">
        <v>192</v>
      </c>
      <c r="S19" s="82">
        <v>268</v>
      </c>
      <c r="T19" s="82">
        <v>386</v>
      </c>
      <c r="U19" s="82">
        <v>451</v>
      </c>
      <c r="V19" s="82">
        <v>425</v>
      </c>
      <c r="W19" s="82">
        <v>467</v>
      </c>
      <c r="X19" s="82">
        <v>440</v>
      </c>
      <c r="Y19" s="82">
        <v>272</v>
      </c>
      <c r="DA19" s="89" t="s">
        <v>644</v>
      </c>
    </row>
    <row r="20" spans="1:105" ht="12" customHeight="1" x14ac:dyDescent="0.25">
      <c r="A20" s="28" t="s">
        <v>200</v>
      </c>
      <c r="B20" s="82"/>
      <c r="C20" s="82">
        <v>22</v>
      </c>
      <c r="D20" s="82">
        <v>27</v>
      </c>
      <c r="E20" s="82">
        <v>27</v>
      </c>
      <c r="F20" s="82">
        <v>35</v>
      </c>
      <c r="G20" s="82">
        <v>49</v>
      </c>
      <c r="H20" s="82">
        <v>57</v>
      </c>
      <c r="I20" s="82">
        <v>76</v>
      </c>
      <c r="J20" s="82">
        <v>337</v>
      </c>
      <c r="K20" s="82">
        <v>129</v>
      </c>
      <c r="L20" s="82">
        <v>137</v>
      </c>
      <c r="M20" s="82">
        <v>188</v>
      </c>
      <c r="N20" s="82">
        <v>257</v>
      </c>
      <c r="O20" s="82">
        <v>127</v>
      </c>
      <c r="P20" s="82">
        <v>16</v>
      </c>
      <c r="Q20" s="82">
        <v>111</v>
      </c>
      <c r="R20" s="82">
        <v>31</v>
      </c>
      <c r="S20" s="82">
        <v>58</v>
      </c>
      <c r="T20" s="82">
        <v>0</v>
      </c>
      <c r="U20" s="82">
        <v>231</v>
      </c>
      <c r="V20" s="82">
        <v>256</v>
      </c>
      <c r="W20" s="82">
        <v>417</v>
      </c>
      <c r="X20" s="82">
        <v>424</v>
      </c>
      <c r="Y20" s="82">
        <v>284</v>
      </c>
      <c r="DA20" s="89" t="s">
        <v>645</v>
      </c>
    </row>
    <row r="21" spans="1:105" ht="12" customHeight="1" x14ac:dyDescent="0.25">
      <c r="A21" s="28" t="s">
        <v>189</v>
      </c>
      <c r="B21" s="82"/>
      <c r="C21" s="82">
        <v>0</v>
      </c>
      <c r="D21" s="82">
        <v>0</v>
      </c>
      <c r="E21" s="82">
        <v>0</v>
      </c>
      <c r="F21" s="82">
        <v>0</v>
      </c>
      <c r="G21" s="82">
        <v>0</v>
      </c>
      <c r="H21" s="82">
        <v>0</v>
      </c>
      <c r="I21" s="82">
        <v>0</v>
      </c>
      <c r="J21" s="82">
        <v>0</v>
      </c>
      <c r="K21" s="82">
        <v>0</v>
      </c>
      <c r="L21" s="82">
        <v>0</v>
      </c>
      <c r="M21" s="82">
        <v>0</v>
      </c>
      <c r="N21" s="82">
        <v>0</v>
      </c>
      <c r="O21" s="82">
        <v>0</v>
      </c>
      <c r="P21" s="82">
        <v>0</v>
      </c>
      <c r="Q21" s="82">
        <v>0</v>
      </c>
      <c r="R21" s="82">
        <v>0</v>
      </c>
      <c r="S21" s="82">
        <v>0</v>
      </c>
      <c r="T21" s="82">
        <v>0</v>
      </c>
      <c r="U21" s="82">
        <v>0</v>
      </c>
      <c r="V21" s="82">
        <v>0</v>
      </c>
      <c r="W21" s="82">
        <v>0</v>
      </c>
      <c r="X21" s="82">
        <v>0</v>
      </c>
      <c r="Y21" s="82">
        <v>0</v>
      </c>
      <c r="DA21" s="89" t="s">
        <v>646</v>
      </c>
    </row>
    <row r="22" spans="1:105" ht="12" customHeight="1" x14ac:dyDescent="0.25">
      <c r="A22" s="28" t="s">
        <v>202</v>
      </c>
      <c r="B22" s="82"/>
      <c r="C22" s="82">
        <v>0</v>
      </c>
      <c r="D22" s="82">
        <v>1</v>
      </c>
      <c r="E22" s="82">
        <v>1</v>
      </c>
      <c r="F22" s="82">
        <v>3</v>
      </c>
      <c r="G22" s="82">
        <v>5</v>
      </c>
      <c r="H22" s="82">
        <v>7</v>
      </c>
      <c r="I22" s="82">
        <v>18</v>
      </c>
      <c r="J22" s="82">
        <v>30</v>
      </c>
      <c r="K22" s="82">
        <v>10</v>
      </c>
      <c r="L22" s="82">
        <v>1</v>
      </c>
      <c r="M22" s="82">
        <v>2</v>
      </c>
      <c r="N22" s="82">
        <v>4</v>
      </c>
      <c r="O22" s="82">
        <v>5</v>
      </c>
      <c r="P22" s="82">
        <v>2</v>
      </c>
      <c r="Q22" s="82">
        <v>6</v>
      </c>
      <c r="R22" s="82">
        <v>5</v>
      </c>
      <c r="S22" s="82">
        <v>7</v>
      </c>
      <c r="T22" s="82">
        <v>8</v>
      </c>
      <c r="U22" s="82">
        <v>6</v>
      </c>
      <c r="V22" s="82">
        <v>7</v>
      </c>
      <c r="W22" s="82">
        <v>7</v>
      </c>
      <c r="X22" s="82">
        <v>10</v>
      </c>
      <c r="Y22" s="82">
        <v>3</v>
      </c>
      <c r="DA22" s="89" t="s">
        <v>647</v>
      </c>
    </row>
    <row r="23" spans="1:105" ht="12" customHeight="1" x14ac:dyDescent="0.25">
      <c r="A23" s="28" t="s">
        <v>197</v>
      </c>
      <c r="B23" s="82"/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X23" s="82">
        <v>0</v>
      </c>
      <c r="Y23" s="82">
        <v>0</v>
      </c>
      <c r="DA23" s="89" t="s">
        <v>648</v>
      </c>
    </row>
    <row r="24" spans="1:105" ht="12" customHeight="1" x14ac:dyDescent="0.25">
      <c r="A24" s="28" t="s">
        <v>198</v>
      </c>
      <c r="B24" s="82"/>
      <c r="C24" s="82">
        <v>0</v>
      </c>
      <c r="D24" s="82">
        <v>0</v>
      </c>
      <c r="E24" s="82">
        <v>0</v>
      </c>
      <c r="F24" s="82">
        <v>0</v>
      </c>
      <c r="G24" s="82">
        <v>0</v>
      </c>
      <c r="H24" s="82">
        <v>0</v>
      </c>
      <c r="I24" s="82">
        <v>0</v>
      </c>
      <c r="J24" s="82">
        <v>0</v>
      </c>
      <c r="K24" s="82">
        <v>0</v>
      </c>
      <c r="L24" s="82">
        <v>0</v>
      </c>
      <c r="M24" s="82">
        <v>0</v>
      </c>
      <c r="N24" s="82">
        <v>0</v>
      </c>
      <c r="O24" s="82">
        <v>0</v>
      </c>
      <c r="P24" s="82">
        <v>0</v>
      </c>
      <c r="Q24" s="82">
        <v>0</v>
      </c>
      <c r="R24" s="82">
        <v>0</v>
      </c>
      <c r="S24" s="82">
        <v>0</v>
      </c>
      <c r="T24" s="82">
        <v>0</v>
      </c>
      <c r="U24" s="82">
        <v>0</v>
      </c>
      <c r="V24" s="82">
        <v>0</v>
      </c>
      <c r="W24" s="82">
        <v>0</v>
      </c>
      <c r="X24" s="82">
        <v>0</v>
      </c>
      <c r="Y24" s="82">
        <v>0</v>
      </c>
      <c r="DA24" s="89" t="s">
        <v>649</v>
      </c>
    </row>
    <row r="25" spans="1:105" ht="12" customHeight="1" x14ac:dyDescent="0.25">
      <c r="A25" s="73" t="s">
        <v>53</v>
      </c>
      <c r="B25" s="83"/>
      <c r="C25" s="83">
        <v>9968</v>
      </c>
      <c r="D25" s="83">
        <v>10552</v>
      </c>
      <c r="E25" s="83">
        <v>10900</v>
      </c>
      <c r="F25" s="83">
        <v>11512</v>
      </c>
      <c r="G25" s="83">
        <v>12145</v>
      </c>
      <c r="H25" s="83">
        <v>8898</v>
      </c>
      <c r="I25" s="83">
        <v>13225</v>
      </c>
      <c r="J25" s="83">
        <v>23088</v>
      </c>
      <c r="K25" s="83">
        <v>15244</v>
      </c>
      <c r="L25" s="83">
        <v>14165</v>
      </c>
      <c r="M25" s="83">
        <v>15403</v>
      </c>
      <c r="N25" s="83">
        <v>14718</v>
      </c>
      <c r="O25" s="83">
        <v>8195</v>
      </c>
      <c r="P25" s="83">
        <v>11060</v>
      </c>
      <c r="Q25" s="83">
        <v>11562</v>
      </c>
      <c r="R25" s="83">
        <v>7491</v>
      </c>
      <c r="S25" s="83">
        <v>11114</v>
      </c>
      <c r="T25" s="83">
        <v>13917</v>
      </c>
      <c r="U25" s="83">
        <v>13597</v>
      </c>
      <c r="V25" s="83">
        <v>13949</v>
      </c>
      <c r="W25" s="83">
        <v>15140</v>
      </c>
      <c r="X25" s="83">
        <v>18328</v>
      </c>
      <c r="Y25" s="83">
        <v>17691</v>
      </c>
      <c r="DA25" s="90" t="s">
        <v>650</v>
      </c>
    </row>
    <row r="26" spans="1:105" ht="12" customHeight="1" x14ac:dyDescent="0.25">
      <c r="A26" s="84" t="s">
        <v>52</v>
      </c>
      <c r="B26" s="85"/>
      <c r="C26" s="85">
        <v>9917</v>
      </c>
      <c r="D26" s="85">
        <v>10552</v>
      </c>
      <c r="E26" s="85">
        <v>10900</v>
      </c>
      <c r="F26" s="85">
        <v>11512</v>
      </c>
      <c r="G26" s="85">
        <v>12145</v>
      </c>
      <c r="H26" s="85">
        <v>8827</v>
      </c>
      <c r="I26" s="85">
        <v>13248</v>
      </c>
      <c r="J26" s="85">
        <v>23134</v>
      </c>
      <c r="K26" s="85">
        <v>15248</v>
      </c>
      <c r="L26" s="85">
        <v>14187</v>
      </c>
      <c r="M26" s="85">
        <v>15414</v>
      </c>
      <c r="N26" s="85">
        <v>14789</v>
      </c>
      <c r="O26" s="85">
        <v>7722</v>
      </c>
      <c r="P26" s="85">
        <v>10512</v>
      </c>
      <c r="Q26" s="85">
        <v>11562</v>
      </c>
      <c r="R26" s="85">
        <v>7491</v>
      </c>
      <c r="S26" s="85">
        <v>11114</v>
      </c>
      <c r="T26" s="85">
        <v>13917</v>
      </c>
      <c r="U26" s="85">
        <v>13289</v>
      </c>
      <c r="V26" s="85">
        <v>13999</v>
      </c>
      <c r="W26" s="85">
        <v>12430</v>
      </c>
      <c r="X26" s="85">
        <v>18592</v>
      </c>
      <c r="Y26" s="85">
        <v>17264</v>
      </c>
      <c r="DA26" s="93" t="s">
        <v>651</v>
      </c>
    </row>
    <row r="27" spans="1:105" ht="12.95" customHeight="1" x14ac:dyDescent="0.25">
      <c r="A27" s="68" t="s">
        <v>54</v>
      </c>
      <c r="B27" s="71"/>
      <c r="C27" s="71">
        <f t="shared" ref="C27:Q27" si="11">SUM(C28:C32)</f>
        <v>10204</v>
      </c>
      <c r="D27" s="71">
        <f t="shared" si="11"/>
        <v>10763</v>
      </c>
      <c r="E27" s="71">
        <f t="shared" si="11"/>
        <v>11104</v>
      </c>
      <c r="F27" s="71">
        <f t="shared" si="11"/>
        <v>11726</v>
      </c>
      <c r="G27" s="71">
        <f t="shared" si="11"/>
        <v>12383</v>
      </c>
      <c r="H27" s="71">
        <f t="shared" si="11"/>
        <v>9139</v>
      </c>
      <c r="I27" s="71">
        <f t="shared" si="11"/>
        <v>13445</v>
      </c>
      <c r="J27" s="71">
        <f t="shared" si="11"/>
        <v>23689</v>
      </c>
      <c r="K27" s="71">
        <f t="shared" si="11"/>
        <v>15621</v>
      </c>
      <c r="L27" s="71">
        <f t="shared" si="11"/>
        <v>14519</v>
      </c>
      <c r="M27" s="71">
        <f t="shared" si="11"/>
        <v>15860</v>
      </c>
      <c r="N27" s="71">
        <f t="shared" si="11"/>
        <v>15300</v>
      </c>
      <c r="O27" s="71">
        <f t="shared" si="11"/>
        <v>8557</v>
      </c>
      <c r="P27" s="71">
        <f t="shared" si="11"/>
        <v>11407</v>
      </c>
      <c r="Q27" s="71">
        <f t="shared" si="11"/>
        <v>11921</v>
      </c>
      <c r="R27" s="71">
        <f t="shared" ref="R27:V27" si="12">SUM(R28:R32)</f>
        <v>7719</v>
      </c>
      <c r="S27" s="71">
        <f t="shared" si="12"/>
        <v>11447</v>
      </c>
      <c r="T27" s="71">
        <f t="shared" si="12"/>
        <v>14311</v>
      </c>
      <c r="U27" s="71">
        <f t="shared" si="12"/>
        <v>14285</v>
      </c>
      <c r="V27" s="71">
        <f t="shared" si="12"/>
        <v>14637</v>
      </c>
      <c r="W27" s="71">
        <f t="shared" ref="W27:Y27" si="13">SUM(W28:W32)</f>
        <v>16031</v>
      </c>
      <c r="X27" s="71">
        <f t="shared" si="13"/>
        <v>19202</v>
      </c>
      <c r="Y27" s="71">
        <f t="shared" si="13"/>
        <v>18250</v>
      </c>
      <c r="DA27" s="88" t="s">
        <v>652</v>
      </c>
    </row>
    <row r="28" spans="1:105" ht="12" customHeight="1" x14ac:dyDescent="0.25">
      <c r="A28" s="28" t="s">
        <v>51</v>
      </c>
      <c r="B28" s="82"/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X28" s="82">
        <v>0</v>
      </c>
      <c r="Y28" s="82">
        <v>0</v>
      </c>
      <c r="DA28" s="89" t="s">
        <v>653</v>
      </c>
    </row>
    <row r="29" spans="1:105" s="2" customFormat="1" ht="12" customHeight="1" x14ac:dyDescent="0.25">
      <c r="A29" s="28" t="s">
        <v>74</v>
      </c>
      <c r="B29" s="82"/>
      <c r="C29" s="82">
        <v>5699</v>
      </c>
      <c r="D29" s="82">
        <v>6408</v>
      </c>
      <c r="E29" s="82">
        <v>6968</v>
      </c>
      <c r="F29" s="82">
        <v>7030</v>
      </c>
      <c r="G29" s="82">
        <v>7811</v>
      </c>
      <c r="H29" s="82">
        <v>6227</v>
      </c>
      <c r="I29" s="82">
        <v>9142</v>
      </c>
      <c r="J29" s="82">
        <v>15961</v>
      </c>
      <c r="K29" s="82">
        <v>8895</v>
      </c>
      <c r="L29" s="82">
        <v>8970</v>
      </c>
      <c r="M29" s="82">
        <v>10172</v>
      </c>
      <c r="N29" s="82">
        <v>10433</v>
      </c>
      <c r="O29" s="82">
        <v>4480</v>
      </c>
      <c r="P29" s="82">
        <v>5294</v>
      </c>
      <c r="Q29" s="82">
        <v>6742</v>
      </c>
      <c r="R29" s="82">
        <v>4245</v>
      </c>
      <c r="S29" s="82">
        <v>6166</v>
      </c>
      <c r="T29" s="82">
        <v>7107</v>
      </c>
      <c r="U29" s="82">
        <v>8310</v>
      </c>
      <c r="V29" s="82">
        <v>7912</v>
      </c>
      <c r="W29" s="82">
        <v>8569</v>
      </c>
      <c r="X29" s="82">
        <v>12305</v>
      </c>
      <c r="Y29" s="82">
        <v>13531</v>
      </c>
      <c r="DA29" s="89" t="s">
        <v>654</v>
      </c>
    </row>
    <row r="30" spans="1:105" ht="12" customHeight="1" x14ac:dyDescent="0.25">
      <c r="A30" s="28" t="s">
        <v>189</v>
      </c>
      <c r="B30" s="82"/>
      <c r="C30" s="82">
        <v>0</v>
      </c>
      <c r="D30" s="82">
        <v>0</v>
      </c>
      <c r="E30" s="82">
        <v>0</v>
      </c>
      <c r="F30" s="82">
        <v>0</v>
      </c>
      <c r="G30" s="82">
        <v>0</v>
      </c>
      <c r="H30" s="82">
        <v>0</v>
      </c>
      <c r="I30" s="82">
        <v>0</v>
      </c>
      <c r="J30" s="82">
        <v>0</v>
      </c>
      <c r="K30" s="82">
        <v>0</v>
      </c>
      <c r="L30" s="82">
        <v>0</v>
      </c>
      <c r="M30" s="82">
        <v>0</v>
      </c>
      <c r="N30" s="82">
        <v>0</v>
      </c>
      <c r="O30" s="82">
        <v>0</v>
      </c>
      <c r="P30" s="82">
        <v>0</v>
      </c>
      <c r="Q30" s="82">
        <v>0</v>
      </c>
      <c r="R30" s="82">
        <v>0</v>
      </c>
      <c r="S30" s="82">
        <v>0</v>
      </c>
      <c r="T30" s="82">
        <v>0</v>
      </c>
      <c r="U30" s="82">
        <v>0</v>
      </c>
      <c r="V30" s="82">
        <v>0</v>
      </c>
      <c r="W30" s="82">
        <v>0</v>
      </c>
      <c r="X30" s="82">
        <v>0</v>
      </c>
      <c r="Y30" s="82">
        <v>0</v>
      </c>
      <c r="DA30" s="89" t="s">
        <v>655</v>
      </c>
    </row>
    <row r="31" spans="1:105" ht="12" customHeight="1" x14ac:dyDescent="0.25">
      <c r="A31" s="28" t="s">
        <v>202</v>
      </c>
      <c r="B31" s="82"/>
      <c r="C31" s="82">
        <v>0</v>
      </c>
      <c r="D31" s="82">
        <v>0</v>
      </c>
      <c r="E31" s="82">
        <v>0</v>
      </c>
      <c r="F31" s="82">
        <v>0</v>
      </c>
      <c r="G31" s="82">
        <v>0</v>
      </c>
      <c r="H31" s="82">
        <v>0</v>
      </c>
      <c r="I31" s="82">
        <v>0</v>
      </c>
      <c r="J31" s="82">
        <v>0</v>
      </c>
      <c r="K31" s="82">
        <v>0</v>
      </c>
      <c r="L31" s="82">
        <v>0</v>
      </c>
      <c r="M31" s="82">
        <v>0</v>
      </c>
      <c r="N31" s="82">
        <v>0</v>
      </c>
      <c r="O31" s="82">
        <v>0</v>
      </c>
      <c r="P31" s="82">
        <v>0</v>
      </c>
      <c r="Q31" s="82">
        <v>0</v>
      </c>
      <c r="R31" s="82">
        <v>0</v>
      </c>
      <c r="S31" s="82">
        <v>0</v>
      </c>
      <c r="T31" s="82">
        <v>0</v>
      </c>
      <c r="U31" s="82">
        <v>0</v>
      </c>
      <c r="V31" s="82">
        <v>0</v>
      </c>
      <c r="W31" s="82">
        <v>0</v>
      </c>
      <c r="X31" s="82">
        <v>0</v>
      </c>
      <c r="Y31" s="82">
        <v>0</v>
      </c>
      <c r="DA31" s="89" t="s">
        <v>656</v>
      </c>
    </row>
    <row r="32" spans="1:105" ht="12" customHeight="1" x14ac:dyDescent="0.25">
      <c r="A32" s="32" t="s">
        <v>53</v>
      </c>
      <c r="B32" s="86"/>
      <c r="C32" s="86">
        <v>4505</v>
      </c>
      <c r="D32" s="86">
        <v>4355</v>
      </c>
      <c r="E32" s="86">
        <v>4136</v>
      </c>
      <c r="F32" s="86">
        <v>4696</v>
      </c>
      <c r="G32" s="86">
        <v>4572</v>
      </c>
      <c r="H32" s="86">
        <v>2912</v>
      </c>
      <c r="I32" s="86">
        <v>4303</v>
      </c>
      <c r="J32" s="86">
        <v>7728</v>
      </c>
      <c r="K32" s="86">
        <v>6726</v>
      </c>
      <c r="L32" s="86">
        <v>5549</v>
      </c>
      <c r="M32" s="86">
        <v>5688</v>
      </c>
      <c r="N32" s="86">
        <v>4867</v>
      </c>
      <c r="O32" s="86">
        <v>4077</v>
      </c>
      <c r="P32" s="86">
        <v>6113</v>
      </c>
      <c r="Q32" s="86">
        <v>5179</v>
      </c>
      <c r="R32" s="86">
        <v>3474</v>
      </c>
      <c r="S32" s="86">
        <v>5281</v>
      </c>
      <c r="T32" s="86">
        <v>7204</v>
      </c>
      <c r="U32" s="86">
        <v>5975</v>
      </c>
      <c r="V32" s="86">
        <v>6725</v>
      </c>
      <c r="W32" s="86">
        <v>7462</v>
      </c>
      <c r="X32" s="86">
        <v>6897</v>
      </c>
      <c r="Y32" s="86">
        <v>4719</v>
      </c>
      <c r="DA32" s="92" t="s">
        <v>657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4:Y14 C17:Y17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658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/>
      <c r="C3" s="65">
        <f t="shared" ref="C3:Q3" si="0">SUM(C4,C15,C17,C27)</f>
        <v>10.073242541513673</v>
      </c>
      <c r="D3" s="65">
        <f t="shared" si="0"/>
        <v>11.301484884661487</v>
      </c>
      <c r="E3" s="65">
        <f t="shared" si="0"/>
        <v>12.750265029724602</v>
      </c>
      <c r="F3" s="65">
        <f t="shared" si="0"/>
        <v>12.437929097464362</v>
      </c>
      <c r="G3" s="65">
        <f t="shared" si="0"/>
        <v>12.268277803345494</v>
      </c>
      <c r="H3" s="65">
        <f t="shared" si="0"/>
        <v>9.3200515069824856</v>
      </c>
      <c r="I3" s="65">
        <f t="shared" si="0"/>
        <v>13.453198794940288</v>
      </c>
      <c r="J3" s="65">
        <f t="shared" si="0"/>
        <v>20.268312825245168</v>
      </c>
      <c r="K3" s="65">
        <f t="shared" si="0"/>
        <v>13.37517499364945</v>
      </c>
      <c r="L3" s="65">
        <f t="shared" si="0"/>
        <v>11.21464206407413</v>
      </c>
      <c r="M3" s="65">
        <f t="shared" si="0"/>
        <v>12.509613431522824</v>
      </c>
      <c r="N3" s="65">
        <f t="shared" si="0"/>
        <v>11.1776955851774</v>
      </c>
      <c r="O3" s="65">
        <f t="shared" si="0"/>
        <v>5.0262841059573002</v>
      </c>
      <c r="P3" s="65">
        <f t="shared" si="0"/>
        <v>5.9895524914026037</v>
      </c>
      <c r="Q3" s="65">
        <f t="shared" si="0"/>
        <v>6.9680708517174894</v>
      </c>
      <c r="R3" s="65">
        <f t="shared" ref="R3:V3" si="1">SUM(R4,R15,R17,R27)</f>
        <v>4.4403367456310248</v>
      </c>
      <c r="S3" s="65">
        <f t="shared" si="1"/>
        <v>6.366950142512013</v>
      </c>
      <c r="T3" s="65">
        <f t="shared" si="1"/>
        <v>7.3055329702621279</v>
      </c>
      <c r="U3" s="65">
        <f t="shared" si="1"/>
        <v>8.1014351584748798</v>
      </c>
      <c r="V3" s="65">
        <f t="shared" si="1"/>
        <v>8.8372661977132019</v>
      </c>
      <c r="W3" s="65">
        <f t="shared" ref="W3:Y3" si="2">SUM(W4,W15,W17,W27)</f>
        <v>9.7796410734843775</v>
      </c>
      <c r="X3" s="65">
        <f t="shared" si="2"/>
        <v>11.250155593845783</v>
      </c>
      <c r="Y3" s="65">
        <f t="shared" si="2"/>
        <v>9.7163551155263814</v>
      </c>
      <c r="DA3" s="87" t="s">
        <v>659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7.1838370656053598</v>
      </c>
      <c r="D4" s="69">
        <f t="shared" si="3"/>
        <v>7.512866068736697</v>
      </c>
      <c r="E4" s="69">
        <f t="shared" si="3"/>
        <v>7.8141085257959073</v>
      </c>
      <c r="F4" s="69">
        <f t="shared" si="3"/>
        <v>7.1589595223738884</v>
      </c>
      <c r="G4" s="69">
        <f t="shared" si="3"/>
        <v>6.2405986008726746</v>
      </c>
      <c r="H4" s="69">
        <f t="shared" si="3"/>
        <v>4.816625645062377</v>
      </c>
      <c r="I4" s="69">
        <f t="shared" si="3"/>
        <v>6.3797437448938634</v>
      </c>
      <c r="J4" s="69">
        <f t="shared" si="3"/>
        <v>9.668158389012163</v>
      </c>
      <c r="K4" s="69">
        <f t="shared" si="3"/>
        <v>6.7045168454160518</v>
      </c>
      <c r="L4" s="69">
        <f t="shared" si="3"/>
        <v>4.9183273430234804</v>
      </c>
      <c r="M4" s="69">
        <f t="shared" si="3"/>
        <v>5.891882234025041</v>
      </c>
      <c r="N4" s="69">
        <f t="shared" si="3"/>
        <v>5.1759094782836952</v>
      </c>
      <c r="O4" s="69">
        <f t="shared" si="3"/>
        <v>2.087573335476006</v>
      </c>
      <c r="P4" s="69">
        <f t="shared" si="3"/>
        <v>2.2662531197559614</v>
      </c>
      <c r="Q4" s="69">
        <f t="shared" si="3"/>
        <v>3.0856161789846679</v>
      </c>
      <c r="R4" s="69">
        <f t="shared" ref="R4:V4" si="4">SUM(R5:R14)</f>
        <v>1.6679136406356829</v>
      </c>
      <c r="S4" s="69">
        <f t="shared" si="4"/>
        <v>1.9227592811897063</v>
      </c>
      <c r="T4" s="69">
        <f t="shared" si="4"/>
        <v>1.5803755595742142</v>
      </c>
      <c r="U4" s="69">
        <f t="shared" si="4"/>
        <v>2.3883486675972021</v>
      </c>
      <c r="V4" s="69">
        <f t="shared" si="4"/>
        <v>3.3924849662254521</v>
      </c>
      <c r="W4" s="69">
        <f t="shared" ref="W4:Y4" si="5">SUM(W5:W14)</f>
        <v>3.8557162627389316</v>
      </c>
      <c r="X4" s="69">
        <f t="shared" si="5"/>
        <v>4.9944405089132662</v>
      </c>
      <c r="Y4" s="69">
        <f t="shared" si="5"/>
        <v>3.8167230927885116</v>
      </c>
      <c r="DA4" s="88" t="s">
        <v>660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X5" s="72">
        <v>0</v>
      </c>
      <c r="Y5" s="72">
        <v>0</v>
      </c>
      <c r="DA5" s="89" t="s">
        <v>661</v>
      </c>
    </row>
    <row r="6" spans="1:105" ht="12" customHeight="1" x14ac:dyDescent="0.25">
      <c r="A6" s="28" t="s">
        <v>74</v>
      </c>
      <c r="B6" s="72"/>
      <c r="C6" s="72">
        <v>1.4594278347087306</v>
      </c>
      <c r="D6" s="72">
        <v>2.0160041907430695</v>
      </c>
      <c r="E6" s="72">
        <v>1.8810364774900055</v>
      </c>
      <c r="F6" s="72">
        <v>1.6083552830280441</v>
      </c>
      <c r="G6" s="72">
        <v>0.89239725669749403</v>
      </c>
      <c r="H6" s="72">
        <v>0</v>
      </c>
      <c r="I6" s="72">
        <v>0</v>
      </c>
      <c r="J6" s="72">
        <v>0.74706356792534134</v>
      </c>
      <c r="K6" s="72">
        <v>1.113788671240123</v>
      </c>
      <c r="L6" s="72">
        <v>1.4062201174689148</v>
      </c>
      <c r="M6" s="72">
        <v>1.6082134581807845</v>
      </c>
      <c r="N6" s="72">
        <v>1.3031210337385668</v>
      </c>
      <c r="O6" s="72">
        <v>0.58861221908596806</v>
      </c>
      <c r="P6" s="72">
        <v>0.33438607109115198</v>
      </c>
      <c r="Q6" s="72">
        <v>9.6822652544317683E-2</v>
      </c>
      <c r="R6" s="72">
        <v>1.7358420571428484E-2</v>
      </c>
      <c r="S6" s="72">
        <v>0</v>
      </c>
      <c r="T6" s="72">
        <v>0</v>
      </c>
      <c r="U6" s="72">
        <v>0</v>
      </c>
      <c r="V6" s="72">
        <v>0.39138251832358611</v>
      </c>
      <c r="W6" s="72">
        <v>0.84534518800483582</v>
      </c>
      <c r="X6" s="72">
        <v>1.0536537131323245</v>
      </c>
      <c r="Y6" s="72">
        <v>0.7630750042009774</v>
      </c>
      <c r="DA6" s="89" t="s">
        <v>662</v>
      </c>
    </row>
    <row r="7" spans="1:105" ht="12" customHeight="1" x14ac:dyDescent="0.25">
      <c r="A7" s="28" t="s">
        <v>200</v>
      </c>
      <c r="B7" s="72"/>
      <c r="C7" s="72">
        <v>5.1078633683978376</v>
      </c>
      <c r="D7" s="72">
        <v>4.4970657551488964</v>
      </c>
      <c r="E7" s="72">
        <v>4.9542720126670368</v>
      </c>
      <c r="F7" s="72">
        <v>4.4350556624109139</v>
      </c>
      <c r="G7" s="72">
        <v>4.1529604097831712</v>
      </c>
      <c r="H7" s="72">
        <v>3.8694645210625378</v>
      </c>
      <c r="I7" s="72">
        <v>5.0620351219397142</v>
      </c>
      <c r="J7" s="72">
        <v>6.9702806422363679</v>
      </c>
      <c r="K7" s="72">
        <v>4.1266631823383433</v>
      </c>
      <c r="L7" s="72">
        <v>3.1860878520611613</v>
      </c>
      <c r="M7" s="72">
        <v>3.5803473852478631</v>
      </c>
      <c r="N7" s="72">
        <v>3.1909577719839572</v>
      </c>
      <c r="O7" s="72">
        <v>1.047599043678916</v>
      </c>
      <c r="P7" s="72">
        <v>1.260607453727685</v>
      </c>
      <c r="Q7" s="72">
        <v>1.2535951699709083</v>
      </c>
      <c r="R7" s="72">
        <v>0.49222429184261468</v>
      </c>
      <c r="S7" s="72">
        <v>0.59208637016585863</v>
      </c>
      <c r="T7" s="72">
        <v>0</v>
      </c>
      <c r="U7" s="72">
        <v>0.71445827678314744</v>
      </c>
      <c r="V7" s="72">
        <v>1.5654457525637835</v>
      </c>
      <c r="W7" s="72">
        <v>2.0310880184274738</v>
      </c>
      <c r="X7" s="72">
        <v>2.9277204331285058</v>
      </c>
      <c r="Y7" s="72">
        <v>2.2999071113926775</v>
      </c>
      <c r="DA7" s="89" t="s">
        <v>663</v>
      </c>
    </row>
    <row r="8" spans="1:105" ht="12" customHeight="1" x14ac:dyDescent="0.25">
      <c r="A8" s="28" t="s">
        <v>189</v>
      </c>
      <c r="B8" s="72"/>
      <c r="C8" s="72">
        <v>0</v>
      </c>
      <c r="D8" s="72">
        <v>0</v>
      </c>
      <c r="E8" s="72">
        <v>0</v>
      </c>
      <c r="F8" s="72">
        <v>0</v>
      </c>
      <c r="G8" s="72">
        <v>0</v>
      </c>
      <c r="H8" s="72">
        <v>0</v>
      </c>
      <c r="I8" s="72">
        <v>0</v>
      </c>
      <c r="J8" s="72">
        <v>0</v>
      </c>
      <c r="K8" s="72">
        <v>0</v>
      </c>
      <c r="L8" s="72">
        <v>0</v>
      </c>
      <c r="M8" s="72">
        <v>0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X8" s="72">
        <v>0</v>
      </c>
      <c r="Y8" s="72">
        <v>0</v>
      </c>
      <c r="DA8" s="89" t="s">
        <v>664</v>
      </c>
    </row>
    <row r="9" spans="1:105" ht="12" customHeight="1" x14ac:dyDescent="0.25">
      <c r="A9" s="28" t="s">
        <v>202</v>
      </c>
      <c r="B9" s="72"/>
      <c r="C9" s="72">
        <v>0.17545173049063723</v>
      </c>
      <c r="D9" s="72">
        <v>0.25525724542317196</v>
      </c>
      <c r="E9" s="72">
        <v>0.2786316480130635</v>
      </c>
      <c r="F9" s="72">
        <v>0.41495961993595415</v>
      </c>
      <c r="G9" s="72">
        <v>0.55686429021615858</v>
      </c>
      <c r="H9" s="72">
        <v>0.45948521590571534</v>
      </c>
      <c r="I9" s="72">
        <v>1.0426626078255248</v>
      </c>
      <c r="J9" s="72">
        <v>1.6445252708373623</v>
      </c>
      <c r="K9" s="72">
        <v>1.1003802409377927</v>
      </c>
      <c r="L9" s="72">
        <v>0.22203738786769456</v>
      </c>
      <c r="M9" s="72">
        <v>0.44026745071803136</v>
      </c>
      <c r="N9" s="72">
        <v>0.52281387943814062</v>
      </c>
      <c r="O9" s="72">
        <v>0.36230895303195432</v>
      </c>
      <c r="P9" s="72">
        <v>0.37831447332490237</v>
      </c>
      <c r="Q9" s="72">
        <v>1.152120496806444</v>
      </c>
      <c r="R9" s="72">
        <v>0.71909147399573126</v>
      </c>
      <c r="S9" s="72">
        <v>0.80922207890347631</v>
      </c>
      <c r="T9" s="72">
        <v>0.45968435454273954</v>
      </c>
      <c r="U9" s="72">
        <v>0.35455813297321637</v>
      </c>
      <c r="V9" s="72">
        <v>0.4700166285218158</v>
      </c>
      <c r="W9" s="72">
        <v>0.53930435254901432</v>
      </c>
      <c r="X9" s="72">
        <v>0.75094945332307139</v>
      </c>
      <c r="Y9" s="72">
        <v>0.64398202756807688</v>
      </c>
      <c r="DA9" s="89" t="s">
        <v>665</v>
      </c>
    </row>
    <row r="10" spans="1:105" ht="12" customHeight="1" x14ac:dyDescent="0.25">
      <c r="A10" s="28" t="s">
        <v>197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666</v>
      </c>
    </row>
    <row r="11" spans="1:105" ht="12" customHeight="1" x14ac:dyDescent="0.25">
      <c r="A11" s="28" t="s">
        <v>198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DA11" s="89" t="s">
        <v>667</v>
      </c>
    </row>
    <row r="12" spans="1:105" ht="12" customHeight="1" x14ac:dyDescent="0.25">
      <c r="A12" s="28" t="s">
        <v>95</v>
      </c>
      <c r="B12" s="72"/>
      <c r="C12" s="72">
        <v>3.5371284093596088E-3</v>
      </c>
      <c r="D12" s="72">
        <v>7.9767801578812594E-3</v>
      </c>
      <c r="E12" s="72">
        <v>9.0236363317654882E-3</v>
      </c>
      <c r="F12" s="72">
        <v>7.3310251665985489E-3</v>
      </c>
      <c r="G12" s="72">
        <v>9.3499803874755125E-3</v>
      </c>
      <c r="H12" s="72">
        <v>1.1496434624564927E-2</v>
      </c>
      <c r="I12" s="72">
        <v>3.371724938185517E-2</v>
      </c>
      <c r="J12" s="72">
        <v>4.5583173456992331E-2</v>
      </c>
      <c r="K12" s="72">
        <v>4.4079238475010801E-2</v>
      </c>
      <c r="L12" s="72">
        <v>8.6462796948476764E-2</v>
      </c>
      <c r="M12" s="72">
        <v>8.0616891329058984E-2</v>
      </c>
      <c r="N12" s="72">
        <v>8.6271446548130737E-2</v>
      </c>
      <c r="O12" s="72">
        <v>3.38504189782479E-2</v>
      </c>
      <c r="P12" s="72">
        <v>2.9763274743482181E-2</v>
      </c>
      <c r="Q12" s="72">
        <v>2.328139538679953E-2</v>
      </c>
      <c r="R12" s="72">
        <v>4.5461121808263755E-2</v>
      </c>
      <c r="S12" s="72">
        <v>8.2370252107182351E-2</v>
      </c>
      <c r="T12" s="72">
        <v>0.70859040647252336</v>
      </c>
      <c r="U12" s="72">
        <v>0.40859453554681585</v>
      </c>
      <c r="V12" s="72">
        <v>0.187519899498583</v>
      </c>
      <c r="W12" s="72">
        <v>0.1000139835146225</v>
      </c>
      <c r="X12" s="72">
        <v>9.5298688209852031E-2</v>
      </c>
      <c r="Y12" s="72">
        <v>8.9665316606958159E-2</v>
      </c>
      <c r="DA12" s="89" t="s">
        <v>668</v>
      </c>
    </row>
    <row r="13" spans="1:105" ht="12" customHeight="1" x14ac:dyDescent="0.25">
      <c r="A13" s="73" t="s">
        <v>94</v>
      </c>
      <c r="B13" s="74"/>
      <c r="C13" s="74">
        <v>0.41128869134584667</v>
      </c>
      <c r="D13" s="74">
        <v>0.70782115441486493</v>
      </c>
      <c r="E13" s="74">
        <v>0.66229060349783653</v>
      </c>
      <c r="F13" s="74">
        <v>0.66479125282913321</v>
      </c>
      <c r="G13" s="74">
        <v>0.60493863691171978</v>
      </c>
      <c r="H13" s="74">
        <v>0.45931830019897191</v>
      </c>
      <c r="I13" s="74">
        <v>0.22052272492769875</v>
      </c>
      <c r="J13" s="74">
        <v>0.23043868913555668</v>
      </c>
      <c r="K13" s="74">
        <v>0.29756483977310938</v>
      </c>
      <c r="L13" s="74">
        <v>0</v>
      </c>
      <c r="M13" s="74">
        <v>0.15868474369475347</v>
      </c>
      <c r="N13" s="74">
        <v>5.576687948328922E-2</v>
      </c>
      <c r="O13" s="74">
        <v>4.7198900409691491E-2</v>
      </c>
      <c r="P13" s="74">
        <v>0.2523634410943838</v>
      </c>
      <c r="Q13" s="74">
        <v>0.54905201536958559</v>
      </c>
      <c r="R13" s="74">
        <v>0.38897898624706406</v>
      </c>
      <c r="S13" s="74">
        <v>0.43285499133626543</v>
      </c>
      <c r="T13" s="74">
        <v>0.41097041641383397</v>
      </c>
      <c r="U13" s="74">
        <v>0.90549312617120348</v>
      </c>
      <c r="V13" s="74">
        <v>0.76519785168455079</v>
      </c>
      <c r="W13" s="74">
        <v>0.3214379475642109</v>
      </c>
      <c r="X13" s="74">
        <v>0.14103494462581168</v>
      </c>
      <c r="Y13" s="74">
        <v>0</v>
      </c>
      <c r="DA13" s="90" t="s">
        <v>669</v>
      </c>
    </row>
    <row r="14" spans="1:105" ht="12" customHeight="1" x14ac:dyDescent="0.25">
      <c r="A14" s="75" t="s">
        <v>97</v>
      </c>
      <c r="B14" s="76"/>
      <c r="C14" s="76">
        <v>2.6268312252948407E-2</v>
      </c>
      <c r="D14" s="76">
        <v>2.8740942848813258E-2</v>
      </c>
      <c r="E14" s="76">
        <v>2.8854147796200495E-2</v>
      </c>
      <c r="F14" s="76">
        <v>2.846667900324526E-2</v>
      </c>
      <c r="G14" s="76">
        <v>2.4088026876655511E-2</v>
      </c>
      <c r="H14" s="76">
        <v>1.6861173270586709E-2</v>
      </c>
      <c r="I14" s="76">
        <v>2.080604081907008E-2</v>
      </c>
      <c r="J14" s="76">
        <v>3.0267045420542399E-2</v>
      </c>
      <c r="K14" s="76">
        <v>2.2040672651672234E-2</v>
      </c>
      <c r="L14" s="76">
        <v>1.7519188677233184E-2</v>
      </c>
      <c r="M14" s="76">
        <v>2.3752304854549711E-2</v>
      </c>
      <c r="N14" s="76">
        <v>1.69784670916104E-2</v>
      </c>
      <c r="O14" s="76">
        <v>8.0038002912282691E-3</v>
      </c>
      <c r="P14" s="76">
        <v>1.0818405774355748E-2</v>
      </c>
      <c r="Q14" s="76">
        <v>1.0744448906612518E-2</v>
      </c>
      <c r="R14" s="76">
        <v>4.7993461705806029E-3</v>
      </c>
      <c r="S14" s="76">
        <v>6.2255886769237746E-3</v>
      </c>
      <c r="T14" s="76">
        <v>1.1303821451173737E-3</v>
      </c>
      <c r="U14" s="76">
        <v>5.2445961228189883E-3</v>
      </c>
      <c r="V14" s="76">
        <v>1.2922315633132415E-2</v>
      </c>
      <c r="W14" s="76">
        <v>1.8526772678774124E-2</v>
      </c>
      <c r="X14" s="76">
        <v>2.578327649370047E-2</v>
      </c>
      <c r="Y14" s="76">
        <v>2.0093633019821425E-2</v>
      </c>
      <c r="DA14" s="91" t="s">
        <v>670</v>
      </c>
    </row>
    <row r="15" spans="1:105" ht="12.95" customHeight="1" x14ac:dyDescent="0.25">
      <c r="A15" s="68" t="s">
        <v>92</v>
      </c>
      <c r="B15" s="69"/>
      <c r="C15" s="69">
        <f t="shared" ref="C15:Y15" si="6">C16</f>
        <v>0</v>
      </c>
      <c r="D15" s="69">
        <f t="shared" si="6"/>
        <v>0.47238343093781632</v>
      </c>
      <c r="E15" s="69">
        <f t="shared" si="6"/>
        <v>1.2465370761876982</v>
      </c>
      <c r="F15" s="69">
        <f t="shared" si="6"/>
        <v>1.2588083116475788</v>
      </c>
      <c r="G15" s="69">
        <f t="shared" si="6"/>
        <v>1.4616797507905668</v>
      </c>
      <c r="H15" s="69">
        <f t="shared" si="6"/>
        <v>1.2317742857806531</v>
      </c>
      <c r="I15" s="69">
        <f t="shared" si="6"/>
        <v>2.0250060446676814</v>
      </c>
      <c r="J15" s="69">
        <f t="shared" si="6"/>
        <v>2.1423843561009299</v>
      </c>
      <c r="K15" s="69">
        <f t="shared" si="6"/>
        <v>1.1480495235545858</v>
      </c>
      <c r="L15" s="69">
        <f t="shared" si="6"/>
        <v>1.3060649684624595</v>
      </c>
      <c r="M15" s="69">
        <f t="shared" si="6"/>
        <v>1.0807801880419792</v>
      </c>
      <c r="N15" s="69">
        <f t="shared" si="6"/>
        <v>1.1799771941433861</v>
      </c>
      <c r="O15" s="69">
        <f t="shared" si="6"/>
        <v>0.48085779119184346</v>
      </c>
      <c r="P15" s="69">
        <f t="shared" si="6"/>
        <v>0.49907948460680063</v>
      </c>
      <c r="Q15" s="69">
        <f t="shared" si="6"/>
        <v>0.50908348161075834</v>
      </c>
      <c r="R15" s="69">
        <f t="shared" si="6"/>
        <v>0.52736759709874315</v>
      </c>
      <c r="S15" s="69">
        <f t="shared" si="6"/>
        <v>0.90666421080736204</v>
      </c>
      <c r="T15" s="69">
        <f t="shared" si="6"/>
        <v>1.5251669745235641</v>
      </c>
      <c r="U15" s="69">
        <f t="shared" si="6"/>
        <v>1.3600919350000473</v>
      </c>
      <c r="V15" s="69">
        <f t="shared" si="6"/>
        <v>1.007795628702751</v>
      </c>
      <c r="W15" s="69">
        <f t="shared" si="6"/>
        <v>0.83724158237213686</v>
      </c>
      <c r="X15" s="69">
        <f t="shared" si="6"/>
        <v>0.79252553579206331</v>
      </c>
      <c r="Y15" s="69">
        <f t="shared" si="6"/>
        <v>0.98103724399457626</v>
      </c>
      <c r="DA15" s="88" t="s">
        <v>671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0.47238343093781632</v>
      </c>
      <c r="E16" s="72">
        <v>1.2465370761876982</v>
      </c>
      <c r="F16" s="72">
        <v>1.2588083116475788</v>
      </c>
      <c r="G16" s="72">
        <v>1.4616797507905668</v>
      </c>
      <c r="H16" s="72">
        <v>1.2317742857806531</v>
      </c>
      <c r="I16" s="72">
        <v>2.0250060446676814</v>
      </c>
      <c r="J16" s="72">
        <v>2.1423843561009299</v>
      </c>
      <c r="K16" s="72">
        <v>1.1480495235545858</v>
      </c>
      <c r="L16" s="72">
        <v>1.3060649684624595</v>
      </c>
      <c r="M16" s="72">
        <v>1.0807801880419792</v>
      </c>
      <c r="N16" s="72">
        <v>1.1799771941433861</v>
      </c>
      <c r="O16" s="72">
        <v>0.48085779119184346</v>
      </c>
      <c r="P16" s="72">
        <v>0.49907948460680063</v>
      </c>
      <c r="Q16" s="72">
        <v>0.50908348161075834</v>
      </c>
      <c r="R16" s="72">
        <v>0.52736759709874315</v>
      </c>
      <c r="S16" s="72">
        <v>0.90666421080736204</v>
      </c>
      <c r="T16" s="72">
        <v>1.5251669745235641</v>
      </c>
      <c r="U16" s="72">
        <v>1.3600919350000473</v>
      </c>
      <c r="V16" s="72">
        <v>1.007795628702751</v>
      </c>
      <c r="W16" s="72">
        <v>0.83724158237213686</v>
      </c>
      <c r="X16" s="72">
        <v>0.79252553579206331</v>
      </c>
      <c r="Y16" s="72">
        <v>0.98103724399457626</v>
      </c>
      <c r="DA16" s="89" t="s">
        <v>672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1.8980807847937284</v>
      </c>
      <c r="D17" s="69">
        <f t="shared" si="7"/>
        <v>2.2502234477246401</v>
      </c>
      <c r="E17" s="69">
        <f t="shared" si="7"/>
        <v>2.5687273973615143</v>
      </c>
      <c r="F17" s="69">
        <f t="shared" si="7"/>
        <v>2.8120757684657853</v>
      </c>
      <c r="G17" s="69">
        <f t="shared" si="7"/>
        <v>3.3283620148539397</v>
      </c>
      <c r="H17" s="69">
        <f t="shared" si="7"/>
        <v>2.4264600054747287</v>
      </c>
      <c r="I17" s="69">
        <f t="shared" si="7"/>
        <v>3.824915465791241</v>
      </c>
      <c r="J17" s="69">
        <f t="shared" si="7"/>
        <v>6.4954051649825457</v>
      </c>
      <c r="K17" s="69">
        <f t="shared" si="7"/>
        <v>4.2646518623208527</v>
      </c>
      <c r="L17" s="69">
        <f t="shared" si="7"/>
        <v>3.8441971133479851</v>
      </c>
      <c r="M17" s="69">
        <f t="shared" si="7"/>
        <v>4.2111366418748704</v>
      </c>
      <c r="N17" s="69">
        <f t="shared" si="7"/>
        <v>3.6669443886902604</v>
      </c>
      <c r="O17" s="69">
        <f t="shared" si="7"/>
        <v>1.8299413423865345</v>
      </c>
      <c r="P17" s="69">
        <f t="shared" si="7"/>
        <v>2.3234501992025827</v>
      </c>
      <c r="Q17" s="69">
        <f t="shared" si="7"/>
        <v>2.4490745338904105</v>
      </c>
      <c r="R17" s="69">
        <f t="shared" ref="R17:V17" si="8">SUM(R18:R26)</f>
        <v>1.6561607773016487</v>
      </c>
      <c r="S17" s="69">
        <f t="shared" si="8"/>
        <v>2.6317711187563919</v>
      </c>
      <c r="T17" s="69">
        <f t="shared" si="8"/>
        <v>3.1559729191971497</v>
      </c>
      <c r="U17" s="69">
        <f t="shared" si="8"/>
        <v>3.1359739083540363</v>
      </c>
      <c r="V17" s="69">
        <f t="shared" si="8"/>
        <v>3.2109922727454872</v>
      </c>
      <c r="W17" s="69">
        <f t="shared" ref="W17:Y17" si="9">SUM(W18:W26)</f>
        <v>3.7691583815985306</v>
      </c>
      <c r="X17" s="69">
        <f t="shared" si="9"/>
        <v>3.9579103862465441</v>
      </c>
      <c r="Y17" s="69">
        <f t="shared" si="9"/>
        <v>3.5568284431769039</v>
      </c>
      <c r="DA17" s="88" t="s">
        <v>673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0</v>
      </c>
      <c r="DA18" s="89" t="s">
        <v>674</v>
      </c>
    </row>
    <row r="19" spans="1:105" s="2" customFormat="1" ht="12" customHeight="1" x14ac:dyDescent="0.25">
      <c r="A19" s="28" t="s">
        <v>74</v>
      </c>
      <c r="B19" s="72"/>
      <c r="C19" s="72">
        <v>7.290538914961843E-2</v>
      </c>
      <c r="D19" s="72">
        <v>7.3219152887298869E-2</v>
      </c>
      <c r="E19" s="72">
        <v>7.3857782305535052E-2</v>
      </c>
      <c r="F19" s="72">
        <v>7.5284903542620019E-2</v>
      </c>
      <c r="G19" s="72">
        <v>8.5410373698411063E-2</v>
      </c>
      <c r="H19" s="72">
        <v>7.7992308314425815E-2</v>
      </c>
      <c r="I19" s="72">
        <v>5.52258134096828E-2</v>
      </c>
      <c r="J19" s="72">
        <v>0.10724745739841643</v>
      </c>
      <c r="K19" s="72">
        <v>0.11115571723854804</v>
      </c>
      <c r="L19" s="72">
        <v>9.8422666512675033E-2</v>
      </c>
      <c r="M19" s="72">
        <v>0.11676903279621904</v>
      </c>
      <c r="N19" s="72">
        <v>0.1158552933742075</v>
      </c>
      <c r="O19" s="72">
        <v>3.689354855584321E-2</v>
      </c>
      <c r="P19" s="72">
        <v>7.8944208629104937E-2</v>
      </c>
      <c r="Q19" s="72">
        <v>8.8285842869568323E-2</v>
      </c>
      <c r="R19" s="72">
        <v>6.8227046806750777E-2</v>
      </c>
      <c r="S19" s="72">
        <v>9.4168013224455088E-2</v>
      </c>
      <c r="T19" s="72">
        <v>0.13081775760103623</v>
      </c>
      <c r="U19" s="72">
        <v>0.14520933565160066</v>
      </c>
      <c r="V19" s="72">
        <v>0.10850798035271358</v>
      </c>
      <c r="W19" s="72">
        <v>0.11321490741104034</v>
      </c>
      <c r="X19" s="72">
        <v>0.11026839207422018</v>
      </c>
      <c r="Y19" s="72">
        <v>5.5292314425819777E-2</v>
      </c>
      <c r="DA19" s="89" t="s">
        <v>675</v>
      </c>
    </row>
    <row r="20" spans="1:105" ht="12" customHeight="1" x14ac:dyDescent="0.25">
      <c r="A20" s="28" t="s">
        <v>200</v>
      </c>
      <c r="B20" s="72"/>
      <c r="C20" s="72">
        <v>7.1472332717972256E-3</v>
      </c>
      <c r="D20" s="72">
        <v>1.0743789143362308E-2</v>
      </c>
      <c r="E20" s="72">
        <v>1.1631376892068619E-2</v>
      </c>
      <c r="F20" s="72">
        <v>1.5030727713516996E-2</v>
      </c>
      <c r="G20" s="72">
        <v>2.153060527704603E-2</v>
      </c>
      <c r="H20" s="72">
        <v>2.8137786256651212E-2</v>
      </c>
      <c r="I20" s="72">
        <v>3.651760055108861E-2</v>
      </c>
      <c r="J20" s="72">
        <v>0.16042231928451256</v>
      </c>
      <c r="K20" s="72">
        <v>6.1356998670846465E-2</v>
      </c>
      <c r="L20" s="72">
        <v>6.1126769060173676E-2</v>
      </c>
      <c r="M20" s="72">
        <v>8.3164717267184024E-2</v>
      </c>
      <c r="N20" s="72">
        <v>9.5533418938692466E-2</v>
      </c>
      <c r="O20" s="72">
        <v>2.2010658687566263E-2</v>
      </c>
      <c r="P20" s="72">
        <v>1.5052033846689751E-4</v>
      </c>
      <c r="Q20" s="72">
        <v>4.2439363291447901E-2</v>
      </c>
      <c r="R20" s="72">
        <v>1.1156025776902922E-2</v>
      </c>
      <c r="S20" s="72">
        <v>2.05024248965072E-2</v>
      </c>
      <c r="T20" s="72">
        <v>0</v>
      </c>
      <c r="U20" s="72">
        <v>9.0908775305975464E-2</v>
      </c>
      <c r="V20" s="72">
        <v>0.10038158214088931</v>
      </c>
      <c r="W20" s="72">
        <v>0.13382135622433253</v>
      </c>
      <c r="X20" s="72">
        <v>9.4893660389809426E-2</v>
      </c>
      <c r="Y20" s="72">
        <v>4.4165467024981017E-2</v>
      </c>
      <c r="DA20" s="89" t="s">
        <v>676</v>
      </c>
    </row>
    <row r="21" spans="1:105" ht="12" customHeight="1" x14ac:dyDescent="0.25">
      <c r="A21" s="28" t="s">
        <v>189</v>
      </c>
      <c r="B21" s="72"/>
      <c r="C21" s="72">
        <v>0</v>
      </c>
      <c r="D21" s="72">
        <v>0</v>
      </c>
      <c r="E21" s="72">
        <v>0</v>
      </c>
      <c r="F21" s="72">
        <v>0</v>
      </c>
      <c r="G21" s="72">
        <v>0</v>
      </c>
      <c r="H21" s="72">
        <v>0</v>
      </c>
      <c r="I21" s="72">
        <v>0</v>
      </c>
      <c r="J21" s="72">
        <v>0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X21" s="72">
        <v>0</v>
      </c>
      <c r="Y21" s="72">
        <v>0</v>
      </c>
      <c r="DA21" s="89" t="s">
        <v>677</v>
      </c>
    </row>
    <row r="22" spans="1:105" ht="12" customHeight="1" x14ac:dyDescent="0.25">
      <c r="A22" s="28" t="s">
        <v>202</v>
      </c>
      <c r="B22" s="72"/>
      <c r="C22" s="72">
        <v>0</v>
      </c>
      <c r="D22" s="72">
        <v>2.9761150541157314E-4</v>
      </c>
      <c r="E22" s="72">
        <v>2.7198277909036068E-4</v>
      </c>
      <c r="F22" s="72">
        <v>8.5957460393222931E-4</v>
      </c>
      <c r="G22" s="72">
        <v>1.684806718256537E-3</v>
      </c>
      <c r="H22" s="72">
        <v>1.9590982453492282E-3</v>
      </c>
      <c r="I22" s="72">
        <v>5.2217525487622801E-3</v>
      </c>
      <c r="J22" s="72">
        <v>1.0825647498365037E-2</v>
      </c>
      <c r="K22" s="72">
        <v>3.7111704218485849E-3</v>
      </c>
      <c r="L22" s="72">
        <v>3.0593471867293887E-4</v>
      </c>
      <c r="M22" s="72">
        <v>6.2662759653819421E-4</v>
      </c>
      <c r="N22" s="72">
        <v>9.168538384381695E-4</v>
      </c>
      <c r="O22" s="72">
        <v>1.4884775907222464E-4</v>
      </c>
      <c r="P22" s="72">
        <v>2.5397496350257381E-5</v>
      </c>
      <c r="Q22" s="72">
        <v>1.7965810118839554E-3</v>
      </c>
      <c r="R22" s="72">
        <v>1.4852258310569422E-3</v>
      </c>
      <c r="S22" s="72">
        <v>2.1028277434929272E-3</v>
      </c>
      <c r="T22" s="72">
        <v>2.3263315699032735E-3</v>
      </c>
      <c r="U22" s="72">
        <v>1.7630021229863829E-3</v>
      </c>
      <c r="V22" s="72">
        <v>2.0252630449040317E-3</v>
      </c>
      <c r="W22" s="72">
        <v>1.9668976123702821E-3</v>
      </c>
      <c r="X22" s="72">
        <v>2.6628904169808906E-3</v>
      </c>
      <c r="Y22" s="72">
        <v>7.4927698208575174E-6</v>
      </c>
      <c r="DA22" s="89" t="s">
        <v>678</v>
      </c>
    </row>
    <row r="23" spans="1:105" ht="12" customHeight="1" x14ac:dyDescent="0.25">
      <c r="A23" s="28" t="s">
        <v>197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679</v>
      </c>
    </row>
    <row r="24" spans="1:105" ht="12" customHeight="1" x14ac:dyDescent="0.25">
      <c r="A24" s="28" t="s">
        <v>198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DA24" s="89" t="s">
        <v>680</v>
      </c>
    </row>
    <row r="25" spans="1:105" ht="12" customHeight="1" x14ac:dyDescent="0.25">
      <c r="A25" s="73" t="s">
        <v>53</v>
      </c>
      <c r="B25" s="74"/>
      <c r="C25" s="74">
        <v>0.4499520099730962</v>
      </c>
      <c r="D25" s="74">
        <v>0.71867165044222148</v>
      </c>
      <c r="E25" s="74">
        <v>0.99223655300831481</v>
      </c>
      <c r="F25" s="74">
        <v>1.0468257838968267</v>
      </c>
      <c r="G25" s="74">
        <v>1.4337415903228969</v>
      </c>
      <c r="H25" s="74">
        <v>0.97379260615956376</v>
      </c>
      <c r="I25" s="74">
        <v>1.3142258779966607</v>
      </c>
      <c r="J25" s="74">
        <v>2.1141081996244537</v>
      </c>
      <c r="K25" s="74">
        <v>1.3921335953021292</v>
      </c>
      <c r="L25" s="74">
        <v>1.1285566761613517</v>
      </c>
      <c r="M25" s="74">
        <v>1.2356316033169714</v>
      </c>
      <c r="N25" s="74">
        <v>0.79076676383887368</v>
      </c>
      <c r="O25" s="74">
        <v>0.34952790564002967</v>
      </c>
      <c r="P25" s="74">
        <v>0.29928505069916106</v>
      </c>
      <c r="Q25" s="74">
        <v>0.16773942791978436</v>
      </c>
      <c r="R25" s="74">
        <v>0.16185131272324116</v>
      </c>
      <c r="S25" s="74">
        <v>0.41076307334944895</v>
      </c>
      <c r="T25" s="74">
        <v>0.38963458818867813</v>
      </c>
      <c r="U25" s="74">
        <v>0.38782349896674678</v>
      </c>
      <c r="V25" s="74">
        <v>0.37651647071183153</v>
      </c>
      <c r="W25" s="74">
        <v>1.1456950823653933</v>
      </c>
      <c r="X25" s="74">
        <v>0.27969193147098237</v>
      </c>
      <c r="Y25" s="74">
        <v>0.29179175466145224</v>
      </c>
      <c r="DA25" s="90" t="s">
        <v>681</v>
      </c>
    </row>
    <row r="26" spans="1:105" ht="12" customHeight="1" x14ac:dyDescent="0.25">
      <c r="A26" s="32" t="s">
        <v>52</v>
      </c>
      <c r="B26" s="77"/>
      <c r="C26" s="77">
        <v>1.3680761523992164</v>
      </c>
      <c r="D26" s="77">
        <v>1.4472912437463459</v>
      </c>
      <c r="E26" s="77">
        <v>1.4907297023765056</v>
      </c>
      <c r="F26" s="77">
        <v>1.6740747787088894</v>
      </c>
      <c r="G26" s="77">
        <v>1.7859946388373293</v>
      </c>
      <c r="H26" s="77">
        <v>1.3445782064987388</v>
      </c>
      <c r="I26" s="77">
        <v>2.4137244212850466</v>
      </c>
      <c r="J26" s="77">
        <v>4.102801541176798</v>
      </c>
      <c r="K26" s="77">
        <v>2.6962943806874806</v>
      </c>
      <c r="L26" s="77">
        <v>2.5557850668951119</v>
      </c>
      <c r="M26" s="77">
        <v>2.7749446608979578</v>
      </c>
      <c r="N26" s="77">
        <v>2.6638720587000484</v>
      </c>
      <c r="O26" s="77">
        <v>1.4213603817440232</v>
      </c>
      <c r="P26" s="77">
        <v>1.9450450220394995</v>
      </c>
      <c r="Q26" s="77">
        <v>2.1488133187977261</v>
      </c>
      <c r="R26" s="77">
        <v>1.413441166163697</v>
      </c>
      <c r="S26" s="77">
        <v>2.1042347795424878</v>
      </c>
      <c r="T26" s="77">
        <v>2.6331942418375318</v>
      </c>
      <c r="U26" s="77">
        <v>2.5102692963067268</v>
      </c>
      <c r="V26" s="77">
        <v>2.6235609764951486</v>
      </c>
      <c r="W26" s="77">
        <v>2.3744601379853942</v>
      </c>
      <c r="X26" s="77">
        <v>3.4703935118945513</v>
      </c>
      <c r="Y26" s="77">
        <v>3.1655714142948299</v>
      </c>
      <c r="DA26" s="92" t="s">
        <v>682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0.99132469111458477</v>
      </c>
      <c r="D27" s="69">
        <f t="shared" si="10"/>
        <v>1.0660119372623358</v>
      </c>
      <c r="E27" s="69">
        <f t="shared" si="10"/>
        <v>1.1208920303794825</v>
      </c>
      <c r="F27" s="69">
        <f t="shared" si="10"/>
        <v>1.2080854949771112</v>
      </c>
      <c r="G27" s="69">
        <f t="shared" si="10"/>
        <v>1.2376374368283134</v>
      </c>
      <c r="H27" s="69">
        <f t="shared" si="10"/>
        <v>0.84519157066472528</v>
      </c>
      <c r="I27" s="69">
        <f t="shared" si="10"/>
        <v>1.2235335395875013</v>
      </c>
      <c r="J27" s="69">
        <f t="shared" si="10"/>
        <v>1.9623649151495299</v>
      </c>
      <c r="K27" s="69">
        <f t="shared" si="10"/>
        <v>1.2579567623579595</v>
      </c>
      <c r="L27" s="69">
        <f t="shared" si="10"/>
        <v>1.1460526392402044</v>
      </c>
      <c r="M27" s="69">
        <f t="shared" si="10"/>
        <v>1.325814367580934</v>
      </c>
      <c r="N27" s="69">
        <f t="shared" si="10"/>
        <v>1.1548645240600595</v>
      </c>
      <c r="O27" s="69">
        <f t="shared" si="10"/>
        <v>0.62791163690291585</v>
      </c>
      <c r="P27" s="69">
        <f t="shared" si="10"/>
        <v>0.90076968783725997</v>
      </c>
      <c r="Q27" s="69">
        <f t="shared" si="10"/>
        <v>0.92429665723165289</v>
      </c>
      <c r="R27" s="69">
        <f t="shared" ref="R27:V27" si="11">SUM(R28:R32)</f>
        <v>0.58889473059495001</v>
      </c>
      <c r="S27" s="69">
        <f t="shared" si="11"/>
        <v>0.90575553175855306</v>
      </c>
      <c r="T27" s="69">
        <f t="shared" si="11"/>
        <v>1.0440175169672004</v>
      </c>
      <c r="U27" s="69">
        <f t="shared" si="11"/>
        <v>1.2170206475235938</v>
      </c>
      <c r="V27" s="69">
        <f t="shared" si="11"/>
        <v>1.2259933300395103</v>
      </c>
      <c r="W27" s="69">
        <f t="shared" ref="W27:Y27" si="12">SUM(W28:W32)</f>
        <v>1.3175248467747767</v>
      </c>
      <c r="X27" s="69">
        <f t="shared" si="12"/>
        <v>1.5052791628939088</v>
      </c>
      <c r="Y27" s="69">
        <f t="shared" si="12"/>
        <v>1.36176633556639</v>
      </c>
      <c r="DA27" s="88" t="s">
        <v>683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684</v>
      </c>
    </row>
    <row r="29" spans="1:105" s="2" customFormat="1" ht="12" customHeight="1" x14ac:dyDescent="0.25">
      <c r="A29" s="28" t="s">
        <v>74</v>
      </c>
      <c r="B29" s="72"/>
      <c r="C29" s="72">
        <v>0.61328067190196567</v>
      </c>
      <c r="D29" s="72">
        <v>0.69191757709198742</v>
      </c>
      <c r="E29" s="72">
        <v>0.78310285364834997</v>
      </c>
      <c r="F29" s="72">
        <v>0.80734001864252947</v>
      </c>
      <c r="G29" s="72">
        <v>0.86183554141876728</v>
      </c>
      <c r="H29" s="72">
        <v>0.61770943719726545</v>
      </c>
      <c r="I29" s="72">
        <v>0.91721340771601167</v>
      </c>
      <c r="J29" s="72">
        <v>1.4501626499017708</v>
      </c>
      <c r="K29" s="72">
        <v>0.79652850654894514</v>
      </c>
      <c r="L29" s="72">
        <v>0.78335395304978239</v>
      </c>
      <c r="M29" s="72">
        <v>0.91136799267628044</v>
      </c>
      <c r="N29" s="72">
        <v>0.88877658459255682</v>
      </c>
      <c r="O29" s="72">
        <v>0.3860478842331751</v>
      </c>
      <c r="P29" s="72">
        <v>0.46032970652304783</v>
      </c>
      <c r="Q29" s="72">
        <v>0.59881054756400953</v>
      </c>
      <c r="R29" s="72">
        <v>0.37754135301471903</v>
      </c>
      <c r="S29" s="72">
        <v>0.55393310450478117</v>
      </c>
      <c r="T29" s="72">
        <v>0.64693009706531723</v>
      </c>
      <c r="U29" s="72">
        <v>0.81466221941135009</v>
      </c>
      <c r="V29" s="72">
        <v>0.71954759818908043</v>
      </c>
      <c r="W29" s="72">
        <v>0.79819931428799751</v>
      </c>
      <c r="X29" s="72">
        <v>1.0656361481504149</v>
      </c>
      <c r="Y29" s="72">
        <v>1.1238833815711309</v>
      </c>
      <c r="DA29" s="89" t="s">
        <v>685</v>
      </c>
    </row>
    <row r="30" spans="1:105" ht="12" customHeight="1" x14ac:dyDescent="0.25">
      <c r="A30" s="28" t="s">
        <v>189</v>
      </c>
      <c r="B30" s="72"/>
      <c r="C30" s="72">
        <v>0</v>
      </c>
      <c r="D30" s="72">
        <v>0</v>
      </c>
      <c r="E30" s="72">
        <v>0</v>
      </c>
      <c r="F30" s="72">
        <v>0</v>
      </c>
      <c r="G30" s="72">
        <v>0</v>
      </c>
      <c r="H30" s="72">
        <v>0</v>
      </c>
      <c r="I30" s="72">
        <v>0</v>
      </c>
      <c r="J30" s="72">
        <v>0</v>
      </c>
      <c r="K30" s="72">
        <v>0</v>
      </c>
      <c r="L30" s="72">
        <v>0</v>
      </c>
      <c r="M30" s="72">
        <v>0</v>
      </c>
      <c r="N30" s="72">
        <v>0</v>
      </c>
      <c r="O30" s="72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  <c r="X30" s="72">
        <v>0</v>
      </c>
      <c r="Y30" s="72">
        <v>0</v>
      </c>
      <c r="DA30" s="89" t="s">
        <v>686</v>
      </c>
    </row>
    <row r="31" spans="1:105" ht="12" customHeight="1" x14ac:dyDescent="0.25">
      <c r="A31" s="28" t="s">
        <v>202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687</v>
      </c>
    </row>
    <row r="32" spans="1:105" ht="12" customHeight="1" x14ac:dyDescent="0.25">
      <c r="A32" s="32" t="s">
        <v>53</v>
      </c>
      <c r="B32" s="77"/>
      <c r="C32" s="77">
        <v>0.37804401921261904</v>
      </c>
      <c r="D32" s="77">
        <v>0.37409436017034842</v>
      </c>
      <c r="E32" s="77">
        <v>0.3377891767311324</v>
      </c>
      <c r="F32" s="77">
        <v>0.40074547633458169</v>
      </c>
      <c r="G32" s="77">
        <v>0.37580189540954606</v>
      </c>
      <c r="H32" s="77">
        <v>0.22748213346745982</v>
      </c>
      <c r="I32" s="77">
        <v>0.30632013187148971</v>
      </c>
      <c r="J32" s="77">
        <v>0.51220226524775925</v>
      </c>
      <c r="K32" s="77">
        <v>0.46142825580901436</v>
      </c>
      <c r="L32" s="77">
        <v>0.36269868619042206</v>
      </c>
      <c r="M32" s="77">
        <v>0.41444637490465347</v>
      </c>
      <c r="N32" s="77">
        <v>0.26608793946750264</v>
      </c>
      <c r="O32" s="77">
        <v>0.24186375266974072</v>
      </c>
      <c r="P32" s="77">
        <v>0.44043998131421214</v>
      </c>
      <c r="Q32" s="77">
        <v>0.32548610966764341</v>
      </c>
      <c r="R32" s="77">
        <v>0.21135337758023098</v>
      </c>
      <c r="S32" s="77">
        <v>0.35182242725377183</v>
      </c>
      <c r="T32" s="77">
        <v>0.39708741990188307</v>
      </c>
      <c r="U32" s="77">
        <v>0.40235842811224382</v>
      </c>
      <c r="V32" s="77">
        <v>0.50644573185042996</v>
      </c>
      <c r="W32" s="77">
        <v>0.51932553248677915</v>
      </c>
      <c r="X32" s="77">
        <v>0.43964301474349393</v>
      </c>
      <c r="Y32" s="77">
        <v>0.23788295399525905</v>
      </c>
      <c r="DA32" s="92" t="s">
        <v>688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689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/>
      <c r="C3" s="65">
        <f t="shared" ref="C3:Q3" si="0">SUM(C4,C15,C17,C27)</f>
        <v>5.0617556718371191</v>
      </c>
      <c r="D3" s="65">
        <f t="shared" si="0"/>
        <v>6.7806183039450527</v>
      </c>
      <c r="E3" s="65">
        <f t="shared" si="0"/>
        <v>9.2911309280617438</v>
      </c>
      <c r="F3" s="65">
        <f t="shared" si="0"/>
        <v>9.5333941668154463</v>
      </c>
      <c r="G3" s="65">
        <f t="shared" si="0"/>
        <v>10.270739250573698</v>
      </c>
      <c r="H3" s="65">
        <f t="shared" si="0"/>
        <v>8.2533508309796026</v>
      </c>
      <c r="I3" s="65">
        <f t="shared" si="0"/>
        <v>13.11559197851062</v>
      </c>
      <c r="J3" s="65">
        <f t="shared" si="0"/>
        <v>17.895988101612204</v>
      </c>
      <c r="K3" s="65">
        <f t="shared" si="0"/>
        <v>11.323070945667576</v>
      </c>
      <c r="L3" s="65">
        <f t="shared" si="0"/>
        <v>10.914396568682802</v>
      </c>
      <c r="M3" s="65">
        <f t="shared" si="0"/>
        <v>11.242872503675406</v>
      </c>
      <c r="N3" s="65">
        <f t="shared" si="0"/>
        <v>11.16708129932967</v>
      </c>
      <c r="O3" s="65">
        <f t="shared" si="0"/>
        <v>5.1636120342587741</v>
      </c>
      <c r="P3" s="65">
        <f t="shared" si="0"/>
        <v>6.2278650727496574</v>
      </c>
      <c r="Q3" s="65">
        <f t="shared" si="0"/>
        <v>7.0425134719000475</v>
      </c>
      <c r="R3" s="65">
        <f t="shared" ref="R3:V3" si="1">SUM(R4,R15,R17,R27)</f>
        <v>5.4250732446859171</v>
      </c>
      <c r="S3" s="65">
        <f t="shared" si="1"/>
        <v>8.4911319455834597</v>
      </c>
      <c r="T3" s="65">
        <f t="shared" si="1"/>
        <v>13.587570825262905</v>
      </c>
      <c r="U3" s="65">
        <f t="shared" si="1"/>
        <v>12.609503351024305</v>
      </c>
      <c r="V3" s="65">
        <f t="shared" si="1"/>
        <v>11.140802491976793</v>
      </c>
      <c r="W3" s="65">
        <f t="shared" ref="W3:Y3" si="2">SUM(W4,W15,W17,W27)</f>
        <v>10.700417456588738</v>
      </c>
      <c r="X3" s="65">
        <f t="shared" si="2"/>
        <v>11.802404849767719</v>
      </c>
      <c r="Y3" s="65">
        <f t="shared" si="2"/>
        <v>11.451098077197402</v>
      </c>
      <c r="DA3" s="87" t="s">
        <v>690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2.8300612137114172</v>
      </c>
      <c r="D4" s="69">
        <f t="shared" si="3"/>
        <v>3.0674520702399812</v>
      </c>
      <c r="E4" s="69">
        <f t="shared" si="3"/>
        <v>3.2219593869907137</v>
      </c>
      <c r="F4" s="69">
        <f t="shared" si="3"/>
        <v>3.0131031678903621</v>
      </c>
      <c r="G4" s="69">
        <f t="shared" si="3"/>
        <v>2.6840451561323575</v>
      </c>
      <c r="H4" s="69">
        <f t="shared" si="3"/>
        <v>2.1067996616349065</v>
      </c>
      <c r="I4" s="69">
        <f t="shared" si="3"/>
        <v>2.8447926812873914</v>
      </c>
      <c r="J4" s="69">
        <f t="shared" si="3"/>
        <v>4.3733828032240147</v>
      </c>
      <c r="K4" s="69">
        <f t="shared" si="3"/>
        <v>3.1414344009178263</v>
      </c>
      <c r="L4" s="69">
        <f t="shared" si="3"/>
        <v>2.3834226651696988</v>
      </c>
      <c r="M4" s="69">
        <f t="shared" si="3"/>
        <v>2.9417025657798495</v>
      </c>
      <c r="N4" s="69">
        <f t="shared" si="3"/>
        <v>2.7454909992530148</v>
      </c>
      <c r="O4" s="69">
        <f t="shared" si="3"/>
        <v>1.1816919939498147</v>
      </c>
      <c r="P4" s="69">
        <f t="shared" si="3"/>
        <v>1.3635725938484702</v>
      </c>
      <c r="Q4" s="69">
        <f t="shared" si="3"/>
        <v>1.9006800624940963</v>
      </c>
      <c r="R4" s="69">
        <f t="shared" ref="R4:V4" si="4">SUM(R5:R14)</f>
        <v>1.1569417459149893</v>
      </c>
      <c r="S4" s="69">
        <f t="shared" si="4"/>
        <v>1.4562361287869279</v>
      </c>
      <c r="T4" s="69">
        <f t="shared" si="4"/>
        <v>3.1733557453964445</v>
      </c>
      <c r="U4" s="69">
        <f t="shared" si="4"/>
        <v>2.8608667098126594</v>
      </c>
      <c r="V4" s="69">
        <f t="shared" si="4"/>
        <v>2.8022908258136656</v>
      </c>
      <c r="W4" s="69">
        <f t="shared" ref="W4:Y4" si="5">SUM(W5:W14)</f>
        <v>2.7376354106643066</v>
      </c>
      <c r="X4" s="69">
        <f t="shared" si="5"/>
        <v>3.4014219491057185</v>
      </c>
      <c r="Y4" s="69">
        <f t="shared" si="5"/>
        <v>2.6464779480770395</v>
      </c>
      <c r="DA4" s="88" t="s">
        <v>691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X5" s="72">
        <v>0</v>
      </c>
      <c r="Y5" s="72">
        <v>0</v>
      </c>
      <c r="DA5" s="89" t="s">
        <v>692</v>
      </c>
    </row>
    <row r="6" spans="1:105" ht="12" customHeight="1" x14ac:dyDescent="0.25">
      <c r="A6" s="28" t="s">
        <v>74</v>
      </c>
      <c r="B6" s="72"/>
      <c r="C6" s="72">
        <v>0.57512474613334141</v>
      </c>
      <c r="D6" s="72">
        <v>0.8024702305529321</v>
      </c>
      <c r="E6" s="72">
        <v>0.75662030154425775</v>
      </c>
      <c r="F6" s="72">
        <v>0.65363388636312547</v>
      </c>
      <c r="G6" s="72">
        <v>0.36655059322756489</v>
      </c>
      <c r="H6" s="72">
        <v>0</v>
      </c>
      <c r="I6" s="72">
        <v>0</v>
      </c>
      <c r="J6" s="72">
        <v>0.31757287488946678</v>
      </c>
      <c r="K6" s="72">
        <v>0.4798245983087292</v>
      </c>
      <c r="L6" s="72">
        <v>0.6147082529082496</v>
      </c>
      <c r="M6" s="72">
        <v>0.72142955412622378</v>
      </c>
      <c r="N6" s="72">
        <v>0.60792935380289026</v>
      </c>
      <c r="O6" s="72">
        <v>0.28936342554922095</v>
      </c>
      <c r="P6" s="72">
        <v>0.17405195500808823</v>
      </c>
      <c r="Q6" s="72">
        <v>5.2632434094753794E-2</v>
      </c>
      <c r="R6" s="72">
        <v>9.587577776090303E-3</v>
      </c>
      <c r="S6" s="72">
        <v>0</v>
      </c>
      <c r="T6" s="72">
        <v>0</v>
      </c>
      <c r="U6" s="72">
        <v>0</v>
      </c>
      <c r="V6" s="72">
        <v>0.21896435490642377</v>
      </c>
      <c r="W6" s="72">
        <v>0.47478697992119506</v>
      </c>
      <c r="X6" s="72">
        <v>0.59350121801671396</v>
      </c>
      <c r="Y6" s="72">
        <v>0.43089834414659134</v>
      </c>
      <c r="DA6" s="89" t="s">
        <v>693</v>
      </c>
    </row>
    <row r="7" spans="1:105" ht="12" customHeight="1" x14ac:dyDescent="0.25">
      <c r="A7" s="28" t="s">
        <v>200</v>
      </c>
      <c r="B7" s="72"/>
      <c r="C7" s="72">
        <v>1.9233406450009067</v>
      </c>
      <c r="D7" s="72">
        <v>1.7190789236068373</v>
      </c>
      <c r="E7" s="72">
        <v>1.9237098786216384</v>
      </c>
      <c r="F7" s="72">
        <v>1.7486829059775353</v>
      </c>
      <c r="G7" s="72">
        <v>1.6634602065047817</v>
      </c>
      <c r="H7" s="72">
        <v>1.5750143386188507</v>
      </c>
      <c r="I7" s="72">
        <v>2.0947854134811843</v>
      </c>
      <c r="J7" s="72">
        <v>2.9358979217355912</v>
      </c>
      <c r="K7" s="72">
        <v>1.7720776791473387</v>
      </c>
      <c r="L7" s="72">
        <v>1.3972147331505063</v>
      </c>
      <c r="M7" s="72">
        <v>1.6291588896199052</v>
      </c>
      <c r="N7" s="72">
        <v>1.5343314642501169</v>
      </c>
      <c r="O7" s="72">
        <v>0.54155723705963765</v>
      </c>
      <c r="P7" s="72">
        <v>0.70413766064788719</v>
      </c>
      <c r="Q7" s="72">
        <v>0.74188212222236272</v>
      </c>
      <c r="R7" s="72">
        <v>0.29753223603077528</v>
      </c>
      <c r="S7" s="72">
        <v>0.36142388498742145</v>
      </c>
      <c r="T7" s="72">
        <v>0</v>
      </c>
      <c r="U7" s="72">
        <v>0.43795028399463237</v>
      </c>
      <c r="V7" s="72">
        <v>0.96219712175117145</v>
      </c>
      <c r="W7" s="72">
        <v>1.2530824988115985</v>
      </c>
      <c r="X7" s="72">
        <v>1.8091675485340348</v>
      </c>
      <c r="Y7" s="72">
        <v>1.4226772418596545</v>
      </c>
      <c r="DA7" s="89" t="s">
        <v>694</v>
      </c>
    </row>
    <row r="8" spans="1:105" ht="12" customHeight="1" x14ac:dyDescent="0.25">
      <c r="A8" s="28" t="s">
        <v>189</v>
      </c>
      <c r="B8" s="72"/>
      <c r="C8" s="72">
        <v>0</v>
      </c>
      <c r="D8" s="72">
        <v>0</v>
      </c>
      <c r="E8" s="72">
        <v>0</v>
      </c>
      <c r="F8" s="72">
        <v>0</v>
      </c>
      <c r="G8" s="72">
        <v>0</v>
      </c>
      <c r="H8" s="72">
        <v>0</v>
      </c>
      <c r="I8" s="72">
        <v>0</v>
      </c>
      <c r="J8" s="72">
        <v>0</v>
      </c>
      <c r="K8" s="72">
        <v>0</v>
      </c>
      <c r="L8" s="72">
        <v>0</v>
      </c>
      <c r="M8" s="72">
        <v>0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X8" s="72">
        <v>0</v>
      </c>
      <c r="Y8" s="72">
        <v>0</v>
      </c>
      <c r="DA8" s="89" t="s">
        <v>695</v>
      </c>
    </row>
    <row r="9" spans="1:105" ht="12" customHeight="1" x14ac:dyDescent="0.25">
      <c r="A9" s="28" t="s">
        <v>202</v>
      </c>
      <c r="B9" s="72"/>
      <c r="C9" s="72">
        <v>7.5145217071243539E-2</v>
      </c>
      <c r="D9" s="72">
        <v>0.11226795371488049</v>
      </c>
      <c r="E9" s="72">
        <v>0.12579094413630937</v>
      </c>
      <c r="F9" s="72">
        <v>0.19220715909071406</v>
      </c>
      <c r="G9" s="72">
        <v>0.26451991288159765</v>
      </c>
      <c r="H9" s="72">
        <v>0.22372884783566138</v>
      </c>
      <c r="I9" s="72">
        <v>0.52014500675717301</v>
      </c>
      <c r="J9" s="72">
        <v>0.84007091070406681</v>
      </c>
      <c r="K9" s="72">
        <v>0.57523513898458756</v>
      </c>
      <c r="L9" s="72">
        <v>0.11870366627347088</v>
      </c>
      <c r="M9" s="72">
        <v>0.24016462991150098</v>
      </c>
      <c r="N9" s="72">
        <v>0.2901274119677531</v>
      </c>
      <c r="O9" s="72">
        <v>0.20385080711323053</v>
      </c>
      <c r="P9" s="72">
        <v>0.21537158808073772</v>
      </c>
      <c r="Q9" s="72">
        <v>0.66503376513624979</v>
      </c>
      <c r="R9" s="72">
        <v>0.42362330844754287</v>
      </c>
      <c r="S9" s="72">
        <v>0.48754291618722007</v>
      </c>
      <c r="T9" s="72">
        <v>0.28315358426750609</v>
      </c>
      <c r="U9" s="72">
        <v>0.22281701124275674</v>
      </c>
      <c r="V9" s="72">
        <v>0.30028846265457454</v>
      </c>
      <c r="W9" s="72">
        <v>0.34908436835060169</v>
      </c>
      <c r="X9" s="72">
        <v>0.49075369394218094</v>
      </c>
      <c r="Y9" s="72">
        <v>0.42462694005095075</v>
      </c>
      <c r="DA9" s="89" t="s">
        <v>696</v>
      </c>
    </row>
    <row r="10" spans="1:105" ht="12" customHeight="1" x14ac:dyDescent="0.25">
      <c r="A10" s="28" t="s">
        <v>197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697</v>
      </c>
    </row>
    <row r="11" spans="1:105" ht="12" customHeight="1" x14ac:dyDescent="0.25">
      <c r="A11" s="28" t="s">
        <v>198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DA11" s="89" t="s">
        <v>698</v>
      </c>
    </row>
    <row r="12" spans="1:105" ht="12" customHeight="1" x14ac:dyDescent="0.25">
      <c r="A12" s="28" t="s">
        <v>95</v>
      </c>
      <c r="B12" s="72"/>
      <c r="C12" s="72">
        <v>6.2604475553574351E-3</v>
      </c>
      <c r="D12" s="72">
        <v>1.4908264738644246E-2</v>
      </c>
      <c r="E12" s="72">
        <v>1.7773486821902634E-2</v>
      </c>
      <c r="F12" s="72">
        <v>1.5182970218384237E-2</v>
      </c>
      <c r="G12" s="72">
        <v>2.0327192493000728E-2</v>
      </c>
      <c r="H12" s="72">
        <v>2.6194505203315385E-2</v>
      </c>
      <c r="I12" s="72">
        <v>8.0403422571884028E-2</v>
      </c>
      <c r="J12" s="72">
        <v>0.11365603323699845</v>
      </c>
      <c r="K12" s="72">
        <v>0.11484723687930128</v>
      </c>
      <c r="L12" s="72">
        <v>0.23527682416023898</v>
      </c>
      <c r="M12" s="72">
        <v>0.2307709651343427</v>
      </c>
      <c r="N12" s="72">
        <v>0.26204245454089103</v>
      </c>
      <c r="O12" s="72">
        <v>0.1099572651995374</v>
      </c>
      <c r="P12" s="72">
        <v>0.1033984152476049</v>
      </c>
      <c r="Q12" s="72">
        <v>8.4966513506680094E-2</v>
      </c>
      <c r="R12" s="72">
        <v>0.16595196890782551</v>
      </c>
      <c r="S12" s="72">
        <v>0.30069357703285787</v>
      </c>
      <c r="T12" s="72">
        <v>2.5867937108816532</v>
      </c>
      <c r="U12" s="72">
        <v>1.4916717779662469</v>
      </c>
      <c r="V12" s="72">
        <v>0.68659928228090839</v>
      </c>
      <c r="W12" s="72">
        <v>0.37191773813868384</v>
      </c>
      <c r="X12" s="72">
        <v>0.36168161047050545</v>
      </c>
      <c r="Y12" s="72">
        <v>0.34818178900002128</v>
      </c>
      <c r="DA12" s="89" t="s">
        <v>699</v>
      </c>
    </row>
    <row r="13" spans="1:105" ht="12" customHeight="1" x14ac:dyDescent="0.25">
      <c r="A13" s="73" t="s">
        <v>94</v>
      </c>
      <c r="B13" s="74"/>
      <c r="C13" s="74">
        <v>0.22392184569761955</v>
      </c>
      <c r="D13" s="74">
        <v>0.38998575477787395</v>
      </c>
      <c r="E13" s="74">
        <v>0.36921062807040472</v>
      </c>
      <c r="F13" s="74">
        <v>0.37492956723735815</v>
      </c>
      <c r="G13" s="74">
        <v>0.34509922414875704</v>
      </c>
      <c r="H13" s="74">
        <v>0.26500079670649235</v>
      </c>
      <c r="I13" s="74">
        <v>0.12865279765807969</v>
      </c>
      <c r="J13" s="74">
        <v>0.13591801723734842</v>
      </c>
      <c r="K13" s="74">
        <v>0.17740907494619762</v>
      </c>
      <c r="L13" s="74">
        <v>0</v>
      </c>
      <c r="M13" s="74">
        <v>9.6426222133327383E-2</v>
      </c>
      <c r="N13" s="74">
        <v>3.4081847599753003E-2</v>
      </c>
      <c r="O13" s="74">
        <v>2.8959458736959987E-2</v>
      </c>
      <c r="P13" s="74">
        <v>0.15579456908979661</v>
      </c>
      <c r="Q13" s="74">
        <v>0.34542077862743714</v>
      </c>
      <c r="R13" s="74">
        <v>0.25544730858217457</v>
      </c>
      <c r="S13" s="74">
        <v>0.30035016190250452</v>
      </c>
      <c r="T13" s="74">
        <v>0.30227806810216812</v>
      </c>
      <c r="U13" s="74">
        <v>0.70318304048620417</v>
      </c>
      <c r="V13" s="74">
        <v>0.62131928858745478</v>
      </c>
      <c r="W13" s="74">
        <v>0.27023705276345328</v>
      </c>
      <c r="X13" s="74">
        <v>0.12053460164858279</v>
      </c>
      <c r="Y13" s="74">
        <v>0</v>
      </c>
      <c r="DA13" s="90" t="s">
        <v>700</v>
      </c>
    </row>
    <row r="14" spans="1:105" ht="12" customHeight="1" x14ac:dyDescent="0.25">
      <c r="A14" s="75" t="s">
        <v>97</v>
      </c>
      <c r="B14" s="76"/>
      <c r="C14" s="76">
        <v>2.6268312252948407E-2</v>
      </c>
      <c r="D14" s="76">
        <v>2.8740942848813258E-2</v>
      </c>
      <c r="E14" s="76">
        <v>2.8854147796200495E-2</v>
      </c>
      <c r="F14" s="76">
        <v>2.846667900324526E-2</v>
      </c>
      <c r="G14" s="76">
        <v>2.4088026876655511E-2</v>
      </c>
      <c r="H14" s="76">
        <v>1.6861173270586709E-2</v>
      </c>
      <c r="I14" s="76">
        <v>2.080604081907008E-2</v>
      </c>
      <c r="J14" s="76">
        <v>3.0267045420542399E-2</v>
      </c>
      <c r="K14" s="76">
        <v>2.2040672651672234E-2</v>
      </c>
      <c r="L14" s="76">
        <v>1.7519188677233184E-2</v>
      </c>
      <c r="M14" s="76">
        <v>2.3752304854549711E-2</v>
      </c>
      <c r="N14" s="76">
        <v>1.69784670916104E-2</v>
      </c>
      <c r="O14" s="76">
        <v>8.0038002912282691E-3</v>
      </c>
      <c r="P14" s="76">
        <v>1.0818405774355748E-2</v>
      </c>
      <c r="Q14" s="76">
        <v>1.0744448906612518E-2</v>
      </c>
      <c r="R14" s="76">
        <v>4.7993461705806029E-3</v>
      </c>
      <c r="S14" s="76">
        <v>6.2255886769237746E-3</v>
      </c>
      <c r="T14" s="76">
        <v>1.1303821451173737E-3</v>
      </c>
      <c r="U14" s="76">
        <v>5.2445961228189883E-3</v>
      </c>
      <c r="V14" s="76">
        <v>1.2922315633132415E-2</v>
      </c>
      <c r="W14" s="76">
        <v>1.8526772678774124E-2</v>
      </c>
      <c r="X14" s="76">
        <v>2.578327649370047E-2</v>
      </c>
      <c r="Y14" s="76">
        <v>2.0093633019821425E-2</v>
      </c>
      <c r="DA14" s="91" t="s">
        <v>701</v>
      </c>
    </row>
    <row r="15" spans="1:105" ht="12.95" customHeight="1" x14ac:dyDescent="0.25">
      <c r="A15" s="68" t="s">
        <v>92</v>
      </c>
      <c r="B15" s="69"/>
      <c r="C15" s="69">
        <f t="shared" ref="C15:Y15" si="6">C16</f>
        <v>0</v>
      </c>
      <c r="D15" s="69">
        <f t="shared" si="6"/>
        <v>1.2276940538189405</v>
      </c>
      <c r="E15" s="69">
        <f t="shared" si="6"/>
        <v>3.3800935869566819</v>
      </c>
      <c r="F15" s="69">
        <f t="shared" si="6"/>
        <v>3.5563135734243816</v>
      </c>
      <c r="G15" s="69">
        <f t="shared" si="6"/>
        <v>4.2977212553190745</v>
      </c>
      <c r="H15" s="69">
        <f t="shared" si="6"/>
        <v>3.7653368350358716</v>
      </c>
      <c r="I15" s="69">
        <f t="shared" si="6"/>
        <v>6.4294248585449134</v>
      </c>
      <c r="J15" s="69">
        <f t="shared" si="6"/>
        <v>7.0600253101826347</v>
      </c>
      <c r="K15" s="69">
        <f t="shared" si="6"/>
        <v>3.9246081408042279</v>
      </c>
      <c r="L15" s="69">
        <f t="shared" si="6"/>
        <v>4.6291717503393262</v>
      </c>
      <c r="M15" s="69">
        <f t="shared" si="6"/>
        <v>3.9865630617357799</v>
      </c>
      <c r="N15" s="69">
        <f t="shared" si="6"/>
        <v>4.5497872675105206</v>
      </c>
      <c r="O15" s="69">
        <f t="shared" si="6"/>
        <v>1.9454324371906537</v>
      </c>
      <c r="P15" s="69">
        <f t="shared" si="6"/>
        <v>2.1160456190680992</v>
      </c>
      <c r="Q15" s="69">
        <f t="shared" si="6"/>
        <v>2.2343158010674484</v>
      </c>
      <c r="R15" s="69">
        <f t="shared" si="6"/>
        <v>2.3315891999621767</v>
      </c>
      <c r="S15" s="69">
        <f t="shared" si="6"/>
        <v>4.0117817777983484</v>
      </c>
      <c r="T15" s="69">
        <f t="shared" si="6"/>
        <v>6.7545941430155789</v>
      </c>
      <c r="U15" s="69">
        <f t="shared" si="6"/>
        <v>6.0295403520397102</v>
      </c>
      <c r="V15" s="69">
        <f t="shared" si="6"/>
        <v>4.4804992372503962</v>
      </c>
      <c r="W15" s="69">
        <f t="shared" si="6"/>
        <v>3.7570195036448566</v>
      </c>
      <c r="X15" s="69">
        <f t="shared" si="6"/>
        <v>3.5950136631402487</v>
      </c>
      <c r="Y15" s="69">
        <f t="shared" si="6"/>
        <v>4.5040615203524323</v>
      </c>
      <c r="DA15" s="88" t="s">
        <v>702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1.2276940538189405</v>
      </c>
      <c r="E16" s="72">
        <v>3.3800935869566819</v>
      </c>
      <c r="F16" s="72">
        <v>3.5563135734243816</v>
      </c>
      <c r="G16" s="72">
        <v>4.2977212553190745</v>
      </c>
      <c r="H16" s="72">
        <v>3.7653368350358716</v>
      </c>
      <c r="I16" s="72">
        <v>6.4294248585449134</v>
      </c>
      <c r="J16" s="72">
        <v>7.0600253101826347</v>
      </c>
      <c r="K16" s="72">
        <v>3.9246081408042279</v>
      </c>
      <c r="L16" s="72">
        <v>4.6291717503393262</v>
      </c>
      <c r="M16" s="72">
        <v>3.9865630617357799</v>
      </c>
      <c r="N16" s="72">
        <v>4.5497872675105206</v>
      </c>
      <c r="O16" s="72">
        <v>1.9454324371906537</v>
      </c>
      <c r="P16" s="72">
        <v>2.1160456190680992</v>
      </c>
      <c r="Q16" s="72">
        <v>2.2343158010674484</v>
      </c>
      <c r="R16" s="72">
        <v>2.3315891999621767</v>
      </c>
      <c r="S16" s="72">
        <v>4.0117817777983484</v>
      </c>
      <c r="T16" s="72">
        <v>6.7545941430155789</v>
      </c>
      <c r="U16" s="72">
        <v>6.0295403520397102</v>
      </c>
      <c r="V16" s="72">
        <v>4.4804992372503962</v>
      </c>
      <c r="W16" s="72">
        <v>3.7570195036448566</v>
      </c>
      <c r="X16" s="72">
        <v>3.5950136631402487</v>
      </c>
      <c r="Y16" s="72">
        <v>4.5040615203524323</v>
      </c>
      <c r="DA16" s="89" t="s">
        <v>703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1.6205425538056644</v>
      </c>
      <c r="D17" s="69">
        <f t="shared" si="7"/>
        <v>1.8330500327021351</v>
      </c>
      <c r="E17" s="69">
        <f t="shared" si="7"/>
        <v>2.0119834919411317</v>
      </c>
      <c r="F17" s="69">
        <f t="shared" si="7"/>
        <v>2.2264711464757974</v>
      </c>
      <c r="G17" s="69">
        <f t="shared" si="7"/>
        <v>2.538546193109287</v>
      </c>
      <c r="H17" s="69">
        <f t="shared" si="7"/>
        <v>1.8732675992809993</v>
      </c>
      <c r="I17" s="69">
        <f t="shared" si="7"/>
        <v>3.1091343378833995</v>
      </c>
      <c r="J17" s="69">
        <f t="shared" si="7"/>
        <v>5.2824351026304521</v>
      </c>
      <c r="K17" s="69">
        <f t="shared" si="7"/>
        <v>3.4743632751752109</v>
      </c>
      <c r="L17" s="69">
        <f t="shared" si="7"/>
        <v>3.1982209201268983</v>
      </c>
      <c r="M17" s="69">
        <f t="shared" si="7"/>
        <v>3.4998472828708667</v>
      </c>
      <c r="N17" s="69">
        <f t="shared" si="7"/>
        <v>3.1788329667879727</v>
      </c>
      <c r="O17" s="69">
        <f t="shared" si="7"/>
        <v>1.6391378444395974</v>
      </c>
      <c r="P17" s="69">
        <f t="shared" si="7"/>
        <v>2.155550097658518</v>
      </c>
      <c r="Q17" s="69">
        <f t="shared" si="7"/>
        <v>2.3212766334093708</v>
      </c>
      <c r="R17" s="69">
        <f t="shared" ref="R17:V17" si="8">SUM(R18:R26)</f>
        <v>1.5573112346869888</v>
      </c>
      <c r="S17" s="69">
        <f t="shared" si="8"/>
        <v>2.4236496150824403</v>
      </c>
      <c r="T17" s="69">
        <f t="shared" si="8"/>
        <v>2.958172381175407</v>
      </c>
      <c r="U17" s="69">
        <f t="shared" si="8"/>
        <v>2.9036919762762783</v>
      </c>
      <c r="V17" s="69">
        <f t="shared" si="8"/>
        <v>2.9986444558871765</v>
      </c>
      <c r="W17" s="69">
        <f t="shared" ref="W17:Y17" si="9">SUM(W18:W26)</f>
        <v>3.2812138271674738</v>
      </c>
      <c r="X17" s="69">
        <f t="shared" si="9"/>
        <v>3.7895096948550688</v>
      </c>
      <c r="Y17" s="69">
        <f t="shared" si="9"/>
        <v>3.4258854797325413</v>
      </c>
      <c r="DA17" s="88" t="s">
        <v>704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0</v>
      </c>
      <c r="DA18" s="89" t="s">
        <v>705</v>
      </c>
    </row>
    <row r="19" spans="1:105" s="2" customFormat="1" ht="12" customHeight="1" x14ac:dyDescent="0.25">
      <c r="A19" s="28" t="s">
        <v>74</v>
      </c>
      <c r="B19" s="72"/>
      <c r="C19" s="72">
        <v>3.1535711520738488E-2</v>
      </c>
      <c r="D19" s="72">
        <v>3.1831883758473054E-2</v>
      </c>
      <c r="E19" s="72">
        <v>3.2293875803717634E-2</v>
      </c>
      <c r="F19" s="72">
        <v>3.3108914514031682E-2</v>
      </c>
      <c r="G19" s="72">
        <v>3.7802602304823123E-2</v>
      </c>
      <c r="H19" s="72">
        <v>3.4758754869879852E-2</v>
      </c>
      <c r="I19" s="72">
        <v>2.4799070334947396E-2</v>
      </c>
      <c r="J19" s="72">
        <v>4.8580895388982775E-2</v>
      </c>
      <c r="K19" s="72">
        <v>5.0872294849034355E-2</v>
      </c>
      <c r="L19" s="72">
        <v>4.5586012012307747E-2</v>
      </c>
      <c r="M19" s="72">
        <v>5.5392377770670284E-2</v>
      </c>
      <c r="N19" s="72">
        <v>5.7099705770047478E-2</v>
      </c>
      <c r="O19" s="72">
        <v>1.9179757926453385E-2</v>
      </c>
      <c r="P19" s="72">
        <v>4.3626523977471604E-2</v>
      </c>
      <c r="Q19" s="72">
        <v>5.1392787403606907E-2</v>
      </c>
      <c r="R19" s="72">
        <v>4.1021698610902213E-2</v>
      </c>
      <c r="S19" s="72">
        <v>5.8296488740475445E-2</v>
      </c>
      <c r="T19" s="72">
        <v>8.3074676472009654E-2</v>
      </c>
      <c r="U19" s="72">
        <v>9.4189243701740449E-2</v>
      </c>
      <c r="V19" s="72">
        <v>7.1545103088451203E-2</v>
      </c>
      <c r="W19" s="72">
        <v>7.5393836031555347E-2</v>
      </c>
      <c r="X19" s="72">
        <v>7.3751089198424505E-2</v>
      </c>
      <c r="Y19" s="72">
        <v>3.7062410229928525E-2</v>
      </c>
      <c r="DA19" s="89" t="s">
        <v>706</v>
      </c>
    </row>
    <row r="20" spans="1:105" ht="12" customHeight="1" x14ac:dyDescent="0.25">
      <c r="A20" s="28" t="s">
        <v>200</v>
      </c>
      <c r="B20" s="72"/>
      <c r="C20" s="72">
        <v>3.0667140755121086E-3</v>
      </c>
      <c r="D20" s="72">
        <v>4.6276817249524642E-3</v>
      </c>
      <c r="E20" s="72">
        <v>5.0319028246331044E-3</v>
      </c>
      <c r="F20" s="72">
        <v>6.531295511014096E-3</v>
      </c>
      <c r="G20" s="72">
        <v>9.4014741205225953E-3</v>
      </c>
      <c r="H20" s="72">
        <v>1.2351718456790924E-2</v>
      </c>
      <c r="I20" s="72">
        <v>1.6123363498781237E-2</v>
      </c>
      <c r="J20" s="72">
        <v>7.1306060873601307E-2</v>
      </c>
      <c r="K20" s="72">
        <v>2.7489601666539975E-2</v>
      </c>
      <c r="L20" s="72">
        <v>2.7640119673861152E-2</v>
      </c>
      <c r="M20" s="72">
        <v>3.8308725015861828E-2</v>
      </c>
      <c r="N20" s="72">
        <v>4.5338410353686159E-2</v>
      </c>
      <c r="O20" s="72">
        <v>1.0894579253368042E-2</v>
      </c>
      <c r="P20" s="72">
        <v>7.8223820154086653E-5</v>
      </c>
      <c r="Q20" s="72">
        <v>2.2999895666479357E-2</v>
      </c>
      <c r="R20" s="72">
        <v>6.2070749470453743E-3</v>
      </c>
      <c r="S20" s="72">
        <v>1.168295926574703E-2</v>
      </c>
      <c r="T20" s="72">
        <v>0</v>
      </c>
      <c r="U20" s="72">
        <v>5.3831905689621269E-2</v>
      </c>
      <c r="V20" s="72">
        <v>6.0252508191010329E-2</v>
      </c>
      <c r="W20" s="72">
        <v>8.0988968407846529E-2</v>
      </c>
      <c r="X20" s="72">
        <v>5.7679675885056195E-2</v>
      </c>
      <c r="Y20" s="72">
        <v>2.690419067313644E-2</v>
      </c>
      <c r="DA20" s="89" t="s">
        <v>707</v>
      </c>
    </row>
    <row r="21" spans="1:105" ht="12" customHeight="1" x14ac:dyDescent="0.25">
      <c r="A21" s="28" t="s">
        <v>189</v>
      </c>
      <c r="B21" s="72"/>
      <c r="C21" s="72">
        <v>0</v>
      </c>
      <c r="D21" s="72">
        <v>0</v>
      </c>
      <c r="E21" s="72">
        <v>0</v>
      </c>
      <c r="F21" s="72">
        <v>0</v>
      </c>
      <c r="G21" s="72">
        <v>0</v>
      </c>
      <c r="H21" s="72">
        <v>0</v>
      </c>
      <c r="I21" s="72">
        <v>0</v>
      </c>
      <c r="J21" s="72">
        <v>0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X21" s="72">
        <v>0</v>
      </c>
      <c r="Y21" s="72">
        <v>0</v>
      </c>
      <c r="DA21" s="89" t="s">
        <v>708</v>
      </c>
    </row>
    <row r="22" spans="1:105" ht="12" customHeight="1" x14ac:dyDescent="0.25">
      <c r="A22" s="28" t="s">
        <v>202</v>
      </c>
      <c r="B22" s="72"/>
      <c r="C22" s="72">
        <v>0</v>
      </c>
      <c r="D22" s="72">
        <v>1.6974973858172222E-4</v>
      </c>
      <c r="E22" s="72">
        <v>1.5827017046823533E-4</v>
      </c>
      <c r="F22" s="72">
        <v>5.1019955133971729E-4</v>
      </c>
      <c r="G22" s="72">
        <v>1.0197652466616448E-3</v>
      </c>
      <c r="H22" s="72">
        <v>1.2088935997619859E-3</v>
      </c>
      <c r="I22" s="72">
        <v>3.2840438857852554E-3</v>
      </c>
      <c r="J22" s="72">
        <v>6.9368787221419292E-3</v>
      </c>
      <c r="K22" s="72">
        <v>2.4219578518138141E-3</v>
      </c>
      <c r="L22" s="72">
        <v>2.032520178951329E-4</v>
      </c>
      <c r="M22" s="72">
        <v>4.2307284799987586E-4</v>
      </c>
      <c r="N22" s="72">
        <v>6.2760128613965861E-4</v>
      </c>
      <c r="O22" s="72">
        <v>1.0302653250919166E-4</v>
      </c>
      <c r="P22" s="72">
        <v>1.7746586671500069E-5</v>
      </c>
      <c r="Q22" s="72">
        <v>1.2695000658566541E-3</v>
      </c>
      <c r="R22" s="72">
        <v>1.0669909188789077E-3</v>
      </c>
      <c r="S22" s="72">
        <v>1.5385653661122891E-3</v>
      </c>
      <c r="T22" s="72">
        <v>1.7332144369792499E-3</v>
      </c>
      <c r="U22" s="72">
        <v>1.3352956798929497E-3</v>
      </c>
      <c r="V22" s="72">
        <v>1.5549241604588633E-3</v>
      </c>
      <c r="W22" s="72">
        <v>1.5264910125308486E-3</v>
      </c>
      <c r="X22" s="72">
        <v>2.0865182536755253E-3</v>
      </c>
      <c r="Y22" s="72">
        <v>5.9236884621249801E-6</v>
      </c>
      <c r="DA22" s="89" t="s">
        <v>709</v>
      </c>
    </row>
    <row r="23" spans="1:105" ht="12" customHeight="1" x14ac:dyDescent="0.25">
      <c r="A23" s="28" t="s">
        <v>197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710</v>
      </c>
    </row>
    <row r="24" spans="1:105" ht="12" customHeight="1" x14ac:dyDescent="0.25">
      <c r="A24" s="28" t="s">
        <v>198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DA24" s="89" t="s">
        <v>711</v>
      </c>
    </row>
    <row r="25" spans="1:105" ht="12" customHeight="1" x14ac:dyDescent="0.25">
      <c r="A25" s="73" t="s">
        <v>53</v>
      </c>
      <c r="B25" s="74"/>
      <c r="C25" s="74">
        <v>0.21786397581019726</v>
      </c>
      <c r="D25" s="74">
        <v>0.34912947373378189</v>
      </c>
      <c r="E25" s="74">
        <v>0.48376974076580714</v>
      </c>
      <c r="F25" s="74">
        <v>0.51224595819052243</v>
      </c>
      <c r="G25" s="74">
        <v>0.70432771259995008</v>
      </c>
      <c r="H25" s="74">
        <v>0.48037002585582755</v>
      </c>
      <c r="I25" s="74">
        <v>0.65120343887883914</v>
      </c>
      <c r="J25" s="74">
        <v>1.052809726468928</v>
      </c>
      <c r="K25" s="74">
        <v>0.69728504012034209</v>
      </c>
      <c r="L25" s="74">
        <v>0.56900646952772227</v>
      </c>
      <c r="M25" s="74">
        <v>0.63077844633837687</v>
      </c>
      <c r="N25" s="74">
        <v>0.41189519067805114</v>
      </c>
      <c r="O25" s="74">
        <v>0.18760009898324356</v>
      </c>
      <c r="P25" s="74">
        <v>0.1667825812347212</v>
      </c>
      <c r="Q25" s="74">
        <v>9.680113147570181E-2</v>
      </c>
      <c r="R25" s="74">
        <v>9.55743040464654E-2</v>
      </c>
      <c r="S25" s="74">
        <v>0.24789682216761783</v>
      </c>
      <c r="T25" s="74">
        <v>0.24017024842888618</v>
      </c>
      <c r="U25" s="74">
        <v>0.24406623489829693</v>
      </c>
      <c r="V25" s="74">
        <v>0.24173094395210737</v>
      </c>
      <c r="W25" s="74">
        <v>0.74884439373014677</v>
      </c>
      <c r="X25" s="74">
        <v>0.18559889962336137</v>
      </c>
      <c r="Y25" s="74">
        <v>0.1963415408461843</v>
      </c>
      <c r="DA25" s="90" t="s">
        <v>712</v>
      </c>
    </row>
    <row r="26" spans="1:105" ht="12" customHeight="1" x14ac:dyDescent="0.25">
      <c r="A26" s="32" t="s">
        <v>52</v>
      </c>
      <c r="B26" s="77"/>
      <c r="C26" s="77">
        <v>1.3680761523992164</v>
      </c>
      <c r="D26" s="77">
        <v>1.4472912437463459</v>
      </c>
      <c r="E26" s="77">
        <v>1.4907297023765056</v>
      </c>
      <c r="F26" s="77">
        <v>1.6740747787088894</v>
      </c>
      <c r="G26" s="77">
        <v>1.7859946388373293</v>
      </c>
      <c r="H26" s="77">
        <v>1.3445782064987388</v>
      </c>
      <c r="I26" s="77">
        <v>2.4137244212850466</v>
      </c>
      <c r="J26" s="77">
        <v>4.102801541176798</v>
      </c>
      <c r="K26" s="77">
        <v>2.6962943806874806</v>
      </c>
      <c r="L26" s="77">
        <v>2.5557850668951119</v>
      </c>
      <c r="M26" s="77">
        <v>2.7749446608979578</v>
      </c>
      <c r="N26" s="77">
        <v>2.6638720587000484</v>
      </c>
      <c r="O26" s="77">
        <v>1.4213603817440232</v>
      </c>
      <c r="P26" s="77">
        <v>1.9450450220394995</v>
      </c>
      <c r="Q26" s="77">
        <v>2.1488133187977261</v>
      </c>
      <c r="R26" s="77">
        <v>1.413441166163697</v>
      </c>
      <c r="S26" s="77">
        <v>2.1042347795424878</v>
      </c>
      <c r="T26" s="77">
        <v>2.6331942418375318</v>
      </c>
      <c r="U26" s="77">
        <v>2.5102692963067268</v>
      </c>
      <c r="V26" s="77">
        <v>2.6235609764951486</v>
      </c>
      <c r="W26" s="77">
        <v>2.3744601379853942</v>
      </c>
      <c r="X26" s="77">
        <v>3.4703935118945513</v>
      </c>
      <c r="Y26" s="77">
        <v>3.1655714142948299</v>
      </c>
      <c r="DA26" s="92" t="s">
        <v>713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0.6111519043200373</v>
      </c>
      <c r="D27" s="69">
        <f t="shared" si="10"/>
        <v>0.65242214718399483</v>
      </c>
      <c r="E27" s="69">
        <f t="shared" si="10"/>
        <v>0.67709446217321634</v>
      </c>
      <c r="F27" s="69">
        <f t="shared" si="10"/>
        <v>0.73750627902490606</v>
      </c>
      <c r="G27" s="69">
        <f t="shared" si="10"/>
        <v>0.75042664601298004</v>
      </c>
      <c r="H27" s="69">
        <f t="shared" si="10"/>
        <v>0.50794673502782473</v>
      </c>
      <c r="I27" s="69">
        <f t="shared" si="10"/>
        <v>0.73224010079491719</v>
      </c>
      <c r="J27" s="69">
        <f t="shared" si="10"/>
        <v>1.1801448855751051</v>
      </c>
      <c r="K27" s="69">
        <f t="shared" si="10"/>
        <v>0.78266512877030903</v>
      </c>
      <c r="L27" s="69">
        <f t="shared" si="10"/>
        <v>0.70358123304687892</v>
      </c>
      <c r="M27" s="69">
        <f t="shared" si="10"/>
        <v>0.81475959328891068</v>
      </c>
      <c r="N27" s="69">
        <f t="shared" si="10"/>
        <v>0.69297006577816223</v>
      </c>
      <c r="O27" s="69">
        <f t="shared" si="10"/>
        <v>0.39734975867870825</v>
      </c>
      <c r="P27" s="69">
        <f t="shared" si="10"/>
        <v>0.59269676217457012</v>
      </c>
      <c r="Q27" s="69">
        <f t="shared" si="10"/>
        <v>0.58624097492913174</v>
      </c>
      <c r="R27" s="69">
        <f t="shared" ref="R27:V27" si="11">SUM(R28:R32)</f>
        <v>0.37923106412176333</v>
      </c>
      <c r="S27" s="69">
        <f t="shared" si="11"/>
        <v>0.59946442391574339</v>
      </c>
      <c r="T27" s="69">
        <f t="shared" si="11"/>
        <v>0.70144855567547404</v>
      </c>
      <c r="U27" s="69">
        <f t="shared" si="11"/>
        <v>0.81540431289565674</v>
      </c>
      <c r="V27" s="69">
        <f t="shared" si="11"/>
        <v>0.85936797302555457</v>
      </c>
      <c r="W27" s="69">
        <f t="shared" ref="W27:Y27" si="12">SUM(W28:W32)</f>
        <v>0.92454871511209991</v>
      </c>
      <c r="X27" s="69">
        <f t="shared" si="12"/>
        <v>1.0164595426666829</v>
      </c>
      <c r="Y27" s="69">
        <f t="shared" si="12"/>
        <v>0.8746731290353893</v>
      </c>
      <c r="DA27" s="88" t="s">
        <v>714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715</v>
      </c>
    </row>
    <row r="29" spans="1:105" s="2" customFormat="1" ht="12" customHeight="1" x14ac:dyDescent="0.25">
      <c r="A29" s="28" t="s">
        <v>74</v>
      </c>
      <c r="B29" s="72"/>
      <c r="C29" s="72">
        <v>0.33645503388756698</v>
      </c>
      <c r="D29" s="72">
        <v>0.38002892141307892</v>
      </c>
      <c r="E29" s="72">
        <v>0.43060107265787545</v>
      </c>
      <c r="F29" s="72">
        <v>0.44443294092896701</v>
      </c>
      <c r="G29" s="72">
        <v>0.47497100797031599</v>
      </c>
      <c r="H29" s="72">
        <v>0.34081551414700478</v>
      </c>
      <c r="I29" s="72">
        <v>0.50663760236318978</v>
      </c>
      <c r="J29" s="72">
        <v>0.80192761631488052</v>
      </c>
      <c r="K29" s="72">
        <v>0.44097174274956852</v>
      </c>
      <c r="L29" s="72">
        <v>0.4341682126691418</v>
      </c>
      <c r="M29" s="72">
        <v>0.50555211155988333</v>
      </c>
      <c r="N29" s="72">
        <v>0.49325630902432743</v>
      </c>
      <c r="O29" s="72">
        <v>0.21431147373816045</v>
      </c>
      <c r="P29" s="72">
        <v>0.25575234520659429</v>
      </c>
      <c r="Q29" s="72">
        <v>0.33376981156469182</v>
      </c>
      <c r="R29" s="72">
        <v>0.21222492274569366</v>
      </c>
      <c r="S29" s="72">
        <v>0.31507926914826717</v>
      </c>
      <c r="T29" s="72">
        <v>0.37271796558237047</v>
      </c>
      <c r="U29" s="72">
        <v>0.47479883035867176</v>
      </c>
      <c r="V29" s="72">
        <v>0.42277675691065353</v>
      </c>
      <c r="W29" s="72">
        <v>0.47080854282010032</v>
      </c>
      <c r="X29" s="72">
        <v>0.62896861224768974</v>
      </c>
      <c r="Y29" s="72">
        <v>0.66339160699449251</v>
      </c>
      <c r="DA29" s="89" t="s">
        <v>716</v>
      </c>
    </row>
    <row r="30" spans="1:105" ht="12" customHeight="1" x14ac:dyDescent="0.25">
      <c r="A30" s="28" t="s">
        <v>189</v>
      </c>
      <c r="B30" s="72"/>
      <c r="C30" s="72">
        <v>0</v>
      </c>
      <c r="D30" s="72">
        <v>0</v>
      </c>
      <c r="E30" s="72">
        <v>0</v>
      </c>
      <c r="F30" s="72">
        <v>0</v>
      </c>
      <c r="G30" s="72">
        <v>0</v>
      </c>
      <c r="H30" s="72">
        <v>0</v>
      </c>
      <c r="I30" s="72">
        <v>0</v>
      </c>
      <c r="J30" s="72">
        <v>0</v>
      </c>
      <c r="K30" s="72">
        <v>0</v>
      </c>
      <c r="L30" s="72">
        <v>0</v>
      </c>
      <c r="M30" s="72">
        <v>0</v>
      </c>
      <c r="N30" s="72">
        <v>0</v>
      </c>
      <c r="O30" s="72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  <c r="X30" s="72">
        <v>0</v>
      </c>
      <c r="Y30" s="72">
        <v>0</v>
      </c>
      <c r="DA30" s="89" t="s">
        <v>717</v>
      </c>
    </row>
    <row r="31" spans="1:105" ht="12" customHeight="1" x14ac:dyDescent="0.25">
      <c r="A31" s="28" t="s">
        <v>202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718</v>
      </c>
    </row>
    <row r="32" spans="1:105" ht="12" customHeight="1" x14ac:dyDescent="0.25">
      <c r="A32" s="32" t="s">
        <v>53</v>
      </c>
      <c r="B32" s="77"/>
      <c r="C32" s="77">
        <v>0.27469687043247032</v>
      </c>
      <c r="D32" s="77">
        <v>0.27239322577091585</v>
      </c>
      <c r="E32" s="77">
        <v>0.24649338951534089</v>
      </c>
      <c r="F32" s="77">
        <v>0.29307333809593905</v>
      </c>
      <c r="G32" s="77">
        <v>0.27545563804266399</v>
      </c>
      <c r="H32" s="77">
        <v>0.16713122088081994</v>
      </c>
      <c r="I32" s="77">
        <v>0.22560249843172739</v>
      </c>
      <c r="J32" s="77">
        <v>0.37821726926022464</v>
      </c>
      <c r="K32" s="77">
        <v>0.34169338602074045</v>
      </c>
      <c r="L32" s="77">
        <v>0.26941302037773712</v>
      </c>
      <c r="M32" s="77">
        <v>0.30920748172902734</v>
      </c>
      <c r="N32" s="77">
        <v>0.19971375675383479</v>
      </c>
      <c r="O32" s="77">
        <v>0.18303828494054777</v>
      </c>
      <c r="P32" s="77">
        <v>0.33694441696797583</v>
      </c>
      <c r="Q32" s="77">
        <v>0.25247116336443998</v>
      </c>
      <c r="R32" s="77">
        <v>0.16700614137606964</v>
      </c>
      <c r="S32" s="77">
        <v>0.28438515476747617</v>
      </c>
      <c r="T32" s="77">
        <v>0.32873059009310357</v>
      </c>
      <c r="U32" s="77">
        <v>0.34060548253698492</v>
      </c>
      <c r="V32" s="77">
        <v>0.43659121611490109</v>
      </c>
      <c r="W32" s="77">
        <v>0.45374017229199953</v>
      </c>
      <c r="X32" s="77">
        <v>0.38749093041899307</v>
      </c>
      <c r="Y32" s="77">
        <v>0.21128152204089681</v>
      </c>
      <c r="DA32" s="92" t="s">
        <v>719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/>
      <c r="C3" s="66">
        <f>IF(RES_hh_tes_in!C3=0,"",RES_hh_tes_in!C3/RES_hh_fec_in!C3)</f>
        <v>0.50249516488625179</v>
      </c>
      <c r="D3" s="66">
        <f>IF(RES_hh_tes_in!D3=0,"",RES_hh_tes_in!D3/RES_hh_fec_in!D3)</f>
        <v>0.59997587689983911</v>
      </c>
      <c r="E3" s="66">
        <f>IF(RES_hh_tes_in!E3=0,"",RES_hh_tes_in!E3/RES_hh_fec_in!E3)</f>
        <v>0.72870100397139947</v>
      </c>
      <c r="F3" s="66">
        <f>IF(RES_hh_tes_in!F3=0,"",RES_hh_tes_in!F3/RES_hh_fec_in!F3)</f>
        <v>0.76647760990685787</v>
      </c>
      <c r="G3" s="66">
        <f>IF(RES_hh_tes_in!G3=0,"",RES_hh_tes_in!G3/RES_hh_fec_in!G3)</f>
        <v>0.83717856859851358</v>
      </c>
      <c r="H3" s="66">
        <f>IF(RES_hh_tes_in!H3=0,"",RES_hh_tes_in!H3/RES_hh_fec_in!H3)</f>
        <v>0.88554777028820908</v>
      </c>
      <c r="I3" s="66">
        <f>IF(RES_hh_tes_in!I3=0,"",RES_hh_tes_in!I3/RES_hh_fec_in!I3)</f>
        <v>0.97490508974292112</v>
      </c>
      <c r="J3" s="66">
        <f>IF(RES_hh_tes_in!J3=0,"",RES_hh_tes_in!J3/RES_hh_fec_in!J3)</f>
        <v>0.88295401082037184</v>
      </c>
      <c r="K3" s="66">
        <f>IF(RES_hh_tes_in!K3=0,"",RES_hh_tes_in!K3/RES_hh_fec_in!K3)</f>
        <v>0.84657366733846728</v>
      </c>
      <c r="L3" s="66">
        <f>IF(RES_hh_tes_in!L3=0,"",RES_hh_tes_in!L3/RES_hh_fec_in!L3)</f>
        <v>0.97322736707280577</v>
      </c>
      <c r="M3" s="66">
        <f>IF(RES_hh_tes_in!M3=0,"",RES_hh_tes_in!M3/RES_hh_fec_in!M3)</f>
        <v>0.89873860333242805</v>
      </c>
      <c r="N3" s="66">
        <f>IF(RES_hh_tes_in!N3=0,"",RES_hh_tes_in!N3/RES_hh_fec_in!N3)</f>
        <v>0.99905040482030971</v>
      </c>
      <c r="O3" s="66">
        <f>IF(RES_hh_tes_in!O3=0,"",RES_hh_tes_in!O3/RES_hh_fec_in!O3)</f>
        <v>1.0273219590071936</v>
      </c>
      <c r="P3" s="66">
        <f>IF(RES_hh_tes_in!P3=0,"",RES_hh_tes_in!P3/RES_hh_fec_in!P3)</f>
        <v>1.0397880445474228</v>
      </c>
      <c r="Q3" s="66">
        <f>IF(RES_hh_tes_in!Q3=0,"",RES_hh_tes_in!Q3/RES_hh_fec_in!Q3)</f>
        <v>1.0106833902477053</v>
      </c>
      <c r="R3" s="66">
        <f>IF(RES_hh_tes_in!R3=0,"",RES_hh_tes_in!R3/RES_hh_fec_in!R3)</f>
        <v>1.2217706798980512</v>
      </c>
      <c r="S3" s="66">
        <f>IF(RES_hh_tes_in!S3=0,"",RES_hh_tes_in!S3/RES_hh_fec_in!S3)</f>
        <v>1.3336262661911427</v>
      </c>
      <c r="T3" s="66">
        <f>IF(RES_hh_tes_in!T3=0,"",RES_hh_tes_in!T3/RES_hh_fec_in!T3)</f>
        <v>1.8599013761997125</v>
      </c>
      <c r="U3" s="66">
        <f>IF(RES_hh_tes_in!U3=0,"",RES_hh_tes_in!U3/RES_hh_fec_in!U3)</f>
        <v>1.5564530363282056</v>
      </c>
      <c r="V3" s="66">
        <f>IF(RES_hh_tes_in!V3=0,"",RES_hh_tes_in!V3/RES_hh_fec_in!V3)</f>
        <v>1.2606616393268397</v>
      </c>
      <c r="W3" s="66">
        <f>IF(RES_hh_tes_in!W3=0,"",RES_hh_tes_in!W3/RES_hh_fec_in!W3)</f>
        <v>1.0941523698247853</v>
      </c>
      <c r="X3" s="66">
        <f>IF(RES_hh_tes_in!X3=0,"",RES_hh_tes_in!X3/RES_hh_fec_in!X3)</f>
        <v>1.0490881438318982</v>
      </c>
      <c r="Y3" s="66">
        <f>IF(RES_hh_tes_in!Y3=0,"",RES_hh_tes_in!Y3/RES_hh_fec_in!Y3)</f>
        <v>1.1785384479102627</v>
      </c>
      <c r="DA3" s="87" t="s">
        <v>721</v>
      </c>
    </row>
    <row r="4" spans="1:105" ht="12.95" customHeight="1" x14ac:dyDescent="0.25">
      <c r="A4" s="68" t="s">
        <v>57</v>
      </c>
      <c r="B4" s="70"/>
      <c r="C4" s="70">
        <f>IF(RES_hh_tes_in!C4=0,"",RES_hh_tes_in!C4/RES_hh_fec_in!C4)</f>
        <v>0.39394841334321612</v>
      </c>
      <c r="D4" s="70">
        <f>IF(RES_hh_tes_in!D4=0,"",RES_hh_tes_in!D4/RES_hh_fec_in!D4)</f>
        <v>0.40829319226181537</v>
      </c>
      <c r="E4" s="70">
        <f>IF(RES_hh_tes_in!E4=0,"",RES_hh_tes_in!E4/RES_hh_fec_in!E4)</f>
        <v>0.41232590721697721</v>
      </c>
      <c r="F4" s="70">
        <f>IF(RES_hh_tes_in!F4=0,"",RES_hh_tes_in!F4/RES_hh_fec_in!F4)</f>
        <v>0.42088562709057287</v>
      </c>
      <c r="G4" s="70">
        <f>IF(RES_hh_tes_in!G4=0,"",RES_hh_tes_in!G4/RES_hh_fec_in!G4)</f>
        <v>0.43009418291332263</v>
      </c>
      <c r="H4" s="70">
        <f>IF(RES_hh_tes_in!H4=0,"",RES_hh_tes_in!H4/RES_hh_fec_in!H4)</f>
        <v>0.43740157879918085</v>
      </c>
      <c r="I4" s="70">
        <f>IF(RES_hh_tes_in!I4=0,"",RES_hh_tes_in!I4/RES_hh_fec_in!I4)</f>
        <v>0.44591017994480886</v>
      </c>
      <c r="J4" s="70">
        <f>IF(RES_hh_tes_in!J4=0,"",RES_hh_tes_in!J4/RES_hh_fec_in!J4)</f>
        <v>0.4523491059263523</v>
      </c>
      <c r="K4" s="70">
        <f>IF(RES_hh_tes_in!K4=0,"",RES_hh_tes_in!K4/RES_hh_fec_in!K4)</f>
        <v>0.46855492697667811</v>
      </c>
      <c r="L4" s="70">
        <f>IF(RES_hh_tes_in!L4=0,"",RES_hh_tes_in!L4/RES_hh_fec_in!L4)</f>
        <v>0.48460025104886967</v>
      </c>
      <c r="M4" s="70">
        <f>IF(RES_hh_tes_in!M4=0,"",RES_hh_tes_in!M4/RES_hh_fec_in!M4)</f>
        <v>0.49928061168497329</v>
      </c>
      <c r="N4" s="70">
        <f>IF(RES_hh_tes_in!N4=0,"",RES_hh_tes_in!N4/RES_hh_fec_in!N4)</f>
        <v>0.5304364403535522</v>
      </c>
      <c r="O4" s="70">
        <f>IF(RES_hh_tes_in!O4=0,"",RES_hh_tes_in!O4/RES_hh_fec_in!O4)</f>
        <v>0.56606011097586983</v>
      </c>
      <c r="P4" s="70">
        <f>IF(RES_hh_tes_in!P4=0,"",RES_hh_tes_in!P4/RES_hh_fec_in!P4)</f>
        <v>0.60168592023617584</v>
      </c>
      <c r="Q4" s="70">
        <f>IF(RES_hh_tes_in!Q4=0,"",RES_hh_tes_in!Q4/RES_hh_fec_in!Q4)</f>
        <v>0.61598071576080515</v>
      </c>
      <c r="R4" s="70">
        <f>IF(RES_hh_tes_in!R4=0,"",RES_hh_tes_in!R4/RES_hh_fec_in!R4)</f>
        <v>0.69364607239140408</v>
      </c>
      <c r="S4" s="70">
        <f>IF(RES_hh_tes_in!S4=0,"",RES_hh_tes_in!S4/RES_hh_fec_in!S4)</f>
        <v>0.75736788428652524</v>
      </c>
      <c r="T4" s="70">
        <f>IF(RES_hh_tes_in!T4=0,"",RES_hh_tes_in!T4/RES_hh_fec_in!T4)</f>
        <v>2.0079757157541795</v>
      </c>
      <c r="U4" s="70">
        <f>IF(RES_hh_tes_in!U4=0,"",RES_hh_tes_in!U4/RES_hh_fec_in!U4)</f>
        <v>1.1978429902744618</v>
      </c>
      <c r="V4" s="70">
        <f>IF(RES_hh_tes_in!V4=0,"",RES_hh_tes_in!V4/RES_hh_fec_in!V4)</f>
        <v>0.82602895921792441</v>
      </c>
      <c r="W4" s="70">
        <f>IF(RES_hh_tes_in!W4=0,"",RES_hh_tes_in!W4/RES_hh_fec_in!W4)</f>
        <v>0.7100199351078833</v>
      </c>
      <c r="X4" s="70">
        <f>IF(RES_hh_tes_in!X4=0,"",RES_hh_tes_in!X4/RES_hh_fec_in!X4)</f>
        <v>0.68104163880527024</v>
      </c>
      <c r="Y4" s="70">
        <f>IF(RES_hh_tes_in!Y4=0,"",RES_hh_tes_in!Y4/RES_hh_fec_in!Y4)</f>
        <v>0.69339008456689299</v>
      </c>
      <c r="DA4" s="88" t="s">
        <v>722</v>
      </c>
    </row>
    <row r="5" spans="1:105" ht="12" customHeight="1" x14ac:dyDescent="0.25">
      <c r="A5" s="28" t="s">
        <v>51</v>
      </c>
      <c r="B5" s="78"/>
      <c r="C5" s="78" t="str">
        <f>IF(RES_hh_tes_in!C5=0,"",RES_hh_tes_in!C5/RES_hh_fec_in!C5)</f>
        <v/>
      </c>
      <c r="D5" s="78" t="str">
        <f>IF(RES_hh_tes_in!D5=0,"",RES_hh_tes_in!D5/RES_hh_fec_in!D5)</f>
        <v/>
      </c>
      <c r="E5" s="78" t="str">
        <f>IF(RES_hh_tes_in!E5=0,"",RES_hh_tes_in!E5/RES_hh_fec_in!E5)</f>
        <v/>
      </c>
      <c r="F5" s="78" t="str">
        <f>IF(RES_hh_tes_in!F5=0,"",RES_hh_tes_in!F5/RES_hh_fec_in!F5)</f>
        <v/>
      </c>
      <c r="G5" s="78" t="str">
        <f>IF(RES_hh_tes_in!G5=0,"",RES_hh_tes_in!G5/RES_hh_fec_in!G5)</f>
        <v/>
      </c>
      <c r="H5" s="78" t="str">
        <f>IF(RES_hh_tes_in!H5=0,"",RES_hh_tes_in!H5/RES_hh_fec_in!H5)</f>
        <v/>
      </c>
      <c r="I5" s="78" t="str">
        <f>IF(RES_hh_tes_in!I5=0,"",RES_hh_tes_in!I5/RES_hh_fec_in!I5)</f>
        <v/>
      </c>
      <c r="J5" s="78" t="str">
        <f>IF(RES_hh_tes_in!J5=0,"",RES_hh_tes_in!J5/RES_hh_fec_in!J5)</f>
        <v/>
      </c>
      <c r="K5" s="78" t="str">
        <f>IF(RES_hh_tes_in!K5=0,"",RES_hh_tes_in!K5/RES_hh_fec_in!K5)</f>
        <v/>
      </c>
      <c r="L5" s="78" t="str">
        <f>IF(RES_hh_tes_in!L5=0,"",RES_hh_tes_in!L5/RES_hh_fec_in!L5)</f>
        <v/>
      </c>
      <c r="M5" s="78" t="str">
        <f>IF(RES_hh_tes_in!M5=0,"",RES_hh_tes_in!M5/RES_hh_fec_in!M5)</f>
        <v/>
      </c>
      <c r="N5" s="78" t="str">
        <f>IF(RES_hh_tes_in!N5=0,"",RES_hh_tes_in!N5/RES_hh_fec_in!N5)</f>
        <v/>
      </c>
      <c r="O5" s="78" t="str">
        <f>IF(RES_hh_tes_in!O5=0,"",RES_hh_tes_in!O5/RES_hh_fec_in!O5)</f>
        <v/>
      </c>
      <c r="P5" s="78" t="str">
        <f>IF(RES_hh_tes_in!P5=0,"",RES_hh_tes_in!P5/RES_hh_fec_in!P5)</f>
        <v/>
      </c>
      <c r="Q5" s="78" t="str">
        <f>IF(RES_hh_tes_in!Q5=0,"",RES_hh_tes_in!Q5/RES_hh_fec_in!Q5)</f>
        <v/>
      </c>
      <c r="R5" s="78" t="str">
        <f>IF(RES_hh_tes_in!R5=0,"",RES_hh_tes_in!R5/RES_hh_fec_in!R5)</f>
        <v/>
      </c>
      <c r="S5" s="78" t="str">
        <f>IF(RES_hh_tes_in!S5=0,"",RES_hh_tes_in!S5/RES_hh_fec_in!S5)</f>
        <v/>
      </c>
      <c r="T5" s="78" t="str">
        <f>IF(RES_hh_tes_in!T5=0,"",RES_hh_tes_in!T5/RES_hh_fec_in!T5)</f>
        <v/>
      </c>
      <c r="U5" s="78" t="str">
        <f>IF(RES_hh_tes_in!U5=0,"",RES_hh_tes_in!U5/RES_hh_fec_in!U5)</f>
        <v/>
      </c>
      <c r="V5" s="78" t="str">
        <f>IF(RES_hh_tes_in!V5=0,"",RES_hh_tes_in!V5/RES_hh_fec_in!V5)</f>
        <v/>
      </c>
      <c r="W5" s="78" t="str">
        <f>IF(RES_hh_tes_in!W5=0,"",RES_hh_tes_in!W5/RES_hh_fec_in!W5)</f>
        <v/>
      </c>
      <c r="X5" s="78" t="str">
        <f>IF(RES_hh_tes_in!X5=0,"",RES_hh_tes_in!X5/RES_hh_fec_in!X5)</f>
        <v/>
      </c>
      <c r="Y5" s="78" t="str">
        <f>IF(RES_hh_tes_in!Y5=0,"",RES_hh_tes_in!Y5/RES_hh_fec_in!Y5)</f>
        <v/>
      </c>
      <c r="DA5" s="89" t="s">
        <v>723</v>
      </c>
    </row>
    <row r="6" spans="1:105" ht="12" customHeight="1" x14ac:dyDescent="0.25">
      <c r="A6" s="28" t="s">
        <v>74</v>
      </c>
      <c r="B6" s="78"/>
      <c r="C6" s="78">
        <f>IF(RES_hh_tes_in!C6=0,"",RES_hh_tes_in!C6/RES_hh_fec_in!C6)</f>
        <v>0.3940754948312491</v>
      </c>
      <c r="D6" s="78">
        <f>IF(RES_hh_tes_in!D6=0,"",RES_hh_tes_in!D6/RES_hh_fec_in!D6)</f>
        <v>0.39804988215681902</v>
      </c>
      <c r="E6" s="78">
        <f>IF(RES_hh_tes_in!E6=0,"",RES_hh_tes_in!E6/RES_hh_fec_in!E6)</f>
        <v>0.40223584741634971</v>
      </c>
      <c r="F6" s="78">
        <f>IF(RES_hh_tes_in!F6=0,"",RES_hh_tes_in!F6/RES_hh_fec_in!F6)</f>
        <v>0.40639894260957787</v>
      </c>
      <c r="G6" s="78">
        <f>IF(RES_hh_tes_in!G6=0,"",RES_hh_tes_in!G6/RES_hh_fec_in!G6)</f>
        <v>0.41074822953183804</v>
      </c>
      <c r="H6" s="78" t="str">
        <f>IF(RES_hh_tes_in!H6=0,"",RES_hh_tes_in!H6/RES_hh_fec_in!H6)</f>
        <v/>
      </c>
      <c r="I6" s="78" t="str">
        <f>IF(RES_hh_tes_in!I6=0,"",RES_hh_tes_in!I6/RES_hh_fec_in!I6)</f>
        <v/>
      </c>
      <c r="J6" s="78">
        <f>IF(RES_hh_tes_in!J6=0,"",RES_hh_tes_in!J6/RES_hh_fec_in!J6)</f>
        <v>0.42509484938663722</v>
      </c>
      <c r="K6" s="78">
        <f>IF(RES_hh_tes_in!K6=0,"",RES_hh_tes_in!K6/RES_hh_fec_in!K6)</f>
        <v>0.43080398526093755</v>
      </c>
      <c r="L6" s="78">
        <f>IF(RES_hh_tes_in!L6=0,"",RES_hh_tes_in!L6/RES_hh_fec_in!L6)</f>
        <v>0.43713515776937961</v>
      </c>
      <c r="M6" s="78">
        <f>IF(RES_hh_tes_in!M6=0,"",RES_hh_tes_in!M6/RES_hh_fec_in!M6)</f>
        <v>0.4485906708816545</v>
      </c>
      <c r="N6" s="78">
        <f>IF(RES_hh_tes_in!N6=0,"",RES_hh_tes_in!N6/RES_hh_fec_in!N6)</f>
        <v>0.46651795041538219</v>
      </c>
      <c r="O6" s="78">
        <f>IF(RES_hh_tes_in!O6=0,"",RES_hh_tes_in!O6/RES_hh_fec_in!O6)</f>
        <v>0.49160281789352189</v>
      </c>
      <c r="P6" s="78">
        <f>IF(RES_hh_tes_in!P6=0,"",RES_hh_tes_in!P6/RES_hh_fec_in!P6)</f>
        <v>0.52051197718891384</v>
      </c>
      <c r="Q6" s="78">
        <f>IF(RES_hh_tes_in!Q6=0,"",RES_hh_tes_in!Q6/RES_hh_fec_in!Q6)</f>
        <v>0.54359628363479162</v>
      </c>
      <c r="R6" s="78">
        <f>IF(RES_hh_tes_in!R6=0,"",RES_hh_tes_in!R6/RES_hh_fec_in!R6)</f>
        <v>0.55233007730387695</v>
      </c>
      <c r="S6" s="78" t="str">
        <f>IF(RES_hh_tes_in!S6=0,"",RES_hh_tes_in!S6/RES_hh_fec_in!S6)</f>
        <v/>
      </c>
      <c r="T6" s="78" t="str">
        <f>IF(RES_hh_tes_in!T6=0,"",RES_hh_tes_in!T6/RES_hh_fec_in!T6)</f>
        <v/>
      </c>
      <c r="U6" s="78" t="str">
        <f>IF(RES_hh_tes_in!U6=0,"",RES_hh_tes_in!U6/RES_hh_fec_in!U6)</f>
        <v/>
      </c>
      <c r="V6" s="78">
        <f>IF(RES_hh_tes_in!V6=0,"",RES_hh_tes_in!V6/RES_hh_fec_in!V6)</f>
        <v>0.5594638100963647</v>
      </c>
      <c r="W6" s="78">
        <f>IF(RES_hh_tes_in!W6=0,"",RES_hh_tes_in!W6/RES_hh_fec_in!W6)</f>
        <v>0.56164864561632666</v>
      </c>
      <c r="X6" s="78">
        <f>IF(RES_hh_tes_in!X6=0,"",RES_hh_tes_in!X6/RES_hh_fec_in!X6)</f>
        <v>0.56327919753857336</v>
      </c>
      <c r="Y6" s="78">
        <f>IF(RES_hh_tes_in!Y6=0,"",RES_hh_tes_in!Y6/RES_hh_fec_in!Y6)</f>
        <v>0.56468675002372648</v>
      </c>
      <c r="DA6" s="89" t="s">
        <v>724</v>
      </c>
    </row>
    <row r="7" spans="1:105" ht="12" customHeight="1" x14ac:dyDescent="0.25">
      <c r="A7" s="28" t="s">
        <v>200</v>
      </c>
      <c r="B7" s="78"/>
      <c r="C7" s="78">
        <f>IF(RES_hh_tes_in!C7=0,"",RES_hh_tes_in!C7/RES_hh_fec_in!C7)</f>
        <v>0.37654504560567231</v>
      </c>
      <c r="D7" s="78">
        <f>IF(RES_hh_tes_in!D7=0,"",RES_hh_tes_in!D7/RES_hh_fec_in!D7)</f>
        <v>0.38226679733081181</v>
      </c>
      <c r="E7" s="78">
        <f>IF(RES_hh_tes_in!E7=0,"",RES_hh_tes_in!E7/RES_hh_fec_in!E7)</f>
        <v>0.38829314856009417</v>
      </c>
      <c r="F7" s="78">
        <f>IF(RES_hh_tes_in!F7=0,"",RES_hh_tes_in!F7/RES_hh_fec_in!F7)</f>
        <v>0.39428657475449685</v>
      </c>
      <c r="G7" s="78">
        <f>IF(RES_hh_tes_in!G7=0,"",RES_hh_tes_in!G7/RES_hh_fec_in!G7)</f>
        <v>0.40054805304335467</v>
      </c>
      <c r="H7" s="78">
        <f>IF(RES_hh_tes_in!H7=0,"",RES_hh_tes_in!H7/RES_hh_fec_in!H7)</f>
        <v>0.40703676956995555</v>
      </c>
      <c r="I7" s="78">
        <f>IF(RES_hh_tes_in!I7=0,"",RES_hh_tes_in!I7/RES_hh_fec_in!I7)</f>
        <v>0.41382277345371055</v>
      </c>
      <c r="J7" s="78">
        <f>IF(RES_hh_tes_in!J7=0,"",RES_hh_tes_in!J7/RES_hh_fec_in!J7)</f>
        <v>0.42120225460443267</v>
      </c>
      <c r="K7" s="78">
        <f>IF(RES_hh_tes_in!K7=0,"",RES_hh_tes_in!K7/RES_hh_fec_in!K7)</f>
        <v>0.42942144799498855</v>
      </c>
      <c r="L7" s="78">
        <f>IF(RES_hh_tes_in!L7=0,"",RES_hh_tes_in!L7/RES_hh_fec_in!L7)</f>
        <v>0.43853616034052939</v>
      </c>
      <c r="M7" s="78">
        <f>IF(RES_hh_tes_in!M7=0,"",RES_hh_tes_in!M7/RES_hh_fec_in!M7)</f>
        <v>0.4550281618852246</v>
      </c>
      <c r="N7" s="78">
        <f>IF(RES_hh_tes_in!N7=0,"",RES_hh_tes_in!N7/RES_hh_fec_in!N7)</f>
        <v>0.48083728268712134</v>
      </c>
      <c r="O7" s="78">
        <f>IF(RES_hh_tes_in!O7=0,"",RES_hh_tes_in!O7/RES_hh_fec_in!O7)</f>
        <v>0.51695087001780649</v>
      </c>
      <c r="P7" s="78">
        <f>IF(RES_hh_tes_in!P7=0,"",RES_hh_tes_in!P7/RES_hh_fec_in!P7)</f>
        <v>0.55857012313049059</v>
      </c>
      <c r="Q7" s="78">
        <f>IF(RES_hh_tes_in!Q7=0,"",RES_hh_tes_in!Q7/RES_hh_fec_in!Q7)</f>
        <v>0.59180359018101458</v>
      </c>
      <c r="R7" s="78">
        <f>IF(RES_hh_tes_in!R7=0,"",RES_hh_tes_in!R7/RES_hh_fec_in!R7)</f>
        <v>0.60446475511596476</v>
      </c>
      <c r="S7" s="78">
        <f>IF(RES_hh_tes_in!S7=0,"",RES_hh_tes_in!S7/RES_hh_fec_in!S7)</f>
        <v>0.61042426105194303</v>
      </c>
      <c r="T7" s="78" t="str">
        <f>IF(RES_hh_tes_in!T7=0,"",RES_hh_tes_in!T7/RES_hh_fec_in!T7)</f>
        <v/>
      </c>
      <c r="U7" s="78">
        <f>IF(RES_hh_tes_in!U7=0,"",RES_hh_tes_in!U7/RES_hh_fec_in!U7)</f>
        <v>0.61298230873117754</v>
      </c>
      <c r="V7" s="78">
        <f>IF(RES_hh_tes_in!V7=0,"",RES_hh_tes_in!V7/RES_hh_fec_in!V7)</f>
        <v>0.61464737451000695</v>
      </c>
      <c r="W7" s="78">
        <f>IF(RES_hh_tes_in!W7=0,"",RES_hh_tes_in!W7/RES_hh_fec_in!W7)</f>
        <v>0.61695135190732442</v>
      </c>
      <c r="X7" s="78">
        <f>IF(RES_hh_tes_in!X7=0,"",RES_hh_tes_in!X7/RES_hh_fec_in!X7)</f>
        <v>0.61794409331658529</v>
      </c>
      <c r="Y7" s="78">
        <f>IF(RES_hh_tes_in!Y7=0,"",RES_hh_tes_in!Y7/RES_hh_fec_in!Y7)</f>
        <v>0.61858030474899117</v>
      </c>
      <c r="DA7" s="89" t="s">
        <v>725</v>
      </c>
    </row>
    <row r="8" spans="1:105" ht="12" customHeight="1" x14ac:dyDescent="0.25">
      <c r="A8" s="28" t="s">
        <v>189</v>
      </c>
      <c r="B8" s="78"/>
      <c r="C8" s="78" t="str">
        <f>IF(RES_hh_tes_in!C8=0,"",RES_hh_tes_in!C8/RES_hh_fec_in!C8)</f>
        <v/>
      </c>
      <c r="D8" s="78" t="str">
        <f>IF(RES_hh_tes_in!D8=0,"",RES_hh_tes_in!D8/RES_hh_fec_in!D8)</f>
        <v/>
      </c>
      <c r="E8" s="78" t="str">
        <f>IF(RES_hh_tes_in!E8=0,"",RES_hh_tes_in!E8/RES_hh_fec_in!E8)</f>
        <v/>
      </c>
      <c r="F8" s="78" t="str">
        <f>IF(RES_hh_tes_in!F8=0,"",RES_hh_tes_in!F8/RES_hh_fec_in!F8)</f>
        <v/>
      </c>
      <c r="G8" s="78" t="str">
        <f>IF(RES_hh_tes_in!G8=0,"",RES_hh_tes_in!G8/RES_hh_fec_in!G8)</f>
        <v/>
      </c>
      <c r="H8" s="78" t="str">
        <f>IF(RES_hh_tes_in!H8=0,"",RES_hh_tes_in!H8/RES_hh_fec_in!H8)</f>
        <v/>
      </c>
      <c r="I8" s="78" t="str">
        <f>IF(RES_hh_tes_in!I8=0,"",RES_hh_tes_in!I8/RES_hh_fec_in!I8)</f>
        <v/>
      </c>
      <c r="J8" s="78" t="str">
        <f>IF(RES_hh_tes_in!J8=0,"",RES_hh_tes_in!J8/RES_hh_fec_in!J8)</f>
        <v/>
      </c>
      <c r="K8" s="78" t="str">
        <f>IF(RES_hh_tes_in!K8=0,"",RES_hh_tes_in!K8/RES_hh_fec_in!K8)</f>
        <v/>
      </c>
      <c r="L8" s="78" t="str">
        <f>IF(RES_hh_tes_in!L8=0,"",RES_hh_tes_in!L8/RES_hh_fec_in!L8)</f>
        <v/>
      </c>
      <c r="M8" s="78" t="str">
        <f>IF(RES_hh_tes_in!M8=0,"",RES_hh_tes_in!M8/RES_hh_fec_in!M8)</f>
        <v/>
      </c>
      <c r="N8" s="78" t="str">
        <f>IF(RES_hh_tes_in!N8=0,"",RES_hh_tes_in!N8/RES_hh_fec_in!N8)</f>
        <v/>
      </c>
      <c r="O8" s="78" t="str">
        <f>IF(RES_hh_tes_in!O8=0,"",RES_hh_tes_in!O8/RES_hh_fec_in!O8)</f>
        <v/>
      </c>
      <c r="P8" s="78" t="str">
        <f>IF(RES_hh_tes_in!P8=0,"",RES_hh_tes_in!P8/RES_hh_fec_in!P8)</f>
        <v/>
      </c>
      <c r="Q8" s="78" t="str">
        <f>IF(RES_hh_tes_in!Q8=0,"",RES_hh_tes_in!Q8/RES_hh_fec_in!Q8)</f>
        <v/>
      </c>
      <c r="R8" s="78" t="str">
        <f>IF(RES_hh_tes_in!R8=0,"",RES_hh_tes_in!R8/RES_hh_fec_in!R8)</f>
        <v/>
      </c>
      <c r="S8" s="78" t="str">
        <f>IF(RES_hh_tes_in!S8=0,"",RES_hh_tes_in!S8/RES_hh_fec_in!S8)</f>
        <v/>
      </c>
      <c r="T8" s="78" t="str">
        <f>IF(RES_hh_tes_in!T8=0,"",RES_hh_tes_in!T8/RES_hh_fec_in!T8)</f>
        <v/>
      </c>
      <c r="U8" s="78" t="str">
        <f>IF(RES_hh_tes_in!U8=0,"",RES_hh_tes_in!U8/RES_hh_fec_in!U8)</f>
        <v/>
      </c>
      <c r="V8" s="78" t="str">
        <f>IF(RES_hh_tes_in!V8=0,"",RES_hh_tes_in!V8/RES_hh_fec_in!V8)</f>
        <v/>
      </c>
      <c r="W8" s="78" t="str">
        <f>IF(RES_hh_tes_in!W8=0,"",RES_hh_tes_in!W8/RES_hh_fec_in!W8)</f>
        <v/>
      </c>
      <c r="X8" s="78" t="str">
        <f>IF(RES_hh_tes_in!X8=0,"",RES_hh_tes_in!X8/RES_hh_fec_in!X8)</f>
        <v/>
      </c>
      <c r="Y8" s="78" t="str">
        <f>IF(RES_hh_tes_in!Y8=0,"",RES_hh_tes_in!Y8/RES_hh_fec_in!Y8)</f>
        <v/>
      </c>
      <c r="DA8" s="89" t="s">
        <v>726</v>
      </c>
    </row>
    <row r="9" spans="1:105" ht="12" customHeight="1" x14ac:dyDescent="0.25">
      <c r="A9" s="28" t="s">
        <v>202</v>
      </c>
      <c r="B9" s="78"/>
      <c r="C9" s="78">
        <f>IF(RES_hh_tes_in!C9=0,"",RES_hh_tes_in!C9/RES_hh_fec_in!C9)</f>
        <v>0.42829567346589137</v>
      </c>
      <c r="D9" s="78">
        <f>IF(RES_hh_tes_in!D9=0,"",RES_hh_tes_in!D9/RES_hh_fec_in!D9)</f>
        <v>0.43982278947169479</v>
      </c>
      <c r="E9" s="78">
        <f>IF(RES_hh_tes_in!E9=0,"",RES_hh_tes_in!E9/RES_hh_fec_in!E9)</f>
        <v>0.45145964226724067</v>
      </c>
      <c r="F9" s="78">
        <f>IF(RES_hh_tes_in!F9=0,"",RES_hh_tes_in!F9/RES_hh_fec_in!F9)</f>
        <v>0.46319485042997621</v>
      </c>
      <c r="G9" s="78">
        <f>IF(RES_hh_tes_in!G9=0,"",RES_hh_tes_in!G9/RES_hh_fec_in!G9)</f>
        <v>0.47501683539254902</v>
      </c>
      <c r="H9" s="78">
        <f>IF(RES_hh_tes_in!H9=0,"",RES_hh_tes_in!H9/RES_hh_fec_in!H9)</f>
        <v>0.48691196167140599</v>
      </c>
      <c r="I9" s="78">
        <f>IF(RES_hh_tes_in!I9=0,"",RES_hh_tes_in!I9/RES_hh_fec_in!I9)</f>
        <v>0.49886224254453376</v>
      </c>
      <c r="J9" s="78">
        <f>IF(RES_hh_tes_in!J9=0,"",RES_hh_tes_in!J9/RES_hh_fec_in!J9)</f>
        <v>0.51082882434291688</v>
      </c>
      <c r="K9" s="78">
        <f>IF(RES_hh_tes_in!K9=0,"",RES_hh_tes_in!K9/RES_hh_fec_in!K9)</f>
        <v>0.52276033100553199</v>
      </c>
      <c r="L9" s="78">
        <f>IF(RES_hh_tes_in!L9=0,"",RES_hh_tes_in!L9/RES_hh_fec_in!L9)</f>
        <v>0.53461116352261739</v>
      </c>
      <c r="M9" s="78">
        <f>IF(RES_hh_tes_in!M9=0,"",RES_hh_tes_in!M9/RES_hh_fec_in!M9)</f>
        <v>0.54549712798394911</v>
      </c>
      <c r="N9" s="78">
        <f>IF(RES_hh_tes_in!N9=0,"",RES_hh_tes_in!N9/RES_hh_fec_in!N9)</f>
        <v>0.55493441046276015</v>
      </c>
      <c r="O9" s="78">
        <f>IF(RES_hh_tes_in!O9=0,"",RES_hh_tes_in!O9/RES_hh_fec_in!O9)</f>
        <v>0.56264358196870623</v>
      </c>
      <c r="P9" s="78">
        <f>IF(RES_hh_tes_in!P9=0,"",RES_hh_tes_in!P9/RES_hh_fec_in!P9)</f>
        <v>0.56929248883315453</v>
      </c>
      <c r="Q9" s="78">
        <f>IF(RES_hh_tes_in!Q9=0,"",RES_hh_tes_in!Q9/RES_hh_fec_in!Q9)</f>
        <v>0.57722587783105406</v>
      </c>
      <c r="R9" s="78">
        <f>IF(RES_hh_tes_in!R9=0,"",RES_hh_tes_in!R9/RES_hh_fec_in!R9)</f>
        <v>0.58910906854954259</v>
      </c>
      <c r="S9" s="78">
        <f>IF(RES_hh_tes_in!S9=0,"",RES_hh_tes_in!S9/RES_hh_fec_in!S9)</f>
        <v>0.60248345775223711</v>
      </c>
      <c r="T9" s="78">
        <f>IF(RES_hh_tes_in!T9=0,"",RES_hh_tes_in!T9/RES_hh_fec_in!T9)</f>
        <v>0.61597394270502548</v>
      </c>
      <c r="U9" s="78">
        <f>IF(RES_hh_tes_in!U9=0,"",RES_hh_tes_in!U9/RES_hh_fec_in!U9)</f>
        <v>0.62843576418422908</v>
      </c>
      <c r="V9" s="78">
        <f>IF(RES_hh_tes_in!V9=0,"",RES_hh_tes_in!V9/RES_hh_fec_in!V9)</f>
        <v>0.63888901888209826</v>
      </c>
      <c r="W9" s="78">
        <f>IF(RES_hh_tes_in!W9=0,"",RES_hh_tes_in!W9/RES_hh_fec_in!W9)</f>
        <v>0.64728639162776902</v>
      </c>
      <c r="X9" s="78">
        <f>IF(RES_hh_tes_in!X9=0,"",RES_hh_tes_in!X9/RES_hh_fec_in!X9)</f>
        <v>0.65351095439315843</v>
      </c>
      <c r="Y9" s="78">
        <f>IF(RES_hh_tes_in!Y9=0,"",RES_hh_tes_in!Y9/RES_hh_fec_in!Y9)</f>
        <v>0.65937700412929989</v>
      </c>
      <c r="DA9" s="89" t="s">
        <v>727</v>
      </c>
    </row>
    <row r="10" spans="1:105" ht="12" customHeight="1" x14ac:dyDescent="0.25">
      <c r="A10" s="28" t="s">
        <v>197</v>
      </c>
      <c r="B10" s="78"/>
      <c r="C10" s="78" t="str">
        <f>IF(RES_hh_tes_in!C10=0,"",RES_hh_tes_in!C10/RES_hh_fec_in!C10)</f>
        <v/>
      </c>
      <c r="D10" s="78" t="str">
        <f>IF(RES_hh_tes_in!D10=0,"",RES_hh_tes_in!D10/RES_hh_fec_in!D10)</f>
        <v/>
      </c>
      <c r="E10" s="78" t="str">
        <f>IF(RES_hh_tes_in!E10=0,"",RES_hh_tes_in!E10/RES_hh_fec_in!E10)</f>
        <v/>
      </c>
      <c r="F10" s="78" t="str">
        <f>IF(RES_hh_tes_in!F10=0,"",RES_hh_tes_in!F10/RES_hh_fec_in!F10)</f>
        <v/>
      </c>
      <c r="G10" s="78" t="str">
        <f>IF(RES_hh_tes_in!G10=0,"",RES_hh_tes_in!G10/RES_hh_fec_in!G10)</f>
        <v/>
      </c>
      <c r="H10" s="78" t="str">
        <f>IF(RES_hh_tes_in!H10=0,"",RES_hh_tes_in!H10/RES_hh_fec_in!H10)</f>
        <v/>
      </c>
      <c r="I10" s="78" t="str">
        <f>IF(RES_hh_tes_in!I10=0,"",RES_hh_tes_in!I10/RES_hh_fec_in!I10)</f>
        <v/>
      </c>
      <c r="J10" s="78" t="str">
        <f>IF(RES_hh_tes_in!J10=0,"",RES_hh_tes_in!J10/RES_hh_fec_in!J10)</f>
        <v/>
      </c>
      <c r="K10" s="78" t="str">
        <f>IF(RES_hh_tes_in!K10=0,"",RES_hh_tes_in!K10/RES_hh_fec_in!K10)</f>
        <v/>
      </c>
      <c r="L10" s="78" t="str">
        <f>IF(RES_hh_tes_in!L10=0,"",RES_hh_tes_in!L10/RES_hh_fec_in!L10)</f>
        <v/>
      </c>
      <c r="M10" s="78" t="str">
        <f>IF(RES_hh_tes_in!M10=0,"",RES_hh_tes_in!M10/RES_hh_fec_in!M10)</f>
        <v/>
      </c>
      <c r="N10" s="78" t="str">
        <f>IF(RES_hh_tes_in!N10=0,"",RES_hh_tes_in!N10/RES_hh_fec_in!N10)</f>
        <v/>
      </c>
      <c r="O10" s="78" t="str">
        <f>IF(RES_hh_tes_in!O10=0,"",RES_hh_tes_in!O10/RES_hh_fec_in!O10)</f>
        <v/>
      </c>
      <c r="P10" s="78" t="str">
        <f>IF(RES_hh_tes_in!P10=0,"",RES_hh_tes_in!P10/RES_hh_fec_in!P10)</f>
        <v/>
      </c>
      <c r="Q10" s="78" t="str">
        <f>IF(RES_hh_tes_in!Q10=0,"",RES_hh_tes_in!Q10/RES_hh_fec_in!Q10)</f>
        <v/>
      </c>
      <c r="R10" s="78" t="str">
        <f>IF(RES_hh_tes_in!R10=0,"",RES_hh_tes_in!R10/RES_hh_fec_in!R10)</f>
        <v/>
      </c>
      <c r="S10" s="78" t="str">
        <f>IF(RES_hh_tes_in!S10=0,"",RES_hh_tes_in!S10/RES_hh_fec_in!S10)</f>
        <v/>
      </c>
      <c r="T10" s="78" t="str">
        <f>IF(RES_hh_tes_in!T10=0,"",RES_hh_tes_in!T10/RES_hh_fec_in!T10)</f>
        <v/>
      </c>
      <c r="U10" s="78" t="str">
        <f>IF(RES_hh_tes_in!U10=0,"",RES_hh_tes_in!U10/RES_hh_fec_in!U10)</f>
        <v/>
      </c>
      <c r="V10" s="78" t="str">
        <f>IF(RES_hh_tes_in!V10=0,"",RES_hh_tes_in!V10/RES_hh_fec_in!V10)</f>
        <v/>
      </c>
      <c r="W10" s="78" t="str">
        <f>IF(RES_hh_tes_in!W10=0,"",RES_hh_tes_in!W10/RES_hh_fec_in!W10)</f>
        <v/>
      </c>
      <c r="X10" s="78" t="str">
        <f>IF(RES_hh_tes_in!X10=0,"",RES_hh_tes_in!X10/RES_hh_fec_in!X10)</f>
        <v/>
      </c>
      <c r="Y10" s="78" t="str">
        <f>IF(RES_hh_tes_in!Y10=0,"",RES_hh_tes_in!Y10/RES_hh_fec_in!Y10)</f>
        <v/>
      </c>
      <c r="DA10" s="89" t="s">
        <v>728</v>
      </c>
    </row>
    <row r="11" spans="1:105" ht="12" customHeight="1" x14ac:dyDescent="0.25">
      <c r="A11" s="28" t="s">
        <v>198</v>
      </c>
      <c r="B11" s="78"/>
      <c r="C11" s="78" t="str">
        <f>IF(RES_hh_tes_in!C11=0,"",RES_hh_tes_in!C11/RES_hh_fec_in!C11)</f>
        <v/>
      </c>
      <c r="D11" s="78" t="str">
        <f>IF(RES_hh_tes_in!D11=0,"",RES_hh_tes_in!D11/RES_hh_fec_in!D11)</f>
        <v/>
      </c>
      <c r="E11" s="78" t="str">
        <f>IF(RES_hh_tes_in!E11=0,"",RES_hh_tes_in!E11/RES_hh_fec_in!E11)</f>
        <v/>
      </c>
      <c r="F11" s="78" t="str">
        <f>IF(RES_hh_tes_in!F11=0,"",RES_hh_tes_in!F11/RES_hh_fec_in!F11)</f>
        <v/>
      </c>
      <c r="G11" s="78" t="str">
        <f>IF(RES_hh_tes_in!G11=0,"",RES_hh_tes_in!G11/RES_hh_fec_in!G11)</f>
        <v/>
      </c>
      <c r="H11" s="78" t="str">
        <f>IF(RES_hh_tes_in!H11=0,"",RES_hh_tes_in!H11/RES_hh_fec_in!H11)</f>
        <v/>
      </c>
      <c r="I11" s="78" t="str">
        <f>IF(RES_hh_tes_in!I11=0,"",RES_hh_tes_in!I11/RES_hh_fec_in!I11)</f>
        <v/>
      </c>
      <c r="J11" s="78" t="str">
        <f>IF(RES_hh_tes_in!J11=0,"",RES_hh_tes_in!J11/RES_hh_fec_in!J11)</f>
        <v/>
      </c>
      <c r="K11" s="78" t="str">
        <f>IF(RES_hh_tes_in!K11=0,"",RES_hh_tes_in!K11/RES_hh_fec_in!K11)</f>
        <v/>
      </c>
      <c r="L11" s="78" t="str">
        <f>IF(RES_hh_tes_in!L11=0,"",RES_hh_tes_in!L11/RES_hh_fec_in!L11)</f>
        <v/>
      </c>
      <c r="M11" s="78" t="str">
        <f>IF(RES_hh_tes_in!M11=0,"",RES_hh_tes_in!M11/RES_hh_fec_in!M11)</f>
        <v/>
      </c>
      <c r="N11" s="78" t="str">
        <f>IF(RES_hh_tes_in!N11=0,"",RES_hh_tes_in!N11/RES_hh_fec_in!N11)</f>
        <v/>
      </c>
      <c r="O11" s="78" t="str">
        <f>IF(RES_hh_tes_in!O11=0,"",RES_hh_tes_in!O11/RES_hh_fec_in!O11)</f>
        <v/>
      </c>
      <c r="P11" s="78" t="str">
        <f>IF(RES_hh_tes_in!P11=0,"",RES_hh_tes_in!P11/RES_hh_fec_in!P11)</f>
        <v/>
      </c>
      <c r="Q11" s="78" t="str">
        <f>IF(RES_hh_tes_in!Q11=0,"",RES_hh_tes_in!Q11/RES_hh_fec_in!Q11)</f>
        <v/>
      </c>
      <c r="R11" s="78" t="str">
        <f>IF(RES_hh_tes_in!R11=0,"",RES_hh_tes_in!R11/RES_hh_fec_in!R11)</f>
        <v/>
      </c>
      <c r="S11" s="78" t="str">
        <f>IF(RES_hh_tes_in!S11=0,"",RES_hh_tes_in!S11/RES_hh_fec_in!S11)</f>
        <v/>
      </c>
      <c r="T11" s="78" t="str">
        <f>IF(RES_hh_tes_in!T11=0,"",RES_hh_tes_in!T11/RES_hh_fec_in!T11)</f>
        <v/>
      </c>
      <c r="U11" s="78" t="str">
        <f>IF(RES_hh_tes_in!U11=0,"",RES_hh_tes_in!U11/RES_hh_fec_in!U11)</f>
        <v/>
      </c>
      <c r="V11" s="78" t="str">
        <f>IF(RES_hh_tes_in!V11=0,"",RES_hh_tes_in!V11/RES_hh_fec_in!V11)</f>
        <v/>
      </c>
      <c r="W11" s="78" t="str">
        <f>IF(RES_hh_tes_in!W11=0,"",RES_hh_tes_in!W11/RES_hh_fec_in!W11)</f>
        <v/>
      </c>
      <c r="X11" s="78" t="str">
        <f>IF(RES_hh_tes_in!X11=0,"",RES_hh_tes_in!X11/RES_hh_fec_in!X11)</f>
        <v/>
      </c>
      <c r="Y11" s="78" t="str">
        <f>IF(RES_hh_tes_in!Y11=0,"",RES_hh_tes_in!Y11/RES_hh_fec_in!Y11)</f>
        <v/>
      </c>
      <c r="DA11" s="89" t="s">
        <v>729</v>
      </c>
    </row>
    <row r="12" spans="1:105" ht="12" customHeight="1" x14ac:dyDescent="0.25">
      <c r="A12" s="28" t="s">
        <v>95</v>
      </c>
      <c r="B12" s="78"/>
      <c r="C12" s="78">
        <f>IF(RES_hh_tes_in!C12=0,"",RES_hh_tes_in!C12/RES_hh_fec_in!C12)</f>
        <v>1.7699237434500938</v>
      </c>
      <c r="D12" s="78">
        <f>IF(RES_hh_tes_in!D12=0,"",RES_hh_tes_in!D12/RES_hh_fec_in!D12)</f>
        <v>1.8689577051856576</v>
      </c>
      <c r="E12" s="78">
        <f>IF(RES_hh_tes_in!E12=0,"",RES_hh_tes_in!E12/RES_hh_fec_in!E12)</f>
        <v>1.9696590341673514</v>
      </c>
      <c r="F12" s="78">
        <f>IF(RES_hh_tes_in!F12=0,"",RES_hh_tes_in!F12/RES_hh_fec_in!F12)</f>
        <v>2.0710568949565937</v>
      </c>
      <c r="G12" s="78">
        <f>IF(RES_hh_tes_in!G12=0,"",RES_hh_tes_in!G12/RES_hh_fec_in!G12)</f>
        <v>2.1740358429232014</v>
      </c>
      <c r="H12" s="78">
        <f>IF(RES_hh_tes_in!H12=0,"",RES_hh_tes_in!H12/RES_hh_fec_in!H12)</f>
        <v>2.278489467277486</v>
      </c>
      <c r="I12" s="78">
        <f>IF(RES_hh_tes_in!I12=0,"",RES_hh_tes_in!I12/RES_hh_fec_in!I12)</f>
        <v>2.3846376571617043</v>
      </c>
      <c r="J12" s="78">
        <f>IF(RES_hh_tes_in!J12=0,"",RES_hh_tes_in!J12/RES_hh_fec_in!J12)</f>
        <v>2.4933769331403131</v>
      </c>
      <c r="K12" s="78">
        <f>IF(RES_hh_tes_in!K12=0,"",RES_hh_tes_in!K12/RES_hh_fec_in!K12)</f>
        <v>2.6054723459982174</v>
      </c>
      <c r="L12" s="78">
        <f>IF(RES_hh_tes_in!L12=0,"",RES_hh_tes_in!L12/RES_hh_fec_in!L12)</f>
        <v>2.7211336258349426</v>
      </c>
      <c r="M12" s="78">
        <f>IF(RES_hh_tes_in!M12=0,"",RES_hh_tes_in!M12/RES_hh_fec_in!M12)</f>
        <v>2.8625634321768931</v>
      </c>
      <c r="N12" s="78">
        <f>IF(RES_hh_tes_in!N12=0,"",RES_hh_tes_in!N12/RES_hh_fec_in!N12)</f>
        <v>3.0374181148648973</v>
      </c>
      <c r="O12" s="78">
        <f>IF(RES_hh_tes_in!O12=0,"",RES_hh_tes_in!O12/RES_hh_fec_in!O12)</f>
        <v>3.2483280419718099</v>
      </c>
      <c r="P12" s="78">
        <f>IF(RES_hh_tes_in!P12=0,"",RES_hh_tes_in!P12/RES_hh_fec_in!P12)</f>
        <v>3.4740268380665329</v>
      </c>
      <c r="Q12" s="78">
        <f>IF(RES_hh_tes_in!Q12=0,"",RES_hh_tes_in!Q12/RES_hh_fec_in!Q12)</f>
        <v>3.6495455746976324</v>
      </c>
      <c r="R12" s="78">
        <f>IF(RES_hh_tes_in!R12=0,"",RES_hh_tes_in!R12/RES_hh_fec_in!R12)</f>
        <v>3.6504151747011968</v>
      </c>
      <c r="S12" s="78">
        <f>IF(RES_hh_tes_in!S12=0,"",RES_hh_tes_in!S12/RES_hh_fec_in!S12)</f>
        <v>3.6505117969238148</v>
      </c>
      <c r="T12" s="78">
        <f>IF(RES_hh_tes_in!T12=0,"",RES_hh_tes_in!T12/RES_hh_fec_in!T12)</f>
        <v>3.650619154948946</v>
      </c>
      <c r="U12" s="78">
        <f>IF(RES_hh_tes_in!U12=0,"",RES_hh_tes_in!U12/RES_hh_fec_in!U12)</f>
        <v>3.650738441643536</v>
      </c>
      <c r="V12" s="78">
        <f>IF(RES_hh_tes_in!V12=0,"",RES_hh_tes_in!V12/RES_hh_fec_in!V12)</f>
        <v>3.6614742441566674</v>
      </c>
      <c r="W12" s="78">
        <f>IF(RES_hh_tes_in!W12=0,"",RES_hh_tes_in!W12/RES_hh_fec_in!W12)</f>
        <v>3.7186573823880114</v>
      </c>
      <c r="X12" s="78">
        <f>IF(RES_hh_tes_in!X12=0,"",RES_hh_tes_in!X12/RES_hh_fec_in!X12)</f>
        <v>3.7952422773550265</v>
      </c>
      <c r="Y12" s="78">
        <f>IF(RES_hh_tes_in!Y12=0,"",RES_hh_tes_in!Y12/RES_hh_fec_in!Y12)</f>
        <v>3.8831267448288012</v>
      </c>
      <c r="DA12" s="89" t="s">
        <v>730</v>
      </c>
    </row>
    <row r="13" spans="1:105" ht="12" customHeight="1" x14ac:dyDescent="0.25">
      <c r="A13" s="73" t="s">
        <v>94</v>
      </c>
      <c r="B13" s="79"/>
      <c r="C13" s="79">
        <f>IF(RES_hh_tes_in!C13=0,"",RES_hh_tes_in!C13/RES_hh_fec_in!C13)</f>
        <v>0.54443958807835768</v>
      </c>
      <c r="D13" s="79">
        <f>IF(RES_hh_tes_in!D13=0,"",RES_hh_tes_in!D13/RES_hh_fec_in!D13)</f>
        <v>0.55096651512240236</v>
      </c>
      <c r="E13" s="79">
        <f>IF(RES_hh_tes_in!E13=0,"",RES_hh_tes_in!E13/RES_hh_fec_in!E13)</f>
        <v>0.55747526255158597</v>
      </c>
      <c r="F13" s="79">
        <f>IF(RES_hh_tes_in!F13=0,"",RES_hh_tes_in!F13/RES_hh_fec_in!F13)</f>
        <v>0.56398089722417533</v>
      </c>
      <c r="G13" s="79">
        <f>IF(RES_hh_tes_in!G13=0,"",RES_hh_tes_in!G13/RES_hh_fec_in!G13)</f>
        <v>0.57046980154967064</v>
      </c>
      <c r="H13" s="79">
        <f>IF(RES_hh_tes_in!H13=0,"",RES_hh_tes_in!H13/RES_hh_fec_in!H13)</f>
        <v>0.5769436937123924</v>
      </c>
      <c r="I13" s="79">
        <f>IF(RES_hh_tes_in!I13=0,"",RES_hh_tes_in!I13/RES_hh_fec_in!I13)</f>
        <v>0.58339927415761883</v>
      </c>
      <c r="J13" s="79">
        <f>IF(RES_hh_tes_in!J13=0,"",RES_hh_tes_in!J13/RES_hh_fec_in!J13)</f>
        <v>0.58982290581159302</v>
      </c>
      <c r="K13" s="79">
        <f>IF(RES_hh_tes_in!K13=0,"",RES_hh_tes_in!K13/RES_hh_fec_in!K13)</f>
        <v>0.59620308327244076</v>
      </c>
      <c r="L13" s="79" t="str">
        <f>IF(RES_hh_tes_in!L13=0,"",RES_hh_tes_in!L13/RES_hh_fec_in!L13)</f>
        <v/>
      </c>
      <c r="M13" s="79">
        <f>IF(RES_hh_tes_in!M13=0,"",RES_hh_tes_in!M13/RES_hh_fec_in!M13)</f>
        <v>0.60765905964352318</v>
      </c>
      <c r="N13" s="79">
        <f>IF(RES_hh_tes_in!N13=0,"",RES_hh_tes_in!N13/RES_hh_fec_in!N13)</f>
        <v>0.61114855117482003</v>
      </c>
      <c r="O13" s="79">
        <f>IF(RES_hh_tes_in!O13=0,"",RES_hh_tes_in!O13/RES_hh_fec_in!O13)</f>
        <v>0.61356214838881407</v>
      </c>
      <c r="P13" s="79">
        <f>IF(RES_hh_tes_in!P13=0,"",RES_hh_tes_in!P13/RES_hh_fec_in!P13)</f>
        <v>0.61734206989010554</v>
      </c>
      <c r="Q13" s="79">
        <f>IF(RES_hh_tes_in!Q13=0,"",RES_hh_tes_in!Q13/RES_hh_fec_in!Q13)</f>
        <v>0.62912213953886076</v>
      </c>
      <c r="R13" s="79">
        <f>IF(RES_hh_tes_in!R13=0,"",RES_hh_tes_in!R13/RES_hh_fec_in!R13)</f>
        <v>0.6567123613714303</v>
      </c>
      <c r="S13" s="79">
        <f>IF(RES_hh_tes_in!S13=0,"",RES_hh_tes_in!S13/RES_hh_fec_in!S13)</f>
        <v>0.69388171076714256</v>
      </c>
      <c r="T13" s="79">
        <f>IF(RES_hh_tes_in!T13=0,"",RES_hh_tes_in!T13/RES_hh_fec_in!T13)</f>
        <v>0.7355226946500788</v>
      </c>
      <c r="U13" s="79">
        <f>IF(RES_hh_tes_in!U13=0,"",RES_hh_tes_in!U13/RES_hh_fec_in!U13)</f>
        <v>0.77657468639165783</v>
      </c>
      <c r="V13" s="79">
        <f>IF(RES_hh_tes_in!V13=0,"",RES_hh_tes_in!V13/RES_hh_fec_in!V13)</f>
        <v>0.81197207652850378</v>
      </c>
      <c r="W13" s="79">
        <f>IF(RES_hh_tes_in!W13=0,"",RES_hh_tes_in!W13/RES_hh_fec_in!W13)</f>
        <v>0.8407129737209087</v>
      </c>
      <c r="X13" s="79">
        <f>IF(RES_hh_tes_in!X13=0,"",RES_hh_tes_in!X13/RES_hh_fec_in!X13)</f>
        <v>0.8546435209258274</v>
      </c>
      <c r="Y13" s="79" t="str">
        <f>IF(RES_hh_tes_in!Y13=0,"",RES_hh_tes_in!Y13/RES_hh_fec_in!Y13)</f>
        <v/>
      </c>
      <c r="DA13" s="90" t="s">
        <v>731</v>
      </c>
    </row>
    <row r="14" spans="1:105" ht="12" customHeight="1" x14ac:dyDescent="0.25">
      <c r="A14" s="75" t="s">
        <v>97</v>
      </c>
      <c r="B14" s="80"/>
      <c r="C14" s="80">
        <f>IF(RES_hh_tes_in!C14=0,"",RES_hh_tes_in!C14/RES_hh_fec_in!C14)</f>
        <v>1</v>
      </c>
      <c r="D14" s="80">
        <f>IF(RES_hh_tes_in!D14=0,"",RES_hh_tes_in!D14/RES_hh_fec_in!D14)</f>
        <v>1</v>
      </c>
      <c r="E14" s="80">
        <f>IF(RES_hh_tes_in!E14=0,"",RES_hh_tes_in!E14/RES_hh_fec_in!E14)</f>
        <v>1</v>
      </c>
      <c r="F14" s="80">
        <f>IF(RES_hh_tes_in!F14=0,"",RES_hh_tes_in!F14/RES_hh_fec_in!F14)</f>
        <v>1</v>
      </c>
      <c r="G14" s="80">
        <f>IF(RES_hh_tes_in!G14=0,"",RES_hh_tes_in!G14/RES_hh_fec_in!G14)</f>
        <v>1</v>
      </c>
      <c r="H14" s="80">
        <f>IF(RES_hh_tes_in!H14=0,"",RES_hh_tes_in!H14/RES_hh_fec_in!H14)</f>
        <v>1</v>
      </c>
      <c r="I14" s="80">
        <f>IF(RES_hh_tes_in!I14=0,"",RES_hh_tes_in!I14/RES_hh_fec_in!I14)</f>
        <v>1</v>
      </c>
      <c r="J14" s="80">
        <f>IF(RES_hh_tes_in!J14=0,"",RES_hh_tes_in!J14/RES_hh_fec_in!J14)</f>
        <v>1</v>
      </c>
      <c r="K14" s="80">
        <f>IF(RES_hh_tes_in!K14=0,"",RES_hh_tes_in!K14/RES_hh_fec_in!K14)</f>
        <v>1</v>
      </c>
      <c r="L14" s="80">
        <f>IF(RES_hh_tes_in!L14=0,"",RES_hh_tes_in!L14/RES_hh_fec_in!L14)</f>
        <v>1</v>
      </c>
      <c r="M14" s="80">
        <f>IF(RES_hh_tes_in!M14=0,"",RES_hh_tes_in!M14/RES_hh_fec_in!M14)</f>
        <v>1</v>
      </c>
      <c r="N14" s="80">
        <f>IF(RES_hh_tes_in!N14=0,"",RES_hh_tes_in!N14/RES_hh_fec_in!N14)</f>
        <v>1</v>
      </c>
      <c r="O14" s="80">
        <f>IF(RES_hh_tes_in!O14=0,"",RES_hh_tes_in!O14/RES_hh_fec_in!O14)</f>
        <v>1</v>
      </c>
      <c r="P14" s="80">
        <f>IF(RES_hh_tes_in!P14=0,"",RES_hh_tes_in!P14/RES_hh_fec_in!P14)</f>
        <v>1</v>
      </c>
      <c r="Q14" s="80">
        <f>IF(RES_hh_tes_in!Q14=0,"",RES_hh_tes_in!Q14/RES_hh_fec_in!Q14)</f>
        <v>1</v>
      </c>
      <c r="R14" s="80">
        <f>IF(RES_hh_tes_in!R14=0,"",RES_hh_tes_in!R14/RES_hh_fec_in!R14)</f>
        <v>1</v>
      </c>
      <c r="S14" s="80">
        <f>IF(RES_hh_tes_in!S14=0,"",RES_hh_tes_in!S14/RES_hh_fec_in!S14)</f>
        <v>1</v>
      </c>
      <c r="T14" s="80">
        <f>IF(RES_hh_tes_in!T14=0,"",RES_hh_tes_in!T14/RES_hh_fec_in!T14)</f>
        <v>1</v>
      </c>
      <c r="U14" s="80">
        <f>IF(RES_hh_tes_in!U14=0,"",RES_hh_tes_in!U14/RES_hh_fec_in!U14)</f>
        <v>1</v>
      </c>
      <c r="V14" s="80">
        <f>IF(RES_hh_tes_in!V14=0,"",RES_hh_tes_in!V14/RES_hh_fec_in!V14)</f>
        <v>1</v>
      </c>
      <c r="W14" s="80">
        <f>IF(RES_hh_tes_in!W14=0,"",RES_hh_tes_in!W14/RES_hh_fec_in!W14)</f>
        <v>1</v>
      </c>
      <c r="X14" s="80">
        <f>IF(RES_hh_tes_in!X14=0,"",RES_hh_tes_in!X14/RES_hh_fec_in!X14)</f>
        <v>1</v>
      </c>
      <c r="Y14" s="80">
        <f>IF(RES_hh_tes_in!Y14=0,"",RES_hh_tes_in!Y14/RES_hh_fec_in!Y14)</f>
        <v>1</v>
      </c>
      <c r="DA14" s="91" t="s">
        <v>732</v>
      </c>
    </row>
    <row r="15" spans="1:105" ht="12.95" customHeight="1" x14ac:dyDescent="0.25">
      <c r="A15" s="68" t="s">
        <v>92</v>
      </c>
      <c r="B15" s="70"/>
      <c r="C15" s="70" t="str">
        <f>IF(RES_hh_tes_in!C15=0,"",RES_hh_tes_in!C15/RES_hh_fec_in!C15)</f>
        <v/>
      </c>
      <c r="D15" s="70">
        <f>IF(RES_hh_tes_in!D15=0,"",RES_hh_tes_in!D15/RES_hh_fec_in!D15)</f>
        <v>2.5989354693953097</v>
      </c>
      <c r="E15" s="70">
        <f>IF(RES_hh_tes_in!E15=0,"",RES_hh_tes_in!E15/RES_hh_fec_in!E15)</f>
        <v>2.7115868845987876</v>
      </c>
      <c r="F15" s="70">
        <f>IF(RES_hh_tes_in!F15=0,"",RES_hh_tes_in!F15/RES_hh_fec_in!F15)</f>
        <v>2.8251430662780863</v>
      </c>
      <c r="G15" s="70">
        <f>IF(RES_hh_tes_in!G15=0,"",RES_hh_tes_in!G15/RES_hh_fec_in!G15)</f>
        <v>2.9402618822588198</v>
      </c>
      <c r="H15" s="70">
        <f>IF(RES_hh_tes_in!H15=0,"",RES_hh_tes_in!H15/RES_hh_fec_in!H15)</f>
        <v>3.0568399409714417</v>
      </c>
      <c r="I15" s="70">
        <f>IF(RES_hh_tes_in!I15=0,"",RES_hh_tes_in!I15/RES_hh_fec_in!I15)</f>
        <v>3.1750151440165353</v>
      </c>
      <c r="J15" s="70">
        <f>IF(RES_hh_tes_in!J15=0,"",RES_hh_tes_in!J15/RES_hh_fec_in!J15)</f>
        <v>3.2954055560000688</v>
      </c>
      <c r="K15" s="70">
        <f>IF(RES_hh_tes_in!K15=0,"",RES_hh_tes_in!K15/RES_hh_fec_in!K15)</f>
        <v>3.4185007356240815</v>
      </c>
      <c r="L15" s="70">
        <f>IF(RES_hh_tes_in!L15=0,"",RES_hh_tes_in!L15/RES_hh_fec_in!L15)</f>
        <v>3.544365603641396</v>
      </c>
      <c r="M15" s="70">
        <f>IF(RES_hh_tes_in!M15=0,"",RES_hh_tes_in!M15/RES_hh_fec_in!M15)</f>
        <v>3.6885974649092437</v>
      </c>
      <c r="N15" s="70">
        <f>IF(RES_hh_tes_in!N15=0,"",RES_hh_tes_in!N15/RES_hh_fec_in!N15)</f>
        <v>3.8558264431656877</v>
      </c>
      <c r="O15" s="70">
        <f>IF(RES_hh_tes_in!O15=0,"",RES_hh_tes_in!O15/RES_hh_fec_in!O15)</f>
        <v>4.0457542184535429</v>
      </c>
      <c r="P15" s="70">
        <f>IF(RES_hh_tes_in!P15=0,"",RES_hh_tes_in!P15/RES_hh_fec_in!P15)</f>
        <v>4.2398970190794838</v>
      </c>
      <c r="Q15" s="70">
        <f>IF(RES_hh_tes_in!Q15=0,"",RES_hh_tes_in!Q15/RES_hh_fec_in!Q15)</f>
        <v>4.3888986419240972</v>
      </c>
      <c r="R15" s="70">
        <f>IF(RES_hh_tes_in!R15=0,"",RES_hh_tes_in!R15/RES_hh_fec_in!R15)</f>
        <v>4.4211840332799497</v>
      </c>
      <c r="S15" s="70">
        <f>IF(RES_hh_tes_in!S15=0,"",RES_hh_tes_in!S15/RES_hh_fec_in!S15)</f>
        <v>4.4247712989861547</v>
      </c>
      <c r="T15" s="70">
        <f>IF(RES_hh_tes_in!T15=0,"",RES_hh_tes_in!T15/RES_hh_fec_in!T15)</f>
        <v>4.4287571497708296</v>
      </c>
      <c r="U15" s="70">
        <f>IF(RES_hh_tes_in!U15=0,"",RES_hh_tes_in!U15/RES_hh_fec_in!U15)</f>
        <v>4.4331858728649109</v>
      </c>
      <c r="V15" s="70">
        <f>IF(RES_hh_tes_in!V15=0,"",RES_hh_tes_in!V15/RES_hh_fec_in!V15)</f>
        <v>4.4458411106801083</v>
      </c>
      <c r="W15" s="70">
        <f>IF(RES_hh_tes_in!W15=0,"",RES_hh_tes_in!W15/RES_hh_fec_in!W15)</f>
        <v>4.4873780552086071</v>
      </c>
      <c r="X15" s="70">
        <f>IF(RES_hh_tes_in!X15=0,"",RES_hh_tes_in!X15/RES_hh_fec_in!X15)</f>
        <v>4.5361486801145556</v>
      </c>
      <c r="Y15" s="70">
        <f>IF(RES_hh_tes_in!Y15=0,"",RES_hh_tes_in!Y15/RES_hh_fec_in!Y15)</f>
        <v>4.5911218436650234</v>
      </c>
      <c r="DA15" s="88" t="s">
        <v>733</v>
      </c>
    </row>
    <row r="16" spans="1:105" ht="12" customHeight="1" x14ac:dyDescent="0.25">
      <c r="A16" s="28" t="s">
        <v>91</v>
      </c>
      <c r="B16" s="78"/>
      <c r="C16" s="78" t="str">
        <f>IF(RES_hh_tes_in!C16=0,"",RES_hh_tes_in!C16/RES_hh_fec_in!C16)</f>
        <v/>
      </c>
      <c r="D16" s="78">
        <f>IF(RES_hh_tes_in!D16=0,"",RES_hh_tes_in!D16/RES_hh_fec_in!D16)</f>
        <v>2.5989354693953097</v>
      </c>
      <c r="E16" s="78">
        <f>IF(RES_hh_tes_in!E16=0,"",RES_hh_tes_in!E16/RES_hh_fec_in!E16)</f>
        <v>2.7115868845987876</v>
      </c>
      <c r="F16" s="78">
        <f>IF(RES_hh_tes_in!F16=0,"",RES_hh_tes_in!F16/RES_hh_fec_in!F16)</f>
        <v>2.8251430662780863</v>
      </c>
      <c r="G16" s="78">
        <f>IF(RES_hh_tes_in!G16=0,"",RES_hh_tes_in!G16/RES_hh_fec_in!G16)</f>
        <v>2.9402618822588198</v>
      </c>
      <c r="H16" s="78">
        <f>IF(RES_hh_tes_in!H16=0,"",RES_hh_tes_in!H16/RES_hh_fec_in!H16)</f>
        <v>3.0568399409714417</v>
      </c>
      <c r="I16" s="78">
        <f>IF(RES_hh_tes_in!I16=0,"",RES_hh_tes_in!I16/RES_hh_fec_in!I16)</f>
        <v>3.1750151440165353</v>
      </c>
      <c r="J16" s="78">
        <f>IF(RES_hh_tes_in!J16=0,"",RES_hh_tes_in!J16/RES_hh_fec_in!J16)</f>
        <v>3.2954055560000688</v>
      </c>
      <c r="K16" s="78">
        <f>IF(RES_hh_tes_in!K16=0,"",RES_hh_tes_in!K16/RES_hh_fec_in!K16)</f>
        <v>3.4185007356240815</v>
      </c>
      <c r="L16" s="78">
        <f>IF(RES_hh_tes_in!L16=0,"",RES_hh_tes_in!L16/RES_hh_fec_in!L16)</f>
        <v>3.544365603641396</v>
      </c>
      <c r="M16" s="78">
        <f>IF(RES_hh_tes_in!M16=0,"",RES_hh_tes_in!M16/RES_hh_fec_in!M16)</f>
        <v>3.6885974649092437</v>
      </c>
      <c r="N16" s="78">
        <f>IF(RES_hh_tes_in!N16=0,"",RES_hh_tes_in!N16/RES_hh_fec_in!N16)</f>
        <v>3.8558264431656877</v>
      </c>
      <c r="O16" s="78">
        <f>IF(RES_hh_tes_in!O16=0,"",RES_hh_tes_in!O16/RES_hh_fec_in!O16)</f>
        <v>4.0457542184535429</v>
      </c>
      <c r="P16" s="78">
        <f>IF(RES_hh_tes_in!P16=0,"",RES_hh_tes_in!P16/RES_hh_fec_in!P16)</f>
        <v>4.2398970190794838</v>
      </c>
      <c r="Q16" s="78">
        <f>IF(RES_hh_tes_in!Q16=0,"",RES_hh_tes_in!Q16/RES_hh_fec_in!Q16)</f>
        <v>4.3888986419240972</v>
      </c>
      <c r="R16" s="78">
        <f>IF(RES_hh_tes_in!R16=0,"",RES_hh_tes_in!R16/RES_hh_fec_in!R16)</f>
        <v>4.4211840332799497</v>
      </c>
      <c r="S16" s="78">
        <f>IF(RES_hh_tes_in!S16=0,"",RES_hh_tes_in!S16/RES_hh_fec_in!S16)</f>
        <v>4.4247712989861547</v>
      </c>
      <c r="T16" s="78">
        <f>IF(RES_hh_tes_in!T16=0,"",RES_hh_tes_in!T16/RES_hh_fec_in!T16)</f>
        <v>4.4287571497708296</v>
      </c>
      <c r="U16" s="78">
        <f>IF(RES_hh_tes_in!U16=0,"",RES_hh_tes_in!U16/RES_hh_fec_in!U16)</f>
        <v>4.4331858728649109</v>
      </c>
      <c r="V16" s="78">
        <f>IF(RES_hh_tes_in!V16=0,"",RES_hh_tes_in!V16/RES_hh_fec_in!V16)</f>
        <v>4.4458411106801083</v>
      </c>
      <c r="W16" s="78">
        <f>IF(RES_hh_tes_in!W16=0,"",RES_hh_tes_in!W16/RES_hh_fec_in!W16)</f>
        <v>4.4873780552086071</v>
      </c>
      <c r="X16" s="78">
        <f>IF(RES_hh_tes_in!X16=0,"",RES_hh_tes_in!X16/RES_hh_fec_in!X16)</f>
        <v>4.5361486801145556</v>
      </c>
      <c r="Y16" s="78">
        <f>IF(RES_hh_tes_in!Y16=0,"",RES_hh_tes_in!Y16/RES_hh_fec_in!Y16)</f>
        <v>4.5911218436650234</v>
      </c>
      <c r="DA16" s="89" t="s">
        <v>734</v>
      </c>
    </row>
    <row r="17" spans="1:105" ht="12.95" customHeight="1" x14ac:dyDescent="0.25">
      <c r="A17" s="68" t="s">
        <v>55</v>
      </c>
      <c r="B17" s="70"/>
      <c r="C17" s="70">
        <f>IF(RES_hh_tes_in!C17=0,"",RES_hh_tes_in!C17/RES_hh_fec_in!C17)</f>
        <v>0.85377954762962038</v>
      </c>
      <c r="D17" s="70">
        <f>IF(RES_hh_tes_in!D17=0,"",RES_hh_tes_in!D17/RES_hh_fec_in!D17)</f>
        <v>0.81460800462090177</v>
      </c>
      <c r="E17" s="70">
        <f>IF(RES_hh_tes_in!E17=0,"",RES_hh_tes_in!E17/RES_hh_fec_in!E17)</f>
        <v>0.78326080611268989</v>
      </c>
      <c r="F17" s="70">
        <f>IF(RES_hh_tes_in!F17=0,"",RES_hh_tes_in!F17/RES_hh_fec_in!F17)</f>
        <v>0.79175361184898563</v>
      </c>
      <c r="G17" s="70">
        <f>IF(RES_hh_tes_in!G17=0,"",RES_hh_tes_in!G17/RES_hh_fec_in!G17)</f>
        <v>0.7627013473234483</v>
      </c>
      <c r="H17" s="70">
        <f>IF(RES_hh_tes_in!H17=0,"",RES_hh_tes_in!H17/RES_hh_fec_in!H17)</f>
        <v>0.77201668070127571</v>
      </c>
      <c r="I17" s="70">
        <f>IF(RES_hh_tes_in!I17=0,"",RES_hh_tes_in!I17/RES_hh_fec_in!I17)</f>
        <v>0.81286354317904608</v>
      </c>
      <c r="J17" s="70">
        <f>IF(RES_hh_tes_in!J17=0,"",RES_hh_tes_in!J17/RES_hh_fec_in!J17)</f>
        <v>0.81325721313100674</v>
      </c>
      <c r="K17" s="70">
        <f>IF(RES_hh_tes_in!K17=0,"",RES_hh_tes_in!K17/RES_hh_fec_in!K17)</f>
        <v>0.81468860468353421</v>
      </c>
      <c r="L17" s="70">
        <f>IF(RES_hh_tes_in!L17=0,"",RES_hh_tes_in!L17/RES_hh_fec_in!L17)</f>
        <v>0.83196069967949859</v>
      </c>
      <c r="M17" s="70">
        <f>IF(RES_hh_tes_in!M17=0,"",RES_hh_tes_in!M17/RES_hh_fec_in!M17)</f>
        <v>0.83109326068143796</v>
      </c>
      <c r="N17" s="70">
        <f>IF(RES_hh_tes_in!N17=0,"",RES_hh_tes_in!N17/RES_hh_fec_in!N17)</f>
        <v>0.86688878527644408</v>
      </c>
      <c r="O17" s="70">
        <f>IF(RES_hh_tes_in!O17=0,"",RES_hh_tes_in!O17/RES_hh_fec_in!O17)</f>
        <v>0.8957324513483591</v>
      </c>
      <c r="P17" s="70">
        <f>IF(RES_hh_tes_in!P17=0,"",RES_hh_tes_in!P17/RES_hh_fec_in!P17)</f>
        <v>0.92773673324193107</v>
      </c>
      <c r="Q17" s="70">
        <f>IF(RES_hh_tes_in!Q17=0,"",RES_hh_tes_in!Q17/RES_hh_fec_in!Q17)</f>
        <v>0.94781788030026604</v>
      </c>
      <c r="R17" s="70">
        <f>IF(RES_hh_tes_in!R17=0,"",RES_hh_tes_in!R17/RES_hh_fec_in!R17)</f>
        <v>0.94031404198829449</v>
      </c>
      <c r="S17" s="70">
        <f>IF(RES_hh_tes_in!S17=0,"",RES_hh_tes_in!S17/RES_hh_fec_in!S17)</f>
        <v>0.92091960345993285</v>
      </c>
      <c r="T17" s="70">
        <f>IF(RES_hh_tes_in!T17=0,"",RES_hh_tes_in!T17/RES_hh_fec_in!T17)</f>
        <v>0.93732502049730471</v>
      </c>
      <c r="U17" s="70">
        <f>IF(RES_hh_tes_in!U17=0,"",RES_hh_tes_in!U17/RES_hh_fec_in!U17)</f>
        <v>0.92592989008646609</v>
      </c>
      <c r="V17" s="70">
        <f>IF(RES_hh_tes_in!V17=0,"",RES_hh_tes_in!V17/RES_hh_fec_in!V17)</f>
        <v>0.93386847465791401</v>
      </c>
      <c r="W17" s="70">
        <f>IF(RES_hh_tes_in!W17=0,"",RES_hh_tes_in!W17/RES_hh_fec_in!W17)</f>
        <v>0.87054283608424132</v>
      </c>
      <c r="X17" s="70">
        <f>IF(RES_hh_tes_in!X17=0,"",RES_hh_tes_in!X17/RES_hh_fec_in!X17)</f>
        <v>0.9574521212060142</v>
      </c>
      <c r="Y17" s="70">
        <f>IF(RES_hh_tes_in!Y17=0,"",RES_hh_tes_in!Y17/RES_hh_fec_in!Y17)</f>
        <v>0.96318547111948805</v>
      </c>
      <c r="DA17" s="88" t="s">
        <v>735</v>
      </c>
    </row>
    <row r="18" spans="1:105" ht="12" customHeight="1" x14ac:dyDescent="0.25">
      <c r="A18" s="28" t="s">
        <v>51</v>
      </c>
      <c r="B18" s="78"/>
      <c r="C18" s="78" t="str">
        <f>IF(RES_hh_tes_in!C18=0,"",RES_hh_tes_in!C18/RES_hh_fec_in!C18)</f>
        <v/>
      </c>
      <c r="D18" s="78" t="str">
        <f>IF(RES_hh_tes_in!D18=0,"",RES_hh_tes_in!D18/RES_hh_fec_in!D18)</f>
        <v/>
      </c>
      <c r="E18" s="78" t="str">
        <f>IF(RES_hh_tes_in!E18=0,"",RES_hh_tes_in!E18/RES_hh_fec_in!E18)</f>
        <v/>
      </c>
      <c r="F18" s="78" t="str">
        <f>IF(RES_hh_tes_in!F18=0,"",RES_hh_tes_in!F18/RES_hh_fec_in!F18)</f>
        <v/>
      </c>
      <c r="G18" s="78" t="str">
        <f>IF(RES_hh_tes_in!G18=0,"",RES_hh_tes_in!G18/RES_hh_fec_in!G18)</f>
        <v/>
      </c>
      <c r="H18" s="78" t="str">
        <f>IF(RES_hh_tes_in!H18=0,"",RES_hh_tes_in!H18/RES_hh_fec_in!H18)</f>
        <v/>
      </c>
      <c r="I18" s="78" t="str">
        <f>IF(RES_hh_tes_in!I18=0,"",RES_hh_tes_in!I18/RES_hh_fec_in!I18)</f>
        <v/>
      </c>
      <c r="J18" s="78" t="str">
        <f>IF(RES_hh_tes_in!J18=0,"",RES_hh_tes_in!J18/RES_hh_fec_in!J18)</f>
        <v/>
      </c>
      <c r="K18" s="78" t="str">
        <f>IF(RES_hh_tes_in!K18=0,"",RES_hh_tes_in!K18/RES_hh_fec_in!K18)</f>
        <v/>
      </c>
      <c r="L18" s="78" t="str">
        <f>IF(RES_hh_tes_in!L18=0,"",RES_hh_tes_in!L18/RES_hh_fec_in!L18)</f>
        <v/>
      </c>
      <c r="M18" s="78" t="str">
        <f>IF(RES_hh_tes_in!M18=0,"",RES_hh_tes_in!M18/RES_hh_fec_in!M18)</f>
        <v/>
      </c>
      <c r="N18" s="78" t="str">
        <f>IF(RES_hh_tes_in!N18=0,"",RES_hh_tes_in!N18/RES_hh_fec_in!N18)</f>
        <v/>
      </c>
      <c r="O18" s="78" t="str">
        <f>IF(RES_hh_tes_in!O18=0,"",RES_hh_tes_in!O18/RES_hh_fec_in!O18)</f>
        <v/>
      </c>
      <c r="P18" s="78" t="str">
        <f>IF(RES_hh_tes_in!P18=0,"",RES_hh_tes_in!P18/RES_hh_fec_in!P18)</f>
        <v/>
      </c>
      <c r="Q18" s="78" t="str">
        <f>IF(RES_hh_tes_in!Q18=0,"",RES_hh_tes_in!Q18/RES_hh_fec_in!Q18)</f>
        <v/>
      </c>
      <c r="R18" s="78" t="str">
        <f>IF(RES_hh_tes_in!R18=0,"",RES_hh_tes_in!R18/RES_hh_fec_in!R18)</f>
        <v/>
      </c>
      <c r="S18" s="78" t="str">
        <f>IF(RES_hh_tes_in!S18=0,"",RES_hh_tes_in!S18/RES_hh_fec_in!S18)</f>
        <v/>
      </c>
      <c r="T18" s="78" t="str">
        <f>IF(RES_hh_tes_in!T18=0,"",RES_hh_tes_in!T18/RES_hh_fec_in!T18)</f>
        <v/>
      </c>
      <c r="U18" s="78" t="str">
        <f>IF(RES_hh_tes_in!U18=0,"",RES_hh_tes_in!U18/RES_hh_fec_in!U18)</f>
        <v/>
      </c>
      <c r="V18" s="78" t="str">
        <f>IF(RES_hh_tes_in!V18=0,"",RES_hh_tes_in!V18/RES_hh_fec_in!V18)</f>
        <v/>
      </c>
      <c r="W18" s="78" t="str">
        <f>IF(RES_hh_tes_in!W18=0,"",RES_hh_tes_in!W18/RES_hh_fec_in!W18)</f>
        <v/>
      </c>
      <c r="X18" s="78" t="str">
        <f>IF(RES_hh_tes_in!X18=0,"",RES_hh_tes_in!X18/RES_hh_fec_in!X18)</f>
        <v/>
      </c>
      <c r="Y18" s="78" t="str">
        <f>IF(RES_hh_tes_in!Y18=0,"",RES_hh_tes_in!Y18/RES_hh_fec_in!Y18)</f>
        <v/>
      </c>
      <c r="DA18" s="89" t="s">
        <v>736</v>
      </c>
    </row>
    <row r="19" spans="1:105" s="2" customFormat="1" ht="12" customHeight="1" x14ac:dyDescent="0.25">
      <c r="A19" s="28" t="s">
        <v>74</v>
      </c>
      <c r="B19" s="78"/>
      <c r="C19" s="78">
        <f>IF(RES_hh_tes_in!C19=0,"",RES_hh_tes_in!C19/RES_hh_fec_in!C19)</f>
        <v>0.43255665854852021</v>
      </c>
      <c r="D19" s="78">
        <f>IF(RES_hh_tes_in!D19=0,"",RES_hh_tes_in!D19/RES_hh_fec_in!D19)</f>
        <v>0.43474804751524032</v>
      </c>
      <c r="E19" s="78">
        <f>IF(RES_hh_tes_in!E19=0,"",RES_hh_tes_in!E19/RES_hh_fec_in!E19)</f>
        <v>0.43724404924756949</v>
      </c>
      <c r="F19" s="78">
        <f>IF(RES_hh_tes_in!F19=0,"",RES_hh_tes_in!F19/RES_hh_fec_in!F19)</f>
        <v>0.43978158908430004</v>
      </c>
      <c r="G19" s="78">
        <f>IF(RES_hh_tes_in!G19=0,"",RES_hh_tes_in!G19/RES_hh_fec_in!G19)</f>
        <v>0.44259965936112494</v>
      </c>
      <c r="H19" s="78">
        <f>IF(RES_hh_tes_in!H19=0,"",RES_hh_tes_in!H19/RES_hh_fec_in!H19)</f>
        <v>0.44566901045869817</v>
      </c>
      <c r="I19" s="78">
        <f>IF(RES_hh_tes_in!I19=0,"",RES_hh_tes_in!I19/RES_hh_fec_in!I19)</f>
        <v>0.44904853009551776</v>
      </c>
      <c r="J19" s="78">
        <f>IF(RES_hh_tes_in!J19=0,"",RES_hh_tes_in!J19/RES_hh_fec_in!J19)</f>
        <v>0.45297946046877657</v>
      </c>
      <c r="K19" s="78">
        <f>IF(RES_hh_tes_in!K19=0,"",RES_hh_tes_in!K19/RES_hh_fec_in!K19)</f>
        <v>0.45766692090033306</v>
      </c>
      <c r="L19" s="78">
        <f>IF(RES_hh_tes_in!L19=0,"",RES_hh_tes_in!L19/RES_hh_fec_in!L19)</f>
        <v>0.46316578921824991</v>
      </c>
      <c r="M19" s="78">
        <f>IF(RES_hh_tes_in!M19=0,"",RES_hh_tes_in!M19/RES_hh_fec_in!M19)</f>
        <v>0.47437558095851484</v>
      </c>
      <c r="N19" s="78">
        <f>IF(RES_hh_tes_in!N19=0,"",RES_hh_tes_in!N19/RES_hh_fec_in!N19)</f>
        <v>0.49285366345427084</v>
      </c>
      <c r="O19" s="78">
        <f>IF(RES_hh_tes_in!O19=0,"",RES_hh_tes_in!O19/RES_hh_fec_in!O19)</f>
        <v>0.51986752907279477</v>
      </c>
      <c r="P19" s="78">
        <f>IF(RES_hh_tes_in!P19=0,"",RES_hh_tes_in!P19/RES_hh_fec_in!P19)</f>
        <v>0.55262475531849842</v>
      </c>
      <c r="Q19" s="78">
        <f>IF(RES_hh_tes_in!Q19=0,"",RES_hh_tes_in!Q19/RES_hh_fec_in!Q19)</f>
        <v>0.58211810334680214</v>
      </c>
      <c r="R19" s="78">
        <f>IF(RES_hh_tes_in!R19=0,"",RES_hh_tes_in!R19/RES_hh_fec_in!R19)</f>
        <v>0.60125273672028978</v>
      </c>
      <c r="S19" s="78">
        <f>IF(RES_hh_tes_in!S19=0,"",RES_hh_tes_in!S19/RES_hh_fec_in!S19)</f>
        <v>0.6190689040186319</v>
      </c>
      <c r="T19" s="78">
        <f>IF(RES_hh_tes_in!T19=0,"",RES_hh_tes_in!T19/RES_hh_fec_in!T19)</f>
        <v>0.63504128182175479</v>
      </c>
      <c r="U19" s="78">
        <f>IF(RES_hh_tes_in!U19=0,"",RES_hh_tes_in!U19/RES_hh_fec_in!U19)</f>
        <v>0.64864454670963978</v>
      </c>
      <c r="V19" s="78">
        <f>IF(RES_hh_tes_in!V19=0,"",RES_hh_tes_in!V19/RES_hh_fec_in!V19)</f>
        <v>0.65935337526224624</v>
      </c>
      <c r="W19" s="78">
        <f>IF(RES_hh_tes_in!W19=0,"",RES_hh_tes_in!W19/RES_hh_fec_in!W19)</f>
        <v>0.66593558883397708</v>
      </c>
      <c r="X19" s="78">
        <f>IF(RES_hh_tes_in!X19=0,"",RES_hh_tes_in!X19/RES_hh_fec_in!X19)</f>
        <v>0.66883254404202819</v>
      </c>
      <c r="Y19" s="78">
        <f>IF(RES_hh_tes_in!Y19=0,"",RES_hh_tes_in!Y19/RES_hh_fec_in!Y19)</f>
        <v>0.67029949125481969</v>
      </c>
      <c r="DA19" s="89" t="s">
        <v>737</v>
      </c>
    </row>
    <row r="20" spans="1:105" ht="12" customHeight="1" x14ac:dyDescent="0.25">
      <c r="A20" s="28" t="s">
        <v>200</v>
      </c>
      <c r="B20" s="78"/>
      <c r="C20" s="78">
        <f>IF(RES_hh_tes_in!C20=0,"",RES_hh_tes_in!C20/RES_hh_fec_in!C20)</f>
        <v>0.4290770930358847</v>
      </c>
      <c r="D20" s="78">
        <f>IF(RES_hh_tes_in!D20=0,"",RES_hh_tes_in!D20/RES_hh_fec_in!D20)</f>
        <v>0.43073087745877098</v>
      </c>
      <c r="E20" s="78">
        <f>IF(RES_hh_tes_in!E20=0,"",RES_hh_tes_in!E20/RES_hh_fec_in!E20)</f>
        <v>0.43261454523619941</v>
      </c>
      <c r="F20" s="78">
        <f>IF(RES_hh_tes_in!F20=0,"",RES_hh_tes_in!F20/RES_hh_fec_in!F20)</f>
        <v>0.43452956074379295</v>
      </c>
      <c r="G20" s="78">
        <f>IF(RES_hh_tes_in!G20=0,"",RES_hh_tes_in!G20/RES_hh_fec_in!G20)</f>
        <v>0.43665628529940081</v>
      </c>
      <c r="H20" s="78">
        <f>IF(RES_hh_tes_in!H20=0,"",RES_hh_tes_in!H20/RES_hh_fec_in!H20)</f>
        <v>0.4389726449738463</v>
      </c>
      <c r="I20" s="78">
        <f>IF(RES_hh_tes_in!I20=0,"",RES_hh_tes_in!I20/RES_hh_fec_in!I20)</f>
        <v>0.44152308080111768</v>
      </c>
      <c r="J20" s="78">
        <f>IF(RES_hh_tes_in!J20=0,"",RES_hh_tes_in!J20/RES_hh_fec_in!J20)</f>
        <v>0.44448965201119189</v>
      </c>
      <c r="K20" s="78">
        <f>IF(RES_hh_tes_in!K20=0,"",RES_hh_tes_in!K20/RES_hh_fec_in!K20)</f>
        <v>0.44802715683682148</v>
      </c>
      <c r="L20" s="78">
        <f>IF(RES_hh_tes_in!L20=0,"",RES_hh_tes_in!L20/RES_hh_fec_in!L20)</f>
        <v>0.4521770101516735</v>
      </c>
      <c r="M20" s="78">
        <f>IF(RES_hh_tes_in!M20=0,"",RES_hh_tes_in!M20/RES_hh_fec_in!M20)</f>
        <v>0.46063674926936921</v>
      </c>
      <c r="N20" s="78">
        <f>IF(RES_hh_tes_in!N20=0,"",RES_hh_tes_in!N20/RES_hh_fec_in!N20)</f>
        <v>0.47458167892830877</v>
      </c>
      <c r="O20" s="78">
        <f>IF(RES_hh_tes_in!O20=0,"",RES_hh_tes_in!O20/RES_hh_fec_in!O20)</f>
        <v>0.49496834274761381</v>
      </c>
      <c r="P20" s="78">
        <f>IF(RES_hh_tes_in!P20=0,"",RES_hh_tes_in!P20/RES_hh_fec_in!P20)</f>
        <v>0.51968937188704012</v>
      </c>
      <c r="Q20" s="78">
        <f>IF(RES_hh_tes_in!Q20=0,"",RES_hh_tes_in!Q20/RES_hh_fec_in!Q20)</f>
        <v>0.54194723677944867</v>
      </c>
      <c r="R20" s="78">
        <f>IF(RES_hh_tes_in!R20=0,"",RES_hh_tes_in!R20/RES_hh_fec_in!R20)</f>
        <v>0.55638764835917676</v>
      </c>
      <c r="S20" s="78">
        <f>IF(RES_hh_tes_in!S20=0,"",RES_hh_tes_in!S20/RES_hh_fec_in!S20)</f>
        <v>0.56983304778437904</v>
      </c>
      <c r="T20" s="78" t="str">
        <f>IF(RES_hh_tes_in!T20=0,"",RES_hh_tes_in!T20/RES_hh_fec_in!T20)</f>
        <v/>
      </c>
      <c r="U20" s="78">
        <f>IF(RES_hh_tes_in!U20=0,"",RES_hh_tes_in!U20/RES_hh_fec_in!U20)</f>
        <v>0.59215301832454537</v>
      </c>
      <c r="V20" s="78">
        <f>IF(RES_hh_tes_in!V20=0,"",RES_hh_tes_in!V20/RES_hh_fec_in!V20)</f>
        <v>0.60023469351622372</v>
      </c>
      <c r="W20" s="78">
        <f>IF(RES_hh_tes_in!W20=0,"",RES_hh_tes_in!W20/RES_hh_fec_in!W20)</f>
        <v>0.60520211939923851</v>
      </c>
      <c r="X20" s="78">
        <f>IF(RES_hh_tes_in!X20=0,"",RES_hh_tes_in!X20/RES_hh_fec_in!X20)</f>
        <v>0.60783487166704742</v>
      </c>
      <c r="Y20" s="78">
        <f>IF(RES_hh_tes_in!Y20=0,"",RES_hh_tes_in!Y20/RES_hh_fec_in!Y20)</f>
        <v>0.60916803297741207</v>
      </c>
      <c r="DA20" s="89" t="s">
        <v>738</v>
      </c>
    </row>
    <row r="21" spans="1:105" ht="12" customHeight="1" x14ac:dyDescent="0.25">
      <c r="A21" s="28" t="s">
        <v>189</v>
      </c>
      <c r="B21" s="78"/>
      <c r="C21" s="78" t="str">
        <f>IF(RES_hh_tes_in!C21=0,"",RES_hh_tes_in!C21/RES_hh_fec_in!C21)</f>
        <v/>
      </c>
      <c r="D21" s="78" t="str">
        <f>IF(RES_hh_tes_in!D21=0,"",RES_hh_tes_in!D21/RES_hh_fec_in!D21)</f>
        <v/>
      </c>
      <c r="E21" s="78" t="str">
        <f>IF(RES_hh_tes_in!E21=0,"",RES_hh_tes_in!E21/RES_hh_fec_in!E21)</f>
        <v/>
      </c>
      <c r="F21" s="78" t="str">
        <f>IF(RES_hh_tes_in!F21=0,"",RES_hh_tes_in!F21/RES_hh_fec_in!F21)</f>
        <v/>
      </c>
      <c r="G21" s="78" t="str">
        <f>IF(RES_hh_tes_in!G21=0,"",RES_hh_tes_in!G21/RES_hh_fec_in!G21)</f>
        <v/>
      </c>
      <c r="H21" s="78" t="str">
        <f>IF(RES_hh_tes_in!H21=0,"",RES_hh_tes_in!H21/RES_hh_fec_in!H21)</f>
        <v/>
      </c>
      <c r="I21" s="78" t="str">
        <f>IF(RES_hh_tes_in!I21=0,"",RES_hh_tes_in!I21/RES_hh_fec_in!I21)</f>
        <v/>
      </c>
      <c r="J21" s="78" t="str">
        <f>IF(RES_hh_tes_in!J21=0,"",RES_hh_tes_in!J21/RES_hh_fec_in!J21)</f>
        <v/>
      </c>
      <c r="K21" s="78" t="str">
        <f>IF(RES_hh_tes_in!K21=0,"",RES_hh_tes_in!K21/RES_hh_fec_in!K21)</f>
        <v/>
      </c>
      <c r="L21" s="78" t="str">
        <f>IF(RES_hh_tes_in!L21=0,"",RES_hh_tes_in!L21/RES_hh_fec_in!L21)</f>
        <v/>
      </c>
      <c r="M21" s="78" t="str">
        <f>IF(RES_hh_tes_in!M21=0,"",RES_hh_tes_in!M21/RES_hh_fec_in!M21)</f>
        <v/>
      </c>
      <c r="N21" s="78" t="str">
        <f>IF(RES_hh_tes_in!N21=0,"",RES_hh_tes_in!N21/RES_hh_fec_in!N21)</f>
        <v/>
      </c>
      <c r="O21" s="78" t="str">
        <f>IF(RES_hh_tes_in!O21=0,"",RES_hh_tes_in!O21/RES_hh_fec_in!O21)</f>
        <v/>
      </c>
      <c r="P21" s="78" t="str">
        <f>IF(RES_hh_tes_in!P21=0,"",RES_hh_tes_in!P21/RES_hh_fec_in!P21)</f>
        <v/>
      </c>
      <c r="Q21" s="78" t="str">
        <f>IF(RES_hh_tes_in!Q21=0,"",RES_hh_tes_in!Q21/RES_hh_fec_in!Q21)</f>
        <v/>
      </c>
      <c r="R21" s="78" t="str">
        <f>IF(RES_hh_tes_in!R21=0,"",RES_hh_tes_in!R21/RES_hh_fec_in!R21)</f>
        <v/>
      </c>
      <c r="S21" s="78" t="str">
        <f>IF(RES_hh_tes_in!S21=0,"",RES_hh_tes_in!S21/RES_hh_fec_in!S21)</f>
        <v/>
      </c>
      <c r="T21" s="78" t="str">
        <f>IF(RES_hh_tes_in!T21=0,"",RES_hh_tes_in!T21/RES_hh_fec_in!T21)</f>
        <v/>
      </c>
      <c r="U21" s="78" t="str">
        <f>IF(RES_hh_tes_in!U21=0,"",RES_hh_tes_in!U21/RES_hh_fec_in!U21)</f>
        <v/>
      </c>
      <c r="V21" s="78" t="str">
        <f>IF(RES_hh_tes_in!V21=0,"",RES_hh_tes_in!V21/RES_hh_fec_in!V21)</f>
        <v/>
      </c>
      <c r="W21" s="78" t="str">
        <f>IF(RES_hh_tes_in!W21=0,"",RES_hh_tes_in!W21/RES_hh_fec_in!W21)</f>
        <v/>
      </c>
      <c r="X21" s="78" t="str">
        <f>IF(RES_hh_tes_in!X21=0,"",RES_hh_tes_in!X21/RES_hh_fec_in!X21)</f>
        <v/>
      </c>
      <c r="Y21" s="78" t="str">
        <f>IF(RES_hh_tes_in!Y21=0,"",RES_hh_tes_in!Y21/RES_hh_fec_in!Y21)</f>
        <v/>
      </c>
      <c r="DA21" s="89" t="s">
        <v>739</v>
      </c>
    </row>
    <row r="22" spans="1:105" ht="12" customHeight="1" x14ac:dyDescent="0.25">
      <c r="A22" s="28" t="s">
        <v>202</v>
      </c>
      <c r="B22" s="78"/>
      <c r="C22" s="78" t="str">
        <f>IF(RES_hh_tes_in!C22=0,"",RES_hh_tes_in!C22/RES_hh_fec_in!C22)</f>
        <v/>
      </c>
      <c r="D22" s="78">
        <f>IF(RES_hh_tes_in!D22=0,"",RES_hh_tes_in!D22/RES_hh_fec_in!D22)</f>
        <v>0.57037357593743487</v>
      </c>
      <c r="E22" s="78">
        <f>IF(RES_hh_tes_in!E22=0,"",RES_hh_tes_in!E22/RES_hh_fec_in!E22)</f>
        <v>0.58191246886132197</v>
      </c>
      <c r="F22" s="78">
        <f>IF(RES_hh_tes_in!F22=0,"",RES_hh_tes_in!F22/RES_hh_fec_in!F22)</f>
        <v>0.59354888918977711</v>
      </c>
      <c r="G22" s="78">
        <f>IF(RES_hh_tes_in!G22=0,"",RES_hh_tes_in!G22/RES_hh_fec_in!G22)</f>
        <v>0.60527135582466873</v>
      </c>
      <c r="H22" s="78">
        <f>IF(RES_hh_tes_in!H22=0,"",RES_hh_tes_in!H22/RES_hh_fec_in!H22)</f>
        <v>0.61706634806693372</v>
      </c>
      <c r="I22" s="78">
        <f>IF(RES_hh_tes_in!I22=0,"",RES_hh_tes_in!I22/RES_hh_fec_in!I22)</f>
        <v>0.62891603060809098</v>
      </c>
      <c r="J22" s="78">
        <f>IF(RES_hh_tes_in!J22=0,"",RES_hh_tes_in!J22/RES_hh_fec_in!J22)</f>
        <v>0.64078187685213139</v>
      </c>
      <c r="K22" s="78">
        <f>IF(RES_hh_tes_in!K22=0,"",RES_hh_tes_in!K22/RES_hh_fec_in!K22)</f>
        <v>0.65261294322544305</v>
      </c>
      <c r="L22" s="78">
        <f>IF(RES_hh_tes_in!L22=0,"",RES_hh_tes_in!L22/RES_hh_fec_in!L22)</f>
        <v>0.66436401457403904</v>
      </c>
      <c r="M22" s="78">
        <f>IF(RES_hh_tes_in!M22=0,"",RES_hh_tes_in!M22/RES_hh_fec_in!M22)</f>
        <v>0.67515834019622323</v>
      </c>
      <c r="N22" s="78">
        <f>IF(RES_hh_tes_in!N22=0,"",RES_hh_tes_in!N22/RES_hh_fec_in!N22)</f>
        <v>0.68451617894598871</v>
      </c>
      <c r="O22" s="78">
        <f>IF(RES_hh_tes_in!O22=0,"",RES_hh_tes_in!O22/RES_hh_fec_in!O22)</f>
        <v>0.69216045408651816</v>
      </c>
      <c r="P22" s="78">
        <f>IF(RES_hh_tes_in!P22=0,"",RES_hh_tes_in!P22/RES_hh_fec_in!P22)</f>
        <v>0.69875338997027647</v>
      </c>
      <c r="Q22" s="78">
        <f>IF(RES_hh_tes_in!Q22=0,"",RES_hh_tes_in!Q22/RES_hh_fec_in!Q22)</f>
        <v>0.70661999512363405</v>
      </c>
      <c r="R22" s="78">
        <f>IF(RES_hh_tes_in!R22=0,"",RES_hh_tes_in!R22/RES_hh_fec_in!R22)</f>
        <v>0.71840315227994456</v>
      </c>
      <c r="S22" s="78">
        <f>IF(RES_hh_tes_in!S22=0,"",RES_hh_tes_in!S22/RES_hh_fec_in!S22)</f>
        <v>0.73166495490336103</v>
      </c>
      <c r="T22" s="78">
        <f>IF(RES_hh_tes_in!T22=0,"",RES_hh_tes_in!T22/RES_hh_fec_in!T22)</f>
        <v>0.74504187597441895</v>
      </c>
      <c r="U22" s="78">
        <f>IF(RES_hh_tes_in!U22=0,"",RES_hh_tes_in!U22/RES_hh_fec_in!U22)</f>
        <v>0.75739879293569246</v>
      </c>
      <c r="V22" s="78">
        <f>IF(RES_hh_tes_in!V22=0,"",RES_hh_tes_in!V22/RES_hh_fec_in!V22)</f>
        <v>0.7677640513766173</v>
      </c>
      <c r="W22" s="78">
        <f>IF(RES_hh_tes_in!W22=0,"",RES_hh_tes_in!W22/RES_hh_fec_in!W22)</f>
        <v>0.77609073442887277</v>
      </c>
      <c r="X22" s="78">
        <f>IF(RES_hh_tes_in!X22=0,"",RES_hh_tes_in!X22/RES_hh_fec_in!X22)</f>
        <v>0.78355393086027192</v>
      </c>
      <c r="Y22" s="78">
        <f>IF(RES_hh_tes_in!Y22=0,"",RES_hh_tes_in!Y22/RES_hh_fec_in!Y22)</f>
        <v>0.79058727329849265</v>
      </c>
      <c r="DA22" s="89" t="s">
        <v>740</v>
      </c>
    </row>
    <row r="23" spans="1:105" ht="12" customHeight="1" x14ac:dyDescent="0.25">
      <c r="A23" s="28" t="s">
        <v>197</v>
      </c>
      <c r="B23" s="78"/>
      <c r="C23" s="78" t="str">
        <f>IF(RES_hh_tes_in!C23=0,"",RES_hh_tes_in!C23/RES_hh_fec_in!C23)</f>
        <v/>
      </c>
      <c r="D23" s="78" t="str">
        <f>IF(RES_hh_tes_in!D23=0,"",RES_hh_tes_in!D23/RES_hh_fec_in!D23)</f>
        <v/>
      </c>
      <c r="E23" s="78" t="str">
        <f>IF(RES_hh_tes_in!E23=0,"",RES_hh_tes_in!E23/RES_hh_fec_in!E23)</f>
        <v/>
      </c>
      <c r="F23" s="78" t="str">
        <f>IF(RES_hh_tes_in!F23=0,"",RES_hh_tes_in!F23/RES_hh_fec_in!F23)</f>
        <v/>
      </c>
      <c r="G23" s="78" t="str">
        <f>IF(RES_hh_tes_in!G23=0,"",RES_hh_tes_in!G23/RES_hh_fec_in!G23)</f>
        <v/>
      </c>
      <c r="H23" s="78" t="str">
        <f>IF(RES_hh_tes_in!H23=0,"",RES_hh_tes_in!H23/RES_hh_fec_in!H23)</f>
        <v/>
      </c>
      <c r="I23" s="78" t="str">
        <f>IF(RES_hh_tes_in!I23=0,"",RES_hh_tes_in!I23/RES_hh_fec_in!I23)</f>
        <v/>
      </c>
      <c r="J23" s="78" t="str">
        <f>IF(RES_hh_tes_in!J23=0,"",RES_hh_tes_in!J23/RES_hh_fec_in!J23)</f>
        <v/>
      </c>
      <c r="K23" s="78" t="str">
        <f>IF(RES_hh_tes_in!K23=0,"",RES_hh_tes_in!K23/RES_hh_fec_in!K23)</f>
        <v/>
      </c>
      <c r="L23" s="78" t="str">
        <f>IF(RES_hh_tes_in!L23=0,"",RES_hh_tes_in!L23/RES_hh_fec_in!L23)</f>
        <v/>
      </c>
      <c r="M23" s="78" t="str">
        <f>IF(RES_hh_tes_in!M23=0,"",RES_hh_tes_in!M23/RES_hh_fec_in!M23)</f>
        <v/>
      </c>
      <c r="N23" s="78" t="str">
        <f>IF(RES_hh_tes_in!N23=0,"",RES_hh_tes_in!N23/RES_hh_fec_in!N23)</f>
        <v/>
      </c>
      <c r="O23" s="78" t="str">
        <f>IF(RES_hh_tes_in!O23=0,"",RES_hh_tes_in!O23/RES_hh_fec_in!O23)</f>
        <v/>
      </c>
      <c r="P23" s="78" t="str">
        <f>IF(RES_hh_tes_in!P23=0,"",RES_hh_tes_in!P23/RES_hh_fec_in!P23)</f>
        <v/>
      </c>
      <c r="Q23" s="78" t="str">
        <f>IF(RES_hh_tes_in!Q23=0,"",RES_hh_tes_in!Q23/RES_hh_fec_in!Q23)</f>
        <v/>
      </c>
      <c r="R23" s="78" t="str">
        <f>IF(RES_hh_tes_in!R23=0,"",RES_hh_tes_in!R23/RES_hh_fec_in!R23)</f>
        <v/>
      </c>
      <c r="S23" s="78" t="str">
        <f>IF(RES_hh_tes_in!S23=0,"",RES_hh_tes_in!S23/RES_hh_fec_in!S23)</f>
        <v/>
      </c>
      <c r="T23" s="78" t="str">
        <f>IF(RES_hh_tes_in!T23=0,"",RES_hh_tes_in!T23/RES_hh_fec_in!T23)</f>
        <v/>
      </c>
      <c r="U23" s="78" t="str">
        <f>IF(RES_hh_tes_in!U23=0,"",RES_hh_tes_in!U23/RES_hh_fec_in!U23)</f>
        <v/>
      </c>
      <c r="V23" s="78" t="str">
        <f>IF(RES_hh_tes_in!V23=0,"",RES_hh_tes_in!V23/RES_hh_fec_in!V23)</f>
        <v/>
      </c>
      <c r="W23" s="78" t="str">
        <f>IF(RES_hh_tes_in!W23=0,"",RES_hh_tes_in!W23/RES_hh_fec_in!W23)</f>
        <v/>
      </c>
      <c r="X23" s="78" t="str">
        <f>IF(RES_hh_tes_in!X23=0,"",RES_hh_tes_in!X23/RES_hh_fec_in!X23)</f>
        <v/>
      </c>
      <c r="Y23" s="78" t="str">
        <f>IF(RES_hh_tes_in!Y23=0,"",RES_hh_tes_in!Y23/RES_hh_fec_in!Y23)</f>
        <v/>
      </c>
      <c r="DA23" s="89" t="s">
        <v>741</v>
      </c>
    </row>
    <row r="24" spans="1:105" ht="12" customHeight="1" x14ac:dyDescent="0.25">
      <c r="A24" s="28" t="s">
        <v>198</v>
      </c>
      <c r="B24" s="78"/>
      <c r="C24" s="78" t="str">
        <f>IF(RES_hh_tes_in!C24=0,"",RES_hh_tes_in!C24/RES_hh_fec_in!C24)</f>
        <v/>
      </c>
      <c r="D24" s="78" t="str">
        <f>IF(RES_hh_tes_in!D24=0,"",RES_hh_tes_in!D24/RES_hh_fec_in!D24)</f>
        <v/>
      </c>
      <c r="E24" s="78" t="str">
        <f>IF(RES_hh_tes_in!E24=0,"",RES_hh_tes_in!E24/RES_hh_fec_in!E24)</f>
        <v/>
      </c>
      <c r="F24" s="78" t="str">
        <f>IF(RES_hh_tes_in!F24=0,"",RES_hh_tes_in!F24/RES_hh_fec_in!F24)</f>
        <v/>
      </c>
      <c r="G24" s="78" t="str">
        <f>IF(RES_hh_tes_in!G24=0,"",RES_hh_tes_in!G24/RES_hh_fec_in!G24)</f>
        <v/>
      </c>
      <c r="H24" s="78" t="str">
        <f>IF(RES_hh_tes_in!H24=0,"",RES_hh_tes_in!H24/RES_hh_fec_in!H24)</f>
        <v/>
      </c>
      <c r="I24" s="78" t="str">
        <f>IF(RES_hh_tes_in!I24=0,"",RES_hh_tes_in!I24/RES_hh_fec_in!I24)</f>
        <v/>
      </c>
      <c r="J24" s="78" t="str">
        <f>IF(RES_hh_tes_in!J24=0,"",RES_hh_tes_in!J24/RES_hh_fec_in!J24)</f>
        <v/>
      </c>
      <c r="K24" s="78" t="str">
        <f>IF(RES_hh_tes_in!K24=0,"",RES_hh_tes_in!K24/RES_hh_fec_in!K24)</f>
        <v/>
      </c>
      <c r="L24" s="78" t="str">
        <f>IF(RES_hh_tes_in!L24=0,"",RES_hh_tes_in!L24/RES_hh_fec_in!L24)</f>
        <v/>
      </c>
      <c r="M24" s="78" t="str">
        <f>IF(RES_hh_tes_in!M24=0,"",RES_hh_tes_in!M24/RES_hh_fec_in!M24)</f>
        <v/>
      </c>
      <c r="N24" s="78" t="str">
        <f>IF(RES_hh_tes_in!N24=0,"",RES_hh_tes_in!N24/RES_hh_fec_in!N24)</f>
        <v/>
      </c>
      <c r="O24" s="78" t="str">
        <f>IF(RES_hh_tes_in!O24=0,"",RES_hh_tes_in!O24/RES_hh_fec_in!O24)</f>
        <v/>
      </c>
      <c r="P24" s="78" t="str">
        <f>IF(RES_hh_tes_in!P24=0,"",RES_hh_tes_in!P24/RES_hh_fec_in!P24)</f>
        <v/>
      </c>
      <c r="Q24" s="78" t="str">
        <f>IF(RES_hh_tes_in!Q24=0,"",RES_hh_tes_in!Q24/RES_hh_fec_in!Q24)</f>
        <v/>
      </c>
      <c r="R24" s="78" t="str">
        <f>IF(RES_hh_tes_in!R24=0,"",RES_hh_tes_in!R24/RES_hh_fec_in!R24)</f>
        <v/>
      </c>
      <c r="S24" s="78" t="str">
        <f>IF(RES_hh_tes_in!S24=0,"",RES_hh_tes_in!S24/RES_hh_fec_in!S24)</f>
        <v/>
      </c>
      <c r="T24" s="78" t="str">
        <f>IF(RES_hh_tes_in!T24=0,"",RES_hh_tes_in!T24/RES_hh_fec_in!T24)</f>
        <v/>
      </c>
      <c r="U24" s="78" t="str">
        <f>IF(RES_hh_tes_in!U24=0,"",RES_hh_tes_in!U24/RES_hh_fec_in!U24)</f>
        <v/>
      </c>
      <c r="V24" s="78" t="str">
        <f>IF(RES_hh_tes_in!V24=0,"",RES_hh_tes_in!V24/RES_hh_fec_in!V24)</f>
        <v/>
      </c>
      <c r="W24" s="78" t="str">
        <f>IF(RES_hh_tes_in!W24=0,"",RES_hh_tes_in!W24/RES_hh_fec_in!W24)</f>
        <v/>
      </c>
      <c r="X24" s="78" t="str">
        <f>IF(RES_hh_tes_in!X24=0,"",RES_hh_tes_in!X24/RES_hh_fec_in!X24)</f>
        <v/>
      </c>
      <c r="Y24" s="78" t="str">
        <f>IF(RES_hh_tes_in!Y24=0,"",RES_hh_tes_in!Y24/RES_hh_fec_in!Y24)</f>
        <v/>
      </c>
      <c r="DA24" s="89" t="s">
        <v>742</v>
      </c>
    </row>
    <row r="25" spans="1:105" ht="12" customHeight="1" x14ac:dyDescent="0.25">
      <c r="A25" s="73" t="s">
        <v>53</v>
      </c>
      <c r="B25" s="79"/>
      <c r="C25" s="79">
        <f>IF(RES_hh_tes_in!C25=0,"",RES_hh_tes_in!C25/RES_hh_fec_in!C25)</f>
        <v>0.48419380507539883</v>
      </c>
      <c r="D25" s="79">
        <f>IF(RES_hh_tes_in!D25=0,"",RES_hh_tes_in!D25/RES_hh_fec_in!D25)</f>
        <v>0.48579831070134943</v>
      </c>
      <c r="E25" s="79">
        <f>IF(RES_hh_tes_in!E25=0,"",RES_hh_tes_in!E25/RES_hh_fec_in!E25)</f>
        <v>0.48755484697584328</v>
      </c>
      <c r="F25" s="79">
        <f>IF(RES_hh_tes_in!F25=0,"",RES_hh_tes_in!F25/RES_hh_fec_in!F25)</f>
        <v>0.48933257670027785</v>
      </c>
      <c r="G25" s="79">
        <f>IF(RES_hh_tes_in!G25=0,"",RES_hh_tes_in!G25/RES_hh_fec_in!G25)</f>
        <v>0.49125150400451623</v>
      </c>
      <c r="H25" s="79">
        <f>IF(RES_hh_tes_in!H25=0,"",RES_hh_tes_in!H25/RES_hh_fec_in!H25)</f>
        <v>0.49329808299767997</v>
      </c>
      <c r="I25" s="79">
        <f>IF(RES_hh_tes_in!I25=0,"",RES_hh_tes_in!I25/RES_hh_fec_in!I25)</f>
        <v>0.4955034364956355</v>
      </c>
      <c r="J25" s="79">
        <f>IF(RES_hh_tes_in!J25=0,"",RES_hh_tes_in!J25/RES_hh_fec_in!J25)</f>
        <v>0.4979923575604821</v>
      </c>
      <c r="K25" s="79">
        <f>IF(RES_hh_tes_in!K25=0,"",RES_hh_tes_in!K25/RES_hh_fec_in!K25)</f>
        <v>0.5008750902021103</v>
      </c>
      <c r="L25" s="79">
        <f>IF(RES_hh_tes_in!L25=0,"",RES_hh_tes_in!L25/RES_hh_fec_in!L25)</f>
        <v>0.50418953832529578</v>
      </c>
      <c r="M25" s="79">
        <f>IF(RES_hh_tes_in!M25=0,"",RES_hh_tes_in!M25/RES_hh_fec_in!M25)</f>
        <v>0.51049070341442693</v>
      </c>
      <c r="N25" s="79">
        <f>IF(RES_hh_tes_in!N25=0,"",RES_hh_tes_in!N25/RES_hh_fec_in!N25)</f>
        <v>0.52088075715076299</v>
      </c>
      <c r="O25" s="79">
        <f>IF(RES_hh_tes_in!O25=0,"",RES_hh_tes_in!O25/RES_hh_fec_in!O25)</f>
        <v>0.53672423848311657</v>
      </c>
      <c r="P25" s="79">
        <f>IF(RES_hh_tes_in!P25=0,"",RES_hh_tes_in!P25/RES_hh_fec_in!P25)</f>
        <v>0.55727000344688016</v>
      </c>
      <c r="Q25" s="79">
        <f>IF(RES_hh_tes_in!Q25=0,"",RES_hh_tes_in!Q25/RES_hh_fec_in!Q25)</f>
        <v>0.5770922953307891</v>
      </c>
      <c r="R25" s="79">
        <f>IF(RES_hh_tes_in!R25=0,"",RES_hh_tes_in!R25/RES_hh_fec_in!R25)</f>
        <v>0.59050682035488578</v>
      </c>
      <c r="S25" s="79">
        <f>IF(RES_hh_tes_in!S25=0,"",RES_hh_tes_in!S25/RES_hh_fec_in!S25)</f>
        <v>0.60350318285968285</v>
      </c>
      <c r="T25" s="79">
        <f>IF(RES_hh_tes_in!T25=0,"",RES_hh_tes_in!T25/RES_hh_fec_in!T25)</f>
        <v>0.61639868663966046</v>
      </c>
      <c r="U25" s="79">
        <f>IF(RES_hh_tes_in!U25=0,"",RES_hh_tes_in!U25/RES_hh_fec_in!U25)</f>
        <v>0.62932296662927056</v>
      </c>
      <c r="V25" s="79">
        <f>IF(RES_hh_tes_in!V25=0,"",RES_hh_tes_in!V25/RES_hh_fec_in!V25)</f>
        <v>0.64201957352648498</v>
      </c>
      <c r="W25" s="79">
        <f>IF(RES_hh_tes_in!W25=0,"",RES_hh_tes_in!W25/RES_hh_fec_in!W25)</f>
        <v>0.65361578770512685</v>
      </c>
      <c r="X25" s="79">
        <f>IF(RES_hh_tes_in!X25=0,"",RES_hh_tes_in!X25/RES_hh_fec_in!X25)</f>
        <v>0.66358331699896389</v>
      </c>
      <c r="Y25" s="79">
        <f>IF(RES_hh_tes_in!Y25=0,"",RES_hh_tes_in!Y25/RES_hh_fec_in!Y25)</f>
        <v>0.67288241600242316</v>
      </c>
      <c r="DA25" s="90" t="s">
        <v>743</v>
      </c>
    </row>
    <row r="26" spans="1:105" ht="12" customHeight="1" x14ac:dyDescent="0.25">
      <c r="A26" s="32" t="s">
        <v>52</v>
      </c>
      <c r="B26" s="81"/>
      <c r="C26" s="81">
        <f>IF(RES_hh_tes_in!C26=0,"",RES_hh_tes_in!C26/RES_hh_fec_in!C26)</f>
        <v>1</v>
      </c>
      <c r="D26" s="81">
        <f>IF(RES_hh_tes_in!D26=0,"",RES_hh_tes_in!D26/RES_hh_fec_in!D26)</f>
        <v>1</v>
      </c>
      <c r="E26" s="81">
        <f>IF(RES_hh_tes_in!E26=0,"",RES_hh_tes_in!E26/RES_hh_fec_in!E26)</f>
        <v>1</v>
      </c>
      <c r="F26" s="81">
        <f>IF(RES_hh_tes_in!F26=0,"",RES_hh_tes_in!F26/RES_hh_fec_in!F26)</f>
        <v>1</v>
      </c>
      <c r="G26" s="81">
        <f>IF(RES_hh_tes_in!G26=0,"",RES_hh_tes_in!G26/RES_hh_fec_in!G26)</f>
        <v>1</v>
      </c>
      <c r="H26" s="81">
        <f>IF(RES_hh_tes_in!H26=0,"",RES_hh_tes_in!H26/RES_hh_fec_in!H26)</f>
        <v>1</v>
      </c>
      <c r="I26" s="81">
        <f>IF(RES_hh_tes_in!I26=0,"",RES_hh_tes_in!I26/RES_hh_fec_in!I26)</f>
        <v>1</v>
      </c>
      <c r="J26" s="81">
        <f>IF(RES_hh_tes_in!J26=0,"",RES_hh_tes_in!J26/RES_hh_fec_in!J26)</f>
        <v>1</v>
      </c>
      <c r="K26" s="81">
        <f>IF(RES_hh_tes_in!K26=0,"",RES_hh_tes_in!K26/RES_hh_fec_in!K26)</f>
        <v>1</v>
      </c>
      <c r="L26" s="81">
        <f>IF(RES_hh_tes_in!L26=0,"",RES_hh_tes_in!L26/RES_hh_fec_in!L26)</f>
        <v>1</v>
      </c>
      <c r="M26" s="81">
        <f>IF(RES_hh_tes_in!M26=0,"",RES_hh_tes_in!M26/RES_hh_fec_in!M26)</f>
        <v>1</v>
      </c>
      <c r="N26" s="81">
        <f>IF(RES_hh_tes_in!N26=0,"",RES_hh_tes_in!N26/RES_hh_fec_in!N26)</f>
        <v>1</v>
      </c>
      <c r="O26" s="81">
        <f>IF(RES_hh_tes_in!O26=0,"",RES_hh_tes_in!O26/RES_hh_fec_in!O26)</f>
        <v>1</v>
      </c>
      <c r="P26" s="81">
        <f>IF(RES_hh_tes_in!P26=0,"",RES_hh_tes_in!P26/RES_hh_fec_in!P26)</f>
        <v>1</v>
      </c>
      <c r="Q26" s="81">
        <f>IF(RES_hh_tes_in!Q26=0,"",RES_hh_tes_in!Q26/RES_hh_fec_in!Q26)</f>
        <v>1</v>
      </c>
      <c r="R26" s="81">
        <f>IF(RES_hh_tes_in!R26=0,"",RES_hh_tes_in!R26/RES_hh_fec_in!R26)</f>
        <v>1</v>
      </c>
      <c r="S26" s="81">
        <f>IF(RES_hh_tes_in!S26=0,"",RES_hh_tes_in!S26/RES_hh_fec_in!S26)</f>
        <v>1</v>
      </c>
      <c r="T26" s="81">
        <f>IF(RES_hh_tes_in!T26=0,"",RES_hh_tes_in!T26/RES_hh_fec_in!T26)</f>
        <v>1</v>
      </c>
      <c r="U26" s="81">
        <f>IF(RES_hh_tes_in!U26=0,"",RES_hh_tes_in!U26/RES_hh_fec_in!U26)</f>
        <v>1</v>
      </c>
      <c r="V26" s="81">
        <f>IF(RES_hh_tes_in!V26=0,"",RES_hh_tes_in!V26/RES_hh_fec_in!V26)</f>
        <v>1</v>
      </c>
      <c r="W26" s="81">
        <f>IF(RES_hh_tes_in!W26=0,"",RES_hh_tes_in!W26/RES_hh_fec_in!W26)</f>
        <v>1</v>
      </c>
      <c r="X26" s="81">
        <f>IF(RES_hh_tes_in!X26=0,"",RES_hh_tes_in!X26/RES_hh_fec_in!X26)</f>
        <v>1</v>
      </c>
      <c r="Y26" s="81">
        <f>IF(RES_hh_tes_in!Y26=0,"",RES_hh_tes_in!Y26/RES_hh_fec_in!Y26)</f>
        <v>1</v>
      </c>
      <c r="DA26" s="92" t="s">
        <v>744</v>
      </c>
    </row>
    <row r="27" spans="1:105" ht="12.95" customHeight="1" x14ac:dyDescent="0.25">
      <c r="A27" s="68" t="s">
        <v>54</v>
      </c>
      <c r="B27" s="70"/>
      <c r="C27" s="70">
        <f>IF(RES_hh_tes_in!C27=0,"",RES_hh_tes_in!C27/RES_hh_fec_in!C27)</f>
        <v>0.61650023428035017</v>
      </c>
      <c r="D27" s="70">
        <f>IF(RES_hh_tes_in!D27=0,"",RES_hh_tes_in!D27/RES_hh_fec_in!D27)</f>
        <v>0.61202142713289309</v>
      </c>
      <c r="E27" s="70">
        <f>IF(RES_hh_tes_in!E27=0,"",RES_hh_tes_in!E27/RES_hh_fec_in!E27)</f>
        <v>0.60406751392815528</v>
      </c>
      <c r="F27" s="70">
        <f>IF(RES_hh_tes_in!F27=0,"",RES_hh_tes_in!F27/RES_hh_fec_in!F27)</f>
        <v>0.61047523713450358</v>
      </c>
      <c r="G27" s="70">
        <f>IF(RES_hh_tes_in!G27=0,"",RES_hh_tes_in!G27/RES_hh_fec_in!G27)</f>
        <v>0.60633803057549251</v>
      </c>
      <c r="H27" s="70">
        <f>IF(RES_hh_tes_in!H27=0,"",RES_hh_tes_in!H27/RES_hh_fec_in!H27)</f>
        <v>0.60098414685836887</v>
      </c>
      <c r="I27" s="70">
        <f>IF(RES_hh_tes_in!I27=0,"",RES_hh_tes_in!I27/RES_hh_fec_in!I27)</f>
        <v>0.59846344795891948</v>
      </c>
      <c r="J27" s="70">
        <f>IF(RES_hh_tes_in!J27=0,"",RES_hh_tes_in!J27/RES_hh_fec_in!J27)</f>
        <v>0.6013891078383754</v>
      </c>
      <c r="K27" s="70">
        <f>IF(RES_hh_tes_in!K27=0,"",RES_hh_tes_in!K27/RES_hh_fec_in!K27)</f>
        <v>0.62217172496712314</v>
      </c>
      <c r="L27" s="70">
        <f>IF(RES_hh_tes_in!L27=0,"",RES_hh_tes_in!L27/RES_hh_fec_in!L27)</f>
        <v>0.61391703047194268</v>
      </c>
      <c r="M27" s="70">
        <f>IF(RES_hh_tes_in!M27=0,"",RES_hh_tes_in!M27/RES_hh_fec_in!M27)</f>
        <v>0.61453519679041635</v>
      </c>
      <c r="N27" s="70">
        <f>IF(RES_hh_tes_in!N27=0,"",RES_hh_tes_in!N27/RES_hh_fec_in!N27)</f>
        <v>0.60004446525203325</v>
      </c>
      <c r="O27" s="70">
        <f>IF(RES_hh_tes_in!O27=0,"",RES_hh_tes_in!O27/RES_hh_fec_in!O27)</f>
        <v>0.63281158578073016</v>
      </c>
      <c r="P27" s="70">
        <f>IF(RES_hh_tes_in!P27=0,"",RES_hh_tes_in!P27/RES_hh_fec_in!P27)</f>
        <v>0.65798923984401581</v>
      </c>
      <c r="Q27" s="70">
        <f>IF(RES_hh_tes_in!Q27=0,"",RES_hh_tes_in!Q27/RES_hh_fec_in!Q27)</f>
        <v>0.63425629676620632</v>
      </c>
      <c r="R27" s="70">
        <f>IF(RES_hh_tes_in!R27=0,"",RES_hh_tes_in!R27/RES_hh_fec_in!R27)</f>
        <v>0.64397089058452406</v>
      </c>
      <c r="S27" s="70">
        <f>IF(RES_hh_tes_in!S27=0,"",RES_hh_tes_in!S27/RES_hh_fec_in!S27)</f>
        <v>0.66183909774402838</v>
      </c>
      <c r="T27" s="70">
        <f>IF(RES_hh_tes_in!T27=0,"",RES_hh_tes_in!T27/RES_hh_fec_in!T27)</f>
        <v>0.67187431654703866</v>
      </c>
      <c r="U27" s="70">
        <f>IF(RES_hh_tes_in!U27=0,"",RES_hh_tes_in!U27/RES_hh_fec_in!U27)</f>
        <v>0.67000039362918762</v>
      </c>
      <c r="V27" s="70">
        <f>IF(RES_hh_tes_in!V27=0,"",RES_hh_tes_in!V27/RES_hh_fec_in!V27)</f>
        <v>0.70095648317912107</v>
      </c>
      <c r="W27" s="70">
        <f>IF(RES_hh_tes_in!W27=0,"",RES_hh_tes_in!W27/RES_hh_fec_in!W27)</f>
        <v>0.70173152132602346</v>
      </c>
      <c r="X27" s="70">
        <f>IF(RES_hh_tes_in!X27=0,"",RES_hh_tes_in!X27/RES_hh_fec_in!X27)</f>
        <v>0.67526314568291301</v>
      </c>
      <c r="Y27" s="70">
        <f>IF(RES_hh_tes_in!Y27=0,"",RES_hh_tes_in!Y27/RES_hh_fec_in!Y27)</f>
        <v>0.64230779260055104</v>
      </c>
      <c r="DA27" s="88" t="s">
        <v>745</v>
      </c>
    </row>
    <row r="28" spans="1:105" ht="12" customHeight="1" x14ac:dyDescent="0.25">
      <c r="A28" s="28" t="s">
        <v>51</v>
      </c>
      <c r="B28" s="78"/>
      <c r="C28" s="78" t="str">
        <f>IF(RES_hh_tes_in!C28=0,"",RES_hh_tes_in!C28/RES_hh_fec_in!C28)</f>
        <v/>
      </c>
      <c r="D28" s="78" t="str">
        <f>IF(RES_hh_tes_in!D28=0,"",RES_hh_tes_in!D28/RES_hh_fec_in!D28)</f>
        <v/>
      </c>
      <c r="E28" s="78" t="str">
        <f>IF(RES_hh_tes_in!E28=0,"",RES_hh_tes_in!E28/RES_hh_fec_in!E28)</f>
        <v/>
      </c>
      <c r="F28" s="78" t="str">
        <f>IF(RES_hh_tes_in!F28=0,"",RES_hh_tes_in!F28/RES_hh_fec_in!F28)</f>
        <v/>
      </c>
      <c r="G28" s="78" t="str">
        <f>IF(RES_hh_tes_in!G28=0,"",RES_hh_tes_in!G28/RES_hh_fec_in!G28)</f>
        <v/>
      </c>
      <c r="H28" s="78" t="str">
        <f>IF(RES_hh_tes_in!H28=0,"",RES_hh_tes_in!H28/RES_hh_fec_in!H28)</f>
        <v/>
      </c>
      <c r="I28" s="78" t="str">
        <f>IF(RES_hh_tes_in!I28=0,"",RES_hh_tes_in!I28/RES_hh_fec_in!I28)</f>
        <v/>
      </c>
      <c r="J28" s="78" t="str">
        <f>IF(RES_hh_tes_in!J28=0,"",RES_hh_tes_in!J28/RES_hh_fec_in!J28)</f>
        <v/>
      </c>
      <c r="K28" s="78" t="str">
        <f>IF(RES_hh_tes_in!K28=0,"",RES_hh_tes_in!K28/RES_hh_fec_in!K28)</f>
        <v/>
      </c>
      <c r="L28" s="78" t="str">
        <f>IF(RES_hh_tes_in!L28=0,"",RES_hh_tes_in!L28/RES_hh_fec_in!L28)</f>
        <v/>
      </c>
      <c r="M28" s="78" t="str">
        <f>IF(RES_hh_tes_in!M28=0,"",RES_hh_tes_in!M28/RES_hh_fec_in!M28)</f>
        <v/>
      </c>
      <c r="N28" s="78" t="str">
        <f>IF(RES_hh_tes_in!N28=0,"",RES_hh_tes_in!N28/RES_hh_fec_in!N28)</f>
        <v/>
      </c>
      <c r="O28" s="78" t="str">
        <f>IF(RES_hh_tes_in!O28=0,"",RES_hh_tes_in!O28/RES_hh_fec_in!O28)</f>
        <v/>
      </c>
      <c r="P28" s="78" t="str">
        <f>IF(RES_hh_tes_in!P28=0,"",RES_hh_tes_in!P28/RES_hh_fec_in!P28)</f>
        <v/>
      </c>
      <c r="Q28" s="78" t="str">
        <f>IF(RES_hh_tes_in!Q28=0,"",RES_hh_tes_in!Q28/RES_hh_fec_in!Q28)</f>
        <v/>
      </c>
      <c r="R28" s="78" t="str">
        <f>IF(RES_hh_tes_in!R28=0,"",RES_hh_tes_in!R28/RES_hh_fec_in!R28)</f>
        <v/>
      </c>
      <c r="S28" s="78" t="str">
        <f>IF(RES_hh_tes_in!S28=0,"",RES_hh_tes_in!S28/RES_hh_fec_in!S28)</f>
        <v/>
      </c>
      <c r="T28" s="78" t="str">
        <f>IF(RES_hh_tes_in!T28=0,"",RES_hh_tes_in!T28/RES_hh_fec_in!T28)</f>
        <v/>
      </c>
      <c r="U28" s="78" t="str">
        <f>IF(RES_hh_tes_in!U28=0,"",RES_hh_tes_in!U28/RES_hh_fec_in!U28)</f>
        <v/>
      </c>
      <c r="V28" s="78" t="str">
        <f>IF(RES_hh_tes_in!V28=0,"",RES_hh_tes_in!V28/RES_hh_fec_in!V28)</f>
        <v/>
      </c>
      <c r="W28" s="78" t="str">
        <f>IF(RES_hh_tes_in!W28=0,"",RES_hh_tes_in!W28/RES_hh_fec_in!W28)</f>
        <v/>
      </c>
      <c r="X28" s="78" t="str">
        <f>IF(RES_hh_tes_in!X28=0,"",RES_hh_tes_in!X28/RES_hh_fec_in!X28)</f>
        <v/>
      </c>
      <c r="Y28" s="78" t="str">
        <f>IF(RES_hh_tes_in!Y28=0,"",RES_hh_tes_in!Y28/RES_hh_fec_in!Y28)</f>
        <v/>
      </c>
      <c r="DA28" s="89" t="s">
        <v>746</v>
      </c>
    </row>
    <row r="29" spans="1:105" s="2" customFormat="1" ht="12" customHeight="1" x14ac:dyDescent="0.25">
      <c r="A29" s="28" t="s">
        <v>74</v>
      </c>
      <c r="B29" s="78"/>
      <c r="C29" s="78">
        <f>IF(RES_hh_tes_in!C29=0,"",RES_hh_tes_in!C29/RES_hh_fec_in!C29)</f>
        <v>0.54861509469085323</v>
      </c>
      <c r="D29" s="78">
        <f>IF(RES_hh_tes_in!D29=0,"",RES_hh_tes_in!D29/RES_hh_fec_in!D29)</f>
        <v>0.54924016096003259</v>
      </c>
      <c r="E29" s="78">
        <f>IF(RES_hh_tes_in!E29=0,"",RES_hh_tes_in!E29/RES_hh_fec_in!E29)</f>
        <v>0.54986528353430775</v>
      </c>
      <c r="F29" s="78">
        <f>IF(RES_hh_tes_in!F29=0,"",RES_hh_tes_in!F29/RES_hh_fec_in!F29)</f>
        <v>0.55049041378654995</v>
      </c>
      <c r="G29" s="78">
        <f>IF(RES_hh_tes_in!G29=0,"",RES_hh_tes_in!G29/RES_hh_fec_in!G29)</f>
        <v>0.55111559589247294</v>
      </c>
      <c r="H29" s="78">
        <f>IF(RES_hh_tes_in!H29=0,"",RES_hh_tes_in!H29/RES_hh_fec_in!H29)</f>
        <v>0.55174082444553196</v>
      </c>
      <c r="I29" s="78">
        <f>IF(RES_hh_tes_in!I29=0,"",RES_hh_tes_in!I29/RES_hh_fec_in!I29)</f>
        <v>0.55236611033062366</v>
      </c>
      <c r="J29" s="78">
        <f>IF(RES_hh_tes_in!J29=0,"",RES_hh_tes_in!J29/RES_hh_fec_in!J29)</f>
        <v>0.55299149813932968</v>
      </c>
      <c r="K29" s="78">
        <f>IF(RES_hh_tes_in!K29=0,"",RES_hh_tes_in!K29/RES_hh_fec_in!K29)</f>
        <v>0.55361702578622229</v>
      </c>
      <c r="L29" s="78">
        <f>IF(RES_hh_tes_in!L29=0,"",RES_hh_tes_in!L29/RES_hh_fec_in!L29)</f>
        <v>0.55424270341500437</v>
      </c>
      <c r="M29" s="78">
        <f>IF(RES_hh_tes_in!M29=0,"",RES_hh_tes_in!M29/RES_hh_fec_in!M29)</f>
        <v>0.5547178698642935</v>
      </c>
      <c r="N29" s="78">
        <f>IF(RES_hh_tes_in!N29=0,"",RES_hh_tes_in!N29/RES_hh_fec_in!N29)</f>
        <v>0.55498346555839073</v>
      </c>
      <c r="O29" s="78">
        <f>IF(RES_hh_tes_in!O29=0,"",RES_hh_tes_in!O29/RES_hh_fec_in!O29)</f>
        <v>0.55514220512788803</v>
      </c>
      <c r="P29" s="78">
        <f>IF(RES_hh_tes_in!P29=0,"",RES_hh_tes_in!P29/RES_hh_fec_in!P29)</f>
        <v>0.55558514165496131</v>
      </c>
      <c r="Q29" s="78">
        <f>IF(RES_hh_tes_in!Q29=0,"",RES_hh_tes_in!Q29/RES_hh_fec_in!Q29)</f>
        <v>0.55738799679211337</v>
      </c>
      <c r="R29" s="78">
        <f>IF(RES_hh_tes_in!R29=0,"",RES_hh_tes_in!R29/RES_hh_fec_in!R29)</f>
        <v>0.56212364831308892</v>
      </c>
      <c r="S29" s="78">
        <f>IF(RES_hh_tes_in!S29=0,"",RES_hh_tes_in!S29/RES_hh_fec_in!S29)</f>
        <v>0.5688038259239796</v>
      </c>
      <c r="T29" s="78">
        <f>IF(RES_hh_tes_in!T29=0,"",RES_hh_tes_in!T29/RES_hh_fec_in!T29)</f>
        <v>0.5761332905566442</v>
      </c>
      <c r="U29" s="78">
        <f>IF(RES_hh_tes_in!U29=0,"",RES_hh_tes_in!U29/RES_hh_fec_in!U29)</f>
        <v>0.58281680314296003</v>
      </c>
      <c r="V29" s="78">
        <f>IF(RES_hh_tes_in!V29=0,"",RES_hh_tes_in!V29/RES_hh_fec_in!V29)</f>
        <v>0.58755912461479387</v>
      </c>
      <c r="W29" s="78">
        <f>IF(RES_hh_tes_in!W29=0,"",RES_hh_tes_in!W29/RES_hh_fec_in!W29)</f>
        <v>0.58983832031986483</v>
      </c>
      <c r="X29" s="78">
        <f>IF(RES_hh_tes_in!X29=0,"",RES_hh_tes_in!X29/RES_hh_fec_in!X29)</f>
        <v>0.59022830009977345</v>
      </c>
      <c r="Y29" s="78">
        <f>IF(RES_hh_tes_in!Y29=0,"",RES_hh_tes_in!Y29/RES_hh_fec_in!Y29)</f>
        <v>0.59026729807776435</v>
      </c>
      <c r="DA29" s="89" t="s">
        <v>747</v>
      </c>
    </row>
    <row r="30" spans="1:105" ht="12" customHeight="1" x14ac:dyDescent="0.25">
      <c r="A30" s="28" t="s">
        <v>189</v>
      </c>
      <c r="B30" s="78"/>
      <c r="C30" s="78" t="str">
        <f>IF(RES_hh_tes_in!C30=0,"",RES_hh_tes_in!C30/RES_hh_fec_in!C30)</f>
        <v/>
      </c>
      <c r="D30" s="78" t="str">
        <f>IF(RES_hh_tes_in!D30=0,"",RES_hh_tes_in!D30/RES_hh_fec_in!D30)</f>
        <v/>
      </c>
      <c r="E30" s="78" t="str">
        <f>IF(RES_hh_tes_in!E30=0,"",RES_hh_tes_in!E30/RES_hh_fec_in!E30)</f>
        <v/>
      </c>
      <c r="F30" s="78" t="str">
        <f>IF(RES_hh_tes_in!F30=0,"",RES_hh_tes_in!F30/RES_hh_fec_in!F30)</f>
        <v/>
      </c>
      <c r="G30" s="78" t="str">
        <f>IF(RES_hh_tes_in!G30=0,"",RES_hh_tes_in!G30/RES_hh_fec_in!G30)</f>
        <v/>
      </c>
      <c r="H30" s="78" t="str">
        <f>IF(RES_hh_tes_in!H30=0,"",RES_hh_tes_in!H30/RES_hh_fec_in!H30)</f>
        <v/>
      </c>
      <c r="I30" s="78" t="str">
        <f>IF(RES_hh_tes_in!I30=0,"",RES_hh_tes_in!I30/RES_hh_fec_in!I30)</f>
        <v/>
      </c>
      <c r="J30" s="78" t="str">
        <f>IF(RES_hh_tes_in!J30=0,"",RES_hh_tes_in!J30/RES_hh_fec_in!J30)</f>
        <v/>
      </c>
      <c r="K30" s="78" t="str">
        <f>IF(RES_hh_tes_in!K30=0,"",RES_hh_tes_in!K30/RES_hh_fec_in!K30)</f>
        <v/>
      </c>
      <c r="L30" s="78" t="str">
        <f>IF(RES_hh_tes_in!L30=0,"",RES_hh_tes_in!L30/RES_hh_fec_in!L30)</f>
        <v/>
      </c>
      <c r="M30" s="78" t="str">
        <f>IF(RES_hh_tes_in!M30=0,"",RES_hh_tes_in!M30/RES_hh_fec_in!M30)</f>
        <v/>
      </c>
      <c r="N30" s="78" t="str">
        <f>IF(RES_hh_tes_in!N30=0,"",RES_hh_tes_in!N30/RES_hh_fec_in!N30)</f>
        <v/>
      </c>
      <c r="O30" s="78" t="str">
        <f>IF(RES_hh_tes_in!O30=0,"",RES_hh_tes_in!O30/RES_hh_fec_in!O30)</f>
        <v/>
      </c>
      <c r="P30" s="78" t="str">
        <f>IF(RES_hh_tes_in!P30=0,"",RES_hh_tes_in!P30/RES_hh_fec_in!P30)</f>
        <v/>
      </c>
      <c r="Q30" s="78" t="str">
        <f>IF(RES_hh_tes_in!Q30=0,"",RES_hh_tes_in!Q30/RES_hh_fec_in!Q30)</f>
        <v/>
      </c>
      <c r="R30" s="78" t="str">
        <f>IF(RES_hh_tes_in!R30=0,"",RES_hh_tes_in!R30/RES_hh_fec_in!R30)</f>
        <v/>
      </c>
      <c r="S30" s="78" t="str">
        <f>IF(RES_hh_tes_in!S30=0,"",RES_hh_tes_in!S30/RES_hh_fec_in!S30)</f>
        <v/>
      </c>
      <c r="T30" s="78" t="str">
        <f>IF(RES_hh_tes_in!T30=0,"",RES_hh_tes_in!T30/RES_hh_fec_in!T30)</f>
        <v/>
      </c>
      <c r="U30" s="78" t="str">
        <f>IF(RES_hh_tes_in!U30=0,"",RES_hh_tes_in!U30/RES_hh_fec_in!U30)</f>
        <v/>
      </c>
      <c r="V30" s="78" t="str">
        <f>IF(RES_hh_tes_in!V30=0,"",RES_hh_tes_in!V30/RES_hh_fec_in!V30)</f>
        <v/>
      </c>
      <c r="W30" s="78" t="str">
        <f>IF(RES_hh_tes_in!W30=0,"",RES_hh_tes_in!W30/RES_hh_fec_in!W30)</f>
        <v/>
      </c>
      <c r="X30" s="78" t="str">
        <f>IF(RES_hh_tes_in!X30=0,"",RES_hh_tes_in!X30/RES_hh_fec_in!X30)</f>
        <v/>
      </c>
      <c r="Y30" s="78" t="str">
        <f>IF(RES_hh_tes_in!Y30=0,"",RES_hh_tes_in!Y30/RES_hh_fec_in!Y30)</f>
        <v/>
      </c>
      <c r="DA30" s="89" t="s">
        <v>748</v>
      </c>
    </row>
    <row r="31" spans="1:105" ht="12" customHeight="1" x14ac:dyDescent="0.25">
      <c r="A31" s="28" t="s">
        <v>202</v>
      </c>
      <c r="B31" s="78"/>
      <c r="C31" s="78" t="str">
        <f>IF(RES_hh_tes_in!C31=0,"",RES_hh_tes_in!C31/RES_hh_fec_in!C31)</f>
        <v/>
      </c>
      <c r="D31" s="78" t="str">
        <f>IF(RES_hh_tes_in!D31=0,"",RES_hh_tes_in!D31/RES_hh_fec_in!D31)</f>
        <v/>
      </c>
      <c r="E31" s="78" t="str">
        <f>IF(RES_hh_tes_in!E31=0,"",RES_hh_tes_in!E31/RES_hh_fec_in!E31)</f>
        <v/>
      </c>
      <c r="F31" s="78" t="str">
        <f>IF(RES_hh_tes_in!F31=0,"",RES_hh_tes_in!F31/RES_hh_fec_in!F31)</f>
        <v/>
      </c>
      <c r="G31" s="78" t="str">
        <f>IF(RES_hh_tes_in!G31=0,"",RES_hh_tes_in!G31/RES_hh_fec_in!G31)</f>
        <v/>
      </c>
      <c r="H31" s="78" t="str">
        <f>IF(RES_hh_tes_in!H31=0,"",RES_hh_tes_in!H31/RES_hh_fec_in!H31)</f>
        <v/>
      </c>
      <c r="I31" s="78" t="str">
        <f>IF(RES_hh_tes_in!I31=0,"",RES_hh_tes_in!I31/RES_hh_fec_in!I31)</f>
        <v/>
      </c>
      <c r="J31" s="78" t="str">
        <f>IF(RES_hh_tes_in!J31=0,"",RES_hh_tes_in!J31/RES_hh_fec_in!J31)</f>
        <v/>
      </c>
      <c r="K31" s="78" t="str">
        <f>IF(RES_hh_tes_in!K31=0,"",RES_hh_tes_in!K31/RES_hh_fec_in!K31)</f>
        <v/>
      </c>
      <c r="L31" s="78" t="str">
        <f>IF(RES_hh_tes_in!L31=0,"",RES_hh_tes_in!L31/RES_hh_fec_in!L31)</f>
        <v/>
      </c>
      <c r="M31" s="78" t="str">
        <f>IF(RES_hh_tes_in!M31=0,"",RES_hh_tes_in!M31/RES_hh_fec_in!M31)</f>
        <v/>
      </c>
      <c r="N31" s="78" t="str">
        <f>IF(RES_hh_tes_in!N31=0,"",RES_hh_tes_in!N31/RES_hh_fec_in!N31)</f>
        <v/>
      </c>
      <c r="O31" s="78" t="str">
        <f>IF(RES_hh_tes_in!O31=0,"",RES_hh_tes_in!O31/RES_hh_fec_in!O31)</f>
        <v/>
      </c>
      <c r="P31" s="78" t="str">
        <f>IF(RES_hh_tes_in!P31=0,"",RES_hh_tes_in!P31/RES_hh_fec_in!P31)</f>
        <v/>
      </c>
      <c r="Q31" s="78" t="str">
        <f>IF(RES_hh_tes_in!Q31=0,"",RES_hh_tes_in!Q31/RES_hh_fec_in!Q31)</f>
        <v/>
      </c>
      <c r="R31" s="78" t="str">
        <f>IF(RES_hh_tes_in!R31=0,"",RES_hh_tes_in!R31/RES_hh_fec_in!R31)</f>
        <v/>
      </c>
      <c r="S31" s="78" t="str">
        <f>IF(RES_hh_tes_in!S31=0,"",RES_hh_tes_in!S31/RES_hh_fec_in!S31)</f>
        <v/>
      </c>
      <c r="T31" s="78" t="str">
        <f>IF(RES_hh_tes_in!T31=0,"",RES_hh_tes_in!T31/RES_hh_fec_in!T31)</f>
        <v/>
      </c>
      <c r="U31" s="78" t="str">
        <f>IF(RES_hh_tes_in!U31=0,"",RES_hh_tes_in!U31/RES_hh_fec_in!U31)</f>
        <v/>
      </c>
      <c r="V31" s="78" t="str">
        <f>IF(RES_hh_tes_in!V31=0,"",RES_hh_tes_in!V31/RES_hh_fec_in!V31)</f>
        <v/>
      </c>
      <c r="W31" s="78" t="str">
        <f>IF(RES_hh_tes_in!W31=0,"",RES_hh_tes_in!W31/RES_hh_fec_in!W31)</f>
        <v/>
      </c>
      <c r="X31" s="78" t="str">
        <f>IF(RES_hh_tes_in!X31=0,"",RES_hh_tes_in!X31/RES_hh_fec_in!X31)</f>
        <v/>
      </c>
      <c r="Y31" s="78" t="str">
        <f>IF(RES_hh_tes_in!Y31=0,"",RES_hh_tes_in!Y31/RES_hh_fec_in!Y31)</f>
        <v/>
      </c>
      <c r="DA31" s="89" t="s">
        <v>749</v>
      </c>
    </row>
    <row r="32" spans="1:105" ht="12" customHeight="1" x14ac:dyDescent="0.25">
      <c r="A32" s="32" t="s">
        <v>53</v>
      </c>
      <c r="B32" s="81"/>
      <c r="C32" s="81">
        <f>IF(RES_hh_tes_in!C32=0,"",RES_hh_tes_in!C32/RES_hh_fec_in!C32)</f>
        <v>0.72662667962477578</v>
      </c>
      <c r="D32" s="81">
        <f>IF(RES_hh_tes_in!D32=0,"",RES_hh_tes_in!D32/RES_hh_fec_in!D32)</f>
        <v>0.72814042330624362</v>
      </c>
      <c r="E32" s="81">
        <f>IF(RES_hh_tes_in!E32=0,"",RES_hh_tes_in!E32/RES_hh_fec_in!E32)</f>
        <v>0.72972554035246795</v>
      </c>
      <c r="F32" s="81">
        <f>IF(RES_hh_tes_in!F32=0,"",RES_hh_tes_in!F32/RES_hh_fec_in!F32)</f>
        <v>0.73132039013024974</v>
      </c>
      <c r="G32" s="81">
        <f>IF(RES_hh_tes_in!G32=0,"",RES_hh_tes_in!G32/RES_hh_fec_in!G32)</f>
        <v>0.73298097057885914</v>
      </c>
      <c r="H32" s="81">
        <f>IF(RES_hh_tes_in!H32=0,"",RES_hh_tes_in!H32/RES_hh_fec_in!H32)</f>
        <v>0.7347004282634233</v>
      </c>
      <c r="I32" s="81">
        <f>IF(RES_hh_tes_in!I32=0,"",RES_hh_tes_in!I32/RES_hh_fec_in!I32)</f>
        <v>0.73649256107781469</v>
      </c>
      <c r="J32" s="81">
        <f>IF(RES_hh_tes_in!J32=0,"",RES_hh_tes_in!J32/RES_hh_fec_in!J32)</f>
        <v>0.73841389412300973</v>
      </c>
      <c r="K32" s="81">
        <f>IF(RES_hh_tes_in!K32=0,"",RES_hh_tes_in!K32/RES_hh_fec_in!K32)</f>
        <v>0.74051248860270857</v>
      </c>
      <c r="L32" s="81">
        <f>IF(RES_hh_tes_in!L32=0,"",RES_hh_tes_in!L32/RES_hh_fec_in!L32)</f>
        <v>0.74280120285931062</v>
      </c>
      <c r="M32" s="81">
        <f>IF(RES_hh_tes_in!M32=0,"",RES_hh_tes_in!M32/RES_hh_fec_in!M32)</f>
        <v>0.74607355849152468</v>
      </c>
      <c r="N32" s="81">
        <f>IF(RES_hh_tes_in!N32=0,"",RES_hh_tes_in!N32/RES_hh_fec_in!N32)</f>
        <v>0.75055546355653546</v>
      </c>
      <c r="O32" s="81">
        <f>IF(RES_hh_tes_in!O32=0,"",RES_hh_tes_in!O32/RES_hh_fec_in!O32)</f>
        <v>0.75678262211734659</v>
      </c>
      <c r="P32" s="81">
        <f>IF(RES_hh_tes_in!P32=0,"",RES_hh_tes_in!P32/RES_hh_fec_in!P32)</f>
        <v>0.7650177805443098</v>
      </c>
      <c r="Q32" s="81">
        <f>IF(RES_hh_tes_in!Q32=0,"",RES_hh_tes_in!Q32/RES_hh_fec_in!Q32)</f>
        <v>0.77567415587178323</v>
      </c>
      <c r="R32" s="81">
        <f>IF(RES_hh_tes_in!R32=0,"",RES_hh_tes_in!R32/RES_hh_fec_in!R32)</f>
        <v>0.79017493492704238</v>
      </c>
      <c r="S32" s="81">
        <f>IF(RES_hh_tes_in!S32=0,"",RES_hh_tes_in!S32/RES_hh_fec_in!S32)</f>
        <v>0.80832014316798306</v>
      </c>
      <c r="T32" s="81">
        <f>IF(RES_hh_tes_in!T32=0,"",RES_hh_tes_in!T32/RES_hh_fec_in!T32)</f>
        <v>0.8278544562664063</v>
      </c>
      <c r="U32" s="81">
        <f>IF(RES_hh_tes_in!U32=0,"",RES_hh_tes_in!U32/RES_hh_fec_in!U32)</f>
        <v>0.84652254989416553</v>
      </c>
      <c r="V32" s="81">
        <f>IF(RES_hh_tes_in!V32=0,"",RES_hh_tes_in!V32/RES_hh_fec_in!V32)</f>
        <v>0.86206909972308898</v>
      </c>
      <c r="W32" s="81">
        <f>IF(RES_hh_tes_in!W32=0,"",RES_hh_tes_in!W32/RES_hh_fec_in!W32)</f>
        <v>0.87371050315834553</v>
      </c>
      <c r="X32" s="81">
        <f>IF(RES_hh_tes_in!X32=0,"",RES_hh_tes_in!X32/RES_hh_fec_in!X32)</f>
        <v>0.88137629263840678</v>
      </c>
      <c r="Y32" s="81">
        <f>IF(RES_hh_tes_in!Y32=0,"",RES_hh_tes_in!Y32/RES_hh_fec_in!Y32)</f>
        <v>0.88817428274035815</v>
      </c>
      <c r="DA32" s="92" t="s">
        <v>750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751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/>
      <c r="C3" s="65">
        <f t="shared" ref="C3:Q3" si="0">SUM(C4,C15,C17,C27)</f>
        <v>21.446274629157863</v>
      </c>
      <c r="D3" s="65">
        <f t="shared" si="0"/>
        <v>21.231189825792008</v>
      </c>
      <c r="E3" s="65">
        <f t="shared" si="0"/>
        <v>22.530345335872411</v>
      </c>
      <c r="F3" s="65">
        <f t="shared" si="0"/>
        <v>20.299629108711763</v>
      </c>
      <c r="G3" s="65">
        <f t="shared" si="0"/>
        <v>17.75821429386033</v>
      </c>
      <c r="H3" s="65">
        <f t="shared" si="0"/>
        <v>13.878758089337781</v>
      </c>
      <c r="I3" s="65">
        <f t="shared" si="0"/>
        <v>18.314217200540678</v>
      </c>
      <c r="J3" s="65">
        <f t="shared" si="0"/>
        <v>28.108992033432507</v>
      </c>
      <c r="K3" s="65">
        <f t="shared" si="0"/>
        <v>18.26044481673496</v>
      </c>
      <c r="L3" s="65">
        <f t="shared" si="0"/>
        <v>16.068175469820037</v>
      </c>
      <c r="M3" s="65">
        <f t="shared" si="0"/>
        <v>18.273474213165887</v>
      </c>
      <c r="N3" s="65">
        <f t="shared" si="0"/>
        <v>16.23653071470936</v>
      </c>
      <c r="O3" s="65">
        <f t="shared" si="0"/>
        <v>5.9744543507019081</v>
      </c>
      <c r="P3" s="65">
        <f t="shared" si="0"/>
        <v>6.203343528184547</v>
      </c>
      <c r="Q3" s="65">
        <f t="shared" si="0"/>
        <v>6.0703531646755309</v>
      </c>
      <c r="R3" s="65">
        <f t="shared" ref="R3:V3" si="1">SUM(R4,R15,R17,R27)</f>
        <v>2.7768632196134599</v>
      </c>
      <c r="S3" s="65">
        <f t="shared" si="1"/>
        <v>3.6023868839877196</v>
      </c>
      <c r="T3" s="65">
        <f t="shared" si="1"/>
        <v>2.0547093470056832</v>
      </c>
      <c r="U3" s="65">
        <f t="shared" si="1"/>
        <v>5.0214472490747637</v>
      </c>
      <c r="V3" s="65">
        <f t="shared" si="1"/>
        <v>8.362107744498557</v>
      </c>
      <c r="W3" s="65">
        <f t="shared" ref="W3:Y3" si="2">SUM(W4,W15,W17,W27)</f>
        <v>11.319441450534567</v>
      </c>
      <c r="X3" s="65">
        <f t="shared" si="2"/>
        <v>15.21744753896736</v>
      </c>
      <c r="Y3" s="65">
        <f t="shared" si="2"/>
        <v>12.370315215596369</v>
      </c>
      <c r="DA3" s="87" t="s">
        <v>752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19.611413246040101</v>
      </c>
      <c r="D4" s="69">
        <f t="shared" si="3"/>
        <v>19.176707234202375</v>
      </c>
      <c r="E4" s="69">
        <f t="shared" si="3"/>
        <v>20.230536897678835</v>
      </c>
      <c r="F4" s="69">
        <f t="shared" si="3"/>
        <v>17.921511186551843</v>
      </c>
      <c r="G4" s="69">
        <f t="shared" si="3"/>
        <v>15.189188880107467</v>
      </c>
      <c r="H4" s="69">
        <f t="shared" si="3"/>
        <v>11.953878324100438</v>
      </c>
      <c r="I4" s="69">
        <f t="shared" si="3"/>
        <v>15.632386139339703</v>
      </c>
      <c r="J4" s="69">
        <f t="shared" si="3"/>
        <v>23.499103288181139</v>
      </c>
      <c r="K4" s="69">
        <f t="shared" si="3"/>
        <v>15.673175020592026</v>
      </c>
      <c r="L4" s="69">
        <f t="shared" si="3"/>
        <v>13.549947919534628</v>
      </c>
      <c r="M4" s="69">
        <f t="shared" si="3"/>
        <v>15.300555095222832</v>
      </c>
      <c r="N4" s="69">
        <f t="shared" si="3"/>
        <v>13.287675740645119</v>
      </c>
      <c r="O4" s="69">
        <f t="shared" si="3"/>
        <v>4.7891472217875108</v>
      </c>
      <c r="P4" s="69">
        <f t="shared" si="3"/>
        <v>4.7781864698439325</v>
      </c>
      <c r="Q4" s="69">
        <f t="shared" si="3"/>
        <v>4.1241726760666308</v>
      </c>
      <c r="R4" s="69">
        <f t="shared" ref="R4:V4" si="4">SUM(R5:R14)</f>
        <v>1.5647751921694217</v>
      </c>
      <c r="S4" s="69">
        <f t="shared" si="4"/>
        <v>1.826925736264849</v>
      </c>
      <c r="T4" s="69">
        <f t="shared" si="4"/>
        <v>0</v>
      </c>
      <c r="U4" s="69">
        <f t="shared" si="4"/>
        <v>2.2050204111175953</v>
      </c>
      <c r="V4" s="69">
        <f t="shared" si="4"/>
        <v>5.8647283874366218</v>
      </c>
      <c r="W4" s="69">
        <f t="shared" ref="W4:Y4" si="5">SUM(W5:W14)</f>
        <v>8.4987908586819199</v>
      </c>
      <c r="X4" s="69">
        <f t="shared" si="5"/>
        <v>11.818034925802031</v>
      </c>
      <c r="Y4" s="69">
        <f t="shared" si="5"/>
        <v>9.1186902862623356</v>
      </c>
      <c r="DA4" s="88" t="s">
        <v>753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X5" s="72">
        <v>0</v>
      </c>
      <c r="Y5" s="72">
        <v>0</v>
      </c>
      <c r="DA5" s="89" t="s">
        <v>754</v>
      </c>
    </row>
    <row r="6" spans="1:105" ht="12" customHeight="1" x14ac:dyDescent="0.25">
      <c r="A6" s="28" t="s">
        <v>74</v>
      </c>
      <c r="B6" s="72"/>
      <c r="C6" s="72">
        <v>3.8556197812242226</v>
      </c>
      <c r="D6" s="72">
        <v>5.3260226042017464</v>
      </c>
      <c r="E6" s="72">
        <v>4.9694553436157038</v>
      </c>
      <c r="F6" s="72">
        <v>4.2490668582575255</v>
      </c>
      <c r="G6" s="72">
        <v>2.3575982544692144</v>
      </c>
      <c r="H6" s="72">
        <v>0</v>
      </c>
      <c r="I6" s="72">
        <v>0</v>
      </c>
      <c r="J6" s="72">
        <v>1.9736454258457761</v>
      </c>
      <c r="K6" s="72">
        <v>2.9424857679200813</v>
      </c>
      <c r="L6" s="72">
        <v>3.7150518667136967</v>
      </c>
      <c r="M6" s="72">
        <v>4.2486921753348366</v>
      </c>
      <c r="N6" s="72">
        <v>3.4426774078997351</v>
      </c>
      <c r="O6" s="72">
        <v>1.5550374341264219</v>
      </c>
      <c r="P6" s="72">
        <v>0.88340479714243869</v>
      </c>
      <c r="Q6" s="72">
        <v>0.25579293853537866</v>
      </c>
      <c r="R6" s="72">
        <v>4.5858704441776234E-2</v>
      </c>
      <c r="S6" s="72">
        <v>0</v>
      </c>
      <c r="T6" s="72">
        <v>0</v>
      </c>
      <c r="U6" s="72">
        <v>0</v>
      </c>
      <c r="V6" s="72">
        <v>1.0339820467895473</v>
      </c>
      <c r="W6" s="72">
        <v>2.2332927681104864</v>
      </c>
      <c r="X6" s="72">
        <v>2.7836169780358651</v>
      </c>
      <c r="Y6" s="72">
        <v>2.01594557180844</v>
      </c>
      <c r="DA6" s="89" t="s">
        <v>755</v>
      </c>
    </row>
    <row r="7" spans="1:105" ht="12" customHeight="1" x14ac:dyDescent="0.25">
      <c r="A7" s="28" t="s">
        <v>200</v>
      </c>
      <c r="B7" s="72"/>
      <c r="C7" s="72">
        <v>15.755793464815877</v>
      </c>
      <c r="D7" s="72">
        <v>13.850684630000631</v>
      </c>
      <c r="E7" s="72">
        <v>15.26108155406313</v>
      </c>
      <c r="F7" s="72">
        <v>13.672444328294318</v>
      </c>
      <c r="G7" s="72">
        <v>12.831590625638253</v>
      </c>
      <c r="H7" s="72">
        <v>11.953878324100438</v>
      </c>
      <c r="I7" s="72">
        <v>15.632386139339703</v>
      </c>
      <c r="J7" s="72">
        <v>21.525457862335362</v>
      </c>
      <c r="K7" s="72">
        <v>12.730689252671946</v>
      </c>
      <c r="L7" s="72">
        <v>9.8348960528209304</v>
      </c>
      <c r="M7" s="72">
        <v>11.051862919887995</v>
      </c>
      <c r="N7" s="72">
        <v>9.8449983327453836</v>
      </c>
      <c r="O7" s="72">
        <v>3.2341097876610885</v>
      </c>
      <c r="P7" s="72">
        <v>3.8947816727014937</v>
      </c>
      <c r="Q7" s="72">
        <v>3.8683797375312521</v>
      </c>
      <c r="R7" s="72">
        <v>1.5189164877276455</v>
      </c>
      <c r="S7" s="72">
        <v>1.826925736264849</v>
      </c>
      <c r="T7" s="72">
        <v>0</v>
      </c>
      <c r="U7" s="72">
        <v>2.2050204111175953</v>
      </c>
      <c r="V7" s="72">
        <v>4.8307463406470745</v>
      </c>
      <c r="W7" s="72">
        <v>6.2654980905714339</v>
      </c>
      <c r="X7" s="72">
        <v>9.0344179477661672</v>
      </c>
      <c r="Y7" s="72">
        <v>7.1027447144538964</v>
      </c>
      <c r="DA7" s="89" t="s">
        <v>756</v>
      </c>
    </row>
    <row r="8" spans="1:105" ht="12" customHeight="1" x14ac:dyDescent="0.25">
      <c r="A8" s="28" t="s">
        <v>189</v>
      </c>
      <c r="B8" s="72"/>
      <c r="C8" s="72">
        <v>0</v>
      </c>
      <c r="D8" s="72">
        <v>0</v>
      </c>
      <c r="E8" s="72">
        <v>0</v>
      </c>
      <c r="F8" s="72">
        <v>0</v>
      </c>
      <c r="G8" s="72">
        <v>0</v>
      </c>
      <c r="H8" s="72">
        <v>0</v>
      </c>
      <c r="I8" s="72">
        <v>0</v>
      </c>
      <c r="J8" s="72">
        <v>0</v>
      </c>
      <c r="K8" s="72">
        <v>0</v>
      </c>
      <c r="L8" s="72">
        <v>0</v>
      </c>
      <c r="M8" s="72">
        <v>0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X8" s="72">
        <v>0</v>
      </c>
      <c r="Y8" s="72">
        <v>0</v>
      </c>
      <c r="DA8" s="89" t="s">
        <v>757</v>
      </c>
    </row>
    <row r="9" spans="1:105" ht="12" customHeight="1" x14ac:dyDescent="0.25">
      <c r="A9" s="28" t="s">
        <v>202</v>
      </c>
      <c r="B9" s="72"/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X9" s="72">
        <v>0</v>
      </c>
      <c r="Y9" s="72">
        <v>0</v>
      </c>
      <c r="DA9" s="89" t="s">
        <v>758</v>
      </c>
    </row>
    <row r="10" spans="1:105" ht="12" customHeight="1" x14ac:dyDescent="0.25">
      <c r="A10" s="28" t="s">
        <v>197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759</v>
      </c>
    </row>
    <row r="11" spans="1:105" ht="12" customHeight="1" x14ac:dyDescent="0.25">
      <c r="A11" s="28" t="s">
        <v>198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DA11" s="89" t="s">
        <v>760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X12" s="72">
        <v>0</v>
      </c>
      <c r="Y12" s="72">
        <v>0</v>
      </c>
      <c r="DA12" s="89" t="s">
        <v>761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>
        <v>0</v>
      </c>
      <c r="Y13" s="74">
        <v>0</v>
      </c>
      <c r="DA13" s="90" t="s">
        <v>762</v>
      </c>
    </row>
    <row r="14" spans="1:105" ht="12" customHeight="1" x14ac:dyDescent="0.25">
      <c r="A14" s="75" t="s">
        <v>97</v>
      </c>
      <c r="B14" s="76"/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X14" s="76">
        <v>0</v>
      </c>
      <c r="Y14" s="76">
        <v>0</v>
      </c>
      <c r="DA14" s="91" t="s">
        <v>763</v>
      </c>
    </row>
    <row r="15" spans="1:105" ht="12.95" customHeight="1" x14ac:dyDescent="0.25">
      <c r="A15" s="68" t="s">
        <v>92</v>
      </c>
      <c r="B15" s="69"/>
      <c r="C15" s="69">
        <f t="shared" ref="C15:Y15" si="6">C16</f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X15" s="69">
        <f t="shared" si="6"/>
        <v>0</v>
      </c>
      <c r="Y15" s="69">
        <f t="shared" si="6"/>
        <v>0</v>
      </c>
      <c r="DA15" s="88" t="s">
        <v>764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0</v>
      </c>
      <c r="Y16" s="72">
        <v>0</v>
      </c>
      <c r="DA16" s="89" t="s">
        <v>765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0.21465308381557685</v>
      </c>
      <c r="D17" s="69">
        <f t="shared" si="7"/>
        <v>0.22652574866356176</v>
      </c>
      <c r="E17" s="69">
        <f t="shared" si="7"/>
        <v>0.23095187574332443</v>
      </c>
      <c r="F17" s="69">
        <f t="shared" si="7"/>
        <v>0.245229901236767</v>
      </c>
      <c r="G17" s="69">
        <f t="shared" si="7"/>
        <v>0.29216726247642855</v>
      </c>
      <c r="H17" s="69">
        <f t="shared" si="7"/>
        <v>0.29297124022145254</v>
      </c>
      <c r="I17" s="69">
        <f t="shared" si="7"/>
        <v>0.25867174198755005</v>
      </c>
      <c r="J17" s="69">
        <f t="shared" si="7"/>
        <v>0.77874638522525297</v>
      </c>
      <c r="K17" s="69">
        <f t="shared" si="7"/>
        <v>0.48294439332366812</v>
      </c>
      <c r="L17" s="69">
        <f t="shared" si="7"/>
        <v>0.44870761565862027</v>
      </c>
      <c r="M17" s="69">
        <f t="shared" si="7"/>
        <v>0.56520263003697591</v>
      </c>
      <c r="N17" s="69">
        <f t="shared" si="7"/>
        <v>0.60082206750543621</v>
      </c>
      <c r="O17" s="69">
        <f t="shared" si="7"/>
        <v>0.16541849615699206</v>
      </c>
      <c r="P17" s="69">
        <f t="shared" si="7"/>
        <v>0.20902544830480413</v>
      </c>
      <c r="Q17" s="69">
        <f t="shared" si="7"/>
        <v>0.3642003882675322</v>
      </c>
      <c r="R17" s="69">
        <f t="shared" ref="R17:V17" si="8">SUM(R18:R26)</f>
        <v>0.21467255112195982</v>
      </c>
      <c r="S17" s="69">
        <f t="shared" si="8"/>
        <v>0.31204145377834031</v>
      </c>
      <c r="T17" s="69">
        <f t="shared" si="8"/>
        <v>0.34560361392765576</v>
      </c>
      <c r="U17" s="69">
        <f t="shared" si="8"/>
        <v>0.66419450863112894</v>
      </c>
      <c r="V17" s="69">
        <f t="shared" si="8"/>
        <v>0.59642756819607068</v>
      </c>
      <c r="W17" s="69">
        <f t="shared" ref="W17:Y17" si="9">SUM(W18:W26)</f>
        <v>0.71191113085516378</v>
      </c>
      <c r="X17" s="69">
        <f t="shared" si="9"/>
        <v>0.584139589942273</v>
      </c>
      <c r="Y17" s="69">
        <f t="shared" si="9"/>
        <v>0.28247024095600443</v>
      </c>
      <c r="DA17" s="88" t="s">
        <v>766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0</v>
      </c>
      <c r="DA18" s="89" t="s">
        <v>767</v>
      </c>
    </row>
    <row r="19" spans="1:105" s="2" customFormat="1" ht="12" customHeight="1" x14ac:dyDescent="0.25">
      <c r="A19" s="28" t="s">
        <v>74</v>
      </c>
      <c r="B19" s="72"/>
      <c r="C19" s="72">
        <v>0.19260661875701376</v>
      </c>
      <c r="D19" s="72">
        <v>0.19343554201369059</v>
      </c>
      <c r="E19" s="72">
        <v>0.19512271842574977</v>
      </c>
      <c r="F19" s="72">
        <v>0.19889298835006439</v>
      </c>
      <c r="G19" s="72">
        <v>0.22564317229092024</v>
      </c>
      <c r="H19" s="72">
        <v>0.20604560196047883</v>
      </c>
      <c r="I19" s="72">
        <v>0.14589946385328945</v>
      </c>
      <c r="J19" s="72">
        <v>0.28333392607512042</v>
      </c>
      <c r="K19" s="72">
        <v>0.29365904362557671</v>
      </c>
      <c r="L19" s="72">
        <v>0.26001996871797395</v>
      </c>
      <c r="M19" s="72">
        <v>0.30848869808857354</v>
      </c>
      <c r="N19" s="72">
        <v>0.30607471659075225</v>
      </c>
      <c r="O19" s="72">
        <v>9.7467988638064357E-2</v>
      </c>
      <c r="P19" s="72">
        <v>0.20856039960634043</v>
      </c>
      <c r="Q19" s="72">
        <v>0.2332397903305008</v>
      </c>
      <c r="R19" s="72">
        <v>0.18024704272898817</v>
      </c>
      <c r="S19" s="72">
        <v>0.24877972443170177</v>
      </c>
      <c r="T19" s="72">
        <v>0.34560361392765576</v>
      </c>
      <c r="U19" s="72">
        <v>0.38362430374536277</v>
      </c>
      <c r="V19" s="72">
        <v>0.28666406486080775</v>
      </c>
      <c r="W19" s="72">
        <v>0.29909915801393122</v>
      </c>
      <c r="X19" s="72">
        <v>0.29131484518383377</v>
      </c>
      <c r="Y19" s="72">
        <v>0.14607515094599208</v>
      </c>
      <c r="DA19" s="89" t="s">
        <v>768</v>
      </c>
    </row>
    <row r="20" spans="1:105" ht="12" customHeight="1" x14ac:dyDescent="0.25">
      <c r="A20" s="28" t="s">
        <v>200</v>
      </c>
      <c r="B20" s="72"/>
      <c r="C20" s="72">
        <v>2.2046465058563097E-2</v>
      </c>
      <c r="D20" s="72">
        <v>3.3090206649871175E-2</v>
      </c>
      <c r="E20" s="72">
        <v>3.5829157317574668E-2</v>
      </c>
      <c r="F20" s="72">
        <v>4.6336912886702615E-2</v>
      </c>
      <c r="G20" s="72">
        <v>6.6524090185508339E-2</v>
      </c>
      <c r="H20" s="72">
        <v>8.6925638260973728E-2</v>
      </c>
      <c r="I20" s="72">
        <v>0.11277227813426063</v>
      </c>
      <c r="J20" s="72">
        <v>0.49541245915013254</v>
      </c>
      <c r="K20" s="72">
        <v>0.18928534969809138</v>
      </c>
      <c r="L20" s="72">
        <v>0.18868764694064635</v>
      </c>
      <c r="M20" s="72">
        <v>0.25671393194840231</v>
      </c>
      <c r="N20" s="72">
        <v>0.29474735091468396</v>
      </c>
      <c r="O20" s="72">
        <v>6.7950507518927686E-2</v>
      </c>
      <c r="P20" s="72">
        <v>4.6504869846369939E-4</v>
      </c>
      <c r="Q20" s="72">
        <v>0.13096059793703144</v>
      </c>
      <c r="R20" s="72">
        <v>3.4425508392971663E-2</v>
      </c>
      <c r="S20" s="72">
        <v>6.326172934663854E-2</v>
      </c>
      <c r="T20" s="72">
        <v>0</v>
      </c>
      <c r="U20" s="72">
        <v>0.28057020488576617</v>
      </c>
      <c r="V20" s="72">
        <v>0.30976350333526292</v>
      </c>
      <c r="W20" s="72">
        <v>0.41281197284123256</v>
      </c>
      <c r="X20" s="72">
        <v>0.29282474475843917</v>
      </c>
      <c r="Y20" s="72">
        <v>0.13639509001001235</v>
      </c>
      <c r="DA20" s="89" t="s">
        <v>769</v>
      </c>
    </row>
    <row r="21" spans="1:105" ht="12" customHeight="1" x14ac:dyDescent="0.25">
      <c r="A21" s="28" t="s">
        <v>189</v>
      </c>
      <c r="B21" s="72"/>
      <c r="C21" s="72">
        <v>0</v>
      </c>
      <c r="D21" s="72">
        <v>0</v>
      </c>
      <c r="E21" s="72">
        <v>0</v>
      </c>
      <c r="F21" s="72">
        <v>0</v>
      </c>
      <c r="G21" s="72">
        <v>0</v>
      </c>
      <c r="H21" s="72">
        <v>0</v>
      </c>
      <c r="I21" s="72">
        <v>0</v>
      </c>
      <c r="J21" s="72">
        <v>0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X21" s="72">
        <v>0</v>
      </c>
      <c r="Y21" s="72">
        <v>0</v>
      </c>
      <c r="DA21" s="89" t="s">
        <v>770</v>
      </c>
    </row>
    <row r="22" spans="1:105" ht="12" customHeight="1" x14ac:dyDescent="0.25">
      <c r="A22" s="28" t="s">
        <v>202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  <c r="DA22" s="89" t="s">
        <v>771</v>
      </c>
    </row>
    <row r="23" spans="1:105" ht="12" customHeight="1" x14ac:dyDescent="0.25">
      <c r="A23" s="28" t="s">
        <v>197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772</v>
      </c>
    </row>
    <row r="24" spans="1:105" ht="12" customHeight="1" x14ac:dyDescent="0.25">
      <c r="A24" s="28" t="s">
        <v>198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DA24" s="89" t="s">
        <v>773</v>
      </c>
    </row>
    <row r="25" spans="1:105" ht="12" customHeight="1" x14ac:dyDescent="0.25">
      <c r="A25" s="73" t="s">
        <v>53</v>
      </c>
      <c r="B25" s="74"/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X25" s="74">
        <v>0</v>
      </c>
      <c r="Y25" s="74">
        <v>0</v>
      </c>
      <c r="DA25" s="90" t="s">
        <v>774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X26" s="77">
        <v>0</v>
      </c>
      <c r="Y26" s="77">
        <v>0</v>
      </c>
      <c r="DA26" s="92" t="s">
        <v>775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1.6202082993021842</v>
      </c>
      <c r="D27" s="69">
        <f t="shared" si="10"/>
        <v>1.8279568429260706</v>
      </c>
      <c r="E27" s="69">
        <f t="shared" si="10"/>
        <v>2.0688565624502493</v>
      </c>
      <c r="F27" s="69">
        <f t="shared" si="10"/>
        <v>2.1328880209231542</v>
      </c>
      <c r="G27" s="69">
        <f t="shared" si="10"/>
        <v>2.2768581512764325</v>
      </c>
      <c r="H27" s="69">
        <f t="shared" si="10"/>
        <v>1.6319085250158896</v>
      </c>
      <c r="I27" s="69">
        <f t="shared" si="10"/>
        <v>2.423159319213426</v>
      </c>
      <c r="J27" s="69">
        <f t="shared" si="10"/>
        <v>3.8311423600261123</v>
      </c>
      <c r="K27" s="69">
        <f t="shared" si="10"/>
        <v>2.1043254028192671</v>
      </c>
      <c r="L27" s="69">
        <f t="shared" si="10"/>
        <v>2.0695199346267912</v>
      </c>
      <c r="M27" s="69">
        <f t="shared" si="10"/>
        <v>2.4077164879060793</v>
      </c>
      <c r="N27" s="69">
        <f t="shared" si="10"/>
        <v>2.3480329065588066</v>
      </c>
      <c r="O27" s="69">
        <f t="shared" si="10"/>
        <v>1.0198886327574059</v>
      </c>
      <c r="P27" s="69">
        <f t="shared" si="10"/>
        <v>1.2161316100358099</v>
      </c>
      <c r="Q27" s="69">
        <f t="shared" si="10"/>
        <v>1.5819801003413683</v>
      </c>
      <c r="R27" s="69">
        <f t="shared" ref="R27:V27" si="11">SUM(R28:R32)</f>
        <v>0.99741547632207828</v>
      </c>
      <c r="S27" s="69">
        <f t="shared" si="11"/>
        <v>1.4634196939445301</v>
      </c>
      <c r="T27" s="69">
        <f t="shared" si="11"/>
        <v>1.7091057330780275</v>
      </c>
      <c r="U27" s="69">
        <f t="shared" si="11"/>
        <v>2.1522323293260395</v>
      </c>
      <c r="V27" s="69">
        <f t="shared" si="11"/>
        <v>1.9009517888658647</v>
      </c>
      <c r="W27" s="69">
        <f t="shared" ref="W27:Y27" si="12">SUM(W28:W32)</f>
        <v>2.1087394609974832</v>
      </c>
      <c r="X27" s="69">
        <f t="shared" si="12"/>
        <v>2.8152730232230558</v>
      </c>
      <c r="Y27" s="69">
        <f t="shared" si="12"/>
        <v>2.9691546883780293</v>
      </c>
      <c r="DA27" s="88" t="s">
        <v>776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777</v>
      </c>
    </row>
    <row r="29" spans="1:105" s="2" customFormat="1" ht="12" customHeight="1" x14ac:dyDescent="0.25">
      <c r="A29" s="28" t="s">
        <v>74</v>
      </c>
      <c r="B29" s="72"/>
      <c r="C29" s="72">
        <v>1.6202082993021842</v>
      </c>
      <c r="D29" s="72">
        <v>1.8279568429260706</v>
      </c>
      <c r="E29" s="72">
        <v>2.0688565624502493</v>
      </c>
      <c r="F29" s="72">
        <v>2.1328880209231542</v>
      </c>
      <c r="G29" s="72">
        <v>2.2768581512764325</v>
      </c>
      <c r="H29" s="72">
        <v>1.6319085250158896</v>
      </c>
      <c r="I29" s="72">
        <v>2.423159319213426</v>
      </c>
      <c r="J29" s="72">
        <v>3.8311423600261123</v>
      </c>
      <c r="K29" s="72">
        <v>2.1043254028192671</v>
      </c>
      <c r="L29" s="72">
        <v>2.0695199346267912</v>
      </c>
      <c r="M29" s="72">
        <v>2.4077164879060793</v>
      </c>
      <c r="N29" s="72">
        <v>2.3480329065588066</v>
      </c>
      <c r="O29" s="72">
        <v>1.0198886327574059</v>
      </c>
      <c r="P29" s="72">
        <v>1.2161316100358099</v>
      </c>
      <c r="Q29" s="72">
        <v>1.5819801003413683</v>
      </c>
      <c r="R29" s="72">
        <v>0.99741547632207828</v>
      </c>
      <c r="S29" s="72">
        <v>1.4634196939445301</v>
      </c>
      <c r="T29" s="72">
        <v>1.7091057330780275</v>
      </c>
      <c r="U29" s="72">
        <v>2.1522323293260395</v>
      </c>
      <c r="V29" s="72">
        <v>1.9009517888658647</v>
      </c>
      <c r="W29" s="72">
        <v>2.1087394609974832</v>
      </c>
      <c r="X29" s="72">
        <v>2.8152730232230558</v>
      </c>
      <c r="Y29" s="72">
        <v>2.9691546883780293</v>
      </c>
      <c r="DA29" s="89" t="s">
        <v>778</v>
      </c>
    </row>
    <row r="30" spans="1:105" ht="12" customHeight="1" x14ac:dyDescent="0.25">
      <c r="A30" s="28" t="s">
        <v>189</v>
      </c>
      <c r="B30" s="72"/>
      <c r="C30" s="72">
        <v>0</v>
      </c>
      <c r="D30" s="72">
        <v>0</v>
      </c>
      <c r="E30" s="72">
        <v>0</v>
      </c>
      <c r="F30" s="72">
        <v>0</v>
      </c>
      <c r="G30" s="72">
        <v>0</v>
      </c>
      <c r="H30" s="72">
        <v>0</v>
      </c>
      <c r="I30" s="72">
        <v>0</v>
      </c>
      <c r="J30" s="72">
        <v>0</v>
      </c>
      <c r="K30" s="72">
        <v>0</v>
      </c>
      <c r="L30" s="72">
        <v>0</v>
      </c>
      <c r="M30" s="72">
        <v>0</v>
      </c>
      <c r="N30" s="72">
        <v>0</v>
      </c>
      <c r="O30" s="72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  <c r="X30" s="72">
        <v>0</v>
      </c>
      <c r="Y30" s="72">
        <v>0</v>
      </c>
      <c r="DA30" s="89" t="s">
        <v>779</v>
      </c>
    </row>
    <row r="31" spans="1:105" ht="12" customHeight="1" x14ac:dyDescent="0.25">
      <c r="A31" s="28" t="s">
        <v>202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780</v>
      </c>
    </row>
    <row r="32" spans="1:105" ht="12" customHeight="1" x14ac:dyDescent="0.25">
      <c r="A32" s="32" t="s">
        <v>53</v>
      </c>
      <c r="B32" s="77"/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X32" s="77">
        <v>0</v>
      </c>
      <c r="Y32" s="77">
        <v>0</v>
      </c>
      <c r="DA32" s="92" t="s">
        <v>781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782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/>
      <c r="C3" s="65">
        <f>IF(RES_hh_fec_in!C3=0,0,1000*11630*RES_hh_fec_in!C3/RES_hh_num_in!C3)</f>
        <v>11480.96930201921</v>
      </c>
      <c r="D3" s="65">
        <f>IF(RES_hh_fec_in!D3=0,0,1000*11630*RES_hh_fec_in!D3/RES_hh_num_in!D3)</f>
        <v>12211.861860876437</v>
      </c>
      <c r="E3" s="65">
        <f>IF(RES_hh_fec_in!E3=0,0,1000*11630*RES_hh_fec_in!E3/RES_hh_num_in!E3)</f>
        <v>13354.249126053415</v>
      </c>
      <c r="F3" s="65">
        <f>IF(RES_hh_fec_in!F3=0,0,1000*11630*RES_hh_fec_in!F3/RES_hh_num_in!F3)</f>
        <v>12336.100580207278</v>
      </c>
      <c r="G3" s="65">
        <f>IF(RES_hh_fec_in!G3=0,0,1000*11630*RES_hh_fec_in!G3/RES_hh_num_in!G3)</f>
        <v>11522.253965348309</v>
      </c>
      <c r="H3" s="65">
        <f>IF(RES_hh_fec_in!H3=0,0,1000*11630*RES_hh_fec_in!H3/RES_hh_num_in!H3)</f>
        <v>11860.400374899476</v>
      </c>
      <c r="I3" s="65">
        <f>IF(RES_hh_fec_in!I3=0,0,1000*11630*RES_hh_fec_in!I3/RES_hh_num_in!I3)</f>
        <v>11637.092003358539</v>
      </c>
      <c r="J3" s="65">
        <f>IF(RES_hh_fec_in!J3=0,0,1000*11630*RES_hh_fec_in!J3/RES_hh_num_in!J3)</f>
        <v>9950.6301725527155</v>
      </c>
      <c r="K3" s="65">
        <f>IF(RES_hh_fec_in!K3=0,0,1000*11630*RES_hh_fec_in!K3/RES_hh_num_in!K3)</f>
        <v>9957.9594889023174</v>
      </c>
      <c r="L3" s="65">
        <f>IF(RES_hh_fec_in!L3=0,0,1000*11630*RES_hh_fec_in!L3/RES_hh_num_in!L3)</f>
        <v>8983.1453409451151</v>
      </c>
      <c r="M3" s="65">
        <f>IF(RES_hh_fec_in!M3=0,0,1000*11630*RES_hh_fec_in!M3/RES_hh_num_in!M3)</f>
        <v>9173.1906815012899</v>
      </c>
      <c r="N3" s="65">
        <f>IF(RES_hh_fec_in!N3=0,0,1000*11630*RES_hh_fec_in!N3/RES_hh_num_in!N3)</f>
        <v>8496.5097814126239</v>
      </c>
      <c r="O3" s="65">
        <f>IF(RES_hh_fec_in!O3=0,0,1000*11630*RES_hh_fec_in!O3/RES_hh_num_in!O3)</f>
        <v>6831.3292219566902</v>
      </c>
      <c r="P3" s="65">
        <f>IF(RES_hh_fec_in!P3=0,0,1000*11630*RES_hh_fec_in!P3/RES_hh_num_in!P3)</f>
        <v>6106.6446458325845</v>
      </c>
      <c r="Q3" s="65">
        <f>IF(RES_hh_fec_in!Q3=0,0,1000*11630*RES_hh_fec_in!Q3/RES_hh_num_in!Q3)</f>
        <v>6797.9753380986831</v>
      </c>
      <c r="R3" s="65">
        <f>IF(RES_hh_fec_in!R3=0,0,1000*11630*RES_hh_fec_in!R3/RES_hh_num_in!R3)</f>
        <v>6690.1303733241111</v>
      </c>
      <c r="S3" s="65">
        <f>IF(RES_hh_fec_in!S3=0,0,1000*11630*RES_hh_fec_in!S3/RES_hh_num_in!S3)</f>
        <v>6468.7368006826855</v>
      </c>
      <c r="T3" s="65">
        <f>IF(RES_hh_fec_in!T3=0,0,1000*11630*RES_hh_fec_in!T3/RES_hh_num_in!T3)</f>
        <v>5936.9260320137337</v>
      </c>
      <c r="U3" s="65">
        <f>IF(RES_hh_fec_in!U3=0,0,1000*11630*RES_hh_fec_in!U3/RES_hh_num_in!U3)</f>
        <v>6595.7081479217959</v>
      </c>
      <c r="V3" s="65">
        <f>IF(RES_hh_fec_in!V3=0,0,1000*11630*RES_hh_fec_in!V3/RES_hh_num_in!V3)</f>
        <v>7021.7534931614773</v>
      </c>
      <c r="W3" s="65">
        <f>IF(RES_hh_fec_in!W3=0,0,1000*11630*RES_hh_fec_in!W3/RES_hh_num_in!W3)</f>
        <v>7094.8303714442836</v>
      </c>
      <c r="X3" s="65">
        <f>IF(RES_hh_fec_in!X3=0,0,1000*11630*RES_hh_fec_in!X3/RES_hh_num_in!X3)</f>
        <v>6813.8375979807543</v>
      </c>
      <c r="Y3" s="65">
        <f>IF(RES_hh_fec_in!Y3=0,0,1000*11630*RES_hh_fec_in!Y3/RES_hh_num_in!Y3)</f>
        <v>6191.8471229354418</v>
      </c>
      <c r="DA3" s="87" t="s">
        <v>783</v>
      </c>
    </row>
    <row r="4" spans="1:105" ht="12.95" customHeight="1" x14ac:dyDescent="0.25">
      <c r="A4" s="68" t="s">
        <v>57</v>
      </c>
      <c r="B4" s="69"/>
      <c r="C4" s="69">
        <f>IF(RES_hh_fec_in!C4=0,0,1000*11630*RES_hh_fec_in!C4/RES_hh_num_in!C4)</f>
        <v>8187.7719593287266</v>
      </c>
      <c r="D4" s="69">
        <f>IF(RES_hh_fec_in!D4=0,0,1000*11630*RES_hh_fec_in!D4/RES_hh_num_in!D4)</f>
        <v>8118.0555959683907</v>
      </c>
      <c r="E4" s="69">
        <f>IF(RES_hh_fec_in!E4=0,0,1000*11630*RES_hh_fec_in!E4/RES_hh_num_in!E4)</f>
        <v>8184.2653237577815</v>
      </c>
      <c r="F4" s="69">
        <f>IF(RES_hh_fec_in!F4=0,0,1000*11630*RES_hh_fec_in!F4/RES_hh_num_in!F4)</f>
        <v>7100.3495859805835</v>
      </c>
      <c r="G4" s="69">
        <f>IF(RES_hh_fec_in!G4=0,0,1000*11630*RES_hh_fec_in!G4/RES_hh_num_in!G4)</f>
        <v>5861.1129555155621</v>
      </c>
      <c r="H4" s="69">
        <f>IF(RES_hh_fec_in!H4=0,0,1000*11630*RES_hh_fec_in!H4/RES_hh_num_in!H4)</f>
        <v>6129.4842162244713</v>
      </c>
      <c r="I4" s="69">
        <f>IF(RES_hh_fec_in!I4=0,0,1000*11630*RES_hh_fec_in!I4/RES_hh_num_in!I4)</f>
        <v>5518.513927342181</v>
      </c>
      <c r="J4" s="69">
        <f>IF(RES_hh_fec_in!J4=0,0,1000*11630*RES_hh_fec_in!J4/RES_hh_num_in!J4)</f>
        <v>4746.5356099544706</v>
      </c>
      <c r="K4" s="69">
        <f>IF(RES_hh_fec_in!K4=0,0,1000*11630*RES_hh_fec_in!K4/RES_hh_num_in!K4)</f>
        <v>4991.5838238389779</v>
      </c>
      <c r="L4" s="69">
        <f>IF(RES_hh_fec_in!L4=0,0,1000*11630*RES_hh_fec_in!L4/RES_hh_num_in!L4)</f>
        <v>3939.6753908232718</v>
      </c>
      <c r="M4" s="69">
        <f>IF(RES_hh_fec_in!M4=0,0,1000*11630*RES_hh_fec_in!M4/RES_hh_num_in!M4)</f>
        <v>4320.465976148249</v>
      </c>
      <c r="N4" s="69">
        <f>IF(RES_hh_fec_in!N4=0,0,1000*11630*RES_hh_fec_in!N4/RES_hh_num_in!N4)</f>
        <v>3934.3677929698938</v>
      </c>
      <c r="O4" s="69">
        <f>IF(RES_hh_fec_in!O4=0,0,1000*11630*RES_hh_fec_in!O4/RES_hh_num_in!O4)</f>
        <v>2837.2651503547913</v>
      </c>
      <c r="P4" s="69">
        <f>IF(RES_hh_fec_in!P4=0,0,1000*11630*RES_hh_fec_in!P4/RES_hh_num_in!P4)</f>
        <v>2310.5570073430204</v>
      </c>
      <c r="Q4" s="69">
        <f>IF(RES_hh_fec_in!Q4=0,0,1000*11630*RES_hh_fec_in!Q4/RES_hh_num_in!Q4)</f>
        <v>3010.2941163989335</v>
      </c>
      <c r="R4" s="69">
        <f>IF(RES_hh_fec_in!R4=0,0,1000*11630*RES_hh_fec_in!R4/RES_hh_num_in!R4)</f>
        <v>2512.9985283835981</v>
      </c>
      <c r="S4" s="69">
        <f>IF(RES_hh_fec_in!S4=0,0,1000*11630*RES_hh_fec_in!S4/RES_hh_num_in!S4)</f>
        <v>1953.4978981598922</v>
      </c>
      <c r="T4" s="69">
        <f>IF(RES_hh_fec_in!T4=0,0,1000*11630*RES_hh_fec_in!T4/RES_hh_num_in!T4)</f>
        <v>1284.3105134405778</v>
      </c>
      <c r="U4" s="69">
        <f>IF(RES_hh_fec_in!U4=0,0,1000*11630*RES_hh_fec_in!U4/RES_hh_num_in!U4)</f>
        <v>1944.4518728845264</v>
      </c>
      <c r="V4" s="69">
        <f>IF(RES_hh_fec_in!V4=0,0,1000*11630*RES_hh_fec_in!V4/RES_hh_num_in!V4)</f>
        <v>2695.5387140262351</v>
      </c>
      <c r="W4" s="69">
        <f>IF(RES_hh_fec_in!W4=0,0,1000*11630*RES_hh_fec_in!W4/RES_hh_num_in!W4)</f>
        <v>2797.2041753885455</v>
      </c>
      <c r="X4" s="69">
        <f>IF(RES_hh_fec_in!X4=0,0,1000*11630*RES_hh_fec_in!X4/RES_hh_num_in!X4)</f>
        <v>3024.9631870982857</v>
      </c>
      <c r="Y4" s="69">
        <f>IF(RES_hh_fec_in!Y4=0,0,1000*11630*RES_hh_fec_in!Y4/RES_hh_num_in!Y4)</f>
        <v>2432.2460037879664</v>
      </c>
      <c r="DA4" s="88" t="s">
        <v>784</v>
      </c>
    </row>
    <row r="5" spans="1:105" ht="12" customHeight="1" x14ac:dyDescent="0.25">
      <c r="A5" s="28" t="s">
        <v>51</v>
      </c>
      <c r="B5" s="72"/>
      <c r="C5" s="72">
        <f>IF(RES_hh_fec_in!C5=0,0,1000*11630*RES_hh_fec_in!C5/RES_hh_num_in!C5)</f>
        <v>0</v>
      </c>
      <c r="D5" s="72">
        <f>IF(RES_hh_fec_in!D5=0,0,1000*11630*RES_hh_fec_in!D5/RES_hh_num_in!D5)</f>
        <v>0</v>
      </c>
      <c r="E5" s="72">
        <f>IF(RES_hh_fec_in!E5=0,0,1000*11630*RES_hh_fec_in!E5/RES_hh_num_in!E5)</f>
        <v>0</v>
      </c>
      <c r="F5" s="72">
        <f>IF(RES_hh_fec_in!F5=0,0,1000*11630*RES_hh_fec_in!F5/RES_hh_num_in!F5)</f>
        <v>0</v>
      </c>
      <c r="G5" s="72">
        <f>IF(RES_hh_fec_in!G5=0,0,1000*11630*RES_hh_fec_in!G5/RES_hh_num_in!G5)</f>
        <v>0</v>
      </c>
      <c r="H5" s="72">
        <f>IF(RES_hh_fec_in!H5=0,0,1000*11630*RES_hh_fec_in!H5/RES_hh_num_in!H5)</f>
        <v>0</v>
      </c>
      <c r="I5" s="72">
        <f>IF(RES_hh_fec_in!I5=0,0,1000*11630*RES_hh_fec_in!I5/RES_hh_num_in!I5)</f>
        <v>0</v>
      </c>
      <c r="J5" s="72">
        <f>IF(RES_hh_fec_in!J5=0,0,1000*11630*RES_hh_fec_in!J5/RES_hh_num_in!J5)</f>
        <v>0</v>
      </c>
      <c r="K5" s="72">
        <f>IF(RES_hh_fec_in!K5=0,0,1000*11630*RES_hh_fec_in!K5/RES_hh_num_in!K5)</f>
        <v>0</v>
      </c>
      <c r="L5" s="72">
        <f>IF(RES_hh_fec_in!L5=0,0,1000*11630*RES_hh_fec_in!L5/RES_hh_num_in!L5)</f>
        <v>0</v>
      </c>
      <c r="M5" s="72">
        <f>IF(RES_hh_fec_in!M5=0,0,1000*11630*RES_hh_fec_in!M5/RES_hh_num_in!M5)</f>
        <v>0</v>
      </c>
      <c r="N5" s="72">
        <f>IF(RES_hh_fec_in!N5=0,0,1000*11630*RES_hh_fec_in!N5/RES_hh_num_in!N5)</f>
        <v>0</v>
      </c>
      <c r="O5" s="72">
        <f>IF(RES_hh_fec_in!O5=0,0,1000*11630*RES_hh_fec_in!O5/RES_hh_num_in!O5)</f>
        <v>0</v>
      </c>
      <c r="P5" s="72">
        <f>IF(RES_hh_fec_in!P5=0,0,1000*11630*RES_hh_fec_in!P5/RES_hh_num_in!P5)</f>
        <v>0</v>
      </c>
      <c r="Q5" s="72">
        <f>IF(RES_hh_fec_in!Q5=0,0,1000*11630*RES_hh_fec_in!Q5/RES_hh_num_in!Q5)</f>
        <v>0</v>
      </c>
      <c r="R5" s="72">
        <f>IF(RES_hh_fec_in!R5=0,0,1000*11630*RES_hh_fec_in!R5/RES_hh_num_in!R5)</f>
        <v>0</v>
      </c>
      <c r="S5" s="72">
        <f>IF(RES_hh_fec_in!S5=0,0,1000*11630*RES_hh_fec_in!S5/RES_hh_num_in!S5)</f>
        <v>0</v>
      </c>
      <c r="T5" s="72">
        <f>IF(RES_hh_fec_in!T5=0,0,1000*11630*RES_hh_fec_in!T5/RES_hh_num_in!T5)</f>
        <v>0</v>
      </c>
      <c r="U5" s="72">
        <f>IF(RES_hh_fec_in!U5=0,0,1000*11630*RES_hh_fec_in!U5/RES_hh_num_in!U5)</f>
        <v>0</v>
      </c>
      <c r="V5" s="72">
        <f>IF(RES_hh_fec_in!V5=0,0,1000*11630*RES_hh_fec_in!V5/RES_hh_num_in!V5)</f>
        <v>0</v>
      </c>
      <c r="W5" s="72">
        <f>IF(RES_hh_fec_in!W5=0,0,1000*11630*RES_hh_fec_in!W5/RES_hh_num_in!W5)</f>
        <v>0</v>
      </c>
      <c r="X5" s="72">
        <f>IF(RES_hh_fec_in!X5=0,0,1000*11630*RES_hh_fec_in!X5/RES_hh_num_in!X5)</f>
        <v>0</v>
      </c>
      <c r="Y5" s="72">
        <f>IF(RES_hh_fec_in!Y5=0,0,1000*11630*RES_hh_fec_in!Y5/RES_hh_num_in!Y5)</f>
        <v>0</v>
      </c>
      <c r="DA5" s="89" t="s">
        <v>785</v>
      </c>
    </row>
    <row r="6" spans="1:105" ht="12" customHeight="1" x14ac:dyDescent="0.25">
      <c r="A6" s="28" t="s">
        <v>74</v>
      </c>
      <c r="B6" s="72"/>
      <c r="C6" s="72">
        <f>IF(RES_hh_fec_in!C6=0,0,1000*11630*RES_hh_fec_in!C6/RES_hh_num_in!C6)</f>
        <v>8109.4819482381918</v>
      </c>
      <c r="D6" s="72">
        <f>IF(RES_hh_fec_in!D6=0,0,1000*11630*RES_hh_fec_in!D6/RES_hh_num_in!D6)</f>
        <v>8040.510541269512</v>
      </c>
      <c r="E6" s="72">
        <f>IF(RES_hh_fec_in!E6=0,0,1000*11630*RES_hh_fec_in!E6/RES_hh_num_in!E6)</f>
        <v>8522.1870795515242</v>
      </c>
      <c r="F6" s="72">
        <f>IF(RES_hh_fec_in!F6=0,0,1000*11630*RES_hh_fec_in!F6/RES_hh_num_in!F6)</f>
        <v>7952.8792268776151</v>
      </c>
      <c r="G6" s="72">
        <f>IF(RES_hh_fec_in!G6=0,0,1000*11630*RES_hh_fec_in!G6/RES_hh_num_in!G6)</f>
        <v>7603.3553812394557</v>
      </c>
      <c r="H6" s="72">
        <f>IF(RES_hh_fec_in!H6=0,0,1000*11630*RES_hh_fec_in!H6/RES_hh_num_in!H6)</f>
        <v>0</v>
      </c>
      <c r="I6" s="72">
        <f>IF(RES_hh_fec_in!I6=0,0,1000*11630*RES_hh_fec_in!I6/RES_hh_num_in!I6)</f>
        <v>0</v>
      </c>
      <c r="J6" s="72">
        <f>IF(RES_hh_fec_in!J6=0,0,1000*11630*RES_hh_fec_in!J6/RES_hh_num_in!J6)</f>
        <v>4760.7393397105316</v>
      </c>
      <c r="K6" s="72">
        <f>IF(RES_hh_fec_in!K6=0,0,1000*11630*RES_hh_fec_in!K6/RES_hh_num_in!K6)</f>
        <v>5195.8934001294147</v>
      </c>
      <c r="L6" s="72">
        <f>IF(RES_hh_fec_in!L6=0,0,1000*11630*RES_hh_fec_in!L6/RES_hh_num_in!L6)</f>
        <v>4368.1463584838348</v>
      </c>
      <c r="M6" s="72">
        <f>IF(RES_hh_fec_in!M6=0,0,1000*11630*RES_hh_fec_in!M6/RES_hh_num_in!M6)</f>
        <v>4829.2079831248448</v>
      </c>
      <c r="N6" s="72">
        <f>IF(RES_hh_fec_in!N6=0,0,1000*11630*RES_hh_fec_in!N6/RES_hh_num_in!N6)</f>
        <v>4387.7526411058288</v>
      </c>
      <c r="O6" s="72">
        <f>IF(RES_hh_fec_in!O6=0,0,1000*11630*RES_hh_fec_in!O6/RES_hh_num_in!O6)</f>
        <v>3404.0577364345145</v>
      </c>
      <c r="P6" s="72">
        <f>IF(RES_hh_fec_in!P6=0,0,1000*11630*RES_hh_fec_in!P6/RES_hh_num_in!P6)</f>
        <v>2865.8143012454661</v>
      </c>
      <c r="Q6" s="72">
        <f>IF(RES_hh_fec_in!Q6=0,0,1000*11630*RES_hh_fec_in!Q6/RES_hh_num_in!Q6)</f>
        <v>3321.6738911221673</v>
      </c>
      <c r="R6" s="72">
        <f>IF(RES_hh_fec_in!R6=0,0,1000*11630*RES_hh_fec_in!R6/RES_hh_num_in!R6)</f>
        <v>3670.516931740241</v>
      </c>
      <c r="S6" s="72">
        <f>IF(RES_hh_fec_in!S6=0,0,1000*11630*RES_hh_fec_in!S6/RES_hh_num_in!S6)</f>
        <v>0</v>
      </c>
      <c r="T6" s="72">
        <f>IF(RES_hh_fec_in!T6=0,0,1000*11630*RES_hh_fec_in!T6/RES_hh_num_in!T6)</f>
        <v>0</v>
      </c>
      <c r="U6" s="72">
        <f>IF(RES_hh_fec_in!U6=0,0,1000*11630*RES_hh_fec_in!U6/RES_hh_num_in!U6)</f>
        <v>0</v>
      </c>
      <c r="V6" s="72">
        <f>IF(RES_hh_fec_in!V6=0,0,1000*11630*RES_hh_fec_in!V6/RES_hh_num_in!V6)</f>
        <v>3626.9152893253436</v>
      </c>
      <c r="W6" s="72">
        <f>IF(RES_hh_fec_in!W6=0,0,1000*11630*RES_hh_fec_in!W6/RES_hh_num_in!W6)</f>
        <v>3526.3143961607748</v>
      </c>
      <c r="X6" s="72">
        <f>IF(RES_hh_fec_in!X6=0,0,1000*11630*RES_hh_fec_in!X6/RES_hh_num_in!X6)</f>
        <v>3606.2368109855602</v>
      </c>
      <c r="Y6" s="72">
        <f>IF(RES_hh_fec_in!Y6=0,0,1000*11630*RES_hh_fec_in!Y6/RES_hh_num_in!Y6)</f>
        <v>3024.7315265362531</v>
      </c>
      <c r="DA6" s="89" t="s">
        <v>786</v>
      </c>
    </row>
    <row r="7" spans="1:105" ht="12" customHeight="1" x14ac:dyDescent="0.25">
      <c r="A7" s="28" t="s">
        <v>200</v>
      </c>
      <c r="B7" s="72"/>
      <c r="C7" s="72">
        <f>IF(RES_hh_fec_in!C7=0,0,1000*11630*RES_hh_fec_in!C7/RES_hh_num_in!C7)</f>
        <v>8531.4449194983281</v>
      </c>
      <c r="D7" s="72">
        <f>IF(RES_hh_fec_in!D7=0,0,1000*11630*RES_hh_fec_in!D7/RES_hh_num_in!D7)</f>
        <v>8620.5496509612112</v>
      </c>
      <c r="E7" s="72">
        <f>IF(RES_hh_fec_in!E7=0,0,1000*11630*RES_hh_fec_in!E7/RES_hh_num_in!E7)</f>
        <v>8588.1925036991561</v>
      </c>
      <c r="F7" s="72">
        <f>IF(RES_hh_fec_in!F7=0,0,1000*11630*RES_hh_fec_in!F7/RES_hh_num_in!F7)</f>
        <v>7304.8714564281163</v>
      </c>
      <c r="G7" s="72">
        <f>IF(RES_hh_fec_in!G7=0,0,1000*11630*RES_hh_fec_in!G7/RES_hh_num_in!G7)</f>
        <v>5936.446603463407</v>
      </c>
      <c r="H7" s="72">
        <f>IF(RES_hh_fec_in!H7=0,0,1000*11630*RES_hh_fec_in!H7/RES_hh_num_in!H7)</f>
        <v>6767.1988541289202</v>
      </c>
      <c r="I7" s="72">
        <f>IF(RES_hh_fec_in!I7=0,0,1000*11630*RES_hh_fec_in!I7/RES_hh_num_in!I7)</f>
        <v>6076.1139919660318</v>
      </c>
      <c r="J7" s="72">
        <f>IF(RES_hh_fec_in!J7=0,0,1000*11630*RES_hh_fec_in!J7/RES_hh_num_in!J7)</f>
        <v>4941.4424790739995</v>
      </c>
      <c r="K7" s="72">
        <f>IF(RES_hh_fec_in!K7=0,0,1000*11630*RES_hh_fec_in!K7/RES_hh_num_in!K7)</f>
        <v>5374.3664961472487</v>
      </c>
      <c r="L7" s="72">
        <f>IF(RES_hh_fec_in!L7=0,0,1000*11630*RES_hh_fec_in!L7/RES_hh_num_in!L7)</f>
        <v>4277.294438355224</v>
      </c>
      <c r="M7" s="72">
        <f>IF(RES_hh_fec_in!M7=0,0,1000*11630*RES_hh_fec_in!M7/RES_hh_num_in!M7)</f>
        <v>4769.6953139098114</v>
      </c>
      <c r="N7" s="72">
        <f>IF(RES_hh_fec_in!N7=0,0,1000*11630*RES_hh_fec_in!N7/RES_hh_num_in!N7)</f>
        <v>4417.9570104968361</v>
      </c>
      <c r="O7" s="72">
        <f>IF(RES_hh_fec_in!O7=0,0,1000*11630*RES_hh_fec_in!O7/RES_hh_num_in!O7)</f>
        <v>3352.6628723130962</v>
      </c>
      <c r="P7" s="72">
        <f>IF(RES_hh_fec_in!P7=0,0,1000*11630*RES_hh_fec_in!P7/RES_hh_num_in!P7)</f>
        <v>2743.4252782284761</v>
      </c>
      <c r="Q7" s="72">
        <f>IF(RES_hh_fec_in!Q7=0,0,1000*11630*RES_hh_fec_in!Q7/RES_hh_num_in!Q7)</f>
        <v>3159.114155311303</v>
      </c>
      <c r="R7" s="72">
        <f>IF(RES_hh_fec_in!R7=0,0,1000*11630*RES_hh_fec_in!R7/RES_hh_num_in!R7)</f>
        <v>3203.4518825571399</v>
      </c>
      <c r="S7" s="72">
        <f>IF(RES_hh_fec_in!S7=0,0,1000*11630*RES_hh_fec_in!S7/RES_hh_num_in!S7)</f>
        <v>3350.8342992841535</v>
      </c>
      <c r="T7" s="72">
        <f>IF(RES_hh_fec_in!T7=0,0,1000*11630*RES_hh_fec_in!T7/RES_hh_num_in!T7)</f>
        <v>0</v>
      </c>
      <c r="U7" s="72">
        <f>IF(RES_hh_fec_in!U7=0,0,1000*11630*RES_hh_fec_in!U7/RES_hh_num_in!U7)</f>
        <v>3447.7799829825749</v>
      </c>
      <c r="V7" s="72">
        <f>IF(RES_hh_fec_in!V7=0,0,1000*11630*RES_hh_fec_in!V7/RES_hh_num_in!V7)</f>
        <v>3567.7315505225947</v>
      </c>
      <c r="W7" s="72">
        <f>IF(RES_hh_fec_in!W7=0,0,1000*11630*RES_hh_fec_in!W7/RES_hh_num_in!W7)</f>
        <v>3057.0148381404838</v>
      </c>
      <c r="X7" s="72">
        <f>IF(RES_hh_fec_in!X7=0,0,1000*11630*RES_hh_fec_in!X7/RES_hh_num_in!X7)</f>
        <v>3344.4051308598887</v>
      </c>
      <c r="Y7" s="72">
        <f>IF(RES_hh_fec_in!Y7=0,0,1000*11630*RES_hh_fec_in!Y7/RES_hh_num_in!Y7)</f>
        <v>2636.8217375292625</v>
      </c>
      <c r="DA7" s="89" t="s">
        <v>787</v>
      </c>
    </row>
    <row r="8" spans="1:105" ht="12" customHeight="1" x14ac:dyDescent="0.25">
      <c r="A8" s="28" t="s">
        <v>189</v>
      </c>
      <c r="B8" s="72"/>
      <c r="C8" s="72">
        <f>IF(RES_hh_fec_in!C8=0,0,1000*11630*RES_hh_fec_in!C8/RES_hh_num_in!C8)</f>
        <v>0</v>
      </c>
      <c r="D8" s="72">
        <f>IF(RES_hh_fec_in!D8=0,0,1000*11630*RES_hh_fec_in!D8/RES_hh_num_in!D8)</f>
        <v>0</v>
      </c>
      <c r="E8" s="72">
        <f>IF(RES_hh_fec_in!E8=0,0,1000*11630*RES_hh_fec_in!E8/RES_hh_num_in!E8)</f>
        <v>0</v>
      </c>
      <c r="F8" s="72">
        <f>IF(RES_hh_fec_in!F8=0,0,1000*11630*RES_hh_fec_in!F8/RES_hh_num_in!F8)</f>
        <v>0</v>
      </c>
      <c r="G8" s="72">
        <f>IF(RES_hh_fec_in!G8=0,0,1000*11630*RES_hh_fec_in!G8/RES_hh_num_in!G8)</f>
        <v>0</v>
      </c>
      <c r="H8" s="72">
        <f>IF(RES_hh_fec_in!H8=0,0,1000*11630*RES_hh_fec_in!H8/RES_hh_num_in!H8)</f>
        <v>0</v>
      </c>
      <c r="I8" s="72">
        <f>IF(RES_hh_fec_in!I8=0,0,1000*11630*RES_hh_fec_in!I8/RES_hh_num_in!I8)</f>
        <v>0</v>
      </c>
      <c r="J8" s="72">
        <f>IF(RES_hh_fec_in!J8=0,0,1000*11630*RES_hh_fec_in!J8/RES_hh_num_in!J8)</f>
        <v>0</v>
      </c>
      <c r="K8" s="72">
        <f>IF(RES_hh_fec_in!K8=0,0,1000*11630*RES_hh_fec_in!K8/RES_hh_num_in!K8)</f>
        <v>0</v>
      </c>
      <c r="L8" s="72">
        <f>IF(RES_hh_fec_in!L8=0,0,1000*11630*RES_hh_fec_in!L8/RES_hh_num_in!L8)</f>
        <v>0</v>
      </c>
      <c r="M8" s="72">
        <f>IF(RES_hh_fec_in!M8=0,0,1000*11630*RES_hh_fec_in!M8/RES_hh_num_in!M8)</f>
        <v>0</v>
      </c>
      <c r="N8" s="72">
        <f>IF(RES_hh_fec_in!N8=0,0,1000*11630*RES_hh_fec_in!N8/RES_hh_num_in!N8)</f>
        <v>0</v>
      </c>
      <c r="O8" s="72">
        <f>IF(RES_hh_fec_in!O8=0,0,1000*11630*RES_hh_fec_in!O8/RES_hh_num_in!O8)</f>
        <v>0</v>
      </c>
      <c r="P8" s="72">
        <f>IF(RES_hh_fec_in!P8=0,0,1000*11630*RES_hh_fec_in!P8/RES_hh_num_in!P8)</f>
        <v>0</v>
      </c>
      <c r="Q8" s="72">
        <f>IF(RES_hh_fec_in!Q8=0,0,1000*11630*RES_hh_fec_in!Q8/RES_hh_num_in!Q8)</f>
        <v>0</v>
      </c>
      <c r="R8" s="72">
        <f>IF(RES_hh_fec_in!R8=0,0,1000*11630*RES_hh_fec_in!R8/RES_hh_num_in!R8)</f>
        <v>0</v>
      </c>
      <c r="S8" s="72">
        <f>IF(RES_hh_fec_in!S8=0,0,1000*11630*RES_hh_fec_in!S8/RES_hh_num_in!S8)</f>
        <v>0</v>
      </c>
      <c r="T8" s="72">
        <f>IF(RES_hh_fec_in!T8=0,0,1000*11630*RES_hh_fec_in!T8/RES_hh_num_in!T8)</f>
        <v>0</v>
      </c>
      <c r="U8" s="72">
        <f>IF(RES_hh_fec_in!U8=0,0,1000*11630*RES_hh_fec_in!U8/RES_hh_num_in!U8)</f>
        <v>0</v>
      </c>
      <c r="V8" s="72">
        <f>IF(RES_hh_fec_in!V8=0,0,1000*11630*RES_hh_fec_in!V8/RES_hh_num_in!V8)</f>
        <v>0</v>
      </c>
      <c r="W8" s="72">
        <f>IF(RES_hh_fec_in!W8=0,0,1000*11630*RES_hh_fec_in!W8/RES_hh_num_in!W8)</f>
        <v>0</v>
      </c>
      <c r="X8" s="72">
        <f>IF(RES_hh_fec_in!X8=0,0,1000*11630*RES_hh_fec_in!X8/RES_hh_num_in!X8)</f>
        <v>0</v>
      </c>
      <c r="Y8" s="72">
        <f>IF(RES_hh_fec_in!Y8=0,0,1000*11630*RES_hh_fec_in!Y8/RES_hh_num_in!Y8)</f>
        <v>0</v>
      </c>
      <c r="DA8" s="89" t="s">
        <v>788</v>
      </c>
    </row>
    <row r="9" spans="1:105" ht="12" customHeight="1" x14ac:dyDescent="0.25">
      <c r="A9" s="28" t="s">
        <v>202</v>
      </c>
      <c r="B9" s="72"/>
      <c r="C9" s="72">
        <f>IF(RES_hh_fec_in!C9=0,0,1000*11630*RES_hh_fec_in!C9/RES_hh_num_in!C9)</f>
        <v>7287.5129485932539</v>
      </c>
      <c r="D9" s="72">
        <f>IF(RES_hh_fec_in!D9=0,0,1000*11630*RES_hh_fec_in!D9/RES_hh_num_in!D9)</f>
        <v>7710.7578292765966</v>
      </c>
      <c r="E9" s="72">
        <f>IF(RES_hh_fec_in!E9=0,0,1000*11630*RES_hh_fec_in!E9/RES_hh_num_in!E9)</f>
        <v>6613.2368701876094</v>
      </c>
      <c r="F9" s="72">
        <f>IF(RES_hh_fec_in!F9=0,0,1000*11630*RES_hh_fec_in!F9/RES_hh_num_in!F9)</f>
        <v>6009.9382065443915</v>
      </c>
      <c r="G9" s="72">
        <f>IF(RES_hh_fec_in!G9=0,0,1000*11630*RES_hh_fec_in!G9/RES_hh_num_in!G9)</f>
        <v>5583.0445648395898</v>
      </c>
      <c r="H9" s="72">
        <f>IF(RES_hh_fec_in!H9=0,0,1000*11630*RES_hh_fec_in!H9/RES_hh_num_in!H9)</f>
        <v>4630.6872278886221</v>
      </c>
      <c r="I9" s="72">
        <f>IF(RES_hh_fec_in!I9=0,0,1000*11630*RES_hh_fec_in!I9/RES_hh_num_in!I9)</f>
        <v>4181.4365962106385</v>
      </c>
      <c r="J9" s="72">
        <f>IF(RES_hh_fec_in!J9=0,0,1000*11630*RES_hh_fec_in!J9/RES_hh_num_in!J9)</f>
        <v>4642.1914805433307</v>
      </c>
      <c r="K9" s="72">
        <f>IF(RES_hh_fec_in!K9=0,0,1000*11630*RES_hh_fec_in!K9/RES_hh_num_in!K9)</f>
        <v>5208.5560448134029</v>
      </c>
      <c r="L9" s="72">
        <f>IF(RES_hh_fec_in!L9=0,0,1000*11630*RES_hh_fec_in!L9/RES_hh_num_in!L9)</f>
        <v>3215.8092414710932</v>
      </c>
      <c r="M9" s="72">
        <f>IF(RES_hh_fec_in!M9=0,0,1000*11630*RES_hh_fec_in!M9/RES_hh_num_in!M9)</f>
        <v>3694.3076853179687</v>
      </c>
      <c r="N9" s="72">
        <f>IF(RES_hh_fec_in!N9=0,0,1000*11630*RES_hh_fec_in!N9/RES_hh_num_in!N9)</f>
        <v>3858.0745037218117</v>
      </c>
      <c r="O9" s="72">
        <f>IF(RES_hh_fec_in!O9=0,0,1000*11630*RES_hh_fec_in!O9/RES_hh_num_in!O9)</f>
        <v>3080.1557922234128</v>
      </c>
      <c r="P9" s="72">
        <f>IF(RES_hh_fec_in!P9=0,0,1000*11630*RES_hh_fec_in!P9/RES_hh_num_in!P9)</f>
        <v>2233.3996572429519</v>
      </c>
      <c r="Q9" s="72">
        <f>IF(RES_hh_fec_in!Q9=0,0,1000*11630*RES_hh_fec_in!Q9/RES_hh_num_in!Q9)</f>
        <v>3292.1772427171854</v>
      </c>
      <c r="R9" s="72">
        <f>IF(RES_hh_fec_in!R9=0,0,1000*11630*RES_hh_fec_in!R9/RES_hh_num_in!R9)</f>
        <v>3206.6847555867921</v>
      </c>
      <c r="S9" s="72">
        <f>IF(RES_hh_fec_in!S9=0,0,1000*11630*RES_hh_fec_in!S9/RES_hh_num_in!S9)</f>
        <v>3424.7644751264302</v>
      </c>
      <c r="T9" s="72">
        <f>IF(RES_hh_fec_in!T9=0,0,1000*11630*RES_hh_fec_in!T9/RES_hh_num_in!T9)</f>
        <v>3366.5800020982751</v>
      </c>
      <c r="U9" s="72">
        <f>IF(RES_hh_fec_in!U9=0,0,1000*11630*RES_hh_fec_in!U9/RES_hh_num_in!U9)</f>
        <v>3385.4770824946686</v>
      </c>
      <c r="V9" s="72">
        <f>IF(RES_hh_fec_in!V9=0,0,1000*11630*RES_hh_fec_in!V9/RES_hh_num_in!V9)</f>
        <v>3446.5910401694309</v>
      </c>
      <c r="W9" s="72">
        <f>IF(RES_hh_fec_in!W9=0,0,1000*11630*RES_hh_fec_in!W9/RES_hh_num_in!W9)</f>
        <v>3058.0739249853909</v>
      </c>
      <c r="X9" s="72">
        <f>IF(RES_hh_fec_in!X9=0,0,1000*11630*RES_hh_fec_in!X9/RES_hh_num_in!X9)</f>
        <v>3120.2365638254087</v>
      </c>
      <c r="Y9" s="72">
        <f>IF(RES_hh_fec_in!Y9=0,0,1000*11630*RES_hh_fec_in!Y9/RES_hh_num_in!Y9)</f>
        <v>2578.1449158749515</v>
      </c>
      <c r="DA9" s="89" t="s">
        <v>789</v>
      </c>
    </row>
    <row r="10" spans="1:105" ht="12" customHeight="1" x14ac:dyDescent="0.25">
      <c r="A10" s="28" t="s">
        <v>197</v>
      </c>
      <c r="B10" s="72"/>
      <c r="C10" s="72">
        <f>IF(RES_hh_fec_in!C10=0,0,1000*11630*RES_hh_fec_in!C10/RES_hh_num_in!C10)</f>
        <v>0</v>
      </c>
      <c r="D10" s="72">
        <f>IF(RES_hh_fec_in!D10=0,0,1000*11630*RES_hh_fec_in!D10/RES_hh_num_in!D10)</f>
        <v>0</v>
      </c>
      <c r="E10" s="72">
        <f>IF(RES_hh_fec_in!E10=0,0,1000*11630*RES_hh_fec_in!E10/RES_hh_num_in!E10)</f>
        <v>0</v>
      </c>
      <c r="F10" s="72">
        <f>IF(RES_hh_fec_in!F10=0,0,1000*11630*RES_hh_fec_in!F10/RES_hh_num_in!F10)</f>
        <v>0</v>
      </c>
      <c r="G10" s="72">
        <f>IF(RES_hh_fec_in!G10=0,0,1000*11630*RES_hh_fec_in!G10/RES_hh_num_in!G10)</f>
        <v>0</v>
      </c>
      <c r="H10" s="72">
        <f>IF(RES_hh_fec_in!H10=0,0,1000*11630*RES_hh_fec_in!H10/RES_hh_num_in!H10)</f>
        <v>0</v>
      </c>
      <c r="I10" s="72">
        <f>IF(RES_hh_fec_in!I10=0,0,1000*11630*RES_hh_fec_in!I10/RES_hh_num_in!I10)</f>
        <v>0</v>
      </c>
      <c r="J10" s="72">
        <f>IF(RES_hh_fec_in!J10=0,0,1000*11630*RES_hh_fec_in!J10/RES_hh_num_in!J10)</f>
        <v>0</v>
      </c>
      <c r="K10" s="72">
        <f>IF(RES_hh_fec_in!K10=0,0,1000*11630*RES_hh_fec_in!K10/RES_hh_num_in!K10)</f>
        <v>0</v>
      </c>
      <c r="L10" s="72">
        <f>IF(RES_hh_fec_in!L10=0,0,1000*11630*RES_hh_fec_in!L10/RES_hh_num_in!L10)</f>
        <v>0</v>
      </c>
      <c r="M10" s="72">
        <f>IF(RES_hh_fec_in!M10=0,0,1000*11630*RES_hh_fec_in!M10/RES_hh_num_in!M10)</f>
        <v>0</v>
      </c>
      <c r="N10" s="72">
        <f>IF(RES_hh_fec_in!N10=0,0,1000*11630*RES_hh_fec_in!N10/RES_hh_num_in!N10)</f>
        <v>0</v>
      </c>
      <c r="O10" s="72">
        <f>IF(RES_hh_fec_in!O10=0,0,1000*11630*RES_hh_fec_in!O10/RES_hh_num_in!O10)</f>
        <v>0</v>
      </c>
      <c r="P10" s="72">
        <f>IF(RES_hh_fec_in!P10=0,0,1000*11630*RES_hh_fec_in!P10/RES_hh_num_in!P10)</f>
        <v>0</v>
      </c>
      <c r="Q10" s="72">
        <f>IF(RES_hh_fec_in!Q10=0,0,1000*11630*RES_hh_fec_in!Q10/RES_hh_num_in!Q10)</f>
        <v>0</v>
      </c>
      <c r="R10" s="72">
        <f>IF(RES_hh_fec_in!R10=0,0,1000*11630*RES_hh_fec_in!R10/RES_hh_num_in!R10)</f>
        <v>0</v>
      </c>
      <c r="S10" s="72">
        <f>IF(RES_hh_fec_in!S10=0,0,1000*11630*RES_hh_fec_in!S10/RES_hh_num_in!S10)</f>
        <v>0</v>
      </c>
      <c r="T10" s="72">
        <f>IF(RES_hh_fec_in!T10=0,0,1000*11630*RES_hh_fec_in!T10/RES_hh_num_in!T10)</f>
        <v>0</v>
      </c>
      <c r="U10" s="72">
        <f>IF(RES_hh_fec_in!U10=0,0,1000*11630*RES_hh_fec_in!U10/RES_hh_num_in!U10)</f>
        <v>0</v>
      </c>
      <c r="V10" s="72">
        <f>IF(RES_hh_fec_in!V10=0,0,1000*11630*RES_hh_fec_in!V10/RES_hh_num_in!V10)</f>
        <v>0</v>
      </c>
      <c r="W10" s="72">
        <f>IF(RES_hh_fec_in!W10=0,0,1000*11630*RES_hh_fec_in!W10/RES_hh_num_in!W10)</f>
        <v>0</v>
      </c>
      <c r="X10" s="72">
        <f>IF(RES_hh_fec_in!X10=0,0,1000*11630*RES_hh_fec_in!X10/RES_hh_num_in!X10)</f>
        <v>0</v>
      </c>
      <c r="Y10" s="72">
        <f>IF(RES_hh_fec_in!Y10=0,0,1000*11630*RES_hh_fec_in!Y10/RES_hh_num_in!Y10)</f>
        <v>0</v>
      </c>
      <c r="DA10" s="89" t="s">
        <v>790</v>
      </c>
    </row>
    <row r="11" spans="1:105" ht="12" customHeight="1" x14ac:dyDescent="0.25">
      <c r="A11" s="28" t="s">
        <v>198</v>
      </c>
      <c r="B11" s="72"/>
      <c r="C11" s="72">
        <f>IF(RES_hh_fec_in!C11=0,0,1000*11630*RES_hh_fec_in!C11/RES_hh_num_in!C11)</f>
        <v>0</v>
      </c>
      <c r="D11" s="72">
        <f>IF(RES_hh_fec_in!D11=0,0,1000*11630*RES_hh_fec_in!D11/RES_hh_num_in!D11)</f>
        <v>0</v>
      </c>
      <c r="E11" s="72">
        <f>IF(RES_hh_fec_in!E11=0,0,1000*11630*RES_hh_fec_in!E11/RES_hh_num_in!E11)</f>
        <v>0</v>
      </c>
      <c r="F11" s="72">
        <f>IF(RES_hh_fec_in!F11=0,0,1000*11630*RES_hh_fec_in!F11/RES_hh_num_in!F11)</f>
        <v>0</v>
      </c>
      <c r="G11" s="72">
        <f>IF(RES_hh_fec_in!G11=0,0,1000*11630*RES_hh_fec_in!G11/RES_hh_num_in!G11)</f>
        <v>0</v>
      </c>
      <c r="H11" s="72">
        <f>IF(RES_hh_fec_in!H11=0,0,1000*11630*RES_hh_fec_in!H11/RES_hh_num_in!H11)</f>
        <v>0</v>
      </c>
      <c r="I11" s="72">
        <f>IF(RES_hh_fec_in!I11=0,0,1000*11630*RES_hh_fec_in!I11/RES_hh_num_in!I11)</f>
        <v>0</v>
      </c>
      <c r="J11" s="72">
        <f>IF(RES_hh_fec_in!J11=0,0,1000*11630*RES_hh_fec_in!J11/RES_hh_num_in!J11)</f>
        <v>0</v>
      </c>
      <c r="K11" s="72">
        <f>IF(RES_hh_fec_in!K11=0,0,1000*11630*RES_hh_fec_in!K11/RES_hh_num_in!K11)</f>
        <v>0</v>
      </c>
      <c r="L11" s="72">
        <f>IF(RES_hh_fec_in!L11=0,0,1000*11630*RES_hh_fec_in!L11/RES_hh_num_in!L11)</f>
        <v>0</v>
      </c>
      <c r="M11" s="72">
        <f>IF(RES_hh_fec_in!M11=0,0,1000*11630*RES_hh_fec_in!M11/RES_hh_num_in!M11)</f>
        <v>0</v>
      </c>
      <c r="N11" s="72">
        <f>IF(RES_hh_fec_in!N11=0,0,1000*11630*RES_hh_fec_in!N11/RES_hh_num_in!N11)</f>
        <v>0</v>
      </c>
      <c r="O11" s="72">
        <f>IF(RES_hh_fec_in!O11=0,0,1000*11630*RES_hh_fec_in!O11/RES_hh_num_in!O11)</f>
        <v>0</v>
      </c>
      <c r="P11" s="72">
        <f>IF(RES_hh_fec_in!P11=0,0,1000*11630*RES_hh_fec_in!P11/RES_hh_num_in!P11)</f>
        <v>0</v>
      </c>
      <c r="Q11" s="72">
        <f>IF(RES_hh_fec_in!Q11=0,0,1000*11630*RES_hh_fec_in!Q11/RES_hh_num_in!Q11)</f>
        <v>0</v>
      </c>
      <c r="R11" s="72">
        <f>IF(RES_hh_fec_in!R11=0,0,1000*11630*RES_hh_fec_in!R11/RES_hh_num_in!R11)</f>
        <v>0</v>
      </c>
      <c r="S11" s="72">
        <f>IF(RES_hh_fec_in!S11=0,0,1000*11630*RES_hh_fec_in!S11/RES_hh_num_in!S11)</f>
        <v>0</v>
      </c>
      <c r="T11" s="72">
        <f>IF(RES_hh_fec_in!T11=0,0,1000*11630*RES_hh_fec_in!T11/RES_hh_num_in!T11)</f>
        <v>0</v>
      </c>
      <c r="U11" s="72">
        <f>IF(RES_hh_fec_in!U11=0,0,1000*11630*RES_hh_fec_in!U11/RES_hh_num_in!U11)</f>
        <v>0</v>
      </c>
      <c r="V11" s="72">
        <f>IF(RES_hh_fec_in!V11=0,0,1000*11630*RES_hh_fec_in!V11/RES_hh_num_in!V11)</f>
        <v>0</v>
      </c>
      <c r="W11" s="72">
        <f>IF(RES_hh_fec_in!W11=0,0,1000*11630*RES_hh_fec_in!W11/RES_hh_num_in!W11)</f>
        <v>0</v>
      </c>
      <c r="X11" s="72">
        <f>IF(RES_hh_fec_in!X11=0,0,1000*11630*RES_hh_fec_in!X11/RES_hh_num_in!X11)</f>
        <v>0</v>
      </c>
      <c r="Y11" s="72">
        <f>IF(RES_hh_fec_in!Y11=0,0,1000*11630*RES_hh_fec_in!Y11/RES_hh_num_in!Y11)</f>
        <v>0</v>
      </c>
      <c r="DA11" s="89" t="s">
        <v>791</v>
      </c>
    </row>
    <row r="12" spans="1:105" ht="12" customHeight="1" x14ac:dyDescent="0.25">
      <c r="A12" s="28" t="s">
        <v>95</v>
      </c>
      <c r="B12" s="72"/>
      <c r="C12" s="72">
        <f>IF(RES_hh_fec_in!C12=0,0,1000*11630*RES_hh_fec_in!C12/RES_hh_num_in!C12)</f>
        <v>1714.0334750355105</v>
      </c>
      <c r="D12" s="72">
        <f>IF(RES_hh_fec_in!D12=0,0,1000*11630*RES_hh_fec_in!D12/RES_hh_num_in!D12)</f>
        <v>1686.7264224756191</v>
      </c>
      <c r="E12" s="72">
        <f>IF(RES_hh_fec_in!E12=0,0,1000*11630*RES_hh_fec_in!E12/RES_hh_num_in!E12)</f>
        <v>1841.1384304988178</v>
      </c>
      <c r="F12" s="72">
        <f>IF(RES_hh_fec_in!F12=0,0,1000*11630*RES_hh_fec_in!F12/RES_hh_num_in!F12)</f>
        <v>1397.7020112711659</v>
      </c>
      <c r="G12" s="72">
        <f>IF(RES_hh_fec_in!G12=0,0,1000*11630*RES_hh_fec_in!G12/RES_hh_num_in!G12)</f>
        <v>953.86203426614213</v>
      </c>
      <c r="H12" s="72">
        <f>IF(RES_hh_fec_in!H12=0,0,1000*11630*RES_hh_fec_in!H12/RES_hh_num_in!H12)</f>
        <v>922.09334264613869</v>
      </c>
      <c r="I12" s="72">
        <f>IF(RES_hh_fec_in!I12=0,0,1000*11630*RES_hh_fec_in!I12/RES_hh_num_in!I12)</f>
        <v>1083.2364925717559</v>
      </c>
      <c r="J12" s="72">
        <f>IF(RES_hh_fec_in!J12=0,0,1000*11630*RES_hh_fec_in!J12/RES_hh_num_in!J12)</f>
        <v>766.08714928442316</v>
      </c>
      <c r="K12" s="72">
        <f>IF(RES_hh_fec_in!K12=0,0,1000*11630*RES_hh_fec_in!K12/RES_hh_num_in!K12)</f>
        <v>632.89079440046373</v>
      </c>
      <c r="L12" s="72">
        <f>IF(RES_hh_fec_in!L12=0,0,1000*11630*RES_hh_fec_in!L12/RES_hh_num_in!L12)</f>
        <v>768.19123644826948</v>
      </c>
      <c r="M12" s="72">
        <f>IF(RES_hh_fec_in!M12=0,0,1000*11630*RES_hh_fec_in!M12/RES_hh_num_in!M12)</f>
        <v>714.07040834497798</v>
      </c>
      <c r="N12" s="72">
        <f>IF(RES_hh_fec_in!N12=0,0,1000*11630*RES_hh_fec_in!N12/RES_hh_num_in!N12)</f>
        <v>695.79536987153983</v>
      </c>
      <c r="O12" s="72">
        <f>IF(RES_hh_fec_in!O12=0,0,1000*11630*RES_hh_fec_in!O12/RES_hh_num_in!O12)</f>
        <v>543.75742087986612</v>
      </c>
      <c r="P12" s="72">
        <f>IF(RES_hh_fec_in!P12=0,0,1000*11630*RES_hh_fec_in!P12/RES_hh_num_in!P12)</f>
        <v>488.90803003770873</v>
      </c>
      <c r="Q12" s="72">
        <f>IF(RES_hh_fec_in!Q12=0,0,1000*11630*RES_hh_fec_in!Q12/RES_hh_num_in!Q12)</f>
        <v>428.42188029822552</v>
      </c>
      <c r="R12" s="72">
        <f>IF(RES_hh_fec_in!R12=0,0,1000*11630*RES_hh_fec_in!R12/RES_hh_num_in!R12)</f>
        <v>331.89758106095888</v>
      </c>
      <c r="S12" s="72">
        <f>IF(RES_hh_fec_in!S12=0,0,1000*11630*RES_hh_fec_in!S12/RES_hh_num_in!S12)</f>
        <v>193.06046594246891</v>
      </c>
      <c r="T12" s="72">
        <f>IF(RES_hh_fec_in!T12=0,0,1000*11630*RES_hh_fec_in!T12/RES_hh_num_in!T12)</f>
        <v>765.38556954355408</v>
      </c>
      <c r="U12" s="72">
        <f>IF(RES_hh_fec_in!U12=0,0,1000*11630*RES_hh_fec_in!U12/RES_hh_num_in!U12)</f>
        <v>671.08522078936141</v>
      </c>
      <c r="V12" s="72">
        <f>IF(RES_hh_fec_in!V12=0,0,1000*11630*RES_hh_fec_in!V12/RES_hh_num_in!V12)</f>
        <v>601.44965007405415</v>
      </c>
      <c r="W12" s="72">
        <f>IF(RES_hh_fec_in!W12=0,0,1000*11630*RES_hh_fec_in!W12/RES_hh_num_in!W12)</f>
        <v>579.55287906081696</v>
      </c>
      <c r="X12" s="72">
        <f>IF(RES_hh_fec_in!X12=0,0,1000*11630*RES_hh_fec_in!X12/RES_hh_num_in!X12)</f>
        <v>493.68540930092604</v>
      </c>
      <c r="Y12" s="72">
        <f>IF(RES_hh_fec_in!Y12=0,0,1000*11630*RES_hh_fec_in!Y12/RES_hh_num_in!Y12)</f>
        <v>459.99454439299666</v>
      </c>
      <c r="DA12" s="89" t="s">
        <v>792</v>
      </c>
    </row>
    <row r="13" spans="1:105" ht="12" customHeight="1" x14ac:dyDescent="0.25">
      <c r="A13" s="73" t="s">
        <v>94</v>
      </c>
      <c r="B13" s="74"/>
      <c r="C13" s="74">
        <f>IF(RES_hh_fec_in!C13=0,0,1000*11630*RES_hh_fec_in!C13/RES_hh_num_in!C13)</f>
        <v>5667.4022279054461</v>
      </c>
      <c r="D13" s="74">
        <f>IF(RES_hh_fec_in!D13=0,0,1000*11630*RES_hh_fec_in!D13/RES_hh_num_in!D13)</f>
        <v>6143.2537506305071</v>
      </c>
      <c r="E13" s="74">
        <f>IF(RES_hh_fec_in!E13=0,0,1000*11630*RES_hh_fec_in!E13/RES_hh_num_in!E13)</f>
        <v>6012.8335040435904</v>
      </c>
      <c r="F13" s="74">
        <f>IF(RES_hh_fec_in!F13=0,0,1000*11630*RES_hh_fec_in!F13/RES_hh_num_in!F13)</f>
        <v>5335.7641617686813</v>
      </c>
      <c r="G13" s="74">
        <f>IF(RES_hh_fec_in!G13=0,0,1000*11630*RES_hh_fec_in!G13/RES_hh_num_in!G13)</f>
        <v>4375.2713602508093</v>
      </c>
      <c r="H13" s="74">
        <f>IF(RES_hh_fec_in!H13=0,0,1000*11630*RES_hh_fec_in!H13/RES_hh_num_in!H13)</f>
        <v>4488.9679254739858</v>
      </c>
      <c r="I13" s="74">
        <f>IF(RES_hh_fec_in!I13=0,0,1000*11630*RES_hh_fec_in!I13/RES_hh_num_in!I13)</f>
        <v>5191.6584836217344</v>
      </c>
      <c r="J13" s="74">
        <f>IF(RES_hh_fec_in!J13=0,0,1000*11630*RES_hh_fec_in!J13/RES_hh_num_in!J13)</f>
        <v>4142.1977660688162</v>
      </c>
      <c r="K13" s="74">
        <f>IF(RES_hh_fec_in!K13=0,0,1000*11630*RES_hh_fec_in!K13/RES_hh_num_in!K13)</f>
        <v>3717.1633582827735</v>
      </c>
      <c r="L13" s="74">
        <f>IF(RES_hh_fec_in!L13=0,0,1000*11630*RES_hh_fec_in!L13/RES_hh_num_in!L13)</f>
        <v>0</v>
      </c>
      <c r="M13" s="74">
        <f>IF(RES_hh_fec_in!M13=0,0,1000*11630*RES_hh_fec_in!M13/RES_hh_num_in!M13)</f>
        <v>3307.3540666128724</v>
      </c>
      <c r="N13" s="74">
        <f>IF(RES_hh_fec_in!N13=0,0,1000*11630*RES_hh_fec_in!N13/RES_hh_num_in!N13)</f>
        <v>1515.3476831557327</v>
      </c>
      <c r="O13" s="74">
        <f>IF(RES_hh_fec_in!O13=0,0,1000*11630*RES_hh_fec_in!O13/RES_hh_num_in!O13)</f>
        <v>669.41855093257561</v>
      </c>
      <c r="P13" s="74">
        <f>IF(RES_hh_fec_in!P13=0,0,1000*11630*RES_hh_fec_in!P13/RES_hh_num_in!P13)</f>
        <v>1447.2321597276546</v>
      </c>
      <c r="Q13" s="74">
        <f>IF(RES_hh_fec_in!Q13=0,0,1000*11630*RES_hh_fec_in!Q13/RES_hh_num_in!Q13)</f>
        <v>2819.1942334429496</v>
      </c>
      <c r="R13" s="74">
        <f>IF(RES_hh_fec_in!R13=0,0,1000*11630*RES_hh_fec_in!R13/RES_hh_num_in!R13)</f>
        <v>2699.179958265725</v>
      </c>
      <c r="S13" s="74">
        <f>IF(RES_hh_fec_in!S13=0,0,1000*11630*RES_hh_fec_in!S13/RES_hh_num_in!S13)</f>
        <v>2992.9271993108009</v>
      </c>
      <c r="T13" s="74">
        <f>IF(RES_hh_fec_in!T13=0,0,1000*11630*RES_hh_fec_in!T13/RES_hh_num_in!T13)</f>
        <v>2443.551095548512</v>
      </c>
      <c r="U13" s="74">
        <f>IF(RES_hh_fec_in!U13=0,0,1000*11630*RES_hh_fec_in!U13/RES_hh_num_in!U13)</f>
        <v>2944.8783717480696</v>
      </c>
      <c r="V13" s="74">
        <f>IF(RES_hh_fec_in!V13=0,0,1000*11630*RES_hh_fec_in!V13/RES_hh_num_in!V13)</f>
        <v>2901.6142859769566</v>
      </c>
      <c r="W13" s="74">
        <f>IF(RES_hh_fec_in!W13=0,0,1000*11630*RES_hh_fec_in!W13/RES_hh_num_in!W13)</f>
        <v>2564.007771036881</v>
      </c>
      <c r="X13" s="74">
        <f>IF(RES_hh_fec_in!X13=0,0,1000*11630*RES_hh_fec_in!X13/RES_hh_num_in!X13)</f>
        <v>2832.8780759899651</v>
      </c>
      <c r="Y13" s="74">
        <f>IF(RES_hh_fec_in!Y13=0,0,1000*11630*RES_hh_fec_in!Y13/RES_hh_num_in!Y13)</f>
        <v>0</v>
      </c>
      <c r="DA13" s="90" t="s">
        <v>793</v>
      </c>
    </row>
    <row r="14" spans="1:105" ht="12" customHeight="1" x14ac:dyDescent="0.25">
      <c r="A14" s="75" t="s">
        <v>97</v>
      </c>
      <c r="B14" s="76"/>
      <c r="C14" s="76">
        <f>IF(RES_hh_fec_in!C14=0,0,1000*11630*RES_hh_fec_in!C14/RES_hh_num_in!C14)</f>
        <v>32.722843991194303</v>
      </c>
      <c r="D14" s="76">
        <f>IF(RES_hh_fec_in!D14=0,0,1000*11630*RES_hh_fec_in!D14/RES_hh_num_in!D14)</f>
        <v>35.680739254024147</v>
      </c>
      <c r="E14" s="76">
        <f>IF(RES_hh_fec_in!E14=0,0,1000*11630*RES_hh_fec_in!E14/RES_hh_num_in!E14)</f>
        <v>34.361431381303682</v>
      </c>
      <c r="F14" s="76">
        <f>IF(RES_hh_fec_in!F14=0,0,1000*11630*RES_hh_fec_in!F14/RES_hh_num_in!F14)</f>
        <v>32.406761629575406</v>
      </c>
      <c r="G14" s="76">
        <f>IF(RES_hh_fec_in!G14=0,0,1000*11630*RES_hh_fec_in!G14/RES_hh_num_in!G14)</f>
        <v>26.277436692196193</v>
      </c>
      <c r="H14" s="76">
        <f>IF(RES_hh_fec_in!H14=0,0,1000*11630*RES_hh_fec_in!H14/RES_hh_num_in!H14)</f>
        <v>25.127555758191111</v>
      </c>
      <c r="I14" s="76">
        <f>IF(RES_hh_fec_in!I14=0,0,1000*11630*RES_hh_fec_in!I14/RES_hh_num_in!I14)</f>
        <v>19.221086244005484</v>
      </c>
      <c r="J14" s="76">
        <f>IF(RES_hh_fec_in!J14=0,0,1000*11630*RES_hh_fec_in!J14/RES_hh_num_in!J14)</f>
        <v>15.749697460443315</v>
      </c>
      <c r="K14" s="76">
        <f>IF(RES_hh_fec_in!K14=0,0,1000*11630*RES_hh_fec_in!K14/RES_hh_num_in!K14)</f>
        <v>18.467797041710959</v>
      </c>
      <c r="L14" s="76">
        <f>IF(RES_hh_fec_in!L14=0,0,1000*11630*RES_hh_fec_in!L14/RES_hh_num_in!L14)</f>
        <v>15.423782310084929</v>
      </c>
      <c r="M14" s="76">
        <f>IF(RES_hh_fec_in!M14=0,0,1000*11630*RES_hh_fec_in!M14/RES_hh_num_in!M14)</f>
        <v>19.746894378326768</v>
      </c>
      <c r="N14" s="76">
        <f>IF(RES_hh_fec_in!N14=0,0,1000*11630*RES_hh_fec_in!N14/RES_hh_num_in!N14)</f>
        <v>14.702872097947054</v>
      </c>
      <c r="O14" s="76">
        <f>IF(RES_hh_fec_in!O14=0,0,1000*11630*RES_hh_fec_in!O14/RES_hh_num_in!O14)</f>
        <v>13.273092455009948</v>
      </c>
      <c r="P14" s="76">
        <f>IF(RES_hh_fec_in!P14=0,0,1000*11630*RES_hh_fec_in!P14/RES_hh_num_in!P14)</f>
        <v>14.510213257497099</v>
      </c>
      <c r="Q14" s="76">
        <f>IF(RES_hh_fec_in!Q14=0,0,1000*11630*RES_hh_fec_in!Q14/RES_hh_num_in!Q14)</f>
        <v>13.847289537223359</v>
      </c>
      <c r="R14" s="76">
        <f>IF(RES_hh_fec_in!R14=0,0,1000*11630*RES_hh_fec_in!R14/RES_hh_num_in!R14)</f>
        <v>12.543010328955598</v>
      </c>
      <c r="S14" s="76">
        <f>IF(RES_hh_fec_in!S14=0,0,1000*11630*RES_hh_fec_in!S14/RES_hh_num_in!S14)</f>
        <v>15.074660902066105</v>
      </c>
      <c r="T14" s="76">
        <f>IF(RES_hh_fec_in!T14=0,0,1000*11630*RES_hh_fec_in!T14/RES_hh_num_in!T14)</f>
        <v>8.2785543751354265</v>
      </c>
      <c r="U14" s="76">
        <f>IF(RES_hh_fec_in!U14=0,0,1000*11630*RES_hh_fec_in!U14/RES_hh_num_in!U14)</f>
        <v>16.812197604295712</v>
      </c>
      <c r="V14" s="76">
        <f>IF(RES_hh_fec_in!V14=0,0,1000*11630*RES_hh_fec_in!V14/RES_hh_num_in!V14)</f>
        <v>18.918244060086852</v>
      </c>
      <c r="W14" s="76">
        <f>IF(RES_hh_fec_in!W14=0,0,1000*11630*RES_hh_fec_in!W14/RES_hh_num_in!W14)</f>
        <v>17.146774331859227</v>
      </c>
      <c r="X14" s="76">
        <f>IF(RES_hh_fec_in!X14=0,0,1000*11630*RES_hh_fec_in!X14/RES_hh_num_in!X14)</f>
        <v>18.308676616298477</v>
      </c>
      <c r="Y14" s="76">
        <f>IF(RES_hh_fec_in!Y14=0,0,1000*11630*RES_hh_fec_in!Y14/RES_hh_num_in!Y14)</f>
        <v>14.621094414097676</v>
      </c>
      <c r="DA14" s="91" t="s">
        <v>794</v>
      </c>
    </row>
    <row r="15" spans="1:105" ht="12.95" customHeight="1" x14ac:dyDescent="0.25">
      <c r="A15" s="68" t="s">
        <v>92</v>
      </c>
      <c r="B15" s="69"/>
      <c r="C15" s="69">
        <f t="shared" ref="C15:Y15" si="0">C16</f>
        <v>0</v>
      </c>
      <c r="D15" s="69">
        <f t="shared" si="0"/>
        <v>510.43568724396579</v>
      </c>
      <c r="E15" s="69">
        <f t="shared" si="0"/>
        <v>1305.585932642555</v>
      </c>
      <c r="F15" s="69">
        <f t="shared" si="0"/>
        <v>1248.5025298022633</v>
      </c>
      <c r="G15" s="69">
        <f t="shared" si="0"/>
        <v>1372.7962126862869</v>
      </c>
      <c r="H15" s="69">
        <f t="shared" si="0"/>
        <v>1567.5166805590322</v>
      </c>
      <c r="I15" s="69">
        <f t="shared" si="0"/>
        <v>1751.641524692089</v>
      </c>
      <c r="J15" s="69">
        <f t="shared" si="0"/>
        <v>1051.7932399617466</v>
      </c>
      <c r="K15" s="69">
        <f t="shared" si="0"/>
        <v>854.7350335407358</v>
      </c>
      <c r="L15" s="69">
        <f t="shared" si="0"/>
        <v>1046.1833172545219</v>
      </c>
      <c r="M15" s="69">
        <f t="shared" si="0"/>
        <v>792.52670787693683</v>
      </c>
      <c r="N15" s="69">
        <f t="shared" si="0"/>
        <v>896.93691293382869</v>
      </c>
      <c r="O15" s="69">
        <f t="shared" si="0"/>
        <v>653.54401210250546</v>
      </c>
      <c r="P15" s="69">
        <f t="shared" si="0"/>
        <v>508.83618882941101</v>
      </c>
      <c r="Q15" s="69">
        <f t="shared" si="0"/>
        <v>496.65639553167682</v>
      </c>
      <c r="R15" s="69">
        <f t="shared" si="0"/>
        <v>794.56991245736265</v>
      </c>
      <c r="S15" s="69">
        <f t="shared" si="0"/>
        <v>921.15879895951946</v>
      </c>
      <c r="T15" s="69">
        <f t="shared" si="0"/>
        <v>1239.4446169875657</v>
      </c>
      <c r="U15" s="69">
        <f t="shared" si="0"/>
        <v>1107.3062095940181</v>
      </c>
      <c r="V15" s="69">
        <f t="shared" si="0"/>
        <v>800.7558353359974</v>
      </c>
      <c r="W15" s="69">
        <f t="shared" si="0"/>
        <v>607.3931509567683</v>
      </c>
      <c r="X15" s="69">
        <f t="shared" si="0"/>
        <v>480.00583174990606</v>
      </c>
      <c r="Y15" s="69">
        <f t="shared" si="0"/>
        <v>625.17606288531078</v>
      </c>
      <c r="DA15" s="88" t="s">
        <v>795</v>
      </c>
    </row>
    <row r="16" spans="1:105" ht="12" customHeight="1" x14ac:dyDescent="0.25">
      <c r="A16" s="28" t="s">
        <v>91</v>
      </c>
      <c r="B16" s="72"/>
      <c r="C16" s="72">
        <f>IF(RES_hh_fec_in!C16=0,0,1000*11630*RES_hh_fec_in!C16/RES_hh_num_in!C$3)</f>
        <v>0</v>
      </c>
      <c r="D16" s="72">
        <f>IF(RES_hh_fec_in!D16=0,0,1000*11630*RES_hh_fec_in!D16/RES_hh_num_in!D$3)</f>
        <v>510.43568724396579</v>
      </c>
      <c r="E16" s="72">
        <f>IF(RES_hh_fec_in!E16=0,0,1000*11630*RES_hh_fec_in!E16/RES_hh_num_in!E$3)</f>
        <v>1305.585932642555</v>
      </c>
      <c r="F16" s="72">
        <f>IF(RES_hh_fec_in!F16=0,0,1000*11630*RES_hh_fec_in!F16/RES_hh_num_in!F$3)</f>
        <v>1248.5025298022633</v>
      </c>
      <c r="G16" s="72">
        <f>IF(RES_hh_fec_in!G16=0,0,1000*11630*RES_hh_fec_in!G16/RES_hh_num_in!G$3)</f>
        <v>1372.7962126862869</v>
      </c>
      <c r="H16" s="72">
        <f>IF(RES_hh_fec_in!H16=0,0,1000*11630*RES_hh_fec_in!H16/RES_hh_num_in!H$3)</f>
        <v>1567.5166805590322</v>
      </c>
      <c r="I16" s="72">
        <f>IF(RES_hh_fec_in!I16=0,0,1000*11630*RES_hh_fec_in!I16/RES_hh_num_in!I$3)</f>
        <v>1751.641524692089</v>
      </c>
      <c r="J16" s="72">
        <f>IF(RES_hh_fec_in!J16=0,0,1000*11630*RES_hh_fec_in!J16/RES_hh_num_in!J$3)</f>
        <v>1051.7932399617466</v>
      </c>
      <c r="K16" s="72">
        <f>IF(RES_hh_fec_in!K16=0,0,1000*11630*RES_hh_fec_in!K16/RES_hh_num_in!K$3)</f>
        <v>854.7350335407358</v>
      </c>
      <c r="L16" s="72">
        <f>IF(RES_hh_fec_in!L16=0,0,1000*11630*RES_hh_fec_in!L16/RES_hh_num_in!L$3)</f>
        <v>1046.1833172545219</v>
      </c>
      <c r="M16" s="72">
        <f>IF(RES_hh_fec_in!M16=0,0,1000*11630*RES_hh_fec_in!M16/RES_hh_num_in!M$3)</f>
        <v>792.52670787693683</v>
      </c>
      <c r="N16" s="72">
        <f>IF(RES_hh_fec_in!N16=0,0,1000*11630*RES_hh_fec_in!N16/RES_hh_num_in!N$3)</f>
        <v>896.93691293382869</v>
      </c>
      <c r="O16" s="72">
        <f>IF(RES_hh_fec_in!O16=0,0,1000*11630*RES_hh_fec_in!O16/RES_hh_num_in!O$3)</f>
        <v>653.54401210250546</v>
      </c>
      <c r="P16" s="72">
        <f>IF(RES_hh_fec_in!P16=0,0,1000*11630*RES_hh_fec_in!P16/RES_hh_num_in!P$3)</f>
        <v>508.83618882941101</v>
      </c>
      <c r="Q16" s="72">
        <f>IF(RES_hh_fec_in!Q16=0,0,1000*11630*RES_hh_fec_in!Q16/RES_hh_num_in!Q$3)</f>
        <v>496.65639553167682</v>
      </c>
      <c r="R16" s="72">
        <f>IF(RES_hh_fec_in!R16=0,0,1000*11630*RES_hh_fec_in!R16/RES_hh_num_in!R$3)</f>
        <v>794.56991245736265</v>
      </c>
      <c r="S16" s="72">
        <f>IF(RES_hh_fec_in!S16=0,0,1000*11630*RES_hh_fec_in!S16/RES_hh_num_in!S$3)</f>
        <v>921.15879895951946</v>
      </c>
      <c r="T16" s="72">
        <f>IF(RES_hh_fec_in!T16=0,0,1000*11630*RES_hh_fec_in!T16/RES_hh_num_in!T$3)</f>
        <v>1239.4446169875657</v>
      </c>
      <c r="U16" s="72">
        <f>IF(RES_hh_fec_in!U16=0,0,1000*11630*RES_hh_fec_in!U16/RES_hh_num_in!U$3)</f>
        <v>1107.3062095940181</v>
      </c>
      <c r="V16" s="72">
        <f>IF(RES_hh_fec_in!V16=0,0,1000*11630*RES_hh_fec_in!V16/RES_hh_num_in!V$3)</f>
        <v>800.7558353359974</v>
      </c>
      <c r="W16" s="72">
        <f>IF(RES_hh_fec_in!W16=0,0,1000*11630*RES_hh_fec_in!W16/RES_hh_num_in!W$3)</f>
        <v>607.3931509567683</v>
      </c>
      <c r="X16" s="72">
        <f>IF(RES_hh_fec_in!X16=0,0,1000*11630*RES_hh_fec_in!X16/RES_hh_num_in!X$3)</f>
        <v>480.00583174990606</v>
      </c>
      <c r="Y16" s="72">
        <f>IF(RES_hh_fec_in!Y16=0,0,1000*11630*RES_hh_fec_in!Y16/RES_hh_num_in!Y$3)</f>
        <v>625.17606288531078</v>
      </c>
      <c r="DA16" s="89" t="s">
        <v>796</v>
      </c>
    </row>
    <row r="17" spans="1:105" ht="12.95" customHeight="1" x14ac:dyDescent="0.25">
      <c r="A17" s="68" t="s">
        <v>55</v>
      </c>
      <c r="B17" s="69"/>
      <c r="C17" s="69">
        <f>IF(RES_hh_fec_in!C17=0,0,1000*11630*RES_hh_fec_in!C17/RES_hh_num_in!C17)</f>
        <v>2163.3359003480068</v>
      </c>
      <c r="D17" s="69">
        <f>IF(RES_hh_fec_in!D17=0,0,1000*11630*RES_hh_fec_in!D17/RES_hh_num_in!D17)</f>
        <v>2431.4873824247479</v>
      </c>
      <c r="E17" s="69">
        <f>IF(RES_hh_fec_in!E17=0,0,1000*11630*RES_hh_fec_in!E17/RES_hh_num_in!E17)</f>
        <v>2690.4088284685167</v>
      </c>
      <c r="F17" s="69">
        <f>IF(RES_hh_fec_in!F17=0,0,1000*11630*RES_hh_fec_in!F17/RES_hh_num_in!F17)</f>
        <v>2789.0534868887162</v>
      </c>
      <c r="G17" s="69">
        <f>IF(RES_hh_fec_in!G17=0,0,1000*11630*RES_hh_fec_in!G17/RES_hh_num_in!G17)</f>
        <v>3125.9670703990405</v>
      </c>
      <c r="H17" s="69">
        <f>IF(RES_hh_fec_in!H17=0,0,1000*11630*RES_hh_fec_in!H17/RES_hh_num_in!H17)</f>
        <v>3087.8356344973295</v>
      </c>
      <c r="I17" s="69">
        <f>IF(RES_hh_fec_in!I17=0,0,1000*11630*RES_hh_fec_in!I17/RES_hh_num_in!I17)</f>
        <v>3308.5732143660939</v>
      </c>
      <c r="J17" s="69">
        <f>IF(RES_hh_fec_in!J17=0,0,1000*11630*RES_hh_fec_in!J17/RES_hh_num_in!J17)</f>
        <v>3188.8877567118498</v>
      </c>
      <c r="K17" s="69">
        <f>IF(RES_hh_fec_in!K17=0,0,1000*11630*RES_hh_fec_in!K17/RES_hh_num_in!K17)</f>
        <v>3175.0784942571872</v>
      </c>
      <c r="L17" s="69">
        <f>IF(RES_hh_fec_in!L17=0,0,1000*11630*RES_hh_fec_in!L17/RES_hh_num_in!L17)</f>
        <v>3079.2762881904446</v>
      </c>
      <c r="M17" s="69">
        <f>IF(RES_hh_fec_in!M17=0,0,1000*11630*RES_hh_fec_in!M17/RES_hh_num_in!M17)</f>
        <v>3087.9898578187099</v>
      </c>
      <c r="N17" s="69">
        <f>IF(RES_hh_fec_in!N17=0,0,1000*11630*RES_hh_fec_in!N17/RES_hh_num_in!N17)</f>
        <v>2787.3570745403745</v>
      </c>
      <c r="O17" s="69">
        <f>IF(RES_hh_fec_in!O17=0,0,1000*11630*RES_hh_fec_in!O17/RES_hh_num_in!O17)</f>
        <v>2487.112050012317</v>
      </c>
      <c r="P17" s="69">
        <f>IF(RES_hh_fec_in!P17=0,0,1000*11630*RES_hh_fec_in!P17/RES_hh_num_in!P17)</f>
        <v>2368.8722553454927</v>
      </c>
      <c r="Q17" s="69">
        <f>IF(RES_hh_fec_in!Q17=0,0,1000*11630*RES_hh_fec_in!Q17/RES_hh_num_in!Q17)</f>
        <v>2389.2909008594479</v>
      </c>
      <c r="R17" s="69">
        <f>IF(RES_hh_fec_in!R17=0,0,1000*11630*RES_hh_fec_in!R17/RES_hh_num_in!R17)</f>
        <v>2495.2908200567658</v>
      </c>
      <c r="S17" s="69">
        <f>IF(RES_hh_fec_in!S17=0,0,1000*11630*RES_hh_fec_in!S17/RES_hh_num_in!S17)</f>
        <v>2673.8445104513708</v>
      </c>
      <c r="T17" s="69">
        <f>IF(RES_hh_fec_in!T17=0,0,1000*11630*RES_hh_fec_in!T17/RES_hh_num_in!T17)</f>
        <v>2564.73796731625</v>
      </c>
      <c r="U17" s="69">
        <f>IF(RES_hh_fec_in!U17=0,0,1000*11630*RES_hh_fec_in!U17/RES_hh_num_in!U17)</f>
        <v>2553.1240149917708</v>
      </c>
      <c r="V17" s="69">
        <f>IF(RES_hh_fec_in!V17=0,0,1000*11630*RES_hh_fec_in!V17/RES_hh_num_in!V17)</f>
        <v>2551.3315660333415</v>
      </c>
      <c r="W17" s="69">
        <f>IF(RES_hh_fec_in!W17=0,0,1000*11630*RES_hh_fec_in!W17/RES_hh_num_in!W17)</f>
        <v>2734.4090810299363</v>
      </c>
      <c r="X17" s="69">
        <f>IF(RES_hh_fec_in!X17=0,0,1000*11630*RES_hh_fec_in!X17/RES_hh_num_in!X17)</f>
        <v>2397.1720545801118</v>
      </c>
      <c r="Y17" s="69">
        <f>IF(RES_hh_fec_in!Y17=0,0,1000*11630*RES_hh_fec_in!Y17/RES_hh_num_in!Y17)</f>
        <v>2266.6254681724599</v>
      </c>
      <c r="DA17" s="88" t="s">
        <v>797</v>
      </c>
    </row>
    <row r="18" spans="1:105" ht="12" customHeight="1" x14ac:dyDescent="0.25">
      <c r="A18" s="28" t="s">
        <v>51</v>
      </c>
      <c r="B18" s="72"/>
      <c r="C18" s="72">
        <f>IF(RES_hh_fec_in!C18=0,0,1000*11630*RES_hh_fec_in!C18/RES_hh_num_in!C18)</f>
        <v>0</v>
      </c>
      <c r="D18" s="72">
        <f>IF(RES_hh_fec_in!D18=0,0,1000*11630*RES_hh_fec_in!D18/RES_hh_num_in!D18)</f>
        <v>0</v>
      </c>
      <c r="E18" s="72">
        <f>IF(RES_hh_fec_in!E18=0,0,1000*11630*RES_hh_fec_in!E18/RES_hh_num_in!E18)</f>
        <v>0</v>
      </c>
      <c r="F18" s="72">
        <f>IF(RES_hh_fec_in!F18=0,0,1000*11630*RES_hh_fec_in!F18/RES_hh_num_in!F18)</f>
        <v>0</v>
      </c>
      <c r="G18" s="72">
        <f>IF(RES_hh_fec_in!G18=0,0,1000*11630*RES_hh_fec_in!G18/RES_hh_num_in!G18)</f>
        <v>0</v>
      </c>
      <c r="H18" s="72">
        <f>IF(RES_hh_fec_in!H18=0,0,1000*11630*RES_hh_fec_in!H18/RES_hh_num_in!H18)</f>
        <v>0</v>
      </c>
      <c r="I18" s="72">
        <f>IF(RES_hh_fec_in!I18=0,0,1000*11630*RES_hh_fec_in!I18/RES_hh_num_in!I18)</f>
        <v>0</v>
      </c>
      <c r="J18" s="72">
        <f>IF(RES_hh_fec_in!J18=0,0,1000*11630*RES_hh_fec_in!J18/RES_hh_num_in!J18)</f>
        <v>0</v>
      </c>
      <c r="K18" s="72">
        <f>IF(RES_hh_fec_in!K18=0,0,1000*11630*RES_hh_fec_in!K18/RES_hh_num_in!K18)</f>
        <v>0</v>
      </c>
      <c r="L18" s="72">
        <f>IF(RES_hh_fec_in!L18=0,0,1000*11630*RES_hh_fec_in!L18/RES_hh_num_in!L18)</f>
        <v>0</v>
      </c>
      <c r="M18" s="72">
        <f>IF(RES_hh_fec_in!M18=0,0,1000*11630*RES_hh_fec_in!M18/RES_hh_num_in!M18)</f>
        <v>0</v>
      </c>
      <c r="N18" s="72">
        <f>IF(RES_hh_fec_in!N18=0,0,1000*11630*RES_hh_fec_in!N18/RES_hh_num_in!N18)</f>
        <v>0</v>
      </c>
      <c r="O18" s="72">
        <f>IF(RES_hh_fec_in!O18=0,0,1000*11630*RES_hh_fec_in!O18/RES_hh_num_in!O18)</f>
        <v>0</v>
      </c>
      <c r="P18" s="72">
        <f>IF(RES_hh_fec_in!P18=0,0,1000*11630*RES_hh_fec_in!P18/RES_hh_num_in!P18)</f>
        <v>0</v>
      </c>
      <c r="Q18" s="72">
        <f>IF(RES_hh_fec_in!Q18=0,0,1000*11630*RES_hh_fec_in!Q18/RES_hh_num_in!Q18)</f>
        <v>0</v>
      </c>
      <c r="R18" s="72">
        <f>IF(RES_hh_fec_in!R18=0,0,1000*11630*RES_hh_fec_in!R18/RES_hh_num_in!R18)</f>
        <v>0</v>
      </c>
      <c r="S18" s="72">
        <f>IF(RES_hh_fec_in!S18=0,0,1000*11630*RES_hh_fec_in!S18/RES_hh_num_in!S18)</f>
        <v>0</v>
      </c>
      <c r="T18" s="72">
        <f>IF(RES_hh_fec_in!T18=0,0,1000*11630*RES_hh_fec_in!T18/RES_hh_num_in!T18)</f>
        <v>0</v>
      </c>
      <c r="U18" s="72">
        <f>IF(RES_hh_fec_in!U18=0,0,1000*11630*RES_hh_fec_in!U18/RES_hh_num_in!U18)</f>
        <v>0</v>
      </c>
      <c r="V18" s="72">
        <f>IF(RES_hh_fec_in!V18=0,0,1000*11630*RES_hh_fec_in!V18/RES_hh_num_in!V18)</f>
        <v>0</v>
      </c>
      <c r="W18" s="72">
        <f>IF(RES_hh_fec_in!W18=0,0,1000*11630*RES_hh_fec_in!W18/RES_hh_num_in!W18)</f>
        <v>0</v>
      </c>
      <c r="X18" s="72">
        <f>IF(RES_hh_fec_in!X18=0,0,1000*11630*RES_hh_fec_in!X18/RES_hh_num_in!X18)</f>
        <v>0</v>
      </c>
      <c r="Y18" s="72">
        <f>IF(RES_hh_fec_in!Y18=0,0,1000*11630*RES_hh_fec_in!Y18/RES_hh_num_in!Y18)</f>
        <v>0</v>
      </c>
      <c r="DA18" s="89" t="s">
        <v>798</v>
      </c>
    </row>
    <row r="19" spans="1:105" s="2" customFormat="1" ht="12" customHeight="1" x14ac:dyDescent="0.25">
      <c r="A19" s="28" t="s">
        <v>74</v>
      </c>
      <c r="B19" s="72"/>
      <c r="C19" s="72">
        <f>IF(RES_hh_fec_in!C19=0,0,1000*11630*RES_hh_fec_in!C19/RES_hh_num_in!C19)</f>
        <v>3962.101288832067</v>
      </c>
      <c r="D19" s="72">
        <f>IF(RES_hh_fec_in!D19=0,0,1000*11630*RES_hh_fec_in!D19/RES_hh_num_in!D19)</f>
        <v>4653.2172026190483</v>
      </c>
      <c r="E19" s="72">
        <f>IF(RES_hh_fec_in!E19=0,0,1000*11630*RES_hh_fec_in!E19/RES_hh_num_in!E19)</f>
        <v>4880.4886830305268</v>
      </c>
      <c r="F19" s="72">
        <f>IF(RES_hh_fec_in!F19=0,0,1000*11630*RES_hh_fec_in!F19/RES_hh_num_in!F19)</f>
        <v>4974.7922056856296</v>
      </c>
      <c r="G19" s="72">
        <f>IF(RES_hh_fec_in!G19=0,0,1000*11630*RES_hh_fec_in!G19/RES_hh_num_in!G19)</f>
        <v>5398.4926419158737</v>
      </c>
      <c r="H19" s="72">
        <f>IF(RES_hh_fec_in!H19=0,0,1000*11630*RES_hh_fec_in!H19/RES_hh_num_in!H19)</f>
        <v>5124.5793542190522</v>
      </c>
      <c r="I19" s="72">
        <f>IF(RES_hh_fec_in!I19=0,0,1000*11630*RES_hh_fec_in!I19/RES_hh_num_in!I19)</f>
        <v>5097.4302377350068</v>
      </c>
      <c r="J19" s="72">
        <f>IF(RES_hh_fec_in!J19=0,0,1000*11630*RES_hh_fec_in!J19/RES_hh_num_in!J19)</f>
        <v>5330.2902971947997</v>
      </c>
      <c r="K19" s="72">
        <f>IF(RES_hh_fec_in!K19=0,0,1000*11630*RES_hh_fec_in!K19/RES_hh_num_in!K19)</f>
        <v>5431.6848381693853</v>
      </c>
      <c r="L19" s="72">
        <f>IF(RES_hh_fec_in!L19=0,0,1000*11630*RES_hh_fec_in!L19/RES_hh_num_in!L19)</f>
        <v>5299.3315349185677</v>
      </c>
      <c r="M19" s="72">
        <f>IF(RES_hh_fec_in!M19=0,0,1000*11630*RES_hh_fec_in!M19/RES_hh_num_in!M19)</f>
        <v>5086.2316532585301</v>
      </c>
      <c r="N19" s="72">
        <f>IF(RES_hh_fec_in!N19=0,0,1000*11630*RES_hh_fec_in!N19/RES_hh_num_in!N19)</f>
        <v>4197.4986353334371</v>
      </c>
      <c r="O19" s="72">
        <f>IF(RES_hh_fec_in!O19=0,0,1000*11630*RES_hh_fec_in!O19/RES_hh_num_in!O19)</f>
        <v>1865.5303030628545</v>
      </c>
      <c r="P19" s="72">
        <f>IF(RES_hh_fec_in!P19=0,0,1000*11630*RES_hh_fec_in!P19/RES_hh_num_in!P19)</f>
        <v>2790.6417822385729</v>
      </c>
      <c r="Q19" s="72">
        <f>IF(RES_hh_fec_in!Q19=0,0,1000*11630*RES_hh_fec_in!Q19/RES_hh_num_in!Q19)</f>
        <v>4242.827903194544</v>
      </c>
      <c r="R19" s="72">
        <f>IF(RES_hh_fec_in!R19=0,0,1000*11630*RES_hh_fec_in!R19/RES_hh_num_in!R19)</f>
        <v>4132.7112206380807</v>
      </c>
      <c r="S19" s="72">
        <f>IF(RES_hh_fec_in!S19=0,0,1000*11630*RES_hh_fec_in!S19/RES_hh_num_in!S19)</f>
        <v>4086.4701261209425</v>
      </c>
      <c r="T19" s="72">
        <f>IF(RES_hh_fec_in!T19=0,0,1000*11630*RES_hh_fec_in!T19/RES_hh_num_in!T19)</f>
        <v>3941.4780334198222</v>
      </c>
      <c r="U19" s="72">
        <f>IF(RES_hh_fec_in!U19=0,0,1000*11630*RES_hh_fec_in!U19/RES_hh_num_in!U19)</f>
        <v>3744.5334226787486</v>
      </c>
      <c r="V19" s="72">
        <f>IF(RES_hh_fec_in!V19=0,0,1000*11630*RES_hh_fec_in!V19/RES_hh_num_in!V19)</f>
        <v>2969.2889682401387</v>
      </c>
      <c r="W19" s="72">
        <f>IF(RES_hh_fec_in!W19=0,0,1000*11630*RES_hh_fec_in!W19/RES_hh_num_in!W19)</f>
        <v>2819.463325889506</v>
      </c>
      <c r="X19" s="72">
        <f>IF(RES_hh_fec_in!X19=0,0,1000*11630*RES_hh_fec_in!X19/RES_hh_num_in!X19)</f>
        <v>2914.5940905072289</v>
      </c>
      <c r="Y19" s="72">
        <f>IF(RES_hh_fec_in!Y19=0,0,1000*11630*RES_hh_fec_in!Y19/RES_hh_num_in!Y19)</f>
        <v>2364.1530028392795</v>
      </c>
      <c r="DA19" s="89" t="s">
        <v>799</v>
      </c>
    </row>
    <row r="20" spans="1:105" ht="12" customHeight="1" x14ac:dyDescent="0.25">
      <c r="A20" s="28" t="s">
        <v>200</v>
      </c>
      <c r="B20" s="72"/>
      <c r="C20" s="72">
        <f>IF(RES_hh_fec_in!C20=0,0,1000*11630*RES_hh_fec_in!C20/RES_hh_num_in!C20)</f>
        <v>3778.2874068637148</v>
      </c>
      <c r="D20" s="72">
        <f>IF(RES_hh_fec_in!D20=0,0,1000*11630*RES_hh_fec_in!D20/RES_hh_num_in!D20)</f>
        <v>4627.7876939742091</v>
      </c>
      <c r="E20" s="72">
        <f>IF(RES_hh_fec_in!E20=0,0,1000*11630*RES_hh_fec_in!E20/RES_hh_num_in!E20)</f>
        <v>5010.1078983243724</v>
      </c>
      <c r="F20" s="72">
        <f>IF(RES_hh_fec_in!F20=0,0,1000*11630*RES_hh_fec_in!F20/RES_hh_num_in!F20)</f>
        <v>4994.4960945200764</v>
      </c>
      <c r="G20" s="72">
        <f>IF(RES_hh_fec_in!G20=0,0,1000*11630*RES_hh_fec_in!G20/RES_hh_num_in!G20)</f>
        <v>5110.2232524907213</v>
      </c>
      <c r="H20" s="72">
        <f>IF(RES_hh_fec_in!H20=0,0,1000*11630*RES_hh_fec_in!H20/RES_hh_num_in!H20)</f>
        <v>5741.0956871026947</v>
      </c>
      <c r="I20" s="72">
        <f>IF(RES_hh_fec_in!I20=0,0,1000*11630*RES_hh_fec_in!I20/RES_hh_num_in!I20)</f>
        <v>5588.1538738047439</v>
      </c>
      <c r="J20" s="72">
        <f>IF(RES_hh_fec_in!J20=0,0,1000*11630*RES_hh_fec_in!J20/RES_hh_num_in!J20)</f>
        <v>5536.2361224892611</v>
      </c>
      <c r="K20" s="72">
        <f>IF(RES_hh_fec_in!K20=0,0,1000*11630*RES_hh_fec_in!K20/RES_hh_num_in!K20)</f>
        <v>5531.6425933484061</v>
      </c>
      <c r="L20" s="72">
        <f>IF(RES_hh_fec_in!L20=0,0,1000*11630*RES_hh_fec_in!L20/RES_hh_num_in!L20)</f>
        <v>5189.0826581738675</v>
      </c>
      <c r="M20" s="72">
        <f>IF(RES_hh_fec_in!M20=0,0,1000*11630*RES_hh_fec_in!M20/RES_hh_num_in!M20)</f>
        <v>5144.7109671135649</v>
      </c>
      <c r="N20" s="72">
        <f>IF(RES_hh_fec_in!N20=0,0,1000*11630*RES_hh_fec_in!N20/RES_hh_num_in!N20)</f>
        <v>4323.1660009999741</v>
      </c>
      <c r="O20" s="72">
        <f>IF(RES_hh_fec_in!O20=0,0,1000*11630*RES_hh_fec_in!O20/RES_hh_num_in!O20)</f>
        <v>2015.6217365070522</v>
      </c>
      <c r="P20" s="72">
        <f>IF(RES_hh_fec_in!P20=0,0,1000*11630*RES_hh_fec_in!P20/RES_hh_num_in!P20)</f>
        <v>109.40947102312613</v>
      </c>
      <c r="Q20" s="72">
        <f>IF(RES_hh_fec_in!Q20=0,0,1000*11630*RES_hh_fec_in!Q20/RES_hh_num_in!Q20)</f>
        <v>4446.5747304462975</v>
      </c>
      <c r="R20" s="72">
        <f>IF(RES_hh_fec_in!R20=0,0,1000*11630*RES_hh_fec_in!R20/RES_hh_num_in!R20)</f>
        <v>4185.3090253348701</v>
      </c>
      <c r="S20" s="72">
        <f>IF(RES_hh_fec_in!S20=0,0,1000*11630*RES_hh_fec_in!S20/RES_hh_num_in!S20)</f>
        <v>4111.0896818341162</v>
      </c>
      <c r="T20" s="72">
        <f>IF(RES_hh_fec_in!T20=0,0,1000*11630*RES_hh_fec_in!T20/RES_hh_num_in!T20)</f>
        <v>0</v>
      </c>
      <c r="U20" s="72">
        <f>IF(RES_hh_fec_in!U20=0,0,1000*11630*RES_hh_fec_in!U20/RES_hh_num_in!U20)</f>
        <v>4576.9223238462973</v>
      </c>
      <c r="V20" s="72">
        <f>IF(RES_hh_fec_in!V20=0,0,1000*11630*RES_hh_fec_in!V20/RES_hh_num_in!V20)</f>
        <v>4560.3039074161825</v>
      </c>
      <c r="W20" s="72">
        <f>IF(RES_hh_fec_in!W20=0,0,1000*11630*RES_hh_fec_in!W20/RES_hh_num_in!W20)</f>
        <v>3732.2359062086025</v>
      </c>
      <c r="X20" s="72">
        <f>IF(RES_hh_fec_in!X20=0,0,1000*11630*RES_hh_fec_in!X20/RES_hh_num_in!X20)</f>
        <v>2602.8614866355747</v>
      </c>
      <c r="Y20" s="72">
        <f>IF(RES_hh_fec_in!Y20=0,0,1000*11630*RES_hh_fec_in!Y20/RES_hh_num_in!Y20)</f>
        <v>1808.6069771145396</v>
      </c>
      <c r="DA20" s="89" t="s">
        <v>800</v>
      </c>
    </row>
    <row r="21" spans="1:105" ht="12" customHeight="1" x14ac:dyDescent="0.25">
      <c r="A21" s="28" t="s">
        <v>189</v>
      </c>
      <c r="B21" s="72"/>
      <c r="C21" s="72">
        <f>IF(RES_hh_fec_in!C21=0,0,1000*11630*RES_hh_fec_in!C21/RES_hh_num_in!C21)</f>
        <v>0</v>
      </c>
      <c r="D21" s="72">
        <f>IF(RES_hh_fec_in!D21=0,0,1000*11630*RES_hh_fec_in!D21/RES_hh_num_in!D21)</f>
        <v>0</v>
      </c>
      <c r="E21" s="72">
        <f>IF(RES_hh_fec_in!E21=0,0,1000*11630*RES_hh_fec_in!E21/RES_hh_num_in!E21)</f>
        <v>0</v>
      </c>
      <c r="F21" s="72">
        <f>IF(RES_hh_fec_in!F21=0,0,1000*11630*RES_hh_fec_in!F21/RES_hh_num_in!F21)</f>
        <v>0</v>
      </c>
      <c r="G21" s="72">
        <f>IF(RES_hh_fec_in!G21=0,0,1000*11630*RES_hh_fec_in!G21/RES_hh_num_in!G21)</f>
        <v>0</v>
      </c>
      <c r="H21" s="72">
        <f>IF(RES_hh_fec_in!H21=0,0,1000*11630*RES_hh_fec_in!H21/RES_hh_num_in!H21)</f>
        <v>0</v>
      </c>
      <c r="I21" s="72">
        <f>IF(RES_hh_fec_in!I21=0,0,1000*11630*RES_hh_fec_in!I21/RES_hh_num_in!I21)</f>
        <v>0</v>
      </c>
      <c r="J21" s="72">
        <f>IF(RES_hh_fec_in!J21=0,0,1000*11630*RES_hh_fec_in!J21/RES_hh_num_in!J21)</f>
        <v>0</v>
      </c>
      <c r="K21" s="72">
        <f>IF(RES_hh_fec_in!K21=0,0,1000*11630*RES_hh_fec_in!K21/RES_hh_num_in!K21)</f>
        <v>0</v>
      </c>
      <c r="L21" s="72">
        <f>IF(RES_hh_fec_in!L21=0,0,1000*11630*RES_hh_fec_in!L21/RES_hh_num_in!L21)</f>
        <v>0</v>
      </c>
      <c r="M21" s="72">
        <f>IF(RES_hh_fec_in!M21=0,0,1000*11630*RES_hh_fec_in!M21/RES_hh_num_in!M21)</f>
        <v>0</v>
      </c>
      <c r="N21" s="72">
        <f>IF(RES_hh_fec_in!N21=0,0,1000*11630*RES_hh_fec_in!N21/RES_hh_num_in!N21)</f>
        <v>0</v>
      </c>
      <c r="O21" s="72">
        <f>IF(RES_hh_fec_in!O21=0,0,1000*11630*RES_hh_fec_in!O21/RES_hh_num_in!O21)</f>
        <v>0</v>
      </c>
      <c r="P21" s="72">
        <f>IF(RES_hh_fec_in!P21=0,0,1000*11630*RES_hh_fec_in!P21/RES_hh_num_in!P21)</f>
        <v>0</v>
      </c>
      <c r="Q21" s="72">
        <f>IF(RES_hh_fec_in!Q21=0,0,1000*11630*RES_hh_fec_in!Q21/RES_hh_num_in!Q21)</f>
        <v>0</v>
      </c>
      <c r="R21" s="72">
        <f>IF(RES_hh_fec_in!R21=0,0,1000*11630*RES_hh_fec_in!R21/RES_hh_num_in!R21)</f>
        <v>0</v>
      </c>
      <c r="S21" s="72">
        <f>IF(RES_hh_fec_in!S21=0,0,1000*11630*RES_hh_fec_in!S21/RES_hh_num_in!S21)</f>
        <v>0</v>
      </c>
      <c r="T21" s="72">
        <f>IF(RES_hh_fec_in!T21=0,0,1000*11630*RES_hh_fec_in!T21/RES_hh_num_in!T21)</f>
        <v>0</v>
      </c>
      <c r="U21" s="72">
        <f>IF(RES_hh_fec_in!U21=0,0,1000*11630*RES_hh_fec_in!U21/RES_hh_num_in!U21)</f>
        <v>0</v>
      </c>
      <c r="V21" s="72">
        <f>IF(RES_hh_fec_in!V21=0,0,1000*11630*RES_hh_fec_in!V21/RES_hh_num_in!V21)</f>
        <v>0</v>
      </c>
      <c r="W21" s="72">
        <f>IF(RES_hh_fec_in!W21=0,0,1000*11630*RES_hh_fec_in!W21/RES_hh_num_in!W21)</f>
        <v>0</v>
      </c>
      <c r="X21" s="72">
        <f>IF(RES_hh_fec_in!X21=0,0,1000*11630*RES_hh_fec_in!X21/RES_hh_num_in!X21)</f>
        <v>0</v>
      </c>
      <c r="Y21" s="72">
        <f>IF(RES_hh_fec_in!Y21=0,0,1000*11630*RES_hh_fec_in!Y21/RES_hh_num_in!Y21)</f>
        <v>0</v>
      </c>
      <c r="DA21" s="89" t="s">
        <v>801</v>
      </c>
    </row>
    <row r="22" spans="1:105" ht="12" customHeight="1" x14ac:dyDescent="0.25">
      <c r="A22" s="28" t="s">
        <v>202</v>
      </c>
      <c r="B22" s="72"/>
      <c r="C22" s="72">
        <f>IF(RES_hh_fec_in!C22=0,0,1000*11630*RES_hh_fec_in!C22/RES_hh_num_in!C22)</f>
        <v>0</v>
      </c>
      <c r="D22" s="72">
        <f>IF(RES_hh_fec_in!D22=0,0,1000*11630*RES_hh_fec_in!D22/RES_hh_num_in!D22)</f>
        <v>3461.2218079365957</v>
      </c>
      <c r="E22" s="72">
        <f>IF(RES_hh_fec_in!E22=0,0,1000*11630*RES_hh_fec_in!E22/RES_hh_num_in!E22)</f>
        <v>3163.1597208208946</v>
      </c>
      <c r="F22" s="72">
        <f>IF(RES_hh_fec_in!F22=0,0,1000*11630*RES_hh_fec_in!F22/RES_hh_num_in!F22)</f>
        <v>3332.2842145772756</v>
      </c>
      <c r="G22" s="72">
        <f>IF(RES_hh_fec_in!G22=0,0,1000*11630*RES_hh_fec_in!G22/RES_hh_num_in!G22)</f>
        <v>3918.8604266647053</v>
      </c>
      <c r="H22" s="72">
        <f>IF(RES_hh_fec_in!H22=0,0,1000*11630*RES_hh_fec_in!H22/RES_hh_num_in!H22)</f>
        <v>3254.901799058789</v>
      </c>
      <c r="I22" s="72">
        <f>IF(RES_hh_fec_in!I22=0,0,1000*11630*RES_hh_fec_in!I22/RES_hh_num_in!I22)</f>
        <v>3373.8323412280733</v>
      </c>
      <c r="J22" s="72">
        <f>IF(RES_hh_fec_in!J22=0,0,1000*11630*RES_hh_fec_in!J22/RES_hh_num_in!J22)</f>
        <v>4196.7426801995125</v>
      </c>
      <c r="K22" s="72">
        <f>IF(RES_hh_fec_in!K22=0,0,1000*11630*RES_hh_fec_in!K22/RES_hh_num_in!K22)</f>
        <v>4316.0912006099043</v>
      </c>
      <c r="L22" s="72">
        <f>IF(RES_hh_fec_in!L22=0,0,1000*11630*RES_hh_fec_in!L22/RES_hh_num_in!L22)</f>
        <v>3558.0207781662789</v>
      </c>
      <c r="M22" s="72">
        <f>IF(RES_hh_fec_in!M22=0,0,1000*11630*RES_hh_fec_in!M22/RES_hh_num_in!M22)</f>
        <v>3643.8394738695993</v>
      </c>
      <c r="N22" s="72">
        <f>IF(RES_hh_fec_in!N22=0,0,1000*11630*RES_hh_fec_in!N22/RES_hh_num_in!N22)</f>
        <v>2665.7525352589778</v>
      </c>
      <c r="O22" s="72">
        <f>IF(RES_hh_fec_in!O22=0,0,1000*11630*RES_hh_fec_in!O22/RES_hh_num_in!O22)</f>
        <v>346.21988760199451</v>
      </c>
      <c r="P22" s="72">
        <f>IF(RES_hh_fec_in!P22=0,0,1000*11630*RES_hh_fec_in!P22/RES_hh_num_in!P22)</f>
        <v>147.68644127674668</v>
      </c>
      <c r="Q22" s="72">
        <f>IF(RES_hh_fec_in!Q22=0,0,1000*11630*RES_hh_fec_in!Q22/RES_hh_num_in!Q22)</f>
        <v>3482.3728613684002</v>
      </c>
      <c r="R22" s="72">
        <f>IF(RES_hh_fec_in!R22=0,0,1000*11630*RES_hh_fec_in!R22/RES_hh_num_in!R22)</f>
        <v>3454.6352830384471</v>
      </c>
      <c r="S22" s="72">
        <f>IF(RES_hh_fec_in!S22=0,0,1000*11630*RES_hh_fec_in!S22/RES_hh_num_in!S22)</f>
        <v>3493.6980938318202</v>
      </c>
      <c r="T22" s="72">
        <f>IF(RES_hh_fec_in!T22=0,0,1000*11630*RES_hh_fec_in!T22/RES_hh_num_in!T22)</f>
        <v>3381.904519746884</v>
      </c>
      <c r="U22" s="72">
        <f>IF(RES_hh_fec_in!U22=0,0,1000*11630*RES_hh_fec_in!U22/RES_hh_num_in!U22)</f>
        <v>3417.2857817219387</v>
      </c>
      <c r="V22" s="72">
        <f>IF(RES_hh_fec_in!V22=0,0,1000*11630*RES_hh_fec_in!V22/RES_hh_num_in!V22)</f>
        <v>3364.8298874619841</v>
      </c>
      <c r="W22" s="72">
        <f>IF(RES_hh_fec_in!W22=0,0,1000*11630*RES_hh_fec_in!W22/RES_hh_num_in!W22)</f>
        <v>3267.8598902666258</v>
      </c>
      <c r="X22" s="72">
        <f>IF(RES_hh_fec_in!X22=0,0,1000*11630*RES_hh_fec_in!X22/RES_hh_num_in!X22)</f>
        <v>3096.9415549487758</v>
      </c>
      <c r="Y22" s="72">
        <f>IF(RES_hh_fec_in!Y22=0,0,1000*11630*RES_hh_fec_in!Y22/RES_hh_num_in!Y22)</f>
        <v>29.046971005524309</v>
      </c>
      <c r="DA22" s="89" t="s">
        <v>802</v>
      </c>
    </row>
    <row r="23" spans="1:105" ht="12" customHeight="1" x14ac:dyDescent="0.25">
      <c r="A23" s="28" t="s">
        <v>197</v>
      </c>
      <c r="B23" s="72"/>
      <c r="C23" s="72">
        <f>IF(RES_hh_fec_in!C23=0,0,1000*11630*RES_hh_fec_in!C23/RES_hh_num_in!C23)</f>
        <v>0</v>
      </c>
      <c r="D23" s="72">
        <f>IF(RES_hh_fec_in!D23=0,0,1000*11630*RES_hh_fec_in!D23/RES_hh_num_in!D23)</f>
        <v>0</v>
      </c>
      <c r="E23" s="72">
        <f>IF(RES_hh_fec_in!E23=0,0,1000*11630*RES_hh_fec_in!E23/RES_hh_num_in!E23)</f>
        <v>0</v>
      </c>
      <c r="F23" s="72">
        <f>IF(RES_hh_fec_in!F23=0,0,1000*11630*RES_hh_fec_in!F23/RES_hh_num_in!F23)</f>
        <v>0</v>
      </c>
      <c r="G23" s="72">
        <f>IF(RES_hh_fec_in!G23=0,0,1000*11630*RES_hh_fec_in!G23/RES_hh_num_in!G23)</f>
        <v>0</v>
      </c>
      <c r="H23" s="72">
        <f>IF(RES_hh_fec_in!H23=0,0,1000*11630*RES_hh_fec_in!H23/RES_hh_num_in!H23)</f>
        <v>0</v>
      </c>
      <c r="I23" s="72">
        <f>IF(RES_hh_fec_in!I23=0,0,1000*11630*RES_hh_fec_in!I23/RES_hh_num_in!I23)</f>
        <v>0</v>
      </c>
      <c r="J23" s="72">
        <f>IF(RES_hh_fec_in!J23=0,0,1000*11630*RES_hh_fec_in!J23/RES_hh_num_in!J23)</f>
        <v>0</v>
      </c>
      <c r="K23" s="72">
        <f>IF(RES_hh_fec_in!K23=0,0,1000*11630*RES_hh_fec_in!K23/RES_hh_num_in!K23)</f>
        <v>0</v>
      </c>
      <c r="L23" s="72">
        <f>IF(RES_hh_fec_in!L23=0,0,1000*11630*RES_hh_fec_in!L23/RES_hh_num_in!L23)</f>
        <v>0</v>
      </c>
      <c r="M23" s="72">
        <f>IF(RES_hh_fec_in!M23=0,0,1000*11630*RES_hh_fec_in!M23/RES_hh_num_in!M23)</f>
        <v>0</v>
      </c>
      <c r="N23" s="72">
        <f>IF(RES_hh_fec_in!N23=0,0,1000*11630*RES_hh_fec_in!N23/RES_hh_num_in!N23)</f>
        <v>0</v>
      </c>
      <c r="O23" s="72">
        <f>IF(RES_hh_fec_in!O23=0,0,1000*11630*RES_hh_fec_in!O23/RES_hh_num_in!O23)</f>
        <v>0</v>
      </c>
      <c r="P23" s="72">
        <f>IF(RES_hh_fec_in!P23=0,0,1000*11630*RES_hh_fec_in!P23/RES_hh_num_in!P23)</f>
        <v>0</v>
      </c>
      <c r="Q23" s="72">
        <f>IF(RES_hh_fec_in!Q23=0,0,1000*11630*RES_hh_fec_in!Q23/RES_hh_num_in!Q23)</f>
        <v>0</v>
      </c>
      <c r="R23" s="72">
        <f>IF(RES_hh_fec_in!R23=0,0,1000*11630*RES_hh_fec_in!R23/RES_hh_num_in!R23)</f>
        <v>0</v>
      </c>
      <c r="S23" s="72">
        <f>IF(RES_hh_fec_in!S23=0,0,1000*11630*RES_hh_fec_in!S23/RES_hh_num_in!S23)</f>
        <v>0</v>
      </c>
      <c r="T23" s="72">
        <f>IF(RES_hh_fec_in!T23=0,0,1000*11630*RES_hh_fec_in!T23/RES_hh_num_in!T23)</f>
        <v>0</v>
      </c>
      <c r="U23" s="72">
        <f>IF(RES_hh_fec_in!U23=0,0,1000*11630*RES_hh_fec_in!U23/RES_hh_num_in!U23)</f>
        <v>0</v>
      </c>
      <c r="V23" s="72">
        <f>IF(RES_hh_fec_in!V23=0,0,1000*11630*RES_hh_fec_in!V23/RES_hh_num_in!V23)</f>
        <v>0</v>
      </c>
      <c r="W23" s="72">
        <f>IF(RES_hh_fec_in!W23=0,0,1000*11630*RES_hh_fec_in!W23/RES_hh_num_in!W23)</f>
        <v>0</v>
      </c>
      <c r="X23" s="72">
        <f>IF(RES_hh_fec_in!X23=0,0,1000*11630*RES_hh_fec_in!X23/RES_hh_num_in!X23)</f>
        <v>0</v>
      </c>
      <c r="Y23" s="72">
        <f>IF(RES_hh_fec_in!Y23=0,0,1000*11630*RES_hh_fec_in!Y23/RES_hh_num_in!Y23)</f>
        <v>0</v>
      </c>
      <c r="DA23" s="89" t="s">
        <v>803</v>
      </c>
    </row>
    <row r="24" spans="1:105" ht="12" customHeight="1" x14ac:dyDescent="0.25">
      <c r="A24" s="28" t="s">
        <v>198</v>
      </c>
      <c r="B24" s="72"/>
      <c r="C24" s="72">
        <f>IF(RES_hh_fec_in!C24=0,0,1000*11630*RES_hh_fec_in!C24/RES_hh_num_in!C24)</f>
        <v>0</v>
      </c>
      <c r="D24" s="72">
        <f>IF(RES_hh_fec_in!D24=0,0,1000*11630*RES_hh_fec_in!D24/RES_hh_num_in!D24)</f>
        <v>0</v>
      </c>
      <c r="E24" s="72">
        <f>IF(RES_hh_fec_in!E24=0,0,1000*11630*RES_hh_fec_in!E24/RES_hh_num_in!E24)</f>
        <v>0</v>
      </c>
      <c r="F24" s="72">
        <f>IF(RES_hh_fec_in!F24=0,0,1000*11630*RES_hh_fec_in!F24/RES_hh_num_in!F24)</f>
        <v>0</v>
      </c>
      <c r="G24" s="72">
        <f>IF(RES_hh_fec_in!G24=0,0,1000*11630*RES_hh_fec_in!G24/RES_hh_num_in!G24)</f>
        <v>0</v>
      </c>
      <c r="H24" s="72">
        <f>IF(RES_hh_fec_in!H24=0,0,1000*11630*RES_hh_fec_in!H24/RES_hh_num_in!H24)</f>
        <v>0</v>
      </c>
      <c r="I24" s="72">
        <f>IF(RES_hh_fec_in!I24=0,0,1000*11630*RES_hh_fec_in!I24/RES_hh_num_in!I24)</f>
        <v>0</v>
      </c>
      <c r="J24" s="72">
        <f>IF(RES_hh_fec_in!J24=0,0,1000*11630*RES_hh_fec_in!J24/RES_hh_num_in!J24)</f>
        <v>0</v>
      </c>
      <c r="K24" s="72">
        <f>IF(RES_hh_fec_in!K24=0,0,1000*11630*RES_hh_fec_in!K24/RES_hh_num_in!K24)</f>
        <v>0</v>
      </c>
      <c r="L24" s="72">
        <f>IF(RES_hh_fec_in!L24=0,0,1000*11630*RES_hh_fec_in!L24/RES_hh_num_in!L24)</f>
        <v>0</v>
      </c>
      <c r="M24" s="72">
        <f>IF(RES_hh_fec_in!M24=0,0,1000*11630*RES_hh_fec_in!M24/RES_hh_num_in!M24)</f>
        <v>0</v>
      </c>
      <c r="N24" s="72">
        <f>IF(RES_hh_fec_in!N24=0,0,1000*11630*RES_hh_fec_in!N24/RES_hh_num_in!N24)</f>
        <v>0</v>
      </c>
      <c r="O24" s="72">
        <f>IF(RES_hh_fec_in!O24=0,0,1000*11630*RES_hh_fec_in!O24/RES_hh_num_in!O24)</f>
        <v>0</v>
      </c>
      <c r="P24" s="72">
        <f>IF(RES_hh_fec_in!P24=0,0,1000*11630*RES_hh_fec_in!P24/RES_hh_num_in!P24)</f>
        <v>0</v>
      </c>
      <c r="Q24" s="72">
        <f>IF(RES_hh_fec_in!Q24=0,0,1000*11630*RES_hh_fec_in!Q24/RES_hh_num_in!Q24)</f>
        <v>0</v>
      </c>
      <c r="R24" s="72">
        <f>IF(RES_hh_fec_in!R24=0,0,1000*11630*RES_hh_fec_in!R24/RES_hh_num_in!R24)</f>
        <v>0</v>
      </c>
      <c r="S24" s="72">
        <f>IF(RES_hh_fec_in!S24=0,0,1000*11630*RES_hh_fec_in!S24/RES_hh_num_in!S24)</f>
        <v>0</v>
      </c>
      <c r="T24" s="72">
        <f>IF(RES_hh_fec_in!T24=0,0,1000*11630*RES_hh_fec_in!T24/RES_hh_num_in!T24)</f>
        <v>0</v>
      </c>
      <c r="U24" s="72">
        <f>IF(RES_hh_fec_in!U24=0,0,1000*11630*RES_hh_fec_in!U24/RES_hh_num_in!U24)</f>
        <v>0</v>
      </c>
      <c r="V24" s="72">
        <f>IF(RES_hh_fec_in!V24=0,0,1000*11630*RES_hh_fec_in!V24/RES_hh_num_in!V24)</f>
        <v>0</v>
      </c>
      <c r="W24" s="72">
        <f>IF(RES_hh_fec_in!W24=0,0,1000*11630*RES_hh_fec_in!W24/RES_hh_num_in!W24)</f>
        <v>0</v>
      </c>
      <c r="X24" s="72">
        <f>IF(RES_hh_fec_in!X24=0,0,1000*11630*RES_hh_fec_in!X24/RES_hh_num_in!X24)</f>
        <v>0</v>
      </c>
      <c r="Y24" s="72">
        <f>IF(RES_hh_fec_in!Y24=0,0,1000*11630*RES_hh_fec_in!Y24/RES_hh_num_in!Y24)</f>
        <v>0</v>
      </c>
      <c r="DA24" s="89" t="s">
        <v>804</v>
      </c>
    </row>
    <row r="25" spans="1:105" ht="12" customHeight="1" x14ac:dyDescent="0.25">
      <c r="A25" s="73" t="s">
        <v>53</v>
      </c>
      <c r="B25" s="74"/>
      <c r="C25" s="74">
        <f>IF(RES_hh_fec_in!C25=0,0,1000*11630*RES_hh_fec_in!C25/RES_hh_num_in!C25)</f>
        <v>524.97410473385924</v>
      </c>
      <c r="D25" s="74">
        <f>IF(RES_hh_fec_in!D25=0,0,1000*11630*RES_hh_fec_in!D25/RES_hh_num_in!D25)</f>
        <v>792.09166931795266</v>
      </c>
      <c r="E25" s="74">
        <f>IF(RES_hh_fec_in!E25=0,0,1000*11630*RES_hh_fec_in!E25/RES_hh_num_in!E25)</f>
        <v>1058.689092796945</v>
      </c>
      <c r="F25" s="74">
        <f>IF(RES_hh_fec_in!F25=0,0,1000*11630*RES_hh_fec_in!F25/RES_hh_num_in!F25)</f>
        <v>1057.555930048653</v>
      </c>
      <c r="G25" s="74">
        <f>IF(RES_hh_fec_in!G25=0,0,1000*11630*RES_hh_fec_in!G25/RES_hh_num_in!G25)</f>
        <v>1372.9448081889907</v>
      </c>
      <c r="H25" s="74">
        <f>IF(RES_hh_fec_in!H25=0,0,1000*11630*RES_hh_fec_in!H25/RES_hh_num_in!H25)</f>
        <v>1272.7813002512617</v>
      </c>
      <c r="I25" s="74">
        <f>IF(RES_hh_fec_in!I25=0,0,1000*11630*RES_hh_fec_in!I25/RES_hh_num_in!I25)</f>
        <v>1155.7237777770256</v>
      </c>
      <c r="J25" s="74">
        <f>IF(RES_hh_fec_in!J25=0,0,1000*11630*RES_hh_fec_in!J25/RES_hh_num_in!J25)</f>
        <v>1064.9288964670995</v>
      </c>
      <c r="K25" s="74">
        <f>IF(RES_hh_fec_in!K25=0,0,1000*11630*RES_hh_fec_in!K25/RES_hh_num_in!K25)</f>
        <v>1062.0909022148887</v>
      </c>
      <c r="L25" s="74">
        <f>IF(RES_hh_fec_in!L25=0,0,1000*11630*RES_hh_fec_in!L25/RES_hh_num_in!L25)</f>
        <v>926.58765575407836</v>
      </c>
      <c r="M25" s="74">
        <f>IF(RES_hh_fec_in!M25=0,0,1000*11630*RES_hh_fec_in!M25/RES_hh_num_in!M25)</f>
        <v>932.96082234476251</v>
      </c>
      <c r="N25" s="74">
        <f>IF(RES_hh_fec_in!N25=0,0,1000*11630*RES_hh_fec_in!N25/RES_hh_num_in!N25)</f>
        <v>624.85510690624415</v>
      </c>
      <c r="O25" s="74">
        <f>IF(RES_hh_fec_in!O25=0,0,1000*11630*RES_hh_fec_in!O25/RES_hh_num_in!O25)</f>
        <v>496.03533161605185</v>
      </c>
      <c r="P25" s="74">
        <f>IF(RES_hh_fec_in!P25=0,0,1000*11630*RES_hh_fec_in!P25/RES_hh_num_in!P25)</f>
        <v>314.70932546394602</v>
      </c>
      <c r="Q25" s="74">
        <f>IF(RES_hh_fec_in!Q25=0,0,1000*11630*RES_hh_fec_in!Q25/RES_hh_num_in!Q25)</f>
        <v>168.72595975671095</v>
      </c>
      <c r="R25" s="74">
        <f>IF(RES_hh_fec_in!R25=0,0,1000*11630*RES_hh_fec_in!R25/RES_hh_num_in!R25)</f>
        <v>251.27897036060537</v>
      </c>
      <c r="S25" s="74">
        <f>IF(RES_hh_fec_in!S25=0,0,1000*11630*RES_hh_fec_in!S25/RES_hh_num_in!S25)</f>
        <v>429.83395204733586</v>
      </c>
      <c r="T25" s="74">
        <f>IF(RES_hh_fec_in!T25=0,0,1000*11630*RES_hh_fec_in!T25/RES_hh_num_in!T25)</f>
        <v>325.60539344933005</v>
      </c>
      <c r="U25" s="74">
        <f>IF(RES_hh_fec_in!U25=0,0,1000*11630*RES_hh_fec_in!U25/RES_hh_num_in!U25)</f>
        <v>331.71929785859123</v>
      </c>
      <c r="V25" s="74">
        <f>IF(RES_hh_fec_in!V25=0,0,1000*11630*RES_hh_fec_in!V25/RES_hh_num_in!V25)</f>
        <v>313.92118104370212</v>
      </c>
      <c r="W25" s="74">
        <f>IF(RES_hh_fec_in!W25=0,0,1000*11630*RES_hh_fec_in!W25/RES_hh_num_in!W25)</f>
        <v>880.08149325690385</v>
      </c>
      <c r="X25" s="74">
        <f>IF(RES_hh_fec_in!X25=0,0,1000*11630*RES_hh_fec_in!X25/RES_hh_num_in!X25)</f>
        <v>177.47802067915347</v>
      </c>
      <c r="Y25" s="74">
        <f>IF(RES_hh_fec_in!Y25=0,0,1000*11630*RES_hh_fec_in!Y25/RES_hh_num_in!Y25)</f>
        <v>191.8228538077378</v>
      </c>
      <c r="DA25" s="90" t="s">
        <v>805</v>
      </c>
    </row>
    <row r="26" spans="1:105" ht="12" customHeight="1" x14ac:dyDescent="0.25">
      <c r="A26" s="32" t="s">
        <v>52</v>
      </c>
      <c r="B26" s="77"/>
      <c r="C26" s="77">
        <f>IF(RES_hh_fec_in!C26=0,0,1000*11630*RES_hh_fec_in!C26/RES_hh_num_in!C26)</f>
        <v>1604.3889938895722</v>
      </c>
      <c r="D26" s="77">
        <f>IF(RES_hh_fec_in!D26=0,0,1000*11630*RES_hh_fec_in!D26/RES_hh_num_in!D26)</f>
        <v>1595.1475705809328</v>
      </c>
      <c r="E26" s="77">
        <f>IF(RES_hh_fec_in!E26=0,0,1000*11630*RES_hh_fec_in!E26/RES_hh_num_in!E26)</f>
        <v>1590.5675631778681</v>
      </c>
      <c r="F26" s="77">
        <f>IF(RES_hh_fec_in!F26=0,0,1000*11630*RES_hh_fec_in!F26/RES_hh_num_in!F26)</f>
        <v>1691.2343360306104</v>
      </c>
      <c r="G26" s="77">
        <f>IF(RES_hh_fec_in!G26=0,0,1000*11630*RES_hh_fec_in!G26/RES_hh_num_in!G26)</f>
        <v>1710.2608192406867</v>
      </c>
      <c r="H26" s="77">
        <f>IF(RES_hh_fec_in!H26=0,0,1000*11630*RES_hh_fec_in!H26/RES_hh_num_in!H26)</f>
        <v>1771.546906262641</v>
      </c>
      <c r="I26" s="77">
        <f>IF(RES_hh_fec_in!I26=0,0,1000*11630*RES_hh_fec_in!I26/RES_hh_num_in!I26)</f>
        <v>2118.9322931419906</v>
      </c>
      <c r="J26" s="77">
        <f>IF(RES_hh_fec_in!J26=0,0,1000*11630*RES_hh_fec_in!J26/RES_hh_num_in!J26)</f>
        <v>2062.5737842087906</v>
      </c>
      <c r="K26" s="77">
        <f>IF(RES_hh_fec_in!K26=0,0,1000*11630*RES_hh_fec_in!K26/RES_hh_num_in!K26)</f>
        <v>2056.5256851649656</v>
      </c>
      <c r="L26" s="77">
        <f>IF(RES_hh_fec_in!L26=0,0,1000*11630*RES_hh_fec_in!L26/RES_hh_num_in!L26)</f>
        <v>2095.1420545562946</v>
      </c>
      <c r="M26" s="77">
        <f>IF(RES_hh_fec_in!M26=0,0,1000*11630*RES_hh_fec_in!M26/RES_hh_num_in!M26)</f>
        <v>2093.7204104219054</v>
      </c>
      <c r="N26" s="77">
        <f>IF(RES_hh_fec_in!N26=0,0,1000*11630*RES_hh_fec_in!N26/RES_hh_num_in!N26)</f>
        <v>2094.8564502455583</v>
      </c>
      <c r="O26" s="77">
        <f>IF(RES_hh_fec_in!O26=0,0,1000*11630*RES_hh_fec_in!O26/RES_hh_num_in!O26)</f>
        <v>2140.6916912306388</v>
      </c>
      <c r="P26" s="77">
        <f>IF(RES_hh_fec_in!P26=0,0,1000*11630*RES_hh_fec_in!P26/RES_hh_num_in!P26)</f>
        <v>2151.9095896422546</v>
      </c>
      <c r="Q26" s="77">
        <f>IF(RES_hh_fec_in!Q26=0,0,1000*11630*RES_hh_fec_in!Q26/RES_hh_num_in!Q26)</f>
        <v>2161.4512106571142</v>
      </c>
      <c r="R26" s="77">
        <f>IF(RES_hh_fec_in!R26=0,0,1000*11630*RES_hh_fec_in!R26/RES_hh_num_in!R26)</f>
        <v>2194.4093929360292</v>
      </c>
      <c r="S26" s="77">
        <f>IF(RES_hh_fec_in!S26=0,0,1000*11630*RES_hh_fec_in!S26/RES_hh_num_in!S26)</f>
        <v>2201.9300419362185</v>
      </c>
      <c r="T26" s="77">
        <f>IF(RES_hh_fec_in!T26=0,0,1000*11630*RES_hh_fec_in!T26/RES_hh_num_in!T26)</f>
        <v>2200.4777633520512</v>
      </c>
      <c r="U26" s="77">
        <f>IF(RES_hh_fec_in!U26=0,0,1000*11630*RES_hh_fec_in!U26/RES_hh_num_in!U26)</f>
        <v>2196.8870431219229</v>
      </c>
      <c r="V26" s="77">
        <f>IF(RES_hh_fec_in!V26=0,0,1000*11630*RES_hh_fec_in!V26/RES_hh_num_in!V26)</f>
        <v>2179.5852672789897</v>
      </c>
      <c r="W26" s="77">
        <f>IF(RES_hh_fec_in!W26=0,0,1000*11630*RES_hh_fec_in!W26/RES_hh_num_in!W26)</f>
        <v>2221.6388901665437</v>
      </c>
      <c r="X26" s="77">
        <f>IF(RES_hh_fec_in!X26=0,0,1000*11630*RES_hh_fec_in!X26/RES_hh_num_in!X26)</f>
        <v>2170.8625507386851</v>
      </c>
      <c r="Y26" s="77">
        <f>IF(RES_hh_fec_in!Y26=0,0,1000*11630*RES_hh_fec_in!Y26/RES_hh_num_in!Y26)</f>
        <v>2132.5066930171961</v>
      </c>
      <c r="DA26" s="92" t="s">
        <v>806</v>
      </c>
    </row>
    <row r="27" spans="1:105" ht="12.95" customHeight="1" x14ac:dyDescent="0.25">
      <c r="A27" s="68" t="s">
        <v>54</v>
      </c>
      <c r="B27" s="69"/>
      <c r="C27" s="69">
        <f>IF(RES_hh_fec_in!C27=0,0,1000*11630*RES_hh_fec_in!C27/RES_hh_num_in!C27)</f>
        <v>1129.8614423424756</v>
      </c>
      <c r="D27" s="69">
        <f>IF(RES_hh_fec_in!D27=0,0,1000*11630*RES_hh_fec_in!D27/RES_hh_num_in!D27)</f>
        <v>1151.8831952393352</v>
      </c>
      <c r="E27" s="69">
        <f>IF(RES_hh_fec_in!E27=0,0,1000*11630*RES_hh_fec_in!E27/RES_hh_num_in!E27)</f>
        <v>1173.9890411845624</v>
      </c>
      <c r="F27" s="69">
        <f>IF(RES_hh_fec_in!F27=0,0,1000*11630*RES_hh_fec_in!F27/RES_hh_num_in!F27)</f>
        <v>1198.1949775357157</v>
      </c>
      <c r="G27" s="69">
        <f>IF(RES_hh_fec_in!G27=0,0,1000*11630*RES_hh_fec_in!G27/RES_hh_num_in!G27)</f>
        <v>1162.3777267474186</v>
      </c>
      <c r="H27" s="69">
        <f>IF(RES_hh_fec_in!H27=0,0,1000*11630*RES_hh_fec_in!H27/RES_hh_num_in!H27)</f>
        <v>1075.5638436186405</v>
      </c>
      <c r="I27" s="69">
        <f>IF(RES_hh_fec_in!I27=0,0,1000*11630*RES_hh_fec_in!I27/RES_hh_num_in!I27)</f>
        <v>1058.3633369581732</v>
      </c>
      <c r="J27" s="69">
        <f>IF(RES_hh_fec_in!J27=0,0,1000*11630*RES_hh_fec_in!J27/RES_hh_num_in!J27)</f>
        <v>963.4135659246499</v>
      </c>
      <c r="K27" s="69">
        <f>IF(RES_hh_fec_in!K27=0,0,1000*11630*RES_hh_fec_in!K27/RES_hh_num_in!K27)</f>
        <v>936.56213726541637</v>
      </c>
      <c r="L27" s="69">
        <f>IF(RES_hh_fec_in!L27=0,0,1000*11630*RES_hh_fec_in!L27/RES_hh_num_in!L27)</f>
        <v>918.01034467687703</v>
      </c>
      <c r="M27" s="69">
        <f>IF(RES_hh_fec_in!M27=0,0,1000*11630*RES_hh_fec_in!M27/RES_hh_num_in!M27)</f>
        <v>972.20813965739364</v>
      </c>
      <c r="N27" s="69">
        <f>IF(RES_hh_fec_in!N27=0,0,1000*11630*RES_hh_fec_in!N27/RES_hh_num_in!N27)</f>
        <v>877.84800096852882</v>
      </c>
      <c r="O27" s="69">
        <f>IF(RES_hh_fec_in!O27=0,0,1000*11630*RES_hh_fec_in!O27/RES_hh_num_in!O27)</f>
        <v>853.40800948707624</v>
      </c>
      <c r="P27" s="69">
        <f>IF(RES_hh_fec_in!P27=0,0,1000*11630*RES_hh_fec_in!P27/RES_hh_num_in!P27)</f>
        <v>918.37919431466059</v>
      </c>
      <c r="Q27" s="69">
        <f>IF(RES_hh_fec_in!Q27=0,0,1000*11630*RES_hh_fec_in!Q27/RES_hh_num_in!Q27)</f>
        <v>901.73392530862532</v>
      </c>
      <c r="R27" s="69">
        <f>IF(RES_hh_fec_in!R27=0,0,1000*11630*RES_hh_fec_in!R27/RES_hh_num_in!R27)</f>
        <v>887.27111242638534</v>
      </c>
      <c r="S27" s="69">
        <f>IF(RES_hh_fec_in!S27=0,0,1000*11630*RES_hh_fec_in!S27/RES_hh_num_in!S27)</f>
        <v>920.23559311190456</v>
      </c>
      <c r="T27" s="69">
        <f>IF(RES_hh_fec_in!T27=0,0,1000*11630*RES_hh_fec_in!T27/RES_hh_num_in!T27)</f>
        <v>848.4329342693411</v>
      </c>
      <c r="U27" s="69">
        <f>IF(RES_hh_fec_in!U27=0,0,1000*11630*RES_hh_fec_in!U27/RES_hh_num_in!U27)</f>
        <v>990.82605045148034</v>
      </c>
      <c r="V27" s="69">
        <f>IF(RES_hh_fec_in!V27=0,0,1000*11630*RES_hh_fec_in!V27/RES_hh_num_in!V27)</f>
        <v>974.12737776590177</v>
      </c>
      <c r="W27" s="69">
        <f>IF(RES_hh_fec_in!W27=0,0,1000*11630*RES_hh_fec_in!W27/RES_hh_num_in!W27)</f>
        <v>955.82396406903194</v>
      </c>
      <c r="X27" s="69">
        <f>IF(RES_hh_fec_in!X27=0,0,1000*11630*RES_hh_fec_in!X27/RES_hh_num_in!X27)</f>
        <v>911.69652455245068</v>
      </c>
      <c r="Y27" s="69">
        <f>IF(RES_hh_fec_in!Y27=0,0,1000*11630*RES_hh_fec_in!Y27/RES_hh_num_in!Y27)</f>
        <v>867.79958808970503</v>
      </c>
      <c r="DA27" s="88" t="s">
        <v>807</v>
      </c>
    </row>
    <row r="28" spans="1:105" ht="12" customHeight="1" x14ac:dyDescent="0.25">
      <c r="A28" s="28" t="s">
        <v>51</v>
      </c>
      <c r="B28" s="72"/>
      <c r="C28" s="72">
        <f>IF(RES_hh_fec_in!C28=0,0,1000*11630*RES_hh_fec_in!C28/RES_hh_num_in!C28)</f>
        <v>0</v>
      </c>
      <c r="D28" s="72">
        <f>IF(RES_hh_fec_in!D28=0,0,1000*11630*RES_hh_fec_in!D28/RES_hh_num_in!D28)</f>
        <v>0</v>
      </c>
      <c r="E28" s="72">
        <f>IF(RES_hh_fec_in!E28=0,0,1000*11630*RES_hh_fec_in!E28/RES_hh_num_in!E28)</f>
        <v>0</v>
      </c>
      <c r="F28" s="72">
        <f>IF(RES_hh_fec_in!F28=0,0,1000*11630*RES_hh_fec_in!F28/RES_hh_num_in!F28)</f>
        <v>0</v>
      </c>
      <c r="G28" s="72">
        <f>IF(RES_hh_fec_in!G28=0,0,1000*11630*RES_hh_fec_in!G28/RES_hh_num_in!G28)</f>
        <v>0</v>
      </c>
      <c r="H28" s="72">
        <f>IF(RES_hh_fec_in!H28=0,0,1000*11630*RES_hh_fec_in!H28/RES_hh_num_in!H28)</f>
        <v>0</v>
      </c>
      <c r="I28" s="72">
        <f>IF(RES_hh_fec_in!I28=0,0,1000*11630*RES_hh_fec_in!I28/RES_hh_num_in!I28)</f>
        <v>0</v>
      </c>
      <c r="J28" s="72">
        <f>IF(RES_hh_fec_in!J28=0,0,1000*11630*RES_hh_fec_in!J28/RES_hh_num_in!J28)</f>
        <v>0</v>
      </c>
      <c r="K28" s="72">
        <f>IF(RES_hh_fec_in!K28=0,0,1000*11630*RES_hh_fec_in!K28/RES_hh_num_in!K28)</f>
        <v>0</v>
      </c>
      <c r="L28" s="72">
        <f>IF(RES_hh_fec_in!L28=0,0,1000*11630*RES_hh_fec_in!L28/RES_hh_num_in!L28)</f>
        <v>0</v>
      </c>
      <c r="M28" s="72">
        <f>IF(RES_hh_fec_in!M28=0,0,1000*11630*RES_hh_fec_in!M28/RES_hh_num_in!M28)</f>
        <v>0</v>
      </c>
      <c r="N28" s="72">
        <f>IF(RES_hh_fec_in!N28=0,0,1000*11630*RES_hh_fec_in!N28/RES_hh_num_in!N28)</f>
        <v>0</v>
      </c>
      <c r="O28" s="72">
        <f>IF(RES_hh_fec_in!O28=0,0,1000*11630*RES_hh_fec_in!O28/RES_hh_num_in!O28)</f>
        <v>0</v>
      </c>
      <c r="P28" s="72">
        <f>IF(RES_hh_fec_in!P28=0,0,1000*11630*RES_hh_fec_in!P28/RES_hh_num_in!P28)</f>
        <v>0</v>
      </c>
      <c r="Q28" s="72">
        <f>IF(RES_hh_fec_in!Q28=0,0,1000*11630*RES_hh_fec_in!Q28/RES_hh_num_in!Q28)</f>
        <v>0</v>
      </c>
      <c r="R28" s="72">
        <f>IF(RES_hh_fec_in!R28=0,0,1000*11630*RES_hh_fec_in!R28/RES_hh_num_in!R28)</f>
        <v>0</v>
      </c>
      <c r="S28" s="72">
        <f>IF(RES_hh_fec_in!S28=0,0,1000*11630*RES_hh_fec_in!S28/RES_hh_num_in!S28)</f>
        <v>0</v>
      </c>
      <c r="T28" s="72">
        <f>IF(RES_hh_fec_in!T28=0,0,1000*11630*RES_hh_fec_in!T28/RES_hh_num_in!T28)</f>
        <v>0</v>
      </c>
      <c r="U28" s="72">
        <f>IF(RES_hh_fec_in!U28=0,0,1000*11630*RES_hh_fec_in!U28/RES_hh_num_in!U28)</f>
        <v>0</v>
      </c>
      <c r="V28" s="72">
        <f>IF(RES_hh_fec_in!V28=0,0,1000*11630*RES_hh_fec_in!V28/RES_hh_num_in!V28)</f>
        <v>0</v>
      </c>
      <c r="W28" s="72">
        <f>IF(RES_hh_fec_in!W28=0,0,1000*11630*RES_hh_fec_in!W28/RES_hh_num_in!W28)</f>
        <v>0</v>
      </c>
      <c r="X28" s="72">
        <f>IF(RES_hh_fec_in!X28=0,0,1000*11630*RES_hh_fec_in!X28/RES_hh_num_in!X28)</f>
        <v>0</v>
      </c>
      <c r="Y28" s="72">
        <f>IF(RES_hh_fec_in!Y28=0,0,1000*11630*RES_hh_fec_in!Y28/RES_hh_num_in!Y28)</f>
        <v>0</v>
      </c>
      <c r="DA28" s="89" t="s">
        <v>808</v>
      </c>
    </row>
    <row r="29" spans="1:105" s="2" customFormat="1" ht="12" customHeight="1" x14ac:dyDescent="0.25">
      <c r="A29" s="28" t="s">
        <v>74</v>
      </c>
      <c r="B29" s="72"/>
      <c r="C29" s="72">
        <f>IF(RES_hh_fec_in!C29=0,0,1000*11630*RES_hh_fec_in!C29/RES_hh_num_in!C29)</f>
        <v>1251.5273230777084</v>
      </c>
      <c r="D29" s="72">
        <f>IF(RES_hh_fec_in!D29=0,0,1000*11630*RES_hh_fec_in!D29/RES_hh_num_in!D29)</f>
        <v>1255.774254303966</v>
      </c>
      <c r="E29" s="72">
        <f>IF(RES_hh_fec_in!E29=0,0,1000*11630*RES_hh_fec_in!E29/RES_hh_num_in!E29)</f>
        <v>1307.0445160634774</v>
      </c>
      <c r="F29" s="72">
        <f>IF(RES_hh_fec_in!F29=0,0,1000*11630*RES_hh_fec_in!F29/RES_hh_num_in!F29)</f>
        <v>1335.6137150515815</v>
      </c>
      <c r="G29" s="72">
        <f>IF(RES_hh_fec_in!G29=0,0,1000*11630*RES_hh_fec_in!G29/RES_hh_num_in!G29)</f>
        <v>1283.2092365510516</v>
      </c>
      <c r="H29" s="72">
        <f>IF(RES_hh_fec_in!H29=0,0,1000*11630*RES_hh_fec_in!H29/RES_hh_num_in!H29)</f>
        <v>1153.6792604149987</v>
      </c>
      <c r="I29" s="72">
        <f>IF(RES_hh_fec_in!I29=0,0,1000*11630*RES_hh_fec_in!I29/RES_hh_num_in!I29)</f>
        <v>1166.8335081751495</v>
      </c>
      <c r="J29" s="72">
        <f>IF(RES_hh_fec_in!J29=0,0,1000*11630*RES_hh_fec_in!J29/RES_hh_num_in!J29)</f>
        <v>1056.6625912134325</v>
      </c>
      <c r="K29" s="72">
        <f>IF(RES_hh_fec_in!K29=0,0,1000*11630*RES_hh_fec_in!K29/RES_hh_num_in!K29)</f>
        <v>1041.4419933855236</v>
      </c>
      <c r="L29" s="72">
        <f>IF(RES_hh_fec_in!L29=0,0,1000*11630*RES_hh_fec_in!L29/RES_hh_num_in!L29)</f>
        <v>1015.6528956487145</v>
      </c>
      <c r="M29" s="72">
        <f>IF(RES_hh_fec_in!M29=0,0,1000*11630*RES_hh_fec_in!M29/RES_hh_num_in!M29)</f>
        <v>1041.9985995699117</v>
      </c>
      <c r="N29" s="72">
        <f>IF(RES_hh_fec_in!N29=0,0,1000*11630*RES_hh_fec_in!N29/RES_hh_num_in!N29)</f>
        <v>990.74778863332085</v>
      </c>
      <c r="O29" s="72">
        <f>IF(RES_hh_fec_in!O29=0,0,1000*11630*RES_hh_fec_in!O29/RES_hh_num_in!O29)</f>
        <v>1002.1734137571041</v>
      </c>
      <c r="P29" s="72">
        <f>IF(RES_hh_fec_in!P29=0,0,1000*11630*RES_hh_fec_in!P29/RES_hh_num_in!P29)</f>
        <v>1011.2645422861817</v>
      </c>
      <c r="Q29" s="72">
        <f>IF(RES_hh_fec_in!Q29=0,0,1000*11630*RES_hh_fec_in!Q29/RES_hh_num_in!Q29)</f>
        <v>1032.9526354448874</v>
      </c>
      <c r="R29" s="72">
        <f>IF(RES_hh_fec_in!R29=0,0,1000*11630*RES_hh_fec_in!R29/RES_hh_num_in!R29)</f>
        <v>1034.3476880002784</v>
      </c>
      <c r="S29" s="72">
        <f>IF(RES_hh_fec_in!S29=0,0,1000*11630*RES_hh_fec_in!S29/RES_hh_num_in!S29)</f>
        <v>1044.8008442086611</v>
      </c>
      <c r="T29" s="72">
        <f>IF(RES_hh_fec_in!T29=0,0,1000*11630*RES_hh_fec_in!T29/RES_hh_num_in!T29)</f>
        <v>1058.6459868959673</v>
      </c>
      <c r="U29" s="72">
        <f>IF(RES_hh_fec_in!U29=0,0,1000*11630*RES_hh_fec_in!U29/RES_hh_num_in!U29)</f>
        <v>1140.1349713302047</v>
      </c>
      <c r="V29" s="72">
        <f>IF(RES_hh_fec_in!V29=0,0,1000*11630*RES_hh_fec_in!V29/RES_hh_num_in!V29)</f>
        <v>1057.6767652855165</v>
      </c>
      <c r="W29" s="72">
        <f>IF(RES_hh_fec_in!W29=0,0,1000*11630*RES_hh_fec_in!W29/RES_hh_num_in!W29)</f>
        <v>1083.3303798773966</v>
      </c>
      <c r="X29" s="72">
        <f>IF(RES_hh_fec_in!X29=0,0,1000*11630*RES_hh_fec_in!X29/RES_hh_num_in!X29)</f>
        <v>1007.1798783412697</v>
      </c>
      <c r="Y29" s="72">
        <f>IF(RES_hh_fec_in!Y29=0,0,1000*11630*RES_hh_fec_in!Y29/RES_hh_num_in!Y29)</f>
        <v>965.98652927885985</v>
      </c>
      <c r="DA29" s="89" t="s">
        <v>809</v>
      </c>
    </row>
    <row r="30" spans="1:105" ht="12" customHeight="1" x14ac:dyDescent="0.25">
      <c r="A30" s="28" t="s">
        <v>189</v>
      </c>
      <c r="B30" s="72"/>
      <c r="C30" s="72">
        <f>IF(RES_hh_fec_in!C30=0,0,1000*11630*RES_hh_fec_in!C30/RES_hh_num_in!C30)</f>
        <v>0</v>
      </c>
      <c r="D30" s="72">
        <f>IF(RES_hh_fec_in!D30=0,0,1000*11630*RES_hh_fec_in!D30/RES_hh_num_in!D30)</f>
        <v>0</v>
      </c>
      <c r="E30" s="72">
        <f>IF(RES_hh_fec_in!E30=0,0,1000*11630*RES_hh_fec_in!E30/RES_hh_num_in!E30)</f>
        <v>0</v>
      </c>
      <c r="F30" s="72">
        <f>IF(RES_hh_fec_in!F30=0,0,1000*11630*RES_hh_fec_in!F30/RES_hh_num_in!F30)</f>
        <v>0</v>
      </c>
      <c r="G30" s="72">
        <f>IF(RES_hh_fec_in!G30=0,0,1000*11630*RES_hh_fec_in!G30/RES_hh_num_in!G30)</f>
        <v>0</v>
      </c>
      <c r="H30" s="72">
        <f>IF(RES_hh_fec_in!H30=0,0,1000*11630*RES_hh_fec_in!H30/RES_hh_num_in!H30)</f>
        <v>0</v>
      </c>
      <c r="I30" s="72">
        <f>IF(RES_hh_fec_in!I30=0,0,1000*11630*RES_hh_fec_in!I30/RES_hh_num_in!I30)</f>
        <v>0</v>
      </c>
      <c r="J30" s="72">
        <f>IF(RES_hh_fec_in!J30=0,0,1000*11630*RES_hh_fec_in!J30/RES_hh_num_in!J30)</f>
        <v>0</v>
      </c>
      <c r="K30" s="72">
        <f>IF(RES_hh_fec_in!K30=0,0,1000*11630*RES_hh_fec_in!K30/RES_hh_num_in!K30)</f>
        <v>0</v>
      </c>
      <c r="L30" s="72">
        <f>IF(RES_hh_fec_in!L30=0,0,1000*11630*RES_hh_fec_in!L30/RES_hh_num_in!L30)</f>
        <v>0</v>
      </c>
      <c r="M30" s="72">
        <f>IF(RES_hh_fec_in!M30=0,0,1000*11630*RES_hh_fec_in!M30/RES_hh_num_in!M30)</f>
        <v>0</v>
      </c>
      <c r="N30" s="72">
        <f>IF(RES_hh_fec_in!N30=0,0,1000*11630*RES_hh_fec_in!N30/RES_hh_num_in!N30)</f>
        <v>0</v>
      </c>
      <c r="O30" s="72">
        <f>IF(RES_hh_fec_in!O30=0,0,1000*11630*RES_hh_fec_in!O30/RES_hh_num_in!O30)</f>
        <v>0</v>
      </c>
      <c r="P30" s="72">
        <f>IF(RES_hh_fec_in!P30=0,0,1000*11630*RES_hh_fec_in!P30/RES_hh_num_in!P30)</f>
        <v>0</v>
      </c>
      <c r="Q30" s="72">
        <f>IF(RES_hh_fec_in!Q30=0,0,1000*11630*RES_hh_fec_in!Q30/RES_hh_num_in!Q30)</f>
        <v>0</v>
      </c>
      <c r="R30" s="72">
        <f>IF(RES_hh_fec_in!R30=0,0,1000*11630*RES_hh_fec_in!R30/RES_hh_num_in!R30)</f>
        <v>0</v>
      </c>
      <c r="S30" s="72">
        <f>IF(RES_hh_fec_in!S30=0,0,1000*11630*RES_hh_fec_in!S30/RES_hh_num_in!S30)</f>
        <v>0</v>
      </c>
      <c r="T30" s="72">
        <f>IF(RES_hh_fec_in!T30=0,0,1000*11630*RES_hh_fec_in!T30/RES_hh_num_in!T30)</f>
        <v>0</v>
      </c>
      <c r="U30" s="72">
        <f>IF(RES_hh_fec_in!U30=0,0,1000*11630*RES_hh_fec_in!U30/RES_hh_num_in!U30)</f>
        <v>0</v>
      </c>
      <c r="V30" s="72">
        <f>IF(RES_hh_fec_in!V30=0,0,1000*11630*RES_hh_fec_in!V30/RES_hh_num_in!V30)</f>
        <v>0</v>
      </c>
      <c r="W30" s="72">
        <f>IF(RES_hh_fec_in!W30=0,0,1000*11630*RES_hh_fec_in!W30/RES_hh_num_in!W30)</f>
        <v>0</v>
      </c>
      <c r="X30" s="72">
        <f>IF(RES_hh_fec_in!X30=0,0,1000*11630*RES_hh_fec_in!X30/RES_hh_num_in!X30)</f>
        <v>0</v>
      </c>
      <c r="Y30" s="72">
        <f>IF(RES_hh_fec_in!Y30=0,0,1000*11630*RES_hh_fec_in!Y30/RES_hh_num_in!Y30)</f>
        <v>0</v>
      </c>
      <c r="DA30" s="89" t="s">
        <v>810</v>
      </c>
    </row>
    <row r="31" spans="1:105" ht="12" customHeight="1" x14ac:dyDescent="0.25">
      <c r="A31" s="28" t="s">
        <v>202</v>
      </c>
      <c r="B31" s="72"/>
      <c r="C31" s="72">
        <f>IF(RES_hh_fec_in!C31=0,0,1000*11630*RES_hh_fec_in!C31/RES_hh_num_in!C31)</f>
        <v>0</v>
      </c>
      <c r="D31" s="72">
        <f>IF(RES_hh_fec_in!D31=0,0,1000*11630*RES_hh_fec_in!D31/RES_hh_num_in!D31)</f>
        <v>0</v>
      </c>
      <c r="E31" s="72">
        <f>IF(RES_hh_fec_in!E31=0,0,1000*11630*RES_hh_fec_in!E31/RES_hh_num_in!E31)</f>
        <v>0</v>
      </c>
      <c r="F31" s="72">
        <f>IF(RES_hh_fec_in!F31=0,0,1000*11630*RES_hh_fec_in!F31/RES_hh_num_in!F31)</f>
        <v>0</v>
      </c>
      <c r="G31" s="72">
        <f>IF(RES_hh_fec_in!G31=0,0,1000*11630*RES_hh_fec_in!G31/RES_hh_num_in!G31)</f>
        <v>0</v>
      </c>
      <c r="H31" s="72">
        <f>IF(RES_hh_fec_in!H31=0,0,1000*11630*RES_hh_fec_in!H31/RES_hh_num_in!H31)</f>
        <v>0</v>
      </c>
      <c r="I31" s="72">
        <f>IF(RES_hh_fec_in!I31=0,0,1000*11630*RES_hh_fec_in!I31/RES_hh_num_in!I31)</f>
        <v>0</v>
      </c>
      <c r="J31" s="72">
        <f>IF(RES_hh_fec_in!J31=0,0,1000*11630*RES_hh_fec_in!J31/RES_hh_num_in!J31)</f>
        <v>0</v>
      </c>
      <c r="K31" s="72">
        <f>IF(RES_hh_fec_in!K31=0,0,1000*11630*RES_hh_fec_in!K31/RES_hh_num_in!K31)</f>
        <v>0</v>
      </c>
      <c r="L31" s="72">
        <f>IF(RES_hh_fec_in!L31=0,0,1000*11630*RES_hh_fec_in!L31/RES_hh_num_in!L31)</f>
        <v>0</v>
      </c>
      <c r="M31" s="72">
        <f>IF(RES_hh_fec_in!M31=0,0,1000*11630*RES_hh_fec_in!M31/RES_hh_num_in!M31)</f>
        <v>0</v>
      </c>
      <c r="N31" s="72">
        <f>IF(RES_hh_fec_in!N31=0,0,1000*11630*RES_hh_fec_in!N31/RES_hh_num_in!N31)</f>
        <v>0</v>
      </c>
      <c r="O31" s="72">
        <f>IF(RES_hh_fec_in!O31=0,0,1000*11630*RES_hh_fec_in!O31/RES_hh_num_in!O31)</f>
        <v>0</v>
      </c>
      <c r="P31" s="72">
        <f>IF(RES_hh_fec_in!P31=0,0,1000*11630*RES_hh_fec_in!P31/RES_hh_num_in!P31)</f>
        <v>0</v>
      </c>
      <c r="Q31" s="72">
        <f>IF(RES_hh_fec_in!Q31=0,0,1000*11630*RES_hh_fec_in!Q31/RES_hh_num_in!Q31)</f>
        <v>0</v>
      </c>
      <c r="R31" s="72">
        <f>IF(RES_hh_fec_in!R31=0,0,1000*11630*RES_hh_fec_in!R31/RES_hh_num_in!R31)</f>
        <v>0</v>
      </c>
      <c r="S31" s="72">
        <f>IF(RES_hh_fec_in!S31=0,0,1000*11630*RES_hh_fec_in!S31/RES_hh_num_in!S31)</f>
        <v>0</v>
      </c>
      <c r="T31" s="72">
        <f>IF(RES_hh_fec_in!T31=0,0,1000*11630*RES_hh_fec_in!T31/RES_hh_num_in!T31)</f>
        <v>0</v>
      </c>
      <c r="U31" s="72">
        <f>IF(RES_hh_fec_in!U31=0,0,1000*11630*RES_hh_fec_in!U31/RES_hh_num_in!U31)</f>
        <v>0</v>
      </c>
      <c r="V31" s="72">
        <f>IF(RES_hh_fec_in!V31=0,0,1000*11630*RES_hh_fec_in!V31/RES_hh_num_in!V31)</f>
        <v>0</v>
      </c>
      <c r="W31" s="72">
        <f>IF(RES_hh_fec_in!W31=0,0,1000*11630*RES_hh_fec_in!W31/RES_hh_num_in!W31)</f>
        <v>0</v>
      </c>
      <c r="X31" s="72">
        <f>IF(RES_hh_fec_in!X31=0,0,1000*11630*RES_hh_fec_in!X31/RES_hh_num_in!X31)</f>
        <v>0</v>
      </c>
      <c r="Y31" s="72">
        <f>IF(RES_hh_fec_in!Y31=0,0,1000*11630*RES_hh_fec_in!Y31/RES_hh_num_in!Y31)</f>
        <v>0</v>
      </c>
      <c r="DA31" s="89" t="s">
        <v>811</v>
      </c>
    </row>
    <row r="32" spans="1:105" ht="12" customHeight="1" x14ac:dyDescent="0.25">
      <c r="A32" s="32" t="s">
        <v>53</v>
      </c>
      <c r="B32" s="77"/>
      <c r="C32" s="77">
        <f>IF(RES_hh_fec_in!C32=0,0,1000*11630*RES_hh_fec_in!C32/RES_hh_num_in!C32)</f>
        <v>975.94937701282106</v>
      </c>
      <c r="D32" s="77">
        <f>IF(RES_hh_fec_in!D32=0,0,1000*11630*RES_hh_fec_in!D32/RES_hh_num_in!D32)</f>
        <v>999.01662658579846</v>
      </c>
      <c r="E32" s="77">
        <f>IF(RES_hh_fec_in!E32=0,0,1000*11630*RES_hh_fec_in!E32/RES_hh_num_in!E32)</f>
        <v>949.82788331312133</v>
      </c>
      <c r="F32" s="77">
        <f>IF(RES_hh_fec_in!F32=0,0,1000*11630*RES_hh_fec_in!F32/RES_hh_num_in!F32)</f>
        <v>992.47655233628302</v>
      </c>
      <c r="G32" s="77">
        <f>IF(RES_hh_fec_in!G32=0,0,1000*11630*RES_hh_fec_in!G32/RES_hh_num_in!G32)</f>
        <v>955.94401653828095</v>
      </c>
      <c r="H32" s="77">
        <f>IF(RES_hh_fec_in!H32=0,0,1000*11630*RES_hh_fec_in!H32/RES_hh_num_in!H32)</f>
        <v>908.5223943085706</v>
      </c>
      <c r="I32" s="77">
        <f>IF(RES_hh_fec_in!I32=0,0,1000*11630*RES_hh_fec_in!I32/RES_hh_num_in!I32)</f>
        <v>827.91148818624799</v>
      </c>
      <c r="J32" s="77">
        <f>IF(RES_hh_fec_in!J32=0,0,1000*11630*RES_hh_fec_in!J32/RES_hh_num_in!J32)</f>
        <v>770.82199079081772</v>
      </c>
      <c r="K32" s="77">
        <f>IF(RES_hh_fec_in!K32=0,0,1000*11630*RES_hh_fec_in!K32/RES_hh_num_in!K32)</f>
        <v>797.86063262843254</v>
      </c>
      <c r="L32" s="77">
        <f>IF(RES_hh_fec_in!L32=0,0,1000*11630*RES_hh_fec_in!L32/RES_hh_num_in!L32)</f>
        <v>760.1704307793492</v>
      </c>
      <c r="M32" s="77">
        <f>IF(RES_hh_fec_in!M32=0,0,1000*11630*RES_hh_fec_in!M32/RES_hh_num_in!M32)</f>
        <v>847.4000246380308</v>
      </c>
      <c r="N32" s="77">
        <f>IF(RES_hh_fec_in!N32=0,0,1000*11630*RES_hh_fec_in!N32/RES_hh_num_in!N32)</f>
        <v>635.83372426691096</v>
      </c>
      <c r="O32" s="77">
        <f>IF(RES_hh_fec_in!O32=0,0,1000*11630*RES_hh_fec_in!O32/RES_hh_num_in!O32)</f>
        <v>689.9375628033074</v>
      </c>
      <c r="P32" s="77">
        <f>IF(RES_hh_fec_in!P32=0,0,1000*11630*RES_hh_fec_in!P32/RES_hh_num_in!P32)</f>
        <v>837.93832532051158</v>
      </c>
      <c r="Q32" s="77">
        <f>IF(RES_hh_fec_in!Q32=0,0,1000*11630*RES_hh_fec_in!Q32/RES_hh_num_in!Q32)</f>
        <v>730.91397092772604</v>
      </c>
      <c r="R32" s="77">
        <f>IF(RES_hh_fec_in!R32=0,0,1000*11630*RES_hh_fec_in!R32/RES_hh_num_in!R32)</f>
        <v>707.55318976916703</v>
      </c>
      <c r="S32" s="77">
        <f>IF(RES_hh_fec_in!S32=0,0,1000*11630*RES_hh_fec_in!S32/RES_hh_num_in!S32)</f>
        <v>774.79546089024166</v>
      </c>
      <c r="T32" s="77">
        <f>IF(RES_hh_fec_in!T32=0,0,1000*11630*RES_hh_fec_in!T32/RES_hh_num_in!T32)</f>
        <v>641.05034612144641</v>
      </c>
      <c r="U32" s="77">
        <f>IF(RES_hh_fec_in!U32=0,0,1000*11630*RES_hh_fec_in!U32/RES_hh_num_in!U32)</f>
        <v>783.1679529615725</v>
      </c>
      <c r="V32" s="77">
        <f>IF(RES_hh_fec_in!V32=0,0,1000*11630*RES_hh_fec_in!V32/RES_hh_num_in!V32)</f>
        <v>875.83105746029742</v>
      </c>
      <c r="W32" s="77">
        <f>IF(RES_hh_fec_in!W32=0,0,1000*11630*RES_hh_fec_in!W32/RES_hh_num_in!W32)</f>
        <v>809.40176130008604</v>
      </c>
      <c r="X32" s="77">
        <f>IF(RES_hh_fec_in!X32=0,0,1000*11630*RES_hh_fec_in!X32/RES_hh_num_in!X32)</f>
        <v>741.34381056500433</v>
      </c>
      <c r="Y32" s="77">
        <f>IF(RES_hh_fec_in!Y32=0,0,1000*11630*RES_hh_fec_in!Y32/RES_hh_num_in!Y32)</f>
        <v>586.26377515678382</v>
      </c>
      <c r="DA32" s="92" t="s">
        <v>812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813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/>
      <c r="C3" s="65">
        <f>IF(RES_hh_tes_in!C3=0,0,1000*11630*RES_hh_tes_in!C3/RES_hh_num_in!C3)</f>
        <v>5769.1315624721383</v>
      </c>
      <c r="D3" s="65">
        <f>IF(RES_hh_tes_in!D3=0,0,1000*11630*RES_hh_tes_in!D3/RES_hh_num_in!D3)</f>
        <v>7326.8225285590424</v>
      </c>
      <c r="E3" s="65">
        <f>IF(RES_hh_tes_in!E3=0,0,1000*11630*RES_hh_tes_in!E3/RES_hh_num_in!E3)</f>
        <v>9731.254745439308</v>
      </c>
      <c r="F3" s="65">
        <f>IF(RES_hh_tes_in!F3=0,0,1000*11630*RES_hh_tes_in!F3/RES_hh_num_in!F3)</f>
        <v>9455.3448882878765</v>
      </c>
      <c r="G3" s="65">
        <f>IF(RES_hh_tes_in!G3=0,0,1000*11630*RES_hh_tes_in!G3/RES_hh_num_in!G3)</f>
        <v>9646.1840817388438</v>
      </c>
      <c r="H3" s="65">
        <f>IF(RES_hh_tes_in!H3=0,0,1000*11630*RES_hh_tes_in!H3/RES_hh_num_in!H3)</f>
        <v>10502.95110671767</v>
      </c>
      <c r="I3" s="65">
        <f>IF(RES_hh_tes_in!I3=0,0,1000*11630*RES_hh_tes_in!I3/RES_hh_num_in!I3)</f>
        <v>11345.060223880886</v>
      </c>
      <c r="J3" s="65">
        <f>IF(RES_hh_tes_in!J3=0,0,1000*11630*RES_hh_tes_in!J3/RES_hh_num_in!J3)</f>
        <v>8785.9488210456311</v>
      </c>
      <c r="K3" s="65">
        <f>IF(RES_hh_tes_in!K3=0,0,1000*11630*RES_hh_tes_in!K3/RES_hh_num_in!K3)</f>
        <v>8430.146283727925</v>
      </c>
      <c r="L3" s="65">
        <f>IF(RES_hh_tes_in!L3=0,0,1000*11630*RES_hh_tes_in!L3/RES_hh_num_in!L3)</f>
        <v>8742.6428882003584</v>
      </c>
      <c r="M3" s="65">
        <f>IF(RES_hh_tes_in!M3=0,0,1000*11630*RES_hh_tes_in!M3/RES_hh_num_in!M3)</f>
        <v>8244.3005811945113</v>
      </c>
      <c r="N3" s="65">
        <f>IF(RES_hh_tes_in!N3=0,0,1000*11630*RES_hh_tes_in!N3/RES_hh_num_in!N3)</f>
        <v>8488.441536680004</v>
      </c>
      <c r="O3" s="65">
        <f>IF(RES_hh_tes_in!O3=0,0,1000*11630*RES_hh_tes_in!O3/RES_hh_num_in!O3)</f>
        <v>7017.9745189236346</v>
      </c>
      <c r="P3" s="65">
        <f>IF(RES_hh_tes_in!P3=0,0,1000*11630*RES_hh_tes_in!P3/RES_hh_num_in!P3)</f>
        <v>6349.616095036251</v>
      </c>
      <c r="Q3" s="65">
        <f>IF(RES_hh_tes_in!Q3=0,0,1000*11630*RES_hh_tes_in!Q3/RES_hh_num_in!Q3)</f>
        <v>6870.6007615298677</v>
      </c>
      <c r="R3" s="65">
        <f>IF(RES_hh_tes_in!R3=0,0,1000*11630*RES_hh_tes_in!R3/RES_hh_num_in!R3)</f>
        <v>8173.8051348228037</v>
      </c>
      <c r="S3" s="65">
        <f>IF(RES_hh_tes_in!S3=0,0,1000*11630*RES_hh_tes_in!S3/RES_hh_num_in!S3)</f>
        <v>8626.8773064676898</v>
      </c>
      <c r="T3" s="65">
        <f>IF(RES_hh_tes_in!T3=0,0,1000*11630*RES_hh_tes_in!T3/RES_hh_num_in!T3)</f>
        <v>11042.096897338242</v>
      </c>
      <c r="U3" s="65">
        <f>IF(RES_hh_tes_in!U3=0,0,1000*11630*RES_hh_tes_in!U3/RES_hh_num_in!U3)</f>
        <v>10265.909973567566</v>
      </c>
      <c r="V3" s="65">
        <f>IF(RES_hh_tes_in!V3=0,0,1000*11630*RES_hh_tes_in!V3/RES_hh_num_in!V3)</f>
        <v>8852.0552696379109</v>
      </c>
      <c r="W3" s="65">
        <f>IF(RES_hh_tes_in!W3=0,0,1000*11630*RES_hh_tes_in!W3/RES_hh_num_in!W3)</f>
        <v>7762.8254644206245</v>
      </c>
      <c r="X3" s="65">
        <f>IF(RES_hh_tes_in!X3=0,0,1000*11630*RES_hh_tes_in!X3/RES_hh_num_in!X3)</f>
        <v>7148.3162380376298</v>
      </c>
      <c r="Y3" s="65">
        <f>IF(RES_hh_tes_in!Y3=0,0,1000*11630*RES_hh_tes_in!Y3/RES_hh_num_in!Y3)</f>
        <v>7297.3298979619613</v>
      </c>
      <c r="DA3" s="87" t="s">
        <v>814</v>
      </c>
    </row>
    <row r="4" spans="1:105" ht="12.95" customHeight="1" x14ac:dyDescent="0.25">
      <c r="A4" s="68" t="s">
        <v>57</v>
      </c>
      <c r="B4" s="69"/>
      <c r="C4" s="69">
        <f>IF(RES_hh_tes_in!C4=0,0,1000*11630*RES_hh_tes_in!C4/RES_hh_num_in!C4)</f>
        <v>3225.5597721936283</v>
      </c>
      <c r="D4" s="69">
        <f>IF(RES_hh_tes_in!D4=0,0,1000*11630*RES_hh_tes_in!D4/RES_hh_num_in!D4)</f>
        <v>3314.5468342368281</v>
      </c>
      <c r="E4" s="69">
        <f>IF(RES_hh_tes_in!E4=0,0,1000*11630*RES_hh_tes_in!E4/RES_hh_num_in!E4)</f>
        <v>3374.5846245228749</v>
      </c>
      <c r="F4" s="69">
        <f>IF(RES_hh_tes_in!F4=0,0,1000*11630*RES_hh_tes_in!F4/RES_hh_num_in!F4)</f>
        <v>2988.4350880577272</v>
      </c>
      <c r="G4" s="69">
        <f>IF(RES_hh_tes_in!G4=0,0,1000*11630*RES_hh_tes_in!G4/RES_hh_num_in!G4)</f>
        <v>2520.8305875651554</v>
      </c>
      <c r="H4" s="69">
        <f>IF(RES_hh_tes_in!H4=0,0,1000*11630*RES_hh_tes_in!H4/RES_hh_num_in!H4)</f>
        <v>2681.0460734012436</v>
      </c>
      <c r="I4" s="69">
        <f>IF(RES_hh_tes_in!I4=0,0,1000*11630*RES_hh_tes_in!I4/RES_hh_num_in!I4)</f>
        <v>2460.7615383690859</v>
      </c>
      <c r="J4" s="69">
        <f>IF(RES_hh_tes_in!J4=0,0,1000*11630*RES_hh_tes_in!J4/RES_hh_num_in!J4)</f>
        <v>2147.0911394104983</v>
      </c>
      <c r="K4" s="69">
        <f>IF(RES_hh_tes_in!K4=0,0,1000*11630*RES_hh_tes_in!K4/RES_hh_num_in!K4)</f>
        <v>2338.8311940768399</v>
      </c>
      <c r="L4" s="69">
        <f>IF(RES_hh_tes_in!L4=0,0,1000*11630*RES_hh_tes_in!L4/RES_hh_num_in!L4)</f>
        <v>1909.1676834440111</v>
      </c>
      <c r="M4" s="69">
        <f>IF(RES_hh_tes_in!M4=0,0,1000*11630*RES_hh_tes_in!M4/RES_hh_num_in!M4)</f>
        <v>2157.1248953354129</v>
      </c>
      <c r="N4" s="69">
        <f>IF(RES_hh_tes_in!N4=0,0,1000*11630*RES_hh_tes_in!N4/RES_hh_num_in!N4)</f>
        <v>2086.9320471446117</v>
      </c>
      <c r="O4" s="69">
        <f>IF(RES_hh_tes_in!O4=0,0,1000*11630*RES_hh_tes_in!O4/RES_hh_num_in!O4)</f>
        <v>1606.0626258778013</v>
      </c>
      <c r="P4" s="69">
        <f>IF(RES_hh_tes_in!P4=0,0,1000*11630*RES_hh_tes_in!P4/RES_hh_num_in!P4)</f>
        <v>1390.2296192213298</v>
      </c>
      <c r="Q4" s="69">
        <f>IF(RES_hh_tes_in!Q4=0,0,1000*11630*RES_hh_tes_in!Q4/RES_hh_num_in!Q4)</f>
        <v>1854.2831244699557</v>
      </c>
      <c r="R4" s="69">
        <f>IF(RES_hh_tes_in!R4=0,0,1000*11630*RES_hh_tes_in!R4/RES_hh_num_in!R4)</f>
        <v>1743.1315591386613</v>
      </c>
      <c r="S4" s="69">
        <f>IF(RES_hh_tes_in!S4=0,0,1000*11630*RES_hh_tes_in!S4/RES_hh_num_in!S4)</f>
        <v>1479.5165700875314</v>
      </c>
      <c r="T4" s="69">
        <f>IF(RES_hh_tes_in!T4=0,0,1000*11630*RES_hh_tes_in!T4/RES_hh_num_in!T4)</f>
        <v>2578.8643224764623</v>
      </c>
      <c r="U4" s="69">
        <f>IF(RES_hh_tes_in!U4=0,0,1000*11630*RES_hh_tes_in!U4/RES_hh_num_in!U4)</f>
        <v>2329.1480458607789</v>
      </c>
      <c r="V4" s="69">
        <f>IF(RES_hh_tes_in!V4=0,0,1000*11630*RES_hh_tes_in!V4/RES_hh_num_in!V4)</f>
        <v>2226.5930384787134</v>
      </c>
      <c r="W4" s="69">
        <f>IF(RES_hh_tes_in!W4=0,0,1000*11630*RES_hh_tes_in!W4/RES_hh_num_in!W4)</f>
        <v>1986.0707270928754</v>
      </c>
      <c r="X4" s="69">
        <f>IF(RES_hh_tes_in!X4=0,0,1000*11630*RES_hh_tes_in!X4/RES_hh_num_in!X4)</f>
        <v>2060.1258862670297</v>
      </c>
      <c r="Y4" s="69">
        <f>IF(RES_hh_tes_in!Y4=0,0,1000*11630*RES_hh_tes_in!Y4/RES_hh_num_in!Y4)</f>
        <v>1686.4952622540256</v>
      </c>
      <c r="DA4" s="88" t="s">
        <v>815</v>
      </c>
    </row>
    <row r="5" spans="1:105" ht="12" customHeight="1" x14ac:dyDescent="0.25">
      <c r="A5" s="28" t="s">
        <v>51</v>
      </c>
      <c r="B5" s="72"/>
      <c r="C5" s="72">
        <f>IF(RES_hh_tes_in!C5=0,0,1000*11630*RES_hh_tes_in!C5/RES_hh_num_in!C5)</f>
        <v>0</v>
      </c>
      <c r="D5" s="72">
        <f>IF(RES_hh_tes_in!D5=0,0,1000*11630*RES_hh_tes_in!D5/RES_hh_num_in!D5)</f>
        <v>0</v>
      </c>
      <c r="E5" s="72">
        <f>IF(RES_hh_tes_in!E5=0,0,1000*11630*RES_hh_tes_in!E5/RES_hh_num_in!E5)</f>
        <v>0</v>
      </c>
      <c r="F5" s="72">
        <f>IF(RES_hh_tes_in!F5=0,0,1000*11630*RES_hh_tes_in!F5/RES_hh_num_in!F5)</f>
        <v>0</v>
      </c>
      <c r="G5" s="72">
        <f>IF(RES_hh_tes_in!G5=0,0,1000*11630*RES_hh_tes_in!G5/RES_hh_num_in!G5)</f>
        <v>0</v>
      </c>
      <c r="H5" s="72">
        <f>IF(RES_hh_tes_in!H5=0,0,1000*11630*RES_hh_tes_in!H5/RES_hh_num_in!H5)</f>
        <v>0</v>
      </c>
      <c r="I5" s="72">
        <f>IF(RES_hh_tes_in!I5=0,0,1000*11630*RES_hh_tes_in!I5/RES_hh_num_in!I5)</f>
        <v>0</v>
      </c>
      <c r="J5" s="72">
        <f>IF(RES_hh_tes_in!J5=0,0,1000*11630*RES_hh_tes_in!J5/RES_hh_num_in!J5)</f>
        <v>0</v>
      </c>
      <c r="K5" s="72">
        <f>IF(RES_hh_tes_in!K5=0,0,1000*11630*RES_hh_tes_in!K5/RES_hh_num_in!K5)</f>
        <v>0</v>
      </c>
      <c r="L5" s="72">
        <f>IF(RES_hh_tes_in!L5=0,0,1000*11630*RES_hh_tes_in!L5/RES_hh_num_in!L5)</f>
        <v>0</v>
      </c>
      <c r="M5" s="72">
        <f>IF(RES_hh_tes_in!M5=0,0,1000*11630*RES_hh_tes_in!M5/RES_hh_num_in!M5)</f>
        <v>0</v>
      </c>
      <c r="N5" s="72">
        <f>IF(RES_hh_tes_in!N5=0,0,1000*11630*RES_hh_tes_in!N5/RES_hh_num_in!N5)</f>
        <v>0</v>
      </c>
      <c r="O5" s="72">
        <f>IF(RES_hh_tes_in!O5=0,0,1000*11630*RES_hh_tes_in!O5/RES_hh_num_in!O5)</f>
        <v>0</v>
      </c>
      <c r="P5" s="72">
        <f>IF(RES_hh_tes_in!P5=0,0,1000*11630*RES_hh_tes_in!P5/RES_hh_num_in!P5)</f>
        <v>0</v>
      </c>
      <c r="Q5" s="72">
        <f>IF(RES_hh_tes_in!Q5=0,0,1000*11630*RES_hh_tes_in!Q5/RES_hh_num_in!Q5)</f>
        <v>0</v>
      </c>
      <c r="R5" s="72">
        <f>IF(RES_hh_tes_in!R5=0,0,1000*11630*RES_hh_tes_in!R5/RES_hh_num_in!R5)</f>
        <v>0</v>
      </c>
      <c r="S5" s="72">
        <f>IF(RES_hh_tes_in!S5=0,0,1000*11630*RES_hh_tes_in!S5/RES_hh_num_in!S5)</f>
        <v>0</v>
      </c>
      <c r="T5" s="72">
        <f>IF(RES_hh_tes_in!T5=0,0,1000*11630*RES_hh_tes_in!T5/RES_hh_num_in!T5)</f>
        <v>0</v>
      </c>
      <c r="U5" s="72">
        <f>IF(RES_hh_tes_in!U5=0,0,1000*11630*RES_hh_tes_in!U5/RES_hh_num_in!U5)</f>
        <v>0</v>
      </c>
      <c r="V5" s="72">
        <f>IF(RES_hh_tes_in!V5=0,0,1000*11630*RES_hh_tes_in!V5/RES_hh_num_in!V5)</f>
        <v>0</v>
      </c>
      <c r="W5" s="72">
        <f>IF(RES_hh_tes_in!W5=0,0,1000*11630*RES_hh_tes_in!W5/RES_hh_num_in!W5)</f>
        <v>0</v>
      </c>
      <c r="X5" s="72">
        <f>IF(RES_hh_tes_in!X5=0,0,1000*11630*RES_hh_tes_in!X5/RES_hh_num_in!X5)</f>
        <v>0</v>
      </c>
      <c r="Y5" s="72">
        <f>IF(RES_hh_tes_in!Y5=0,0,1000*11630*RES_hh_tes_in!Y5/RES_hh_num_in!Y5)</f>
        <v>0</v>
      </c>
      <c r="DA5" s="89" t="s">
        <v>816</v>
      </c>
    </row>
    <row r="6" spans="1:105" ht="12" customHeight="1" x14ac:dyDescent="0.25">
      <c r="A6" s="28" t="s">
        <v>74</v>
      </c>
      <c r="B6" s="72"/>
      <c r="C6" s="72">
        <f>IF(RES_hh_tes_in!C6=0,0,1000*11630*RES_hh_tes_in!C6/RES_hh_num_in!C6)</f>
        <v>3195.7481115770479</v>
      </c>
      <c r="D6" s="72">
        <f>IF(RES_hh_tes_in!D6=0,0,1000*11630*RES_hh_tes_in!D6/RES_hh_num_in!D6)</f>
        <v>3200.5242734329904</v>
      </c>
      <c r="E6" s="72">
        <f>IF(RES_hh_tes_in!E6=0,0,1000*11630*RES_hh_tes_in!E6/RES_hh_num_in!E6)</f>
        <v>3427.9291417840736</v>
      </c>
      <c r="F6" s="72">
        <f>IF(RES_hh_tes_in!F6=0,0,1000*11630*RES_hh_tes_in!F6/RES_hh_num_in!F6)</f>
        <v>3232.0417085047402</v>
      </c>
      <c r="G6" s="72">
        <f>IF(RES_hh_tes_in!G6=0,0,1000*11630*RES_hh_tes_in!G6/RES_hh_num_in!G6)</f>
        <v>3123.0647613454794</v>
      </c>
      <c r="H6" s="72">
        <f>IF(RES_hh_tes_in!H6=0,0,1000*11630*RES_hh_tes_in!H6/RES_hh_num_in!H6)</f>
        <v>0</v>
      </c>
      <c r="I6" s="72">
        <f>IF(RES_hh_tes_in!I6=0,0,1000*11630*RES_hh_tes_in!I6/RES_hh_num_in!I6)</f>
        <v>0</v>
      </c>
      <c r="J6" s="72">
        <f>IF(RES_hh_tes_in!J6=0,0,1000*11630*RES_hh_tes_in!J6/RES_hh_num_in!J6)</f>
        <v>2023.7657725832869</v>
      </c>
      <c r="K6" s="72">
        <f>IF(RES_hh_tes_in!K6=0,0,1000*11630*RES_hh_tes_in!K6/RES_hh_num_in!K6)</f>
        <v>2238.411583766755</v>
      </c>
      <c r="L6" s="72">
        <f>IF(RES_hh_tes_in!L6=0,0,1000*11630*RES_hh_tes_in!L6/RES_hh_num_in!L6)</f>
        <v>1909.4703475755725</v>
      </c>
      <c r="M6" s="72">
        <f>IF(RES_hh_tes_in!M6=0,0,1000*11630*RES_hh_tes_in!M6/RES_hh_num_in!M6)</f>
        <v>2166.3376489770158</v>
      </c>
      <c r="N6" s="72">
        <f>IF(RES_hh_tes_in!N6=0,0,1000*11630*RES_hh_tes_in!N6/RES_hh_num_in!N6)</f>
        <v>2046.9653690583712</v>
      </c>
      <c r="O6" s="72">
        <f>IF(RES_hh_tes_in!O6=0,0,1000*11630*RES_hh_tes_in!O6/RES_hh_num_in!O6)</f>
        <v>1673.4443755034511</v>
      </c>
      <c r="P6" s="72">
        <f>IF(RES_hh_tes_in!P6=0,0,1000*11630*RES_hh_tes_in!P6/RES_hh_num_in!P6)</f>
        <v>1491.6906681975433</v>
      </c>
      <c r="Q6" s="72">
        <f>IF(RES_hh_tes_in!Q6=0,0,1000*11630*RES_hh_tes_in!Q6/RES_hh_num_in!Q6)</f>
        <v>1805.6495826607274</v>
      </c>
      <c r="R6" s="72">
        <f>IF(RES_hh_tes_in!R6=0,0,1000*11630*RES_hh_tes_in!R6/RES_hh_num_in!R6)</f>
        <v>2027.3369006532769</v>
      </c>
      <c r="S6" s="72">
        <f>IF(RES_hh_tes_in!S6=0,0,1000*11630*RES_hh_tes_in!S6/RES_hh_num_in!S6)</f>
        <v>0</v>
      </c>
      <c r="T6" s="72">
        <f>IF(RES_hh_tes_in!T6=0,0,1000*11630*RES_hh_tes_in!T6/RES_hh_num_in!T6)</f>
        <v>0</v>
      </c>
      <c r="U6" s="72">
        <f>IF(RES_hh_tes_in!U6=0,0,1000*11630*RES_hh_tes_in!U6/RES_hh_num_in!U6)</f>
        <v>0</v>
      </c>
      <c r="V6" s="72">
        <f>IF(RES_hh_tes_in!V6=0,0,1000*11630*RES_hh_tes_in!V6/RES_hh_num_in!V6)</f>
        <v>2029.1278466627157</v>
      </c>
      <c r="W6" s="72">
        <f>IF(RES_hh_tes_in!W6=0,0,1000*11630*RES_hh_tes_in!W6/RES_hh_num_in!W6)</f>
        <v>1980.5497046210539</v>
      </c>
      <c r="X6" s="72">
        <f>IF(RES_hh_tes_in!X6=0,0,1000*11630*RES_hh_tes_in!X6/RES_hh_num_in!X6)</f>
        <v>2031.3181770260105</v>
      </c>
      <c r="Y6" s="72">
        <f>IF(RES_hh_tes_in!Y6=0,0,1000*11630*RES_hh_tes_in!Y6/RES_hh_num_in!Y6)</f>
        <v>1708.0258154140618</v>
      </c>
      <c r="DA6" s="89" t="s">
        <v>817</v>
      </c>
    </row>
    <row r="7" spans="1:105" ht="12" customHeight="1" x14ac:dyDescent="0.25">
      <c r="A7" s="28" t="s">
        <v>200</v>
      </c>
      <c r="B7" s="72"/>
      <c r="C7" s="72">
        <f>IF(RES_hh_tes_in!C7=0,0,1000*11630*RES_hh_tes_in!C7/RES_hh_num_in!C7)</f>
        <v>3212.4733162947791</v>
      </c>
      <c r="D7" s="72">
        <f>IF(RES_hh_tes_in!D7=0,0,1000*11630*RES_hh_tes_in!D7/RES_hh_num_in!D7)</f>
        <v>3295.3499063041895</v>
      </c>
      <c r="E7" s="72">
        <f>IF(RES_hh_tes_in!E7=0,0,1000*11630*RES_hh_tes_in!E7/RES_hh_num_in!E7)</f>
        <v>3334.7363077015434</v>
      </c>
      <c r="F7" s="72">
        <f>IF(RES_hh_tes_in!F7=0,0,1000*11630*RES_hh_tes_in!F7/RES_hh_num_in!F7)</f>
        <v>2880.2127455769346</v>
      </c>
      <c r="G7" s="72">
        <f>IF(RES_hh_tes_in!G7=0,0,1000*11630*RES_hh_tes_in!G7/RES_hh_num_in!G7)</f>
        <v>2377.8321290131039</v>
      </c>
      <c r="H7" s="72">
        <f>IF(RES_hh_tes_in!H7=0,0,1000*11630*RES_hh_tes_in!H7/RES_hh_num_in!H7)</f>
        <v>2754.4987606221403</v>
      </c>
      <c r="I7" s="72">
        <f>IF(RES_hh_tes_in!I7=0,0,1000*11630*RES_hh_tes_in!I7/RES_hh_num_in!I7)</f>
        <v>2514.4343439762797</v>
      </c>
      <c r="J7" s="72">
        <f>IF(RES_hh_tes_in!J7=0,0,1000*11630*RES_hh_tes_in!J7/RES_hh_num_in!J7)</f>
        <v>2081.3467131840853</v>
      </c>
      <c r="K7" s="72">
        <f>IF(RES_hh_tes_in!K7=0,0,1000*11630*RES_hh_tes_in!K7/RES_hh_num_in!K7)</f>
        <v>2307.8682428313045</v>
      </c>
      <c r="L7" s="72">
        <f>IF(RES_hh_tes_in!L7=0,0,1000*11630*RES_hh_tes_in!L7/RES_hh_num_in!L7)</f>
        <v>1875.7482796422009</v>
      </c>
      <c r="M7" s="72">
        <f>IF(RES_hh_tes_in!M7=0,0,1000*11630*RES_hh_tes_in!M7/RES_hh_num_in!M7)</f>
        <v>2170.3456914409503</v>
      </c>
      <c r="N7" s="72">
        <f>IF(RES_hh_tes_in!N7=0,0,1000*11630*RES_hh_tes_in!N7/RES_hh_num_in!N7)</f>
        <v>2124.3184439558167</v>
      </c>
      <c r="O7" s="72">
        <f>IF(RES_hh_tes_in!O7=0,0,1000*11630*RES_hh_tes_in!O7/RES_hh_num_in!O7)</f>
        <v>1733.1619887186532</v>
      </c>
      <c r="P7" s="72">
        <f>IF(RES_hh_tes_in!P7=0,0,1000*11630*RES_hh_tes_in!P7/RES_hh_num_in!P7)</f>
        <v>1532.3953954593801</v>
      </c>
      <c r="Q7" s="72">
        <f>IF(RES_hh_tes_in!Q7=0,0,1000*11630*RES_hh_tes_in!Q7/RES_hh_num_in!Q7)</f>
        <v>1869.5750989048922</v>
      </c>
      <c r="R7" s="72">
        <f>IF(RES_hh_tes_in!R7=0,0,1000*11630*RES_hh_tes_in!R7/RES_hh_num_in!R7)</f>
        <v>1936.3737577156778</v>
      </c>
      <c r="S7" s="72">
        <f>IF(RES_hh_tes_in!S7=0,0,1000*11630*RES_hh_tes_in!S7/RES_hh_num_in!S7)</f>
        <v>2045.4305510480347</v>
      </c>
      <c r="T7" s="72">
        <f>IF(RES_hh_tes_in!T7=0,0,1000*11630*RES_hh_tes_in!T7/RES_hh_num_in!T7)</f>
        <v>0</v>
      </c>
      <c r="U7" s="72">
        <f>IF(RES_hh_tes_in!U7=0,0,1000*11630*RES_hh_tes_in!U7/RES_hh_num_in!U7)</f>
        <v>2113.4281339657982</v>
      </c>
      <c r="V7" s="72">
        <f>IF(RES_hh_tes_in!V7=0,0,1000*11630*RES_hh_tes_in!V7/RES_hh_num_in!V7)</f>
        <v>2192.8968304852292</v>
      </c>
      <c r="W7" s="72">
        <f>IF(RES_hh_tes_in!W7=0,0,1000*11630*RES_hh_tes_in!W7/RES_hh_num_in!W7)</f>
        <v>1886.0294371915222</v>
      </c>
      <c r="X7" s="72">
        <f>IF(RES_hh_tes_in!X7=0,0,1000*11630*RES_hh_tes_in!X7/RES_hh_num_in!X7)</f>
        <v>2066.6553962725493</v>
      </c>
      <c r="Y7" s="72">
        <f>IF(RES_hh_tes_in!Y7=0,0,1000*11630*RES_hh_tes_in!Y7/RES_hh_num_in!Y7)</f>
        <v>1631.0859939696159</v>
      </c>
      <c r="DA7" s="89" t="s">
        <v>818</v>
      </c>
    </row>
    <row r="8" spans="1:105" ht="12" customHeight="1" x14ac:dyDescent="0.25">
      <c r="A8" s="28" t="s">
        <v>189</v>
      </c>
      <c r="B8" s="72"/>
      <c r="C8" s="72">
        <f>IF(RES_hh_tes_in!C8=0,0,1000*11630*RES_hh_tes_in!C8/RES_hh_num_in!C8)</f>
        <v>0</v>
      </c>
      <c r="D8" s="72">
        <f>IF(RES_hh_tes_in!D8=0,0,1000*11630*RES_hh_tes_in!D8/RES_hh_num_in!D8)</f>
        <v>0</v>
      </c>
      <c r="E8" s="72">
        <f>IF(RES_hh_tes_in!E8=0,0,1000*11630*RES_hh_tes_in!E8/RES_hh_num_in!E8)</f>
        <v>0</v>
      </c>
      <c r="F8" s="72">
        <f>IF(RES_hh_tes_in!F8=0,0,1000*11630*RES_hh_tes_in!F8/RES_hh_num_in!F8)</f>
        <v>0</v>
      </c>
      <c r="G8" s="72">
        <f>IF(RES_hh_tes_in!G8=0,0,1000*11630*RES_hh_tes_in!G8/RES_hh_num_in!G8)</f>
        <v>0</v>
      </c>
      <c r="H8" s="72">
        <f>IF(RES_hh_tes_in!H8=0,0,1000*11630*RES_hh_tes_in!H8/RES_hh_num_in!H8)</f>
        <v>0</v>
      </c>
      <c r="I8" s="72">
        <f>IF(RES_hh_tes_in!I8=0,0,1000*11630*RES_hh_tes_in!I8/RES_hh_num_in!I8)</f>
        <v>0</v>
      </c>
      <c r="J8" s="72">
        <f>IF(RES_hh_tes_in!J8=0,0,1000*11630*RES_hh_tes_in!J8/RES_hh_num_in!J8)</f>
        <v>0</v>
      </c>
      <c r="K8" s="72">
        <f>IF(RES_hh_tes_in!K8=0,0,1000*11630*RES_hh_tes_in!K8/RES_hh_num_in!K8)</f>
        <v>0</v>
      </c>
      <c r="L8" s="72">
        <f>IF(RES_hh_tes_in!L8=0,0,1000*11630*RES_hh_tes_in!L8/RES_hh_num_in!L8)</f>
        <v>0</v>
      </c>
      <c r="M8" s="72">
        <f>IF(RES_hh_tes_in!M8=0,0,1000*11630*RES_hh_tes_in!M8/RES_hh_num_in!M8)</f>
        <v>0</v>
      </c>
      <c r="N8" s="72">
        <f>IF(RES_hh_tes_in!N8=0,0,1000*11630*RES_hh_tes_in!N8/RES_hh_num_in!N8)</f>
        <v>0</v>
      </c>
      <c r="O8" s="72">
        <f>IF(RES_hh_tes_in!O8=0,0,1000*11630*RES_hh_tes_in!O8/RES_hh_num_in!O8)</f>
        <v>0</v>
      </c>
      <c r="P8" s="72">
        <f>IF(RES_hh_tes_in!P8=0,0,1000*11630*RES_hh_tes_in!P8/RES_hh_num_in!P8)</f>
        <v>0</v>
      </c>
      <c r="Q8" s="72">
        <f>IF(RES_hh_tes_in!Q8=0,0,1000*11630*RES_hh_tes_in!Q8/RES_hh_num_in!Q8)</f>
        <v>0</v>
      </c>
      <c r="R8" s="72">
        <f>IF(RES_hh_tes_in!R8=0,0,1000*11630*RES_hh_tes_in!R8/RES_hh_num_in!R8)</f>
        <v>0</v>
      </c>
      <c r="S8" s="72">
        <f>IF(RES_hh_tes_in!S8=0,0,1000*11630*RES_hh_tes_in!S8/RES_hh_num_in!S8)</f>
        <v>0</v>
      </c>
      <c r="T8" s="72">
        <f>IF(RES_hh_tes_in!T8=0,0,1000*11630*RES_hh_tes_in!T8/RES_hh_num_in!T8)</f>
        <v>0</v>
      </c>
      <c r="U8" s="72">
        <f>IF(RES_hh_tes_in!U8=0,0,1000*11630*RES_hh_tes_in!U8/RES_hh_num_in!U8)</f>
        <v>0</v>
      </c>
      <c r="V8" s="72">
        <f>IF(RES_hh_tes_in!V8=0,0,1000*11630*RES_hh_tes_in!V8/RES_hh_num_in!V8)</f>
        <v>0</v>
      </c>
      <c r="W8" s="72">
        <f>IF(RES_hh_tes_in!W8=0,0,1000*11630*RES_hh_tes_in!W8/RES_hh_num_in!W8)</f>
        <v>0</v>
      </c>
      <c r="X8" s="72">
        <f>IF(RES_hh_tes_in!X8=0,0,1000*11630*RES_hh_tes_in!X8/RES_hh_num_in!X8)</f>
        <v>0</v>
      </c>
      <c r="Y8" s="72">
        <f>IF(RES_hh_tes_in!Y8=0,0,1000*11630*RES_hh_tes_in!Y8/RES_hh_num_in!Y8)</f>
        <v>0</v>
      </c>
      <c r="DA8" s="89" t="s">
        <v>819</v>
      </c>
    </row>
    <row r="9" spans="1:105" ht="12" customHeight="1" x14ac:dyDescent="0.25">
      <c r="A9" s="28" t="s">
        <v>202</v>
      </c>
      <c r="B9" s="72"/>
      <c r="C9" s="72">
        <f>IF(RES_hh_tes_in!C9=0,0,1000*11630*RES_hh_tes_in!C9/RES_hh_num_in!C9)</f>
        <v>3121.2102662091515</v>
      </c>
      <c r="D9" s="72">
        <f>IF(RES_hh_tes_in!D9=0,0,1000*11630*RES_hh_tes_in!D9/RES_hh_num_in!D9)</f>
        <v>3391.367017413143</v>
      </c>
      <c r="E9" s="72">
        <f>IF(RES_hh_tes_in!E9=0,0,1000*11630*RES_hh_tes_in!E9/RES_hh_num_in!E9)</f>
        <v>2985.6095516434243</v>
      </c>
      <c r="F9" s="72">
        <f>IF(RES_hh_tes_in!F9=0,0,1000*11630*RES_hh_tes_in!F9/RES_hh_num_in!F9)</f>
        <v>2783.7724286737293</v>
      </c>
      <c r="G9" s="72">
        <f>IF(RES_hh_tes_in!G9=0,0,1000*11630*RES_hh_tes_in!G9/RES_hh_num_in!G9)</f>
        <v>2652.0401610456729</v>
      </c>
      <c r="H9" s="72">
        <f>IF(RES_hh_tes_in!H9=0,0,1000*11630*RES_hh_tes_in!H9/RES_hh_num_in!H9)</f>
        <v>2254.7370020179742</v>
      </c>
      <c r="I9" s="72">
        <f>IF(RES_hh_tes_in!I9=0,0,1000*11630*RES_hh_tes_in!I9/RES_hh_num_in!I9)</f>
        <v>2085.9608374434215</v>
      </c>
      <c r="J9" s="72">
        <f>IF(RES_hh_tes_in!J9=0,0,1000*11630*RES_hh_tes_in!J9/RES_hh_num_in!J9)</f>
        <v>2371.3652163806546</v>
      </c>
      <c r="K9" s="72">
        <f>IF(RES_hh_tes_in!K9=0,0,1000*11630*RES_hh_tes_in!K9/RES_hh_num_in!K9)</f>
        <v>2722.8264820475188</v>
      </c>
      <c r="L9" s="72">
        <f>IF(RES_hh_tes_in!L9=0,0,1000*11630*RES_hh_tes_in!L9/RES_hh_num_in!L9)</f>
        <v>1719.2075202496467</v>
      </c>
      <c r="M9" s="72">
        <f>IF(RES_hh_tes_in!M9=0,0,1000*11630*RES_hh_tes_in!M9/RES_hh_num_in!M9)</f>
        <v>2015.234232229983</v>
      </c>
      <c r="N9" s="72">
        <f>IF(RES_hh_tes_in!N9=0,0,1000*11630*RES_hh_tes_in!N9/RES_hh_num_in!N9)</f>
        <v>2140.9783002442696</v>
      </c>
      <c r="O9" s="72">
        <f>IF(RES_hh_tes_in!O9=0,0,1000*11630*RES_hh_tes_in!O9/RES_hh_num_in!O9)</f>
        <v>1733.0298879582392</v>
      </c>
      <c r="P9" s="72">
        <f>IF(RES_hh_tes_in!P9=0,0,1000*11630*RES_hh_tes_in!P9/RES_hh_num_in!P9)</f>
        <v>1271.4576494309542</v>
      </c>
      <c r="Q9" s="72">
        <f>IF(RES_hh_tes_in!Q9=0,0,1000*11630*RES_hh_tes_in!Q9/RES_hh_num_in!Q9)</f>
        <v>1900.3298989028465</v>
      </c>
      <c r="R9" s="72">
        <f>IF(RES_hh_tes_in!R9=0,0,1000*11630*RES_hh_tes_in!R9/RES_hh_num_in!R9)</f>
        <v>1889.0870694957528</v>
      </c>
      <c r="S9" s="72">
        <f>IF(RES_hh_tes_in!S9=0,0,1000*11630*RES_hh_tes_in!S9/RES_hh_num_in!S9)</f>
        <v>2063.3639429611972</v>
      </c>
      <c r="T9" s="72">
        <f>IF(RES_hh_tes_in!T9=0,0,1000*11630*RES_hh_tes_in!T9/RES_hh_num_in!T9)</f>
        <v>2073.7255573243679</v>
      </c>
      <c r="U9" s="72">
        <f>IF(RES_hh_tes_in!U9=0,0,1000*11630*RES_hh_tes_in!U9/RES_hh_num_in!U9)</f>
        <v>2127.5548774657314</v>
      </c>
      <c r="V9" s="72">
        <f>IF(RES_hh_tes_in!V9=0,0,1000*11630*RES_hh_tes_in!V9/RES_hh_num_in!V9)</f>
        <v>2201.9891681416784</v>
      </c>
      <c r="W9" s="72">
        <f>IF(RES_hh_tes_in!W9=0,0,1000*11630*RES_hh_tes_in!W9/RES_hh_num_in!W9)</f>
        <v>1979.4496362347625</v>
      </c>
      <c r="X9" s="72">
        <f>IF(RES_hh_tes_in!X9=0,0,1000*11630*RES_hh_tes_in!X9/RES_hh_num_in!X9)</f>
        <v>2039.1087747579722</v>
      </c>
      <c r="Y9" s="72">
        <f>IF(RES_hh_tes_in!Y9=0,0,1000*11630*RES_hh_tes_in!Y9/RES_hh_num_in!Y9)</f>
        <v>1699.9694708408115</v>
      </c>
      <c r="DA9" s="89" t="s">
        <v>820</v>
      </c>
    </row>
    <row r="10" spans="1:105" ht="12" customHeight="1" x14ac:dyDescent="0.25">
      <c r="A10" s="28" t="s">
        <v>197</v>
      </c>
      <c r="B10" s="72"/>
      <c r="C10" s="72">
        <f>IF(RES_hh_tes_in!C10=0,0,1000*11630*RES_hh_tes_in!C10/RES_hh_num_in!C10)</f>
        <v>0</v>
      </c>
      <c r="D10" s="72">
        <f>IF(RES_hh_tes_in!D10=0,0,1000*11630*RES_hh_tes_in!D10/RES_hh_num_in!D10)</f>
        <v>0</v>
      </c>
      <c r="E10" s="72">
        <f>IF(RES_hh_tes_in!E10=0,0,1000*11630*RES_hh_tes_in!E10/RES_hh_num_in!E10)</f>
        <v>0</v>
      </c>
      <c r="F10" s="72">
        <f>IF(RES_hh_tes_in!F10=0,0,1000*11630*RES_hh_tes_in!F10/RES_hh_num_in!F10)</f>
        <v>0</v>
      </c>
      <c r="G10" s="72">
        <f>IF(RES_hh_tes_in!G10=0,0,1000*11630*RES_hh_tes_in!G10/RES_hh_num_in!G10)</f>
        <v>0</v>
      </c>
      <c r="H10" s="72">
        <f>IF(RES_hh_tes_in!H10=0,0,1000*11630*RES_hh_tes_in!H10/RES_hh_num_in!H10)</f>
        <v>0</v>
      </c>
      <c r="I10" s="72">
        <f>IF(RES_hh_tes_in!I10=0,0,1000*11630*RES_hh_tes_in!I10/RES_hh_num_in!I10)</f>
        <v>0</v>
      </c>
      <c r="J10" s="72">
        <f>IF(RES_hh_tes_in!J10=0,0,1000*11630*RES_hh_tes_in!J10/RES_hh_num_in!J10)</f>
        <v>0</v>
      </c>
      <c r="K10" s="72">
        <f>IF(RES_hh_tes_in!K10=0,0,1000*11630*RES_hh_tes_in!K10/RES_hh_num_in!K10)</f>
        <v>0</v>
      </c>
      <c r="L10" s="72">
        <f>IF(RES_hh_tes_in!L10=0,0,1000*11630*RES_hh_tes_in!L10/RES_hh_num_in!L10)</f>
        <v>0</v>
      </c>
      <c r="M10" s="72">
        <f>IF(RES_hh_tes_in!M10=0,0,1000*11630*RES_hh_tes_in!M10/RES_hh_num_in!M10)</f>
        <v>0</v>
      </c>
      <c r="N10" s="72">
        <f>IF(RES_hh_tes_in!N10=0,0,1000*11630*RES_hh_tes_in!N10/RES_hh_num_in!N10)</f>
        <v>0</v>
      </c>
      <c r="O10" s="72">
        <f>IF(RES_hh_tes_in!O10=0,0,1000*11630*RES_hh_tes_in!O10/RES_hh_num_in!O10)</f>
        <v>0</v>
      </c>
      <c r="P10" s="72">
        <f>IF(RES_hh_tes_in!P10=0,0,1000*11630*RES_hh_tes_in!P10/RES_hh_num_in!P10)</f>
        <v>0</v>
      </c>
      <c r="Q10" s="72">
        <f>IF(RES_hh_tes_in!Q10=0,0,1000*11630*RES_hh_tes_in!Q10/RES_hh_num_in!Q10)</f>
        <v>0</v>
      </c>
      <c r="R10" s="72">
        <f>IF(RES_hh_tes_in!R10=0,0,1000*11630*RES_hh_tes_in!R10/RES_hh_num_in!R10)</f>
        <v>0</v>
      </c>
      <c r="S10" s="72">
        <f>IF(RES_hh_tes_in!S10=0,0,1000*11630*RES_hh_tes_in!S10/RES_hh_num_in!S10)</f>
        <v>0</v>
      </c>
      <c r="T10" s="72">
        <f>IF(RES_hh_tes_in!T10=0,0,1000*11630*RES_hh_tes_in!T10/RES_hh_num_in!T10)</f>
        <v>0</v>
      </c>
      <c r="U10" s="72">
        <f>IF(RES_hh_tes_in!U10=0,0,1000*11630*RES_hh_tes_in!U10/RES_hh_num_in!U10)</f>
        <v>0</v>
      </c>
      <c r="V10" s="72">
        <f>IF(RES_hh_tes_in!V10=0,0,1000*11630*RES_hh_tes_in!V10/RES_hh_num_in!V10)</f>
        <v>0</v>
      </c>
      <c r="W10" s="72">
        <f>IF(RES_hh_tes_in!W10=0,0,1000*11630*RES_hh_tes_in!W10/RES_hh_num_in!W10)</f>
        <v>0</v>
      </c>
      <c r="X10" s="72">
        <f>IF(RES_hh_tes_in!X10=0,0,1000*11630*RES_hh_tes_in!X10/RES_hh_num_in!X10)</f>
        <v>0</v>
      </c>
      <c r="Y10" s="72">
        <f>IF(RES_hh_tes_in!Y10=0,0,1000*11630*RES_hh_tes_in!Y10/RES_hh_num_in!Y10)</f>
        <v>0</v>
      </c>
      <c r="DA10" s="89" t="s">
        <v>821</v>
      </c>
    </row>
    <row r="11" spans="1:105" ht="12" customHeight="1" x14ac:dyDescent="0.25">
      <c r="A11" s="28" t="s">
        <v>198</v>
      </c>
      <c r="B11" s="72"/>
      <c r="C11" s="72">
        <f>IF(RES_hh_tes_in!C11=0,0,1000*11630*RES_hh_tes_in!C11/RES_hh_num_in!C11)</f>
        <v>0</v>
      </c>
      <c r="D11" s="72">
        <f>IF(RES_hh_tes_in!D11=0,0,1000*11630*RES_hh_tes_in!D11/RES_hh_num_in!D11)</f>
        <v>0</v>
      </c>
      <c r="E11" s="72">
        <f>IF(RES_hh_tes_in!E11=0,0,1000*11630*RES_hh_tes_in!E11/RES_hh_num_in!E11)</f>
        <v>0</v>
      </c>
      <c r="F11" s="72">
        <f>IF(RES_hh_tes_in!F11=0,0,1000*11630*RES_hh_tes_in!F11/RES_hh_num_in!F11)</f>
        <v>0</v>
      </c>
      <c r="G11" s="72">
        <f>IF(RES_hh_tes_in!G11=0,0,1000*11630*RES_hh_tes_in!G11/RES_hh_num_in!G11)</f>
        <v>0</v>
      </c>
      <c r="H11" s="72">
        <f>IF(RES_hh_tes_in!H11=0,0,1000*11630*RES_hh_tes_in!H11/RES_hh_num_in!H11)</f>
        <v>0</v>
      </c>
      <c r="I11" s="72">
        <f>IF(RES_hh_tes_in!I11=0,0,1000*11630*RES_hh_tes_in!I11/RES_hh_num_in!I11)</f>
        <v>0</v>
      </c>
      <c r="J11" s="72">
        <f>IF(RES_hh_tes_in!J11=0,0,1000*11630*RES_hh_tes_in!J11/RES_hh_num_in!J11)</f>
        <v>0</v>
      </c>
      <c r="K11" s="72">
        <f>IF(RES_hh_tes_in!K11=0,0,1000*11630*RES_hh_tes_in!K11/RES_hh_num_in!K11)</f>
        <v>0</v>
      </c>
      <c r="L11" s="72">
        <f>IF(RES_hh_tes_in!L11=0,0,1000*11630*RES_hh_tes_in!L11/RES_hh_num_in!L11)</f>
        <v>0</v>
      </c>
      <c r="M11" s="72">
        <f>IF(RES_hh_tes_in!M11=0,0,1000*11630*RES_hh_tes_in!M11/RES_hh_num_in!M11)</f>
        <v>0</v>
      </c>
      <c r="N11" s="72">
        <f>IF(RES_hh_tes_in!N11=0,0,1000*11630*RES_hh_tes_in!N11/RES_hh_num_in!N11)</f>
        <v>0</v>
      </c>
      <c r="O11" s="72">
        <f>IF(RES_hh_tes_in!O11=0,0,1000*11630*RES_hh_tes_in!O11/RES_hh_num_in!O11)</f>
        <v>0</v>
      </c>
      <c r="P11" s="72">
        <f>IF(RES_hh_tes_in!P11=0,0,1000*11630*RES_hh_tes_in!P11/RES_hh_num_in!P11)</f>
        <v>0</v>
      </c>
      <c r="Q11" s="72">
        <f>IF(RES_hh_tes_in!Q11=0,0,1000*11630*RES_hh_tes_in!Q11/RES_hh_num_in!Q11)</f>
        <v>0</v>
      </c>
      <c r="R11" s="72">
        <f>IF(RES_hh_tes_in!R11=0,0,1000*11630*RES_hh_tes_in!R11/RES_hh_num_in!R11)</f>
        <v>0</v>
      </c>
      <c r="S11" s="72">
        <f>IF(RES_hh_tes_in!S11=0,0,1000*11630*RES_hh_tes_in!S11/RES_hh_num_in!S11)</f>
        <v>0</v>
      </c>
      <c r="T11" s="72">
        <f>IF(RES_hh_tes_in!T11=0,0,1000*11630*RES_hh_tes_in!T11/RES_hh_num_in!T11)</f>
        <v>0</v>
      </c>
      <c r="U11" s="72">
        <f>IF(RES_hh_tes_in!U11=0,0,1000*11630*RES_hh_tes_in!U11/RES_hh_num_in!U11)</f>
        <v>0</v>
      </c>
      <c r="V11" s="72">
        <f>IF(RES_hh_tes_in!V11=0,0,1000*11630*RES_hh_tes_in!V11/RES_hh_num_in!V11)</f>
        <v>0</v>
      </c>
      <c r="W11" s="72">
        <f>IF(RES_hh_tes_in!W11=0,0,1000*11630*RES_hh_tes_in!W11/RES_hh_num_in!W11)</f>
        <v>0</v>
      </c>
      <c r="X11" s="72">
        <f>IF(RES_hh_tes_in!X11=0,0,1000*11630*RES_hh_tes_in!X11/RES_hh_num_in!X11)</f>
        <v>0</v>
      </c>
      <c r="Y11" s="72">
        <f>IF(RES_hh_tes_in!Y11=0,0,1000*11630*RES_hh_tes_in!Y11/RES_hh_num_in!Y11)</f>
        <v>0</v>
      </c>
      <c r="DA11" s="89" t="s">
        <v>822</v>
      </c>
    </row>
    <row r="12" spans="1:105" ht="12" customHeight="1" x14ac:dyDescent="0.25">
      <c r="A12" s="28" t="s">
        <v>95</v>
      </c>
      <c r="B12" s="72"/>
      <c r="C12" s="72">
        <f>IF(RES_hh_tes_in!C12=0,0,1000*11630*RES_hh_tes_in!C12/RES_hh_num_in!C12)</f>
        <v>3033.7085445336238</v>
      </c>
      <c r="D12" s="72">
        <f>IF(RES_hh_tes_in!D12=0,0,1000*11630*RES_hh_tes_in!D12/RES_hh_num_in!D12)</f>
        <v>3152.420343826047</v>
      </c>
      <c r="E12" s="72">
        <f>IF(RES_hh_tes_in!E12=0,0,1000*11630*RES_hh_tes_in!E12/RES_hh_num_in!E12)</f>
        <v>3626.4149427846955</v>
      </c>
      <c r="F12" s="72">
        <f>IF(RES_hh_tes_in!F12=0,0,1000*11630*RES_hh_tes_in!F12/RES_hh_num_in!F12)</f>
        <v>2894.7203875378473</v>
      </c>
      <c r="G12" s="72">
        <f>IF(RES_hh_tes_in!G12=0,0,1000*11630*RES_hh_tes_in!G12/RES_hh_num_in!G12)</f>
        <v>2073.7302516982322</v>
      </c>
      <c r="H12" s="72">
        <f>IF(RES_hh_tes_in!H12=0,0,1000*11630*RES_hh_tes_in!H12/RES_hh_num_in!H12)</f>
        <v>2100.9799690659165</v>
      </c>
      <c r="I12" s="72">
        <f>IF(RES_hh_tes_in!I12=0,0,1000*11630*RES_hh_tes_in!I12/RES_hh_num_in!I12)</f>
        <v>2583.1265317983734</v>
      </c>
      <c r="J12" s="72">
        <f>IF(RES_hh_tes_in!J12=0,0,1000*11630*RES_hh_tes_in!J12/RES_hh_num_in!J12)</f>
        <v>1910.1440268009999</v>
      </c>
      <c r="K12" s="72">
        <f>IF(RES_hh_tes_in!K12=0,0,1000*11630*RES_hh_tes_in!K12/RES_hh_num_in!K12)</f>
        <v>1648.9794628472516</v>
      </c>
      <c r="L12" s="72">
        <f>IF(RES_hh_tes_in!L12=0,0,1000*11630*RES_hh_tes_in!L12/RES_hh_num_in!L12)</f>
        <v>2090.3510045711073</v>
      </c>
      <c r="M12" s="72">
        <f>IF(RES_hh_tes_in!M12=0,0,1000*11630*RES_hh_tes_in!M12/RES_hh_num_in!M12)</f>
        <v>2044.0718389279557</v>
      </c>
      <c r="N12" s="72">
        <f>IF(RES_hh_tes_in!N12=0,0,1000*11630*RES_hh_tes_in!N12/RES_hh_num_in!N12)</f>
        <v>2113.4214606869368</v>
      </c>
      <c r="O12" s="72">
        <f>IF(RES_hh_tes_in!O12=0,0,1000*11630*RES_hh_tes_in!O12/RES_hh_num_in!O12)</f>
        <v>1766.3024782743369</v>
      </c>
      <c r="P12" s="72">
        <f>IF(RES_hh_tes_in!P12=0,0,1000*11630*RES_hh_tes_in!P12/RES_hh_num_in!P12)</f>
        <v>1698.4796176972388</v>
      </c>
      <c r="Q12" s="72">
        <f>IF(RES_hh_tes_in!Q12=0,0,1000*11630*RES_hh_tes_in!Q12/RES_hh_num_in!Q12)</f>
        <v>1563.5451773460277</v>
      </c>
      <c r="R12" s="72">
        <f>IF(RES_hh_tes_in!R12=0,0,1000*11630*RES_hh_tes_in!R12/RES_hh_num_in!R12)</f>
        <v>1211.5639663515447</v>
      </c>
      <c r="S12" s="72">
        <f>IF(RES_hh_tes_in!S12=0,0,1000*11630*RES_hh_tes_in!S12/RES_hh_num_in!S12)</f>
        <v>704.76950844259113</v>
      </c>
      <c r="T12" s="72">
        <f>IF(RES_hh_tes_in!T12=0,0,1000*11630*RES_hh_tes_in!T12/RES_hh_num_in!T12)</f>
        <v>2794.1312210972069</v>
      </c>
      <c r="U12" s="72">
        <f>IF(RES_hh_tes_in!U12=0,0,1000*11630*RES_hh_tes_in!U12/RES_hh_num_in!U12)</f>
        <v>2449.9566131545616</v>
      </c>
      <c r="V12" s="72">
        <f>IF(RES_hh_tes_in!V12=0,0,1000*11630*RES_hh_tes_in!V12/RES_hh_num_in!V12)</f>
        <v>2202.1924029031893</v>
      </c>
      <c r="W12" s="72">
        <f>IF(RES_hh_tes_in!W12=0,0,1000*11630*RES_hh_tes_in!W12/RES_hh_num_in!W12)</f>
        <v>2155.1585922037334</v>
      </c>
      <c r="X12" s="72">
        <f>IF(RES_hh_tes_in!X12=0,0,1000*11630*RES_hh_tes_in!X12/RES_hh_num_in!X12)</f>
        <v>1873.6557370921953</v>
      </c>
      <c r="Y12" s="72">
        <f>IF(RES_hh_tes_in!Y12=0,0,1000*11630*RES_hh_tes_in!Y12/RES_hh_num_in!Y12)</f>
        <v>1786.2171178077845</v>
      </c>
      <c r="DA12" s="89" t="s">
        <v>823</v>
      </c>
    </row>
    <row r="13" spans="1:105" ht="12" customHeight="1" x14ac:dyDescent="0.25">
      <c r="A13" s="73" t="s">
        <v>94</v>
      </c>
      <c r="B13" s="74"/>
      <c r="C13" s="74">
        <f>IF(RES_hh_tes_in!C13=0,0,1000*11630*RES_hh_tes_in!C13/RES_hh_num_in!C13)</f>
        <v>3085.5581344352076</v>
      </c>
      <c r="D13" s="74">
        <f>IF(RES_hh_tes_in!D13=0,0,1000*11630*RES_hh_tes_in!D13/RES_hh_num_in!D13)</f>
        <v>3384.727110497518</v>
      </c>
      <c r="E13" s="74">
        <f>IF(RES_hh_tes_in!E13=0,0,1000*11630*RES_hh_tes_in!E13/RES_hh_num_in!E13)</f>
        <v>3352.005936345673</v>
      </c>
      <c r="F13" s="74">
        <f>IF(RES_hh_tes_in!F13=0,0,1000*11630*RES_hh_tes_in!F13/RES_hh_num_in!F13)</f>
        <v>3009.2690593309012</v>
      </c>
      <c r="G13" s="74">
        <f>IF(RES_hh_tes_in!G13=0,0,1000*11630*RES_hh_tes_in!G13/RES_hh_num_in!G13)</f>
        <v>2495.9601846082364</v>
      </c>
      <c r="H13" s="74">
        <f>IF(RES_hh_tes_in!H13=0,0,1000*11630*RES_hh_tes_in!H13/RES_hh_num_in!H13)</f>
        <v>2589.8817358794167</v>
      </c>
      <c r="I13" s="74">
        <f>IF(RES_hh_tes_in!I13=0,0,1000*11630*RES_hh_tes_in!I13/RES_hh_num_in!I13)</f>
        <v>3028.8097910191632</v>
      </c>
      <c r="J13" s="74">
        <f>IF(RES_hh_tes_in!J13=0,0,1000*11630*RES_hh_tes_in!J13/RES_hh_num_in!J13)</f>
        <v>2443.1631228289989</v>
      </c>
      <c r="K13" s="74">
        <f>IF(RES_hh_tes_in!K13=0,0,1000*11630*RES_hh_tes_in!K13/RES_hh_num_in!K13)</f>
        <v>2216.1842552355297</v>
      </c>
      <c r="L13" s="74">
        <f>IF(RES_hh_tes_in!L13=0,0,1000*11630*RES_hh_tes_in!L13/RES_hh_num_in!L13)</f>
        <v>0</v>
      </c>
      <c r="M13" s="74">
        <f>IF(RES_hh_tes_in!M13=0,0,1000*11630*RES_hh_tes_in!M13/RES_hh_num_in!M13)</f>
        <v>2009.7436620261603</v>
      </c>
      <c r="N13" s="74">
        <f>IF(RES_hh_tes_in!N13=0,0,1000*11630*RES_hh_tes_in!N13/RES_hh_num_in!N13)</f>
        <v>926.10254108674633</v>
      </c>
      <c r="O13" s="74">
        <f>IF(RES_hh_tes_in!O13=0,0,1000*11630*RES_hh_tes_in!O13/RES_hh_num_in!O13)</f>
        <v>410.72988428151785</v>
      </c>
      <c r="P13" s="74">
        <f>IF(RES_hh_tes_in!P13=0,0,1000*11630*RES_hh_tes_in!P13/RES_hh_num_in!P13)</f>
        <v>893.43729709779814</v>
      </c>
      <c r="Q13" s="74">
        <f>IF(RES_hh_tes_in!Q13=0,0,1000*11630*RES_hh_tes_in!Q13/RES_hh_num_in!Q13)</f>
        <v>1773.6175079192469</v>
      </c>
      <c r="R13" s="74">
        <f>IF(RES_hh_tes_in!R13=0,0,1000*11630*RES_hh_tes_in!R13/RES_hh_num_in!R13)</f>
        <v>1772.5848441591229</v>
      </c>
      <c r="S13" s="74">
        <f>IF(RES_hh_tes_in!S13=0,0,1000*11630*RES_hh_tes_in!S13/RES_hh_num_in!S13)</f>
        <v>2076.7374452592908</v>
      </c>
      <c r="T13" s="74">
        <f>IF(RES_hh_tes_in!T13=0,0,1000*11630*RES_hh_tes_in!T13/RES_hh_num_in!T13)</f>
        <v>1797.2872863129935</v>
      </c>
      <c r="U13" s="74">
        <f>IF(RES_hh_tes_in!U13=0,0,1000*11630*RES_hh_tes_in!U13/RES_hh_num_in!U13)</f>
        <v>2286.917998001833</v>
      </c>
      <c r="V13" s="74">
        <f>IF(RES_hh_tes_in!V13=0,0,1000*11630*RES_hh_tes_in!V13/RES_hh_num_in!V13)</f>
        <v>2356.0297770694815</v>
      </c>
      <c r="W13" s="74">
        <f>IF(RES_hh_tes_in!W13=0,0,1000*11630*RES_hh_tes_in!W13/RES_hh_num_in!W13)</f>
        <v>2155.5945978319355</v>
      </c>
      <c r="X13" s="74">
        <f>IF(RES_hh_tes_in!X13=0,0,1000*11630*RES_hh_tes_in!X13/RES_hh_num_in!X13)</f>
        <v>2421.1008932176474</v>
      </c>
      <c r="Y13" s="74">
        <f>IF(RES_hh_tes_in!Y13=0,0,1000*11630*RES_hh_tes_in!Y13/RES_hh_num_in!Y13)</f>
        <v>0</v>
      </c>
      <c r="DA13" s="90" t="s">
        <v>824</v>
      </c>
    </row>
    <row r="14" spans="1:105" ht="12" customHeight="1" x14ac:dyDescent="0.25">
      <c r="A14" s="75" t="s">
        <v>97</v>
      </c>
      <c r="B14" s="76"/>
      <c r="C14" s="76">
        <f>IF(RES_hh_tes_in!C14=0,0,1000*11630*RES_hh_tes_in!C14/RES_hh_num_in!C14)</f>
        <v>32.722843991194303</v>
      </c>
      <c r="D14" s="76">
        <f>IF(RES_hh_tes_in!D14=0,0,1000*11630*RES_hh_tes_in!D14/RES_hh_num_in!D14)</f>
        <v>35.680739254024147</v>
      </c>
      <c r="E14" s="76">
        <f>IF(RES_hh_tes_in!E14=0,0,1000*11630*RES_hh_tes_in!E14/RES_hh_num_in!E14)</f>
        <v>34.361431381303682</v>
      </c>
      <c r="F14" s="76">
        <f>IF(RES_hh_tes_in!F14=0,0,1000*11630*RES_hh_tes_in!F14/RES_hh_num_in!F14)</f>
        <v>32.406761629575406</v>
      </c>
      <c r="G14" s="76">
        <f>IF(RES_hh_tes_in!G14=0,0,1000*11630*RES_hh_tes_in!G14/RES_hh_num_in!G14)</f>
        <v>26.277436692196193</v>
      </c>
      <c r="H14" s="76">
        <f>IF(RES_hh_tes_in!H14=0,0,1000*11630*RES_hh_tes_in!H14/RES_hh_num_in!H14)</f>
        <v>25.127555758191111</v>
      </c>
      <c r="I14" s="76">
        <f>IF(RES_hh_tes_in!I14=0,0,1000*11630*RES_hh_tes_in!I14/RES_hh_num_in!I14)</f>
        <v>19.221086244005484</v>
      </c>
      <c r="J14" s="76">
        <f>IF(RES_hh_tes_in!J14=0,0,1000*11630*RES_hh_tes_in!J14/RES_hh_num_in!J14)</f>
        <v>15.749697460443315</v>
      </c>
      <c r="K14" s="76">
        <f>IF(RES_hh_tes_in!K14=0,0,1000*11630*RES_hh_tes_in!K14/RES_hh_num_in!K14)</f>
        <v>18.467797041710959</v>
      </c>
      <c r="L14" s="76">
        <f>IF(RES_hh_tes_in!L14=0,0,1000*11630*RES_hh_tes_in!L14/RES_hh_num_in!L14)</f>
        <v>15.423782310084929</v>
      </c>
      <c r="M14" s="76">
        <f>IF(RES_hh_tes_in!M14=0,0,1000*11630*RES_hh_tes_in!M14/RES_hh_num_in!M14)</f>
        <v>19.746894378326768</v>
      </c>
      <c r="N14" s="76">
        <f>IF(RES_hh_tes_in!N14=0,0,1000*11630*RES_hh_tes_in!N14/RES_hh_num_in!N14)</f>
        <v>14.702872097947054</v>
      </c>
      <c r="O14" s="76">
        <f>IF(RES_hh_tes_in!O14=0,0,1000*11630*RES_hh_tes_in!O14/RES_hh_num_in!O14)</f>
        <v>13.273092455009948</v>
      </c>
      <c r="P14" s="76">
        <f>IF(RES_hh_tes_in!P14=0,0,1000*11630*RES_hh_tes_in!P14/RES_hh_num_in!P14)</f>
        <v>14.510213257497099</v>
      </c>
      <c r="Q14" s="76">
        <f>IF(RES_hh_tes_in!Q14=0,0,1000*11630*RES_hh_tes_in!Q14/RES_hh_num_in!Q14)</f>
        <v>13.847289537223359</v>
      </c>
      <c r="R14" s="76">
        <f>IF(RES_hh_tes_in!R14=0,0,1000*11630*RES_hh_tes_in!R14/RES_hh_num_in!R14)</f>
        <v>12.543010328955598</v>
      </c>
      <c r="S14" s="76">
        <f>IF(RES_hh_tes_in!S14=0,0,1000*11630*RES_hh_tes_in!S14/RES_hh_num_in!S14)</f>
        <v>15.074660902066105</v>
      </c>
      <c r="T14" s="76">
        <f>IF(RES_hh_tes_in!T14=0,0,1000*11630*RES_hh_tes_in!T14/RES_hh_num_in!T14)</f>
        <v>8.2785543751354265</v>
      </c>
      <c r="U14" s="76">
        <f>IF(RES_hh_tes_in!U14=0,0,1000*11630*RES_hh_tes_in!U14/RES_hh_num_in!U14)</f>
        <v>16.812197604295712</v>
      </c>
      <c r="V14" s="76">
        <f>IF(RES_hh_tes_in!V14=0,0,1000*11630*RES_hh_tes_in!V14/RES_hh_num_in!V14)</f>
        <v>18.918244060086852</v>
      </c>
      <c r="W14" s="76">
        <f>IF(RES_hh_tes_in!W14=0,0,1000*11630*RES_hh_tes_in!W14/RES_hh_num_in!W14)</f>
        <v>17.146774331859227</v>
      </c>
      <c r="X14" s="76">
        <f>IF(RES_hh_tes_in!X14=0,0,1000*11630*RES_hh_tes_in!X14/RES_hh_num_in!X14)</f>
        <v>18.308676616298477</v>
      </c>
      <c r="Y14" s="76">
        <f>IF(RES_hh_tes_in!Y14=0,0,1000*11630*RES_hh_tes_in!Y14/RES_hh_num_in!Y14)</f>
        <v>14.621094414097676</v>
      </c>
      <c r="DA14" s="91" t="s">
        <v>825</v>
      </c>
    </row>
    <row r="15" spans="1:105" ht="12.95" customHeight="1" x14ac:dyDescent="0.25">
      <c r="A15" s="68" t="s">
        <v>92</v>
      </c>
      <c r="B15" s="69"/>
      <c r="C15" s="69">
        <f t="shared" ref="C15:Y15" si="0">C16</f>
        <v>0</v>
      </c>
      <c r="D15" s="69">
        <f t="shared" si="0"/>
        <v>1326.5894124235137</v>
      </c>
      <c r="E15" s="69">
        <f t="shared" si="0"/>
        <v>3540.209691670228</v>
      </c>
      <c r="F15" s="69">
        <f t="shared" si="0"/>
        <v>3527.1982653015143</v>
      </c>
      <c r="G15" s="69">
        <f t="shared" si="0"/>
        <v>4036.3803762707607</v>
      </c>
      <c r="H15" s="69">
        <f t="shared" si="0"/>
        <v>4791.6475972718226</v>
      </c>
      <c r="I15" s="69">
        <f t="shared" si="0"/>
        <v>5561.488367785596</v>
      </c>
      <c r="J15" s="69">
        <f t="shared" si="0"/>
        <v>3466.0852867332533</v>
      </c>
      <c r="K15" s="69">
        <f t="shared" si="0"/>
        <v>2921.912340922679</v>
      </c>
      <c r="L15" s="69">
        <f t="shared" si="0"/>
        <v>3708.056164780382</v>
      </c>
      <c r="M15" s="69">
        <f t="shared" si="0"/>
        <v>2923.3120055477375</v>
      </c>
      <c r="N15" s="69">
        <f t="shared" si="0"/>
        <v>3458.4330667416571</v>
      </c>
      <c r="O15" s="69">
        <f t="shared" si="0"/>
        <v>2644.0784439087652</v>
      </c>
      <c r="P15" s="69">
        <f t="shared" si="0"/>
        <v>2157.4130402175851</v>
      </c>
      <c r="Q15" s="69">
        <f t="shared" si="0"/>
        <v>2179.774579851894</v>
      </c>
      <c r="R15" s="69">
        <f t="shared" si="0"/>
        <v>3512.9398102811397</v>
      </c>
      <c r="S15" s="69">
        <f t="shared" si="0"/>
        <v>4075.9170154446401</v>
      </c>
      <c r="T15" s="69">
        <f t="shared" si="0"/>
        <v>5489.1992092286482</v>
      </c>
      <c r="U15" s="69">
        <f t="shared" si="0"/>
        <v>4908.8942453077934</v>
      </c>
      <c r="V15" s="69">
        <f t="shared" si="0"/>
        <v>3560.0332123537687</v>
      </c>
      <c r="W15" s="69">
        <f t="shared" si="0"/>
        <v>2725.6026964874104</v>
      </c>
      <c r="X15" s="69">
        <f t="shared" si="0"/>
        <v>2177.3778201396258</v>
      </c>
      <c r="Y15" s="69">
        <f t="shared" si="0"/>
        <v>2870.2594784492485</v>
      </c>
      <c r="DA15" s="88" t="s">
        <v>826</v>
      </c>
    </row>
    <row r="16" spans="1:105" ht="12" customHeight="1" x14ac:dyDescent="0.25">
      <c r="A16" s="28" t="s">
        <v>91</v>
      </c>
      <c r="B16" s="72"/>
      <c r="C16" s="72">
        <f>IF(RES_hh_tes_in!C16=0,0,1000*11630*RES_hh_tes_in!C16/RES_hh_num_in!C$3)</f>
        <v>0</v>
      </c>
      <c r="D16" s="72">
        <f>IF(RES_hh_tes_in!D16=0,0,1000*11630*RES_hh_tes_in!D16/RES_hh_num_in!D$3)</f>
        <v>1326.5894124235137</v>
      </c>
      <c r="E16" s="72">
        <f>IF(RES_hh_tes_in!E16=0,0,1000*11630*RES_hh_tes_in!E16/RES_hh_num_in!E$3)</f>
        <v>3540.209691670228</v>
      </c>
      <c r="F16" s="72">
        <f>IF(RES_hh_tes_in!F16=0,0,1000*11630*RES_hh_tes_in!F16/RES_hh_num_in!F$3)</f>
        <v>3527.1982653015143</v>
      </c>
      <c r="G16" s="72">
        <f>IF(RES_hh_tes_in!G16=0,0,1000*11630*RES_hh_tes_in!G16/RES_hh_num_in!G$3)</f>
        <v>4036.3803762707607</v>
      </c>
      <c r="H16" s="72">
        <f>IF(RES_hh_tes_in!H16=0,0,1000*11630*RES_hh_tes_in!H16/RES_hh_num_in!H$3)</f>
        <v>4791.6475972718226</v>
      </c>
      <c r="I16" s="72">
        <f>IF(RES_hh_tes_in!I16=0,0,1000*11630*RES_hh_tes_in!I16/RES_hh_num_in!I$3)</f>
        <v>5561.488367785596</v>
      </c>
      <c r="J16" s="72">
        <f>IF(RES_hh_tes_in!J16=0,0,1000*11630*RES_hh_tes_in!J16/RES_hh_num_in!J$3)</f>
        <v>3466.0852867332533</v>
      </c>
      <c r="K16" s="72">
        <f>IF(RES_hh_tes_in!K16=0,0,1000*11630*RES_hh_tes_in!K16/RES_hh_num_in!K$3)</f>
        <v>2921.912340922679</v>
      </c>
      <c r="L16" s="72">
        <f>IF(RES_hh_tes_in!L16=0,0,1000*11630*RES_hh_tes_in!L16/RES_hh_num_in!L$3)</f>
        <v>3708.056164780382</v>
      </c>
      <c r="M16" s="72">
        <f>IF(RES_hh_tes_in!M16=0,0,1000*11630*RES_hh_tes_in!M16/RES_hh_num_in!M$3)</f>
        <v>2923.3120055477375</v>
      </c>
      <c r="N16" s="72">
        <f>IF(RES_hh_tes_in!N16=0,0,1000*11630*RES_hh_tes_in!N16/RES_hh_num_in!N$3)</f>
        <v>3458.4330667416571</v>
      </c>
      <c r="O16" s="72">
        <f>IF(RES_hh_tes_in!O16=0,0,1000*11630*RES_hh_tes_in!O16/RES_hh_num_in!O$3)</f>
        <v>2644.0784439087652</v>
      </c>
      <c r="P16" s="72">
        <f>IF(RES_hh_tes_in!P16=0,0,1000*11630*RES_hh_tes_in!P16/RES_hh_num_in!P$3)</f>
        <v>2157.4130402175851</v>
      </c>
      <c r="Q16" s="72">
        <f>IF(RES_hh_tes_in!Q16=0,0,1000*11630*RES_hh_tes_in!Q16/RES_hh_num_in!Q$3)</f>
        <v>2179.774579851894</v>
      </c>
      <c r="R16" s="72">
        <f>IF(RES_hh_tes_in!R16=0,0,1000*11630*RES_hh_tes_in!R16/RES_hh_num_in!R$3)</f>
        <v>3512.9398102811397</v>
      </c>
      <c r="S16" s="72">
        <f>IF(RES_hh_tes_in!S16=0,0,1000*11630*RES_hh_tes_in!S16/RES_hh_num_in!S$3)</f>
        <v>4075.9170154446401</v>
      </c>
      <c r="T16" s="72">
        <f>IF(RES_hh_tes_in!T16=0,0,1000*11630*RES_hh_tes_in!T16/RES_hh_num_in!T$3)</f>
        <v>5489.1992092286482</v>
      </c>
      <c r="U16" s="72">
        <f>IF(RES_hh_tes_in!U16=0,0,1000*11630*RES_hh_tes_in!U16/RES_hh_num_in!U$3)</f>
        <v>4908.8942453077934</v>
      </c>
      <c r="V16" s="72">
        <f>IF(RES_hh_tes_in!V16=0,0,1000*11630*RES_hh_tes_in!V16/RES_hh_num_in!V$3)</f>
        <v>3560.0332123537687</v>
      </c>
      <c r="W16" s="72">
        <f>IF(RES_hh_tes_in!W16=0,0,1000*11630*RES_hh_tes_in!W16/RES_hh_num_in!W$3)</f>
        <v>2725.6026964874104</v>
      </c>
      <c r="X16" s="72">
        <f>IF(RES_hh_tes_in!X16=0,0,1000*11630*RES_hh_tes_in!X16/RES_hh_num_in!X$3)</f>
        <v>2177.3778201396258</v>
      </c>
      <c r="Y16" s="72">
        <f>IF(RES_hh_tes_in!Y16=0,0,1000*11630*RES_hh_tes_in!Y16/RES_hh_num_in!Y$3)</f>
        <v>2870.2594784492485</v>
      </c>
      <c r="DA16" s="89" t="s">
        <v>827</v>
      </c>
    </row>
    <row r="17" spans="1:105" ht="12.95" customHeight="1" x14ac:dyDescent="0.25">
      <c r="A17" s="68" t="s">
        <v>55</v>
      </c>
      <c r="B17" s="69"/>
      <c r="C17" s="69">
        <f>IF(RES_hh_tes_in!C17=0,0,1000*11630*RES_hh_tes_in!C17/RES_hh_num_in!C17)</f>
        <v>1847.0119463700387</v>
      </c>
      <c r="D17" s="69">
        <f>IF(RES_hh_tes_in!D17=0,0,1000*11630*RES_hh_tes_in!D17/RES_hh_num_in!D17)</f>
        <v>1980.7090848579235</v>
      </c>
      <c r="E17" s="69">
        <f>IF(RES_hh_tes_in!E17=0,0,1000*11630*RES_hh_tes_in!E17/RES_hh_num_in!E17)</f>
        <v>2107.2917877589484</v>
      </c>
      <c r="F17" s="69">
        <f>IF(RES_hh_tes_in!F17=0,0,1000*11630*RES_hh_tes_in!F17/RES_hh_num_in!F17)</f>
        <v>2208.2431718841481</v>
      </c>
      <c r="G17" s="69">
        <f>IF(RES_hh_tes_in!G17=0,0,1000*11630*RES_hh_tes_in!G17/RES_hh_num_in!G17)</f>
        <v>2384.1792962820809</v>
      </c>
      <c r="H17" s="69">
        <f>IF(RES_hh_tes_in!H17=0,0,1000*11630*RES_hh_tes_in!H17/RES_hh_num_in!H17)</f>
        <v>2383.860617095746</v>
      </c>
      <c r="I17" s="69">
        <f>IF(RES_hh_tes_in!I17=0,0,1000*11630*RES_hh_tes_in!I17/RES_hh_num_in!I17)</f>
        <v>2689.4185458969087</v>
      </c>
      <c r="J17" s="69">
        <f>IF(RES_hh_tes_in!J17=0,0,1000*11630*RES_hh_tes_in!J17/RES_hh_num_in!J17)</f>
        <v>2593.3859700110665</v>
      </c>
      <c r="K17" s="69">
        <f>IF(RES_hh_tes_in!K17=0,0,1000*11630*RES_hh_tes_in!K17/RES_hh_num_in!K17)</f>
        <v>2586.7002682470843</v>
      </c>
      <c r="L17" s="69">
        <f>IF(RES_hh_tes_in!L17=0,0,1000*11630*RES_hh_tes_in!L17/RES_hh_num_in!L17)</f>
        <v>2561.8368552294114</v>
      </c>
      <c r="M17" s="69">
        <f>IF(RES_hh_tes_in!M17=0,0,1000*11630*RES_hh_tes_in!M17/RES_hh_num_in!M17)</f>
        <v>2566.4075598857617</v>
      </c>
      <c r="N17" s="69">
        <f>IF(RES_hh_tes_in!N17=0,0,1000*11630*RES_hh_tes_in!N17/RES_hh_num_in!N17)</f>
        <v>2416.328588480008</v>
      </c>
      <c r="O17" s="69">
        <f>IF(RES_hh_tes_in!O17=0,0,1000*11630*RES_hh_tes_in!O17/RES_hh_num_in!O17)</f>
        <v>2227.7869733355756</v>
      </c>
      <c r="P17" s="69">
        <f>IF(RES_hh_tes_in!P17=0,0,1000*11630*RES_hh_tes_in!P17/RES_hh_num_in!P17)</f>
        <v>2197.6898076416733</v>
      </c>
      <c r="Q17" s="69">
        <f>IF(RES_hh_tes_in!Q17=0,0,1000*11630*RES_hh_tes_in!Q17/RES_hh_num_in!Q17)</f>
        <v>2264.6126370733145</v>
      </c>
      <c r="R17" s="69">
        <f>IF(RES_hh_tes_in!R17=0,0,1000*11630*RES_hh_tes_in!R17/RES_hh_num_in!R17)</f>
        <v>2346.3569969438631</v>
      </c>
      <c r="S17" s="69">
        <f>IF(RES_hh_tes_in!S17=0,0,1000*11630*RES_hh_tes_in!S17/RES_hh_num_in!S17)</f>
        <v>2462.3958262783945</v>
      </c>
      <c r="T17" s="69">
        <f>IF(RES_hh_tes_in!T17=0,0,1000*11630*RES_hh_tes_in!T17/RES_hh_num_in!T17)</f>
        <v>2403.9930677849193</v>
      </c>
      <c r="U17" s="69">
        <f>IF(RES_hh_tes_in!U17=0,0,1000*11630*RES_hh_tes_in!U17/RES_hh_num_in!U17)</f>
        <v>2364.0138385784471</v>
      </c>
      <c r="V17" s="69">
        <f>IF(RES_hh_tes_in!V17=0,0,1000*11630*RES_hh_tes_in!V17/RES_hh_num_in!V17)</f>
        <v>2382.6081179181433</v>
      </c>
      <c r="W17" s="69">
        <f>IF(RES_hh_tes_in!W17=0,0,1000*11630*RES_hh_tes_in!W17/RES_hh_num_in!W17)</f>
        <v>2380.4202364143048</v>
      </c>
      <c r="X17" s="69">
        <f>IF(RES_hh_tes_in!X17=0,0,1000*11630*RES_hh_tes_in!X17/RES_hh_num_in!X17)</f>
        <v>2295.1774685535074</v>
      </c>
      <c r="Y17" s="69">
        <f>IF(RES_hh_tes_in!Y17=0,0,1000*11630*RES_hh_tes_in!Y17/RES_hh_num_in!Y17)</f>
        <v>2183.1807194131206</v>
      </c>
      <c r="DA17" s="88" t="s">
        <v>828</v>
      </c>
    </row>
    <row r="18" spans="1:105" ht="12" customHeight="1" x14ac:dyDescent="0.25">
      <c r="A18" s="28" t="s">
        <v>51</v>
      </c>
      <c r="B18" s="72"/>
      <c r="C18" s="72">
        <f>IF(RES_hh_tes_in!C18=0,0,1000*11630*RES_hh_tes_in!C18/RES_hh_num_in!C18)</f>
        <v>0</v>
      </c>
      <c r="D18" s="72">
        <f>IF(RES_hh_tes_in!D18=0,0,1000*11630*RES_hh_tes_in!D18/RES_hh_num_in!D18)</f>
        <v>0</v>
      </c>
      <c r="E18" s="72">
        <f>IF(RES_hh_tes_in!E18=0,0,1000*11630*RES_hh_tes_in!E18/RES_hh_num_in!E18)</f>
        <v>0</v>
      </c>
      <c r="F18" s="72">
        <f>IF(RES_hh_tes_in!F18=0,0,1000*11630*RES_hh_tes_in!F18/RES_hh_num_in!F18)</f>
        <v>0</v>
      </c>
      <c r="G18" s="72">
        <f>IF(RES_hh_tes_in!G18=0,0,1000*11630*RES_hh_tes_in!G18/RES_hh_num_in!G18)</f>
        <v>0</v>
      </c>
      <c r="H18" s="72">
        <f>IF(RES_hh_tes_in!H18=0,0,1000*11630*RES_hh_tes_in!H18/RES_hh_num_in!H18)</f>
        <v>0</v>
      </c>
      <c r="I18" s="72">
        <f>IF(RES_hh_tes_in!I18=0,0,1000*11630*RES_hh_tes_in!I18/RES_hh_num_in!I18)</f>
        <v>0</v>
      </c>
      <c r="J18" s="72">
        <f>IF(RES_hh_tes_in!J18=0,0,1000*11630*RES_hh_tes_in!J18/RES_hh_num_in!J18)</f>
        <v>0</v>
      </c>
      <c r="K18" s="72">
        <f>IF(RES_hh_tes_in!K18=0,0,1000*11630*RES_hh_tes_in!K18/RES_hh_num_in!K18)</f>
        <v>0</v>
      </c>
      <c r="L18" s="72">
        <f>IF(RES_hh_tes_in!L18=0,0,1000*11630*RES_hh_tes_in!L18/RES_hh_num_in!L18)</f>
        <v>0</v>
      </c>
      <c r="M18" s="72">
        <f>IF(RES_hh_tes_in!M18=0,0,1000*11630*RES_hh_tes_in!M18/RES_hh_num_in!M18)</f>
        <v>0</v>
      </c>
      <c r="N18" s="72">
        <f>IF(RES_hh_tes_in!N18=0,0,1000*11630*RES_hh_tes_in!N18/RES_hh_num_in!N18)</f>
        <v>0</v>
      </c>
      <c r="O18" s="72">
        <f>IF(RES_hh_tes_in!O18=0,0,1000*11630*RES_hh_tes_in!O18/RES_hh_num_in!O18)</f>
        <v>0</v>
      </c>
      <c r="P18" s="72">
        <f>IF(RES_hh_tes_in!P18=0,0,1000*11630*RES_hh_tes_in!P18/RES_hh_num_in!P18)</f>
        <v>0</v>
      </c>
      <c r="Q18" s="72">
        <f>IF(RES_hh_tes_in!Q18=0,0,1000*11630*RES_hh_tes_in!Q18/RES_hh_num_in!Q18)</f>
        <v>0</v>
      </c>
      <c r="R18" s="72">
        <f>IF(RES_hh_tes_in!R18=0,0,1000*11630*RES_hh_tes_in!R18/RES_hh_num_in!R18)</f>
        <v>0</v>
      </c>
      <c r="S18" s="72">
        <f>IF(RES_hh_tes_in!S18=0,0,1000*11630*RES_hh_tes_in!S18/RES_hh_num_in!S18)</f>
        <v>0</v>
      </c>
      <c r="T18" s="72">
        <f>IF(RES_hh_tes_in!T18=0,0,1000*11630*RES_hh_tes_in!T18/RES_hh_num_in!T18)</f>
        <v>0</v>
      </c>
      <c r="U18" s="72">
        <f>IF(RES_hh_tes_in!U18=0,0,1000*11630*RES_hh_tes_in!U18/RES_hh_num_in!U18)</f>
        <v>0</v>
      </c>
      <c r="V18" s="72">
        <f>IF(RES_hh_tes_in!V18=0,0,1000*11630*RES_hh_tes_in!V18/RES_hh_num_in!V18)</f>
        <v>0</v>
      </c>
      <c r="W18" s="72">
        <f>IF(RES_hh_tes_in!W18=0,0,1000*11630*RES_hh_tes_in!W18/RES_hh_num_in!W18)</f>
        <v>0</v>
      </c>
      <c r="X18" s="72">
        <f>IF(RES_hh_tes_in!X18=0,0,1000*11630*RES_hh_tes_in!X18/RES_hh_num_in!X18)</f>
        <v>0</v>
      </c>
      <c r="Y18" s="72">
        <f>IF(RES_hh_tes_in!Y18=0,0,1000*11630*RES_hh_tes_in!Y18/RES_hh_num_in!Y18)</f>
        <v>0</v>
      </c>
      <c r="DA18" s="89" t="s">
        <v>829</v>
      </c>
    </row>
    <row r="19" spans="1:105" s="2" customFormat="1" ht="12" customHeight="1" x14ac:dyDescent="0.25">
      <c r="A19" s="28" t="s">
        <v>74</v>
      </c>
      <c r="B19" s="72"/>
      <c r="C19" s="72">
        <f>IF(RES_hh_tes_in!C19=0,0,1000*11630*RES_hh_tes_in!C19/RES_hh_num_in!C19)</f>
        <v>1713.8332943279843</v>
      </c>
      <c r="D19" s="72">
        <f>IF(RES_hh_tes_in!D19=0,0,1000*11630*RES_hh_tes_in!D19/RES_hh_num_in!D19)</f>
        <v>2022.9770935029596</v>
      </c>
      <c r="E19" s="72">
        <f>IF(RES_hh_tes_in!E19=0,0,1000*11630*RES_hh_tes_in!E19/RES_hh_num_in!E19)</f>
        <v>2133.9646340752047</v>
      </c>
      <c r="F19" s="72">
        <f>IF(RES_hh_tes_in!F19=0,0,1000*11630*RES_hh_tes_in!F19/RES_hh_num_in!F19)</f>
        <v>2187.8220215806159</v>
      </c>
      <c r="G19" s="72">
        <f>IF(RES_hh_tes_in!G19=0,0,1000*11630*RES_hh_tes_in!G19/RES_hh_num_in!G19)</f>
        <v>2389.371004375505</v>
      </c>
      <c r="H19" s="72">
        <f>IF(RES_hh_tes_in!H19=0,0,1000*11630*RES_hh_tes_in!H19/RES_hh_num_in!H19)</f>
        <v>2283.8662098118798</v>
      </c>
      <c r="I19" s="72">
        <f>IF(RES_hh_tes_in!I19=0,0,1000*11630*RES_hh_tes_in!I19/RES_hh_num_in!I19)</f>
        <v>2288.993555519351</v>
      </c>
      <c r="J19" s="72">
        <f>IF(RES_hh_tes_in!J19=0,0,1000*11630*RES_hh_tes_in!J19/RES_hh_num_in!J19)</f>
        <v>2414.5120229652548</v>
      </c>
      <c r="K19" s="72">
        <f>IF(RES_hh_tes_in!K19=0,0,1000*11630*RES_hh_tes_in!K19/RES_hh_num_in!K19)</f>
        <v>2485.9024751860065</v>
      </c>
      <c r="L19" s="72">
        <f>IF(RES_hh_tes_in!L19=0,0,1000*11630*RES_hh_tes_in!L19/RES_hh_num_in!L19)</f>
        <v>2454.4690726997183</v>
      </c>
      <c r="M19" s="72">
        <f>IF(RES_hh_tes_in!M19=0,0,1000*11630*RES_hh_tes_in!M19/RES_hh_num_in!M19)</f>
        <v>2412.784095404103</v>
      </c>
      <c r="N19" s="72">
        <f>IF(RES_hh_tes_in!N19=0,0,1000*11630*RES_hh_tes_in!N19/RES_hh_num_in!N19)</f>
        <v>2068.7525797683866</v>
      </c>
      <c r="O19" s="72">
        <f>IF(RES_hh_tes_in!O19=0,0,1000*11630*RES_hh_tes_in!O19/RES_hh_num_in!O19)</f>
        <v>969.82862906370804</v>
      </c>
      <c r="P19" s="72">
        <f>IF(RES_hh_tes_in!P19=0,0,1000*11630*RES_hh_tes_in!P19/RES_hh_num_in!P19)</f>
        <v>1542.1777320911694</v>
      </c>
      <c r="Q19" s="72">
        <f>IF(RES_hh_tes_in!Q19=0,0,1000*11630*RES_hh_tes_in!Q19/RES_hh_num_in!Q19)</f>
        <v>2469.8269318344969</v>
      </c>
      <c r="R19" s="72">
        <f>IF(RES_hh_tes_in!R19=0,0,1000*11630*RES_hh_tes_in!R19/RES_hh_num_in!R19)</f>
        <v>2484.8039314832954</v>
      </c>
      <c r="S19" s="72">
        <f>IF(RES_hh_tes_in!S19=0,0,1000*11630*RES_hh_tes_in!S19/RES_hh_num_in!S19)</f>
        <v>2529.8065822825729</v>
      </c>
      <c r="T19" s="72">
        <f>IF(RES_hh_tes_in!T19=0,0,1000*11630*RES_hh_tes_in!T19/RES_hh_num_in!T19)</f>
        <v>2503.0012626152134</v>
      </c>
      <c r="U19" s="72">
        <f>IF(RES_hh_tes_in!U19=0,0,1000*11630*RES_hh_tes_in!U19/RES_hh_num_in!U19)</f>
        <v>2428.8711845925527</v>
      </c>
      <c r="V19" s="72">
        <f>IF(RES_hh_tes_in!V19=0,0,1000*11630*RES_hh_tes_in!V19/RES_hh_num_in!V19)</f>
        <v>1957.8107033380882</v>
      </c>
      <c r="W19" s="72">
        <f>IF(RES_hh_tes_in!W19=0,0,1000*11630*RES_hh_tes_in!W19/RES_hh_num_in!W19)</f>
        <v>1877.5809701220314</v>
      </c>
      <c r="X19" s="72">
        <f>IF(RES_hh_tes_in!X19=0,0,1000*11630*RES_hh_tes_in!X19/RES_hh_num_in!X19)</f>
        <v>1949.3753804038115</v>
      </c>
      <c r="Y19" s="72">
        <f>IF(RES_hh_tes_in!Y19=0,0,1000*11630*RES_hh_tes_in!Y19/RES_hh_num_in!Y19)</f>
        <v>1584.6905550517233</v>
      </c>
      <c r="DA19" s="89" t="s">
        <v>830</v>
      </c>
    </row>
    <row r="20" spans="1:105" ht="12" customHeight="1" x14ac:dyDescent="0.25">
      <c r="A20" s="28" t="s">
        <v>200</v>
      </c>
      <c r="B20" s="72"/>
      <c r="C20" s="72">
        <f>IF(RES_hh_tes_in!C20=0,0,1000*11630*RES_hh_tes_in!C20/RES_hh_num_in!C20)</f>
        <v>1621.1765771911739</v>
      </c>
      <c r="D20" s="72">
        <f>IF(RES_hh_tes_in!D20=0,0,1000*11630*RES_hh_tes_in!D20/RES_hh_num_in!D20)</f>
        <v>1993.3310541184135</v>
      </c>
      <c r="E20" s="72">
        <f>IF(RES_hh_tes_in!E20=0,0,1000*11630*RES_hh_tes_in!E20/RES_hh_num_in!E20)</f>
        <v>2167.4455500178892</v>
      </c>
      <c r="F20" s="72">
        <f>IF(RES_hh_tes_in!F20=0,0,1000*11630*RES_hh_tes_in!F20/RES_hh_num_in!F20)</f>
        <v>2170.2561940883979</v>
      </c>
      <c r="G20" s="72">
        <f>IF(RES_hh_tes_in!G20=0,0,1000*11630*RES_hh_tes_in!G20/RES_hh_num_in!G20)</f>
        <v>2231.41110248322</v>
      </c>
      <c r="H20" s="72">
        <f>IF(RES_hh_tes_in!H20=0,0,1000*11630*RES_hh_tes_in!H20/RES_hh_num_in!H20)</f>
        <v>2520.1839588154112</v>
      </c>
      <c r="I20" s="72">
        <f>IF(RES_hh_tes_in!I20=0,0,1000*11630*RES_hh_tes_in!I20/RES_hh_num_in!I20)</f>
        <v>2467.2989143529708</v>
      </c>
      <c r="J20" s="72">
        <f>IF(RES_hh_tes_in!J20=0,0,1000*11630*RES_hh_tes_in!J20/RES_hh_num_in!J20)</f>
        <v>2460.7996675370418</v>
      </c>
      <c r="K20" s="72">
        <f>IF(RES_hh_tes_in!K20=0,0,1000*11630*RES_hh_tes_in!K20/RES_hh_num_in!K20)</f>
        <v>2478.3261037353482</v>
      </c>
      <c r="L20" s="72">
        <f>IF(RES_hh_tes_in!L20=0,0,1000*11630*RES_hh_tes_in!L20/RES_hh_num_in!L20)</f>
        <v>2346.3838818029576</v>
      </c>
      <c r="M20" s="72">
        <f>IF(RES_hh_tes_in!M20=0,0,1000*11630*RES_hh_tes_in!M20/RES_hh_num_in!M20)</f>
        <v>2369.8429358216649</v>
      </c>
      <c r="N20" s="72">
        <f>IF(RES_hh_tes_in!N20=0,0,1000*11630*RES_hh_tes_in!N20/RES_hh_num_in!N20)</f>
        <v>2051.6953790403504</v>
      </c>
      <c r="O20" s="72">
        <f>IF(RES_hh_tes_in!O20=0,0,1000*11630*RES_hh_tes_in!O20/RES_hh_num_in!O20)</f>
        <v>997.66895052496318</v>
      </c>
      <c r="P20" s="72">
        <f>IF(RES_hh_tes_in!P20=0,0,1000*11630*RES_hh_tes_in!P20/RES_hh_num_in!P20)</f>
        <v>56.858939274501736</v>
      </c>
      <c r="Q20" s="72">
        <f>IF(RES_hh_tes_in!Q20=0,0,1000*11630*RES_hh_tes_in!Q20/RES_hh_num_in!Q20)</f>
        <v>2409.8088882986931</v>
      </c>
      <c r="R20" s="72">
        <f>IF(RES_hh_tes_in!R20=0,0,1000*11630*RES_hh_tes_in!R20/RES_hh_num_in!R20)</f>
        <v>2328.6542462625066</v>
      </c>
      <c r="S20" s="72">
        <f>IF(RES_hh_tes_in!S20=0,0,1000*11630*RES_hh_tes_in!S20/RES_hh_num_in!S20)</f>
        <v>2342.6347631144472</v>
      </c>
      <c r="T20" s="72">
        <f>IF(RES_hh_tes_in!T20=0,0,1000*11630*RES_hh_tes_in!T20/RES_hh_num_in!T20)</f>
        <v>0</v>
      </c>
      <c r="U20" s="72">
        <f>IF(RES_hh_tes_in!U20=0,0,1000*11630*RES_hh_tes_in!U20/RES_hh_num_in!U20)</f>
        <v>2710.2383687025772</v>
      </c>
      <c r="V20" s="72">
        <f>IF(RES_hh_tes_in!V20=0,0,1000*11630*RES_hh_tes_in!V20/RES_hh_num_in!V20)</f>
        <v>2737.2526182087895</v>
      </c>
      <c r="W20" s="72">
        <f>IF(RES_hh_tes_in!W20=0,0,1000*11630*RES_hh_tes_in!W20/RES_hh_num_in!W20)</f>
        <v>2258.7570805353839</v>
      </c>
      <c r="X20" s="72">
        <f>IF(RES_hh_tes_in!X20=0,0,1000*11630*RES_hh_tes_in!X20/RES_hh_num_in!X20)</f>
        <v>1582.1099776962349</v>
      </c>
      <c r="Y20" s="72">
        <f>IF(RES_hh_tes_in!Y20=0,0,1000*11630*RES_hh_tes_in!Y20/RES_hh_num_in!Y20)</f>
        <v>1101.7455546780873</v>
      </c>
      <c r="DA20" s="89" t="s">
        <v>831</v>
      </c>
    </row>
    <row r="21" spans="1:105" ht="12" customHeight="1" x14ac:dyDescent="0.25">
      <c r="A21" s="28" t="s">
        <v>189</v>
      </c>
      <c r="B21" s="72"/>
      <c r="C21" s="72">
        <f>IF(RES_hh_tes_in!C21=0,0,1000*11630*RES_hh_tes_in!C21/RES_hh_num_in!C21)</f>
        <v>0</v>
      </c>
      <c r="D21" s="72">
        <f>IF(RES_hh_tes_in!D21=0,0,1000*11630*RES_hh_tes_in!D21/RES_hh_num_in!D21)</f>
        <v>0</v>
      </c>
      <c r="E21" s="72">
        <f>IF(RES_hh_tes_in!E21=0,0,1000*11630*RES_hh_tes_in!E21/RES_hh_num_in!E21)</f>
        <v>0</v>
      </c>
      <c r="F21" s="72">
        <f>IF(RES_hh_tes_in!F21=0,0,1000*11630*RES_hh_tes_in!F21/RES_hh_num_in!F21)</f>
        <v>0</v>
      </c>
      <c r="G21" s="72">
        <f>IF(RES_hh_tes_in!G21=0,0,1000*11630*RES_hh_tes_in!G21/RES_hh_num_in!G21)</f>
        <v>0</v>
      </c>
      <c r="H21" s="72">
        <f>IF(RES_hh_tes_in!H21=0,0,1000*11630*RES_hh_tes_in!H21/RES_hh_num_in!H21)</f>
        <v>0</v>
      </c>
      <c r="I21" s="72">
        <f>IF(RES_hh_tes_in!I21=0,0,1000*11630*RES_hh_tes_in!I21/RES_hh_num_in!I21)</f>
        <v>0</v>
      </c>
      <c r="J21" s="72">
        <f>IF(RES_hh_tes_in!J21=0,0,1000*11630*RES_hh_tes_in!J21/RES_hh_num_in!J21)</f>
        <v>0</v>
      </c>
      <c r="K21" s="72">
        <f>IF(RES_hh_tes_in!K21=0,0,1000*11630*RES_hh_tes_in!K21/RES_hh_num_in!K21)</f>
        <v>0</v>
      </c>
      <c r="L21" s="72">
        <f>IF(RES_hh_tes_in!L21=0,0,1000*11630*RES_hh_tes_in!L21/RES_hh_num_in!L21)</f>
        <v>0</v>
      </c>
      <c r="M21" s="72">
        <f>IF(RES_hh_tes_in!M21=0,0,1000*11630*RES_hh_tes_in!M21/RES_hh_num_in!M21)</f>
        <v>0</v>
      </c>
      <c r="N21" s="72">
        <f>IF(RES_hh_tes_in!N21=0,0,1000*11630*RES_hh_tes_in!N21/RES_hh_num_in!N21)</f>
        <v>0</v>
      </c>
      <c r="O21" s="72">
        <f>IF(RES_hh_tes_in!O21=0,0,1000*11630*RES_hh_tes_in!O21/RES_hh_num_in!O21)</f>
        <v>0</v>
      </c>
      <c r="P21" s="72">
        <f>IF(RES_hh_tes_in!P21=0,0,1000*11630*RES_hh_tes_in!P21/RES_hh_num_in!P21)</f>
        <v>0</v>
      </c>
      <c r="Q21" s="72">
        <f>IF(RES_hh_tes_in!Q21=0,0,1000*11630*RES_hh_tes_in!Q21/RES_hh_num_in!Q21)</f>
        <v>0</v>
      </c>
      <c r="R21" s="72">
        <f>IF(RES_hh_tes_in!R21=0,0,1000*11630*RES_hh_tes_in!R21/RES_hh_num_in!R21)</f>
        <v>0</v>
      </c>
      <c r="S21" s="72">
        <f>IF(RES_hh_tes_in!S21=0,0,1000*11630*RES_hh_tes_in!S21/RES_hh_num_in!S21)</f>
        <v>0</v>
      </c>
      <c r="T21" s="72">
        <f>IF(RES_hh_tes_in!T21=0,0,1000*11630*RES_hh_tes_in!T21/RES_hh_num_in!T21)</f>
        <v>0</v>
      </c>
      <c r="U21" s="72">
        <f>IF(RES_hh_tes_in!U21=0,0,1000*11630*RES_hh_tes_in!U21/RES_hh_num_in!U21)</f>
        <v>0</v>
      </c>
      <c r="V21" s="72">
        <f>IF(RES_hh_tes_in!V21=0,0,1000*11630*RES_hh_tes_in!V21/RES_hh_num_in!V21)</f>
        <v>0</v>
      </c>
      <c r="W21" s="72">
        <f>IF(RES_hh_tes_in!W21=0,0,1000*11630*RES_hh_tes_in!W21/RES_hh_num_in!W21)</f>
        <v>0</v>
      </c>
      <c r="X21" s="72">
        <f>IF(RES_hh_tes_in!X21=0,0,1000*11630*RES_hh_tes_in!X21/RES_hh_num_in!X21)</f>
        <v>0</v>
      </c>
      <c r="Y21" s="72">
        <f>IF(RES_hh_tes_in!Y21=0,0,1000*11630*RES_hh_tes_in!Y21/RES_hh_num_in!Y21)</f>
        <v>0</v>
      </c>
      <c r="DA21" s="89" t="s">
        <v>832</v>
      </c>
    </row>
    <row r="22" spans="1:105" ht="12" customHeight="1" x14ac:dyDescent="0.25">
      <c r="A22" s="28" t="s">
        <v>202</v>
      </c>
      <c r="B22" s="72"/>
      <c r="C22" s="72">
        <f>IF(RES_hh_tes_in!C22=0,0,1000*11630*RES_hh_tes_in!C22/RES_hh_num_in!C22)</f>
        <v>0</v>
      </c>
      <c r="D22" s="72">
        <f>IF(RES_hh_tes_in!D22=0,0,1000*11630*RES_hh_tes_in!D22/RES_hh_num_in!D22)</f>
        <v>1974.1894597054295</v>
      </c>
      <c r="E22" s="72">
        <f>IF(RES_hh_tes_in!E22=0,0,1000*11630*RES_hh_tes_in!E22/RES_hh_num_in!E22)</f>
        <v>1840.6820825455768</v>
      </c>
      <c r="F22" s="72">
        <f>IF(RES_hh_tes_in!F22=0,0,1000*11630*RES_hh_tes_in!F22/RES_hh_num_in!F22)</f>
        <v>1977.8735940269707</v>
      </c>
      <c r="G22" s="72">
        <f>IF(RES_hh_tes_in!G22=0,0,1000*11630*RES_hh_tes_in!G22/RES_hh_num_in!G22)</f>
        <v>2371.9739637349858</v>
      </c>
      <c r="H22" s="72">
        <f>IF(RES_hh_tes_in!H22=0,0,1000*11630*RES_hh_tes_in!H22/RES_hh_num_in!H22)</f>
        <v>2008.4903664616995</v>
      </c>
      <c r="I22" s="72">
        <f>IF(RES_hh_tes_in!I22=0,0,1000*11630*RES_hh_tes_in!I22/RES_hh_num_in!I22)</f>
        <v>2121.8572439823624</v>
      </c>
      <c r="J22" s="72">
        <f>IF(RES_hh_tes_in!J22=0,0,1000*11630*RES_hh_tes_in!J22/RES_hh_num_in!J22)</f>
        <v>2689.196651283688</v>
      </c>
      <c r="K22" s="72">
        <f>IF(RES_hh_tes_in!K22=0,0,1000*11630*RES_hh_tes_in!K22/RES_hh_num_in!K22)</f>
        <v>2816.736981659466</v>
      </c>
      <c r="L22" s="72">
        <f>IF(RES_hh_tes_in!L22=0,0,1000*11630*RES_hh_tes_in!L22/RES_hh_num_in!L22)</f>
        <v>2363.8209681203957</v>
      </c>
      <c r="M22" s="72">
        <f>IF(RES_hh_tes_in!M22=0,0,1000*11630*RES_hh_tes_in!M22/RES_hh_num_in!M22)</f>
        <v>2460.168611119278</v>
      </c>
      <c r="N22" s="72">
        <f>IF(RES_hh_tes_in!N22=0,0,1000*11630*RES_hh_tes_in!N22/RES_hh_num_in!N22)</f>
        <v>1824.7507394510574</v>
      </c>
      <c r="O22" s="72">
        <f>IF(RES_hh_tes_in!O22=0,0,1000*11630*RES_hh_tes_in!O22/RES_hh_num_in!O22)</f>
        <v>239.63971461637979</v>
      </c>
      <c r="P22" s="72">
        <f>IF(RES_hh_tes_in!P22=0,0,1000*11630*RES_hh_tes_in!P22/RES_hh_num_in!P22)</f>
        <v>103.1964014947729</v>
      </c>
      <c r="Q22" s="72">
        <f>IF(RES_hh_tes_in!Q22=0,0,1000*11630*RES_hh_tes_in!Q22/RES_hh_num_in!Q22)</f>
        <v>2460.7142943188146</v>
      </c>
      <c r="R22" s="72">
        <f>IF(RES_hh_tes_in!R22=0,0,1000*11630*RES_hh_tes_in!R22/RES_hh_num_in!R22)</f>
        <v>2481.8208773123397</v>
      </c>
      <c r="S22" s="72">
        <f>IF(RES_hh_tes_in!S22=0,0,1000*11630*RES_hh_tes_in!S22/RES_hh_num_in!S22)</f>
        <v>2556.2164582694172</v>
      </c>
      <c r="T22" s="72">
        <f>IF(RES_hh_tes_in!T22=0,0,1000*11630*RES_hh_tes_in!T22/RES_hh_num_in!T22)</f>
        <v>2519.6604877585846</v>
      </c>
      <c r="U22" s="72">
        <f>IF(RES_hh_tes_in!U22=0,0,1000*11630*RES_hh_tes_in!U22/RES_hh_num_in!U22)</f>
        <v>2588.2481261925009</v>
      </c>
      <c r="V22" s="72">
        <f>IF(RES_hh_tes_in!V22=0,0,1000*11630*RES_hh_tes_in!V22/RES_hh_num_in!V22)</f>
        <v>2583.3954265909401</v>
      </c>
      <c r="W22" s="72">
        <f>IF(RES_hh_tes_in!W22=0,0,1000*11630*RES_hh_tes_in!W22/RES_hh_num_in!W22)</f>
        <v>2536.1557822476816</v>
      </c>
      <c r="X22" s="72">
        <f>IF(RES_hh_tes_in!X22=0,0,1000*11630*RES_hh_tes_in!X22/RES_hh_num_in!X22)</f>
        <v>2426.6207290246357</v>
      </c>
      <c r="Y22" s="72">
        <f>IF(RES_hh_tes_in!Y22=0,0,1000*11630*RES_hh_tes_in!Y22/RES_hh_num_in!Y22)</f>
        <v>22.964165604837842</v>
      </c>
      <c r="DA22" s="89" t="s">
        <v>833</v>
      </c>
    </row>
    <row r="23" spans="1:105" ht="12" customHeight="1" x14ac:dyDescent="0.25">
      <c r="A23" s="28" t="s">
        <v>197</v>
      </c>
      <c r="B23" s="72"/>
      <c r="C23" s="72">
        <f>IF(RES_hh_tes_in!C23=0,0,1000*11630*RES_hh_tes_in!C23/RES_hh_num_in!C23)</f>
        <v>0</v>
      </c>
      <c r="D23" s="72">
        <f>IF(RES_hh_tes_in!D23=0,0,1000*11630*RES_hh_tes_in!D23/RES_hh_num_in!D23)</f>
        <v>0</v>
      </c>
      <c r="E23" s="72">
        <f>IF(RES_hh_tes_in!E23=0,0,1000*11630*RES_hh_tes_in!E23/RES_hh_num_in!E23)</f>
        <v>0</v>
      </c>
      <c r="F23" s="72">
        <f>IF(RES_hh_tes_in!F23=0,0,1000*11630*RES_hh_tes_in!F23/RES_hh_num_in!F23)</f>
        <v>0</v>
      </c>
      <c r="G23" s="72">
        <f>IF(RES_hh_tes_in!G23=0,0,1000*11630*RES_hh_tes_in!G23/RES_hh_num_in!G23)</f>
        <v>0</v>
      </c>
      <c r="H23" s="72">
        <f>IF(RES_hh_tes_in!H23=0,0,1000*11630*RES_hh_tes_in!H23/RES_hh_num_in!H23)</f>
        <v>0</v>
      </c>
      <c r="I23" s="72">
        <f>IF(RES_hh_tes_in!I23=0,0,1000*11630*RES_hh_tes_in!I23/RES_hh_num_in!I23)</f>
        <v>0</v>
      </c>
      <c r="J23" s="72">
        <f>IF(RES_hh_tes_in!J23=0,0,1000*11630*RES_hh_tes_in!J23/RES_hh_num_in!J23)</f>
        <v>0</v>
      </c>
      <c r="K23" s="72">
        <f>IF(RES_hh_tes_in!K23=0,0,1000*11630*RES_hh_tes_in!K23/RES_hh_num_in!K23)</f>
        <v>0</v>
      </c>
      <c r="L23" s="72">
        <f>IF(RES_hh_tes_in!L23=0,0,1000*11630*RES_hh_tes_in!L23/RES_hh_num_in!L23)</f>
        <v>0</v>
      </c>
      <c r="M23" s="72">
        <f>IF(RES_hh_tes_in!M23=0,0,1000*11630*RES_hh_tes_in!M23/RES_hh_num_in!M23)</f>
        <v>0</v>
      </c>
      <c r="N23" s="72">
        <f>IF(RES_hh_tes_in!N23=0,0,1000*11630*RES_hh_tes_in!N23/RES_hh_num_in!N23)</f>
        <v>0</v>
      </c>
      <c r="O23" s="72">
        <f>IF(RES_hh_tes_in!O23=0,0,1000*11630*RES_hh_tes_in!O23/RES_hh_num_in!O23)</f>
        <v>0</v>
      </c>
      <c r="P23" s="72">
        <f>IF(RES_hh_tes_in!P23=0,0,1000*11630*RES_hh_tes_in!P23/RES_hh_num_in!P23)</f>
        <v>0</v>
      </c>
      <c r="Q23" s="72">
        <f>IF(RES_hh_tes_in!Q23=0,0,1000*11630*RES_hh_tes_in!Q23/RES_hh_num_in!Q23)</f>
        <v>0</v>
      </c>
      <c r="R23" s="72">
        <f>IF(RES_hh_tes_in!R23=0,0,1000*11630*RES_hh_tes_in!R23/RES_hh_num_in!R23)</f>
        <v>0</v>
      </c>
      <c r="S23" s="72">
        <f>IF(RES_hh_tes_in!S23=0,0,1000*11630*RES_hh_tes_in!S23/RES_hh_num_in!S23)</f>
        <v>0</v>
      </c>
      <c r="T23" s="72">
        <f>IF(RES_hh_tes_in!T23=0,0,1000*11630*RES_hh_tes_in!T23/RES_hh_num_in!T23)</f>
        <v>0</v>
      </c>
      <c r="U23" s="72">
        <f>IF(RES_hh_tes_in!U23=0,0,1000*11630*RES_hh_tes_in!U23/RES_hh_num_in!U23)</f>
        <v>0</v>
      </c>
      <c r="V23" s="72">
        <f>IF(RES_hh_tes_in!V23=0,0,1000*11630*RES_hh_tes_in!V23/RES_hh_num_in!V23)</f>
        <v>0</v>
      </c>
      <c r="W23" s="72">
        <f>IF(RES_hh_tes_in!W23=0,0,1000*11630*RES_hh_tes_in!W23/RES_hh_num_in!W23)</f>
        <v>0</v>
      </c>
      <c r="X23" s="72">
        <f>IF(RES_hh_tes_in!X23=0,0,1000*11630*RES_hh_tes_in!X23/RES_hh_num_in!X23)</f>
        <v>0</v>
      </c>
      <c r="Y23" s="72">
        <f>IF(RES_hh_tes_in!Y23=0,0,1000*11630*RES_hh_tes_in!Y23/RES_hh_num_in!Y23)</f>
        <v>0</v>
      </c>
      <c r="DA23" s="89" t="s">
        <v>834</v>
      </c>
    </row>
    <row r="24" spans="1:105" ht="12" customHeight="1" x14ac:dyDescent="0.25">
      <c r="A24" s="28" t="s">
        <v>198</v>
      </c>
      <c r="B24" s="72"/>
      <c r="C24" s="72">
        <f>IF(RES_hh_tes_in!C24=0,0,1000*11630*RES_hh_tes_in!C24/RES_hh_num_in!C24)</f>
        <v>0</v>
      </c>
      <c r="D24" s="72">
        <f>IF(RES_hh_tes_in!D24=0,0,1000*11630*RES_hh_tes_in!D24/RES_hh_num_in!D24)</f>
        <v>0</v>
      </c>
      <c r="E24" s="72">
        <f>IF(RES_hh_tes_in!E24=0,0,1000*11630*RES_hh_tes_in!E24/RES_hh_num_in!E24)</f>
        <v>0</v>
      </c>
      <c r="F24" s="72">
        <f>IF(RES_hh_tes_in!F24=0,0,1000*11630*RES_hh_tes_in!F24/RES_hh_num_in!F24)</f>
        <v>0</v>
      </c>
      <c r="G24" s="72">
        <f>IF(RES_hh_tes_in!G24=0,0,1000*11630*RES_hh_tes_in!G24/RES_hh_num_in!G24)</f>
        <v>0</v>
      </c>
      <c r="H24" s="72">
        <f>IF(RES_hh_tes_in!H24=0,0,1000*11630*RES_hh_tes_in!H24/RES_hh_num_in!H24)</f>
        <v>0</v>
      </c>
      <c r="I24" s="72">
        <f>IF(RES_hh_tes_in!I24=0,0,1000*11630*RES_hh_tes_in!I24/RES_hh_num_in!I24)</f>
        <v>0</v>
      </c>
      <c r="J24" s="72">
        <f>IF(RES_hh_tes_in!J24=0,0,1000*11630*RES_hh_tes_in!J24/RES_hh_num_in!J24)</f>
        <v>0</v>
      </c>
      <c r="K24" s="72">
        <f>IF(RES_hh_tes_in!K24=0,0,1000*11630*RES_hh_tes_in!K24/RES_hh_num_in!K24)</f>
        <v>0</v>
      </c>
      <c r="L24" s="72">
        <f>IF(RES_hh_tes_in!L24=0,0,1000*11630*RES_hh_tes_in!L24/RES_hh_num_in!L24)</f>
        <v>0</v>
      </c>
      <c r="M24" s="72">
        <f>IF(RES_hh_tes_in!M24=0,0,1000*11630*RES_hh_tes_in!M24/RES_hh_num_in!M24)</f>
        <v>0</v>
      </c>
      <c r="N24" s="72">
        <f>IF(RES_hh_tes_in!N24=0,0,1000*11630*RES_hh_tes_in!N24/RES_hh_num_in!N24)</f>
        <v>0</v>
      </c>
      <c r="O24" s="72">
        <f>IF(RES_hh_tes_in!O24=0,0,1000*11630*RES_hh_tes_in!O24/RES_hh_num_in!O24)</f>
        <v>0</v>
      </c>
      <c r="P24" s="72">
        <f>IF(RES_hh_tes_in!P24=0,0,1000*11630*RES_hh_tes_in!P24/RES_hh_num_in!P24)</f>
        <v>0</v>
      </c>
      <c r="Q24" s="72">
        <f>IF(RES_hh_tes_in!Q24=0,0,1000*11630*RES_hh_tes_in!Q24/RES_hh_num_in!Q24)</f>
        <v>0</v>
      </c>
      <c r="R24" s="72">
        <f>IF(RES_hh_tes_in!R24=0,0,1000*11630*RES_hh_tes_in!R24/RES_hh_num_in!R24)</f>
        <v>0</v>
      </c>
      <c r="S24" s="72">
        <f>IF(RES_hh_tes_in!S24=0,0,1000*11630*RES_hh_tes_in!S24/RES_hh_num_in!S24)</f>
        <v>0</v>
      </c>
      <c r="T24" s="72">
        <f>IF(RES_hh_tes_in!T24=0,0,1000*11630*RES_hh_tes_in!T24/RES_hh_num_in!T24)</f>
        <v>0</v>
      </c>
      <c r="U24" s="72">
        <f>IF(RES_hh_tes_in!U24=0,0,1000*11630*RES_hh_tes_in!U24/RES_hh_num_in!U24)</f>
        <v>0</v>
      </c>
      <c r="V24" s="72">
        <f>IF(RES_hh_tes_in!V24=0,0,1000*11630*RES_hh_tes_in!V24/RES_hh_num_in!V24)</f>
        <v>0</v>
      </c>
      <c r="W24" s="72">
        <f>IF(RES_hh_tes_in!W24=0,0,1000*11630*RES_hh_tes_in!W24/RES_hh_num_in!W24)</f>
        <v>0</v>
      </c>
      <c r="X24" s="72">
        <f>IF(RES_hh_tes_in!X24=0,0,1000*11630*RES_hh_tes_in!X24/RES_hh_num_in!X24)</f>
        <v>0</v>
      </c>
      <c r="Y24" s="72">
        <f>IF(RES_hh_tes_in!Y24=0,0,1000*11630*RES_hh_tes_in!Y24/RES_hh_num_in!Y24)</f>
        <v>0</v>
      </c>
      <c r="DA24" s="89" t="s">
        <v>835</v>
      </c>
    </row>
    <row r="25" spans="1:105" ht="12" customHeight="1" x14ac:dyDescent="0.25">
      <c r="A25" s="73" t="s">
        <v>53</v>
      </c>
      <c r="B25" s="74"/>
      <c r="C25" s="74">
        <f>IF(RES_hh_tes_in!C25=0,0,1000*11630*RES_hh_tes_in!C25/RES_hh_num_in!C25)</f>
        <v>254.18920933713824</v>
      </c>
      <c r="D25" s="74">
        <f>IF(RES_hh_tes_in!D25=0,0,1000*11630*RES_hh_tes_in!D25/RES_hh_num_in!D25)</f>
        <v>384.79679487527329</v>
      </c>
      <c r="E25" s="74">
        <f>IF(RES_hh_tes_in!E25=0,0,1000*11630*RES_hh_tes_in!E25/RES_hh_num_in!E25)</f>
        <v>516.16899863360891</v>
      </c>
      <c r="F25" s="74">
        <f>IF(RES_hh_tes_in!F25=0,0,1000*11630*RES_hh_tes_in!F25/RES_hh_num_in!F25)</f>
        <v>517.49656825536613</v>
      </c>
      <c r="G25" s="74">
        <f>IF(RES_hh_tes_in!G25=0,0,1000*11630*RES_hh_tes_in!G25/RES_hh_num_in!G25)</f>
        <v>674.46120193803381</v>
      </c>
      <c r="H25" s="74">
        <f>IF(RES_hh_tes_in!H25=0,0,1000*11630*RES_hh_tes_in!H25/RES_hh_num_in!H25)</f>
        <v>627.86057548924191</v>
      </c>
      <c r="I25" s="74">
        <f>IF(RES_hh_tes_in!I25=0,0,1000*11630*RES_hh_tes_in!I25/RES_hh_num_in!I25)</f>
        <v>572.66510352823434</v>
      </c>
      <c r="J25" s="74">
        <f>IF(RES_hh_tes_in!J25=0,0,1000*11630*RES_hh_tes_in!J25/RES_hh_num_in!J25)</f>
        <v>530.3264517859335</v>
      </c>
      <c r="K25" s="74">
        <f>IF(RES_hh_tes_in!K25=0,0,1000*11630*RES_hh_tes_in!K25/RES_hh_num_in!K25)</f>
        <v>531.97487644972307</v>
      </c>
      <c r="L25" s="74">
        <f>IF(RES_hh_tes_in!L25=0,0,1000*11630*RES_hh_tes_in!L25/RES_hh_num_in!L25)</f>
        <v>467.17580237256686</v>
      </c>
      <c r="M25" s="74">
        <f>IF(RES_hh_tes_in!M25=0,0,1000*11630*RES_hh_tes_in!M25/RES_hh_num_in!M25)</f>
        <v>476.26782645688007</v>
      </c>
      <c r="N25" s="74">
        <f>IF(RES_hh_tes_in!N25=0,0,1000*11630*RES_hh_tes_in!N25/RES_hh_num_in!N25)</f>
        <v>325.47500119484539</v>
      </c>
      <c r="O25" s="74">
        <f>IF(RES_hh_tes_in!O25=0,0,1000*11630*RES_hh_tes_in!O25/RES_hh_num_in!O25)</f>
        <v>266.23418562234565</v>
      </c>
      <c r="P25" s="74">
        <f>IF(RES_hh_tes_in!P25=0,0,1000*11630*RES_hh_tes_in!P25/RES_hh_num_in!P25)</f>
        <v>175.37806688605855</v>
      </c>
      <c r="Q25" s="74">
        <f>IF(RES_hh_tes_in!Q25=0,0,1000*11630*RES_hh_tes_in!Q25/RES_hh_num_in!Q25)</f>
        <v>97.37045139789069</v>
      </c>
      <c r="R25" s="74">
        <f>IF(RES_hh_tes_in!R25=0,0,1000*11630*RES_hh_tes_in!R25/RES_hh_num_in!R25)</f>
        <v>148.38194580969062</v>
      </c>
      <c r="S25" s="74">
        <f>IF(RES_hh_tes_in!S25=0,0,1000*11630*RES_hh_tes_in!S25/RES_hh_num_in!S25)</f>
        <v>259.40615816172357</v>
      </c>
      <c r="T25" s="74">
        <f>IF(RES_hh_tes_in!T25=0,0,1000*11630*RES_hh_tes_in!T25/RES_hh_num_in!T25)</f>
        <v>200.70273688495698</v>
      </c>
      <c r="U25" s="74">
        <f>IF(RES_hh_tes_in!U25=0,0,1000*11630*RES_hh_tes_in!U25/RES_hh_num_in!U25)</f>
        <v>208.75857261654727</v>
      </c>
      <c r="V25" s="74">
        <f>IF(RES_hh_tes_in!V25=0,0,1000*11630*RES_hh_tes_in!V25/RES_hh_num_in!V25)</f>
        <v>201.54354277460811</v>
      </c>
      <c r="W25" s="74">
        <f>IF(RES_hh_tes_in!W25=0,0,1000*11630*RES_hh_tes_in!W25/RES_hh_num_in!W25)</f>
        <v>575.23515845981547</v>
      </c>
      <c r="X25" s="74">
        <f>IF(RES_hh_tes_in!X25=0,0,1000*11630*RES_hh_tes_in!X25/RES_hh_num_in!X25)</f>
        <v>117.77145365668336</v>
      </c>
      <c r="Y25" s="74">
        <f>IF(RES_hh_tes_in!Y25=0,0,1000*11630*RES_hh_tes_in!Y25/RES_hh_num_in!Y25)</f>
        <v>129.07422531463024</v>
      </c>
      <c r="DA25" s="90" t="s">
        <v>836</v>
      </c>
    </row>
    <row r="26" spans="1:105" ht="12" customHeight="1" x14ac:dyDescent="0.25">
      <c r="A26" s="32" t="s">
        <v>52</v>
      </c>
      <c r="B26" s="77"/>
      <c r="C26" s="77">
        <f>IF(RES_hh_tes_in!C26=0,0,1000*11630*RES_hh_tes_in!C26/RES_hh_num_in!C26)</f>
        <v>1604.3889938895722</v>
      </c>
      <c r="D26" s="77">
        <f>IF(RES_hh_tes_in!D26=0,0,1000*11630*RES_hh_tes_in!D26/RES_hh_num_in!D26)</f>
        <v>1595.1475705809328</v>
      </c>
      <c r="E26" s="77">
        <f>IF(RES_hh_tes_in!E26=0,0,1000*11630*RES_hh_tes_in!E26/RES_hh_num_in!E26)</f>
        <v>1590.5675631778681</v>
      </c>
      <c r="F26" s="77">
        <f>IF(RES_hh_tes_in!F26=0,0,1000*11630*RES_hh_tes_in!F26/RES_hh_num_in!F26)</f>
        <v>1691.2343360306104</v>
      </c>
      <c r="G26" s="77">
        <f>IF(RES_hh_tes_in!G26=0,0,1000*11630*RES_hh_tes_in!G26/RES_hh_num_in!G26)</f>
        <v>1710.2608192406867</v>
      </c>
      <c r="H26" s="77">
        <f>IF(RES_hh_tes_in!H26=0,0,1000*11630*RES_hh_tes_in!H26/RES_hh_num_in!H26)</f>
        <v>1771.546906262641</v>
      </c>
      <c r="I26" s="77">
        <f>IF(RES_hh_tes_in!I26=0,0,1000*11630*RES_hh_tes_in!I26/RES_hh_num_in!I26)</f>
        <v>2118.9322931419906</v>
      </c>
      <c r="J26" s="77">
        <f>IF(RES_hh_tes_in!J26=0,0,1000*11630*RES_hh_tes_in!J26/RES_hh_num_in!J26)</f>
        <v>2062.5737842087906</v>
      </c>
      <c r="K26" s="77">
        <f>IF(RES_hh_tes_in!K26=0,0,1000*11630*RES_hh_tes_in!K26/RES_hh_num_in!K26)</f>
        <v>2056.5256851649656</v>
      </c>
      <c r="L26" s="77">
        <f>IF(RES_hh_tes_in!L26=0,0,1000*11630*RES_hh_tes_in!L26/RES_hh_num_in!L26)</f>
        <v>2095.1420545562946</v>
      </c>
      <c r="M26" s="77">
        <f>IF(RES_hh_tes_in!M26=0,0,1000*11630*RES_hh_tes_in!M26/RES_hh_num_in!M26)</f>
        <v>2093.7204104219054</v>
      </c>
      <c r="N26" s="77">
        <f>IF(RES_hh_tes_in!N26=0,0,1000*11630*RES_hh_tes_in!N26/RES_hh_num_in!N26)</f>
        <v>2094.8564502455583</v>
      </c>
      <c r="O26" s="77">
        <f>IF(RES_hh_tes_in!O26=0,0,1000*11630*RES_hh_tes_in!O26/RES_hh_num_in!O26)</f>
        <v>2140.6916912306388</v>
      </c>
      <c r="P26" s="77">
        <f>IF(RES_hh_tes_in!P26=0,0,1000*11630*RES_hh_tes_in!P26/RES_hh_num_in!P26)</f>
        <v>2151.9095896422546</v>
      </c>
      <c r="Q26" s="77">
        <f>IF(RES_hh_tes_in!Q26=0,0,1000*11630*RES_hh_tes_in!Q26/RES_hh_num_in!Q26)</f>
        <v>2161.4512106571142</v>
      </c>
      <c r="R26" s="77">
        <f>IF(RES_hh_tes_in!R26=0,0,1000*11630*RES_hh_tes_in!R26/RES_hh_num_in!R26)</f>
        <v>2194.4093929360292</v>
      </c>
      <c r="S26" s="77">
        <f>IF(RES_hh_tes_in!S26=0,0,1000*11630*RES_hh_tes_in!S26/RES_hh_num_in!S26)</f>
        <v>2201.9300419362185</v>
      </c>
      <c r="T26" s="77">
        <f>IF(RES_hh_tes_in!T26=0,0,1000*11630*RES_hh_tes_in!T26/RES_hh_num_in!T26)</f>
        <v>2200.4777633520512</v>
      </c>
      <c r="U26" s="77">
        <f>IF(RES_hh_tes_in!U26=0,0,1000*11630*RES_hh_tes_in!U26/RES_hh_num_in!U26)</f>
        <v>2196.8870431219229</v>
      </c>
      <c r="V26" s="77">
        <f>IF(RES_hh_tes_in!V26=0,0,1000*11630*RES_hh_tes_in!V26/RES_hh_num_in!V26)</f>
        <v>2179.5852672789897</v>
      </c>
      <c r="W26" s="77">
        <f>IF(RES_hh_tes_in!W26=0,0,1000*11630*RES_hh_tes_in!W26/RES_hh_num_in!W26)</f>
        <v>2221.6388901665437</v>
      </c>
      <c r="X26" s="77">
        <f>IF(RES_hh_tes_in!X26=0,0,1000*11630*RES_hh_tes_in!X26/RES_hh_num_in!X26)</f>
        <v>2170.8625507386851</v>
      </c>
      <c r="Y26" s="77">
        <f>IF(RES_hh_tes_in!Y26=0,0,1000*11630*RES_hh_tes_in!Y26/RES_hh_num_in!Y26)</f>
        <v>2132.5066930171961</v>
      </c>
      <c r="DA26" s="92" t="s">
        <v>837</v>
      </c>
    </row>
    <row r="27" spans="1:105" ht="12.95" customHeight="1" x14ac:dyDescent="0.25">
      <c r="A27" s="68" t="s">
        <v>54</v>
      </c>
      <c r="B27" s="69"/>
      <c r="C27" s="69">
        <f>IF(RES_hh_tes_in!C27=0,0,1000*11630*RES_hh_tes_in!C27/RES_hh_num_in!C27)</f>
        <v>696.55984390847061</v>
      </c>
      <c r="D27" s="69">
        <f>IF(RES_hh_tes_in!D27=0,0,1000*11630*RES_hh_tes_in!D27/RES_hh_num_in!D27)</f>
        <v>704.97719704077485</v>
      </c>
      <c r="E27" s="69">
        <f>IF(RES_hh_tes_in!E27=0,0,1000*11630*RES_hh_tes_in!E27/RES_hh_num_in!E27)</f>
        <v>709.16864148725745</v>
      </c>
      <c r="F27" s="69">
        <f>IF(RES_hh_tes_in!F27=0,0,1000*11630*RES_hh_tes_in!F27/RES_hh_num_in!F27)</f>
        <v>731.46836304448721</v>
      </c>
      <c r="G27" s="69">
        <f>IF(RES_hh_tes_in!G27=0,0,1000*11630*RES_hh_tes_in!G27/RES_hh_num_in!G27)</f>
        <v>704.79382162084778</v>
      </c>
      <c r="H27" s="69">
        <f>IF(RES_hh_tes_in!H27=0,0,1000*11630*RES_hh_tes_in!H27/RES_hh_num_in!H27)</f>
        <v>646.39681894885678</v>
      </c>
      <c r="I27" s="69">
        <f>IF(RES_hh_tes_in!I27=0,0,1000*11630*RES_hh_tes_in!I27/RES_hh_num_in!I27)</f>
        <v>633.3917718292962</v>
      </c>
      <c r="J27" s="69">
        <f>IF(RES_hh_tes_in!J27=0,0,1000*11630*RES_hh_tes_in!J27/RES_hh_num_in!J27)</f>
        <v>579.38642489081315</v>
      </c>
      <c r="K27" s="69">
        <f>IF(RES_hh_tes_in!K27=0,0,1000*11630*RES_hh_tes_in!K27/RES_hh_num_in!K27)</f>
        <v>582.70248048131964</v>
      </c>
      <c r="L27" s="69">
        <f>IF(RES_hh_tes_in!L27=0,0,1000*11630*RES_hh_tes_in!L27/RES_hh_num_in!L27)</f>
        <v>563.58218474655291</v>
      </c>
      <c r="M27" s="69">
        <f>IF(RES_hh_tes_in!M27=0,0,1000*11630*RES_hh_tes_in!M27/RES_hh_num_in!M27)</f>
        <v>597.45612042560094</v>
      </c>
      <c r="N27" s="69">
        <f>IF(RES_hh_tes_in!N27=0,0,1000*11630*RES_hh_tes_in!N27/RES_hh_num_in!N27)</f>
        <v>526.74783431372725</v>
      </c>
      <c r="O27" s="69">
        <f>IF(RES_hh_tes_in!O27=0,0,1000*11630*RES_hh_tes_in!O27/RES_hh_num_in!O27)</f>
        <v>540.0464758014931</v>
      </c>
      <c r="P27" s="69">
        <f>IF(RES_hh_tes_in!P27=0,0,1000*11630*RES_hh_tes_in!P27/RES_hh_num_in!P27)</f>
        <v>604.28362795566318</v>
      </c>
      <c r="Q27" s="69">
        <f>IF(RES_hh_tes_in!Q27=0,0,1000*11630*RES_hh_tes_in!Q27/RES_hh_num_in!Q27)</f>
        <v>571.9304201347037</v>
      </c>
      <c r="R27" s="69">
        <f>IF(RES_hh_tes_in!R27=0,0,1000*11630*RES_hh_tes_in!R27/RES_hh_num_in!R27)</f>
        <v>571.37676845914075</v>
      </c>
      <c r="S27" s="69">
        <f>IF(RES_hh_tes_in!S27=0,0,1000*11630*RES_hh_tes_in!S27/RES_hh_num_in!S27)</f>
        <v>609.04789465712383</v>
      </c>
      <c r="T27" s="69">
        <f>IF(RES_hh_tes_in!T27=0,0,1000*11630*RES_hh_tes_in!T27/RES_hh_num_in!T27)</f>
        <v>570.04029784821205</v>
      </c>
      <c r="U27" s="69">
        <f>IF(RES_hh_tes_in!U27=0,0,1000*11630*RES_hh_tes_in!U27/RES_hh_num_in!U27)</f>
        <v>663.85384382054519</v>
      </c>
      <c r="V27" s="69">
        <f>IF(RES_hh_tes_in!V27=0,0,1000*11630*RES_hh_tes_in!V27/RES_hh_num_in!V27)</f>
        <v>682.82090088728569</v>
      </c>
      <c r="W27" s="69">
        <f>IF(RES_hh_tes_in!W27=0,0,1000*11630*RES_hh_tes_in!W27/RES_hh_num_in!W27)</f>
        <v>670.73180442603211</v>
      </c>
      <c r="X27" s="69">
        <f>IF(RES_hh_tes_in!X27=0,0,1000*11630*RES_hh_tes_in!X27/RES_hh_num_in!X27)</f>
        <v>615.63506307746707</v>
      </c>
      <c r="Y27" s="69">
        <f>IF(RES_hh_tes_in!Y27=0,0,1000*11630*RES_hh_tes_in!Y27/RES_hh_num_in!Y27)</f>
        <v>557.3944378455659</v>
      </c>
      <c r="DA27" s="88" t="s">
        <v>838</v>
      </c>
    </row>
    <row r="28" spans="1:105" ht="12" customHeight="1" x14ac:dyDescent="0.25">
      <c r="A28" s="28" t="s">
        <v>51</v>
      </c>
      <c r="B28" s="72"/>
      <c r="C28" s="72">
        <f>IF(RES_hh_tes_in!C28=0,0,1000*11630*RES_hh_tes_in!C28/RES_hh_num_in!C28)</f>
        <v>0</v>
      </c>
      <c r="D28" s="72">
        <f>IF(RES_hh_tes_in!D28=0,0,1000*11630*RES_hh_tes_in!D28/RES_hh_num_in!D28)</f>
        <v>0</v>
      </c>
      <c r="E28" s="72">
        <f>IF(RES_hh_tes_in!E28=0,0,1000*11630*RES_hh_tes_in!E28/RES_hh_num_in!E28)</f>
        <v>0</v>
      </c>
      <c r="F28" s="72">
        <f>IF(RES_hh_tes_in!F28=0,0,1000*11630*RES_hh_tes_in!F28/RES_hh_num_in!F28)</f>
        <v>0</v>
      </c>
      <c r="G28" s="72">
        <f>IF(RES_hh_tes_in!G28=0,0,1000*11630*RES_hh_tes_in!G28/RES_hh_num_in!G28)</f>
        <v>0</v>
      </c>
      <c r="H28" s="72">
        <f>IF(RES_hh_tes_in!H28=0,0,1000*11630*RES_hh_tes_in!H28/RES_hh_num_in!H28)</f>
        <v>0</v>
      </c>
      <c r="I28" s="72">
        <f>IF(RES_hh_tes_in!I28=0,0,1000*11630*RES_hh_tes_in!I28/RES_hh_num_in!I28)</f>
        <v>0</v>
      </c>
      <c r="J28" s="72">
        <f>IF(RES_hh_tes_in!J28=0,0,1000*11630*RES_hh_tes_in!J28/RES_hh_num_in!J28)</f>
        <v>0</v>
      </c>
      <c r="K28" s="72">
        <f>IF(RES_hh_tes_in!K28=0,0,1000*11630*RES_hh_tes_in!K28/RES_hh_num_in!K28)</f>
        <v>0</v>
      </c>
      <c r="L28" s="72">
        <f>IF(RES_hh_tes_in!L28=0,0,1000*11630*RES_hh_tes_in!L28/RES_hh_num_in!L28)</f>
        <v>0</v>
      </c>
      <c r="M28" s="72">
        <f>IF(RES_hh_tes_in!M28=0,0,1000*11630*RES_hh_tes_in!M28/RES_hh_num_in!M28)</f>
        <v>0</v>
      </c>
      <c r="N28" s="72">
        <f>IF(RES_hh_tes_in!N28=0,0,1000*11630*RES_hh_tes_in!N28/RES_hh_num_in!N28)</f>
        <v>0</v>
      </c>
      <c r="O28" s="72">
        <f>IF(RES_hh_tes_in!O28=0,0,1000*11630*RES_hh_tes_in!O28/RES_hh_num_in!O28)</f>
        <v>0</v>
      </c>
      <c r="P28" s="72">
        <f>IF(RES_hh_tes_in!P28=0,0,1000*11630*RES_hh_tes_in!P28/RES_hh_num_in!P28)</f>
        <v>0</v>
      </c>
      <c r="Q28" s="72">
        <f>IF(RES_hh_tes_in!Q28=0,0,1000*11630*RES_hh_tes_in!Q28/RES_hh_num_in!Q28)</f>
        <v>0</v>
      </c>
      <c r="R28" s="72">
        <f>IF(RES_hh_tes_in!R28=0,0,1000*11630*RES_hh_tes_in!R28/RES_hh_num_in!R28)</f>
        <v>0</v>
      </c>
      <c r="S28" s="72">
        <f>IF(RES_hh_tes_in!S28=0,0,1000*11630*RES_hh_tes_in!S28/RES_hh_num_in!S28)</f>
        <v>0</v>
      </c>
      <c r="T28" s="72">
        <f>IF(RES_hh_tes_in!T28=0,0,1000*11630*RES_hh_tes_in!T28/RES_hh_num_in!T28)</f>
        <v>0</v>
      </c>
      <c r="U28" s="72">
        <f>IF(RES_hh_tes_in!U28=0,0,1000*11630*RES_hh_tes_in!U28/RES_hh_num_in!U28)</f>
        <v>0</v>
      </c>
      <c r="V28" s="72">
        <f>IF(RES_hh_tes_in!V28=0,0,1000*11630*RES_hh_tes_in!V28/RES_hh_num_in!V28)</f>
        <v>0</v>
      </c>
      <c r="W28" s="72">
        <f>IF(RES_hh_tes_in!W28=0,0,1000*11630*RES_hh_tes_in!W28/RES_hh_num_in!W28)</f>
        <v>0</v>
      </c>
      <c r="X28" s="72">
        <f>IF(RES_hh_tes_in!X28=0,0,1000*11630*RES_hh_tes_in!X28/RES_hh_num_in!X28)</f>
        <v>0</v>
      </c>
      <c r="Y28" s="72">
        <f>IF(RES_hh_tes_in!Y28=0,0,1000*11630*RES_hh_tes_in!Y28/RES_hh_num_in!Y28)</f>
        <v>0</v>
      </c>
      <c r="DA28" s="89" t="s">
        <v>839</v>
      </c>
    </row>
    <row r="29" spans="1:105" s="2" customFormat="1" ht="12" customHeight="1" x14ac:dyDescent="0.25">
      <c r="A29" s="28" t="s">
        <v>74</v>
      </c>
      <c r="B29" s="72"/>
      <c r="C29" s="72">
        <f>IF(RES_hh_tes_in!C29=0,0,1000*11630*RES_hh_tes_in!C29/RES_hh_num_in!C29)</f>
        <v>686.60678085846712</v>
      </c>
      <c r="D29" s="72">
        <f>IF(RES_hh_tes_in!D29=0,0,1000*11630*RES_hh_tes_in!D29/RES_hh_num_in!D29)</f>
        <v>689.72165356337507</v>
      </c>
      <c r="E29" s="72">
        <f>IF(RES_hh_tes_in!E29=0,0,1000*11630*RES_hh_tes_in!E29/RES_hh_num_in!E29)</f>
        <v>718.69840341720601</v>
      </c>
      <c r="F29" s="72">
        <f>IF(RES_hh_tes_in!F29=0,0,1000*11630*RES_hh_tes_in!F29/RES_hh_num_in!F29)</f>
        <v>735.2425466577364</v>
      </c>
      <c r="G29" s="72">
        <f>IF(RES_hh_tes_in!G29=0,0,1000*11630*RES_hh_tes_in!G29/RES_hh_num_in!G29)</f>
        <v>707.196623056558</v>
      </c>
      <c r="H29" s="72">
        <f>IF(RES_hh_tes_in!H29=0,0,1000*11630*RES_hh_tes_in!H29/RES_hh_num_in!H29)</f>
        <v>636.53194628708297</v>
      </c>
      <c r="I29" s="72">
        <f>IF(RES_hh_tes_in!I29=0,0,1000*11630*RES_hh_tes_in!I29/RES_hh_num_in!I29)</f>
        <v>644.51928631414319</v>
      </c>
      <c r="J29" s="72">
        <f>IF(RES_hh_tes_in!J29=0,0,1000*11630*RES_hh_tes_in!J29/RES_hh_num_in!J29)</f>
        <v>584.32542934290211</v>
      </c>
      <c r="K29" s="72">
        <f>IF(RES_hh_tes_in!K29=0,0,1000*11630*RES_hh_tes_in!K29/RES_hh_num_in!K29)</f>
        <v>576.56001890696814</v>
      </c>
      <c r="L29" s="72">
        <f>IF(RES_hh_tes_in!L29=0,0,1000*11630*RES_hh_tes_in!L29/RES_hh_num_in!L29)</f>
        <v>562.91820661562076</v>
      </c>
      <c r="M29" s="72">
        <f>IF(RES_hh_tes_in!M29=0,0,1000*11630*RES_hh_tes_in!M29/RES_hh_num_in!M29)</f>
        <v>578.01524355499839</v>
      </c>
      <c r="N29" s="72">
        <f>IF(RES_hh_tes_in!N29=0,0,1000*11630*RES_hh_tes_in!N29/RES_hh_num_in!N29)</f>
        <v>549.8486412300324</v>
      </c>
      <c r="O29" s="72">
        <f>IF(RES_hh_tes_in!O29=0,0,1000*11630*RES_hh_tes_in!O29/RES_hh_num_in!O29)</f>
        <v>556.34875883366203</v>
      </c>
      <c r="P29" s="72">
        <f>IF(RES_hh_tes_in!P29=0,0,1000*11630*RES_hh_tes_in!P29/RES_hh_num_in!P29)</f>
        <v>561.84355397670788</v>
      </c>
      <c r="Q29" s="72">
        <f>IF(RES_hh_tes_in!Q29=0,0,1000*11630*RES_hh_tes_in!Q29/RES_hh_num_in!Q29)</f>
        <v>575.75540025175997</v>
      </c>
      <c r="R29" s="72">
        <f>IF(RES_hh_tes_in!R29=0,0,1000*11630*RES_hh_tes_in!R29/RES_hh_num_in!R29)</f>
        <v>581.43129600292514</v>
      </c>
      <c r="S29" s="72">
        <f>IF(RES_hh_tes_in!S29=0,0,1000*11630*RES_hh_tes_in!S29/RES_hh_num_in!S29)</f>
        <v>594.28671751449031</v>
      </c>
      <c r="T29" s="72">
        <f>IF(RES_hh_tes_in!T29=0,0,1000*11630*RES_hh_tes_in!T29/RES_hh_num_in!T29)</f>
        <v>609.92119596495968</v>
      </c>
      <c r="U29" s="72">
        <f>IF(RES_hh_tes_in!U29=0,0,1000*11630*RES_hh_tes_in!U29/RES_hh_num_in!U29)</f>
        <v>664.48981914216029</v>
      </c>
      <c r="V29" s="72">
        <f>IF(RES_hh_tes_in!V29=0,0,1000*11630*RES_hh_tes_in!V29/RES_hh_num_in!V29)</f>
        <v>621.44763433656476</v>
      </c>
      <c r="W29" s="72">
        <f>IF(RES_hh_tes_in!W29=0,0,1000*11630*RES_hh_tes_in!W29/RES_hh_num_in!W29)</f>
        <v>638.98977161836467</v>
      </c>
      <c r="X29" s="72">
        <f>IF(RES_hh_tes_in!X29=0,0,1000*11630*RES_hh_tes_in!X29/RES_hh_num_in!X29)</f>
        <v>594.46606748806437</v>
      </c>
      <c r="Y29" s="72">
        <f>IF(RES_hh_tes_in!Y29=0,0,1000*11630*RES_hh_tes_in!Y29/RES_hh_num_in!Y29)</f>
        <v>570.19025861694979</v>
      </c>
      <c r="DA29" s="89" t="s">
        <v>840</v>
      </c>
    </row>
    <row r="30" spans="1:105" ht="12" customHeight="1" x14ac:dyDescent="0.25">
      <c r="A30" s="28" t="s">
        <v>189</v>
      </c>
      <c r="B30" s="72"/>
      <c r="C30" s="72">
        <f>IF(RES_hh_tes_in!C30=0,0,1000*11630*RES_hh_tes_in!C30/RES_hh_num_in!C30)</f>
        <v>0</v>
      </c>
      <c r="D30" s="72">
        <f>IF(RES_hh_tes_in!D30=0,0,1000*11630*RES_hh_tes_in!D30/RES_hh_num_in!D30)</f>
        <v>0</v>
      </c>
      <c r="E30" s="72">
        <f>IF(RES_hh_tes_in!E30=0,0,1000*11630*RES_hh_tes_in!E30/RES_hh_num_in!E30)</f>
        <v>0</v>
      </c>
      <c r="F30" s="72">
        <f>IF(RES_hh_tes_in!F30=0,0,1000*11630*RES_hh_tes_in!F30/RES_hh_num_in!F30)</f>
        <v>0</v>
      </c>
      <c r="G30" s="72">
        <f>IF(RES_hh_tes_in!G30=0,0,1000*11630*RES_hh_tes_in!G30/RES_hh_num_in!G30)</f>
        <v>0</v>
      </c>
      <c r="H30" s="72">
        <f>IF(RES_hh_tes_in!H30=0,0,1000*11630*RES_hh_tes_in!H30/RES_hh_num_in!H30)</f>
        <v>0</v>
      </c>
      <c r="I30" s="72">
        <f>IF(RES_hh_tes_in!I30=0,0,1000*11630*RES_hh_tes_in!I30/RES_hh_num_in!I30)</f>
        <v>0</v>
      </c>
      <c r="J30" s="72">
        <f>IF(RES_hh_tes_in!J30=0,0,1000*11630*RES_hh_tes_in!J30/RES_hh_num_in!J30)</f>
        <v>0</v>
      </c>
      <c r="K30" s="72">
        <f>IF(RES_hh_tes_in!K30=0,0,1000*11630*RES_hh_tes_in!K30/RES_hh_num_in!K30)</f>
        <v>0</v>
      </c>
      <c r="L30" s="72">
        <f>IF(RES_hh_tes_in!L30=0,0,1000*11630*RES_hh_tes_in!L30/RES_hh_num_in!L30)</f>
        <v>0</v>
      </c>
      <c r="M30" s="72">
        <f>IF(RES_hh_tes_in!M30=0,0,1000*11630*RES_hh_tes_in!M30/RES_hh_num_in!M30)</f>
        <v>0</v>
      </c>
      <c r="N30" s="72">
        <f>IF(RES_hh_tes_in!N30=0,0,1000*11630*RES_hh_tes_in!N30/RES_hh_num_in!N30)</f>
        <v>0</v>
      </c>
      <c r="O30" s="72">
        <f>IF(RES_hh_tes_in!O30=0,0,1000*11630*RES_hh_tes_in!O30/RES_hh_num_in!O30)</f>
        <v>0</v>
      </c>
      <c r="P30" s="72">
        <f>IF(RES_hh_tes_in!P30=0,0,1000*11630*RES_hh_tes_in!P30/RES_hh_num_in!P30)</f>
        <v>0</v>
      </c>
      <c r="Q30" s="72">
        <f>IF(RES_hh_tes_in!Q30=0,0,1000*11630*RES_hh_tes_in!Q30/RES_hh_num_in!Q30)</f>
        <v>0</v>
      </c>
      <c r="R30" s="72">
        <f>IF(RES_hh_tes_in!R30=0,0,1000*11630*RES_hh_tes_in!R30/RES_hh_num_in!R30)</f>
        <v>0</v>
      </c>
      <c r="S30" s="72">
        <f>IF(RES_hh_tes_in!S30=0,0,1000*11630*RES_hh_tes_in!S30/RES_hh_num_in!S30)</f>
        <v>0</v>
      </c>
      <c r="T30" s="72">
        <f>IF(RES_hh_tes_in!T30=0,0,1000*11630*RES_hh_tes_in!T30/RES_hh_num_in!T30)</f>
        <v>0</v>
      </c>
      <c r="U30" s="72">
        <f>IF(RES_hh_tes_in!U30=0,0,1000*11630*RES_hh_tes_in!U30/RES_hh_num_in!U30)</f>
        <v>0</v>
      </c>
      <c r="V30" s="72">
        <f>IF(RES_hh_tes_in!V30=0,0,1000*11630*RES_hh_tes_in!V30/RES_hh_num_in!V30)</f>
        <v>0</v>
      </c>
      <c r="W30" s="72">
        <f>IF(RES_hh_tes_in!W30=0,0,1000*11630*RES_hh_tes_in!W30/RES_hh_num_in!W30)</f>
        <v>0</v>
      </c>
      <c r="X30" s="72">
        <f>IF(RES_hh_tes_in!X30=0,0,1000*11630*RES_hh_tes_in!X30/RES_hh_num_in!X30)</f>
        <v>0</v>
      </c>
      <c r="Y30" s="72">
        <f>IF(RES_hh_tes_in!Y30=0,0,1000*11630*RES_hh_tes_in!Y30/RES_hh_num_in!Y30)</f>
        <v>0</v>
      </c>
      <c r="DA30" s="89" t="s">
        <v>841</v>
      </c>
    </row>
    <row r="31" spans="1:105" ht="12" customHeight="1" x14ac:dyDescent="0.25">
      <c r="A31" s="28" t="s">
        <v>202</v>
      </c>
      <c r="B31" s="72"/>
      <c r="C31" s="72">
        <f>IF(RES_hh_tes_in!C31=0,0,1000*11630*RES_hh_tes_in!C31/RES_hh_num_in!C31)</f>
        <v>0</v>
      </c>
      <c r="D31" s="72">
        <f>IF(RES_hh_tes_in!D31=0,0,1000*11630*RES_hh_tes_in!D31/RES_hh_num_in!D31)</f>
        <v>0</v>
      </c>
      <c r="E31" s="72">
        <f>IF(RES_hh_tes_in!E31=0,0,1000*11630*RES_hh_tes_in!E31/RES_hh_num_in!E31)</f>
        <v>0</v>
      </c>
      <c r="F31" s="72">
        <f>IF(RES_hh_tes_in!F31=0,0,1000*11630*RES_hh_tes_in!F31/RES_hh_num_in!F31)</f>
        <v>0</v>
      </c>
      <c r="G31" s="72">
        <f>IF(RES_hh_tes_in!G31=0,0,1000*11630*RES_hh_tes_in!G31/RES_hh_num_in!G31)</f>
        <v>0</v>
      </c>
      <c r="H31" s="72">
        <f>IF(RES_hh_tes_in!H31=0,0,1000*11630*RES_hh_tes_in!H31/RES_hh_num_in!H31)</f>
        <v>0</v>
      </c>
      <c r="I31" s="72">
        <f>IF(RES_hh_tes_in!I31=0,0,1000*11630*RES_hh_tes_in!I31/RES_hh_num_in!I31)</f>
        <v>0</v>
      </c>
      <c r="J31" s="72">
        <f>IF(RES_hh_tes_in!J31=0,0,1000*11630*RES_hh_tes_in!J31/RES_hh_num_in!J31)</f>
        <v>0</v>
      </c>
      <c r="K31" s="72">
        <f>IF(RES_hh_tes_in!K31=0,0,1000*11630*RES_hh_tes_in!K31/RES_hh_num_in!K31)</f>
        <v>0</v>
      </c>
      <c r="L31" s="72">
        <f>IF(RES_hh_tes_in!L31=0,0,1000*11630*RES_hh_tes_in!L31/RES_hh_num_in!L31)</f>
        <v>0</v>
      </c>
      <c r="M31" s="72">
        <f>IF(RES_hh_tes_in!M31=0,0,1000*11630*RES_hh_tes_in!M31/RES_hh_num_in!M31)</f>
        <v>0</v>
      </c>
      <c r="N31" s="72">
        <f>IF(RES_hh_tes_in!N31=0,0,1000*11630*RES_hh_tes_in!N31/RES_hh_num_in!N31)</f>
        <v>0</v>
      </c>
      <c r="O31" s="72">
        <f>IF(RES_hh_tes_in!O31=0,0,1000*11630*RES_hh_tes_in!O31/RES_hh_num_in!O31)</f>
        <v>0</v>
      </c>
      <c r="P31" s="72">
        <f>IF(RES_hh_tes_in!P31=0,0,1000*11630*RES_hh_tes_in!P31/RES_hh_num_in!P31)</f>
        <v>0</v>
      </c>
      <c r="Q31" s="72">
        <f>IF(RES_hh_tes_in!Q31=0,0,1000*11630*RES_hh_tes_in!Q31/RES_hh_num_in!Q31)</f>
        <v>0</v>
      </c>
      <c r="R31" s="72">
        <f>IF(RES_hh_tes_in!R31=0,0,1000*11630*RES_hh_tes_in!R31/RES_hh_num_in!R31)</f>
        <v>0</v>
      </c>
      <c r="S31" s="72">
        <f>IF(RES_hh_tes_in!S31=0,0,1000*11630*RES_hh_tes_in!S31/RES_hh_num_in!S31)</f>
        <v>0</v>
      </c>
      <c r="T31" s="72">
        <f>IF(RES_hh_tes_in!T31=0,0,1000*11630*RES_hh_tes_in!T31/RES_hh_num_in!T31)</f>
        <v>0</v>
      </c>
      <c r="U31" s="72">
        <f>IF(RES_hh_tes_in!U31=0,0,1000*11630*RES_hh_tes_in!U31/RES_hh_num_in!U31)</f>
        <v>0</v>
      </c>
      <c r="V31" s="72">
        <f>IF(RES_hh_tes_in!V31=0,0,1000*11630*RES_hh_tes_in!V31/RES_hh_num_in!V31)</f>
        <v>0</v>
      </c>
      <c r="W31" s="72">
        <f>IF(RES_hh_tes_in!W31=0,0,1000*11630*RES_hh_tes_in!W31/RES_hh_num_in!W31)</f>
        <v>0</v>
      </c>
      <c r="X31" s="72">
        <f>IF(RES_hh_tes_in!X31=0,0,1000*11630*RES_hh_tes_in!X31/RES_hh_num_in!X31)</f>
        <v>0</v>
      </c>
      <c r="Y31" s="72">
        <f>IF(RES_hh_tes_in!Y31=0,0,1000*11630*RES_hh_tes_in!Y31/RES_hh_num_in!Y31)</f>
        <v>0</v>
      </c>
      <c r="DA31" s="89" t="s">
        <v>842</v>
      </c>
    </row>
    <row r="32" spans="1:105" ht="12" customHeight="1" x14ac:dyDescent="0.25">
      <c r="A32" s="32" t="s">
        <v>53</v>
      </c>
      <c r="B32" s="77"/>
      <c r="C32" s="77">
        <f>IF(RES_hh_tes_in!C32=0,0,1000*11630*RES_hh_tes_in!C32/RES_hh_num_in!C32)</f>
        <v>709.15085530069473</v>
      </c>
      <c r="D32" s="77">
        <f>IF(RES_hh_tes_in!D32=0,0,1000*11630*RES_hh_tes_in!D32/RES_hh_num_in!D32)</f>
        <v>727.42438937215877</v>
      </c>
      <c r="E32" s="77">
        <f>IF(RES_hh_tes_in!E32=0,0,1000*11630*RES_hh_tes_in!E32/RES_hh_num_in!E32)</f>
        <v>693.11366539250832</v>
      </c>
      <c r="F32" s="77">
        <f>IF(RES_hh_tes_in!F32=0,0,1000*11630*RES_hh_tes_in!F32/RES_hh_num_in!F32)</f>
        <v>725.81833944969571</v>
      </c>
      <c r="G32" s="77">
        <f>IF(RES_hh_tes_in!G32=0,0,1000*11630*RES_hh_tes_in!G32/RES_hh_num_in!G32)</f>
        <v>700.68877306128218</v>
      </c>
      <c r="H32" s="77">
        <f>IF(RES_hh_tes_in!H32=0,0,1000*11630*RES_hh_tes_in!H32/RES_hh_num_in!H32)</f>
        <v>667.49179218541758</v>
      </c>
      <c r="I32" s="77">
        <f>IF(RES_hh_tes_in!I32=0,0,1000*11630*RES_hh_tes_in!I32/RES_hh_num_in!I32)</f>
        <v>609.75065228003473</v>
      </c>
      <c r="J32" s="77">
        <f>IF(RES_hh_tes_in!J32=0,0,1000*11630*RES_hh_tes_in!J32/RES_hh_num_in!J32)</f>
        <v>569.18566789549857</v>
      </c>
      <c r="K32" s="77">
        <f>IF(RES_hh_tes_in!K32=0,0,1000*11630*RES_hh_tes_in!K32/RES_hh_num_in!K32)</f>
        <v>590.82576262581199</v>
      </c>
      <c r="L32" s="77">
        <f>IF(RES_hh_tes_in!L32=0,0,1000*11630*RES_hh_tes_in!L32/RES_hh_num_in!L32)</f>
        <v>564.65551036098088</v>
      </c>
      <c r="M32" s="77">
        <f>IF(RES_hh_tes_in!M32=0,0,1000*11630*RES_hh_tes_in!M32/RES_hh_num_in!M32)</f>
        <v>632.2227518475014</v>
      </c>
      <c r="N32" s="77">
        <f>IF(RES_hh_tes_in!N32=0,0,1000*11630*RES_hh_tes_in!N32/RES_hh_num_in!N32)</f>
        <v>477.22847566202972</v>
      </c>
      <c r="O32" s="77">
        <f>IF(RES_hh_tes_in!O32=0,0,1000*11630*RES_hh_tes_in!O32/RES_hh_num_in!O32)</f>
        <v>522.13275787553846</v>
      </c>
      <c r="P32" s="77">
        <f>IF(RES_hh_tes_in!P32=0,0,1000*11630*RES_hh_tes_in!P32/RES_hh_num_in!P32)</f>
        <v>641.03771786971356</v>
      </c>
      <c r="Q32" s="77">
        <f>IF(RES_hh_tes_in!Q32=0,0,1000*11630*RES_hh_tes_in!Q32/RES_hh_num_in!Q32)</f>
        <v>566.95107741425704</v>
      </c>
      <c r="R32" s="77">
        <f>IF(RES_hh_tes_in!R32=0,0,1000*11630*RES_hh_tes_in!R32/RES_hh_num_in!R32)</f>
        <v>559.09079568327286</v>
      </c>
      <c r="S32" s="77">
        <f>IF(RES_hh_tes_in!S32=0,0,1000*11630*RES_hh_tes_in!S32/RES_hh_num_in!S32)</f>
        <v>626.2827778727036</v>
      </c>
      <c r="T32" s="77">
        <f>IF(RES_hh_tes_in!T32=0,0,1000*11630*RES_hh_tes_in!T32/RES_hh_num_in!T32)</f>
        <v>530.69638572776159</v>
      </c>
      <c r="U32" s="77">
        <f>IF(RES_hh_tes_in!U32=0,0,1000*11630*RES_hh_tes_in!U32/RES_hh_num_in!U32)</f>
        <v>662.96933253642419</v>
      </c>
      <c r="V32" s="77">
        <f>IF(RES_hh_tes_in!V32=0,0,1000*11630*RES_hh_tes_in!V32/RES_hh_num_in!V32)</f>
        <v>755.02689121431968</v>
      </c>
      <c r="W32" s="77">
        <f>IF(RES_hh_tes_in!W32=0,0,1000*11630*RES_hh_tes_in!W32/RES_hh_num_in!W32)</f>
        <v>707.18282012274915</v>
      </c>
      <c r="X32" s="77">
        <f>IF(RES_hh_tes_in!X32=0,0,1000*11630*RES_hh_tes_in!X32/RES_hh_num_in!X32)</f>
        <v>653.40285932621271</v>
      </c>
      <c r="Y32" s="77">
        <f>IF(RES_hh_tes_in!Y32=0,0,1000*11630*RES_hh_tes_in!Y32/RES_hh_num_in!Y32)</f>
        <v>520.70440799653102</v>
      </c>
      <c r="DA32" s="92" t="s">
        <v>843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/>
      <c r="C3" s="65">
        <f>IF(RES_hh_emi_in!C3=0,0,1000000*RES_hh_emi_in!C3/RES_hh_num_in!C3)</f>
        <v>2101.751727671292</v>
      </c>
      <c r="D3" s="65">
        <f>IF(RES_hh_emi_in!D3=0,0,1000000*RES_hh_emi_in!D3/RES_hh_num_in!D3)</f>
        <v>1972.6089218426096</v>
      </c>
      <c r="E3" s="65">
        <f>IF(RES_hh_emi_in!E3=0,0,1000000*RES_hh_emi_in!E3/RES_hh_num_in!E3)</f>
        <v>2029.0296592104116</v>
      </c>
      <c r="F3" s="65">
        <f>IF(RES_hh_emi_in!F3=0,0,1000000*RES_hh_emi_in!F3/RES_hh_num_in!F3)</f>
        <v>1731.1640038130449</v>
      </c>
      <c r="G3" s="65">
        <f>IF(RES_hh_emi_in!G3=0,0,1000000*RES_hh_emi_in!G3/RES_hh_num_in!G3)</f>
        <v>1434.0801335589381</v>
      </c>
      <c r="H3" s="65">
        <f>IF(RES_hh_emi_in!H3=0,0,1000000*RES_hh_emi_in!H3/RES_hh_num_in!H3)</f>
        <v>1518.6298379842194</v>
      </c>
      <c r="I3" s="65">
        <f>IF(RES_hh_emi_in!I3=0,0,1000000*RES_hh_emi_in!I3/RES_hh_num_in!I3)</f>
        <v>1362.1582149900094</v>
      </c>
      <c r="J3" s="65">
        <f>IF(RES_hh_emi_in!J3=0,0,1000000*RES_hh_emi_in!J3/RES_hh_num_in!J3)</f>
        <v>1186.5841543937063</v>
      </c>
      <c r="K3" s="65">
        <f>IF(RES_hh_emi_in!K3=0,0,1000000*RES_hh_emi_in!K3/RES_hh_num_in!K3)</f>
        <v>1168.9677240083836</v>
      </c>
      <c r="L3" s="65">
        <f>IF(RES_hh_emi_in!L3=0,0,1000000*RES_hh_emi_in!L3/RES_hh_num_in!L3)</f>
        <v>1106.6998739458666</v>
      </c>
      <c r="M3" s="65">
        <f>IF(RES_hh_emi_in!M3=0,0,1000000*RES_hh_emi_in!M3/RES_hh_num_in!M3)</f>
        <v>1152.1736578288705</v>
      </c>
      <c r="N3" s="65">
        <f>IF(RES_hh_emi_in!N3=0,0,1000000*RES_hh_emi_in!N3/RES_hh_num_in!N3)</f>
        <v>1061.2111578241411</v>
      </c>
      <c r="O3" s="65">
        <f>IF(RES_hh_emi_in!O3=0,0,1000000*RES_hh_emi_in!O3/RES_hh_num_in!O3)</f>
        <v>698.19496911322983</v>
      </c>
      <c r="P3" s="65">
        <f>IF(RES_hh_emi_in!P3=0,0,1000000*RES_hh_emi_in!P3/RES_hh_num_in!P3)</f>
        <v>543.81901711094474</v>
      </c>
      <c r="Q3" s="65">
        <f>IF(RES_hh_emi_in!Q3=0,0,1000000*RES_hh_emi_in!Q3/RES_hh_num_in!Q3)</f>
        <v>509.2150964411988</v>
      </c>
      <c r="R3" s="65">
        <f>IF(RES_hh_emi_in!R3=0,0,1000000*RES_hh_emi_in!R3/RES_hh_num_in!R3)</f>
        <v>359.74390719179428</v>
      </c>
      <c r="S3" s="65">
        <f>IF(RES_hh_emi_in!S3=0,0,1000000*RES_hh_emi_in!S3/RES_hh_num_in!S3)</f>
        <v>314.70139634731544</v>
      </c>
      <c r="T3" s="65">
        <f>IF(RES_hh_emi_in!T3=0,0,1000000*RES_hh_emi_in!T3/RES_hh_num_in!T3)</f>
        <v>143.57552561006801</v>
      </c>
      <c r="U3" s="65">
        <f>IF(RES_hh_emi_in!U3=0,0,1000000*RES_hh_emi_in!U3/RES_hh_num_in!U3)</f>
        <v>351.51888337940244</v>
      </c>
      <c r="V3" s="65">
        <f>IF(RES_hh_emi_in!V3=0,0,1000000*RES_hh_emi_in!V3/RES_hh_num_in!V3)</f>
        <v>571.29929251202827</v>
      </c>
      <c r="W3" s="65">
        <f>IF(RES_hh_emi_in!W3=0,0,1000000*RES_hh_emi_in!W3/RES_hh_num_in!W3)</f>
        <v>706.09702766730504</v>
      </c>
      <c r="X3" s="65">
        <f>IF(RES_hh_emi_in!X3=0,0,1000000*RES_hh_emi_in!X3/RES_hh_num_in!X3)</f>
        <v>792.49284131691286</v>
      </c>
      <c r="Y3" s="65">
        <f>IF(RES_hh_emi_in!Y3=0,0,1000000*RES_hh_emi_in!Y3/RES_hh_num_in!Y3)</f>
        <v>677.82549126555443</v>
      </c>
      <c r="DA3" s="87" t="s">
        <v>845</v>
      </c>
    </row>
    <row r="4" spans="1:105" ht="12.95" customHeight="1" x14ac:dyDescent="0.25">
      <c r="A4" s="68" t="s">
        <v>57</v>
      </c>
      <c r="B4" s="69"/>
      <c r="C4" s="69">
        <f>IF(RES_hh_emi_in!C4=0,0,1000000*RES_hh_emi_in!C4/RES_hh_num_in!C4)</f>
        <v>1921.9338735829187</v>
      </c>
      <c r="D4" s="69">
        <f>IF(RES_hh_emi_in!D4=0,0,1000000*RES_hh_emi_in!D4/RES_hh_num_in!D4)</f>
        <v>1781.7250984114442</v>
      </c>
      <c r="E4" s="69">
        <f>IF(RES_hh_emi_in!E4=0,0,1000000*RES_hh_emi_in!E4/RES_hh_num_in!E4)</f>
        <v>1821.9143459725174</v>
      </c>
      <c r="F4" s="69">
        <f>IF(RES_hh_emi_in!F4=0,0,1000000*RES_hh_emi_in!F4/RES_hh_num_in!F4)</f>
        <v>1528.3567445464646</v>
      </c>
      <c r="G4" s="69">
        <f>IF(RES_hh_emi_in!G4=0,0,1000000*RES_hh_emi_in!G4/RES_hh_num_in!G4)</f>
        <v>1226.6162384000215</v>
      </c>
      <c r="H4" s="69">
        <f>IF(RES_hh_emi_in!H4=0,0,1000000*RES_hh_emi_in!H4/RES_hh_num_in!H4)</f>
        <v>1308.0072572601421</v>
      </c>
      <c r="I4" s="69">
        <f>IF(RES_hh_emi_in!I4=0,0,1000000*RES_hh_emi_in!I4/RES_hh_num_in!I4)</f>
        <v>1162.6914198095726</v>
      </c>
      <c r="J4" s="69">
        <f>IF(RES_hh_emi_in!J4=0,0,1000000*RES_hh_emi_in!J4/RES_hh_num_in!J4)</f>
        <v>991.98375989620251</v>
      </c>
      <c r="K4" s="69">
        <f>IF(RES_hh_emi_in!K4=0,0,1000000*RES_hh_emi_in!K4/RES_hh_num_in!K4)</f>
        <v>1003.340056372321</v>
      </c>
      <c r="L4" s="69">
        <f>IF(RES_hh_emi_in!L4=0,0,1000000*RES_hh_emi_in!L4/RES_hh_num_in!L4)</f>
        <v>933.25627932602981</v>
      </c>
      <c r="M4" s="69">
        <f>IF(RES_hh_emi_in!M4=0,0,1000000*RES_hh_emi_in!M4/RES_hh_num_in!M4)</f>
        <v>964.72604635705113</v>
      </c>
      <c r="N4" s="69">
        <f>IF(RES_hh_emi_in!N4=0,0,1000000*RES_hh_emi_in!N4/RES_hh_num_in!N4)</f>
        <v>868.47553860425603</v>
      </c>
      <c r="O4" s="69">
        <f>IF(RES_hh_emi_in!O4=0,0,1000000*RES_hh_emi_in!O4/RES_hh_num_in!O4)</f>
        <v>559.67596374751793</v>
      </c>
      <c r="P4" s="69">
        <f>IF(RES_hh_emi_in!P4=0,0,1000000*RES_hh_emi_in!P4/RES_hh_num_in!P4)</f>
        <v>418.88195580292211</v>
      </c>
      <c r="Q4" s="69">
        <f>IF(RES_hh_emi_in!Q4=0,0,1000000*RES_hh_emi_in!Q4/RES_hh_num_in!Q4)</f>
        <v>345.95861723568754</v>
      </c>
      <c r="R4" s="69">
        <f>IF(RES_hh_emi_in!R4=0,0,1000000*RES_hh_emi_in!R4/RES_hh_num_in!R4)</f>
        <v>202.71734579212617</v>
      </c>
      <c r="S4" s="69">
        <f>IF(RES_hh_emi_in!S4=0,0,1000000*RES_hh_emi_in!S4/RES_hh_num_in!S4)</f>
        <v>159.59864910149813</v>
      </c>
      <c r="T4" s="69">
        <f>IF(RES_hh_emi_in!T4=0,0,1000000*RES_hh_emi_in!T4/RES_hh_num_in!T4)</f>
        <v>0</v>
      </c>
      <c r="U4" s="69">
        <f>IF(RES_hh_emi_in!U4=0,0,1000000*RES_hh_emi_in!U4/RES_hh_num_in!U4)</f>
        <v>154.35914673556843</v>
      </c>
      <c r="V4" s="69">
        <f>IF(RES_hh_emi_in!V4=0,0,1000000*RES_hh_emi_in!V4/RES_hh_num_in!V4)</f>
        <v>400.67830753819919</v>
      </c>
      <c r="W4" s="69">
        <f>IF(RES_hh_emi_in!W4=0,0,1000000*RES_hh_emi_in!W4/RES_hh_num_in!W4)</f>
        <v>530.14726833522047</v>
      </c>
      <c r="X4" s="69">
        <f>IF(RES_hh_emi_in!X4=0,0,1000000*RES_hh_emi_in!X4/RES_hh_num_in!X4)</f>
        <v>615.45854212071822</v>
      </c>
      <c r="Y4" s="69">
        <f>IF(RES_hh_emi_in!Y4=0,0,1000000*RES_hh_emi_in!Y4/RES_hh_num_in!Y4)</f>
        <v>499.65426226094985</v>
      </c>
      <c r="DA4" s="88" t="s">
        <v>846</v>
      </c>
    </row>
    <row r="5" spans="1:105" ht="12" customHeight="1" x14ac:dyDescent="0.25">
      <c r="A5" s="28" t="s">
        <v>51</v>
      </c>
      <c r="B5" s="72"/>
      <c r="C5" s="72">
        <f>IF(RES_hh_emi_in!C5=0,0,1000000*RES_hh_emi_in!C5/RES_hh_num_in!C5)</f>
        <v>0</v>
      </c>
      <c r="D5" s="72">
        <f>IF(RES_hh_emi_in!D5=0,0,1000000*RES_hh_emi_in!D5/RES_hh_num_in!D5)</f>
        <v>0</v>
      </c>
      <c r="E5" s="72">
        <f>IF(RES_hh_emi_in!E5=0,0,1000000*RES_hh_emi_in!E5/RES_hh_num_in!E5)</f>
        <v>0</v>
      </c>
      <c r="F5" s="72">
        <f>IF(RES_hh_emi_in!F5=0,0,1000000*RES_hh_emi_in!F5/RES_hh_num_in!F5)</f>
        <v>0</v>
      </c>
      <c r="G5" s="72">
        <f>IF(RES_hh_emi_in!G5=0,0,1000000*RES_hh_emi_in!G5/RES_hh_num_in!G5)</f>
        <v>0</v>
      </c>
      <c r="H5" s="72">
        <f>IF(RES_hh_emi_in!H5=0,0,1000000*RES_hh_emi_in!H5/RES_hh_num_in!H5)</f>
        <v>0</v>
      </c>
      <c r="I5" s="72">
        <f>IF(RES_hh_emi_in!I5=0,0,1000000*RES_hh_emi_in!I5/RES_hh_num_in!I5)</f>
        <v>0</v>
      </c>
      <c r="J5" s="72">
        <f>IF(RES_hh_emi_in!J5=0,0,1000000*RES_hh_emi_in!J5/RES_hh_num_in!J5)</f>
        <v>0</v>
      </c>
      <c r="K5" s="72">
        <f>IF(RES_hh_emi_in!K5=0,0,1000000*RES_hh_emi_in!K5/RES_hh_num_in!K5)</f>
        <v>0</v>
      </c>
      <c r="L5" s="72">
        <f>IF(RES_hh_emi_in!L5=0,0,1000000*RES_hh_emi_in!L5/RES_hh_num_in!L5)</f>
        <v>0</v>
      </c>
      <c r="M5" s="72">
        <f>IF(RES_hh_emi_in!M5=0,0,1000000*RES_hh_emi_in!M5/RES_hh_num_in!M5)</f>
        <v>0</v>
      </c>
      <c r="N5" s="72">
        <f>IF(RES_hh_emi_in!N5=0,0,1000000*RES_hh_emi_in!N5/RES_hh_num_in!N5)</f>
        <v>0</v>
      </c>
      <c r="O5" s="72">
        <f>IF(RES_hh_emi_in!O5=0,0,1000000*RES_hh_emi_in!O5/RES_hh_num_in!O5)</f>
        <v>0</v>
      </c>
      <c r="P5" s="72">
        <f>IF(RES_hh_emi_in!P5=0,0,1000000*RES_hh_emi_in!P5/RES_hh_num_in!P5)</f>
        <v>0</v>
      </c>
      <c r="Q5" s="72">
        <f>IF(RES_hh_emi_in!Q5=0,0,1000000*RES_hh_emi_in!Q5/RES_hh_num_in!Q5)</f>
        <v>0</v>
      </c>
      <c r="R5" s="72">
        <f>IF(RES_hh_emi_in!R5=0,0,1000000*RES_hh_emi_in!R5/RES_hh_num_in!R5)</f>
        <v>0</v>
      </c>
      <c r="S5" s="72">
        <f>IF(RES_hh_emi_in!S5=0,0,1000000*RES_hh_emi_in!S5/RES_hh_num_in!S5)</f>
        <v>0</v>
      </c>
      <c r="T5" s="72">
        <f>IF(RES_hh_emi_in!T5=0,0,1000000*RES_hh_emi_in!T5/RES_hh_num_in!T5)</f>
        <v>0</v>
      </c>
      <c r="U5" s="72">
        <f>IF(RES_hh_emi_in!U5=0,0,1000000*RES_hh_emi_in!U5/RES_hh_num_in!U5)</f>
        <v>0</v>
      </c>
      <c r="V5" s="72">
        <f>IF(RES_hh_emi_in!V5=0,0,1000000*RES_hh_emi_in!V5/RES_hh_num_in!V5)</f>
        <v>0</v>
      </c>
      <c r="W5" s="72">
        <f>IF(RES_hh_emi_in!W5=0,0,1000000*RES_hh_emi_in!W5/RES_hh_num_in!W5)</f>
        <v>0</v>
      </c>
      <c r="X5" s="72">
        <f>IF(RES_hh_emi_in!X5=0,0,1000000*RES_hh_emi_in!X5/RES_hh_num_in!X5)</f>
        <v>0</v>
      </c>
      <c r="Y5" s="72">
        <f>IF(RES_hh_emi_in!Y5=0,0,1000000*RES_hh_emi_in!Y5/RES_hh_num_in!Y5)</f>
        <v>0</v>
      </c>
      <c r="DA5" s="89" t="s">
        <v>847</v>
      </c>
    </row>
    <row r="6" spans="1:105" ht="12" customHeight="1" x14ac:dyDescent="0.25">
      <c r="A6" s="28" t="s">
        <v>74</v>
      </c>
      <c r="B6" s="72"/>
      <c r="C6" s="72">
        <f>IF(RES_hh_emi_in!C6=0,0,1000000*RES_hh_emi_in!C6/RES_hh_num_in!C6)</f>
        <v>1842.1499193617881</v>
      </c>
      <c r="D6" s="72">
        <f>IF(RES_hh_emi_in!D6=0,0,1000000*RES_hh_emi_in!D6/RES_hh_num_in!D6)</f>
        <v>1826.4823745547826</v>
      </c>
      <c r="E6" s="72">
        <f>IF(RES_hh_emi_in!E6=0,0,1000000*RES_hh_emi_in!E6/RES_hh_num_in!E6)</f>
        <v>1935.900016990925</v>
      </c>
      <c r="F6" s="72">
        <f>IF(RES_hh_emi_in!F6=0,0,1000000*RES_hh_emi_in!F6/RES_hh_num_in!F6)</f>
        <v>1806.5760451775193</v>
      </c>
      <c r="G6" s="72">
        <f>IF(RES_hh_emi_in!G6=0,0,1000000*RES_hh_emi_in!G6/RES_hh_num_in!G6)</f>
        <v>1727.1782084023548</v>
      </c>
      <c r="H6" s="72">
        <f>IF(RES_hh_emi_in!H6=0,0,1000000*RES_hh_emi_in!H6/RES_hh_num_in!H6)</f>
        <v>0</v>
      </c>
      <c r="I6" s="72">
        <f>IF(RES_hh_emi_in!I6=0,0,1000000*RES_hh_emi_in!I6/RES_hh_num_in!I6)</f>
        <v>0</v>
      </c>
      <c r="J6" s="72">
        <f>IF(RES_hh_emi_in!J6=0,0,1000000*RES_hh_emi_in!J6/RES_hh_num_in!J6)</f>
        <v>1081.4495484086444</v>
      </c>
      <c r="K6" s="72">
        <f>IF(RES_hh_emi_in!K6=0,0,1000000*RES_hh_emi_in!K6/RES_hh_num_in!K6)</f>
        <v>1180.2991447733982</v>
      </c>
      <c r="L6" s="72">
        <f>IF(RES_hh_emi_in!L6=0,0,1000000*RES_hh_emi_in!L6/RES_hh_num_in!L6)</f>
        <v>992.26812679318823</v>
      </c>
      <c r="M6" s="72">
        <f>IF(RES_hh_emi_in!M6=0,0,1000000*RES_hh_emi_in!M6/RES_hh_num_in!M6)</f>
        <v>1097.00288544664</v>
      </c>
      <c r="N6" s="72">
        <f>IF(RES_hh_emi_in!N6=0,0,1000000*RES_hh_emi_in!N6/RES_hh_num_in!N6)</f>
        <v>996.72188995360023</v>
      </c>
      <c r="O6" s="72">
        <f>IF(RES_hh_emi_in!O6=0,0,1000000*RES_hh_emi_in!O6/RES_hh_num_in!O6)</f>
        <v>773.26575540846432</v>
      </c>
      <c r="P6" s="72">
        <f>IF(RES_hh_emi_in!P6=0,0,1000000*RES_hh_emi_in!P6/RES_hh_num_in!P6)</f>
        <v>650.99837667092015</v>
      </c>
      <c r="Q6" s="72">
        <f>IF(RES_hh_emi_in!Q6=0,0,1000000*RES_hh_emi_in!Q6/RES_hh_num_in!Q6)</f>
        <v>754.55144110731169</v>
      </c>
      <c r="R6" s="72">
        <f>IF(RES_hh_emi_in!R6=0,0,1000000*RES_hh_emi_in!R6/RES_hh_num_in!R6)</f>
        <v>833.79462621411335</v>
      </c>
      <c r="S6" s="72">
        <f>IF(RES_hh_emi_in!S6=0,0,1000000*RES_hh_emi_in!S6/RES_hh_num_in!S6)</f>
        <v>0</v>
      </c>
      <c r="T6" s="72">
        <f>IF(RES_hh_emi_in!T6=0,0,1000000*RES_hh_emi_in!T6/RES_hh_num_in!T6)</f>
        <v>0</v>
      </c>
      <c r="U6" s="72">
        <f>IF(RES_hh_emi_in!U6=0,0,1000000*RES_hh_emi_in!U6/RES_hh_num_in!U6)</f>
        <v>0</v>
      </c>
      <c r="V6" s="72">
        <f>IF(RES_hh_emi_in!V6=0,0,1000000*RES_hh_emi_in!V6/RES_hh_num_in!V6)</f>
        <v>823.89007712314526</v>
      </c>
      <c r="W6" s="72">
        <f>IF(RES_hh_emi_in!W6=0,0,1000000*RES_hh_emi_in!W6/RES_hh_num_in!W6)</f>
        <v>801.03757823188175</v>
      </c>
      <c r="X6" s="72">
        <f>IF(RES_hh_emi_in!X6=0,0,1000000*RES_hh_emi_in!X6/RES_hh_num_in!X6)</f>
        <v>819.19275398347997</v>
      </c>
      <c r="Y6" s="72">
        <f>IF(RES_hh_emi_in!Y6=0,0,1000000*RES_hh_emi_in!Y6/RES_hh_num_in!Y6)</f>
        <v>687.0980135679755</v>
      </c>
      <c r="DA6" s="89" t="s">
        <v>848</v>
      </c>
    </row>
    <row r="7" spans="1:105" ht="12" customHeight="1" x14ac:dyDescent="0.25">
      <c r="A7" s="28" t="s">
        <v>200</v>
      </c>
      <c r="B7" s="72"/>
      <c r="C7" s="72">
        <f>IF(RES_hh_emi_in!C7=0,0,1000000*RES_hh_emi_in!C7/RES_hh_num_in!C7)</f>
        <v>2262.7880891592526</v>
      </c>
      <c r="D7" s="72">
        <f>IF(RES_hh_emi_in!D7=0,0,1000000*RES_hh_emi_in!D7/RES_hh_num_in!D7)</f>
        <v>2282.9544470085102</v>
      </c>
      <c r="E7" s="72">
        <f>IF(RES_hh_emi_in!E7=0,0,1000000*RES_hh_emi_in!E7/RES_hh_num_in!E7)</f>
        <v>2274.7177752367165</v>
      </c>
      <c r="F7" s="72">
        <f>IF(RES_hh_emi_in!F7=0,0,1000000*RES_hh_emi_in!F7/RES_hh_num_in!F7)</f>
        <v>1936.3325772970286</v>
      </c>
      <c r="G7" s="72">
        <f>IF(RES_hh_emi_in!G7=0,0,1000000*RES_hh_emi_in!G7/RES_hh_num_in!G7)</f>
        <v>1577.1374908601588</v>
      </c>
      <c r="H7" s="72">
        <f>IF(RES_hh_emi_in!H7=0,0,1000000*RES_hh_emi_in!H7/RES_hh_num_in!H7)</f>
        <v>1797.5756878346524</v>
      </c>
      <c r="I7" s="72">
        <f>IF(RES_hh_emi_in!I7=0,0,1000000*RES_hh_emi_in!I7/RES_hh_num_in!I7)</f>
        <v>1613.4158467684697</v>
      </c>
      <c r="J7" s="72">
        <f>IF(RES_hh_emi_in!J7=0,0,1000000*RES_hh_emi_in!J7/RES_hh_num_in!J7)</f>
        <v>1312.1278794474465</v>
      </c>
      <c r="K7" s="72">
        <f>IF(RES_hh_emi_in!K7=0,0,1000000*RES_hh_emi_in!K7/RES_hh_num_in!K7)</f>
        <v>1425.609098843443</v>
      </c>
      <c r="L7" s="72">
        <f>IF(RES_hh_emi_in!L7=0,0,1000000*RES_hh_emi_in!L7/RES_hh_num_in!L7)</f>
        <v>1135.2760074825037</v>
      </c>
      <c r="M7" s="72">
        <f>IF(RES_hh_emi_in!M7=0,0,1000000*RES_hh_emi_in!M7/RES_hh_num_in!M7)</f>
        <v>1265.9636792540659</v>
      </c>
      <c r="N7" s="72">
        <f>IF(RES_hh_emi_in!N7=0,0,1000000*RES_hh_emi_in!N7/RES_hh_num_in!N7)</f>
        <v>1172.0236110411172</v>
      </c>
      <c r="O7" s="72">
        <f>IF(RES_hh_emi_in!O7=0,0,1000000*RES_hh_emi_in!O7/RES_hh_num_in!O7)</f>
        <v>889.95866473887963</v>
      </c>
      <c r="P7" s="72">
        <f>IF(RES_hh_emi_in!P7=0,0,1000000*RES_hh_emi_in!P7/RES_hh_num_in!P7)</f>
        <v>728.81393576001005</v>
      </c>
      <c r="Q7" s="72">
        <f>IF(RES_hh_emi_in!Q7=0,0,1000000*RES_hh_emi_in!Q7/RES_hh_num_in!Q7)</f>
        <v>838.21879469799615</v>
      </c>
      <c r="R7" s="72">
        <f>IF(RES_hh_emi_in!R7=0,0,1000000*RES_hh_emi_in!R7/RES_hh_num_in!R7)</f>
        <v>849.98124662990801</v>
      </c>
      <c r="S7" s="72">
        <f>IF(RES_hh_emi_in!S7=0,0,1000000*RES_hh_emi_in!S7/RES_hh_num_in!S7)</f>
        <v>889.01495681987785</v>
      </c>
      <c r="T7" s="72">
        <f>IF(RES_hh_emi_in!T7=0,0,1000000*RES_hh_emi_in!T7/RES_hh_num_in!T7)</f>
        <v>0</v>
      </c>
      <c r="U7" s="72">
        <f>IF(RES_hh_emi_in!U7=0,0,1000000*RES_hh_emi_in!U7/RES_hh_num_in!U7)</f>
        <v>914.94622867950011</v>
      </c>
      <c r="V7" s="72">
        <f>IF(RES_hh_emi_in!V7=0,0,1000000*RES_hh_emi_in!V7/RES_hh_num_in!V7)</f>
        <v>946.64831288400444</v>
      </c>
      <c r="W7" s="72">
        <f>IF(RES_hh_emi_in!W7=0,0,1000000*RES_hh_emi_in!W7/RES_hh_num_in!W7)</f>
        <v>810.85778317217989</v>
      </c>
      <c r="X7" s="72">
        <f>IF(RES_hh_emi_in!X7=0,0,1000000*RES_hh_emi_in!X7/RES_hh_num_in!X7)</f>
        <v>887.3802129227156</v>
      </c>
      <c r="Y7" s="72">
        <f>IF(RES_hh_emi_in!Y7=0,0,1000000*RES_hh_emi_in!Y7/RES_hh_num_in!Y7)</f>
        <v>700.19171080972956</v>
      </c>
      <c r="DA7" s="89" t="s">
        <v>849</v>
      </c>
    </row>
    <row r="8" spans="1:105" ht="12" customHeight="1" x14ac:dyDescent="0.25">
      <c r="A8" s="28" t="s">
        <v>189</v>
      </c>
      <c r="B8" s="72"/>
      <c r="C8" s="72">
        <f>IF(RES_hh_emi_in!C8=0,0,1000000*RES_hh_emi_in!C8/RES_hh_num_in!C8)</f>
        <v>0</v>
      </c>
      <c r="D8" s="72">
        <f>IF(RES_hh_emi_in!D8=0,0,1000000*RES_hh_emi_in!D8/RES_hh_num_in!D8)</f>
        <v>0</v>
      </c>
      <c r="E8" s="72">
        <f>IF(RES_hh_emi_in!E8=0,0,1000000*RES_hh_emi_in!E8/RES_hh_num_in!E8)</f>
        <v>0</v>
      </c>
      <c r="F8" s="72">
        <f>IF(RES_hh_emi_in!F8=0,0,1000000*RES_hh_emi_in!F8/RES_hh_num_in!F8)</f>
        <v>0</v>
      </c>
      <c r="G8" s="72">
        <f>IF(RES_hh_emi_in!G8=0,0,1000000*RES_hh_emi_in!G8/RES_hh_num_in!G8)</f>
        <v>0</v>
      </c>
      <c r="H8" s="72">
        <f>IF(RES_hh_emi_in!H8=0,0,1000000*RES_hh_emi_in!H8/RES_hh_num_in!H8)</f>
        <v>0</v>
      </c>
      <c r="I8" s="72">
        <f>IF(RES_hh_emi_in!I8=0,0,1000000*RES_hh_emi_in!I8/RES_hh_num_in!I8)</f>
        <v>0</v>
      </c>
      <c r="J8" s="72">
        <f>IF(RES_hh_emi_in!J8=0,0,1000000*RES_hh_emi_in!J8/RES_hh_num_in!J8)</f>
        <v>0</v>
      </c>
      <c r="K8" s="72">
        <f>IF(RES_hh_emi_in!K8=0,0,1000000*RES_hh_emi_in!K8/RES_hh_num_in!K8)</f>
        <v>0</v>
      </c>
      <c r="L8" s="72">
        <f>IF(RES_hh_emi_in!L8=0,0,1000000*RES_hh_emi_in!L8/RES_hh_num_in!L8)</f>
        <v>0</v>
      </c>
      <c r="M8" s="72">
        <f>IF(RES_hh_emi_in!M8=0,0,1000000*RES_hh_emi_in!M8/RES_hh_num_in!M8)</f>
        <v>0</v>
      </c>
      <c r="N8" s="72">
        <f>IF(RES_hh_emi_in!N8=0,0,1000000*RES_hh_emi_in!N8/RES_hh_num_in!N8)</f>
        <v>0</v>
      </c>
      <c r="O8" s="72">
        <f>IF(RES_hh_emi_in!O8=0,0,1000000*RES_hh_emi_in!O8/RES_hh_num_in!O8)</f>
        <v>0</v>
      </c>
      <c r="P8" s="72">
        <f>IF(RES_hh_emi_in!P8=0,0,1000000*RES_hh_emi_in!P8/RES_hh_num_in!P8)</f>
        <v>0</v>
      </c>
      <c r="Q8" s="72">
        <f>IF(RES_hh_emi_in!Q8=0,0,1000000*RES_hh_emi_in!Q8/RES_hh_num_in!Q8)</f>
        <v>0</v>
      </c>
      <c r="R8" s="72">
        <f>IF(RES_hh_emi_in!R8=0,0,1000000*RES_hh_emi_in!R8/RES_hh_num_in!R8)</f>
        <v>0</v>
      </c>
      <c r="S8" s="72">
        <f>IF(RES_hh_emi_in!S8=0,0,1000000*RES_hh_emi_in!S8/RES_hh_num_in!S8)</f>
        <v>0</v>
      </c>
      <c r="T8" s="72">
        <f>IF(RES_hh_emi_in!T8=0,0,1000000*RES_hh_emi_in!T8/RES_hh_num_in!T8)</f>
        <v>0</v>
      </c>
      <c r="U8" s="72">
        <f>IF(RES_hh_emi_in!U8=0,0,1000000*RES_hh_emi_in!U8/RES_hh_num_in!U8)</f>
        <v>0</v>
      </c>
      <c r="V8" s="72">
        <f>IF(RES_hh_emi_in!V8=0,0,1000000*RES_hh_emi_in!V8/RES_hh_num_in!V8)</f>
        <v>0</v>
      </c>
      <c r="W8" s="72">
        <f>IF(RES_hh_emi_in!W8=0,0,1000000*RES_hh_emi_in!W8/RES_hh_num_in!W8)</f>
        <v>0</v>
      </c>
      <c r="X8" s="72">
        <f>IF(RES_hh_emi_in!X8=0,0,1000000*RES_hh_emi_in!X8/RES_hh_num_in!X8)</f>
        <v>0</v>
      </c>
      <c r="Y8" s="72">
        <f>IF(RES_hh_emi_in!Y8=0,0,1000000*RES_hh_emi_in!Y8/RES_hh_num_in!Y8)</f>
        <v>0</v>
      </c>
      <c r="DA8" s="89" t="s">
        <v>850</v>
      </c>
    </row>
    <row r="9" spans="1:105" ht="12" customHeight="1" x14ac:dyDescent="0.25">
      <c r="A9" s="28" t="s">
        <v>202</v>
      </c>
      <c r="B9" s="72"/>
      <c r="C9" s="72">
        <f>IF(RES_hh_emi_in!C9=0,0,1000000*RES_hh_emi_in!C9/RES_hh_num_in!C9)</f>
        <v>0</v>
      </c>
      <c r="D9" s="72">
        <f>IF(RES_hh_emi_in!D9=0,0,1000000*RES_hh_emi_in!D9/RES_hh_num_in!D9)</f>
        <v>0</v>
      </c>
      <c r="E9" s="72">
        <f>IF(RES_hh_emi_in!E9=0,0,1000000*RES_hh_emi_in!E9/RES_hh_num_in!E9)</f>
        <v>0</v>
      </c>
      <c r="F9" s="72">
        <f>IF(RES_hh_emi_in!F9=0,0,1000000*RES_hh_emi_in!F9/RES_hh_num_in!F9)</f>
        <v>0</v>
      </c>
      <c r="G9" s="72">
        <f>IF(RES_hh_emi_in!G9=0,0,1000000*RES_hh_emi_in!G9/RES_hh_num_in!G9)</f>
        <v>0</v>
      </c>
      <c r="H9" s="72">
        <f>IF(RES_hh_emi_in!H9=0,0,1000000*RES_hh_emi_in!H9/RES_hh_num_in!H9)</f>
        <v>0</v>
      </c>
      <c r="I9" s="72">
        <f>IF(RES_hh_emi_in!I9=0,0,1000000*RES_hh_emi_in!I9/RES_hh_num_in!I9)</f>
        <v>0</v>
      </c>
      <c r="J9" s="72">
        <f>IF(RES_hh_emi_in!J9=0,0,1000000*RES_hh_emi_in!J9/RES_hh_num_in!J9)</f>
        <v>0</v>
      </c>
      <c r="K9" s="72">
        <f>IF(RES_hh_emi_in!K9=0,0,1000000*RES_hh_emi_in!K9/RES_hh_num_in!K9)</f>
        <v>0</v>
      </c>
      <c r="L9" s="72">
        <f>IF(RES_hh_emi_in!L9=0,0,1000000*RES_hh_emi_in!L9/RES_hh_num_in!L9)</f>
        <v>0</v>
      </c>
      <c r="M9" s="72">
        <f>IF(RES_hh_emi_in!M9=0,0,1000000*RES_hh_emi_in!M9/RES_hh_num_in!M9)</f>
        <v>0</v>
      </c>
      <c r="N9" s="72">
        <f>IF(RES_hh_emi_in!N9=0,0,1000000*RES_hh_emi_in!N9/RES_hh_num_in!N9)</f>
        <v>0</v>
      </c>
      <c r="O9" s="72">
        <f>IF(RES_hh_emi_in!O9=0,0,1000000*RES_hh_emi_in!O9/RES_hh_num_in!O9)</f>
        <v>0</v>
      </c>
      <c r="P9" s="72">
        <f>IF(RES_hh_emi_in!P9=0,0,1000000*RES_hh_emi_in!P9/RES_hh_num_in!P9)</f>
        <v>0</v>
      </c>
      <c r="Q9" s="72">
        <f>IF(RES_hh_emi_in!Q9=0,0,1000000*RES_hh_emi_in!Q9/RES_hh_num_in!Q9)</f>
        <v>0</v>
      </c>
      <c r="R9" s="72">
        <f>IF(RES_hh_emi_in!R9=0,0,1000000*RES_hh_emi_in!R9/RES_hh_num_in!R9)</f>
        <v>0</v>
      </c>
      <c r="S9" s="72">
        <f>IF(RES_hh_emi_in!S9=0,0,1000000*RES_hh_emi_in!S9/RES_hh_num_in!S9)</f>
        <v>0</v>
      </c>
      <c r="T9" s="72">
        <f>IF(RES_hh_emi_in!T9=0,0,1000000*RES_hh_emi_in!T9/RES_hh_num_in!T9)</f>
        <v>0</v>
      </c>
      <c r="U9" s="72">
        <f>IF(RES_hh_emi_in!U9=0,0,1000000*RES_hh_emi_in!U9/RES_hh_num_in!U9)</f>
        <v>0</v>
      </c>
      <c r="V9" s="72">
        <f>IF(RES_hh_emi_in!V9=0,0,1000000*RES_hh_emi_in!V9/RES_hh_num_in!V9)</f>
        <v>0</v>
      </c>
      <c r="W9" s="72">
        <f>IF(RES_hh_emi_in!W9=0,0,1000000*RES_hh_emi_in!W9/RES_hh_num_in!W9)</f>
        <v>0</v>
      </c>
      <c r="X9" s="72">
        <f>IF(RES_hh_emi_in!X9=0,0,1000000*RES_hh_emi_in!X9/RES_hh_num_in!X9)</f>
        <v>0</v>
      </c>
      <c r="Y9" s="72">
        <f>IF(RES_hh_emi_in!Y9=0,0,1000000*RES_hh_emi_in!Y9/RES_hh_num_in!Y9)</f>
        <v>0</v>
      </c>
      <c r="DA9" s="89" t="s">
        <v>851</v>
      </c>
    </row>
    <row r="10" spans="1:105" ht="12" customHeight="1" x14ac:dyDescent="0.25">
      <c r="A10" s="28" t="s">
        <v>197</v>
      </c>
      <c r="B10" s="72"/>
      <c r="C10" s="72">
        <f>IF(RES_hh_emi_in!C10=0,0,1000000*RES_hh_emi_in!C10/RES_hh_num_in!C10)</f>
        <v>0</v>
      </c>
      <c r="D10" s="72">
        <f>IF(RES_hh_emi_in!D10=0,0,1000000*RES_hh_emi_in!D10/RES_hh_num_in!D10)</f>
        <v>0</v>
      </c>
      <c r="E10" s="72">
        <f>IF(RES_hh_emi_in!E10=0,0,1000000*RES_hh_emi_in!E10/RES_hh_num_in!E10)</f>
        <v>0</v>
      </c>
      <c r="F10" s="72">
        <f>IF(RES_hh_emi_in!F10=0,0,1000000*RES_hh_emi_in!F10/RES_hh_num_in!F10)</f>
        <v>0</v>
      </c>
      <c r="G10" s="72">
        <f>IF(RES_hh_emi_in!G10=0,0,1000000*RES_hh_emi_in!G10/RES_hh_num_in!G10)</f>
        <v>0</v>
      </c>
      <c r="H10" s="72">
        <f>IF(RES_hh_emi_in!H10=0,0,1000000*RES_hh_emi_in!H10/RES_hh_num_in!H10)</f>
        <v>0</v>
      </c>
      <c r="I10" s="72">
        <f>IF(RES_hh_emi_in!I10=0,0,1000000*RES_hh_emi_in!I10/RES_hh_num_in!I10)</f>
        <v>0</v>
      </c>
      <c r="J10" s="72">
        <f>IF(RES_hh_emi_in!J10=0,0,1000000*RES_hh_emi_in!J10/RES_hh_num_in!J10)</f>
        <v>0</v>
      </c>
      <c r="K10" s="72">
        <f>IF(RES_hh_emi_in!K10=0,0,1000000*RES_hh_emi_in!K10/RES_hh_num_in!K10)</f>
        <v>0</v>
      </c>
      <c r="L10" s="72">
        <f>IF(RES_hh_emi_in!L10=0,0,1000000*RES_hh_emi_in!L10/RES_hh_num_in!L10)</f>
        <v>0</v>
      </c>
      <c r="M10" s="72">
        <f>IF(RES_hh_emi_in!M10=0,0,1000000*RES_hh_emi_in!M10/RES_hh_num_in!M10)</f>
        <v>0</v>
      </c>
      <c r="N10" s="72">
        <f>IF(RES_hh_emi_in!N10=0,0,1000000*RES_hh_emi_in!N10/RES_hh_num_in!N10)</f>
        <v>0</v>
      </c>
      <c r="O10" s="72">
        <f>IF(RES_hh_emi_in!O10=0,0,1000000*RES_hh_emi_in!O10/RES_hh_num_in!O10)</f>
        <v>0</v>
      </c>
      <c r="P10" s="72">
        <f>IF(RES_hh_emi_in!P10=0,0,1000000*RES_hh_emi_in!P10/RES_hh_num_in!P10)</f>
        <v>0</v>
      </c>
      <c r="Q10" s="72">
        <f>IF(RES_hh_emi_in!Q10=0,0,1000000*RES_hh_emi_in!Q10/RES_hh_num_in!Q10)</f>
        <v>0</v>
      </c>
      <c r="R10" s="72">
        <f>IF(RES_hh_emi_in!R10=0,0,1000000*RES_hh_emi_in!R10/RES_hh_num_in!R10)</f>
        <v>0</v>
      </c>
      <c r="S10" s="72">
        <f>IF(RES_hh_emi_in!S10=0,0,1000000*RES_hh_emi_in!S10/RES_hh_num_in!S10)</f>
        <v>0</v>
      </c>
      <c r="T10" s="72">
        <f>IF(RES_hh_emi_in!T10=0,0,1000000*RES_hh_emi_in!T10/RES_hh_num_in!T10)</f>
        <v>0</v>
      </c>
      <c r="U10" s="72">
        <f>IF(RES_hh_emi_in!U10=0,0,1000000*RES_hh_emi_in!U10/RES_hh_num_in!U10)</f>
        <v>0</v>
      </c>
      <c r="V10" s="72">
        <f>IF(RES_hh_emi_in!V10=0,0,1000000*RES_hh_emi_in!V10/RES_hh_num_in!V10)</f>
        <v>0</v>
      </c>
      <c r="W10" s="72">
        <f>IF(RES_hh_emi_in!W10=0,0,1000000*RES_hh_emi_in!W10/RES_hh_num_in!W10)</f>
        <v>0</v>
      </c>
      <c r="X10" s="72">
        <f>IF(RES_hh_emi_in!X10=0,0,1000000*RES_hh_emi_in!X10/RES_hh_num_in!X10)</f>
        <v>0</v>
      </c>
      <c r="Y10" s="72">
        <f>IF(RES_hh_emi_in!Y10=0,0,1000000*RES_hh_emi_in!Y10/RES_hh_num_in!Y10)</f>
        <v>0</v>
      </c>
      <c r="DA10" s="89" t="s">
        <v>852</v>
      </c>
    </row>
    <row r="11" spans="1:105" ht="12" customHeight="1" x14ac:dyDescent="0.25">
      <c r="A11" s="28" t="s">
        <v>198</v>
      </c>
      <c r="B11" s="72"/>
      <c r="C11" s="72">
        <f>IF(RES_hh_emi_in!C11=0,0,1000000*RES_hh_emi_in!C11/RES_hh_num_in!C11)</f>
        <v>0</v>
      </c>
      <c r="D11" s="72">
        <f>IF(RES_hh_emi_in!D11=0,0,1000000*RES_hh_emi_in!D11/RES_hh_num_in!D11)</f>
        <v>0</v>
      </c>
      <c r="E11" s="72">
        <f>IF(RES_hh_emi_in!E11=0,0,1000000*RES_hh_emi_in!E11/RES_hh_num_in!E11)</f>
        <v>0</v>
      </c>
      <c r="F11" s="72">
        <f>IF(RES_hh_emi_in!F11=0,0,1000000*RES_hh_emi_in!F11/RES_hh_num_in!F11)</f>
        <v>0</v>
      </c>
      <c r="G11" s="72">
        <f>IF(RES_hh_emi_in!G11=0,0,1000000*RES_hh_emi_in!G11/RES_hh_num_in!G11)</f>
        <v>0</v>
      </c>
      <c r="H11" s="72">
        <f>IF(RES_hh_emi_in!H11=0,0,1000000*RES_hh_emi_in!H11/RES_hh_num_in!H11)</f>
        <v>0</v>
      </c>
      <c r="I11" s="72">
        <f>IF(RES_hh_emi_in!I11=0,0,1000000*RES_hh_emi_in!I11/RES_hh_num_in!I11)</f>
        <v>0</v>
      </c>
      <c r="J11" s="72">
        <f>IF(RES_hh_emi_in!J11=0,0,1000000*RES_hh_emi_in!J11/RES_hh_num_in!J11)</f>
        <v>0</v>
      </c>
      <c r="K11" s="72">
        <f>IF(RES_hh_emi_in!K11=0,0,1000000*RES_hh_emi_in!K11/RES_hh_num_in!K11)</f>
        <v>0</v>
      </c>
      <c r="L11" s="72">
        <f>IF(RES_hh_emi_in!L11=0,0,1000000*RES_hh_emi_in!L11/RES_hh_num_in!L11)</f>
        <v>0</v>
      </c>
      <c r="M11" s="72">
        <f>IF(RES_hh_emi_in!M11=0,0,1000000*RES_hh_emi_in!M11/RES_hh_num_in!M11)</f>
        <v>0</v>
      </c>
      <c r="N11" s="72">
        <f>IF(RES_hh_emi_in!N11=0,0,1000000*RES_hh_emi_in!N11/RES_hh_num_in!N11)</f>
        <v>0</v>
      </c>
      <c r="O11" s="72">
        <f>IF(RES_hh_emi_in!O11=0,0,1000000*RES_hh_emi_in!O11/RES_hh_num_in!O11)</f>
        <v>0</v>
      </c>
      <c r="P11" s="72">
        <f>IF(RES_hh_emi_in!P11=0,0,1000000*RES_hh_emi_in!P11/RES_hh_num_in!P11)</f>
        <v>0</v>
      </c>
      <c r="Q11" s="72">
        <f>IF(RES_hh_emi_in!Q11=0,0,1000000*RES_hh_emi_in!Q11/RES_hh_num_in!Q11)</f>
        <v>0</v>
      </c>
      <c r="R11" s="72">
        <f>IF(RES_hh_emi_in!R11=0,0,1000000*RES_hh_emi_in!R11/RES_hh_num_in!R11)</f>
        <v>0</v>
      </c>
      <c r="S11" s="72">
        <f>IF(RES_hh_emi_in!S11=0,0,1000000*RES_hh_emi_in!S11/RES_hh_num_in!S11)</f>
        <v>0</v>
      </c>
      <c r="T11" s="72">
        <f>IF(RES_hh_emi_in!T11=0,0,1000000*RES_hh_emi_in!T11/RES_hh_num_in!T11)</f>
        <v>0</v>
      </c>
      <c r="U11" s="72">
        <f>IF(RES_hh_emi_in!U11=0,0,1000000*RES_hh_emi_in!U11/RES_hh_num_in!U11)</f>
        <v>0</v>
      </c>
      <c r="V11" s="72">
        <f>IF(RES_hh_emi_in!V11=0,0,1000000*RES_hh_emi_in!V11/RES_hh_num_in!V11)</f>
        <v>0</v>
      </c>
      <c r="W11" s="72">
        <f>IF(RES_hh_emi_in!W11=0,0,1000000*RES_hh_emi_in!W11/RES_hh_num_in!W11)</f>
        <v>0</v>
      </c>
      <c r="X11" s="72">
        <f>IF(RES_hh_emi_in!X11=0,0,1000000*RES_hh_emi_in!X11/RES_hh_num_in!X11)</f>
        <v>0</v>
      </c>
      <c r="Y11" s="72">
        <f>IF(RES_hh_emi_in!Y11=0,0,1000000*RES_hh_emi_in!Y11/RES_hh_num_in!Y11)</f>
        <v>0</v>
      </c>
      <c r="DA11" s="89" t="s">
        <v>853</v>
      </c>
    </row>
    <row r="12" spans="1:105" ht="12" customHeight="1" x14ac:dyDescent="0.25">
      <c r="A12" s="28" t="s">
        <v>95</v>
      </c>
      <c r="B12" s="72"/>
      <c r="C12" s="72">
        <f>IF(RES_hh_emi_in!C12=0,0,1000000*RES_hh_emi_in!C12/RES_hh_num_in!C12)</f>
        <v>0</v>
      </c>
      <c r="D12" s="72">
        <f>IF(RES_hh_emi_in!D12=0,0,1000000*RES_hh_emi_in!D12/RES_hh_num_in!D12)</f>
        <v>0</v>
      </c>
      <c r="E12" s="72">
        <f>IF(RES_hh_emi_in!E12=0,0,1000000*RES_hh_emi_in!E12/RES_hh_num_in!E12)</f>
        <v>0</v>
      </c>
      <c r="F12" s="72">
        <f>IF(RES_hh_emi_in!F12=0,0,1000000*RES_hh_emi_in!F12/RES_hh_num_in!F12)</f>
        <v>0</v>
      </c>
      <c r="G12" s="72">
        <f>IF(RES_hh_emi_in!G12=0,0,1000000*RES_hh_emi_in!G12/RES_hh_num_in!G12)</f>
        <v>0</v>
      </c>
      <c r="H12" s="72">
        <f>IF(RES_hh_emi_in!H12=0,0,1000000*RES_hh_emi_in!H12/RES_hh_num_in!H12)</f>
        <v>0</v>
      </c>
      <c r="I12" s="72">
        <f>IF(RES_hh_emi_in!I12=0,0,1000000*RES_hh_emi_in!I12/RES_hh_num_in!I12)</f>
        <v>0</v>
      </c>
      <c r="J12" s="72">
        <f>IF(RES_hh_emi_in!J12=0,0,1000000*RES_hh_emi_in!J12/RES_hh_num_in!J12)</f>
        <v>0</v>
      </c>
      <c r="K12" s="72">
        <f>IF(RES_hh_emi_in!K12=0,0,1000000*RES_hh_emi_in!K12/RES_hh_num_in!K12)</f>
        <v>0</v>
      </c>
      <c r="L12" s="72">
        <f>IF(RES_hh_emi_in!L12=0,0,1000000*RES_hh_emi_in!L12/RES_hh_num_in!L12)</f>
        <v>0</v>
      </c>
      <c r="M12" s="72">
        <f>IF(RES_hh_emi_in!M12=0,0,1000000*RES_hh_emi_in!M12/RES_hh_num_in!M12)</f>
        <v>0</v>
      </c>
      <c r="N12" s="72">
        <f>IF(RES_hh_emi_in!N12=0,0,1000000*RES_hh_emi_in!N12/RES_hh_num_in!N12)</f>
        <v>0</v>
      </c>
      <c r="O12" s="72">
        <f>IF(RES_hh_emi_in!O12=0,0,1000000*RES_hh_emi_in!O12/RES_hh_num_in!O12)</f>
        <v>0</v>
      </c>
      <c r="P12" s="72">
        <f>IF(RES_hh_emi_in!P12=0,0,1000000*RES_hh_emi_in!P12/RES_hh_num_in!P12)</f>
        <v>0</v>
      </c>
      <c r="Q12" s="72">
        <f>IF(RES_hh_emi_in!Q12=0,0,1000000*RES_hh_emi_in!Q12/RES_hh_num_in!Q12)</f>
        <v>0</v>
      </c>
      <c r="R12" s="72">
        <f>IF(RES_hh_emi_in!R12=0,0,1000000*RES_hh_emi_in!R12/RES_hh_num_in!R12)</f>
        <v>0</v>
      </c>
      <c r="S12" s="72">
        <f>IF(RES_hh_emi_in!S12=0,0,1000000*RES_hh_emi_in!S12/RES_hh_num_in!S12)</f>
        <v>0</v>
      </c>
      <c r="T12" s="72">
        <f>IF(RES_hh_emi_in!T12=0,0,1000000*RES_hh_emi_in!T12/RES_hh_num_in!T12)</f>
        <v>0</v>
      </c>
      <c r="U12" s="72">
        <f>IF(RES_hh_emi_in!U12=0,0,1000000*RES_hh_emi_in!U12/RES_hh_num_in!U12)</f>
        <v>0</v>
      </c>
      <c r="V12" s="72">
        <f>IF(RES_hh_emi_in!V12=0,0,1000000*RES_hh_emi_in!V12/RES_hh_num_in!V12)</f>
        <v>0</v>
      </c>
      <c r="W12" s="72">
        <f>IF(RES_hh_emi_in!W12=0,0,1000000*RES_hh_emi_in!W12/RES_hh_num_in!W12)</f>
        <v>0</v>
      </c>
      <c r="X12" s="72">
        <f>IF(RES_hh_emi_in!X12=0,0,1000000*RES_hh_emi_in!X12/RES_hh_num_in!X12)</f>
        <v>0</v>
      </c>
      <c r="Y12" s="72">
        <f>IF(RES_hh_emi_in!Y12=0,0,1000000*RES_hh_emi_in!Y12/RES_hh_num_in!Y12)</f>
        <v>0</v>
      </c>
      <c r="DA12" s="89" t="s">
        <v>854</v>
      </c>
    </row>
    <row r="13" spans="1:105" ht="12" customHeight="1" x14ac:dyDescent="0.25">
      <c r="A13" s="73" t="s">
        <v>94</v>
      </c>
      <c r="B13" s="74"/>
      <c r="C13" s="74">
        <f>IF(RES_hh_emi_in!C13=0,0,1000000*RES_hh_emi_in!C13/RES_hh_num_in!C13)</f>
        <v>0</v>
      </c>
      <c r="D13" s="74">
        <f>IF(RES_hh_emi_in!D13=0,0,1000000*RES_hh_emi_in!D13/RES_hh_num_in!D13)</f>
        <v>0</v>
      </c>
      <c r="E13" s="74">
        <f>IF(RES_hh_emi_in!E13=0,0,1000000*RES_hh_emi_in!E13/RES_hh_num_in!E13)</f>
        <v>0</v>
      </c>
      <c r="F13" s="74">
        <f>IF(RES_hh_emi_in!F13=0,0,1000000*RES_hh_emi_in!F13/RES_hh_num_in!F13)</f>
        <v>0</v>
      </c>
      <c r="G13" s="74">
        <f>IF(RES_hh_emi_in!G13=0,0,1000000*RES_hh_emi_in!G13/RES_hh_num_in!G13)</f>
        <v>0</v>
      </c>
      <c r="H13" s="74">
        <f>IF(RES_hh_emi_in!H13=0,0,1000000*RES_hh_emi_in!H13/RES_hh_num_in!H13)</f>
        <v>0</v>
      </c>
      <c r="I13" s="74">
        <f>IF(RES_hh_emi_in!I13=0,0,1000000*RES_hh_emi_in!I13/RES_hh_num_in!I13)</f>
        <v>0</v>
      </c>
      <c r="J13" s="74">
        <f>IF(RES_hh_emi_in!J13=0,0,1000000*RES_hh_emi_in!J13/RES_hh_num_in!J13)</f>
        <v>0</v>
      </c>
      <c r="K13" s="74">
        <f>IF(RES_hh_emi_in!K13=0,0,1000000*RES_hh_emi_in!K13/RES_hh_num_in!K13)</f>
        <v>0</v>
      </c>
      <c r="L13" s="74">
        <f>IF(RES_hh_emi_in!L13=0,0,1000000*RES_hh_emi_in!L13/RES_hh_num_in!L13)</f>
        <v>0</v>
      </c>
      <c r="M13" s="74">
        <f>IF(RES_hh_emi_in!M13=0,0,1000000*RES_hh_emi_in!M13/RES_hh_num_in!M13)</f>
        <v>0</v>
      </c>
      <c r="N13" s="74">
        <f>IF(RES_hh_emi_in!N13=0,0,1000000*RES_hh_emi_in!N13/RES_hh_num_in!N13)</f>
        <v>0</v>
      </c>
      <c r="O13" s="74">
        <f>IF(RES_hh_emi_in!O13=0,0,1000000*RES_hh_emi_in!O13/RES_hh_num_in!O13)</f>
        <v>0</v>
      </c>
      <c r="P13" s="74">
        <f>IF(RES_hh_emi_in!P13=0,0,1000000*RES_hh_emi_in!P13/RES_hh_num_in!P13)</f>
        <v>0</v>
      </c>
      <c r="Q13" s="74">
        <f>IF(RES_hh_emi_in!Q13=0,0,1000000*RES_hh_emi_in!Q13/RES_hh_num_in!Q13)</f>
        <v>0</v>
      </c>
      <c r="R13" s="74">
        <f>IF(RES_hh_emi_in!R13=0,0,1000000*RES_hh_emi_in!R13/RES_hh_num_in!R13)</f>
        <v>0</v>
      </c>
      <c r="S13" s="74">
        <f>IF(RES_hh_emi_in!S13=0,0,1000000*RES_hh_emi_in!S13/RES_hh_num_in!S13)</f>
        <v>0</v>
      </c>
      <c r="T13" s="74">
        <f>IF(RES_hh_emi_in!T13=0,0,1000000*RES_hh_emi_in!T13/RES_hh_num_in!T13)</f>
        <v>0</v>
      </c>
      <c r="U13" s="74">
        <f>IF(RES_hh_emi_in!U13=0,0,1000000*RES_hh_emi_in!U13/RES_hh_num_in!U13)</f>
        <v>0</v>
      </c>
      <c r="V13" s="74">
        <f>IF(RES_hh_emi_in!V13=0,0,1000000*RES_hh_emi_in!V13/RES_hh_num_in!V13)</f>
        <v>0</v>
      </c>
      <c r="W13" s="74">
        <f>IF(RES_hh_emi_in!W13=0,0,1000000*RES_hh_emi_in!W13/RES_hh_num_in!W13)</f>
        <v>0</v>
      </c>
      <c r="X13" s="74">
        <f>IF(RES_hh_emi_in!X13=0,0,1000000*RES_hh_emi_in!X13/RES_hh_num_in!X13)</f>
        <v>0</v>
      </c>
      <c r="Y13" s="74">
        <f>IF(RES_hh_emi_in!Y13=0,0,1000000*RES_hh_emi_in!Y13/RES_hh_num_in!Y13)</f>
        <v>0</v>
      </c>
      <c r="DA13" s="90" t="s">
        <v>855</v>
      </c>
    </row>
    <row r="14" spans="1:105" ht="12" customHeight="1" x14ac:dyDescent="0.25">
      <c r="A14" s="75" t="s">
        <v>97</v>
      </c>
      <c r="B14" s="76"/>
      <c r="C14" s="76">
        <f>IF(RES_hh_emi_in!C14=0,0,1000000*RES_hh_emi_in!C14/RES_hh_num_in!C14)</f>
        <v>0</v>
      </c>
      <c r="D14" s="76">
        <f>IF(RES_hh_emi_in!D14=0,0,1000000*RES_hh_emi_in!D14/RES_hh_num_in!D14)</f>
        <v>0</v>
      </c>
      <c r="E14" s="76">
        <f>IF(RES_hh_emi_in!E14=0,0,1000000*RES_hh_emi_in!E14/RES_hh_num_in!E14)</f>
        <v>0</v>
      </c>
      <c r="F14" s="76">
        <f>IF(RES_hh_emi_in!F14=0,0,1000000*RES_hh_emi_in!F14/RES_hh_num_in!F14)</f>
        <v>0</v>
      </c>
      <c r="G14" s="76">
        <f>IF(RES_hh_emi_in!G14=0,0,1000000*RES_hh_emi_in!G14/RES_hh_num_in!G14)</f>
        <v>0</v>
      </c>
      <c r="H14" s="76">
        <f>IF(RES_hh_emi_in!H14=0,0,1000000*RES_hh_emi_in!H14/RES_hh_num_in!H14)</f>
        <v>0</v>
      </c>
      <c r="I14" s="76">
        <f>IF(RES_hh_emi_in!I14=0,0,1000000*RES_hh_emi_in!I14/RES_hh_num_in!I14)</f>
        <v>0</v>
      </c>
      <c r="J14" s="76">
        <f>IF(RES_hh_emi_in!J14=0,0,1000000*RES_hh_emi_in!J14/RES_hh_num_in!J14)</f>
        <v>0</v>
      </c>
      <c r="K14" s="76">
        <f>IF(RES_hh_emi_in!K14=0,0,1000000*RES_hh_emi_in!K14/RES_hh_num_in!K14)</f>
        <v>0</v>
      </c>
      <c r="L14" s="76">
        <f>IF(RES_hh_emi_in!L14=0,0,1000000*RES_hh_emi_in!L14/RES_hh_num_in!L14)</f>
        <v>0</v>
      </c>
      <c r="M14" s="76">
        <f>IF(RES_hh_emi_in!M14=0,0,1000000*RES_hh_emi_in!M14/RES_hh_num_in!M14)</f>
        <v>0</v>
      </c>
      <c r="N14" s="76">
        <f>IF(RES_hh_emi_in!N14=0,0,1000000*RES_hh_emi_in!N14/RES_hh_num_in!N14)</f>
        <v>0</v>
      </c>
      <c r="O14" s="76">
        <f>IF(RES_hh_emi_in!O14=0,0,1000000*RES_hh_emi_in!O14/RES_hh_num_in!O14)</f>
        <v>0</v>
      </c>
      <c r="P14" s="76">
        <f>IF(RES_hh_emi_in!P14=0,0,1000000*RES_hh_emi_in!P14/RES_hh_num_in!P14)</f>
        <v>0</v>
      </c>
      <c r="Q14" s="76">
        <f>IF(RES_hh_emi_in!Q14=0,0,1000000*RES_hh_emi_in!Q14/RES_hh_num_in!Q14)</f>
        <v>0</v>
      </c>
      <c r="R14" s="76">
        <f>IF(RES_hh_emi_in!R14=0,0,1000000*RES_hh_emi_in!R14/RES_hh_num_in!R14)</f>
        <v>0</v>
      </c>
      <c r="S14" s="76">
        <f>IF(RES_hh_emi_in!S14=0,0,1000000*RES_hh_emi_in!S14/RES_hh_num_in!S14)</f>
        <v>0</v>
      </c>
      <c r="T14" s="76">
        <f>IF(RES_hh_emi_in!T14=0,0,1000000*RES_hh_emi_in!T14/RES_hh_num_in!T14)</f>
        <v>0</v>
      </c>
      <c r="U14" s="76">
        <f>IF(RES_hh_emi_in!U14=0,0,1000000*RES_hh_emi_in!U14/RES_hh_num_in!U14)</f>
        <v>0</v>
      </c>
      <c r="V14" s="76">
        <f>IF(RES_hh_emi_in!V14=0,0,1000000*RES_hh_emi_in!V14/RES_hh_num_in!V14)</f>
        <v>0</v>
      </c>
      <c r="W14" s="76">
        <f>IF(RES_hh_emi_in!W14=0,0,1000000*RES_hh_emi_in!W14/RES_hh_num_in!W14)</f>
        <v>0</v>
      </c>
      <c r="X14" s="76">
        <f>IF(RES_hh_emi_in!X14=0,0,1000000*RES_hh_emi_in!X14/RES_hh_num_in!X14)</f>
        <v>0</v>
      </c>
      <c r="Y14" s="76">
        <f>IF(RES_hh_emi_in!Y14=0,0,1000000*RES_hh_emi_in!Y14/RES_hh_num_in!Y14)</f>
        <v>0</v>
      </c>
      <c r="DA14" s="91" t="s">
        <v>856</v>
      </c>
    </row>
    <row r="15" spans="1:105" ht="12.95" customHeight="1" x14ac:dyDescent="0.25">
      <c r="A15" s="68" t="s">
        <v>92</v>
      </c>
      <c r="B15" s="69"/>
      <c r="C15" s="69">
        <f t="shared" ref="C15:Y15" si="0">C16</f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X15" s="69">
        <f t="shared" si="0"/>
        <v>0</v>
      </c>
      <c r="Y15" s="69">
        <f t="shared" si="0"/>
        <v>0</v>
      </c>
      <c r="DA15" s="88" t="s">
        <v>857</v>
      </c>
    </row>
    <row r="16" spans="1:105" ht="12" customHeight="1" x14ac:dyDescent="0.25">
      <c r="A16" s="28" t="s">
        <v>91</v>
      </c>
      <c r="B16" s="72"/>
      <c r="C16" s="72">
        <f>IF(RES_hh_emi_in!C16=0,0,1000000*RES_hh_emi_in!C16/RES_hh_num_in!C$3)</f>
        <v>0</v>
      </c>
      <c r="D16" s="72">
        <f>IF(RES_hh_emi_in!D16=0,0,1000000*RES_hh_emi_in!D16/RES_hh_num_in!D$3)</f>
        <v>0</v>
      </c>
      <c r="E16" s="72">
        <f>IF(RES_hh_emi_in!E16=0,0,1000000*RES_hh_emi_in!E16/RES_hh_num_in!E$3)</f>
        <v>0</v>
      </c>
      <c r="F16" s="72">
        <f>IF(RES_hh_emi_in!F16=0,0,1000000*RES_hh_emi_in!F16/RES_hh_num_in!F$3)</f>
        <v>0</v>
      </c>
      <c r="G16" s="72">
        <f>IF(RES_hh_emi_in!G16=0,0,1000000*RES_hh_emi_in!G16/RES_hh_num_in!G$3)</f>
        <v>0</v>
      </c>
      <c r="H16" s="72">
        <f>IF(RES_hh_emi_in!H16=0,0,1000000*RES_hh_emi_in!H16/RES_hh_num_in!H$3)</f>
        <v>0</v>
      </c>
      <c r="I16" s="72">
        <f>IF(RES_hh_emi_in!I16=0,0,1000000*RES_hh_emi_in!I16/RES_hh_num_in!I$3)</f>
        <v>0</v>
      </c>
      <c r="J16" s="72">
        <f>IF(RES_hh_emi_in!J16=0,0,1000000*RES_hh_emi_in!J16/RES_hh_num_in!J$3)</f>
        <v>0</v>
      </c>
      <c r="K16" s="72">
        <f>IF(RES_hh_emi_in!K16=0,0,1000000*RES_hh_emi_in!K16/RES_hh_num_in!K$3)</f>
        <v>0</v>
      </c>
      <c r="L16" s="72">
        <f>IF(RES_hh_emi_in!L16=0,0,1000000*RES_hh_emi_in!L16/RES_hh_num_in!L$3)</f>
        <v>0</v>
      </c>
      <c r="M16" s="72">
        <f>IF(RES_hh_emi_in!M16=0,0,1000000*RES_hh_emi_in!M16/RES_hh_num_in!M$3)</f>
        <v>0</v>
      </c>
      <c r="N16" s="72">
        <f>IF(RES_hh_emi_in!N16=0,0,1000000*RES_hh_emi_in!N16/RES_hh_num_in!N$3)</f>
        <v>0</v>
      </c>
      <c r="O16" s="72">
        <f>IF(RES_hh_emi_in!O16=0,0,1000000*RES_hh_emi_in!O16/RES_hh_num_in!O$3)</f>
        <v>0</v>
      </c>
      <c r="P16" s="72">
        <f>IF(RES_hh_emi_in!P16=0,0,1000000*RES_hh_emi_in!P16/RES_hh_num_in!P$3)</f>
        <v>0</v>
      </c>
      <c r="Q16" s="72">
        <f>IF(RES_hh_emi_in!Q16=0,0,1000000*RES_hh_emi_in!Q16/RES_hh_num_in!Q$3)</f>
        <v>0</v>
      </c>
      <c r="R16" s="72">
        <f>IF(RES_hh_emi_in!R16=0,0,1000000*RES_hh_emi_in!R16/RES_hh_num_in!R$3)</f>
        <v>0</v>
      </c>
      <c r="S16" s="72">
        <f>IF(RES_hh_emi_in!S16=0,0,1000000*RES_hh_emi_in!S16/RES_hh_num_in!S$3)</f>
        <v>0</v>
      </c>
      <c r="T16" s="72">
        <f>IF(RES_hh_emi_in!T16=0,0,1000000*RES_hh_emi_in!T16/RES_hh_num_in!T$3)</f>
        <v>0</v>
      </c>
      <c r="U16" s="72">
        <f>IF(RES_hh_emi_in!U16=0,0,1000000*RES_hh_emi_in!U16/RES_hh_num_in!U$3)</f>
        <v>0</v>
      </c>
      <c r="V16" s="72">
        <f>IF(RES_hh_emi_in!V16=0,0,1000000*RES_hh_emi_in!V16/RES_hh_num_in!V$3)</f>
        <v>0</v>
      </c>
      <c r="W16" s="72">
        <f>IF(RES_hh_emi_in!W16=0,0,1000000*RES_hh_emi_in!W16/RES_hh_num_in!W$3)</f>
        <v>0</v>
      </c>
      <c r="X16" s="72">
        <f>IF(RES_hh_emi_in!X16=0,0,1000000*RES_hh_emi_in!X16/RES_hh_num_in!X$3)</f>
        <v>0</v>
      </c>
      <c r="Y16" s="72">
        <f>IF(RES_hh_emi_in!Y16=0,0,1000000*RES_hh_emi_in!Y16/RES_hh_num_in!Y$3)</f>
        <v>0</v>
      </c>
      <c r="DA16" s="89" t="s">
        <v>858</v>
      </c>
    </row>
    <row r="17" spans="1:105" ht="12.95" customHeight="1" x14ac:dyDescent="0.25">
      <c r="A17" s="68" t="s">
        <v>55</v>
      </c>
      <c r="B17" s="69"/>
      <c r="C17" s="69">
        <f>IF(RES_hh_emi_in!C17=0,0,1000000*RES_hh_emi_in!C17/RES_hh_num_in!C17)</f>
        <v>21.03617050329056</v>
      </c>
      <c r="D17" s="69">
        <f>IF(RES_hh_emi_in!D17=0,0,1000000*RES_hh_emi_in!D17/RES_hh_num_in!D17)</f>
        <v>21.046710830025251</v>
      </c>
      <c r="E17" s="69">
        <f>IF(RES_hh_emi_in!E17=0,0,1000000*RES_hh_emi_in!E17/RES_hh_num_in!E17)</f>
        <v>20.798980164204291</v>
      </c>
      <c r="F17" s="69">
        <f>IF(RES_hh_emi_in!F17=0,0,1000000*RES_hh_emi_in!F17/RES_hh_num_in!F17)</f>
        <v>20.913346515160072</v>
      </c>
      <c r="G17" s="69">
        <f>IF(RES_hh_emi_in!G17=0,0,1000000*RES_hh_emi_in!G17/RES_hh_num_in!G17)</f>
        <v>23.594222924689376</v>
      </c>
      <c r="H17" s="69">
        <f>IF(RES_hh_emi_in!H17=0,0,1000000*RES_hh_emi_in!H17/RES_hh_num_in!H17)</f>
        <v>32.057253553064072</v>
      </c>
      <c r="I17" s="69">
        <f>IF(RES_hh_emi_in!I17=0,0,1000000*RES_hh_emi_in!I17/RES_hh_num_in!I17)</f>
        <v>19.239251914284125</v>
      </c>
      <c r="J17" s="69">
        <f>IF(RES_hh_emi_in!J17=0,0,1000000*RES_hh_emi_in!J17/RES_hh_num_in!J17)</f>
        <v>32.873755127918145</v>
      </c>
      <c r="K17" s="69">
        <f>IF(RES_hh_emi_in!K17=0,0,1000000*RES_hh_emi_in!K17/RES_hh_num_in!K17)</f>
        <v>30.916355759789266</v>
      </c>
      <c r="L17" s="69">
        <f>IF(RES_hh_emi_in!L17=0,0,1000000*RES_hh_emi_in!L17/RES_hh_num_in!L17)</f>
        <v>30.90485678480751</v>
      </c>
      <c r="M17" s="69">
        <f>IF(RES_hh_emi_in!M17=0,0,1000000*RES_hh_emi_in!M17/RES_hh_num_in!M17)</f>
        <v>35.636988022507943</v>
      </c>
      <c r="N17" s="69">
        <f>IF(RES_hh_emi_in!N17=0,0,1000000*RES_hh_emi_in!N17/RES_hh_num_in!N17)</f>
        <v>39.269416176825899</v>
      </c>
      <c r="O17" s="69">
        <f>IF(RES_hh_emi_in!O17=0,0,1000000*RES_hh_emi_in!O17/RES_hh_num_in!O17)</f>
        <v>19.331365683883611</v>
      </c>
      <c r="P17" s="69">
        <f>IF(RES_hh_emi_in!P17=0,0,1000000*RES_hh_emi_in!P17/RES_hh_num_in!P17)</f>
        <v>18.324313869098283</v>
      </c>
      <c r="Q17" s="69">
        <f>IF(RES_hh_emi_in!Q17=0,0,1000000*RES_hh_emi_in!Q17/RES_hh_num_in!Q17)</f>
        <v>30.551160831099089</v>
      </c>
      <c r="R17" s="69">
        <f>IF(RES_hh_emi_in!R17=0,0,1000000*RES_hh_emi_in!R17/RES_hh_num_in!R17)</f>
        <v>27.810927726643325</v>
      </c>
      <c r="S17" s="69">
        <f>IF(RES_hh_emi_in!S17=0,0,1000000*RES_hh_emi_in!S17/RES_hh_num_in!S17)</f>
        <v>27.259670986139625</v>
      </c>
      <c r="T17" s="69">
        <f>IF(RES_hh_emi_in!T17=0,0,1000000*RES_hh_emi_in!T17/RES_hh_num_in!T17)</f>
        <v>24.149508345164961</v>
      </c>
      <c r="U17" s="69">
        <f>IF(RES_hh_emi_in!U17=0,0,1000000*RES_hh_emi_in!U17/RES_hh_num_in!U17)</f>
        <v>46.495940401199086</v>
      </c>
      <c r="V17" s="69">
        <f>IF(RES_hh_emi_in!V17=0,0,1000000*RES_hh_emi_in!V17/RES_hh_num_in!V17)</f>
        <v>40.747937978825632</v>
      </c>
      <c r="W17" s="69">
        <f>IF(RES_hh_emi_in!W17=0,0,1000000*RES_hh_emi_in!W17/RES_hh_num_in!W17)</f>
        <v>44.408404394932553</v>
      </c>
      <c r="X17" s="69">
        <f>IF(RES_hh_emi_in!X17=0,0,1000000*RES_hh_emi_in!X17/RES_hh_num_in!X17)</f>
        <v>30.420768146144827</v>
      </c>
      <c r="Y17" s="69">
        <f>IF(RES_hh_emi_in!Y17=0,0,1000000*RES_hh_emi_in!Y17/RES_hh_num_in!Y17)</f>
        <v>15.477821422246818</v>
      </c>
      <c r="DA17" s="88" t="s">
        <v>859</v>
      </c>
    </row>
    <row r="18" spans="1:105" ht="12" customHeight="1" x14ac:dyDescent="0.25">
      <c r="A18" s="28" t="s">
        <v>51</v>
      </c>
      <c r="B18" s="72"/>
      <c r="C18" s="72">
        <f>IF(RES_hh_emi_in!C18=0,0,1000000*RES_hh_emi_in!C18/RES_hh_num_in!C18)</f>
        <v>0</v>
      </c>
      <c r="D18" s="72">
        <f>IF(RES_hh_emi_in!D18=0,0,1000000*RES_hh_emi_in!D18/RES_hh_num_in!D18)</f>
        <v>0</v>
      </c>
      <c r="E18" s="72">
        <f>IF(RES_hh_emi_in!E18=0,0,1000000*RES_hh_emi_in!E18/RES_hh_num_in!E18)</f>
        <v>0</v>
      </c>
      <c r="F18" s="72">
        <f>IF(RES_hh_emi_in!F18=0,0,1000000*RES_hh_emi_in!F18/RES_hh_num_in!F18)</f>
        <v>0</v>
      </c>
      <c r="G18" s="72">
        <f>IF(RES_hh_emi_in!G18=0,0,1000000*RES_hh_emi_in!G18/RES_hh_num_in!G18)</f>
        <v>0</v>
      </c>
      <c r="H18" s="72">
        <f>IF(RES_hh_emi_in!H18=0,0,1000000*RES_hh_emi_in!H18/RES_hh_num_in!H18)</f>
        <v>0</v>
      </c>
      <c r="I18" s="72">
        <f>IF(RES_hh_emi_in!I18=0,0,1000000*RES_hh_emi_in!I18/RES_hh_num_in!I18)</f>
        <v>0</v>
      </c>
      <c r="J18" s="72">
        <f>IF(RES_hh_emi_in!J18=0,0,1000000*RES_hh_emi_in!J18/RES_hh_num_in!J18)</f>
        <v>0</v>
      </c>
      <c r="K18" s="72">
        <f>IF(RES_hh_emi_in!K18=0,0,1000000*RES_hh_emi_in!K18/RES_hh_num_in!K18)</f>
        <v>0</v>
      </c>
      <c r="L18" s="72">
        <f>IF(RES_hh_emi_in!L18=0,0,1000000*RES_hh_emi_in!L18/RES_hh_num_in!L18)</f>
        <v>0</v>
      </c>
      <c r="M18" s="72">
        <f>IF(RES_hh_emi_in!M18=0,0,1000000*RES_hh_emi_in!M18/RES_hh_num_in!M18)</f>
        <v>0</v>
      </c>
      <c r="N18" s="72">
        <f>IF(RES_hh_emi_in!N18=0,0,1000000*RES_hh_emi_in!N18/RES_hh_num_in!N18)</f>
        <v>0</v>
      </c>
      <c r="O18" s="72">
        <f>IF(RES_hh_emi_in!O18=0,0,1000000*RES_hh_emi_in!O18/RES_hh_num_in!O18)</f>
        <v>0</v>
      </c>
      <c r="P18" s="72">
        <f>IF(RES_hh_emi_in!P18=0,0,1000000*RES_hh_emi_in!P18/RES_hh_num_in!P18)</f>
        <v>0</v>
      </c>
      <c r="Q18" s="72">
        <f>IF(RES_hh_emi_in!Q18=0,0,1000000*RES_hh_emi_in!Q18/RES_hh_num_in!Q18)</f>
        <v>0</v>
      </c>
      <c r="R18" s="72">
        <f>IF(RES_hh_emi_in!R18=0,0,1000000*RES_hh_emi_in!R18/RES_hh_num_in!R18)</f>
        <v>0</v>
      </c>
      <c r="S18" s="72">
        <f>IF(RES_hh_emi_in!S18=0,0,1000000*RES_hh_emi_in!S18/RES_hh_num_in!S18)</f>
        <v>0</v>
      </c>
      <c r="T18" s="72">
        <f>IF(RES_hh_emi_in!T18=0,0,1000000*RES_hh_emi_in!T18/RES_hh_num_in!T18)</f>
        <v>0</v>
      </c>
      <c r="U18" s="72">
        <f>IF(RES_hh_emi_in!U18=0,0,1000000*RES_hh_emi_in!U18/RES_hh_num_in!U18)</f>
        <v>0</v>
      </c>
      <c r="V18" s="72">
        <f>IF(RES_hh_emi_in!V18=0,0,1000000*RES_hh_emi_in!V18/RES_hh_num_in!V18)</f>
        <v>0</v>
      </c>
      <c r="W18" s="72">
        <f>IF(RES_hh_emi_in!W18=0,0,1000000*RES_hh_emi_in!W18/RES_hh_num_in!W18)</f>
        <v>0</v>
      </c>
      <c r="X18" s="72">
        <f>IF(RES_hh_emi_in!X18=0,0,1000000*RES_hh_emi_in!X18/RES_hh_num_in!X18)</f>
        <v>0</v>
      </c>
      <c r="Y18" s="72">
        <f>IF(RES_hh_emi_in!Y18=0,0,1000000*RES_hh_emi_in!Y18/RES_hh_num_in!Y18)</f>
        <v>0</v>
      </c>
      <c r="DA18" s="89" t="s">
        <v>860</v>
      </c>
    </row>
    <row r="19" spans="1:105" s="2" customFormat="1" ht="12" customHeight="1" x14ac:dyDescent="0.25">
      <c r="A19" s="28" t="s">
        <v>74</v>
      </c>
      <c r="B19" s="72"/>
      <c r="C19" s="72">
        <f>IF(RES_hh_emi_in!C19=0,0,1000000*RES_hh_emi_in!C19/RES_hh_num_in!C19)</f>
        <v>900.03092877109236</v>
      </c>
      <c r="D19" s="72">
        <f>IF(RES_hh_emi_in!D19=0,0,1000000*RES_hh_emi_in!D19/RES_hh_num_in!D19)</f>
        <v>1057.0248197469432</v>
      </c>
      <c r="E19" s="72">
        <f>IF(RES_hh_emi_in!E19=0,0,1000000*RES_hh_emi_in!E19/RES_hh_num_in!E19)</f>
        <v>1108.6518092372146</v>
      </c>
      <c r="F19" s="72">
        <f>IF(RES_hh_emi_in!F19=0,0,1000000*RES_hh_emi_in!F19/RES_hh_num_in!F19)</f>
        <v>1130.0737974435476</v>
      </c>
      <c r="G19" s="72">
        <f>IF(RES_hh_emi_in!G19=0,0,1000000*RES_hh_emi_in!G19/RES_hh_num_in!G19)</f>
        <v>1226.3215885376098</v>
      </c>
      <c r="H19" s="72">
        <f>IF(RES_hh_emi_in!H19=0,0,1000000*RES_hh_emi_in!H19/RES_hh_num_in!H19)</f>
        <v>1164.0994461044002</v>
      </c>
      <c r="I19" s="72">
        <f>IF(RES_hh_emi_in!I19=0,0,1000000*RES_hh_emi_in!I19/RES_hh_num_in!I19)</f>
        <v>1157.9322528038847</v>
      </c>
      <c r="J19" s="72">
        <f>IF(RES_hh_emi_in!J19=0,0,1000000*RES_hh_emi_in!J19/RES_hh_num_in!J19)</f>
        <v>1210.828743910771</v>
      </c>
      <c r="K19" s="72">
        <f>IF(RES_hh_emi_in!K19=0,0,1000000*RES_hh_emi_in!K19/RES_hh_num_in!K19)</f>
        <v>1233.8615278385575</v>
      </c>
      <c r="L19" s="72">
        <f>IF(RES_hh_emi_in!L19=0,0,1000000*RES_hh_emi_in!L19/RES_hh_num_in!L19)</f>
        <v>1203.7961514721017</v>
      </c>
      <c r="M19" s="72">
        <f>IF(RES_hh_emi_in!M19=0,0,1000000*RES_hh_emi_in!M19/RES_hh_num_in!M19)</f>
        <v>1155.388382354208</v>
      </c>
      <c r="N19" s="72">
        <f>IF(RES_hh_emi_in!N19=0,0,1000000*RES_hh_emi_in!N19/RES_hh_num_in!N19)</f>
        <v>953.50379000234341</v>
      </c>
      <c r="O19" s="72">
        <f>IF(RES_hh_emi_in!O19=0,0,1000000*RES_hh_emi_in!O19/RES_hh_num_in!O19)</f>
        <v>423.77386364375809</v>
      </c>
      <c r="P19" s="72">
        <f>IF(RES_hh_emi_in!P19=0,0,1000000*RES_hh_emi_in!P19/RES_hh_num_in!P19)</f>
        <v>633.92218725331429</v>
      </c>
      <c r="Q19" s="72">
        <f>IF(RES_hh_emi_in!Q19=0,0,1000000*RES_hh_emi_in!Q19/RES_hh_num_in!Q19)</f>
        <v>963.80078648967276</v>
      </c>
      <c r="R19" s="72">
        <f>IF(RES_hh_emi_in!R19=0,0,1000000*RES_hh_emi_in!R19/RES_hh_num_in!R19)</f>
        <v>938.78668088014672</v>
      </c>
      <c r="S19" s="72">
        <f>IF(RES_hh_emi_in!S19=0,0,1000000*RES_hh_emi_in!S19/RES_hh_num_in!S19)</f>
        <v>928.28255384963347</v>
      </c>
      <c r="T19" s="72">
        <f>IF(RES_hh_emi_in!T19=0,0,1000000*RES_hh_emi_in!T19/RES_hh_num_in!T19)</f>
        <v>895.346150071647</v>
      </c>
      <c r="U19" s="72">
        <f>IF(RES_hh_emi_in!U19=0,0,1000000*RES_hh_emi_in!U19/RES_hh_num_in!U19)</f>
        <v>850.60821229570467</v>
      </c>
      <c r="V19" s="72">
        <f>IF(RES_hh_emi_in!V19=0,0,1000000*RES_hh_emi_in!V19/RES_hh_num_in!V19)</f>
        <v>674.50368202542995</v>
      </c>
      <c r="W19" s="72">
        <f>IF(RES_hh_emi_in!W19=0,0,1000000*RES_hh_emi_in!W19/RES_hh_num_in!W19)</f>
        <v>640.46928910906047</v>
      </c>
      <c r="X19" s="72">
        <f>IF(RES_hh_emi_in!X19=0,0,1000000*RES_hh_emi_in!X19/RES_hh_num_in!X19)</f>
        <v>662.07919359962227</v>
      </c>
      <c r="Y19" s="72">
        <f>IF(RES_hh_emi_in!Y19=0,0,1000000*RES_hh_emi_in!Y19/RES_hh_num_in!Y19)</f>
        <v>537.04099612497077</v>
      </c>
      <c r="DA19" s="89" t="s">
        <v>861</v>
      </c>
    </row>
    <row r="20" spans="1:105" ht="12" customHeight="1" x14ac:dyDescent="0.25">
      <c r="A20" s="28" t="s">
        <v>200</v>
      </c>
      <c r="B20" s="72"/>
      <c r="C20" s="72">
        <f>IF(RES_hh_emi_in!C20=0,0,1000000*RES_hh_emi_in!C20/RES_hh_num_in!C20)</f>
        <v>1002.1120481165043</v>
      </c>
      <c r="D20" s="72">
        <f>IF(RES_hh_emi_in!D20=0,0,1000000*RES_hh_emi_in!D20/RES_hh_num_in!D20)</f>
        <v>1225.5632092544879</v>
      </c>
      <c r="E20" s="72">
        <f>IF(RES_hh_emi_in!E20=0,0,1000000*RES_hh_emi_in!E20/RES_hh_num_in!E20)</f>
        <v>1327.0058265768396</v>
      </c>
      <c r="F20" s="72">
        <f>IF(RES_hh_emi_in!F20=0,0,1000000*RES_hh_emi_in!F20/RES_hh_num_in!F20)</f>
        <v>1323.9117967629318</v>
      </c>
      <c r="G20" s="72">
        <f>IF(RES_hh_emi_in!G20=0,0,1000000*RES_hh_emi_in!G20/RES_hh_num_in!G20)</f>
        <v>1357.6344935818029</v>
      </c>
      <c r="H20" s="72">
        <f>IF(RES_hh_emi_in!H20=0,0,1000000*RES_hh_emi_in!H20/RES_hh_num_in!H20)</f>
        <v>1525.0111975609427</v>
      </c>
      <c r="I20" s="72">
        <f>IF(RES_hh_emi_in!I20=0,0,1000000*RES_hh_emi_in!I20/RES_hh_num_in!I20)</f>
        <v>1483.845764924482</v>
      </c>
      <c r="J20" s="72">
        <f>IF(RES_hh_emi_in!J20=0,0,1000000*RES_hh_emi_in!J20/RES_hh_num_in!J20)</f>
        <v>1470.0666443624111</v>
      </c>
      <c r="K20" s="72">
        <f>IF(RES_hh_emi_in!K20=0,0,1000000*RES_hh_emi_in!K20/RES_hh_num_in!K20)</f>
        <v>1467.3282922332667</v>
      </c>
      <c r="L20" s="72">
        <f>IF(RES_hh_emi_in!L20=0,0,1000000*RES_hh_emi_in!L20/RES_hh_num_in!L20)</f>
        <v>1377.2820944572725</v>
      </c>
      <c r="M20" s="72">
        <f>IF(RES_hh_emi_in!M20=0,0,1000000*RES_hh_emi_in!M20/RES_hh_num_in!M20)</f>
        <v>1365.4996380234165</v>
      </c>
      <c r="N20" s="72">
        <f>IF(RES_hh_emi_in!N20=0,0,1000000*RES_hh_emi_in!N20/RES_hh_num_in!N20)</f>
        <v>1146.8768518081088</v>
      </c>
      <c r="O20" s="72">
        <f>IF(RES_hh_emi_in!O20=0,0,1000000*RES_hh_emi_in!O20/RES_hh_num_in!O20)</f>
        <v>535.0433662907692</v>
      </c>
      <c r="P20" s="72">
        <f>IF(RES_hh_emi_in!P20=0,0,1000000*RES_hh_emi_in!P20/RES_hh_num_in!P20)</f>
        <v>29.065543653981212</v>
      </c>
      <c r="Q20" s="72">
        <f>IF(RES_hh_emi_in!Q20=0,0,1000000*RES_hh_emi_in!Q20/RES_hh_num_in!Q20)</f>
        <v>1179.8252066399227</v>
      </c>
      <c r="R20" s="72">
        <f>IF(RES_hh_emi_in!R20=0,0,1000000*RES_hh_emi_in!R20/RES_hh_num_in!R20)</f>
        <v>1110.5002707410215</v>
      </c>
      <c r="S20" s="72">
        <f>IF(RES_hh_emi_in!S20=0,0,1000000*RES_hh_emi_in!S20/RES_hh_num_in!S20)</f>
        <v>1090.719471493768</v>
      </c>
      <c r="T20" s="72">
        <f>IF(RES_hh_emi_in!T20=0,0,1000000*RES_hh_emi_in!T20/RES_hh_num_in!T20)</f>
        <v>0</v>
      </c>
      <c r="U20" s="72">
        <f>IF(RES_hh_emi_in!U20=0,0,1000000*RES_hh_emi_in!U20/RES_hh_num_in!U20)</f>
        <v>1214.5896315401135</v>
      </c>
      <c r="V20" s="72">
        <f>IF(RES_hh_emi_in!V20=0,0,1000000*RES_hh_emi_in!V20/RES_hh_num_in!V20)</f>
        <v>1210.0136849033709</v>
      </c>
      <c r="W20" s="72">
        <f>IF(RES_hh_emi_in!W20=0,0,1000000*RES_hh_emi_in!W20/RES_hh_num_in!W20)</f>
        <v>989.95676940343537</v>
      </c>
      <c r="X20" s="72">
        <f>IF(RES_hh_emi_in!X20=0,0,1000000*RES_hh_emi_in!X20/RES_hh_num_in!X20)</f>
        <v>690.62439801518678</v>
      </c>
      <c r="Y20" s="72">
        <f>IF(RES_hh_emi_in!Y20=0,0,1000000*RES_hh_emi_in!Y20/RES_hh_num_in!Y20)</f>
        <v>480.26440144370548</v>
      </c>
      <c r="DA20" s="89" t="s">
        <v>862</v>
      </c>
    </row>
    <row r="21" spans="1:105" ht="12" customHeight="1" x14ac:dyDescent="0.25">
      <c r="A21" s="28" t="s">
        <v>189</v>
      </c>
      <c r="B21" s="72"/>
      <c r="C21" s="72">
        <f>IF(RES_hh_emi_in!C21=0,0,1000000*RES_hh_emi_in!C21/RES_hh_num_in!C21)</f>
        <v>0</v>
      </c>
      <c r="D21" s="72">
        <f>IF(RES_hh_emi_in!D21=0,0,1000000*RES_hh_emi_in!D21/RES_hh_num_in!D21)</f>
        <v>0</v>
      </c>
      <c r="E21" s="72">
        <f>IF(RES_hh_emi_in!E21=0,0,1000000*RES_hh_emi_in!E21/RES_hh_num_in!E21)</f>
        <v>0</v>
      </c>
      <c r="F21" s="72">
        <f>IF(RES_hh_emi_in!F21=0,0,1000000*RES_hh_emi_in!F21/RES_hh_num_in!F21)</f>
        <v>0</v>
      </c>
      <c r="G21" s="72">
        <f>IF(RES_hh_emi_in!G21=0,0,1000000*RES_hh_emi_in!G21/RES_hh_num_in!G21)</f>
        <v>0</v>
      </c>
      <c r="H21" s="72">
        <f>IF(RES_hh_emi_in!H21=0,0,1000000*RES_hh_emi_in!H21/RES_hh_num_in!H21)</f>
        <v>0</v>
      </c>
      <c r="I21" s="72">
        <f>IF(RES_hh_emi_in!I21=0,0,1000000*RES_hh_emi_in!I21/RES_hh_num_in!I21)</f>
        <v>0</v>
      </c>
      <c r="J21" s="72">
        <f>IF(RES_hh_emi_in!J21=0,0,1000000*RES_hh_emi_in!J21/RES_hh_num_in!J21)</f>
        <v>0</v>
      </c>
      <c r="K21" s="72">
        <f>IF(RES_hh_emi_in!K21=0,0,1000000*RES_hh_emi_in!K21/RES_hh_num_in!K21)</f>
        <v>0</v>
      </c>
      <c r="L21" s="72">
        <f>IF(RES_hh_emi_in!L21=0,0,1000000*RES_hh_emi_in!L21/RES_hh_num_in!L21)</f>
        <v>0</v>
      </c>
      <c r="M21" s="72">
        <f>IF(RES_hh_emi_in!M21=0,0,1000000*RES_hh_emi_in!M21/RES_hh_num_in!M21)</f>
        <v>0</v>
      </c>
      <c r="N21" s="72">
        <f>IF(RES_hh_emi_in!N21=0,0,1000000*RES_hh_emi_in!N21/RES_hh_num_in!N21)</f>
        <v>0</v>
      </c>
      <c r="O21" s="72">
        <f>IF(RES_hh_emi_in!O21=0,0,1000000*RES_hh_emi_in!O21/RES_hh_num_in!O21)</f>
        <v>0</v>
      </c>
      <c r="P21" s="72">
        <f>IF(RES_hh_emi_in!P21=0,0,1000000*RES_hh_emi_in!P21/RES_hh_num_in!P21)</f>
        <v>0</v>
      </c>
      <c r="Q21" s="72">
        <f>IF(RES_hh_emi_in!Q21=0,0,1000000*RES_hh_emi_in!Q21/RES_hh_num_in!Q21)</f>
        <v>0</v>
      </c>
      <c r="R21" s="72">
        <f>IF(RES_hh_emi_in!R21=0,0,1000000*RES_hh_emi_in!R21/RES_hh_num_in!R21)</f>
        <v>0</v>
      </c>
      <c r="S21" s="72">
        <f>IF(RES_hh_emi_in!S21=0,0,1000000*RES_hh_emi_in!S21/RES_hh_num_in!S21)</f>
        <v>0</v>
      </c>
      <c r="T21" s="72">
        <f>IF(RES_hh_emi_in!T21=0,0,1000000*RES_hh_emi_in!T21/RES_hh_num_in!T21)</f>
        <v>0</v>
      </c>
      <c r="U21" s="72">
        <f>IF(RES_hh_emi_in!U21=0,0,1000000*RES_hh_emi_in!U21/RES_hh_num_in!U21)</f>
        <v>0</v>
      </c>
      <c r="V21" s="72">
        <f>IF(RES_hh_emi_in!V21=0,0,1000000*RES_hh_emi_in!V21/RES_hh_num_in!V21)</f>
        <v>0</v>
      </c>
      <c r="W21" s="72">
        <f>IF(RES_hh_emi_in!W21=0,0,1000000*RES_hh_emi_in!W21/RES_hh_num_in!W21)</f>
        <v>0</v>
      </c>
      <c r="X21" s="72">
        <f>IF(RES_hh_emi_in!X21=0,0,1000000*RES_hh_emi_in!X21/RES_hh_num_in!X21)</f>
        <v>0</v>
      </c>
      <c r="Y21" s="72">
        <f>IF(RES_hh_emi_in!Y21=0,0,1000000*RES_hh_emi_in!Y21/RES_hh_num_in!Y21)</f>
        <v>0</v>
      </c>
      <c r="DA21" s="89" t="s">
        <v>863</v>
      </c>
    </row>
    <row r="22" spans="1:105" ht="12" customHeight="1" x14ac:dyDescent="0.25">
      <c r="A22" s="28" t="s">
        <v>202</v>
      </c>
      <c r="B22" s="72"/>
      <c r="C22" s="72">
        <f>IF(RES_hh_emi_in!C22=0,0,1000000*RES_hh_emi_in!C22/RES_hh_num_in!C22)</f>
        <v>0</v>
      </c>
      <c r="D22" s="72">
        <f>IF(RES_hh_emi_in!D22=0,0,1000000*RES_hh_emi_in!D22/RES_hh_num_in!D22)</f>
        <v>0</v>
      </c>
      <c r="E22" s="72">
        <f>IF(RES_hh_emi_in!E22=0,0,1000000*RES_hh_emi_in!E22/RES_hh_num_in!E22)</f>
        <v>0</v>
      </c>
      <c r="F22" s="72">
        <f>IF(RES_hh_emi_in!F22=0,0,1000000*RES_hh_emi_in!F22/RES_hh_num_in!F22)</f>
        <v>0</v>
      </c>
      <c r="G22" s="72">
        <f>IF(RES_hh_emi_in!G22=0,0,1000000*RES_hh_emi_in!G22/RES_hh_num_in!G22)</f>
        <v>0</v>
      </c>
      <c r="H22" s="72">
        <f>IF(RES_hh_emi_in!H22=0,0,1000000*RES_hh_emi_in!H22/RES_hh_num_in!H22)</f>
        <v>0</v>
      </c>
      <c r="I22" s="72">
        <f>IF(RES_hh_emi_in!I22=0,0,1000000*RES_hh_emi_in!I22/RES_hh_num_in!I22)</f>
        <v>0</v>
      </c>
      <c r="J22" s="72">
        <f>IF(RES_hh_emi_in!J22=0,0,1000000*RES_hh_emi_in!J22/RES_hh_num_in!J22)</f>
        <v>0</v>
      </c>
      <c r="K22" s="72">
        <f>IF(RES_hh_emi_in!K22=0,0,1000000*RES_hh_emi_in!K22/RES_hh_num_in!K22)</f>
        <v>0</v>
      </c>
      <c r="L22" s="72">
        <f>IF(RES_hh_emi_in!L22=0,0,1000000*RES_hh_emi_in!L22/RES_hh_num_in!L22)</f>
        <v>0</v>
      </c>
      <c r="M22" s="72">
        <f>IF(RES_hh_emi_in!M22=0,0,1000000*RES_hh_emi_in!M22/RES_hh_num_in!M22)</f>
        <v>0</v>
      </c>
      <c r="N22" s="72">
        <f>IF(RES_hh_emi_in!N22=0,0,1000000*RES_hh_emi_in!N22/RES_hh_num_in!N22)</f>
        <v>0</v>
      </c>
      <c r="O22" s="72">
        <f>IF(RES_hh_emi_in!O22=0,0,1000000*RES_hh_emi_in!O22/RES_hh_num_in!O22)</f>
        <v>0</v>
      </c>
      <c r="P22" s="72">
        <f>IF(RES_hh_emi_in!P22=0,0,1000000*RES_hh_emi_in!P22/RES_hh_num_in!P22)</f>
        <v>0</v>
      </c>
      <c r="Q22" s="72">
        <f>IF(RES_hh_emi_in!Q22=0,0,1000000*RES_hh_emi_in!Q22/RES_hh_num_in!Q22)</f>
        <v>0</v>
      </c>
      <c r="R22" s="72">
        <f>IF(RES_hh_emi_in!R22=0,0,1000000*RES_hh_emi_in!R22/RES_hh_num_in!R22)</f>
        <v>0</v>
      </c>
      <c r="S22" s="72">
        <f>IF(RES_hh_emi_in!S22=0,0,1000000*RES_hh_emi_in!S22/RES_hh_num_in!S22)</f>
        <v>0</v>
      </c>
      <c r="T22" s="72">
        <f>IF(RES_hh_emi_in!T22=0,0,1000000*RES_hh_emi_in!T22/RES_hh_num_in!T22)</f>
        <v>0</v>
      </c>
      <c r="U22" s="72">
        <f>IF(RES_hh_emi_in!U22=0,0,1000000*RES_hh_emi_in!U22/RES_hh_num_in!U22)</f>
        <v>0</v>
      </c>
      <c r="V22" s="72">
        <f>IF(RES_hh_emi_in!V22=0,0,1000000*RES_hh_emi_in!V22/RES_hh_num_in!V22)</f>
        <v>0</v>
      </c>
      <c r="W22" s="72">
        <f>IF(RES_hh_emi_in!W22=0,0,1000000*RES_hh_emi_in!W22/RES_hh_num_in!W22)</f>
        <v>0</v>
      </c>
      <c r="X22" s="72">
        <f>IF(RES_hh_emi_in!X22=0,0,1000000*RES_hh_emi_in!X22/RES_hh_num_in!X22)</f>
        <v>0</v>
      </c>
      <c r="Y22" s="72">
        <f>IF(RES_hh_emi_in!Y22=0,0,1000000*RES_hh_emi_in!Y22/RES_hh_num_in!Y22)</f>
        <v>0</v>
      </c>
      <c r="DA22" s="89" t="s">
        <v>864</v>
      </c>
    </row>
    <row r="23" spans="1:105" ht="12" customHeight="1" x14ac:dyDescent="0.25">
      <c r="A23" s="28" t="s">
        <v>197</v>
      </c>
      <c r="B23" s="72"/>
      <c r="C23" s="72">
        <f>IF(RES_hh_emi_in!C23=0,0,1000000*RES_hh_emi_in!C23/RES_hh_num_in!C23)</f>
        <v>0</v>
      </c>
      <c r="D23" s="72">
        <f>IF(RES_hh_emi_in!D23=0,0,1000000*RES_hh_emi_in!D23/RES_hh_num_in!D23)</f>
        <v>0</v>
      </c>
      <c r="E23" s="72">
        <f>IF(RES_hh_emi_in!E23=0,0,1000000*RES_hh_emi_in!E23/RES_hh_num_in!E23)</f>
        <v>0</v>
      </c>
      <c r="F23" s="72">
        <f>IF(RES_hh_emi_in!F23=0,0,1000000*RES_hh_emi_in!F23/RES_hh_num_in!F23)</f>
        <v>0</v>
      </c>
      <c r="G23" s="72">
        <f>IF(RES_hh_emi_in!G23=0,0,1000000*RES_hh_emi_in!G23/RES_hh_num_in!G23)</f>
        <v>0</v>
      </c>
      <c r="H23" s="72">
        <f>IF(RES_hh_emi_in!H23=0,0,1000000*RES_hh_emi_in!H23/RES_hh_num_in!H23)</f>
        <v>0</v>
      </c>
      <c r="I23" s="72">
        <f>IF(RES_hh_emi_in!I23=0,0,1000000*RES_hh_emi_in!I23/RES_hh_num_in!I23)</f>
        <v>0</v>
      </c>
      <c r="J23" s="72">
        <f>IF(RES_hh_emi_in!J23=0,0,1000000*RES_hh_emi_in!J23/RES_hh_num_in!J23)</f>
        <v>0</v>
      </c>
      <c r="K23" s="72">
        <f>IF(RES_hh_emi_in!K23=0,0,1000000*RES_hh_emi_in!K23/RES_hh_num_in!K23)</f>
        <v>0</v>
      </c>
      <c r="L23" s="72">
        <f>IF(RES_hh_emi_in!L23=0,0,1000000*RES_hh_emi_in!L23/RES_hh_num_in!L23)</f>
        <v>0</v>
      </c>
      <c r="M23" s="72">
        <f>IF(RES_hh_emi_in!M23=0,0,1000000*RES_hh_emi_in!M23/RES_hh_num_in!M23)</f>
        <v>0</v>
      </c>
      <c r="N23" s="72">
        <f>IF(RES_hh_emi_in!N23=0,0,1000000*RES_hh_emi_in!N23/RES_hh_num_in!N23)</f>
        <v>0</v>
      </c>
      <c r="O23" s="72">
        <f>IF(RES_hh_emi_in!O23=0,0,1000000*RES_hh_emi_in!O23/RES_hh_num_in!O23)</f>
        <v>0</v>
      </c>
      <c r="P23" s="72">
        <f>IF(RES_hh_emi_in!P23=0,0,1000000*RES_hh_emi_in!P23/RES_hh_num_in!P23)</f>
        <v>0</v>
      </c>
      <c r="Q23" s="72">
        <f>IF(RES_hh_emi_in!Q23=0,0,1000000*RES_hh_emi_in!Q23/RES_hh_num_in!Q23)</f>
        <v>0</v>
      </c>
      <c r="R23" s="72">
        <f>IF(RES_hh_emi_in!R23=0,0,1000000*RES_hh_emi_in!R23/RES_hh_num_in!R23)</f>
        <v>0</v>
      </c>
      <c r="S23" s="72">
        <f>IF(RES_hh_emi_in!S23=0,0,1000000*RES_hh_emi_in!S23/RES_hh_num_in!S23)</f>
        <v>0</v>
      </c>
      <c r="T23" s="72">
        <f>IF(RES_hh_emi_in!T23=0,0,1000000*RES_hh_emi_in!T23/RES_hh_num_in!T23)</f>
        <v>0</v>
      </c>
      <c r="U23" s="72">
        <f>IF(RES_hh_emi_in!U23=0,0,1000000*RES_hh_emi_in!U23/RES_hh_num_in!U23)</f>
        <v>0</v>
      </c>
      <c r="V23" s="72">
        <f>IF(RES_hh_emi_in!V23=0,0,1000000*RES_hh_emi_in!V23/RES_hh_num_in!V23)</f>
        <v>0</v>
      </c>
      <c r="W23" s="72">
        <f>IF(RES_hh_emi_in!W23=0,0,1000000*RES_hh_emi_in!W23/RES_hh_num_in!W23)</f>
        <v>0</v>
      </c>
      <c r="X23" s="72">
        <f>IF(RES_hh_emi_in!X23=0,0,1000000*RES_hh_emi_in!X23/RES_hh_num_in!X23)</f>
        <v>0</v>
      </c>
      <c r="Y23" s="72">
        <f>IF(RES_hh_emi_in!Y23=0,0,1000000*RES_hh_emi_in!Y23/RES_hh_num_in!Y23)</f>
        <v>0</v>
      </c>
      <c r="DA23" s="89" t="s">
        <v>865</v>
      </c>
    </row>
    <row r="24" spans="1:105" ht="12" customHeight="1" x14ac:dyDescent="0.25">
      <c r="A24" s="28" t="s">
        <v>198</v>
      </c>
      <c r="B24" s="72"/>
      <c r="C24" s="72">
        <f>IF(RES_hh_emi_in!C24=0,0,1000000*RES_hh_emi_in!C24/RES_hh_num_in!C24)</f>
        <v>0</v>
      </c>
      <c r="D24" s="72">
        <f>IF(RES_hh_emi_in!D24=0,0,1000000*RES_hh_emi_in!D24/RES_hh_num_in!D24)</f>
        <v>0</v>
      </c>
      <c r="E24" s="72">
        <f>IF(RES_hh_emi_in!E24=0,0,1000000*RES_hh_emi_in!E24/RES_hh_num_in!E24)</f>
        <v>0</v>
      </c>
      <c r="F24" s="72">
        <f>IF(RES_hh_emi_in!F24=0,0,1000000*RES_hh_emi_in!F24/RES_hh_num_in!F24)</f>
        <v>0</v>
      </c>
      <c r="G24" s="72">
        <f>IF(RES_hh_emi_in!G24=0,0,1000000*RES_hh_emi_in!G24/RES_hh_num_in!G24)</f>
        <v>0</v>
      </c>
      <c r="H24" s="72">
        <f>IF(RES_hh_emi_in!H24=0,0,1000000*RES_hh_emi_in!H24/RES_hh_num_in!H24)</f>
        <v>0</v>
      </c>
      <c r="I24" s="72">
        <f>IF(RES_hh_emi_in!I24=0,0,1000000*RES_hh_emi_in!I24/RES_hh_num_in!I24)</f>
        <v>0</v>
      </c>
      <c r="J24" s="72">
        <f>IF(RES_hh_emi_in!J24=0,0,1000000*RES_hh_emi_in!J24/RES_hh_num_in!J24)</f>
        <v>0</v>
      </c>
      <c r="K24" s="72">
        <f>IF(RES_hh_emi_in!K24=0,0,1000000*RES_hh_emi_in!K24/RES_hh_num_in!K24)</f>
        <v>0</v>
      </c>
      <c r="L24" s="72">
        <f>IF(RES_hh_emi_in!L24=0,0,1000000*RES_hh_emi_in!L24/RES_hh_num_in!L24)</f>
        <v>0</v>
      </c>
      <c r="M24" s="72">
        <f>IF(RES_hh_emi_in!M24=0,0,1000000*RES_hh_emi_in!M24/RES_hh_num_in!M24)</f>
        <v>0</v>
      </c>
      <c r="N24" s="72">
        <f>IF(RES_hh_emi_in!N24=0,0,1000000*RES_hh_emi_in!N24/RES_hh_num_in!N24)</f>
        <v>0</v>
      </c>
      <c r="O24" s="72">
        <f>IF(RES_hh_emi_in!O24=0,0,1000000*RES_hh_emi_in!O24/RES_hh_num_in!O24)</f>
        <v>0</v>
      </c>
      <c r="P24" s="72">
        <f>IF(RES_hh_emi_in!P24=0,0,1000000*RES_hh_emi_in!P24/RES_hh_num_in!P24)</f>
        <v>0</v>
      </c>
      <c r="Q24" s="72">
        <f>IF(RES_hh_emi_in!Q24=0,0,1000000*RES_hh_emi_in!Q24/RES_hh_num_in!Q24)</f>
        <v>0</v>
      </c>
      <c r="R24" s="72">
        <f>IF(RES_hh_emi_in!R24=0,0,1000000*RES_hh_emi_in!R24/RES_hh_num_in!R24)</f>
        <v>0</v>
      </c>
      <c r="S24" s="72">
        <f>IF(RES_hh_emi_in!S24=0,0,1000000*RES_hh_emi_in!S24/RES_hh_num_in!S24)</f>
        <v>0</v>
      </c>
      <c r="T24" s="72">
        <f>IF(RES_hh_emi_in!T24=0,0,1000000*RES_hh_emi_in!T24/RES_hh_num_in!T24)</f>
        <v>0</v>
      </c>
      <c r="U24" s="72">
        <f>IF(RES_hh_emi_in!U24=0,0,1000000*RES_hh_emi_in!U24/RES_hh_num_in!U24)</f>
        <v>0</v>
      </c>
      <c r="V24" s="72">
        <f>IF(RES_hh_emi_in!V24=0,0,1000000*RES_hh_emi_in!V24/RES_hh_num_in!V24)</f>
        <v>0</v>
      </c>
      <c r="W24" s="72">
        <f>IF(RES_hh_emi_in!W24=0,0,1000000*RES_hh_emi_in!W24/RES_hh_num_in!W24)</f>
        <v>0</v>
      </c>
      <c r="X24" s="72">
        <f>IF(RES_hh_emi_in!X24=0,0,1000000*RES_hh_emi_in!X24/RES_hh_num_in!X24)</f>
        <v>0</v>
      </c>
      <c r="Y24" s="72">
        <f>IF(RES_hh_emi_in!Y24=0,0,1000000*RES_hh_emi_in!Y24/RES_hh_num_in!Y24)</f>
        <v>0</v>
      </c>
      <c r="DA24" s="89" t="s">
        <v>866</v>
      </c>
    </row>
    <row r="25" spans="1:105" ht="12" customHeight="1" x14ac:dyDescent="0.25">
      <c r="A25" s="73" t="s">
        <v>53</v>
      </c>
      <c r="B25" s="74"/>
      <c r="C25" s="74">
        <f>IF(RES_hh_emi_in!C25=0,0,1000000*RES_hh_emi_in!C25/RES_hh_num_in!C25)</f>
        <v>0</v>
      </c>
      <c r="D25" s="74">
        <f>IF(RES_hh_emi_in!D25=0,0,1000000*RES_hh_emi_in!D25/RES_hh_num_in!D25)</f>
        <v>0</v>
      </c>
      <c r="E25" s="74">
        <f>IF(RES_hh_emi_in!E25=0,0,1000000*RES_hh_emi_in!E25/RES_hh_num_in!E25)</f>
        <v>0</v>
      </c>
      <c r="F25" s="74">
        <f>IF(RES_hh_emi_in!F25=0,0,1000000*RES_hh_emi_in!F25/RES_hh_num_in!F25)</f>
        <v>0</v>
      </c>
      <c r="G25" s="74">
        <f>IF(RES_hh_emi_in!G25=0,0,1000000*RES_hh_emi_in!G25/RES_hh_num_in!G25)</f>
        <v>0</v>
      </c>
      <c r="H25" s="74">
        <f>IF(RES_hh_emi_in!H25=0,0,1000000*RES_hh_emi_in!H25/RES_hh_num_in!H25)</f>
        <v>0</v>
      </c>
      <c r="I25" s="74">
        <f>IF(RES_hh_emi_in!I25=0,0,1000000*RES_hh_emi_in!I25/RES_hh_num_in!I25)</f>
        <v>0</v>
      </c>
      <c r="J25" s="74">
        <f>IF(RES_hh_emi_in!J25=0,0,1000000*RES_hh_emi_in!J25/RES_hh_num_in!J25)</f>
        <v>0</v>
      </c>
      <c r="K25" s="74">
        <f>IF(RES_hh_emi_in!K25=0,0,1000000*RES_hh_emi_in!K25/RES_hh_num_in!K25)</f>
        <v>0</v>
      </c>
      <c r="L25" s="74">
        <f>IF(RES_hh_emi_in!L25=0,0,1000000*RES_hh_emi_in!L25/RES_hh_num_in!L25)</f>
        <v>0</v>
      </c>
      <c r="M25" s="74">
        <f>IF(RES_hh_emi_in!M25=0,0,1000000*RES_hh_emi_in!M25/RES_hh_num_in!M25)</f>
        <v>0</v>
      </c>
      <c r="N25" s="74">
        <f>IF(RES_hh_emi_in!N25=0,0,1000000*RES_hh_emi_in!N25/RES_hh_num_in!N25)</f>
        <v>0</v>
      </c>
      <c r="O25" s="74">
        <f>IF(RES_hh_emi_in!O25=0,0,1000000*RES_hh_emi_in!O25/RES_hh_num_in!O25)</f>
        <v>0</v>
      </c>
      <c r="P25" s="74">
        <f>IF(RES_hh_emi_in!P25=0,0,1000000*RES_hh_emi_in!P25/RES_hh_num_in!P25)</f>
        <v>0</v>
      </c>
      <c r="Q25" s="74">
        <f>IF(RES_hh_emi_in!Q25=0,0,1000000*RES_hh_emi_in!Q25/RES_hh_num_in!Q25)</f>
        <v>0</v>
      </c>
      <c r="R25" s="74">
        <f>IF(RES_hh_emi_in!R25=0,0,1000000*RES_hh_emi_in!R25/RES_hh_num_in!R25)</f>
        <v>0</v>
      </c>
      <c r="S25" s="74">
        <f>IF(RES_hh_emi_in!S25=0,0,1000000*RES_hh_emi_in!S25/RES_hh_num_in!S25)</f>
        <v>0</v>
      </c>
      <c r="T25" s="74">
        <f>IF(RES_hh_emi_in!T25=0,0,1000000*RES_hh_emi_in!T25/RES_hh_num_in!T25)</f>
        <v>0</v>
      </c>
      <c r="U25" s="74">
        <f>IF(RES_hh_emi_in!U25=0,0,1000000*RES_hh_emi_in!U25/RES_hh_num_in!U25)</f>
        <v>0</v>
      </c>
      <c r="V25" s="74">
        <f>IF(RES_hh_emi_in!V25=0,0,1000000*RES_hh_emi_in!V25/RES_hh_num_in!V25)</f>
        <v>0</v>
      </c>
      <c r="W25" s="74">
        <f>IF(RES_hh_emi_in!W25=0,0,1000000*RES_hh_emi_in!W25/RES_hh_num_in!W25)</f>
        <v>0</v>
      </c>
      <c r="X25" s="74">
        <f>IF(RES_hh_emi_in!X25=0,0,1000000*RES_hh_emi_in!X25/RES_hh_num_in!X25)</f>
        <v>0</v>
      </c>
      <c r="Y25" s="74">
        <f>IF(RES_hh_emi_in!Y25=0,0,1000000*RES_hh_emi_in!Y25/RES_hh_num_in!Y25)</f>
        <v>0</v>
      </c>
      <c r="DA25" s="90" t="s">
        <v>867</v>
      </c>
    </row>
    <row r="26" spans="1:105" ht="12" customHeight="1" x14ac:dyDescent="0.25">
      <c r="A26" s="32" t="s">
        <v>52</v>
      </c>
      <c r="B26" s="77"/>
      <c r="C26" s="77">
        <f>IF(RES_hh_emi_in!C26=0,0,1000000*RES_hh_emi_in!C26/RES_hh_num_in!C26)</f>
        <v>0</v>
      </c>
      <c r="D26" s="77">
        <f>IF(RES_hh_emi_in!D26=0,0,1000000*RES_hh_emi_in!D26/RES_hh_num_in!D26)</f>
        <v>0</v>
      </c>
      <c r="E26" s="77">
        <f>IF(RES_hh_emi_in!E26=0,0,1000000*RES_hh_emi_in!E26/RES_hh_num_in!E26)</f>
        <v>0</v>
      </c>
      <c r="F26" s="77">
        <f>IF(RES_hh_emi_in!F26=0,0,1000000*RES_hh_emi_in!F26/RES_hh_num_in!F26)</f>
        <v>0</v>
      </c>
      <c r="G26" s="77">
        <f>IF(RES_hh_emi_in!G26=0,0,1000000*RES_hh_emi_in!G26/RES_hh_num_in!G26)</f>
        <v>0</v>
      </c>
      <c r="H26" s="77">
        <f>IF(RES_hh_emi_in!H26=0,0,1000000*RES_hh_emi_in!H26/RES_hh_num_in!H26)</f>
        <v>0</v>
      </c>
      <c r="I26" s="77">
        <f>IF(RES_hh_emi_in!I26=0,0,1000000*RES_hh_emi_in!I26/RES_hh_num_in!I26)</f>
        <v>0</v>
      </c>
      <c r="J26" s="77">
        <f>IF(RES_hh_emi_in!J26=0,0,1000000*RES_hh_emi_in!J26/RES_hh_num_in!J26)</f>
        <v>0</v>
      </c>
      <c r="K26" s="77">
        <f>IF(RES_hh_emi_in!K26=0,0,1000000*RES_hh_emi_in!K26/RES_hh_num_in!K26)</f>
        <v>0</v>
      </c>
      <c r="L26" s="77">
        <f>IF(RES_hh_emi_in!L26=0,0,1000000*RES_hh_emi_in!L26/RES_hh_num_in!L26)</f>
        <v>0</v>
      </c>
      <c r="M26" s="77">
        <f>IF(RES_hh_emi_in!M26=0,0,1000000*RES_hh_emi_in!M26/RES_hh_num_in!M26)</f>
        <v>0</v>
      </c>
      <c r="N26" s="77">
        <f>IF(RES_hh_emi_in!N26=0,0,1000000*RES_hh_emi_in!N26/RES_hh_num_in!N26)</f>
        <v>0</v>
      </c>
      <c r="O26" s="77">
        <f>IF(RES_hh_emi_in!O26=0,0,1000000*RES_hh_emi_in!O26/RES_hh_num_in!O26)</f>
        <v>0</v>
      </c>
      <c r="P26" s="77">
        <f>IF(RES_hh_emi_in!P26=0,0,1000000*RES_hh_emi_in!P26/RES_hh_num_in!P26)</f>
        <v>0</v>
      </c>
      <c r="Q26" s="77">
        <f>IF(RES_hh_emi_in!Q26=0,0,1000000*RES_hh_emi_in!Q26/RES_hh_num_in!Q26)</f>
        <v>0</v>
      </c>
      <c r="R26" s="77">
        <f>IF(RES_hh_emi_in!R26=0,0,1000000*RES_hh_emi_in!R26/RES_hh_num_in!R26)</f>
        <v>0</v>
      </c>
      <c r="S26" s="77">
        <f>IF(RES_hh_emi_in!S26=0,0,1000000*RES_hh_emi_in!S26/RES_hh_num_in!S26)</f>
        <v>0</v>
      </c>
      <c r="T26" s="77">
        <f>IF(RES_hh_emi_in!T26=0,0,1000000*RES_hh_emi_in!T26/RES_hh_num_in!T26)</f>
        <v>0</v>
      </c>
      <c r="U26" s="77">
        <f>IF(RES_hh_emi_in!U26=0,0,1000000*RES_hh_emi_in!U26/RES_hh_num_in!U26)</f>
        <v>0</v>
      </c>
      <c r="V26" s="77">
        <f>IF(RES_hh_emi_in!V26=0,0,1000000*RES_hh_emi_in!V26/RES_hh_num_in!V26)</f>
        <v>0</v>
      </c>
      <c r="W26" s="77">
        <f>IF(RES_hh_emi_in!W26=0,0,1000000*RES_hh_emi_in!W26/RES_hh_num_in!W26)</f>
        <v>0</v>
      </c>
      <c r="X26" s="77">
        <f>IF(RES_hh_emi_in!X26=0,0,1000000*RES_hh_emi_in!X26/RES_hh_num_in!X26)</f>
        <v>0</v>
      </c>
      <c r="Y26" s="77">
        <f>IF(RES_hh_emi_in!Y26=0,0,1000000*RES_hh_emi_in!Y26/RES_hh_num_in!Y26)</f>
        <v>0</v>
      </c>
      <c r="DA26" s="92" t="s">
        <v>868</v>
      </c>
    </row>
    <row r="27" spans="1:105" ht="12.95" customHeight="1" x14ac:dyDescent="0.25">
      <c r="A27" s="68" t="s">
        <v>54</v>
      </c>
      <c r="B27" s="69"/>
      <c r="C27" s="69">
        <f>IF(RES_hh_emi_in!C27=0,0,1000000*RES_hh_emi_in!C27/RES_hh_num_in!C27)</f>
        <v>158.78168358508273</v>
      </c>
      <c r="D27" s="69">
        <f>IF(RES_hh_emi_in!D27=0,0,1000000*RES_hh_emi_in!D27/RES_hh_num_in!D27)</f>
        <v>169.83711260114006</v>
      </c>
      <c r="E27" s="69">
        <f>IF(RES_hh_emi_in!E27=0,0,1000000*RES_hh_emi_in!E27/RES_hh_num_in!E27)</f>
        <v>186.31633307368958</v>
      </c>
      <c r="F27" s="69">
        <f>IF(RES_hh_emi_in!F27=0,0,1000000*RES_hh_emi_in!F27/RES_hh_num_in!F27)</f>
        <v>181.89391275142029</v>
      </c>
      <c r="G27" s="69">
        <f>IF(RES_hh_emi_in!G27=0,0,1000000*RES_hh_emi_in!G27/RES_hh_num_in!G27)</f>
        <v>183.86967223422695</v>
      </c>
      <c r="H27" s="69">
        <f>IF(RES_hh_emi_in!H27=0,0,1000000*RES_hh_emi_in!H27/RES_hh_num_in!H27)</f>
        <v>178.56532717101319</v>
      </c>
      <c r="I27" s="69">
        <f>IF(RES_hh_emi_in!I27=0,0,1000000*RES_hh_emi_in!I27/RES_hh_num_in!I27)</f>
        <v>180.22754326615294</v>
      </c>
      <c r="J27" s="69">
        <f>IF(RES_hh_emi_in!J27=0,0,1000000*RES_hh_emi_in!J27/RES_hh_num_in!J27)</f>
        <v>161.72663936958557</v>
      </c>
      <c r="K27" s="69">
        <f>IF(RES_hh_emi_in!K27=0,0,1000000*RES_hh_emi_in!K27/RES_hh_num_in!K27)</f>
        <v>134.71131187627341</v>
      </c>
      <c r="L27" s="69">
        <f>IF(RES_hh_emi_in!L27=0,0,1000000*RES_hh_emi_in!L27/RES_hh_num_in!L27)</f>
        <v>142.53873783502937</v>
      </c>
      <c r="M27" s="69">
        <f>IF(RES_hh_emi_in!M27=0,0,1000000*RES_hh_emi_in!M27/RES_hh_num_in!M27)</f>
        <v>151.81062344931144</v>
      </c>
      <c r="N27" s="69">
        <f>IF(RES_hh_emi_in!N27=0,0,1000000*RES_hh_emi_in!N27/RES_hh_num_in!N27)</f>
        <v>153.46620304305924</v>
      </c>
      <c r="O27" s="69">
        <f>IF(RES_hh_emi_in!O27=0,0,1000000*RES_hh_emi_in!O27/RES_hh_num_in!O27)</f>
        <v>119.18763968182844</v>
      </c>
      <c r="P27" s="69">
        <f>IF(RES_hh_emi_in!P27=0,0,1000000*RES_hh_emi_in!P27/RES_hh_num_in!P27)</f>
        <v>106.61274743892434</v>
      </c>
      <c r="Q27" s="69">
        <f>IF(RES_hh_emi_in!Q27=0,0,1000000*RES_hh_emi_in!Q27/RES_hh_num_in!Q27)</f>
        <v>132.70531837441223</v>
      </c>
      <c r="R27" s="69">
        <f>IF(RES_hh_emi_in!R27=0,0,1000000*RES_hh_emi_in!R27/RES_hh_num_in!R27)</f>
        <v>129.21563367302477</v>
      </c>
      <c r="S27" s="69">
        <f>IF(RES_hh_emi_in!S27=0,0,1000000*RES_hh_emi_in!S27/RES_hh_num_in!S27)</f>
        <v>127.84307625967766</v>
      </c>
      <c r="T27" s="69">
        <f>IF(RES_hh_emi_in!T27=0,0,1000000*RES_hh_emi_in!T27/RES_hh_num_in!T27)</f>
        <v>119.42601726490304</v>
      </c>
      <c r="U27" s="69">
        <f>IF(RES_hh_emi_in!U27=0,0,1000000*RES_hh_emi_in!U27/RES_hh_num_in!U27)</f>
        <v>150.6637962426349</v>
      </c>
      <c r="V27" s="69">
        <f>IF(RES_hh_emi_in!V27=0,0,1000000*RES_hh_emi_in!V27/RES_hh_num_in!V27)</f>
        <v>129.87304699500339</v>
      </c>
      <c r="W27" s="69">
        <f>IF(RES_hh_emi_in!W27=0,0,1000000*RES_hh_emi_in!W27/RES_hh_num_in!W27)</f>
        <v>131.54135493715197</v>
      </c>
      <c r="X27" s="69">
        <f>IF(RES_hh_emi_in!X27=0,0,1000000*RES_hh_emi_in!X27/RES_hh_num_in!X27)</f>
        <v>146.61353105004977</v>
      </c>
      <c r="Y27" s="69">
        <f>IF(RES_hh_emi_in!Y27=0,0,1000000*RES_hh_emi_in!Y27/RES_hh_num_in!Y27)</f>
        <v>162.69340758235779</v>
      </c>
      <c r="DA27" s="88" t="s">
        <v>869</v>
      </c>
    </row>
    <row r="28" spans="1:105" ht="12" customHeight="1" x14ac:dyDescent="0.25">
      <c r="A28" s="28" t="s">
        <v>51</v>
      </c>
      <c r="B28" s="72"/>
      <c r="C28" s="72">
        <f>IF(RES_hh_emi_in!C28=0,0,1000000*RES_hh_emi_in!C28/RES_hh_num_in!C28)</f>
        <v>0</v>
      </c>
      <c r="D28" s="72">
        <f>IF(RES_hh_emi_in!D28=0,0,1000000*RES_hh_emi_in!D28/RES_hh_num_in!D28)</f>
        <v>0</v>
      </c>
      <c r="E28" s="72">
        <f>IF(RES_hh_emi_in!E28=0,0,1000000*RES_hh_emi_in!E28/RES_hh_num_in!E28)</f>
        <v>0</v>
      </c>
      <c r="F28" s="72">
        <f>IF(RES_hh_emi_in!F28=0,0,1000000*RES_hh_emi_in!F28/RES_hh_num_in!F28)</f>
        <v>0</v>
      </c>
      <c r="G28" s="72">
        <f>IF(RES_hh_emi_in!G28=0,0,1000000*RES_hh_emi_in!G28/RES_hh_num_in!G28)</f>
        <v>0</v>
      </c>
      <c r="H28" s="72">
        <f>IF(RES_hh_emi_in!H28=0,0,1000000*RES_hh_emi_in!H28/RES_hh_num_in!H28)</f>
        <v>0</v>
      </c>
      <c r="I28" s="72">
        <f>IF(RES_hh_emi_in!I28=0,0,1000000*RES_hh_emi_in!I28/RES_hh_num_in!I28)</f>
        <v>0</v>
      </c>
      <c r="J28" s="72">
        <f>IF(RES_hh_emi_in!J28=0,0,1000000*RES_hh_emi_in!J28/RES_hh_num_in!J28)</f>
        <v>0</v>
      </c>
      <c r="K28" s="72">
        <f>IF(RES_hh_emi_in!K28=0,0,1000000*RES_hh_emi_in!K28/RES_hh_num_in!K28)</f>
        <v>0</v>
      </c>
      <c r="L28" s="72">
        <f>IF(RES_hh_emi_in!L28=0,0,1000000*RES_hh_emi_in!L28/RES_hh_num_in!L28)</f>
        <v>0</v>
      </c>
      <c r="M28" s="72">
        <f>IF(RES_hh_emi_in!M28=0,0,1000000*RES_hh_emi_in!M28/RES_hh_num_in!M28)</f>
        <v>0</v>
      </c>
      <c r="N28" s="72">
        <f>IF(RES_hh_emi_in!N28=0,0,1000000*RES_hh_emi_in!N28/RES_hh_num_in!N28)</f>
        <v>0</v>
      </c>
      <c r="O28" s="72">
        <f>IF(RES_hh_emi_in!O28=0,0,1000000*RES_hh_emi_in!O28/RES_hh_num_in!O28)</f>
        <v>0</v>
      </c>
      <c r="P28" s="72">
        <f>IF(RES_hh_emi_in!P28=0,0,1000000*RES_hh_emi_in!P28/RES_hh_num_in!P28)</f>
        <v>0</v>
      </c>
      <c r="Q28" s="72">
        <f>IF(RES_hh_emi_in!Q28=0,0,1000000*RES_hh_emi_in!Q28/RES_hh_num_in!Q28)</f>
        <v>0</v>
      </c>
      <c r="R28" s="72">
        <f>IF(RES_hh_emi_in!R28=0,0,1000000*RES_hh_emi_in!R28/RES_hh_num_in!R28)</f>
        <v>0</v>
      </c>
      <c r="S28" s="72">
        <f>IF(RES_hh_emi_in!S28=0,0,1000000*RES_hh_emi_in!S28/RES_hh_num_in!S28)</f>
        <v>0</v>
      </c>
      <c r="T28" s="72">
        <f>IF(RES_hh_emi_in!T28=0,0,1000000*RES_hh_emi_in!T28/RES_hh_num_in!T28)</f>
        <v>0</v>
      </c>
      <c r="U28" s="72">
        <f>IF(RES_hh_emi_in!U28=0,0,1000000*RES_hh_emi_in!U28/RES_hh_num_in!U28)</f>
        <v>0</v>
      </c>
      <c r="V28" s="72">
        <f>IF(RES_hh_emi_in!V28=0,0,1000000*RES_hh_emi_in!V28/RES_hh_num_in!V28)</f>
        <v>0</v>
      </c>
      <c r="W28" s="72">
        <f>IF(RES_hh_emi_in!W28=0,0,1000000*RES_hh_emi_in!W28/RES_hh_num_in!W28)</f>
        <v>0</v>
      </c>
      <c r="X28" s="72">
        <f>IF(RES_hh_emi_in!X28=0,0,1000000*RES_hh_emi_in!X28/RES_hh_num_in!X28)</f>
        <v>0</v>
      </c>
      <c r="Y28" s="72">
        <f>IF(RES_hh_emi_in!Y28=0,0,1000000*RES_hh_emi_in!Y28/RES_hh_num_in!Y28)</f>
        <v>0</v>
      </c>
      <c r="DA28" s="89" t="s">
        <v>870</v>
      </c>
    </row>
    <row r="29" spans="1:105" s="2" customFormat="1" ht="12" customHeight="1" x14ac:dyDescent="0.25">
      <c r="A29" s="28" t="s">
        <v>74</v>
      </c>
      <c r="B29" s="72"/>
      <c r="C29" s="72">
        <f>IF(RES_hh_emi_in!C29=0,0,1000000*RES_hh_emi_in!C29/RES_hh_num_in!C29)</f>
        <v>284.29694671033241</v>
      </c>
      <c r="D29" s="72">
        <f>IF(RES_hh_emi_in!D29=0,0,1000000*RES_hh_emi_in!D29/RES_hh_num_in!D29)</f>
        <v>285.2616796076889</v>
      </c>
      <c r="E29" s="72">
        <f>IF(RES_hh_emi_in!E29=0,0,1000000*RES_hh_emi_in!E29/RES_hh_num_in!E29)</f>
        <v>296.90823226897953</v>
      </c>
      <c r="F29" s="72">
        <f>IF(RES_hh_emi_in!F29=0,0,1000000*RES_hh_emi_in!F29/RES_hh_num_in!F29)</f>
        <v>303.39801151111726</v>
      </c>
      <c r="G29" s="72">
        <f>IF(RES_hh_emi_in!G29=0,0,1000000*RES_hh_emi_in!G29/RES_hh_num_in!G29)</f>
        <v>291.49381017493693</v>
      </c>
      <c r="H29" s="72">
        <f>IF(RES_hh_emi_in!H29=0,0,1000000*RES_hh_emi_in!H29/RES_hh_num_in!H29)</f>
        <v>262.06978079587117</v>
      </c>
      <c r="I29" s="72">
        <f>IF(RES_hh_emi_in!I29=0,0,1000000*RES_hh_emi_in!I29/RES_hh_num_in!I29)</f>
        <v>265.05789971706696</v>
      </c>
      <c r="J29" s="72">
        <f>IF(RES_hh_emi_in!J29=0,0,1000000*RES_hh_emi_in!J29/RES_hh_num_in!J29)</f>
        <v>240.03147422004338</v>
      </c>
      <c r="K29" s="72">
        <f>IF(RES_hh_emi_in!K29=0,0,1000000*RES_hh_emi_in!K29/RES_hh_num_in!K29)</f>
        <v>236.57396321745554</v>
      </c>
      <c r="L29" s="72">
        <f>IF(RES_hh_emi_in!L29=0,0,1000000*RES_hh_emi_in!L29/RES_hh_num_in!L29)</f>
        <v>230.715711775562</v>
      </c>
      <c r="M29" s="72">
        <f>IF(RES_hh_emi_in!M29=0,0,1000000*RES_hh_emi_in!M29/RES_hh_num_in!M29)</f>
        <v>236.70040187830114</v>
      </c>
      <c r="N29" s="72">
        <f>IF(RES_hh_emi_in!N29=0,0,1000000*RES_hh_emi_in!N29/RES_hh_num_in!N29)</f>
        <v>225.05826766594524</v>
      </c>
      <c r="O29" s="72">
        <f>IF(RES_hh_emi_in!O29=0,0,1000000*RES_hh_emi_in!O29/RES_hh_num_in!O29)</f>
        <v>227.65371266906382</v>
      </c>
      <c r="P29" s="72">
        <f>IF(RES_hh_emi_in!P29=0,0,1000000*RES_hh_emi_in!P29/RES_hh_num_in!P29)</f>
        <v>229.71885342572912</v>
      </c>
      <c r="Q29" s="72">
        <f>IF(RES_hh_emi_in!Q29=0,0,1000000*RES_hh_emi_in!Q29/RES_hh_num_in!Q29)</f>
        <v>234.64552066766066</v>
      </c>
      <c r="R29" s="72">
        <f>IF(RES_hh_emi_in!R29=0,0,1000000*RES_hh_emi_in!R29/RES_hh_num_in!R29)</f>
        <v>234.96242080614329</v>
      </c>
      <c r="S29" s="72">
        <f>IF(RES_hh_emi_in!S29=0,0,1000000*RES_hh_emi_in!S29/RES_hh_num_in!S29)</f>
        <v>237.33695977043953</v>
      </c>
      <c r="T29" s="72">
        <f>IF(RES_hh_emi_in!T29=0,0,1000000*RES_hh_emi_in!T29/RES_hh_num_in!T29)</f>
        <v>240.48202238328793</v>
      </c>
      <c r="U29" s="72">
        <f>IF(RES_hh_emi_in!U29=0,0,1000000*RES_hh_emi_in!U29/RES_hh_num_in!U29)</f>
        <v>258.99306008736937</v>
      </c>
      <c r="V29" s="72">
        <f>IF(RES_hh_emi_in!V29=0,0,1000000*RES_hh_emi_in!V29/RES_hh_num_in!V29)</f>
        <v>240.26185400225793</v>
      </c>
      <c r="W29" s="72">
        <f>IF(RES_hh_emi_in!W29=0,0,1000000*RES_hh_emi_in!W29/RES_hh_num_in!W29)</f>
        <v>246.08932909294938</v>
      </c>
      <c r="X29" s="72">
        <f>IF(RES_hh_emi_in!X29=0,0,1000000*RES_hh_emi_in!X29/RES_hh_num_in!X29)</f>
        <v>228.79098116400291</v>
      </c>
      <c r="Y29" s="72">
        <f>IF(RES_hh_emi_in!Y29=0,0,1000000*RES_hh_emi_in!Y29/RES_hh_num_in!Y29)</f>
        <v>219.43349999098584</v>
      </c>
      <c r="DA29" s="89" t="s">
        <v>871</v>
      </c>
    </row>
    <row r="30" spans="1:105" ht="12" customHeight="1" x14ac:dyDescent="0.25">
      <c r="A30" s="28" t="s">
        <v>189</v>
      </c>
      <c r="B30" s="72"/>
      <c r="C30" s="72">
        <f>IF(RES_hh_emi_in!C30=0,0,1000000*RES_hh_emi_in!C30/RES_hh_num_in!C30)</f>
        <v>0</v>
      </c>
      <c r="D30" s="72">
        <f>IF(RES_hh_emi_in!D30=0,0,1000000*RES_hh_emi_in!D30/RES_hh_num_in!D30)</f>
        <v>0</v>
      </c>
      <c r="E30" s="72">
        <f>IF(RES_hh_emi_in!E30=0,0,1000000*RES_hh_emi_in!E30/RES_hh_num_in!E30)</f>
        <v>0</v>
      </c>
      <c r="F30" s="72">
        <f>IF(RES_hh_emi_in!F30=0,0,1000000*RES_hh_emi_in!F30/RES_hh_num_in!F30)</f>
        <v>0</v>
      </c>
      <c r="G30" s="72">
        <f>IF(RES_hh_emi_in!G30=0,0,1000000*RES_hh_emi_in!G30/RES_hh_num_in!G30)</f>
        <v>0</v>
      </c>
      <c r="H30" s="72">
        <f>IF(RES_hh_emi_in!H30=0,0,1000000*RES_hh_emi_in!H30/RES_hh_num_in!H30)</f>
        <v>0</v>
      </c>
      <c r="I30" s="72">
        <f>IF(RES_hh_emi_in!I30=0,0,1000000*RES_hh_emi_in!I30/RES_hh_num_in!I30)</f>
        <v>0</v>
      </c>
      <c r="J30" s="72">
        <f>IF(RES_hh_emi_in!J30=0,0,1000000*RES_hh_emi_in!J30/RES_hh_num_in!J30)</f>
        <v>0</v>
      </c>
      <c r="K30" s="72">
        <f>IF(RES_hh_emi_in!K30=0,0,1000000*RES_hh_emi_in!K30/RES_hh_num_in!K30)</f>
        <v>0</v>
      </c>
      <c r="L30" s="72">
        <f>IF(RES_hh_emi_in!L30=0,0,1000000*RES_hh_emi_in!L30/RES_hh_num_in!L30)</f>
        <v>0</v>
      </c>
      <c r="M30" s="72">
        <f>IF(RES_hh_emi_in!M30=0,0,1000000*RES_hh_emi_in!M30/RES_hh_num_in!M30)</f>
        <v>0</v>
      </c>
      <c r="N30" s="72">
        <f>IF(RES_hh_emi_in!N30=0,0,1000000*RES_hh_emi_in!N30/RES_hh_num_in!N30)</f>
        <v>0</v>
      </c>
      <c r="O30" s="72">
        <f>IF(RES_hh_emi_in!O30=0,0,1000000*RES_hh_emi_in!O30/RES_hh_num_in!O30)</f>
        <v>0</v>
      </c>
      <c r="P30" s="72">
        <f>IF(RES_hh_emi_in!P30=0,0,1000000*RES_hh_emi_in!P30/RES_hh_num_in!P30)</f>
        <v>0</v>
      </c>
      <c r="Q30" s="72">
        <f>IF(RES_hh_emi_in!Q30=0,0,1000000*RES_hh_emi_in!Q30/RES_hh_num_in!Q30)</f>
        <v>0</v>
      </c>
      <c r="R30" s="72">
        <f>IF(RES_hh_emi_in!R30=0,0,1000000*RES_hh_emi_in!R30/RES_hh_num_in!R30)</f>
        <v>0</v>
      </c>
      <c r="S30" s="72">
        <f>IF(RES_hh_emi_in!S30=0,0,1000000*RES_hh_emi_in!S30/RES_hh_num_in!S30)</f>
        <v>0</v>
      </c>
      <c r="T30" s="72">
        <f>IF(RES_hh_emi_in!T30=0,0,1000000*RES_hh_emi_in!T30/RES_hh_num_in!T30)</f>
        <v>0</v>
      </c>
      <c r="U30" s="72">
        <f>IF(RES_hh_emi_in!U30=0,0,1000000*RES_hh_emi_in!U30/RES_hh_num_in!U30)</f>
        <v>0</v>
      </c>
      <c r="V30" s="72">
        <f>IF(RES_hh_emi_in!V30=0,0,1000000*RES_hh_emi_in!V30/RES_hh_num_in!V30)</f>
        <v>0</v>
      </c>
      <c r="W30" s="72">
        <f>IF(RES_hh_emi_in!W30=0,0,1000000*RES_hh_emi_in!W30/RES_hh_num_in!W30)</f>
        <v>0</v>
      </c>
      <c r="X30" s="72">
        <f>IF(RES_hh_emi_in!X30=0,0,1000000*RES_hh_emi_in!X30/RES_hh_num_in!X30)</f>
        <v>0</v>
      </c>
      <c r="Y30" s="72">
        <f>IF(RES_hh_emi_in!Y30=0,0,1000000*RES_hh_emi_in!Y30/RES_hh_num_in!Y30)</f>
        <v>0</v>
      </c>
      <c r="DA30" s="89" t="s">
        <v>872</v>
      </c>
    </row>
    <row r="31" spans="1:105" ht="12" customHeight="1" x14ac:dyDescent="0.25">
      <c r="A31" s="28" t="s">
        <v>202</v>
      </c>
      <c r="B31" s="72"/>
      <c r="C31" s="72">
        <f>IF(RES_hh_emi_in!C31=0,0,1000000*RES_hh_emi_in!C31/RES_hh_num_in!C31)</f>
        <v>0</v>
      </c>
      <c r="D31" s="72">
        <f>IF(RES_hh_emi_in!D31=0,0,1000000*RES_hh_emi_in!D31/RES_hh_num_in!D31)</f>
        <v>0</v>
      </c>
      <c r="E31" s="72">
        <f>IF(RES_hh_emi_in!E31=0,0,1000000*RES_hh_emi_in!E31/RES_hh_num_in!E31)</f>
        <v>0</v>
      </c>
      <c r="F31" s="72">
        <f>IF(RES_hh_emi_in!F31=0,0,1000000*RES_hh_emi_in!F31/RES_hh_num_in!F31)</f>
        <v>0</v>
      </c>
      <c r="G31" s="72">
        <f>IF(RES_hh_emi_in!G31=0,0,1000000*RES_hh_emi_in!G31/RES_hh_num_in!G31)</f>
        <v>0</v>
      </c>
      <c r="H31" s="72">
        <f>IF(RES_hh_emi_in!H31=0,0,1000000*RES_hh_emi_in!H31/RES_hh_num_in!H31)</f>
        <v>0</v>
      </c>
      <c r="I31" s="72">
        <f>IF(RES_hh_emi_in!I31=0,0,1000000*RES_hh_emi_in!I31/RES_hh_num_in!I31)</f>
        <v>0</v>
      </c>
      <c r="J31" s="72">
        <f>IF(RES_hh_emi_in!J31=0,0,1000000*RES_hh_emi_in!J31/RES_hh_num_in!J31)</f>
        <v>0</v>
      </c>
      <c r="K31" s="72">
        <f>IF(RES_hh_emi_in!K31=0,0,1000000*RES_hh_emi_in!K31/RES_hh_num_in!K31)</f>
        <v>0</v>
      </c>
      <c r="L31" s="72">
        <f>IF(RES_hh_emi_in!L31=0,0,1000000*RES_hh_emi_in!L31/RES_hh_num_in!L31)</f>
        <v>0</v>
      </c>
      <c r="M31" s="72">
        <f>IF(RES_hh_emi_in!M31=0,0,1000000*RES_hh_emi_in!M31/RES_hh_num_in!M31)</f>
        <v>0</v>
      </c>
      <c r="N31" s="72">
        <f>IF(RES_hh_emi_in!N31=0,0,1000000*RES_hh_emi_in!N31/RES_hh_num_in!N31)</f>
        <v>0</v>
      </c>
      <c r="O31" s="72">
        <f>IF(RES_hh_emi_in!O31=0,0,1000000*RES_hh_emi_in!O31/RES_hh_num_in!O31)</f>
        <v>0</v>
      </c>
      <c r="P31" s="72">
        <f>IF(RES_hh_emi_in!P31=0,0,1000000*RES_hh_emi_in!P31/RES_hh_num_in!P31)</f>
        <v>0</v>
      </c>
      <c r="Q31" s="72">
        <f>IF(RES_hh_emi_in!Q31=0,0,1000000*RES_hh_emi_in!Q31/RES_hh_num_in!Q31)</f>
        <v>0</v>
      </c>
      <c r="R31" s="72">
        <f>IF(RES_hh_emi_in!R31=0,0,1000000*RES_hh_emi_in!R31/RES_hh_num_in!R31)</f>
        <v>0</v>
      </c>
      <c r="S31" s="72">
        <f>IF(RES_hh_emi_in!S31=0,0,1000000*RES_hh_emi_in!S31/RES_hh_num_in!S31)</f>
        <v>0</v>
      </c>
      <c r="T31" s="72">
        <f>IF(RES_hh_emi_in!T31=0,0,1000000*RES_hh_emi_in!T31/RES_hh_num_in!T31)</f>
        <v>0</v>
      </c>
      <c r="U31" s="72">
        <f>IF(RES_hh_emi_in!U31=0,0,1000000*RES_hh_emi_in!U31/RES_hh_num_in!U31)</f>
        <v>0</v>
      </c>
      <c r="V31" s="72">
        <f>IF(RES_hh_emi_in!V31=0,0,1000000*RES_hh_emi_in!V31/RES_hh_num_in!V31)</f>
        <v>0</v>
      </c>
      <c r="W31" s="72">
        <f>IF(RES_hh_emi_in!W31=0,0,1000000*RES_hh_emi_in!W31/RES_hh_num_in!W31)</f>
        <v>0</v>
      </c>
      <c r="X31" s="72">
        <f>IF(RES_hh_emi_in!X31=0,0,1000000*RES_hh_emi_in!X31/RES_hh_num_in!X31)</f>
        <v>0</v>
      </c>
      <c r="Y31" s="72">
        <f>IF(RES_hh_emi_in!Y31=0,0,1000000*RES_hh_emi_in!Y31/RES_hh_num_in!Y31)</f>
        <v>0</v>
      </c>
      <c r="DA31" s="89" t="s">
        <v>873</v>
      </c>
    </row>
    <row r="32" spans="1:105" ht="12" customHeight="1" x14ac:dyDescent="0.25">
      <c r="A32" s="32" t="s">
        <v>53</v>
      </c>
      <c r="B32" s="77"/>
      <c r="C32" s="77">
        <f>IF(RES_hh_emi_in!C32=0,0,1000000*RES_hh_emi_in!C32/RES_hh_num_in!C32)</f>
        <v>0</v>
      </c>
      <c r="D32" s="77">
        <f>IF(RES_hh_emi_in!D32=0,0,1000000*RES_hh_emi_in!D32/RES_hh_num_in!D32)</f>
        <v>0</v>
      </c>
      <c r="E32" s="77">
        <f>IF(RES_hh_emi_in!E32=0,0,1000000*RES_hh_emi_in!E32/RES_hh_num_in!E32)</f>
        <v>0</v>
      </c>
      <c r="F32" s="77">
        <f>IF(RES_hh_emi_in!F32=0,0,1000000*RES_hh_emi_in!F32/RES_hh_num_in!F32)</f>
        <v>0</v>
      </c>
      <c r="G32" s="77">
        <f>IF(RES_hh_emi_in!G32=0,0,1000000*RES_hh_emi_in!G32/RES_hh_num_in!G32)</f>
        <v>0</v>
      </c>
      <c r="H32" s="77">
        <f>IF(RES_hh_emi_in!H32=0,0,1000000*RES_hh_emi_in!H32/RES_hh_num_in!H32)</f>
        <v>0</v>
      </c>
      <c r="I32" s="77">
        <f>IF(RES_hh_emi_in!I32=0,0,1000000*RES_hh_emi_in!I32/RES_hh_num_in!I32)</f>
        <v>0</v>
      </c>
      <c r="J32" s="77">
        <f>IF(RES_hh_emi_in!J32=0,0,1000000*RES_hh_emi_in!J32/RES_hh_num_in!J32)</f>
        <v>0</v>
      </c>
      <c r="K32" s="77">
        <f>IF(RES_hh_emi_in!K32=0,0,1000000*RES_hh_emi_in!K32/RES_hh_num_in!K32)</f>
        <v>0</v>
      </c>
      <c r="L32" s="77">
        <f>IF(RES_hh_emi_in!L32=0,0,1000000*RES_hh_emi_in!L32/RES_hh_num_in!L32)</f>
        <v>0</v>
      </c>
      <c r="M32" s="77">
        <f>IF(RES_hh_emi_in!M32=0,0,1000000*RES_hh_emi_in!M32/RES_hh_num_in!M32)</f>
        <v>0</v>
      </c>
      <c r="N32" s="77">
        <f>IF(RES_hh_emi_in!N32=0,0,1000000*RES_hh_emi_in!N32/RES_hh_num_in!N32)</f>
        <v>0</v>
      </c>
      <c r="O32" s="77">
        <f>IF(RES_hh_emi_in!O32=0,0,1000000*RES_hh_emi_in!O32/RES_hh_num_in!O32)</f>
        <v>0</v>
      </c>
      <c r="P32" s="77">
        <f>IF(RES_hh_emi_in!P32=0,0,1000000*RES_hh_emi_in!P32/RES_hh_num_in!P32)</f>
        <v>0</v>
      </c>
      <c r="Q32" s="77">
        <f>IF(RES_hh_emi_in!Q32=0,0,1000000*RES_hh_emi_in!Q32/RES_hh_num_in!Q32)</f>
        <v>0</v>
      </c>
      <c r="R32" s="77">
        <f>IF(RES_hh_emi_in!R32=0,0,1000000*RES_hh_emi_in!R32/RES_hh_num_in!R32)</f>
        <v>0</v>
      </c>
      <c r="S32" s="77">
        <f>IF(RES_hh_emi_in!S32=0,0,1000000*RES_hh_emi_in!S32/RES_hh_num_in!S32)</f>
        <v>0</v>
      </c>
      <c r="T32" s="77">
        <f>IF(RES_hh_emi_in!T32=0,0,1000000*RES_hh_emi_in!T32/RES_hh_num_in!T32)</f>
        <v>0</v>
      </c>
      <c r="U32" s="77">
        <f>IF(RES_hh_emi_in!U32=0,0,1000000*RES_hh_emi_in!U32/RES_hh_num_in!U32)</f>
        <v>0</v>
      </c>
      <c r="V32" s="77">
        <f>IF(RES_hh_emi_in!V32=0,0,1000000*RES_hh_emi_in!V32/RES_hh_num_in!V32)</f>
        <v>0</v>
      </c>
      <c r="W32" s="77">
        <f>IF(RES_hh_emi_in!W32=0,0,1000000*RES_hh_emi_in!W32/RES_hh_num_in!W32)</f>
        <v>0</v>
      </c>
      <c r="X32" s="77">
        <f>IF(RES_hh_emi_in!X32=0,0,1000000*RES_hh_emi_in!X32/RES_hh_num_in!X32)</f>
        <v>0</v>
      </c>
      <c r="Y32" s="77">
        <f>IF(RES_hh_emi_in!Y32=0,0,1000000*RES_hh_emi_in!Y32/RES_hh_num_in!Y32)</f>
        <v>0</v>
      </c>
      <c r="DA32" s="92" t="s">
        <v>874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/>
      <c r="C3" s="65">
        <f>IF(RES_hh_fech_in!C3=0,0,RES_hh_fech_in!C3/RES_summary!C$21)</f>
        <v>83.686429543206458</v>
      </c>
      <c r="D3" s="65">
        <f>IF(RES_hh_fech_in!D3=0,0,RES_hh_fech_in!D3/RES_summary!D$21)</f>
        <v>87.995577944070732</v>
      </c>
      <c r="E3" s="65">
        <f>IF(RES_hh_fech_in!E3=0,0,RES_hh_fech_in!E3/RES_summary!E$21)</f>
        <v>95.777097203060748</v>
      </c>
      <c r="F3" s="65">
        <f>IF(RES_hh_fech_in!F3=0,0,RES_hh_fech_in!F3/RES_summary!F$21)</f>
        <v>87.638970715189757</v>
      </c>
      <c r="G3" s="65">
        <f>IF(RES_hh_fech_in!G3=0,0,RES_hh_fech_in!G3/RES_summary!G$21)</f>
        <v>80.71239171905431</v>
      </c>
      <c r="H3" s="65">
        <f>IF(RES_hh_fech_in!H3=0,0,RES_hh_fech_in!H3/RES_summary!H$21)</f>
        <v>82.060682034564579</v>
      </c>
      <c r="I3" s="65">
        <f>IF(RES_hh_fech_in!I3=0,0,RES_hh_fech_in!I3/RES_summary!I$21)</f>
        <v>78.730221364490092</v>
      </c>
      <c r="J3" s="65">
        <f>IF(RES_hh_fech_in!J3=0,0,RES_hh_fech_in!J3/RES_summary!J$21)</f>
        <v>66.955039857895287</v>
      </c>
      <c r="K3" s="65">
        <f>IF(RES_hh_fech_in!K3=0,0,RES_hh_fech_in!K3/RES_summary!K$21)</f>
        <v>66.457685880276799</v>
      </c>
      <c r="L3" s="65">
        <f>IF(RES_hh_fech_in!L3=0,0,RES_hh_fech_in!L3/RES_summary!L$21)</f>
        <v>59.487609315149015</v>
      </c>
      <c r="M3" s="65">
        <f>IF(RES_hh_fech_in!M3=0,0,RES_hh_fech_in!M3/RES_summary!M$21)</f>
        <v>60.18165361090194</v>
      </c>
      <c r="N3" s="65">
        <f>IF(RES_hh_fech_in!N3=0,0,RES_hh_fech_in!N3/RES_summary!N$21)</f>
        <v>55.219322945507095</v>
      </c>
      <c r="O3" s="65">
        <f>IF(RES_hh_fech_in!O3=0,0,RES_hh_fech_in!O3/RES_summary!O$21)</f>
        <v>44.059632269191972</v>
      </c>
      <c r="P3" s="65">
        <f>IF(RES_hh_fech_in!P3=0,0,RES_hh_fech_in!P3/RES_summary!P$21)</f>
        <v>39.187866992545175</v>
      </c>
      <c r="Q3" s="65">
        <f>IF(RES_hh_fech_in!Q3=0,0,RES_hh_fech_in!Q3/RES_summary!Q$21)</f>
        <v>43.473028113917515</v>
      </c>
      <c r="R3" s="65">
        <f>IF(RES_hh_fech_in!R3=0,0,RES_hh_fech_in!R3/RES_summary!R$21)</f>
        <v>42.528074234051523</v>
      </c>
      <c r="S3" s="65">
        <f>IF(RES_hh_fech_in!S3=0,0,RES_hh_fech_in!S3/RES_summary!S$21)</f>
        <v>40.928012656109189</v>
      </c>
      <c r="T3" s="65">
        <f>IF(RES_hh_fech_in!T3=0,0,RES_hh_fech_in!T3/RES_summary!T$21)</f>
        <v>37.399434481187321</v>
      </c>
      <c r="U3" s="65">
        <f>IF(RES_hh_fech_in!U3=0,0,RES_hh_fech_in!U3/RES_summary!U$21)</f>
        <v>41.409044980786234</v>
      </c>
      <c r="V3" s="65">
        <f>IF(RES_hh_fech_in!V3=0,0,RES_hh_fech_in!V3/RES_summary!V$21)</f>
        <v>44.035626504824315</v>
      </c>
      <c r="W3" s="65">
        <f>IF(RES_hh_fech_in!W3=0,0,RES_hh_fech_in!W3/RES_summary!W$21)</f>
        <v>44.268843273582441</v>
      </c>
      <c r="X3" s="65">
        <f>IF(RES_hh_fech_in!X3=0,0,RES_hh_fech_in!X3/RES_summary!X$21)</f>
        <v>42.178132793958333</v>
      </c>
      <c r="Y3" s="65">
        <f>IF(RES_hh_fech_in!Y3=0,0,RES_hh_fech_in!Y3/RES_summary!Y$21)</f>
        <v>38.159899149388785</v>
      </c>
      <c r="DA3" s="87" t="s">
        <v>876</v>
      </c>
    </row>
    <row r="4" spans="1:105" ht="12.95" customHeight="1" x14ac:dyDescent="0.25">
      <c r="A4" s="68" t="s">
        <v>57</v>
      </c>
      <c r="B4" s="69"/>
      <c r="C4" s="69">
        <f>IF(RES_hh_fech_in!C4=0,0,RES_hh_fech_in!C4/RES_summary!C$21)</f>
        <v>59.681842461654767</v>
      </c>
      <c r="D4" s="69">
        <f>IF(RES_hh_fech_in!D4=0,0,RES_hh_fech_in!D4/RES_summary!D$21)</f>
        <v>58.496648757380179</v>
      </c>
      <c r="E4" s="69">
        <f>IF(RES_hh_fech_in!E4=0,0,RES_hh_fech_in!E4/RES_summary!E$21)</f>
        <v>58.697809816945082</v>
      </c>
      <c r="F4" s="69">
        <f>IF(RES_hh_fech_in!F4=0,0,RES_hh_fech_in!F4/RES_summary!F$21)</f>
        <v>50.442789874116478</v>
      </c>
      <c r="G4" s="69">
        <f>IF(RES_hh_fech_in!G4=0,0,RES_hh_fech_in!G4/RES_summary!G$21)</f>
        <v>41.056588944999511</v>
      </c>
      <c r="H4" s="69">
        <f>IF(RES_hh_fech_in!H4=0,0,RES_hh_fech_in!H4/RES_summary!H$21)</f>
        <v>42.409163215768906</v>
      </c>
      <c r="I4" s="69">
        <f>IF(RES_hh_fech_in!I4=0,0,RES_hh_fech_in!I4/RES_summary!I$21)</f>
        <v>37.335257208354079</v>
      </c>
      <c r="J4" s="69">
        <f>IF(RES_hh_fech_in!J4=0,0,RES_hh_fech_in!J4/RES_summary!J$21)</f>
        <v>31.938126072460793</v>
      </c>
      <c r="K4" s="69">
        <f>IF(RES_hh_fech_in!K4=0,0,RES_hh_fech_in!K4/RES_summary!K$21)</f>
        <v>33.312960368985067</v>
      </c>
      <c r="L4" s="69">
        <f>IF(RES_hh_fech_in!L4=0,0,RES_hh_fech_in!L4/RES_summary!L$21)</f>
        <v>26.089065865335829</v>
      </c>
      <c r="M4" s="69">
        <f>IF(RES_hh_fech_in!M4=0,0,RES_hh_fech_in!M4/RES_summary!M$21)</f>
        <v>28.344857949871745</v>
      </c>
      <c r="N4" s="69">
        <f>IF(RES_hh_fech_in!N4=0,0,RES_hh_fech_in!N4/RES_summary!N$21)</f>
        <v>25.569690535951597</v>
      </c>
      <c r="O4" s="69">
        <f>IF(RES_hh_fech_in!O4=0,0,RES_hh_fech_in!O4/RES_summary!O$21)</f>
        <v>18.299346307748234</v>
      </c>
      <c r="P4" s="69">
        <f>IF(RES_hh_fech_in!P4=0,0,RES_hh_fech_in!P4/RES_summary!P$21)</f>
        <v>14.827422575545398</v>
      </c>
      <c r="Q4" s="69">
        <f>IF(RES_hh_fech_in!Q4=0,0,RES_hh_fech_in!Q4/RES_summary!Q$21)</f>
        <v>19.25082016993213</v>
      </c>
      <c r="R4" s="69">
        <f>IF(RES_hh_fech_in!R4=0,0,RES_hh_fech_in!R4/RES_summary!R$21)</f>
        <v>15.974724258184843</v>
      </c>
      <c r="S4" s="69">
        <f>IF(RES_hh_fech_in!S4=0,0,RES_hh_fech_in!S4/RES_summary!S$21)</f>
        <v>12.359876304000011</v>
      </c>
      <c r="T4" s="69">
        <f>IF(RES_hh_fech_in!T4=0,0,RES_hh_fech_in!T4/RES_summary!T$21)</f>
        <v>8.0904640957146796</v>
      </c>
      <c r="U4" s="69">
        <f>IF(RES_hh_fech_in!U4=0,0,RES_hh_fech_in!U4/RES_summary!U$21)</f>
        <v>12.207619449113938</v>
      </c>
      <c r="V4" s="69">
        <f>IF(RES_hh_fech_in!V4=0,0,RES_hh_fech_in!V4/RES_summary!V$21)</f>
        <v>16.904571793321431</v>
      </c>
      <c r="W4" s="69">
        <f>IF(RES_hh_fech_in!W4=0,0,RES_hh_fech_in!W4/RES_summary!W$21)</f>
        <v>17.45341139414419</v>
      </c>
      <c r="X4" s="69">
        <f>IF(RES_hh_fech_in!X4=0,0,RES_hh_fech_in!X4/RES_summary!X$21)</f>
        <v>18.724734361158941</v>
      </c>
      <c r="Y4" s="69">
        <f>IF(RES_hh_fech_in!Y4=0,0,RES_hh_fech_in!Y4/RES_summary!Y$21)</f>
        <v>14.989753520763792</v>
      </c>
      <c r="DA4" s="88" t="s">
        <v>877</v>
      </c>
    </row>
    <row r="5" spans="1:105" ht="12" customHeight="1" x14ac:dyDescent="0.25">
      <c r="A5" s="28" t="s">
        <v>51</v>
      </c>
      <c r="B5" s="72"/>
      <c r="C5" s="72">
        <f>IF(RES_hh_fech_in!C5=0,0,RES_hh_fech_in!C5/RES_summary!C$21)</f>
        <v>0</v>
      </c>
      <c r="D5" s="72">
        <f>IF(RES_hh_fech_in!D5=0,0,RES_hh_fech_in!D5/RES_summary!D$21)</f>
        <v>0</v>
      </c>
      <c r="E5" s="72">
        <f>IF(RES_hh_fech_in!E5=0,0,RES_hh_fech_in!E5/RES_summary!E$21)</f>
        <v>0</v>
      </c>
      <c r="F5" s="72">
        <f>IF(RES_hh_fech_in!F5=0,0,RES_hh_fech_in!F5/RES_summary!F$21)</f>
        <v>0</v>
      </c>
      <c r="G5" s="72">
        <f>IF(RES_hh_fech_in!G5=0,0,RES_hh_fech_in!G5/RES_summary!G$21)</f>
        <v>0</v>
      </c>
      <c r="H5" s="72">
        <f>IF(RES_hh_fech_in!H5=0,0,RES_hh_fech_in!H5/RES_summary!H$21)</f>
        <v>0</v>
      </c>
      <c r="I5" s="72">
        <f>IF(RES_hh_fech_in!I5=0,0,RES_hh_fech_in!I5/RES_summary!I$21)</f>
        <v>0</v>
      </c>
      <c r="J5" s="72">
        <f>IF(RES_hh_fech_in!J5=0,0,RES_hh_fech_in!J5/RES_summary!J$21)</f>
        <v>0</v>
      </c>
      <c r="K5" s="72">
        <f>IF(RES_hh_fech_in!K5=0,0,RES_hh_fech_in!K5/RES_summary!K$21)</f>
        <v>0</v>
      </c>
      <c r="L5" s="72">
        <f>IF(RES_hh_fech_in!L5=0,0,RES_hh_fech_in!L5/RES_summary!L$21)</f>
        <v>0</v>
      </c>
      <c r="M5" s="72">
        <f>IF(RES_hh_fech_in!M5=0,0,RES_hh_fech_in!M5/RES_summary!M$21)</f>
        <v>0</v>
      </c>
      <c r="N5" s="72">
        <f>IF(RES_hh_fech_in!N5=0,0,RES_hh_fech_in!N5/RES_summary!N$21)</f>
        <v>0</v>
      </c>
      <c r="O5" s="72">
        <f>IF(RES_hh_fech_in!O5=0,0,RES_hh_fech_in!O5/RES_summary!O$21)</f>
        <v>0</v>
      </c>
      <c r="P5" s="72">
        <f>IF(RES_hh_fech_in!P5=0,0,RES_hh_fech_in!P5/RES_summary!P$21)</f>
        <v>0</v>
      </c>
      <c r="Q5" s="72">
        <f>IF(RES_hh_fech_in!Q5=0,0,RES_hh_fech_in!Q5/RES_summary!Q$21)</f>
        <v>0</v>
      </c>
      <c r="R5" s="72">
        <f>IF(RES_hh_fech_in!R5=0,0,RES_hh_fech_in!R5/RES_summary!R$21)</f>
        <v>0</v>
      </c>
      <c r="S5" s="72">
        <f>IF(RES_hh_fech_in!S5=0,0,RES_hh_fech_in!S5/RES_summary!S$21)</f>
        <v>0</v>
      </c>
      <c r="T5" s="72">
        <f>IF(RES_hh_fech_in!T5=0,0,RES_hh_fech_in!T5/RES_summary!T$21)</f>
        <v>0</v>
      </c>
      <c r="U5" s="72">
        <f>IF(RES_hh_fech_in!U5=0,0,RES_hh_fech_in!U5/RES_summary!U$21)</f>
        <v>0</v>
      </c>
      <c r="V5" s="72">
        <f>IF(RES_hh_fech_in!V5=0,0,RES_hh_fech_in!V5/RES_summary!V$21)</f>
        <v>0</v>
      </c>
      <c r="W5" s="72">
        <f>IF(RES_hh_fech_in!W5=0,0,RES_hh_fech_in!W5/RES_summary!W$21)</f>
        <v>0</v>
      </c>
      <c r="X5" s="72">
        <f>IF(RES_hh_fech_in!X5=0,0,RES_hh_fech_in!X5/RES_summary!X$21)</f>
        <v>0</v>
      </c>
      <c r="Y5" s="72">
        <f>IF(RES_hh_fech_in!Y5=0,0,RES_hh_fech_in!Y5/RES_summary!Y$21)</f>
        <v>0</v>
      </c>
      <c r="DA5" s="89" t="s">
        <v>878</v>
      </c>
    </row>
    <row r="6" spans="1:105" ht="12" customHeight="1" x14ac:dyDescent="0.25">
      <c r="A6" s="28" t="s">
        <v>74</v>
      </c>
      <c r="B6" s="72"/>
      <c r="C6" s="72">
        <f>IF(RES_hh_fech_in!C6=0,0,RES_hh_fech_in!C6/RES_summary!C$21)</f>
        <v>59.111175358145253</v>
      </c>
      <c r="D6" s="72">
        <f>IF(RES_hh_fech_in!D6=0,0,RES_hh_fech_in!D6/RES_summary!D$21)</f>
        <v>57.937878769423349</v>
      </c>
      <c r="E6" s="72">
        <f>IF(RES_hh_fech_in!E6=0,0,RES_hh_fech_in!E6/RES_summary!E$21)</f>
        <v>61.121395339888757</v>
      </c>
      <c r="F6" s="72">
        <f>IF(RES_hh_fech_in!F6=0,0,RES_hh_fech_in!F6/RES_summary!F$21)</f>
        <v>56.499389343829193</v>
      </c>
      <c r="G6" s="72">
        <f>IF(RES_hh_fech_in!G6=0,0,RES_hh_fech_in!G6/RES_summary!G$21)</f>
        <v>53.260846337475016</v>
      </c>
      <c r="H6" s="72">
        <f>IF(RES_hh_fech_in!H6=0,0,RES_hh_fech_in!H6/RES_summary!H$21)</f>
        <v>0</v>
      </c>
      <c r="I6" s="72">
        <f>IF(RES_hh_fech_in!I6=0,0,RES_hh_fech_in!I6/RES_summary!I$21)</f>
        <v>0</v>
      </c>
      <c r="J6" s="72">
        <f>IF(RES_hh_fech_in!J6=0,0,RES_hh_fech_in!J6/RES_summary!J$21)</f>
        <v>32.033699043765772</v>
      </c>
      <c r="K6" s="72">
        <f>IF(RES_hh_fech_in!K6=0,0,RES_hh_fech_in!K6/RES_summary!K$21)</f>
        <v>34.676486868422451</v>
      </c>
      <c r="L6" s="72">
        <f>IF(RES_hh_fech_in!L6=0,0,RES_hh_fech_in!L6/RES_summary!L$21)</f>
        <v>28.926458845153046</v>
      </c>
      <c r="M6" s="72">
        <f>IF(RES_hh_fech_in!M6=0,0,RES_hh_fech_in!M6/RES_summary!M$21)</f>
        <v>31.682511804917279</v>
      </c>
      <c r="N6" s="72">
        <f>IF(RES_hh_fech_in!N6=0,0,RES_hh_fech_in!N6/RES_summary!N$21)</f>
        <v>28.516265658196144</v>
      </c>
      <c r="O6" s="72">
        <f>IF(RES_hh_fech_in!O6=0,0,RES_hh_fech_in!O6/RES_summary!O$21)</f>
        <v>21.954955941567643</v>
      </c>
      <c r="P6" s="72">
        <f>IF(RES_hh_fech_in!P6=0,0,RES_hh_fech_in!P6/RES_summary!P$21)</f>
        <v>18.390647593876711</v>
      </c>
      <c r="Q6" s="72">
        <f>IF(RES_hh_fech_in!Q6=0,0,RES_hh_fech_in!Q6/RES_summary!Q$21)</f>
        <v>21.242092722037988</v>
      </c>
      <c r="R6" s="72">
        <f>IF(RES_hh_fech_in!R6=0,0,RES_hh_fech_in!R6/RES_summary!R$21)</f>
        <v>23.332881100915067</v>
      </c>
      <c r="S6" s="72">
        <f>IF(RES_hh_fech_in!S6=0,0,RES_hh_fech_in!S6/RES_summary!S$21)</f>
        <v>0</v>
      </c>
      <c r="T6" s="72">
        <f>IF(RES_hh_fech_in!T6=0,0,RES_hh_fech_in!T6/RES_summary!T$21)</f>
        <v>0</v>
      </c>
      <c r="U6" s="72">
        <f>IF(RES_hh_fech_in!U6=0,0,RES_hh_fech_in!U6/RES_summary!U$21)</f>
        <v>0</v>
      </c>
      <c r="V6" s="72">
        <f>IF(RES_hh_fech_in!V6=0,0,RES_hh_fech_in!V6/RES_summary!V$21)</f>
        <v>22.745527481264251</v>
      </c>
      <c r="W6" s="72">
        <f>IF(RES_hh_fech_in!W6=0,0,RES_hh_fech_in!W6/RES_summary!W$21)</f>
        <v>22.002761329618739</v>
      </c>
      <c r="X6" s="72">
        <f>IF(RES_hh_fech_in!X6=0,0,RES_hh_fech_in!X6/RES_summary!X$21)</f>
        <v>22.322858875486716</v>
      </c>
      <c r="Y6" s="72">
        <f>IF(RES_hh_fech_in!Y6=0,0,RES_hh_fech_in!Y6/RES_summary!Y$21)</f>
        <v>18.641198291065049</v>
      </c>
      <c r="DA6" s="89" t="s">
        <v>879</v>
      </c>
    </row>
    <row r="7" spans="1:105" ht="12" customHeight="1" x14ac:dyDescent="0.25">
      <c r="A7" s="28" t="s">
        <v>200</v>
      </c>
      <c r="B7" s="72"/>
      <c r="C7" s="72">
        <f>IF(RES_hh_fech_in!C7=0,0,RES_hh_fech_in!C7/RES_summary!C$21)</f>
        <v>62.186923889063536</v>
      </c>
      <c r="D7" s="72">
        <f>IF(RES_hh_fech_in!D7=0,0,RES_hh_fech_in!D7/RES_summary!D$21)</f>
        <v>62.117493415328141</v>
      </c>
      <c r="E7" s="72">
        <f>IF(RES_hh_fech_in!E7=0,0,RES_hh_fech_in!E7/RES_summary!E$21)</f>
        <v>61.594788330003304</v>
      </c>
      <c r="F7" s="72">
        <f>IF(RES_hh_fech_in!F7=0,0,RES_hh_fech_in!F7/RES_summary!F$21)</f>
        <v>51.895768155075494</v>
      </c>
      <c r="G7" s="72">
        <f>IF(RES_hh_fech_in!G7=0,0,RES_hh_fech_in!G7/RES_summary!G$21)</f>
        <v>41.584294628373414</v>
      </c>
      <c r="H7" s="72">
        <f>IF(RES_hh_fech_in!H7=0,0,RES_hh_fech_in!H7/RES_summary!H$21)</f>
        <v>46.821434005599471</v>
      </c>
      <c r="I7" s="72">
        <f>IF(RES_hh_fech_in!I7=0,0,RES_hh_fech_in!I7/RES_summary!I$21)</f>
        <v>41.107675309716512</v>
      </c>
      <c r="J7" s="72">
        <f>IF(RES_hh_fech_in!J7=0,0,RES_hh_fech_in!J7/RES_summary!J$21)</f>
        <v>33.249600518217207</v>
      </c>
      <c r="K7" s="72">
        <f>IF(RES_hh_fech_in!K7=0,0,RES_hh_fech_in!K7/RES_summary!K$21)</f>
        <v>35.867585202017011</v>
      </c>
      <c r="L7" s="72">
        <f>IF(RES_hh_fech_in!L7=0,0,RES_hh_fech_in!L7/RES_summary!L$21)</f>
        <v>28.32482508269927</v>
      </c>
      <c r="M7" s="72">
        <f>IF(RES_hh_fech_in!M7=0,0,RES_hh_fech_in!M7/RES_summary!M$21)</f>
        <v>31.292072865129192</v>
      </c>
      <c r="N7" s="72">
        <f>IF(RES_hh_fech_in!N7=0,0,RES_hh_fech_in!N7/RES_summary!N$21)</f>
        <v>28.712565653214821</v>
      </c>
      <c r="O7" s="72">
        <f>IF(RES_hh_fech_in!O7=0,0,RES_hh_fech_in!O7/RES_summary!O$21)</f>
        <v>21.62347743421704</v>
      </c>
      <c r="P7" s="72">
        <f>IF(RES_hh_fech_in!P7=0,0,RES_hh_fech_in!P7/RES_summary!P$21)</f>
        <v>17.605246603070661</v>
      </c>
      <c r="Q7" s="72">
        <f>IF(RES_hh_fech_in!Q7=0,0,RES_hh_fech_in!Q7/RES_summary!Q$21)</f>
        <v>20.202523789580923</v>
      </c>
      <c r="R7" s="72">
        <f>IF(RES_hh_fech_in!R7=0,0,RES_hh_fech_in!R7/RES_summary!R$21)</f>
        <v>20.363824300020411</v>
      </c>
      <c r="S7" s="72">
        <f>IF(RES_hh_fech_in!S7=0,0,RES_hh_fech_in!S7/RES_summary!S$21)</f>
        <v>21.200891740587288</v>
      </c>
      <c r="T7" s="72">
        <f>IF(RES_hh_fech_in!T7=0,0,RES_hh_fech_in!T7/RES_summary!T$21)</f>
        <v>0</v>
      </c>
      <c r="U7" s="72">
        <f>IF(RES_hh_fech_in!U7=0,0,RES_hh_fech_in!U7/RES_summary!U$21)</f>
        <v>21.645784379371637</v>
      </c>
      <c r="V7" s="72">
        <f>IF(RES_hh_fech_in!V7=0,0,RES_hh_fech_in!V7/RES_summary!V$21)</f>
        <v>22.374367625023911</v>
      </c>
      <c r="W7" s="72">
        <f>IF(RES_hh_fech_in!W7=0,0,RES_hh_fech_in!W7/RES_summary!W$21)</f>
        <v>19.074523796839987</v>
      </c>
      <c r="X7" s="72">
        <f>IF(RES_hh_fech_in!X7=0,0,RES_hh_fech_in!X7/RES_summary!X$21)</f>
        <v>20.702102405259353</v>
      </c>
      <c r="Y7" s="72">
        <f>IF(RES_hh_fech_in!Y7=0,0,RES_hh_fech_in!Y7/RES_summary!Y$21)</f>
        <v>16.250538745751566</v>
      </c>
      <c r="DA7" s="89" t="s">
        <v>880</v>
      </c>
    </row>
    <row r="8" spans="1:105" ht="12" customHeight="1" x14ac:dyDescent="0.25">
      <c r="A8" s="28" t="s">
        <v>189</v>
      </c>
      <c r="B8" s="72"/>
      <c r="C8" s="72">
        <f>IF(RES_hh_fech_in!C8=0,0,RES_hh_fech_in!C8/RES_summary!C$21)</f>
        <v>0</v>
      </c>
      <c r="D8" s="72">
        <f>IF(RES_hh_fech_in!D8=0,0,RES_hh_fech_in!D8/RES_summary!D$21)</f>
        <v>0</v>
      </c>
      <c r="E8" s="72">
        <f>IF(RES_hh_fech_in!E8=0,0,RES_hh_fech_in!E8/RES_summary!E$21)</f>
        <v>0</v>
      </c>
      <c r="F8" s="72">
        <f>IF(RES_hh_fech_in!F8=0,0,RES_hh_fech_in!F8/RES_summary!F$21)</f>
        <v>0</v>
      </c>
      <c r="G8" s="72">
        <f>IF(RES_hh_fech_in!G8=0,0,RES_hh_fech_in!G8/RES_summary!G$21)</f>
        <v>0</v>
      </c>
      <c r="H8" s="72">
        <f>IF(RES_hh_fech_in!H8=0,0,RES_hh_fech_in!H8/RES_summary!H$21)</f>
        <v>0</v>
      </c>
      <c r="I8" s="72">
        <f>IF(RES_hh_fech_in!I8=0,0,RES_hh_fech_in!I8/RES_summary!I$21)</f>
        <v>0</v>
      </c>
      <c r="J8" s="72">
        <f>IF(RES_hh_fech_in!J8=0,0,RES_hh_fech_in!J8/RES_summary!J$21)</f>
        <v>0</v>
      </c>
      <c r="K8" s="72">
        <f>IF(RES_hh_fech_in!K8=0,0,RES_hh_fech_in!K8/RES_summary!K$21)</f>
        <v>0</v>
      </c>
      <c r="L8" s="72">
        <f>IF(RES_hh_fech_in!L8=0,0,RES_hh_fech_in!L8/RES_summary!L$21)</f>
        <v>0</v>
      </c>
      <c r="M8" s="72">
        <f>IF(RES_hh_fech_in!M8=0,0,RES_hh_fech_in!M8/RES_summary!M$21)</f>
        <v>0</v>
      </c>
      <c r="N8" s="72">
        <f>IF(RES_hh_fech_in!N8=0,0,RES_hh_fech_in!N8/RES_summary!N$21)</f>
        <v>0</v>
      </c>
      <c r="O8" s="72">
        <f>IF(RES_hh_fech_in!O8=0,0,RES_hh_fech_in!O8/RES_summary!O$21)</f>
        <v>0</v>
      </c>
      <c r="P8" s="72">
        <f>IF(RES_hh_fech_in!P8=0,0,RES_hh_fech_in!P8/RES_summary!P$21)</f>
        <v>0</v>
      </c>
      <c r="Q8" s="72">
        <f>IF(RES_hh_fech_in!Q8=0,0,RES_hh_fech_in!Q8/RES_summary!Q$21)</f>
        <v>0</v>
      </c>
      <c r="R8" s="72">
        <f>IF(RES_hh_fech_in!R8=0,0,RES_hh_fech_in!R8/RES_summary!R$21)</f>
        <v>0</v>
      </c>
      <c r="S8" s="72">
        <f>IF(RES_hh_fech_in!S8=0,0,RES_hh_fech_in!S8/RES_summary!S$21)</f>
        <v>0</v>
      </c>
      <c r="T8" s="72">
        <f>IF(RES_hh_fech_in!T8=0,0,RES_hh_fech_in!T8/RES_summary!T$21)</f>
        <v>0</v>
      </c>
      <c r="U8" s="72">
        <f>IF(RES_hh_fech_in!U8=0,0,RES_hh_fech_in!U8/RES_summary!U$21)</f>
        <v>0</v>
      </c>
      <c r="V8" s="72">
        <f>IF(RES_hh_fech_in!V8=0,0,RES_hh_fech_in!V8/RES_summary!V$21)</f>
        <v>0</v>
      </c>
      <c r="W8" s="72">
        <f>IF(RES_hh_fech_in!W8=0,0,RES_hh_fech_in!W8/RES_summary!W$21)</f>
        <v>0</v>
      </c>
      <c r="X8" s="72">
        <f>IF(RES_hh_fech_in!X8=0,0,RES_hh_fech_in!X8/RES_summary!X$21)</f>
        <v>0</v>
      </c>
      <c r="Y8" s="72">
        <f>IF(RES_hh_fech_in!Y8=0,0,RES_hh_fech_in!Y8/RES_summary!Y$21)</f>
        <v>0</v>
      </c>
      <c r="DA8" s="89" t="s">
        <v>881</v>
      </c>
    </row>
    <row r="9" spans="1:105" ht="12" customHeight="1" x14ac:dyDescent="0.25">
      <c r="A9" s="28" t="s">
        <v>202</v>
      </c>
      <c r="B9" s="72"/>
      <c r="C9" s="72">
        <f>IF(RES_hh_fech_in!C9=0,0,RES_hh_fech_in!C9/RES_summary!C$21)</f>
        <v>53.119725597593416</v>
      </c>
      <c r="D9" s="72">
        <f>IF(RES_hh_fech_in!D9=0,0,RES_hh_fech_in!D9/RES_summary!D$21)</f>
        <v>55.561764397920072</v>
      </c>
      <c r="E9" s="72">
        <f>IF(RES_hh_fech_in!E9=0,0,RES_hh_fech_in!E9/RES_summary!E$21)</f>
        <v>47.430344047356542</v>
      </c>
      <c r="F9" s="72">
        <f>IF(RES_hh_fech_in!F9=0,0,RES_hh_fech_in!F9/RES_summary!F$21)</f>
        <v>42.696214663531379</v>
      </c>
      <c r="G9" s="72">
        <f>IF(RES_hh_fech_in!G9=0,0,RES_hh_fech_in!G9/RES_summary!G$21)</f>
        <v>39.108743936512262</v>
      </c>
      <c r="H9" s="72">
        <f>IF(RES_hh_fech_in!H9=0,0,RES_hh_fech_in!H9/RES_summary!H$21)</f>
        <v>32.039167329754513</v>
      </c>
      <c r="I9" s="72">
        <f>IF(RES_hh_fech_in!I9=0,0,RES_hh_fech_in!I9/RES_summary!I$21)</f>
        <v>28.289320798205665</v>
      </c>
      <c r="J9" s="72">
        <f>IF(RES_hh_fech_in!J9=0,0,RES_hh_fech_in!J9/RES_summary!J$21)</f>
        <v>31.236023268667413</v>
      </c>
      <c r="K9" s="72">
        <f>IF(RES_hh_fech_in!K9=0,0,RES_hh_fech_in!K9/RES_summary!K$21)</f>
        <v>34.760995151847375</v>
      </c>
      <c r="L9" s="72">
        <f>IF(RES_hh_fech_in!L9=0,0,RES_hh_fech_in!L9/RES_summary!L$21)</f>
        <v>21.29552584624567</v>
      </c>
      <c r="M9" s="72">
        <f>IF(RES_hh_fech_in!M9=0,0,RES_hh_fech_in!M9/RES_summary!M$21)</f>
        <v>24.236882582006061</v>
      </c>
      <c r="N9" s="72">
        <f>IF(RES_hh_fech_in!N9=0,0,RES_hh_fech_in!N9/RES_summary!N$21)</f>
        <v>25.073855906680517</v>
      </c>
      <c r="O9" s="72">
        <f>IF(RES_hh_fech_in!O9=0,0,RES_hh_fech_in!O9/RES_summary!O$21)</f>
        <v>19.865904149516869</v>
      </c>
      <c r="P9" s="72">
        <f>IF(RES_hh_fech_in!P9=0,0,RES_hh_fech_in!P9/RES_summary!P$21)</f>
        <v>14.332284549906037</v>
      </c>
      <c r="Q9" s="72">
        <f>IF(RES_hh_fech_in!Q9=0,0,RES_hh_fech_in!Q9/RES_summary!Q$21)</f>
        <v>21.053461760376575</v>
      </c>
      <c r="R9" s="72">
        <f>IF(RES_hh_fech_in!R9=0,0,RES_hh_fech_in!R9/RES_summary!R$21)</f>
        <v>20.384375149782997</v>
      </c>
      <c r="S9" s="72">
        <f>IF(RES_hh_fech_in!S9=0,0,RES_hh_fech_in!S9/RES_summary!S$21)</f>
        <v>21.668651562291853</v>
      </c>
      <c r="T9" s="72">
        <f>IF(RES_hh_fech_in!T9=0,0,RES_hh_fech_in!T9/RES_summary!T$21)</f>
        <v>21.207639700278254</v>
      </c>
      <c r="U9" s="72">
        <f>IF(RES_hh_fech_in!U9=0,0,RES_hh_fech_in!U9/RES_summary!U$21)</f>
        <v>21.254635536688223</v>
      </c>
      <c r="V9" s="72">
        <f>IF(RES_hh_fech_in!V9=0,0,RES_hh_fech_in!V9/RES_summary!V$21)</f>
        <v>21.614657351270921</v>
      </c>
      <c r="W9" s="72">
        <f>IF(RES_hh_fech_in!W9=0,0,RES_hh_fech_in!W9/RES_summary!W$21)</f>
        <v>19.081132066114332</v>
      </c>
      <c r="X9" s="72">
        <f>IF(RES_hh_fech_in!X9=0,0,RES_hh_fech_in!X9/RES_summary!X$21)</f>
        <v>19.31448324753044</v>
      </c>
      <c r="Y9" s="72">
        <f>IF(RES_hh_fech_in!Y9=0,0,RES_hh_fech_in!Y9/RES_summary!Y$21)</f>
        <v>15.888917802553333</v>
      </c>
      <c r="DA9" s="89" t="s">
        <v>882</v>
      </c>
    </row>
    <row r="10" spans="1:105" ht="12" customHeight="1" x14ac:dyDescent="0.25">
      <c r="A10" s="28" t="s">
        <v>197</v>
      </c>
      <c r="B10" s="72"/>
      <c r="C10" s="72">
        <f>IF(RES_hh_fech_in!C10=0,0,RES_hh_fech_in!C10/RES_summary!C$21)</f>
        <v>0</v>
      </c>
      <c r="D10" s="72">
        <f>IF(RES_hh_fech_in!D10=0,0,RES_hh_fech_in!D10/RES_summary!D$21)</f>
        <v>0</v>
      </c>
      <c r="E10" s="72">
        <f>IF(RES_hh_fech_in!E10=0,0,RES_hh_fech_in!E10/RES_summary!E$21)</f>
        <v>0</v>
      </c>
      <c r="F10" s="72">
        <f>IF(RES_hh_fech_in!F10=0,0,RES_hh_fech_in!F10/RES_summary!F$21)</f>
        <v>0</v>
      </c>
      <c r="G10" s="72">
        <f>IF(RES_hh_fech_in!G10=0,0,RES_hh_fech_in!G10/RES_summary!G$21)</f>
        <v>0</v>
      </c>
      <c r="H10" s="72">
        <f>IF(RES_hh_fech_in!H10=0,0,RES_hh_fech_in!H10/RES_summary!H$21)</f>
        <v>0</v>
      </c>
      <c r="I10" s="72">
        <f>IF(RES_hh_fech_in!I10=0,0,RES_hh_fech_in!I10/RES_summary!I$21)</f>
        <v>0</v>
      </c>
      <c r="J10" s="72">
        <f>IF(RES_hh_fech_in!J10=0,0,RES_hh_fech_in!J10/RES_summary!J$21)</f>
        <v>0</v>
      </c>
      <c r="K10" s="72">
        <f>IF(RES_hh_fech_in!K10=0,0,RES_hh_fech_in!K10/RES_summary!K$21)</f>
        <v>0</v>
      </c>
      <c r="L10" s="72">
        <f>IF(RES_hh_fech_in!L10=0,0,RES_hh_fech_in!L10/RES_summary!L$21)</f>
        <v>0</v>
      </c>
      <c r="M10" s="72">
        <f>IF(RES_hh_fech_in!M10=0,0,RES_hh_fech_in!M10/RES_summary!M$21)</f>
        <v>0</v>
      </c>
      <c r="N10" s="72">
        <f>IF(RES_hh_fech_in!N10=0,0,RES_hh_fech_in!N10/RES_summary!N$21)</f>
        <v>0</v>
      </c>
      <c r="O10" s="72">
        <f>IF(RES_hh_fech_in!O10=0,0,RES_hh_fech_in!O10/RES_summary!O$21)</f>
        <v>0</v>
      </c>
      <c r="P10" s="72">
        <f>IF(RES_hh_fech_in!P10=0,0,RES_hh_fech_in!P10/RES_summary!P$21)</f>
        <v>0</v>
      </c>
      <c r="Q10" s="72">
        <f>IF(RES_hh_fech_in!Q10=0,0,RES_hh_fech_in!Q10/RES_summary!Q$21)</f>
        <v>0</v>
      </c>
      <c r="R10" s="72">
        <f>IF(RES_hh_fech_in!R10=0,0,RES_hh_fech_in!R10/RES_summary!R$21)</f>
        <v>0</v>
      </c>
      <c r="S10" s="72">
        <f>IF(RES_hh_fech_in!S10=0,0,RES_hh_fech_in!S10/RES_summary!S$21)</f>
        <v>0</v>
      </c>
      <c r="T10" s="72">
        <f>IF(RES_hh_fech_in!T10=0,0,RES_hh_fech_in!T10/RES_summary!T$21)</f>
        <v>0</v>
      </c>
      <c r="U10" s="72">
        <f>IF(RES_hh_fech_in!U10=0,0,RES_hh_fech_in!U10/RES_summary!U$21)</f>
        <v>0</v>
      </c>
      <c r="V10" s="72">
        <f>IF(RES_hh_fech_in!V10=0,0,RES_hh_fech_in!V10/RES_summary!V$21)</f>
        <v>0</v>
      </c>
      <c r="W10" s="72">
        <f>IF(RES_hh_fech_in!W10=0,0,RES_hh_fech_in!W10/RES_summary!W$21)</f>
        <v>0</v>
      </c>
      <c r="X10" s="72">
        <f>IF(RES_hh_fech_in!X10=0,0,RES_hh_fech_in!X10/RES_summary!X$21)</f>
        <v>0</v>
      </c>
      <c r="Y10" s="72">
        <f>IF(RES_hh_fech_in!Y10=0,0,RES_hh_fech_in!Y10/RES_summary!Y$21)</f>
        <v>0</v>
      </c>
      <c r="DA10" s="89" t="s">
        <v>883</v>
      </c>
    </row>
    <row r="11" spans="1:105" ht="12" customHeight="1" x14ac:dyDescent="0.25">
      <c r="A11" s="28" t="s">
        <v>198</v>
      </c>
      <c r="B11" s="72"/>
      <c r="C11" s="72">
        <f>IF(RES_hh_fech_in!C11=0,0,RES_hh_fech_in!C11/RES_summary!C$21)</f>
        <v>0</v>
      </c>
      <c r="D11" s="72">
        <f>IF(RES_hh_fech_in!D11=0,0,RES_hh_fech_in!D11/RES_summary!D$21)</f>
        <v>0</v>
      </c>
      <c r="E11" s="72">
        <f>IF(RES_hh_fech_in!E11=0,0,RES_hh_fech_in!E11/RES_summary!E$21)</f>
        <v>0</v>
      </c>
      <c r="F11" s="72">
        <f>IF(RES_hh_fech_in!F11=0,0,RES_hh_fech_in!F11/RES_summary!F$21)</f>
        <v>0</v>
      </c>
      <c r="G11" s="72">
        <f>IF(RES_hh_fech_in!G11=0,0,RES_hh_fech_in!G11/RES_summary!G$21)</f>
        <v>0</v>
      </c>
      <c r="H11" s="72">
        <f>IF(RES_hh_fech_in!H11=0,0,RES_hh_fech_in!H11/RES_summary!H$21)</f>
        <v>0</v>
      </c>
      <c r="I11" s="72">
        <f>IF(RES_hh_fech_in!I11=0,0,RES_hh_fech_in!I11/RES_summary!I$21)</f>
        <v>0</v>
      </c>
      <c r="J11" s="72">
        <f>IF(RES_hh_fech_in!J11=0,0,RES_hh_fech_in!J11/RES_summary!J$21)</f>
        <v>0</v>
      </c>
      <c r="K11" s="72">
        <f>IF(RES_hh_fech_in!K11=0,0,RES_hh_fech_in!K11/RES_summary!K$21)</f>
        <v>0</v>
      </c>
      <c r="L11" s="72">
        <f>IF(RES_hh_fech_in!L11=0,0,RES_hh_fech_in!L11/RES_summary!L$21)</f>
        <v>0</v>
      </c>
      <c r="M11" s="72">
        <f>IF(RES_hh_fech_in!M11=0,0,RES_hh_fech_in!M11/RES_summary!M$21)</f>
        <v>0</v>
      </c>
      <c r="N11" s="72">
        <f>IF(RES_hh_fech_in!N11=0,0,RES_hh_fech_in!N11/RES_summary!N$21)</f>
        <v>0</v>
      </c>
      <c r="O11" s="72">
        <f>IF(RES_hh_fech_in!O11=0,0,RES_hh_fech_in!O11/RES_summary!O$21)</f>
        <v>0</v>
      </c>
      <c r="P11" s="72">
        <f>IF(RES_hh_fech_in!P11=0,0,RES_hh_fech_in!P11/RES_summary!P$21)</f>
        <v>0</v>
      </c>
      <c r="Q11" s="72">
        <f>IF(RES_hh_fech_in!Q11=0,0,RES_hh_fech_in!Q11/RES_summary!Q$21)</f>
        <v>0</v>
      </c>
      <c r="R11" s="72">
        <f>IF(RES_hh_fech_in!R11=0,0,RES_hh_fech_in!R11/RES_summary!R$21)</f>
        <v>0</v>
      </c>
      <c r="S11" s="72">
        <f>IF(RES_hh_fech_in!S11=0,0,RES_hh_fech_in!S11/RES_summary!S$21)</f>
        <v>0</v>
      </c>
      <c r="T11" s="72">
        <f>IF(RES_hh_fech_in!T11=0,0,RES_hh_fech_in!T11/RES_summary!T$21)</f>
        <v>0</v>
      </c>
      <c r="U11" s="72">
        <f>IF(RES_hh_fech_in!U11=0,0,RES_hh_fech_in!U11/RES_summary!U$21)</f>
        <v>0</v>
      </c>
      <c r="V11" s="72">
        <f>IF(RES_hh_fech_in!V11=0,0,RES_hh_fech_in!V11/RES_summary!V$21)</f>
        <v>0</v>
      </c>
      <c r="W11" s="72">
        <f>IF(RES_hh_fech_in!W11=0,0,RES_hh_fech_in!W11/RES_summary!W$21)</f>
        <v>0</v>
      </c>
      <c r="X11" s="72">
        <f>IF(RES_hh_fech_in!X11=0,0,RES_hh_fech_in!X11/RES_summary!X$21)</f>
        <v>0</v>
      </c>
      <c r="Y11" s="72">
        <f>IF(RES_hh_fech_in!Y11=0,0,RES_hh_fech_in!Y11/RES_summary!Y$21)</f>
        <v>0</v>
      </c>
      <c r="DA11" s="89" t="s">
        <v>884</v>
      </c>
    </row>
    <row r="12" spans="1:105" ht="12" customHeight="1" x14ac:dyDescent="0.25">
      <c r="A12" s="28" t="s">
        <v>95</v>
      </c>
      <c r="B12" s="72"/>
      <c r="C12" s="72">
        <f>IF(RES_hh_fech_in!C12=0,0,RES_hh_fech_in!C12/RES_summary!C$21)</f>
        <v>12.49383548286545</v>
      </c>
      <c r="D12" s="72">
        <f>IF(RES_hh_fech_in!D12=0,0,RES_hh_fech_in!D12/RES_summary!D$21)</f>
        <v>12.154122612112857</v>
      </c>
      <c r="E12" s="72">
        <f>IF(RES_hh_fech_in!E12=0,0,RES_hh_fech_in!E12/RES_summary!E$21)</f>
        <v>13.204703069238716</v>
      </c>
      <c r="F12" s="72">
        <f>IF(RES_hh_fech_in!F12=0,0,RES_hh_fech_in!F12/RES_summary!F$21)</f>
        <v>9.9296503654396542</v>
      </c>
      <c r="G12" s="72">
        <f>IF(RES_hh_fech_in!G12=0,0,RES_hh_fech_in!G12/RES_summary!G$21)</f>
        <v>6.6817209885458002</v>
      </c>
      <c r="H12" s="72">
        <f>IF(RES_hh_fech_in!H12=0,0,RES_hh_fech_in!H12/RES_summary!H$21)</f>
        <v>6.3798528047342513</v>
      </c>
      <c r="I12" s="72">
        <f>IF(RES_hh_fech_in!I12=0,0,RES_hh_fech_in!I12/RES_summary!I$21)</f>
        <v>7.3285876596708883</v>
      </c>
      <c r="J12" s="72">
        <f>IF(RES_hh_fech_in!J12=0,0,RES_hh_fech_in!J12/RES_summary!J$21)</f>
        <v>5.1547886641837906</v>
      </c>
      <c r="K12" s="72">
        <f>IF(RES_hh_fech_in!K12=0,0,RES_hh_fech_in!K12/RES_summary!K$21)</f>
        <v>4.2238028441127202</v>
      </c>
      <c r="L12" s="72">
        <f>IF(RES_hh_fech_in!L12=0,0,RES_hh_fech_in!L12/RES_summary!L$21)</f>
        <v>5.0870667699057899</v>
      </c>
      <c r="M12" s="72">
        <f>IF(RES_hh_fech_in!M12=0,0,RES_hh_fech_in!M12/RES_summary!M$21)</f>
        <v>4.6847317864518248</v>
      </c>
      <c r="N12" s="72">
        <f>IF(RES_hh_fech_in!N12=0,0,RES_hh_fech_in!N12/RES_summary!N$21)</f>
        <v>4.5220155359530709</v>
      </c>
      <c r="O12" s="72">
        <f>IF(RES_hh_fech_in!O12=0,0,RES_hh_fech_in!O12/RES_summary!O$21)</f>
        <v>3.5070410500211491</v>
      </c>
      <c r="P12" s="72">
        <f>IF(RES_hh_fech_in!P12=0,0,RES_hh_fech_in!P12/RES_summary!P$21)</f>
        <v>3.1374451869866125</v>
      </c>
      <c r="Q12" s="72">
        <f>IF(RES_hh_fech_in!Q12=0,0,RES_hh_fech_in!Q12/RES_summary!Q$21)</f>
        <v>2.7397564010626887</v>
      </c>
      <c r="R12" s="72">
        <f>IF(RES_hh_fech_in!R12=0,0,RES_hh_fech_in!R12/RES_summary!R$21)</f>
        <v>2.1098191182856305</v>
      </c>
      <c r="S12" s="72">
        <f>IF(RES_hh_fech_in!S12=0,0,RES_hh_fech_in!S12/RES_summary!S$21)</f>
        <v>1.2215029668008446</v>
      </c>
      <c r="T12" s="72">
        <f>IF(RES_hh_fech_in!T12=0,0,RES_hh_fech_in!T12/RES_summary!T$21)</f>
        <v>4.8215166075230922</v>
      </c>
      <c r="U12" s="72">
        <f>IF(RES_hh_fech_in!U12=0,0,RES_hh_fech_in!U12/RES_summary!U$21)</f>
        <v>4.2131940150146585</v>
      </c>
      <c r="V12" s="72">
        <f>IF(RES_hh_fech_in!V12=0,0,RES_hh_fech_in!V12/RES_summary!V$21)</f>
        <v>3.7718800835022783</v>
      </c>
      <c r="W12" s="72">
        <f>IF(RES_hh_fech_in!W12=0,0,RES_hh_fech_in!W12/RES_summary!W$21)</f>
        <v>3.6161732174963901</v>
      </c>
      <c r="X12" s="72">
        <f>IF(RES_hh_fech_in!X12=0,0,RES_hh_fech_in!X12/RES_summary!X$21)</f>
        <v>3.0559473208027206</v>
      </c>
      <c r="Y12" s="72">
        <f>IF(RES_hh_fech_in!Y12=0,0,RES_hh_fech_in!Y12/RES_summary!Y$21)</f>
        <v>2.8349125995514037</v>
      </c>
      <c r="DA12" s="89" t="s">
        <v>885</v>
      </c>
    </row>
    <row r="13" spans="1:105" ht="12" customHeight="1" x14ac:dyDescent="0.25">
      <c r="A13" s="73" t="s">
        <v>94</v>
      </c>
      <c r="B13" s="74"/>
      <c r="C13" s="74">
        <f>IF(RES_hh_fech_in!C13=0,0,RES_hh_fech_in!C13/RES_summary!C$21)</f>
        <v>41.310506522755517</v>
      </c>
      <c r="D13" s="74">
        <f>IF(RES_hh_fech_in!D13=0,0,RES_hh_fech_in!D13/RES_summary!D$21)</f>
        <v>44.266727744086573</v>
      </c>
      <c r="E13" s="74">
        <f>IF(RES_hh_fech_in!E13=0,0,RES_hh_fech_in!E13/RES_summary!E$21)</f>
        <v>43.124232111191468</v>
      </c>
      <c r="F13" s="74">
        <f>IF(RES_hh_fech_in!F13=0,0,RES_hh_fech_in!F13/RES_summary!F$21)</f>
        <v>37.906701236424844</v>
      </c>
      <c r="G13" s="74">
        <f>IF(RES_hh_fech_in!G13=0,0,RES_hh_fech_in!G13/RES_summary!G$21)</f>
        <v>30.648397177127119</v>
      </c>
      <c r="H13" s="74">
        <f>IF(RES_hh_fech_in!H13=0,0,RES_hh_fech_in!H13/RES_summary!H$21)</f>
        <v>31.058628541349041</v>
      </c>
      <c r="I13" s="74">
        <f>IF(RES_hh_fech_in!I13=0,0,RES_hh_fech_in!I13/RES_summary!I$21)</f>
        <v>35.1239314380609</v>
      </c>
      <c r="J13" s="74">
        <f>IF(RES_hh_fech_in!J13=0,0,RES_hh_fech_in!J13/RES_summary!J$21)</f>
        <v>27.871703773236895</v>
      </c>
      <c r="K13" s="74">
        <f>IF(RES_hh_fech_in!K13=0,0,RES_hh_fech_in!K13/RES_summary!K$21)</f>
        <v>24.807700323117334</v>
      </c>
      <c r="L13" s="74">
        <f>IF(RES_hh_fech_in!L13=0,0,RES_hh_fech_in!L13/RES_summary!L$21)</f>
        <v>0</v>
      </c>
      <c r="M13" s="74">
        <f>IF(RES_hh_fech_in!M13=0,0,RES_hh_fech_in!M13/RES_summary!M$21)</f>
        <v>21.698233876996927</v>
      </c>
      <c r="N13" s="74">
        <f>IF(RES_hh_fech_in!N13=0,0,RES_hh_fech_in!N13/RES_summary!N$21)</f>
        <v>9.8483348155447388</v>
      </c>
      <c r="O13" s="74">
        <f>IF(RES_hh_fech_in!O13=0,0,RES_hh_fech_in!O13/RES_summary!O$21)</f>
        <v>4.3175104331769578</v>
      </c>
      <c r="P13" s="74">
        <f>IF(RES_hh_fech_in!P13=0,0,RES_hh_fech_in!P13/RES_summary!P$21)</f>
        <v>9.2872509654618689</v>
      </c>
      <c r="Q13" s="74">
        <f>IF(RES_hh_fech_in!Q13=0,0,RES_hh_fech_in!Q13/RES_summary!Q$21)</f>
        <v>18.028737097969206</v>
      </c>
      <c r="R13" s="74">
        <f>IF(RES_hh_fech_in!R13=0,0,RES_hh_fech_in!R13/RES_summary!R$21)</f>
        <v>17.158249425736216</v>
      </c>
      <c r="S13" s="74">
        <f>IF(RES_hh_fech_in!S13=0,0,RES_hh_fech_in!S13/RES_summary!S$21)</f>
        <v>18.936396095027128</v>
      </c>
      <c r="T13" s="74">
        <f>IF(RES_hh_fech_in!T13=0,0,RES_hh_fech_in!T13/RES_summary!T$21)</f>
        <v>15.393055026559351</v>
      </c>
      <c r="U13" s="74">
        <f>IF(RES_hh_fech_in!U13=0,0,RES_hh_fech_in!U13/RES_summary!U$21)</f>
        <v>18.488477389206974</v>
      </c>
      <c r="V13" s="74">
        <f>IF(RES_hh_fech_in!V13=0,0,RES_hh_fech_in!V13/RES_summary!V$21)</f>
        <v>18.196936574715121</v>
      </c>
      <c r="W13" s="74">
        <f>IF(RES_hh_fech_in!W13=0,0,RES_hh_fech_in!W13/RES_summary!W$21)</f>
        <v>15.998361091918955</v>
      </c>
      <c r="X13" s="74">
        <f>IF(RES_hh_fech_in!X13=0,0,RES_hh_fech_in!X13/RES_summary!X$21)</f>
        <v>17.535714046605229</v>
      </c>
      <c r="Y13" s="74">
        <f>IF(RES_hh_fech_in!Y13=0,0,RES_hh_fech_in!Y13/RES_summary!Y$21)</f>
        <v>0</v>
      </c>
      <c r="DA13" s="90" t="s">
        <v>886</v>
      </c>
    </row>
    <row r="14" spans="1:105" ht="12" customHeight="1" x14ac:dyDescent="0.25">
      <c r="A14" s="75" t="s">
        <v>97</v>
      </c>
      <c r="B14" s="76"/>
      <c r="C14" s="76">
        <f>IF(RES_hh_fech_in!C14=0,0,RES_hh_fech_in!C14/RES_summary!C$21)</f>
        <v>0.23852149640717127</v>
      </c>
      <c r="D14" s="76">
        <f>IF(RES_hh_fech_in!D14=0,0,RES_hh_fech_in!D14/RES_summary!D$21)</f>
        <v>0.25710635347001937</v>
      </c>
      <c r="E14" s="76">
        <f>IF(RES_hh_fech_in!E14=0,0,RES_hh_fech_in!E14/RES_summary!E$21)</f>
        <v>0.24644127291461021</v>
      </c>
      <c r="F14" s="76">
        <f>IF(RES_hh_fech_in!F14=0,0,RES_hh_fech_in!F14/RES_summary!F$21)</f>
        <v>0.2302263357016803</v>
      </c>
      <c r="G14" s="76">
        <f>IF(RES_hh_fech_in!G14=0,0,RES_hh_fech_in!G14/RES_summary!G$21)</f>
        <v>0.18407116958639924</v>
      </c>
      <c r="H14" s="76">
        <f>IF(RES_hh_fech_in!H14=0,0,RES_hh_fech_in!H14/RES_summary!H$21)</f>
        <v>0.17385453257906477</v>
      </c>
      <c r="I14" s="76">
        <f>IF(RES_hh_fech_in!I14=0,0,RES_hh_fech_in!I14/RES_summary!I$21)</f>
        <v>0.13003939252347277</v>
      </c>
      <c r="J14" s="76">
        <f>IF(RES_hh_fech_in!J14=0,0,RES_hh_fech_in!J14/RES_summary!J$21)</f>
        <v>0.10597536064826429</v>
      </c>
      <c r="K14" s="76">
        <f>IF(RES_hh_fech_in!K14=0,0,RES_hh_fech_in!K14/RES_summary!K$21)</f>
        <v>0.12325085837781634</v>
      </c>
      <c r="L14" s="76">
        <f>IF(RES_hh_fech_in!L14=0,0,RES_hh_fech_in!L14/RES_summary!L$21)</f>
        <v>0.10213838264891151</v>
      </c>
      <c r="M14" s="76">
        <f>IF(RES_hh_fech_in!M14=0,0,RES_hh_fech_in!M14/RES_summary!M$21)</f>
        <v>0.12955151578436763</v>
      </c>
      <c r="N14" s="76">
        <f>IF(RES_hh_fech_in!N14=0,0,RES_hh_fech_in!N14/RES_summary!N$21)</f>
        <v>9.5554841163031146E-2</v>
      </c>
      <c r="O14" s="76">
        <f>IF(RES_hh_fech_in!O14=0,0,RES_hh_fech_in!O14/RES_summary!O$21)</f>
        <v>8.5606703123468991E-2</v>
      </c>
      <c r="P14" s="76">
        <f>IF(RES_hh_fech_in!P14=0,0,RES_hh_fech_in!P14/RES_summary!P$21)</f>
        <v>9.3115669921339475E-2</v>
      </c>
      <c r="Q14" s="76">
        <f>IF(RES_hh_fech_in!Q14=0,0,RES_hh_fech_in!Q14/RES_summary!Q$21)</f>
        <v>8.8553367350349188E-2</v>
      </c>
      <c r="R14" s="76">
        <f>IF(RES_hh_fech_in!R14=0,0,RES_hh_fech_in!R14/RES_summary!R$21)</f>
        <v>7.9733883291014912E-2</v>
      </c>
      <c r="S14" s="76">
        <f>IF(RES_hh_fech_in!S14=0,0,RES_hh_fech_in!S14/RES_summary!S$21)</f>
        <v>9.5378113408664672E-2</v>
      </c>
      <c r="T14" s="76">
        <f>IF(RES_hh_fech_in!T14=0,0,RES_hh_fech_in!T14/RES_summary!T$21)</f>
        <v>5.2150431095535632E-2</v>
      </c>
      <c r="U14" s="76">
        <f>IF(RES_hh_fech_in!U14=0,0,RES_hh_fech_in!U14/RES_summary!U$21)</f>
        <v>0.10555000785495673</v>
      </c>
      <c r="V14" s="76">
        <f>IF(RES_hh_fech_in!V14=0,0,RES_hh_fech_in!V14/RES_summary!V$21)</f>
        <v>0.11864226369786884</v>
      </c>
      <c r="W14" s="76">
        <f>IF(RES_hh_fech_in!W14=0,0,RES_hh_fech_in!W14/RES_summary!W$21)</f>
        <v>0.10698886735893026</v>
      </c>
      <c r="X14" s="76">
        <f>IF(RES_hh_fech_in!X14=0,0,RES_hh_fech_in!X14/RES_summary!X$21)</f>
        <v>0.11333199280134326</v>
      </c>
      <c r="Y14" s="76">
        <f>IF(RES_hh_fech_in!Y14=0,0,RES_hh_fech_in!Y14/RES_summary!Y$21)</f>
        <v>9.0108731242568227E-2</v>
      </c>
      <c r="DA14" s="91" t="s">
        <v>887</v>
      </c>
    </row>
    <row r="15" spans="1:105" ht="12.95" customHeight="1" x14ac:dyDescent="0.25">
      <c r="A15" s="68" t="s">
        <v>92</v>
      </c>
      <c r="B15" s="69"/>
      <c r="C15" s="69">
        <f>IF(RES_hh_fech_in!C15=0,0,RES_hh_fech_in!C15/RES_summary!C$21)</f>
        <v>0</v>
      </c>
      <c r="D15" s="69">
        <f>IF(RES_hh_fech_in!D15=0,0,RES_hh_fech_in!D15/RES_summary!D$21)</f>
        <v>3.6780700448480266</v>
      </c>
      <c r="E15" s="69">
        <f>IF(RES_hh_fech_in!E15=0,0,RES_hh_fech_in!E15/RES_summary!E$21)</f>
        <v>9.363703612035982</v>
      </c>
      <c r="F15" s="69">
        <f>IF(RES_hh_fech_in!F15=0,0,RES_hh_fech_in!F15/RES_summary!F$21)</f>
        <v>8.8696971896237891</v>
      </c>
      <c r="G15" s="69">
        <f>IF(RES_hh_fech_in!G15=0,0,RES_hh_fech_in!G15/RES_summary!G$21)</f>
        <v>9.6163186475486029</v>
      </c>
      <c r="H15" s="69">
        <f>IF(RES_hh_fech_in!H15=0,0,RES_hh_fech_in!H15/RES_summary!H$21)</f>
        <v>10.845459161687121</v>
      </c>
      <c r="I15" s="69">
        <f>IF(RES_hh_fech_in!I15=0,0,RES_hh_fech_in!I15/RES_summary!I$21)</f>
        <v>11.850651773693997</v>
      </c>
      <c r="J15" s="69">
        <f>IF(RES_hh_fech_in!J15=0,0,RES_hh_fech_in!J15/RES_summary!J$21)</f>
        <v>7.0772259728991038</v>
      </c>
      <c r="K15" s="69">
        <f>IF(RES_hh_fech_in!K15=0,0,RES_hh_fech_in!K15/RES_summary!K$21)</f>
        <v>5.7043526269837876</v>
      </c>
      <c r="L15" s="69">
        <f>IF(RES_hh_fech_in!L15=0,0,RES_hh_fech_in!L15/RES_summary!L$21)</f>
        <v>6.9279681099221602</v>
      </c>
      <c r="M15" s="69">
        <f>IF(RES_hh_fech_in!M15=0,0,RES_hh_fech_in!M15/RES_summary!M$21)</f>
        <v>5.199452346174537</v>
      </c>
      <c r="N15" s="69">
        <f>IF(RES_hh_fech_in!N15=0,0,RES_hh_fech_in!N15/RES_summary!N$21)</f>
        <v>5.8292464001382847</v>
      </c>
      <c r="O15" s="69">
        <f>IF(RES_hh_fech_in!O15=0,0,RES_hh_fech_in!O15/RES_summary!O$21)</f>
        <v>4.2151253305752761</v>
      </c>
      <c r="P15" s="69">
        <f>IF(RES_hh_fech_in!P15=0,0,RES_hh_fech_in!P15/RES_summary!P$21)</f>
        <v>3.2653291693415536</v>
      </c>
      <c r="Q15" s="69">
        <f>IF(RES_hh_fech_in!Q15=0,0,RES_hh_fech_in!Q15/RES_summary!Q$21)</f>
        <v>3.176115883342455</v>
      </c>
      <c r="R15" s="69">
        <f>IF(RES_hh_fech_in!R15=0,0,RES_hh_fech_in!R15/RES_summary!R$21)</f>
        <v>5.0509521243216993</v>
      </c>
      <c r="S15" s="69">
        <f>IF(RES_hh_fech_in!S15=0,0,RES_hh_fech_in!S15/RES_summary!S$21)</f>
        <v>5.8282165658869767</v>
      </c>
      <c r="T15" s="69">
        <f>IF(RES_hh_fech_in!T15=0,0,RES_hh_fech_in!T15/RES_summary!T$21)</f>
        <v>7.8078331271315973</v>
      </c>
      <c r="U15" s="69">
        <f>IF(RES_hh_fech_in!U15=0,0,RES_hh_fech_in!U15/RES_summary!U$21)</f>
        <v>6.9518680348265569</v>
      </c>
      <c r="V15" s="69">
        <f>IF(RES_hh_fech_in!V15=0,0,RES_hh_fech_in!V15/RES_summary!V$21)</f>
        <v>5.0217919100629524</v>
      </c>
      <c r="W15" s="69">
        <f>IF(RES_hh_fech_in!W15=0,0,RES_hh_fech_in!W15/RES_summary!W$21)</f>
        <v>3.7898851413524217</v>
      </c>
      <c r="X15" s="69">
        <f>IF(RES_hh_fech_in!X15=0,0,RES_hh_fech_in!X15/RES_summary!X$21)</f>
        <v>2.9712697759954954</v>
      </c>
      <c r="Y15" s="69">
        <f>IF(RES_hh_fech_in!Y15=0,0,RES_hh_fech_in!Y15/RES_summary!Y$21)</f>
        <v>3.8529141686891966</v>
      </c>
      <c r="DA15" s="88" t="s">
        <v>888</v>
      </c>
    </row>
    <row r="16" spans="1:105" ht="12" customHeight="1" x14ac:dyDescent="0.25">
      <c r="A16" s="28" t="s">
        <v>91</v>
      </c>
      <c r="B16" s="72"/>
      <c r="C16" s="72">
        <f>IF(RES_hh_fech_in!C16=0,0,RES_hh_fech_in!C16/RES_summary!C$21)</f>
        <v>0</v>
      </c>
      <c r="D16" s="72">
        <f>IF(RES_hh_fech_in!D16=0,0,RES_hh_fech_in!D16/RES_summary!D$21)</f>
        <v>3.6780700448480266</v>
      </c>
      <c r="E16" s="72">
        <f>IF(RES_hh_fech_in!E16=0,0,RES_hh_fech_in!E16/RES_summary!E$21)</f>
        <v>9.363703612035982</v>
      </c>
      <c r="F16" s="72">
        <f>IF(RES_hh_fech_in!F16=0,0,RES_hh_fech_in!F16/RES_summary!F$21)</f>
        <v>8.8696971896237891</v>
      </c>
      <c r="G16" s="72">
        <f>IF(RES_hh_fech_in!G16=0,0,RES_hh_fech_in!G16/RES_summary!G$21)</f>
        <v>9.6163186475486029</v>
      </c>
      <c r="H16" s="72">
        <f>IF(RES_hh_fech_in!H16=0,0,RES_hh_fech_in!H16/RES_summary!H$21)</f>
        <v>10.845459161687121</v>
      </c>
      <c r="I16" s="72">
        <f>IF(RES_hh_fech_in!I16=0,0,RES_hh_fech_in!I16/RES_summary!I$21)</f>
        <v>11.850651773693997</v>
      </c>
      <c r="J16" s="72">
        <f>IF(RES_hh_fech_in!J16=0,0,RES_hh_fech_in!J16/RES_summary!J$21)</f>
        <v>7.0772259728991038</v>
      </c>
      <c r="K16" s="72">
        <f>IF(RES_hh_fech_in!K16=0,0,RES_hh_fech_in!K16/RES_summary!K$21)</f>
        <v>5.7043526269837876</v>
      </c>
      <c r="L16" s="72">
        <f>IF(RES_hh_fech_in!L16=0,0,RES_hh_fech_in!L16/RES_summary!L$21)</f>
        <v>6.9279681099221602</v>
      </c>
      <c r="M16" s="72">
        <f>IF(RES_hh_fech_in!M16=0,0,RES_hh_fech_in!M16/RES_summary!M$21)</f>
        <v>5.199452346174537</v>
      </c>
      <c r="N16" s="72">
        <f>IF(RES_hh_fech_in!N16=0,0,RES_hh_fech_in!N16/RES_summary!N$21)</f>
        <v>5.8292464001382847</v>
      </c>
      <c r="O16" s="72">
        <f>IF(RES_hh_fech_in!O16=0,0,RES_hh_fech_in!O16/RES_summary!O$21)</f>
        <v>4.2151253305752761</v>
      </c>
      <c r="P16" s="72">
        <f>IF(RES_hh_fech_in!P16=0,0,RES_hh_fech_in!P16/RES_summary!P$21)</f>
        <v>3.2653291693415536</v>
      </c>
      <c r="Q16" s="72">
        <f>IF(RES_hh_fech_in!Q16=0,0,RES_hh_fech_in!Q16/RES_summary!Q$21)</f>
        <v>3.176115883342455</v>
      </c>
      <c r="R16" s="72">
        <f>IF(RES_hh_fech_in!R16=0,0,RES_hh_fech_in!R16/RES_summary!R$21)</f>
        <v>5.0509521243216993</v>
      </c>
      <c r="S16" s="72">
        <f>IF(RES_hh_fech_in!S16=0,0,RES_hh_fech_in!S16/RES_summary!S$21)</f>
        <v>5.8282165658869767</v>
      </c>
      <c r="T16" s="72">
        <f>IF(RES_hh_fech_in!T16=0,0,RES_hh_fech_in!T16/RES_summary!T$21)</f>
        <v>7.8078331271315973</v>
      </c>
      <c r="U16" s="72">
        <f>IF(RES_hh_fech_in!U16=0,0,RES_hh_fech_in!U16/RES_summary!U$21)</f>
        <v>6.9518680348265569</v>
      </c>
      <c r="V16" s="72">
        <f>IF(RES_hh_fech_in!V16=0,0,RES_hh_fech_in!V16/RES_summary!V$21)</f>
        <v>5.0217919100629524</v>
      </c>
      <c r="W16" s="72">
        <f>IF(RES_hh_fech_in!W16=0,0,RES_hh_fech_in!W16/RES_summary!W$21)</f>
        <v>3.7898851413524217</v>
      </c>
      <c r="X16" s="72">
        <f>IF(RES_hh_fech_in!X16=0,0,RES_hh_fech_in!X16/RES_summary!X$21)</f>
        <v>2.9712697759954954</v>
      </c>
      <c r="Y16" s="72">
        <f>IF(RES_hh_fech_in!Y16=0,0,RES_hh_fech_in!Y16/RES_summary!Y$21)</f>
        <v>3.8529141686891966</v>
      </c>
      <c r="DA16" s="89" t="s">
        <v>889</v>
      </c>
    </row>
    <row r="17" spans="1:105" ht="12.95" customHeight="1" x14ac:dyDescent="0.25">
      <c r="A17" s="68" t="s">
        <v>55</v>
      </c>
      <c r="B17" s="69"/>
      <c r="C17" s="69">
        <f>IF(RES_hh_fech_in!C17=0,0,RES_hh_fech_in!C17/RES_summary!C$21)</f>
        <v>15.768865209919333</v>
      </c>
      <c r="D17" s="69">
        <f>IF(RES_hh_fech_in!D17=0,0,RES_hh_fech_in!D17/RES_summary!D$21)</f>
        <v>17.520681114617982</v>
      </c>
      <c r="E17" s="69">
        <f>IF(RES_hh_fech_in!E17=0,0,RES_hh_fech_in!E17/RES_summary!E$21)</f>
        <v>19.295697230740071</v>
      </c>
      <c r="F17" s="69">
        <f>IF(RES_hh_fech_in!F17=0,0,RES_hh_fech_in!F17/RES_summary!F$21)</f>
        <v>19.814184820502739</v>
      </c>
      <c r="G17" s="69">
        <f>IF(RES_hh_fech_in!G17=0,0,RES_hh_fech_in!G17/RES_summary!G$21)</f>
        <v>21.897128760196097</v>
      </c>
      <c r="H17" s="69">
        <f>IF(RES_hh_fech_in!H17=0,0,RES_hh_fech_in!H17/RES_summary!H$21)</f>
        <v>21.364362936156862</v>
      </c>
      <c r="I17" s="69">
        <f>IF(RES_hh_fech_in!I17=0,0,RES_hh_fech_in!I17/RES_summary!I$21)</f>
        <v>22.384002935826885</v>
      </c>
      <c r="J17" s="69">
        <f>IF(RES_hh_fech_in!J17=0,0,RES_hh_fech_in!J17/RES_summary!J$21)</f>
        <v>21.457144236144618</v>
      </c>
      <c r="K17" s="69">
        <f>IF(RES_hh_fech_in!K17=0,0,RES_hh_fech_in!K17/RES_summary!K$21)</f>
        <v>21.189920430156938</v>
      </c>
      <c r="L17" s="69">
        <f>IF(RES_hh_fech_in!L17=0,0,RES_hh_fech_in!L17/RES_summary!L$21)</f>
        <v>20.391386073911963</v>
      </c>
      <c r="M17" s="69">
        <f>IF(RES_hh_fech_in!M17=0,0,RES_hh_fech_in!M17/RES_summary!M$21)</f>
        <v>20.259072598587824</v>
      </c>
      <c r="N17" s="69">
        <f>IF(RES_hh_fech_in!N17=0,0,RES_hh_fech_in!N17/RES_summary!N$21)</f>
        <v>18.115199584681566</v>
      </c>
      <c r="O17" s="69">
        <f>IF(RES_hh_fech_in!O17=0,0,RES_hh_fech_in!O17/RES_summary!O$21)</f>
        <v>16.040983939642665</v>
      </c>
      <c r="P17" s="69">
        <f>IF(RES_hh_fech_in!P17=0,0,RES_hh_fech_in!P17/RES_summary!P$21)</f>
        <v>15.20164611644158</v>
      </c>
      <c r="Q17" s="69">
        <f>IF(RES_hh_fech_in!Q17=0,0,RES_hh_fech_in!Q17/RES_summary!Q$21)</f>
        <v>15.279506814810137</v>
      </c>
      <c r="R17" s="69">
        <f>IF(RES_hh_fech_in!R17=0,0,RES_hh_fech_in!R17/RES_summary!R$21)</f>
        <v>15.862159226979886</v>
      </c>
      <c r="S17" s="69">
        <f>IF(RES_hh_fech_in!S17=0,0,RES_hh_fech_in!S17/RES_summary!S$21)</f>
        <v>16.917544388677619</v>
      </c>
      <c r="T17" s="69">
        <f>IF(RES_hh_fech_in!T17=0,0,RES_hh_fech_in!T17/RES_summary!T$21)</f>
        <v>16.156467008823892</v>
      </c>
      <c r="U17" s="69">
        <f>IF(RES_hh_fech_in!U17=0,0,RES_hh_fech_in!U17/RES_summary!U$21)</f>
        <v>16.028972902876433</v>
      </c>
      <c r="V17" s="69">
        <f>IF(RES_hh_fech_in!V17=0,0,RES_hh_fech_in!V17/RES_summary!V$21)</f>
        <v>16.000203373876694</v>
      </c>
      <c r="W17" s="69">
        <f>IF(RES_hh_fech_in!W17=0,0,RES_hh_fech_in!W17/RES_summary!W$21)</f>
        <v>17.061595657195824</v>
      </c>
      <c r="X17" s="69">
        <f>IF(RES_hh_fech_in!X17=0,0,RES_hh_fech_in!X17/RES_summary!X$21)</f>
        <v>14.838663204712832</v>
      </c>
      <c r="Y17" s="69">
        <f>IF(RES_hh_fech_in!Y17=0,0,RES_hh_fech_in!Y17/RES_summary!Y$21)</f>
        <v>13.969046321332929</v>
      </c>
      <c r="DA17" s="88" t="s">
        <v>890</v>
      </c>
    </row>
    <row r="18" spans="1:105" ht="12" customHeight="1" x14ac:dyDescent="0.25">
      <c r="A18" s="28" t="s">
        <v>51</v>
      </c>
      <c r="B18" s="72"/>
      <c r="C18" s="72">
        <f>IF(RES_hh_fech_in!C18=0,0,RES_hh_fech_in!C18/RES_summary!C$21)</f>
        <v>0</v>
      </c>
      <c r="D18" s="72">
        <f>IF(RES_hh_fech_in!D18=0,0,RES_hh_fech_in!D18/RES_summary!D$21)</f>
        <v>0</v>
      </c>
      <c r="E18" s="72">
        <f>IF(RES_hh_fech_in!E18=0,0,RES_hh_fech_in!E18/RES_summary!E$21)</f>
        <v>0</v>
      </c>
      <c r="F18" s="72">
        <f>IF(RES_hh_fech_in!F18=0,0,RES_hh_fech_in!F18/RES_summary!F$21)</f>
        <v>0</v>
      </c>
      <c r="G18" s="72">
        <f>IF(RES_hh_fech_in!G18=0,0,RES_hh_fech_in!G18/RES_summary!G$21)</f>
        <v>0</v>
      </c>
      <c r="H18" s="72">
        <f>IF(RES_hh_fech_in!H18=0,0,RES_hh_fech_in!H18/RES_summary!H$21)</f>
        <v>0</v>
      </c>
      <c r="I18" s="72">
        <f>IF(RES_hh_fech_in!I18=0,0,RES_hh_fech_in!I18/RES_summary!I$21)</f>
        <v>0</v>
      </c>
      <c r="J18" s="72">
        <f>IF(RES_hh_fech_in!J18=0,0,RES_hh_fech_in!J18/RES_summary!J$21)</f>
        <v>0</v>
      </c>
      <c r="K18" s="72">
        <f>IF(RES_hh_fech_in!K18=0,0,RES_hh_fech_in!K18/RES_summary!K$21)</f>
        <v>0</v>
      </c>
      <c r="L18" s="72">
        <f>IF(RES_hh_fech_in!L18=0,0,RES_hh_fech_in!L18/RES_summary!L$21)</f>
        <v>0</v>
      </c>
      <c r="M18" s="72">
        <f>IF(RES_hh_fech_in!M18=0,0,RES_hh_fech_in!M18/RES_summary!M$21)</f>
        <v>0</v>
      </c>
      <c r="N18" s="72">
        <f>IF(RES_hh_fech_in!N18=0,0,RES_hh_fech_in!N18/RES_summary!N$21)</f>
        <v>0</v>
      </c>
      <c r="O18" s="72">
        <f>IF(RES_hh_fech_in!O18=0,0,RES_hh_fech_in!O18/RES_summary!O$21)</f>
        <v>0</v>
      </c>
      <c r="P18" s="72">
        <f>IF(RES_hh_fech_in!P18=0,0,RES_hh_fech_in!P18/RES_summary!P$21)</f>
        <v>0</v>
      </c>
      <c r="Q18" s="72">
        <f>IF(RES_hh_fech_in!Q18=0,0,RES_hh_fech_in!Q18/RES_summary!Q$21)</f>
        <v>0</v>
      </c>
      <c r="R18" s="72">
        <f>IF(RES_hh_fech_in!R18=0,0,RES_hh_fech_in!R18/RES_summary!R$21)</f>
        <v>0</v>
      </c>
      <c r="S18" s="72">
        <f>IF(RES_hh_fech_in!S18=0,0,RES_hh_fech_in!S18/RES_summary!S$21)</f>
        <v>0</v>
      </c>
      <c r="T18" s="72">
        <f>IF(RES_hh_fech_in!T18=0,0,RES_hh_fech_in!T18/RES_summary!T$21)</f>
        <v>0</v>
      </c>
      <c r="U18" s="72">
        <f>IF(RES_hh_fech_in!U18=0,0,RES_hh_fech_in!U18/RES_summary!U$21)</f>
        <v>0</v>
      </c>
      <c r="V18" s="72">
        <f>IF(RES_hh_fech_in!V18=0,0,RES_hh_fech_in!V18/RES_summary!V$21)</f>
        <v>0</v>
      </c>
      <c r="W18" s="72">
        <f>IF(RES_hh_fech_in!W18=0,0,RES_hh_fech_in!W18/RES_summary!W$21)</f>
        <v>0</v>
      </c>
      <c r="X18" s="72">
        <f>IF(RES_hh_fech_in!X18=0,0,RES_hh_fech_in!X18/RES_summary!X$21)</f>
        <v>0</v>
      </c>
      <c r="Y18" s="72">
        <f>IF(RES_hh_fech_in!Y18=0,0,RES_hh_fech_in!Y18/RES_summary!Y$21)</f>
        <v>0</v>
      </c>
      <c r="DA18" s="89" t="s">
        <v>891</v>
      </c>
    </row>
    <row r="19" spans="1:105" s="2" customFormat="1" ht="12" customHeight="1" x14ac:dyDescent="0.25">
      <c r="A19" s="28" t="s">
        <v>74</v>
      </c>
      <c r="B19" s="72"/>
      <c r="C19" s="72">
        <f>IF(RES_hh_fech_in!C19=0,0,RES_hh_fech_in!C19/RES_summary!C$21)</f>
        <v>28.880323745189077</v>
      </c>
      <c r="D19" s="72">
        <f>IF(RES_hh_fech_in!D19=0,0,RES_hh_fech_in!D19/RES_summary!D$21)</f>
        <v>33.529902459473803</v>
      </c>
      <c r="E19" s="72">
        <f>IF(RES_hh_fech_in!E19=0,0,RES_hh_fech_in!E19/RES_summary!E$21)</f>
        <v>35.003019232365858</v>
      </c>
      <c r="F19" s="72">
        <f>IF(RES_hh_fech_in!F19=0,0,RES_hh_fech_in!F19/RES_summary!F$21)</f>
        <v>35.342259540892258</v>
      </c>
      <c r="G19" s="72">
        <f>IF(RES_hh_fech_in!G19=0,0,RES_hh_fech_in!G19/RES_summary!G$21)</f>
        <v>37.815973690315609</v>
      </c>
      <c r="H19" s="72">
        <f>IF(RES_hh_fech_in!H19=0,0,RES_hh_fech_in!H19/RES_summary!H$21)</f>
        <v>35.456347480261861</v>
      </c>
      <c r="I19" s="72">
        <f>IF(RES_hh_fech_in!I19=0,0,RES_hh_fech_in!I19/RES_summary!I$21)</f>
        <v>34.486434488195023</v>
      </c>
      <c r="J19" s="72">
        <f>IF(RES_hh_fech_in!J19=0,0,RES_hh_fech_in!J19/RES_summary!J$21)</f>
        <v>35.866050000255868</v>
      </c>
      <c r="K19" s="72">
        <f>IF(RES_hh_fech_in!K19=0,0,RES_hh_fech_in!K19/RES_summary!K$21)</f>
        <v>36.250117825646448</v>
      </c>
      <c r="L19" s="72">
        <f>IF(RES_hh_fech_in!L19=0,0,RES_hh_fech_in!L19/RES_summary!L$21)</f>
        <v>35.092893637577269</v>
      </c>
      <c r="M19" s="72">
        <f>IF(RES_hh_fech_in!M19=0,0,RES_hh_fech_in!M19/RES_summary!M$21)</f>
        <v>33.368741822677755</v>
      </c>
      <c r="N19" s="72">
        <f>IF(RES_hh_fech_in!N19=0,0,RES_hh_fech_in!N19/RES_summary!N$21)</f>
        <v>27.279793547094144</v>
      </c>
      <c r="O19" s="72">
        <f>IF(RES_hh_fech_in!O19=0,0,RES_hh_fech_in!O19/RES_summary!O$21)</f>
        <v>12.032003797416269</v>
      </c>
      <c r="P19" s="72">
        <f>IF(RES_hh_fech_in!P19=0,0,RES_hh_fech_in!P19/RES_summary!P$21)</f>
        <v>17.908246726102771</v>
      </c>
      <c r="Q19" s="72">
        <f>IF(RES_hh_fech_in!Q19=0,0,RES_hh_fech_in!Q19/RES_summary!Q$21)</f>
        <v>27.13286935366822</v>
      </c>
      <c r="R19" s="72">
        <f>IF(RES_hh_fech_in!R19=0,0,RES_hh_fech_in!R19/RES_summary!R$21)</f>
        <v>26.270975268284097</v>
      </c>
      <c r="S19" s="72">
        <f>IF(RES_hh_fech_in!S19=0,0,RES_hh_fech_in!S19/RES_summary!S$21)</f>
        <v>25.855295430019506</v>
      </c>
      <c r="T19" s="72">
        <f>IF(RES_hh_fech_in!T19=0,0,RES_hh_fech_in!T19/RES_summary!T$21)</f>
        <v>24.829187474300451</v>
      </c>
      <c r="U19" s="72">
        <f>IF(RES_hh_fech_in!U19=0,0,RES_hh_fech_in!U19/RES_summary!U$21)</f>
        <v>23.508855979417149</v>
      </c>
      <c r="V19" s="72">
        <f>IF(RES_hh_fech_in!V19=0,0,RES_hh_fech_in!V19/RES_summary!V$21)</f>
        <v>18.621345810225378</v>
      </c>
      <c r="W19" s="72">
        <f>IF(RES_hh_fech_in!W19=0,0,RES_hh_fech_in!W19/RES_summary!W$21)</f>
        <v>17.59229940038831</v>
      </c>
      <c r="X19" s="72">
        <f>IF(RES_hh_fech_in!X19=0,0,RES_hh_fech_in!X19/RES_summary!X$21)</f>
        <v>18.04154190970598</v>
      </c>
      <c r="Y19" s="72">
        <f>IF(RES_hh_fech_in!Y19=0,0,RES_hh_fech_in!Y19/RES_summary!Y$21)</f>
        <v>14.570101356007298</v>
      </c>
      <c r="DA19" s="89" t="s">
        <v>892</v>
      </c>
    </row>
    <row r="20" spans="1:105" ht="12" customHeight="1" x14ac:dyDescent="0.25">
      <c r="A20" s="28" t="s">
        <v>200</v>
      </c>
      <c r="B20" s="72"/>
      <c r="C20" s="72">
        <f>IF(RES_hh_fech_in!C20=0,0,RES_hh_fech_in!C20/RES_summary!C$21)</f>
        <v>27.540478033755782</v>
      </c>
      <c r="D20" s="72">
        <f>IF(RES_hh_fech_in!D20=0,0,RES_hh_fech_in!D20/RES_summary!D$21)</f>
        <v>33.346663872636746</v>
      </c>
      <c r="E20" s="72">
        <f>IF(RES_hh_fech_in!E20=0,0,RES_hh_fech_in!E20/RES_summary!E$21)</f>
        <v>35.932652345047799</v>
      </c>
      <c r="F20" s="72">
        <f>IF(RES_hh_fech_in!F20=0,0,RES_hh_fech_in!F20/RES_summary!F$21)</f>
        <v>35.482241257587077</v>
      </c>
      <c r="G20" s="72">
        <f>IF(RES_hh_fech_in!G20=0,0,RES_hh_fech_in!G20/RES_summary!G$21)</f>
        <v>35.796671568537377</v>
      </c>
      <c r="H20" s="72">
        <f>IF(RES_hh_fech_in!H20=0,0,RES_hh_fech_in!H20/RES_summary!H$21)</f>
        <v>39.721949750228163</v>
      </c>
      <c r="I20" s="72">
        <f>IF(RES_hh_fech_in!I20=0,0,RES_hh_fech_in!I20/RES_summary!I$21)</f>
        <v>37.806403126872766</v>
      </c>
      <c r="J20" s="72">
        <f>IF(RES_hh_fech_in!J20=0,0,RES_hh_fech_in!J20/RES_summary!J$21)</f>
        <v>37.251802530702932</v>
      </c>
      <c r="K20" s="72">
        <f>IF(RES_hh_fech_in!K20=0,0,RES_hh_fech_in!K20/RES_summary!K$21)</f>
        <v>36.917218460308426</v>
      </c>
      <c r="L20" s="72">
        <f>IF(RES_hh_fech_in!L20=0,0,RES_hh_fech_in!L20/RES_summary!L$21)</f>
        <v>34.362810592240194</v>
      </c>
      <c r="M20" s="72">
        <f>IF(RES_hh_fech_in!M20=0,0,RES_hh_fech_in!M20/RES_summary!M$21)</f>
        <v>33.752401329170318</v>
      </c>
      <c r="N20" s="72">
        <f>IF(RES_hh_fech_in!N20=0,0,RES_hh_fech_in!N20/RES_summary!N$21)</f>
        <v>28.096513238705906</v>
      </c>
      <c r="O20" s="72">
        <f>IF(RES_hh_fech_in!O20=0,0,RES_hh_fech_in!O20/RES_summary!O$21)</f>
        <v>13.000039907146185</v>
      </c>
      <c r="P20" s="72">
        <f>IF(RES_hh_fech_in!P20=0,0,RES_hh_fech_in!P20/RES_summary!P$21)</f>
        <v>0.70210795728960051</v>
      </c>
      <c r="Q20" s="72">
        <f>IF(RES_hh_fech_in!Q20=0,0,RES_hh_fech_in!Q20/RES_summary!Q$21)</f>
        <v>28.435829589430757</v>
      </c>
      <c r="R20" s="72">
        <f>IF(RES_hh_fech_in!R20=0,0,RES_hh_fech_in!R20/RES_summary!R$21)</f>
        <v>26.605330986016064</v>
      </c>
      <c r="S20" s="72">
        <f>IF(RES_hh_fech_in!S20=0,0,RES_hh_fech_in!S20/RES_summary!S$21)</f>
        <v>26.01106455757316</v>
      </c>
      <c r="T20" s="72">
        <f>IF(RES_hh_fech_in!T20=0,0,RES_hh_fech_in!T20/RES_summary!T$21)</f>
        <v>0</v>
      </c>
      <c r="U20" s="72">
        <f>IF(RES_hh_fech_in!U20=0,0,RES_hh_fech_in!U20/RES_summary!U$21)</f>
        <v>28.734743583436547</v>
      </c>
      <c r="V20" s="72">
        <f>IF(RES_hh_fech_in!V20=0,0,RES_hh_fech_in!V20/RES_summary!V$21)</f>
        <v>28.599101322916781</v>
      </c>
      <c r="W20" s="72">
        <f>IF(RES_hh_fech_in!W20=0,0,RES_hh_fech_in!W20/RES_summary!W$21)</f>
        <v>23.287627433205511</v>
      </c>
      <c r="X20" s="72">
        <f>IF(RES_hh_fech_in!X20=0,0,RES_hh_fech_in!X20/RES_summary!X$21)</f>
        <v>16.111895220415725</v>
      </c>
      <c r="Y20" s="72">
        <f>IF(RES_hh_fech_in!Y20=0,0,RES_hh_fech_in!Y20/RES_summary!Y$21)</f>
        <v>11.146311993383389</v>
      </c>
      <c r="DA20" s="89" t="s">
        <v>893</v>
      </c>
    </row>
    <row r="21" spans="1:105" ht="12" customHeight="1" x14ac:dyDescent="0.25">
      <c r="A21" s="28" t="s">
        <v>189</v>
      </c>
      <c r="B21" s="72"/>
      <c r="C21" s="72">
        <f>IF(RES_hh_fech_in!C21=0,0,RES_hh_fech_in!C21/RES_summary!C$21)</f>
        <v>0</v>
      </c>
      <c r="D21" s="72">
        <f>IF(RES_hh_fech_in!D21=0,0,RES_hh_fech_in!D21/RES_summary!D$21)</f>
        <v>0</v>
      </c>
      <c r="E21" s="72">
        <f>IF(RES_hh_fech_in!E21=0,0,RES_hh_fech_in!E21/RES_summary!E$21)</f>
        <v>0</v>
      </c>
      <c r="F21" s="72">
        <f>IF(RES_hh_fech_in!F21=0,0,RES_hh_fech_in!F21/RES_summary!F$21)</f>
        <v>0</v>
      </c>
      <c r="G21" s="72">
        <f>IF(RES_hh_fech_in!G21=0,0,RES_hh_fech_in!G21/RES_summary!G$21)</f>
        <v>0</v>
      </c>
      <c r="H21" s="72">
        <f>IF(RES_hh_fech_in!H21=0,0,RES_hh_fech_in!H21/RES_summary!H$21)</f>
        <v>0</v>
      </c>
      <c r="I21" s="72">
        <f>IF(RES_hh_fech_in!I21=0,0,RES_hh_fech_in!I21/RES_summary!I$21)</f>
        <v>0</v>
      </c>
      <c r="J21" s="72">
        <f>IF(RES_hh_fech_in!J21=0,0,RES_hh_fech_in!J21/RES_summary!J$21)</f>
        <v>0</v>
      </c>
      <c r="K21" s="72">
        <f>IF(RES_hh_fech_in!K21=0,0,RES_hh_fech_in!K21/RES_summary!K$21)</f>
        <v>0</v>
      </c>
      <c r="L21" s="72">
        <f>IF(RES_hh_fech_in!L21=0,0,RES_hh_fech_in!L21/RES_summary!L$21)</f>
        <v>0</v>
      </c>
      <c r="M21" s="72">
        <f>IF(RES_hh_fech_in!M21=0,0,RES_hh_fech_in!M21/RES_summary!M$21)</f>
        <v>0</v>
      </c>
      <c r="N21" s="72">
        <f>IF(RES_hh_fech_in!N21=0,0,RES_hh_fech_in!N21/RES_summary!N$21)</f>
        <v>0</v>
      </c>
      <c r="O21" s="72">
        <f>IF(RES_hh_fech_in!O21=0,0,RES_hh_fech_in!O21/RES_summary!O$21)</f>
        <v>0</v>
      </c>
      <c r="P21" s="72">
        <f>IF(RES_hh_fech_in!P21=0,0,RES_hh_fech_in!P21/RES_summary!P$21)</f>
        <v>0</v>
      </c>
      <c r="Q21" s="72">
        <f>IF(RES_hh_fech_in!Q21=0,0,RES_hh_fech_in!Q21/RES_summary!Q$21)</f>
        <v>0</v>
      </c>
      <c r="R21" s="72">
        <f>IF(RES_hh_fech_in!R21=0,0,RES_hh_fech_in!R21/RES_summary!R$21)</f>
        <v>0</v>
      </c>
      <c r="S21" s="72">
        <f>IF(RES_hh_fech_in!S21=0,0,RES_hh_fech_in!S21/RES_summary!S$21)</f>
        <v>0</v>
      </c>
      <c r="T21" s="72">
        <f>IF(RES_hh_fech_in!T21=0,0,RES_hh_fech_in!T21/RES_summary!T$21)</f>
        <v>0</v>
      </c>
      <c r="U21" s="72">
        <f>IF(RES_hh_fech_in!U21=0,0,RES_hh_fech_in!U21/RES_summary!U$21)</f>
        <v>0</v>
      </c>
      <c r="V21" s="72">
        <f>IF(RES_hh_fech_in!V21=0,0,RES_hh_fech_in!V21/RES_summary!V$21)</f>
        <v>0</v>
      </c>
      <c r="W21" s="72">
        <f>IF(RES_hh_fech_in!W21=0,0,RES_hh_fech_in!W21/RES_summary!W$21)</f>
        <v>0</v>
      </c>
      <c r="X21" s="72">
        <f>IF(RES_hh_fech_in!X21=0,0,RES_hh_fech_in!X21/RES_summary!X$21)</f>
        <v>0</v>
      </c>
      <c r="Y21" s="72">
        <f>IF(RES_hh_fech_in!Y21=0,0,RES_hh_fech_in!Y21/RES_summary!Y$21)</f>
        <v>0</v>
      </c>
      <c r="DA21" s="89" t="s">
        <v>894</v>
      </c>
    </row>
    <row r="22" spans="1:105" ht="12" customHeight="1" x14ac:dyDescent="0.25">
      <c r="A22" s="28" t="s">
        <v>202</v>
      </c>
      <c r="B22" s="72"/>
      <c r="C22" s="72">
        <f>IF(RES_hh_fech_in!C22=0,0,RES_hh_fech_in!C22/RES_summary!C$21)</f>
        <v>0</v>
      </c>
      <c r="D22" s="72">
        <f>IF(RES_hh_fech_in!D22=0,0,RES_hh_fech_in!D22/RES_summary!D$21)</f>
        <v>24.940686101090826</v>
      </c>
      <c r="E22" s="72">
        <f>IF(RES_hh_fech_in!E22=0,0,RES_hh_fech_in!E22/RES_summary!E$21)</f>
        <v>22.686281586496257</v>
      </c>
      <c r="F22" s="72">
        <f>IF(RES_hh_fech_in!F22=0,0,RES_hh_fech_in!F22/RES_summary!F$21)</f>
        <v>23.673441765268095</v>
      </c>
      <c r="G22" s="72">
        <f>IF(RES_hh_fech_in!G22=0,0,RES_hh_fech_in!G22/RES_summary!G$21)</f>
        <v>27.451278091985753</v>
      </c>
      <c r="H22" s="72">
        <f>IF(RES_hh_fech_in!H22=0,0,RES_hh_fech_in!H22/RES_summary!H$21)</f>
        <v>22.520273611636767</v>
      </c>
      <c r="I22" s="72">
        <f>IF(RES_hh_fech_in!I22=0,0,RES_hh_fech_in!I22/RES_summary!I$21)</f>
        <v>22.825510616819194</v>
      </c>
      <c r="J22" s="72">
        <f>IF(RES_hh_fech_in!J22=0,0,RES_hh_fech_in!J22/RES_summary!J$21)</f>
        <v>28.238721423007448</v>
      </c>
      <c r="K22" s="72">
        <f>IF(RES_hh_fech_in!K22=0,0,RES_hh_fech_in!K22/RES_summary!K$21)</f>
        <v>28.804840345095471</v>
      </c>
      <c r="L22" s="72">
        <f>IF(RES_hh_fech_in!L22=0,0,RES_hh_fech_in!L22/RES_summary!L$21)</f>
        <v>23.561697150996952</v>
      </c>
      <c r="M22" s="72">
        <f>IF(RES_hh_fech_in!M22=0,0,RES_hh_fech_in!M22/RES_summary!M$21)</f>
        <v>23.905780730403599</v>
      </c>
      <c r="N22" s="72">
        <f>IF(RES_hh_fech_in!N22=0,0,RES_hh_fech_in!N22/RES_summary!N$21)</f>
        <v>17.324884443644603</v>
      </c>
      <c r="O22" s="72">
        <f>IF(RES_hh_fech_in!O22=0,0,RES_hh_fech_in!O22/RES_summary!O$21)</f>
        <v>2.2329945514843121</v>
      </c>
      <c r="P22" s="72">
        <f>IF(RES_hh_fech_in!P22=0,0,RES_hh_fech_in!P22/RES_summary!P$21)</f>
        <v>0.94774085492351545</v>
      </c>
      <c r="Q22" s="72">
        <f>IF(RES_hh_fech_in!Q22=0,0,RES_hh_fech_in!Q22/RES_summary!Q$21)</f>
        <v>22.269762065326013</v>
      </c>
      <c r="R22" s="72">
        <f>IF(RES_hh_fech_in!R22=0,0,RES_hh_fech_in!R22/RES_summary!R$21)</f>
        <v>21.960556457083413</v>
      </c>
      <c r="S22" s="72">
        <f>IF(RES_hh_fech_in!S22=0,0,RES_hh_fech_in!S22/RES_summary!S$21)</f>
        <v>22.104797923743419</v>
      </c>
      <c r="T22" s="72">
        <f>IF(RES_hh_fech_in!T22=0,0,RES_hh_fech_in!T22/RES_summary!T$21)</f>
        <v>21.304175902795258</v>
      </c>
      <c r="U22" s="72">
        <f>IF(RES_hh_fech_in!U22=0,0,RES_hh_fech_in!U22/RES_summary!U$21)</f>
        <v>21.454336285651372</v>
      </c>
      <c r="V22" s="72">
        <f>IF(RES_hh_fech_in!V22=0,0,RES_hh_fech_in!V22/RES_summary!V$21)</f>
        <v>21.10190742538197</v>
      </c>
      <c r="W22" s="72">
        <f>IF(RES_hh_fech_in!W22=0,0,RES_hh_fech_in!W22/RES_summary!W$21)</f>
        <v>20.390110791724322</v>
      </c>
      <c r="X22" s="72">
        <f>IF(RES_hh_fech_in!X22=0,0,RES_hh_fech_in!X22/RES_summary!X$21)</f>
        <v>19.170285508193913</v>
      </c>
      <c r="Y22" s="72">
        <f>IF(RES_hh_fech_in!Y22=0,0,RES_hh_fech_in!Y22/RES_summary!Y$21)</f>
        <v>0.17901434937892033</v>
      </c>
      <c r="DA22" s="89" t="s">
        <v>895</v>
      </c>
    </row>
    <row r="23" spans="1:105" ht="12" customHeight="1" x14ac:dyDescent="0.25">
      <c r="A23" s="28" t="s">
        <v>197</v>
      </c>
      <c r="B23" s="72"/>
      <c r="C23" s="72">
        <f>IF(RES_hh_fech_in!C23=0,0,RES_hh_fech_in!C23/RES_summary!C$21)</f>
        <v>0</v>
      </c>
      <c r="D23" s="72">
        <f>IF(RES_hh_fech_in!D23=0,0,RES_hh_fech_in!D23/RES_summary!D$21)</f>
        <v>0</v>
      </c>
      <c r="E23" s="72">
        <f>IF(RES_hh_fech_in!E23=0,0,RES_hh_fech_in!E23/RES_summary!E$21)</f>
        <v>0</v>
      </c>
      <c r="F23" s="72">
        <f>IF(RES_hh_fech_in!F23=0,0,RES_hh_fech_in!F23/RES_summary!F$21)</f>
        <v>0</v>
      </c>
      <c r="G23" s="72">
        <f>IF(RES_hh_fech_in!G23=0,0,RES_hh_fech_in!G23/RES_summary!G$21)</f>
        <v>0</v>
      </c>
      <c r="H23" s="72">
        <f>IF(RES_hh_fech_in!H23=0,0,RES_hh_fech_in!H23/RES_summary!H$21)</f>
        <v>0</v>
      </c>
      <c r="I23" s="72">
        <f>IF(RES_hh_fech_in!I23=0,0,RES_hh_fech_in!I23/RES_summary!I$21)</f>
        <v>0</v>
      </c>
      <c r="J23" s="72">
        <f>IF(RES_hh_fech_in!J23=0,0,RES_hh_fech_in!J23/RES_summary!J$21)</f>
        <v>0</v>
      </c>
      <c r="K23" s="72">
        <f>IF(RES_hh_fech_in!K23=0,0,RES_hh_fech_in!K23/RES_summary!K$21)</f>
        <v>0</v>
      </c>
      <c r="L23" s="72">
        <f>IF(RES_hh_fech_in!L23=0,0,RES_hh_fech_in!L23/RES_summary!L$21)</f>
        <v>0</v>
      </c>
      <c r="M23" s="72">
        <f>IF(RES_hh_fech_in!M23=0,0,RES_hh_fech_in!M23/RES_summary!M$21)</f>
        <v>0</v>
      </c>
      <c r="N23" s="72">
        <f>IF(RES_hh_fech_in!N23=0,0,RES_hh_fech_in!N23/RES_summary!N$21)</f>
        <v>0</v>
      </c>
      <c r="O23" s="72">
        <f>IF(RES_hh_fech_in!O23=0,0,RES_hh_fech_in!O23/RES_summary!O$21)</f>
        <v>0</v>
      </c>
      <c r="P23" s="72">
        <f>IF(RES_hh_fech_in!P23=0,0,RES_hh_fech_in!P23/RES_summary!P$21)</f>
        <v>0</v>
      </c>
      <c r="Q23" s="72">
        <f>IF(RES_hh_fech_in!Q23=0,0,RES_hh_fech_in!Q23/RES_summary!Q$21)</f>
        <v>0</v>
      </c>
      <c r="R23" s="72">
        <f>IF(RES_hh_fech_in!R23=0,0,RES_hh_fech_in!R23/RES_summary!R$21)</f>
        <v>0</v>
      </c>
      <c r="S23" s="72">
        <f>IF(RES_hh_fech_in!S23=0,0,RES_hh_fech_in!S23/RES_summary!S$21)</f>
        <v>0</v>
      </c>
      <c r="T23" s="72">
        <f>IF(RES_hh_fech_in!T23=0,0,RES_hh_fech_in!T23/RES_summary!T$21)</f>
        <v>0</v>
      </c>
      <c r="U23" s="72">
        <f>IF(RES_hh_fech_in!U23=0,0,RES_hh_fech_in!U23/RES_summary!U$21)</f>
        <v>0</v>
      </c>
      <c r="V23" s="72">
        <f>IF(RES_hh_fech_in!V23=0,0,RES_hh_fech_in!V23/RES_summary!V$21)</f>
        <v>0</v>
      </c>
      <c r="W23" s="72">
        <f>IF(RES_hh_fech_in!W23=0,0,RES_hh_fech_in!W23/RES_summary!W$21)</f>
        <v>0</v>
      </c>
      <c r="X23" s="72">
        <f>IF(RES_hh_fech_in!X23=0,0,RES_hh_fech_in!X23/RES_summary!X$21)</f>
        <v>0</v>
      </c>
      <c r="Y23" s="72">
        <f>IF(RES_hh_fech_in!Y23=0,0,RES_hh_fech_in!Y23/RES_summary!Y$21)</f>
        <v>0</v>
      </c>
      <c r="DA23" s="89" t="s">
        <v>896</v>
      </c>
    </row>
    <row r="24" spans="1:105" ht="12" customHeight="1" x14ac:dyDescent="0.25">
      <c r="A24" s="28" t="s">
        <v>198</v>
      </c>
      <c r="B24" s="72"/>
      <c r="C24" s="72">
        <f>IF(RES_hh_fech_in!C24=0,0,RES_hh_fech_in!C24/RES_summary!C$21)</f>
        <v>0</v>
      </c>
      <c r="D24" s="72">
        <f>IF(RES_hh_fech_in!D24=0,0,RES_hh_fech_in!D24/RES_summary!D$21)</f>
        <v>0</v>
      </c>
      <c r="E24" s="72">
        <f>IF(RES_hh_fech_in!E24=0,0,RES_hh_fech_in!E24/RES_summary!E$21)</f>
        <v>0</v>
      </c>
      <c r="F24" s="72">
        <f>IF(RES_hh_fech_in!F24=0,0,RES_hh_fech_in!F24/RES_summary!F$21)</f>
        <v>0</v>
      </c>
      <c r="G24" s="72">
        <f>IF(RES_hh_fech_in!G24=0,0,RES_hh_fech_in!G24/RES_summary!G$21)</f>
        <v>0</v>
      </c>
      <c r="H24" s="72">
        <f>IF(RES_hh_fech_in!H24=0,0,RES_hh_fech_in!H24/RES_summary!H$21)</f>
        <v>0</v>
      </c>
      <c r="I24" s="72">
        <f>IF(RES_hh_fech_in!I24=0,0,RES_hh_fech_in!I24/RES_summary!I$21)</f>
        <v>0</v>
      </c>
      <c r="J24" s="72">
        <f>IF(RES_hh_fech_in!J24=0,0,RES_hh_fech_in!J24/RES_summary!J$21)</f>
        <v>0</v>
      </c>
      <c r="K24" s="72">
        <f>IF(RES_hh_fech_in!K24=0,0,RES_hh_fech_in!K24/RES_summary!K$21)</f>
        <v>0</v>
      </c>
      <c r="L24" s="72">
        <f>IF(RES_hh_fech_in!L24=0,0,RES_hh_fech_in!L24/RES_summary!L$21)</f>
        <v>0</v>
      </c>
      <c r="M24" s="72">
        <f>IF(RES_hh_fech_in!M24=0,0,RES_hh_fech_in!M24/RES_summary!M$21)</f>
        <v>0</v>
      </c>
      <c r="N24" s="72">
        <f>IF(RES_hh_fech_in!N24=0,0,RES_hh_fech_in!N24/RES_summary!N$21)</f>
        <v>0</v>
      </c>
      <c r="O24" s="72">
        <f>IF(RES_hh_fech_in!O24=0,0,RES_hh_fech_in!O24/RES_summary!O$21)</f>
        <v>0</v>
      </c>
      <c r="P24" s="72">
        <f>IF(RES_hh_fech_in!P24=0,0,RES_hh_fech_in!P24/RES_summary!P$21)</f>
        <v>0</v>
      </c>
      <c r="Q24" s="72">
        <f>IF(RES_hh_fech_in!Q24=0,0,RES_hh_fech_in!Q24/RES_summary!Q$21)</f>
        <v>0</v>
      </c>
      <c r="R24" s="72">
        <f>IF(RES_hh_fech_in!R24=0,0,RES_hh_fech_in!R24/RES_summary!R$21)</f>
        <v>0</v>
      </c>
      <c r="S24" s="72">
        <f>IF(RES_hh_fech_in!S24=0,0,RES_hh_fech_in!S24/RES_summary!S$21)</f>
        <v>0</v>
      </c>
      <c r="T24" s="72">
        <f>IF(RES_hh_fech_in!T24=0,0,RES_hh_fech_in!T24/RES_summary!T$21)</f>
        <v>0</v>
      </c>
      <c r="U24" s="72">
        <f>IF(RES_hh_fech_in!U24=0,0,RES_hh_fech_in!U24/RES_summary!U$21)</f>
        <v>0</v>
      </c>
      <c r="V24" s="72">
        <f>IF(RES_hh_fech_in!V24=0,0,RES_hh_fech_in!V24/RES_summary!V$21)</f>
        <v>0</v>
      </c>
      <c r="W24" s="72">
        <f>IF(RES_hh_fech_in!W24=0,0,RES_hh_fech_in!W24/RES_summary!W$21)</f>
        <v>0</v>
      </c>
      <c r="X24" s="72">
        <f>IF(RES_hh_fech_in!X24=0,0,RES_hh_fech_in!X24/RES_summary!X$21)</f>
        <v>0</v>
      </c>
      <c r="Y24" s="72">
        <f>IF(RES_hh_fech_in!Y24=0,0,RES_hh_fech_in!Y24/RES_summary!Y$21)</f>
        <v>0</v>
      </c>
      <c r="DA24" s="89" t="s">
        <v>897</v>
      </c>
    </row>
    <row r="25" spans="1:105" ht="12" customHeight="1" x14ac:dyDescent="0.25">
      <c r="A25" s="73" t="s">
        <v>53</v>
      </c>
      <c r="B25" s="74"/>
      <c r="C25" s="74">
        <f>IF(RES_hh_fech_in!C25=0,0,RES_hh_fech_in!C25/RES_summary!C$21)</f>
        <v>3.8266114360301673</v>
      </c>
      <c r="D25" s="74">
        <f>IF(RES_hh_fech_in!D25=0,0,RES_hh_fech_in!D25/RES_summary!D$21)</f>
        <v>5.7076115845708264</v>
      </c>
      <c r="E25" s="74">
        <f>IF(RES_hh_fech_in!E25=0,0,RES_hh_fech_in!E25/RES_summary!E$21)</f>
        <v>7.5929516659091583</v>
      </c>
      <c r="F25" s="74">
        <f>IF(RES_hh_fech_in!F25=0,0,RES_hh_fech_in!F25/RES_summary!F$21)</f>
        <v>7.5131612765799813</v>
      </c>
      <c r="G25" s="74">
        <f>IF(RES_hh_fech_in!G25=0,0,RES_hh_fech_in!G25/RES_summary!G$21)</f>
        <v>9.6173595461833656</v>
      </c>
      <c r="H25" s="74">
        <f>IF(RES_hh_fech_in!H25=0,0,RES_hh_fech_in!H25/RES_summary!H$21)</f>
        <v>8.8062205556314268</v>
      </c>
      <c r="I25" s="74">
        <f>IF(RES_hh_fech_in!I25=0,0,RES_hh_fech_in!I25/RES_summary!I$21)</f>
        <v>7.818997120099211</v>
      </c>
      <c r="J25" s="74">
        <f>IF(RES_hh_fech_in!J25=0,0,RES_hh_fech_in!J25/RES_summary!J$21)</f>
        <v>7.1656121745390253</v>
      </c>
      <c r="K25" s="74">
        <f>IF(RES_hh_fech_in!K25=0,0,RES_hh_fech_in!K25/RES_summary!K$21)</f>
        <v>7.0882095507979876</v>
      </c>
      <c r="L25" s="74">
        <f>IF(RES_hh_fech_in!L25=0,0,RES_hh_fech_in!L25/RES_summary!L$21)</f>
        <v>6.1359893856442023</v>
      </c>
      <c r="M25" s="74">
        <f>IF(RES_hh_fech_in!M25=0,0,RES_hh_fech_in!M25/RES_summary!M$21)</f>
        <v>6.1207846857605768</v>
      </c>
      <c r="N25" s="74">
        <f>IF(RES_hh_fech_in!N25=0,0,RES_hh_fech_in!N25/RES_summary!N$21)</f>
        <v>4.0609705432091703</v>
      </c>
      <c r="O25" s="74">
        <f>IF(RES_hh_fech_in!O25=0,0,RES_hh_fech_in!O25/RES_summary!O$21)</f>
        <v>3.1992506280161384</v>
      </c>
      <c r="P25" s="74">
        <f>IF(RES_hh_fech_in!P25=0,0,RES_hh_fech_in!P25/RES_summary!P$21)</f>
        <v>2.019568503304201</v>
      </c>
      <c r="Q25" s="74">
        <f>IF(RES_hh_fech_in!Q25=0,0,RES_hh_fech_in!Q25/RES_summary!Q$21)</f>
        <v>1.0790019126640042</v>
      </c>
      <c r="R25" s="74">
        <f>IF(RES_hh_fech_in!R25=0,0,RES_hh_fech_in!R25/RES_summary!R$21)</f>
        <v>1.5973396792926957</v>
      </c>
      <c r="S25" s="74">
        <f>IF(RES_hh_fech_in!S25=0,0,RES_hh_fech_in!S25/RES_summary!S$21)</f>
        <v>2.7195803402547116</v>
      </c>
      <c r="T25" s="74">
        <f>IF(RES_hh_fech_in!T25=0,0,RES_hh_fech_in!T25/RES_summary!T$21)</f>
        <v>2.0511385038932328</v>
      </c>
      <c r="U25" s="74">
        <f>IF(RES_hh_fech_in!U25=0,0,RES_hh_fech_in!U25/RES_summary!U$21)</f>
        <v>2.0825935620497833</v>
      </c>
      <c r="V25" s="74">
        <f>IF(RES_hh_fech_in!V25=0,0,RES_hh_fech_in!V25/RES_summary!V$21)</f>
        <v>1.9686985442962062</v>
      </c>
      <c r="W25" s="74">
        <f>IF(RES_hh_fech_in!W25=0,0,RES_hh_fech_in!W25/RES_summary!W$21)</f>
        <v>5.4913490038859392</v>
      </c>
      <c r="X25" s="74">
        <f>IF(RES_hh_fech_in!X25=0,0,RES_hh_fech_in!X25/RES_summary!X$21)</f>
        <v>1.098601399955961</v>
      </c>
      <c r="Y25" s="74">
        <f>IF(RES_hh_fech_in!Y25=0,0,RES_hh_fech_in!Y25/RES_summary!Y$21)</f>
        <v>1.1821901624052005</v>
      </c>
      <c r="DA25" s="90" t="s">
        <v>898</v>
      </c>
    </row>
    <row r="26" spans="1:105" ht="12" customHeight="1" x14ac:dyDescent="0.25">
      <c r="A26" s="32" t="s">
        <v>52</v>
      </c>
      <c r="B26" s="77"/>
      <c r="C26" s="77">
        <f>IF(RES_hh_fech_in!C26=0,0,RES_hh_fech_in!C26/RES_summary!C$21)</f>
        <v>11.69462115654483</v>
      </c>
      <c r="D26" s="77">
        <f>IF(RES_hh_fech_in!D26=0,0,RES_hh_fech_in!D26/RES_summary!D$21)</f>
        <v>11.494228642484462</v>
      </c>
      <c r="E26" s="77">
        <f>IF(RES_hh_fech_in!E26=0,0,RES_hh_fech_in!E26/RES_summary!E$21)</f>
        <v>11.40760088182833</v>
      </c>
      <c r="F26" s="77">
        <f>IF(RES_hh_fech_in!F26=0,0,RES_hh_fech_in!F26/RES_summary!F$21)</f>
        <v>12.014982812779532</v>
      </c>
      <c r="G26" s="77">
        <f>IF(RES_hh_fech_in!G26=0,0,RES_hh_fech_in!G26/RES_summary!G$21)</f>
        <v>11.980229007227251</v>
      </c>
      <c r="H26" s="77">
        <f>IF(RES_hh_fech_in!H26=0,0,RES_hh_fech_in!H26/RES_summary!H$21)</f>
        <v>12.257119725215624</v>
      </c>
      <c r="I26" s="77">
        <f>IF(RES_hh_fech_in!I26=0,0,RES_hh_fech_in!I26/RES_summary!I$21)</f>
        <v>14.335540910675025</v>
      </c>
      <c r="J26" s="77">
        <f>IF(RES_hh_fech_in!J26=0,0,RES_hh_fech_in!J26/RES_summary!J$21)</f>
        <v>13.878488853145837</v>
      </c>
      <c r="K26" s="77">
        <f>IF(RES_hh_fech_in!K26=0,0,RES_hh_fech_in!K26/RES_summary!K$21)</f>
        <v>13.724893954602729</v>
      </c>
      <c r="L26" s="77">
        <f>IF(RES_hh_fech_in!L26=0,0,RES_hh_fech_in!L26/RES_summary!L$21)</f>
        <v>13.874315428594707</v>
      </c>
      <c r="M26" s="77">
        <f>IF(RES_hh_fech_in!M26=0,0,RES_hh_fech_in!M26/RES_summary!M$21)</f>
        <v>13.736066421489097</v>
      </c>
      <c r="N26" s="77">
        <f>IF(RES_hh_fech_in!N26=0,0,RES_hh_fech_in!N26/RES_summary!N$21)</f>
        <v>13.614596796398414</v>
      </c>
      <c r="O26" s="77">
        <f>IF(RES_hh_fech_in!O26=0,0,RES_hh_fech_in!O26/RES_summary!O$21)</f>
        <v>13.806696420688851</v>
      </c>
      <c r="P26" s="77">
        <f>IF(RES_hh_fech_in!P26=0,0,RES_hh_fech_in!P26/RES_summary!P$21)</f>
        <v>13.809342391722826</v>
      </c>
      <c r="Q26" s="77">
        <f>IF(RES_hh_fech_in!Q26=0,0,RES_hh_fech_in!Q26/RES_summary!Q$21)</f>
        <v>13.822472806151525</v>
      </c>
      <c r="R26" s="77">
        <f>IF(RES_hh_fech_in!R26=0,0,RES_hh_fech_in!R26/RES_summary!R$21)</f>
        <v>13.949504771207275</v>
      </c>
      <c r="S26" s="77">
        <f>IF(RES_hh_fech_in!S26=0,0,RES_hh_fech_in!S26/RES_summary!S$21)</f>
        <v>13.93171857212085</v>
      </c>
      <c r="T26" s="77">
        <f>IF(RES_hh_fech_in!T26=0,0,RES_hh_fech_in!T26/RES_summary!T$21)</f>
        <v>13.86182403048748</v>
      </c>
      <c r="U26" s="77">
        <f>IF(RES_hh_fech_in!U26=0,0,RES_hh_fech_in!U26/RES_summary!U$21)</f>
        <v>13.792452962765751</v>
      </c>
      <c r="V26" s="77">
        <f>IF(RES_hh_fech_in!V26=0,0,RES_hh_fech_in!V26/RES_summary!V$21)</f>
        <v>13.668865313883506</v>
      </c>
      <c r="W26" s="77">
        <f>IF(RES_hh_fech_in!W26=0,0,RES_hh_fech_in!W26/RES_summary!W$21)</f>
        <v>13.862119133266539</v>
      </c>
      <c r="X26" s="77">
        <f>IF(RES_hh_fech_in!X26=0,0,RES_hh_fech_in!X26/RES_summary!X$21)</f>
        <v>13.43779149793966</v>
      </c>
      <c r="Y26" s="77">
        <f>IF(RES_hh_fech_in!Y26=0,0,RES_hh_fech_in!Y26/RES_summary!Y$21)</f>
        <v>13.142482158434461</v>
      </c>
      <c r="DA26" s="92" t="s">
        <v>899</v>
      </c>
    </row>
    <row r="27" spans="1:105" ht="12.95" customHeight="1" x14ac:dyDescent="0.25">
      <c r="A27" s="68" t="s">
        <v>54</v>
      </c>
      <c r="B27" s="69"/>
      <c r="C27" s="69">
        <f>IF(RES_hh_fech_in!C27=0,0,RES_hh_fech_in!C27/RES_summary!C$21)</f>
        <v>8.2357218716323501</v>
      </c>
      <c r="D27" s="69">
        <f>IF(RES_hh_fech_in!D27=0,0,RES_hh_fech_in!D27/RES_summary!D$21)</f>
        <v>8.300178027224554</v>
      </c>
      <c r="E27" s="69">
        <f>IF(RES_hh_fech_in!E27=0,0,RES_hh_fech_in!E27/RES_summary!E$21)</f>
        <v>8.4198865433396115</v>
      </c>
      <c r="F27" s="69">
        <f>IF(RES_hh_fech_in!F27=0,0,RES_hh_fech_in!F27/RES_summary!F$21)</f>
        <v>8.512298830946758</v>
      </c>
      <c r="G27" s="69">
        <f>IF(RES_hh_fech_in!G27=0,0,RES_hh_fech_in!G27/RES_summary!G$21)</f>
        <v>8.14235536631009</v>
      </c>
      <c r="H27" s="69">
        <f>IF(RES_hh_fech_in!H27=0,0,RES_hh_fech_in!H27/RES_summary!H$21)</f>
        <v>7.4416967209516702</v>
      </c>
      <c r="I27" s="69">
        <f>IF(RES_hh_fech_in!I27=0,0,RES_hh_fech_in!I27/RES_summary!I$21)</f>
        <v>7.160309446615118</v>
      </c>
      <c r="J27" s="69">
        <f>IF(RES_hh_fech_in!J27=0,0,RES_hh_fech_in!J27/RES_summary!J$21)</f>
        <v>6.4825435763907882</v>
      </c>
      <c r="K27" s="69">
        <f>IF(RES_hh_fech_in!K27=0,0,RES_hh_fech_in!K27/RES_summary!K$21)</f>
        <v>6.2504524541509987</v>
      </c>
      <c r="L27" s="69">
        <f>IF(RES_hh_fech_in!L27=0,0,RES_hh_fech_in!L27/RES_summary!L$21)</f>
        <v>6.0791892659790596</v>
      </c>
      <c r="M27" s="69">
        <f>IF(RES_hh_fech_in!M27=0,0,RES_hh_fech_in!M27/RES_summary!M$21)</f>
        <v>6.3782707162678332</v>
      </c>
      <c r="N27" s="69">
        <f>IF(RES_hh_fech_in!N27=0,0,RES_hh_fech_in!N27/RES_summary!N$21)</f>
        <v>5.7051864247356558</v>
      </c>
      <c r="O27" s="69">
        <f>IF(RES_hh_fech_in!O27=0,0,RES_hh_fech_in!O27/RES_summary!O$21)</f>
        <v>5.5041766912257968</v>
      </c>
      <c r="P27" s="69">
        <f>IF(RES_hh_fech_in!P27=0,0,RES_hh_fech_in!P27/RES_summary!P$21)</f>
        <v>5.8934691312166416</v>
      </c>
      <c r="Q27" s="69">
        <f>IF(RES_hh_fech_in!Q27=0,0,RES_hh_fech_in!Q27/RES_summary!Q$21)</f>
        <v>5.7665852458327933</v>
      </c>
      <c r="R27" s="69">
        <f>IF(RES_hh_fech_in!R27=0,0,RES_hh_fech_in!R27/RES_summary!R$21)</f>
        <v>5.6402386245651011</v>
      </c>
      <c r="S27" s="69">
        <f>IF(RES_hh_fech_in!S27=0,0,RES_hh_fech_in!S27/RES_summary!S$21)</f>
        <v>5.8223753975445902</v>
      </c>
      <c r="T27" s="69">
        <f>IF(RES_hh_fech_in!T27=0,0,RES_hh_fech_in!T27/RES_summary!T$21)</f>
        <v>5.3446702495171543</v>
      </c>
      <c r="U27" s="69">
        <f>IF(RES_hh_fech_in!U27=0,0,RES_hh_fech_in!U27/RES_summary!U$21)</f>
        <v>6.2205845939693019</v>
      </c>
      <c r="V27" s="69">
        <f>IF(RES_hh_fech_in!V27=0,0,RES_hh_fech_in!V27/RES_summary!V$21)</f>
        <v>6.1090594275632277</v>
      </c>
      <c r="W27" s="69">
        <f>IF(RES_hh_fech_in!W27=0,0,RES_hh_fech_in!W27/RES_summary!W$21)</f>
        <v>5.9639510808899905</v>
      </c>
      <c r="X27" s="69">
        <f>IF(RES_hh_fech_in!X27=0,0,RES_hh_fech_in!X27/RES_summary!X$21)</f>
        <v>5.6434654520910659</v>
      </c>
      <c r="Y27" s="69">
        <f>IF(RES_hh_fech_in!Y27=0,0,RES_hh_fech_in!Y27/RES_summary!Y$21)</f>
        <v>5.3481851386028705</v>
      </c>
      <c r="DA27" s="88" t="s">
        <v>900</v>
      </c>
    </row>
    <row r="28" spans="1:105" ht="12" customHeight="1" x14ac:dyDescent="0.25">
      <c r="A28" s="28" t="s">
        <v>51</v>
      </c>
      <c r="B28" s="72"/>
      <c r="C28" s="72">
        <f>IF(RES_hh_fech_in!C28=0,0,RES_hh_fech_in!C28/RES_summary!C$21)</f>
        <v>0</v>
      </c>
      <c r="D28" s="72">
        <f>IF(RES_hh_fech_in!D28=0,0,RES_hh_fech_in!D28/RES_summary!D$21)</f>
        <v>0</v>
      </c>
      <c r="E28" s="72">
        <f>IF(RES_hh_fech_in!E28=0,0,RES_hh_fech_in!E28/RES_summary!E$21)</f>
        <v>0</v>
      </c>
      <c r="F28" s="72">
        <f>IF(RES_hh_fech_in!F28=0,0,RES_hh_fech_in!F28/RES_summary!F$21)</f>
        <v>0</v>
      </c>
      <c r="G28" s="72">
        <f>IF(RES_hh_fech_in!G28=0,0,RES_hh_fech_in!G28/RES_summary!G$21)</f>
        <v>0</v>
      </c>
      <c r="H28" s="72">
        <f>IF(RES_hh_fech_in!H28=0,0,RES_hh_fech_in!H28/RES_summary!H$21)</f>
        <v>0</v>
      </c>
      <c r="I28" s="72">
        <f>IF(RES_hh_fech_in!I28=0,0,RES_hh_fech_in!I28/RES_summary!I$21)</f>
        <v>0</v>
      </c>
      <c r="J28" s="72">
        <f>IF(RES_hh_fech_in!J28=0,0,RES_hh_fech_in!J28/RES_summary!J$21)</f>
        <v>0</v>
      </c>
      <c r="K28" s="72">
        <f>IF(RES_hh_fech_in!K28=0,0,RES_hh_fech_in!K28/RES_summary!K$21)</f>
        <v>0</v>
      </c>
      <c r="L28" s="72">
        <f>IF(RES_hh_fech_in!L28=0,0,RES_hh_fech_in!L28/RES_summary!L$21)</f>
        <v>0</v>
      </c>
      <c r="M28" s="72">
        <f>IF(RES_hh_fech_in!M28=0,0,RES_hh_fech_in!M28/RES_summary!M$21)</f>
        <v>0</v>
      </c>
      <c r="N28" s="72">
        <f>IF(RES_hh_fech_in!N28=0,0,RES_hh_fech_in!N28/RES_summary!N$21)</f>
        <v>0</v>
      </c>
      <c r="O28" s="72">
        <f>IF(RES_hh_fech_in!O28=0,0,RES_hh_fech_in!O28/RES_summary!O$21)</f>
        <v>0</v>
      </c>
      <c r="P28" s="72">
        <f>IF(RES_hh_fech_in!P28=0,0,RES_hh_fech_in!P28/RES_summary!P$21)</f>
        <v>0</v>
      </c>
      <c r="Q28" s="72">
        <f>IF(RES_hh_fech_in!Q28=0,0,RES_hh_fech_in!Q28/RES_summary!Q$21)</f>
        <v>0</v>
      </c>
      <c r="R28" s="72">
        <f>IF(RES_hh_fech_in!R28=0,0,RES_hh_fech_in!R28/RES_summary!R$21)</f>
        <v>0</v>
      </c>
      <c r="S28" s="72">
        <f>IF(RES_hh_fech_in!S28=0,0,RES_hh_fech_in!S28/RES_summary!S$21)</f>
        <v>0</v>
      </c>
      <c r="T28" s="72">
        <f>IF(RES_hh_fech_in!T28=0,0,RES_hh_fech_in!T28/RES_summary!T$21)</f>
        <v>0</v>
      </c>
      <c r="U28" s="72">
        <f>IF(RES_hh_fech_in!U28=0,0,RES_hh_fech_in!U28/RES_summary!U$21)</f>
        <v>0</v>
      </c>
      <c r="V28" s="72">
        <f>IF(RES_hh_fech_in!V28=0,0,RES_hh_fech_in!V28/RES_summary!V$21)</f>
        <v>0</v>
      </c>
      <c r="W28" s="72">
        <f>IF(RES_hh_fech_in!W28=0,0,RES_hh_fech_in!W28/RES_summary!W$21)</f>
        <v>0</v>
      </c>
      <c r="X28" s="72">
        <f>IF(RES_hh_fech_in!X28=0,0,RES_hh_fech_in!X28/RES_summary!X$21)</f>
        <v>0</v>
      </c>
      <c r="Y28" s="72">
        <f>IF(RES_hh_fech_in!Y28=0,0,RES_hh_fech_in!Y28/RES_summary!Y$21)</f>
        <v>0</v>
      </c>
      <c r="DA28" s="89" t="s">
        <v>901</v>
      </c>
    </row>
    <row r="29" spans="1:105" s="2" customFormat="1" ht="12" customHeight="1" x14ac:dyDescent="0.25">
      <c r="A29" s="28" t="s">
        <v>74</v>
      </c>
      <c r="B29" s="72"/>
      <c r="C29" s="72">
        <f>IF(RES_hh_fech_in!C29=0,0,RES_hh_fech_in!C29/RES_summary!C$21)</f>
        <v>9.1225619012603811</v>
      </c>
      <c r="D29" s="72">
        <f>IF(RES_hh_fech_in!D29=0,0,RES_hh_fech_in!D29/RES_summary!D$21)</f>
        <v>9.048790637632651</v>
      </c>
      <c r="E29" s="72">
        <f>IF(RES_hh_fech_in!E29=0,0,RES_hh_fech_in!E29/RES_summary!E$21)</f>
        <v>9.3741646184741434</v>
      </c>
      <c r="F29" s="72">
        <f>IF(RES_hh_fech_in!F29=0,0,RES_hh_fech_in!F29/RES_summary!F$21)</f>
        <v>9.4885584386378738</v>
      </c>
      <c r="G29" s="72">
        <f>IF(RES_hh_fech_in!G29=0,0,RES_hh_fech_in!G29/RES_summary!G$21)</f>
        <v>8.9887696339182561</v>
      </c>
      <c r="H29" s="72">
        <f>IF(RES_hh_fech_in!H29=0,0,RES_hh_fech_in!H29/RES_summary!H$21)</f>
        <v>7.982167883568537</v>
      </c>
      <c r="I29" s="72">
        <f>IF(RES_hh_fech_in!I29=0,0,RES_hh_fech_in!I29/RES_summary!I$21)</f>
        <v>7.8941595002962286</v>
      </c>
      <c r="J29" s="72">
        <f>IF(RES_hh_fech_in!J29=0,0,RES_hh_fech_in!J29/RES_summary!J$21)</f>
        <v>7.1099904914758287</v>
      </c>
      <c r="K29" s="72">
        <f>IF(RES_hh_fech_in!K29=0,0,RES_hh_fech_in!K29/RES_summary!K$21)</f>
        <v>6.9504023325338675</v>
      </c>
      <c r="L29" s="72">
        <f>IF(RES_hh_fech_in!L29=0,0,RES_hh_fech_in!L29/RES_summary!L$21)</f>
        <v>6.7257915087672275</v>
      </c>
      <c r="M29" s="72">
        <f>IF(RES_hh_fech_in!M29=0,0,RES_hh_fech_in!M29/RES_summary!M$21)</f>
        <v>6.8361381507986181</v>
      </c>
      <c r="N29" s="72">
        <f>IF(RES_hh_fech_in!N29=0,0,RES_hh_fech_in!N29/RES_summary!N$21)</f>
        <v>6.4389288667416285</v>
      </c>
      <c r="O29" s="72">
        <f>IF(RES_hh_fech_in!O29=0,0,RES_hh_fech_in!O29/RES_summary!O$21)</f>
        <v>6.4636603866460121</v>
      </c>
      <c r="P29" s="72">
        <f>IF(RES_hh_fech_in!P29=0,0,RES_hh_fech_in!P29/RES_summary!P$21)</f>
        <v>6.489537655418113</v>
      </c>
      <c r="Q29" s="72">
        <f>IF(RES_hh_fech_in!Q29=0,0,RES_hh_fech_in!Q29/RES_summary!Q$21)</f>
        <v>6.6057284305477282</v>
      </c>
      <c r="R29" s="72">
        <f>IF(RES_hh_fech_in!R29=0,0,RES_hh_fech_in!R29/RES_summary!R$21)</f>
        <v>6.5751805726378949</v>
      </c>
      <c r="S29" s="72">
        <f>IF(RES_hh_fech_in!S29=0,0,RES_hh_fech_in!S29/RES_summary!S$21)</f>
        <v>6.610505805456909</v>
      </c>
      <c r="T29" s="72">
        <f>IF(RES_hh_fech_in!T29=0,0,RES_hh_fech_in!T29/RES_summary!T$21)</f>
        <v>6.6688991933184374</v>
      </c>
      <c r="U29" s="72">
        <f>IF(RES_hh_fech_in!U29=0,0,RES_hh_fech_in!U29/RES_summary!U$21)</f>
        <v>7.1579729201413498</v>
      </c>
      <c r="V29" s="72">
        <f>IF(RES_hh_fech_in!V29=0,0,RES_hh_fech_in!V29/RES_summary!V$21)</f>
        <v>6.633023936870444</v>
      </c>
      <c r="W29" s="72">
        <f>IF(RES_hh_fech_in!W29=0,0,RES_hh_fech_in!W29/RES_summary!W$21)</f>
        <v>6.7595390290550812</v>
      </c>
      <c r="X29" s="72">
        <f>IF(RES_hh_fech_in!X29=0,0,RES_hh_fech_in!X29/RES_summary!X$21)</f>
        <v>6.2345141112065674</v>
      </c>
      <c r="Y29" s="72">
        <f>IF(RES_hh_fech_in!Y29=0,0,RES_hh_fech_in!Y29/RES_summary!Y$21)</f>
        <v>5.9533040472539653</v>
      </c>
      <c r="DA29" s="89" t="s">
        <v>902</v>
      </c>
    </row>
    <row r="30" spans="1:105" ht="12" customHeight="1" x14ac:dyDescent="0.25">
      <c r="A30" s="28" t="s">
        <v>189</v>
      </c>
      <c r="B30" s="72"/>
      <c r="C30" s="72">
        <f>IF(RES_hh_fech_in!C30=0,0,RES_hh_fech_in!C30/RES_summary!C$21)</f>
        <v>0</v>
      </c>
      <c r="D30" s="72">
        <f>IF(RES_hh_fech_in!D30=0,0,RES_hh_fech_in!D30/RES_summary!D$21)</f>
        <v>0</v>
      </c>
      <c r="E30" s="72">
        <f>IF(RES_hh_fech_in!E30=0,0,RES_hh_fech_in!E30/RES_summary!E$21)</f>
        <v>0</v>
      </c>
      <c r="F30" s="72">
        <f>IF(RES_hh_fech_in!F30=0,0,RES_hh_fech_in!F30/RES_summary!F$21)</f>
        <v>0</v>
      </c>
      <c r="G30" s="72">
        <f>IF(RES_hh_fech_in!G30=0,0,RES_hh_fech_in!G30/RES_summary!G$21)</f>
        <v>0</v>
      </c>
      <c r="H30" s="72">
        <f>IF(RES_hh_fech_in!H30=0,0,RES_hh_fech_in!H30/RES_summary!H$21)</f>
        <v>0</v>
      </c>
      <c r="I30" s="72">
        <f>IF(RES_hh_fech_in!I30=0,0,RES_hh_fech_in!I30/RES_summary!I$21)</f>
        <v>0</v>
      </c>
      <c r="J30" s="72">
        <f>IF(RES_hh_fech_in!J30=0,0,RES_hh_fech_in!J30/RES_summary!J$21)</f>
        <v>0</v>
      </c>
      <c r="K30" s="72">
        <f>IF(RES_hh_fech_in!K30=0,0,RES_hh_fech_in!K30/RES_summary!K$21)</f>
        <v>0</v>
      </c>
      <c r="L30" s="72">
        <f>IF(RES_hh_fech_in!L30=0,0,RES_hh_fech_in!L30/RES_summary!L$21)</f>
        <v>0</v>
      </c>
      <c r="M30" s="72">
        <f>IF(RES_hh_fech_in!M30=0,0,RES_hh_fech_in!M30/RES_summary!M$21)</f>
        <v>0</v>
      </c>
      <c r="N30" s="72">
        <f>IF(RES_hh_fech_in!N30=0,0,RES_hh_fech_in!N30/RES_summary!N$21)</f>
        <v>0</v>
      </c>
      <c r="O30" s="72">
        <f>IF(RES_hh_fech_in!O30=0,0,RES_hh_fech_in!O30/RES_summary!O$21)</f>
        <v>0</v>
      </c>
      <c r="P30" s="72">
        <f>IF(RES_hh_fech_in!P30=0,0,RES_hh_fech_in!P30/RES_summary!P$21)</f>
        <v>0</v>
      </c>
      <c r="Q30" s="72">
        <f>IF(RES_hh_fech_in!Q30=0,0,RES_hh_fech_in!Q30/RES_summary!Q$21)</f>
        <v>0</v>
      </c>
      <c r="R30" s="72">
        <f>IF(RES_hh_fech_in!R30=0,0,RES_hh_fech_in!R30/RES_summary!R$21)</f>
        <v>0</v>
      </c>
      <c r="S30" s="72">
        <f>IF(RES_hh_fech_in!S30=0,0,RES_hh_fech_in!S30/RES_summary!S$21)</f>
        <v>0</v>
      </c>
      <c r="T30" s="72">
        <f>IF(RES_hh_fech_in!T30=0,0,RES_hh_fech_in!T30/RES_summary!T$21)</f>
        <v>0</v>
      </c>
      <c r="U30" s="72">
        <f>IF(RES_hh_fech_in!U30=0,0,RES_hh_fech_in!U30/RES_summary!U$21)</f>
        <v>0</v>
      </c>
      <c r="V30" s="72">
        <f>IF(RES_hh_fech_in!V30=0,0,RES_hh_fech_in!V30/RES_summary!V$21)</f>
        <v>0</v>
      </c>
      <c r="W30" s="72">
        <f>IF(RES_hh_fech_in!W30=0,0,RES_hh_fech_in!W30/RES_summary!W$21)</f>
        <v>0</v>
      </c>
      <c r="X30" s="72">
        <f>IF(RES_hh_fech_in!X30=0,0,RES_hh_fech_in!X30/RES_summary!X$21)</f>
        <v>0</v>
      </c>
      <c r="Y30" s="72">
        <f>IF(RES_hh_fech_in!Y30=0,0,RES_hh_fech_in!Y30/RES_summary!Y$21)</f>
        <v>0</v>
      </c>
      <c r="DA30" s="89" t="s">
        <v>903</v>
      </c>
    </row>
    <row r="31" spans="1:105" ht="12" customHeight="1" x14ac:dyDescent="0.25">
      <c r="A31" s="28" t="s">
        <v>202</v>
      </c>
      <c r="B31" s="72"/>
      <c r="C31" s="72">
        <f>IF(RES_hh_fech_in!C31=0,0,RES_hh_fech_in!C31/RES_summary!C$21)</f>
        <v>0</v>
      </c>
      <c r="D31" s="72">
        <f>IF(RES_hh_fech_in!D31=0,0,RES_hh_fech_in!D31/RES_summary!D$21)</f>
        <v>0</v>
      </c>
      <c r="E31" s="72">
        <f>IF(RES_hh_fech_in!E31=0,0,RES_hh_fech_in!E31/RES_summary!E$21)</f>
        <v>0</v>
      </c>
      <c r="F31" s="72">
        <f>IF(RES_hh_fech_in!F31=0,0,RES_hh_fech_in!F31/RES_summary!F$21)</f>
        <v>0</v>
      </c>
      <c r="G31" s="72">
        <f>IF(RES_hh_fech_in!G31=0,0,RES_hh_fech_in!G31/RES_summary!G$21)</f>
        <v>0</v>
      </c>
      <c r="H31" s="72">
        <f>IF(RES_hh_fech_in!H31=0,0,RES_hh_fech_in!H31/RES_summary!H$21)</f>
        <v>0</v>
      </c>
      <c r="I31" s="72">
        <f>IF(RES_hh_fech_in!I31=0,0,RES_hh_fech_in!I31/RES_summary!I$21)</f>
        <v>0</v>
      </c>
      <c r="J31" s="72">
        <f>IF(RES_hh_fech_in!J31=0,0,RES_hh_fech_in!J31/RES_summary!J$21)</f>
        <v>0</v>
      </c>
      <c r="K31" s="72">
        <f>IF(RES_hh_fech_in!K31=0,0,RES_hh_fech_in!K31/RES_summary!K$21)</f>
        <v>0</v>
      </c>
      <c r="L31" s="72">
        <f>IF(RES_hh_fech_in!L31=0,0,RES_hh_fech_in!L31/RES_summary!L$21)</f>
        <v>0</v>
      </c>
      <c r="M31" s="72">
        <f>IF(RES_hh_fech_in!M31=0,0,RES_hh_fech_in!M31/RES_summary!M$21)</f>
        <v>0</v>
      </c>
      <c r="N31" s="72">
        <f>IF(RES_hh_fech_in!N31=0,0,RES_hh_fech_in!N31/RES_summary!N$21)</f>
        <v>0</v>
      </c>
      <c r="O31" s="72">
        <f>IF(RES_hh_fech_in!O31=0,0,RES_hh_fech_in!O31/RES_summary!O$21)</f>
        <v>0</v>
      </c>
      <c r="P31" s="72">
        <f>IF(RES_hh_fech_in!P31=0,0,RES_hh_fech_in!P31/RES_summary!P$21)</f>
        <v>0</v>
      </c>
      <c r="Q31" s="72">
        <f>IF(RES_hh_fech_in!Q31=0,0,RES_hh_fech_in!Q31/RES_summary!Q$21)</f>
        <v>0</v>
      </c>
      <c r="R31" s="72">
        <f>IF(RES_hh_fech_in!R31=0,0,RES_hh_fech_in!R31/RES_summary!R$21)</f>
        <v>0</v>
      </c>
      <c r="S31" s="72">
        <f>IF(RES_hh_fech_in!S31=0,0,RES_hh_fech_in!S31/RES_summary!S$21)</f>
        <v>0</v>
      </c>
      <c r="T31" s="72">
        <f>IF(RES_hh_fech_in!T31=0,0,RES_hh_fech_in!T31/RES_summary!T$21)</f>
        <v>0</v>
      </c>
      <c r="U31" s="72">
        <f>IF(RES_hh_fech_in!U31=0,0,RES_hh_fech_in!U31/RES_summary!U$21)</f>
        <v>0</v>
      </c>
      <c r="V31" s="72">
        <f>IF(RES_hh_fech_in!V31=0,0,RES_hh_fech_in!V31/RES_summary!V$21)</f>
        <v>0</v>
      </c>
      <c r="W31" s="72">
        <f>IF(RES_hh_fech_in!W31=0,0,RES_hh_fech_in!W31/RES_summary!W$21)</f>
        <v>0</v>
      </c>
      <c r="X31" s="72">
        <f>IF(RES_hh_fech_in!X31=0,0,RES_hh_fech_in!X31/RES_summary!X$21)</f>
        <v>0</v>
      </c>
      <c r="Y31" s="72">
        <f>IF(RES_hh_fech_in!Y31=0,0,RES_hh_fech_in!Y31/RES_summary!Y$21)</f>
        <v>0</v>
      </c>
      <c r="DA31" s="89" t="s">
        <v>904</v>
      </c>
    </row>
    <row r="32" spans="1:105" ht="12" customHeight="1" x14ac:dyDescent="0.25">
      <c r="A32" s="32" t="s">
        <v>53</v>
      </c>
      <c r="B32" s="77"/>
      <c r="C32" s="77">
        <f>IF(RES_hh_fech_in!C32=0,0,RES_hh_fech_in!C32/RES_summary!C$21)</f>
        <v>7.1138347842072323</v>
      </c>
      <c r="D32" s="77">
        <f>IF(RES_hh_fech_in!D32=0,0,RES_hh_fech_in!D32/RES_summary!D$21)</f>
        <v>7.1986603217147804</v>
      </c>
      <c r="E32" s="77">
        <f>IF(RES_hh_fech_in!E32=0,0,RES_hh_fech_in!E32/RES_summary!E$21)</f>
        <v>6.8121956275907198</v>
      </c>
      <c r="F32" s="77">
        <f>IF(RES_hh_fech_in!F32=0,0,RES_hh_fech_in!F32/RES_summary!F$21)</f>
        <v>7.0508199037601003</v>
      </c>
      <c r="G32" s="77">
        <f>IF(RES_hh_fech_in!G32=0,0,RES_hh_fech_in!G32/RES_summary!G$21)</f>
        <v>6.6963050941562434</v>
      </c>
      <c r="H32" s="77">
        <f>IF(RES_hh_fech_in!H32=0,0,RES_hh_fech_in!H32/RES_summary!H$21)</f>
        <v>6.2859570473200659</v>
      </c>
      <c r="I32" s="77">
        <f>IF(RES_hh_fech_in!I32=0,0,RES_hh_fech_in!I32/RES_summary!I$21)</f>
        <v>5.6011978522036161</v>
      </c>
      <c r="J32" s="77">
        <f>IF(RES_hh_fech_in!J32=0,0,RES_hh_fech_in!J32/RES_summary!J$21)</f>
        <v>5.1866481038659042</v>
      </c>
      <c r="K32" s="77">
        <f>IF(RES_hh_fech_in!K32=0,0,RES_hh_fech_in!K32/RES_summary!K$21)</f>
        <v>5.3247827889390429</v>
      </c>
      <c r="L32" s="77">
        <f>IF(RES_hh_fech_in!L32=0,0,RES_hh_fech_in!L32/RES_summary!L$21)</f>
        <v>5.0339519046869601</v>
      </c>
      <c r="M32" s="77">
        <f>IF(RES_hh_fech_in!M32=0,0,RES_hh_fech_in!M32/RES_summary!M$21)</f>
        <v>5.559454340732116</v>
      </c>
      <c r="N32" s="77">
        <f>IF(RES_hh_fech_in!N32=0,0,RES_hh_fech_in!N32/RES_summary!N$21)</f>
        <v>4.1323212310951583</v>
      </c>
      <c r="O32" s="77">
        <f>IF(RES_hh_fech_in!O32=0,0,RES_hh_fech_in!O32/RES_summary!O$21)</f>
        <v>4.4498507271633567</v>
      </c>
      <c r="P32" s="77">
        <f>IF(RES_hh_fech_in!P32=0,0,RES_hh_fech_in!P32/RES_summary!P$21)</f>
        <v>5.3772599430729171</v>
      </c>
      <c r="Q32" s="77">
        <f>IF(RES_hh_fech_in!Q32=0,0,RES_hh_fech_in!Q32/RES_summary!Q$21)</f>
        <v>4.6741922449932343</v>
      </c>
      <c r="R32" s="77">
        <f>IF(RES_hh_fech_in!R32=0,0,RES_hh_fech_in!R32/RES_summary!R$21)</f>
        <v>4.4978009246315915</v>
      </c>
      <c r="S32" s="77">
        <f>IF(RES_hh_fech_in!S32=0,0,RES_hh_fech_in!S32/RES_summary!S$21)</f>
        <v>4.9021686005009695</v>
      </c>
      <c r="T32" s="77">
        <f>IF(RES_hh_fech_in!T32=0,0,RES_hh_fech_in!T32/RES_summary!T$21)</f>
        <v>4.0382717065416234</v>
      </c>
      <c r="U32" s="77">
        <f>IF(RES_hh_fech_in!U32=0,0,RES_hh_fech_in!U32/RES_summary!U$21)</f>
        <v>4.9168696164814829</v>
      </c>
      <c r="V32" s="77">
        <f>IF(RES_hh_fech_in!V32=0,0,RES_hh_fech_in!V32/RES_summary!V$21)</f>
        <v>5.4926122606281087</v>
      </c>
      <c r="W32" s="77">
        <f>IF(RES_hh_fech_in!W32=0,0,RES_hh_fech_in!W32/RES_summary!W$21)</f>
        <v>5.0503363492059039</v>
      </c>
      <c r="X32" s="77">
        <f>IF(RES_hh_fech_in!X32=0,0,RES_hh_fech_in!X32/RES_summary!X$21)</f>
        <v>4.5889702004720663</v>
      </c>
      <c r="Y32" s="77">
        <f>IF(RES_hh_fech_in!Y32=0,0,RES_hh_fech_in!Y32/RES_summary!Y$21)</f>
        <v>3.6131005967596899</v>
      </c>
      <c r="DA32" s="92" t="s">
        <v>905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906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/>
      <c r="C3" s="65">
        <f>IF(RES_hh_tesh_in!C3=0,0,RES_hh_tesh_in!C3/RES_summary!C$21)</f>
        <v>42.052026212055225</v>
      </c>
      <c r="D3" s="65">
        <f>IF(RES_hh_tesh_in!D3=0,0,RES_hh_tesh_in!D3/RES_summary!D$21)</f>
        <v>52.795224040301981</v>
      </c>
      <c r="E3" s="65">
        <f>IF(RES_hh_tesh_in!E3=0,0,RES_hh_tesh_in!E3/RES_summary!E$21)</f>
        <v>69.792866889336679</v>
      </c>
      <c r="F3" s="65">
        <f>IF(RES_hh_tesh_in!F3=0,0,RES_hh_tesh_in!F3/RES_summary!F$21)</f>
        <v>67.173308808475753</v>
      </c>
      <c r="G3" s="65">
        <f>IF(RES_hh_tesh_in!G3=0,0,RES_hh_tesh_in!G3/RES_summary!G$21)</f>
        <v>67.570684567520402</v>
      </c>
      <c r="H3" s="65">
        <f>IF(RES_hh_tesh_in!H3=0,0,RES_hh_tesh_in!H3/RES_summary!H$21)</f>
        <v>72.668654004038359</v>
      </c>
      <c r="I3" s="65">
        <f>IF(RES_hh_tesh_in!I3=0,0,RES_hh_tesh_in!I3/RES_summary!I$21)</f>
        <v>76.754493524828263</v>
      </c>
      <c r="J3" s="65">
        <f>IF(RES_hh_tesh_in!J3=0,0,RES_hh_tesh_in!J3/RES_summary!J$21)</f>
        <v>59.118220987166524</v>
      </c>
      <c r="K3" s="65">
        <f>IF(RES_hh_tesh_in!K3=0,0,RES_hh_tesh_in!K3/RES_summary!K$21)</f>
        <v>56.261326858493803</v>
      </c>
      <c r="L3" s="65">
        <f>IF(RES_hh_tesh_in!L3=0,0,RES_hh_tesh_in!L3/RES_summary!L$21)</f>
        <v>57.894969387238199</v>
      </c>
      <c r="M3" s="65">
        <f>IF(RES_hh_tesh_in!M3=0,0,RES_hh_tesh_in!M3/RES_summary!M$21)</f>
        <v>54.087575312497975</v>
      </c>
      <c r="N3" s="65">
        <f>IF(RES_hh_tesh_in!N3=0,0,RES_hh_tesh_in!N3/RES_summary!N$21)</f>
        <v>55.16688694261228</v>
      </c>
      <c r="O3" s="65">
        <f>IF(RES_hh_tesh_in!O3=0,0,RES_hh_tesh_in!O3/RES_summary!O$21)</f>
        <v>45.263427735922861</v>
      </c>
      <c r="P3" s="65">
        <f>IF(RES_hh_tesh_in!P3=0,0,RES_hh_tesh_in!P3/RES_summary!P$21)</f>
        <v>40.747075590163028</v>
      </c>
      <c r="Q3" s="65">
        <f>IF(RES_hh_tesh_in!Q3=0,0,RES_hh_tesh_in!Q3/RES_summary!Q$21)</f>
        <v>43.937467438507959</v>
      </c>
      <c r="R3" s="65">
        <f>IF(RES_hh_tesh_in!R3=0,0,RES_hh_tesh_in!R3/RES_summary!R$21)</f>
        <v>51.959554171691934</v>
      </c>
      <c r="S3" s="65">
        <f>IF(RES_hh_tesh_in!S3=0,0,RES_hh_tesh_in!S3/RES_summary!S$21)</f>
        <v>54.582672701190738</v>
      </c>
      <c r="T3" s="65">
        <f>IF(RES_hh_tesh_in!T3=0,0,RES_hh_tesh_in!T3/RES_summary!T$21)</f>
        <v>69.559259660651279</v>
      </c>
      <c r="U3" s="65">
        <f>IF(RES_hh_tesh_in!U3=0,0,RES_hh_tesh_in!U3/RES_summary!U$21)</f>
        <v>64.451233791795985</v>
      </c>
      <c r="V3" s="65">
        <f>IF(RES_hh_tesh_in!V3=0,0,RES_hh_tesh_in!V3/RES_summary!V$21)</f>
        <v>55.51402509835625</v>
      </c>
      <c r="W3" s="65">
        <f>IF(RES_hh_tesh_in!W3=0,0,RES_hh_tesh_in!W3/RES_summary!W$21)</f>
        <v>48.436859777192232</v>
      </c>
      <c r="X3" s="65">
        <f>IF(RES_hh_tesh_in!X3=0,0,RES_hh_tesh_in!X3/RES_summary!X$21)</f>
        <v>44.248579043109068</v>
      </c>
      <c r="Y3" s="65">
        <f>IF(RES_hh_tesh_in!Y3=0,0,RES_hh_tesh_in!Y3/RES_summary!Y$21)</f>
        <v>44.972908315932813</v>
      </c>
      <c r="DA3" s="87" t="s">
        <v>907</v>
      </c>
    </row>
    <row r="4" spans="1:105" ht="12.95" customHeight="1" x14ac:dyDescent="0.25">
      <c r="A4" s="68" t="s">
        <v>57</v>
      </c>
      <c r="B4" s="69"/>
      <c r="C4" s="69">
        <f>IF(RES_hh_tesh_in!C4=0,0,RES_hh_tesh_in!C4/RES_summary!C$21)</f>
        <v>23.511567143168683</v>
      </c>
      <c r="D4" s="69">
        <f>IF(RES_hh_tesh_in!D4=0,0,RES_hh_tesh_in!D4/RES_summary!D$21)</f>
        <v>23.88378345776891</v>
      </c>
      <c r="E4" s="69">
        <f>IF(RES_hh_tesh_in!E4=0,0,RES_hh_tesh_in!E4/RES_summary!E$21)</f>
        <v>24.202627684421472</v>
      </c>
      <c r="F4" s="69">
        <f>IF(RES_hh_tesh_in!F4=0,0,RES_hh_tesh_in!F4/RES_summary!F$21)</f>
        <v>21.230645248365512</v>
      </c>
      <c r="G4" s="69">
        <f>IF(RES_hh_tesh_in!G4=0,0,RES_hh_tesh_in!G4/RES_summary!G$21)</f>
        <v>17.658200075507722</v>
      </c>
      <c r="H4" s="69">
        <f>IF(RES_hh_tesh_in!H4=0,0,RES_hh_tesh_in!H4/RES_summary!H$21)</f>
        <v>18.549834946129465</v>
      </c>
      <c r="I4" s="69">
        <f>IF(RES_hh_tesh_in!I4=0,0,RES_hh_tesh_in!I4/RES_summary!I$21)</f>
        <v>16.648171260062888</v>
      </c>
      <c r="J4" s="69">
        <f>IF(RES_hh_tesh_in!J4=0,0,RES_hh_tesh_in!J4/RES_summary!J$21)</f>
        <v>14.447182773840764</v>
      </c>
      <c r="K4" s="69">
        <f>IF(RES_hh_tesh_in!K4=0,0,RES_hh_tesh_in!K4/RES_summary!K$21)</f>
        <v>15.608951713066769</v>
      </c>
      <c r="L4" s="69">
        <f>IF(RES_hh_tesh_in!L4=0,0,RES_hh_tesh_in!L4/RES_summary!L$21)</f>
        <v>12.642767867972237</v>
      </c>
      <c r="M4" s="69">
        <f>IF(RES_hh_tesh_in!M4=0,0,RES_hh_tesh_in!M4/RES_summary!M$21)</f>
        <v>14.152038015335643</v>
      </c>
      <c r="N4" s="69">
        <f>IF(RES_hh_tesh_in!N4=0,0,RES_hh_tesh_in!N4/RES_summary!N$21)</f>
        <v>13.563095628832077</v>
      </c>
      <c r="O4" s="69">
        <f>IF(RES_hh_tesh_in!O4=0,0,RES_hh_tesh_in!O4/RES_summary!O$21)</f>
        <v>10.358530001749839</v>
      </c>
      <c r="P4" s="69">
        <f>IF(RES_hh_tesh_in!P4=0,0,RES_hh_tesh_in!P4/RES_summary!P$21)</f>
        <v>8.9214513970976821</v>
      </c>
      <c r="Q4" s="69">
        <f>IF(RES_hh_tesh_in!Q4=0,0,RES_hh_tesh_in!Q4/RES_summary!Q$21)</f>
        <v>11.858133987257339</v>
      </c>
      <c r="R4" s="69">
        <f>IF(RES_hh_tesh_in!R4=0,0,RES_hh_tesh_in!R4/RES_summary!R$21)</f>
        <v>11.080804739225602</v>
      </c>
      <c r="S4" s="69">
        <f>IF(RES_hh_tesh_in!S4=0,0,RES_hh_tesh_in!S4/RES_summary!S$21)</f>
        <v>9.3609733664036447</v>
      </c>
      <c r="T4" s="69">
        <f>IF(RES_hh_tesh_in!T4=0,0,RES_hh_tesh_in!T4/RES_summary!T$21)</f>
        <v>16.245455433376176</v>
      </c>
      <c r="U4" s="69">
        <f>IF(RES_hh_tesh_in!U4=0,0,RES_hh_tesh_in!U4/RES_summary!U$21)</f>
        <v>14.622811385059318</v>
      </c>
      <c r="V4" s="69">
        <f>IF(RES_hh_tesh_in!V4=0,0,RES_hh_tesh_in!V4/RES_summary!V$21)</f>
        <v>13.963665844461982</v>
      </c>
      <c r="W4" s="69">
        <f>IF(RES_hh_tesh_in!W4=0,0,RES_hh_tesh_in!W4/RES_summary!W$21)</f>
        <v>12.39227002548145</v>
      </c>
      <c r="X4" s="69">
        <f>IF(RES_hh_tesh_in!X4=0,0,RES_hh_tesh_in!X4/RES_summary!X$21)</f>
        <v>12.75232377551704</v>
      </c>
      <c r="Y4" s="69">
        <f>IF(RES_hh_tesh_in!Y4=0,0,RES_hh_tesh_in!Y4/RES_summary!Y$21)</f>
        <v>10.393746461399287</v>
      </c>
      <c r="DA4" s="88" t="s">
        <v>908</v>
      </c>
    </row>
    <row r="5" spans="1:105" ht="12" customHeight="1" x14ac:dyDescent="0.25">
      <c r="A5" s="28" t="s">
        <v>51</v>
      </c>
      <c r="B5" s="72"/>
      <c r="C5" s="72">
        <f>IF(RES_hh_tesh_in!C5=0,0,RES_hh_tesh_in!C5/RES_summary!C$21)</f>
        <v>0</v>
      </c>
      <c r="D5" s="72">
        <f>IF(RES_hh_tesh_in!D5=0,0,RES_hh_tesh_in!D5/RES_summary!D$21)</f>
        <v>0</v>
      </c>
      <c r="E5" s="72">
        <f>IF(RES_hh_tesh_in!E5=0,0,RES_hh_tesh_in!E5/RES_summary!E$21)</f>
        <v>0</v>
      </c>
      <c r="F5" s="72">
        <f>IF(RES_hh_tesh_in!F5=0,0,RES_hh_tesh_in!F5/RES_summary!F$21)</f>
        <v>0</v>
      </c>
      <c r="G5" s="72">
        <f>IF(RES_hh_tesh_in!G5=0,0,RES_hh_tesh_in!G5/RES_summary!G$21)</f>
        <v>0</v>
      </c>
      <c r="H5" s="72">
        <f>IF(RES_hh_tesh_in!H5=0,0,RES_hh_tesh_in!H5/RES_summary!H$21)</f>
        <v>0</v>
      </c>
      <c r="I5" s="72">
        <f>IF(RES_hh_tesh_in!I5=0,0,RES_hh_tesh_in!I5/RES_summary!I$21)</f>
        <v>0</v>
      </c>
      <c r="J5" s="72">
        <f>IF(RES_hh_tesh_in!J5=0,0,RES_hh_tesh_in!J5/RES_summary!J$21)</f>
        <v>0</v>
      </c>
      <c r="K5" s="72">
        <f>IF(RES_hh_tesh_in!K5=0,0,RES_hh_tesh_in!K5/RES_summary!K$21)</f>
        <v>0</v>
      </c>
      <c r="L5" s="72">
        <f>IF(RES_hh_tesh_in!L5=0,0,RES_hh_tesh_in!L5/RES_summary!L$21)</f>
        <v>0</v>
      </c>
      <c r="M5" s="72">
        <f>IF(RES_hh_tesh_in!M5=0,0,RES_hh_tesh_in!M5/RES_summary!M$21)</f>
        <v>0</v>
      </c>
      <c r="N5" s="72">
        <f>IF(RES_hh_tesh_in!N5=0,0,RES_hh_tesh_in!N5/RES_summary!N$21)</f>
        <v>0</v>
      </c>
      <c r="O5" s="72">
        <f>IF(RES_hh_tesh_in!O5=0,0,RES_hh_tesh_in!O5/RES_summary!O$21)</f>
        <v>0</v>
      </c>
      <c r="P5" s="72">
        <f>IF(RES_hh_tesh_in!P5=0,0,RES_hh_tesh_in!P5/RES_summary!P$21)</f>
        <v>0</v>
      </c>
      <c r="Q5" s="72">
        <f>IF(RES_hh_tesh_in!Q5=0,0,RES_hh_tesh_in!Q5/RES_summary!Q$21)</f>
        <v>0</v>
      </c>
      <c r="R5" s="72">
        <f>IF(RES_hh_tesh_in!R5=0,0,RES_hh_tesh_in!R5/RES_summary!R$21)</f>
        <v>0</v>
      </c>
      <c r="S5" s="72">
        <f>IF(RES_hh_tesh_in!S5=0,0,RES_hh_tesh_in!S5/RES_summary!S$21)</f>
        <v>0</v>
      </c>
      <c r="T5" s="72">
        <f>IF(RES_hh_tesh_in!T5=0,0,RES_hh_tesh_in!T5/RES_summary!T$21)</f>
        <v>0</v>
      </c>
      <c r="U5" s="72">
        <f>IF(RES_hh_tesh_in!U5=0,0,RES_hh_tesh_in!U5/RES_summary!U$21)</f>
        <v>0</v>
      </c>
      <c r="V5" s="72">
        <f>IF(RES_hh_tesh_in!V5=0,0,RES_hh_tesh_in!V5/RES_summary!V$21)</f>
        <v>0</v>
      </c>
      <c r="W5" s="72">
        <f>IF(RES_hh_tesh_in!W5=0,0,RES_hh_tesh_in!W5/RES_summary!W$21)</f>
        <v>0</v>
      </c>
      <c r="X5" s="72">
        <f>IF(RES_hh_tesh_in!X5=0,0,RES_hh_tesh_in!X5/RES_summary!X$21)</f>
        <v>0</v>
      </c>
      <c r="Y5" s="72">
        <f>IF(RES_hh_tesh_in!Y5=0,0,RES_hh_tesh_in!Y5/RES_summary!Y$21)</f>
        <v>0</v>
      </c>
      <c r="DA5" s="89" t="s">
        <v>909</v>
      </c>
    </row>
    <row r="6" spans="1:105" ht="12" customHeight="1" x14ac:dyDescent="0.25">
      <c r="A6" s="28" t="s">
        <v>74</v>
      </c>
      <c r="B6" s="72"/>
      <c r="C6" s="72">
        <f>IF(RES_hh_tesh_in!C6=0,0,RES_hh_tesh_in!C6/RES_summary!C$21)</f>
        <v>23.294265679317835</v>
      </c>
      <c r="D6" s="72">
        <f>IF(RES_hh_tesh_in!D6=0,0,RES_hh_tesh_in!D6/RES_summary!D$21)</f>
        <v>23.062165816585033</v>
      </c>
      <c r="E6" s="72">
        <f>IF(RES_hh_tesh_in!E6=0,0,RES_hh_tesh_in!E6/RES_summary!E$21)</f>
        <v>24.585216249809882</v>
      </c>
      <c r="F6" s="72">
        <f>IF(RES_hh_tesh_in!F6=0,0,RES_hh_tesh_in!F6/RES_summary!F$21)</f>
        <v>22.961292087419039</v>
      </c>
      <c r="G6" s="72">
        <f>IF(RES_hh_tesh_in!G6=0,0,RES_hh_tesh_in!G6/RES_summary!G$21)</f>
        <v>21.876798336485137</v>
      </c>
      <c r="H6" s="72">
        <f>IF(RES_hh_tesh_in!H6=0,0,RES_hh_tesh_in!H6/RES_summary!H$21)</f>
        <v>0</v>
      </c>
      <c r="I6" s="72">
        <f>IF(RES_hh_tesh_in!I6=0,0,RES_hh_tesh_in!I6/RES_summary!I$21)</f>
        <v>0</v>
      </c>
      <c r="J6" s="72">
        <f>IF(RES_hh_tesh_in!J6=0,0,RES_hh_tesh_in!J6/RES_summary!J$21)</f>
        <v>13.617360470306474</v>
      </c>
      <c r="K6" s="72">
        <f>IF(RES_hh_tesh_in!K6=0,0,RES_hh_tesh_in!K6/RES_summary!K$21)</f>
        <v>14.938768737764962</v>
      </c>
      <c r="L6" s="72">
        <f>IF(RES_hh_tesh_in!L6=0,0,RES_hh_tesh_in!L6/RES_summary!L$21)</f>
        <v>12.644772150985446</v>
      </c>
      <c r="M6" s="72">
        <f>IF(RES_hh_tesh_in!M6=0,0,RES_hh_tesh_in!M6/RES_summary!M$21)</f>
        <v>14.212479225783781</v>
      </c>
      <c r="N6" s="72">
        <f>IF(RES_hh_tesh_in!N6=0,0,RES_hh_tesh_in!N6/RES_summary!N$21)</f>
        <v>13.303349808362213</v>
      </c>
      <c r="O6" s="72">
        <f>IF(RES_hh_tesh_in!O6=0,0,RES_hh_tesh_in!O6/RES_summary!O$21)</f>
        <v>10.793118207602776</v>
      </c>
      <c r="P6" s="72">
        <f>IF(RES_hh_tesh_in!P6=0,0,RES_hh_tesh_in!P6/RES_summary!P$21)</f>
        <v>9.5725523408733082</v>
      </c>
      <c r="Q6" s="72">
        <f>IF(RES_hh_tesh_in!Q6=0,0,RES_hh_tesh_in!Q6/RES_summary!Q$21)</f>
        <v>11.547122660325503</v>
      </c>
      <c r="R6" s="72">
        <f>IF(RES_hh_tesh_in!R6=0,0,RES_hh_tesh_in!R6/RES_summary!R$21)</f>
        <v>12.88745202219059</v>
      </c>
      <c r="S6" s="72">
        <f>IF(RES_hh_tesh_in!S6=0,0,RES_hh_tesh_in!S6/RES_summary!S$21)</f>
        <v>0</v>
      </c>
      <c r="T6" s="72">
        <f>IF(RES_hh_tesh_in!T6=0,0,RES_hh_tesh_in!T6/RES_summary!T$21)</f>
        <v>0</v>
      </c>
      <c r="U6" s="72">
        <f>IF(RES_hh_tesh_in!U6=0,0,RES_hh_tesh_in!U6/RES_summary!U$21)</f>
        <v>0</v>
      </c>
      <c r="V6" s="72">
        <f>IF(RES_hh_tesh_in!V6=0,0,RES_hh_tesh_in!V6/RES_summary!V$21)</f>
        <v>12.725299467319669</v>
      </c>
      <c r="W6" s="72">
        <f>IF(RES_hh_tesh_in!W6=0,0,RES_hh_tesh_in!W6/RES_summary!W$21)</f>
        <v>12.357821100599651</v>
      </c>
      <c r="X6" s="72">
        <f>IF(RES_hh_tesh_in!X6=0,0,RES_hh_tesh_in!X6/RES_summary!X$21)</f>
        <v>12.574002034150981</v>
      </c>
      <c r="Y6" s="72">
        <f>IF(RES_hh_tesh_in!Y6=0,0,RES_hh_tesh_in!Y6/RES_summary!Y$21)</f>
        <v>10.526437679529367</v>
      </c>
      <c r="DA6" s="89" t="s">
        <v>910</v>
      </c>
    </row>
    <row r="7" spans="1:105" ht="12" customHeight="1" x14ac:dyDescent="0.25">
      <c r="A7" s="28" t="s">
        <v>200</v>
      </c>
      <c r="B7" s="72"/>
      <c r="C7" s="72">
        <f>IF(RES_hh_tesh_in!C7=0,0,RES_hh_tesh_in!C7/RES_summary!C$21)</f>
        <v>23.4161780918839</v>
      </c>
      <c r="D7" s="72">
        <f>IF(RES_hh_tesh_in!D7=0,0,RES_hh_tesh_in!D7/RES_summary!D$21)</f>
        <v>23.745455266095277</v>
      </c>
      <c r="E7" s="72">
        <f>IF(RES_hh_tesh_in!E7=0,0,RES_hh_tesh_in!E7/RES_summary!E$21)</f>
        <v>23.916834295549528</v>
      </c>
      <c r="F7" s="72">
        <f>IF(RES_hh_tesh_in!F7=0,0,RES_hh_tesh_in!F7/RES_summary!F$21)</f>
        <v>20.461804670118212</v>
      </c>
      <c r="G7" s="72">
        <f>IF(RES_hh_tesh_in!G7=0,0,RES_hh_tesh_in!G7/RES_summary!G$21)</f>
        <v>16.656508250576206</v>
      </c>
      <c r="H7" s="72">
        <f>IF(RES_hh_tesh_in!H7=0,0,RES_hh_tesh_in!H7/RES_summary!H$21)</f>
        <v>19.058045244272073</v>
      </c>
      <c r="I7" s="72">
        <f>IF(RES_hh_tesh_in!I7=0,0,RES_hh_tesh_in!I7/RES_summary!I$21)</f>
        <v>17.011292206901505</v>
      </c>
      <c r="J7" s="72">
        <f>IF(RES_hh_tesh_in!J7=0,0,RES_hh_tesh_in!J7/RES_summary!J$21)</f>
        <v>14.004806702969798</v>
      </c>
      <c r="K7" s="72">
        <f>IF(RES_hh_tesh_in!K7=0,0,RES_hh_tesh_in!K7/RES_summary!K$21)</f>
        <v>15.402310373533769</v>
      </c>
      <c r="L7" s="72">
        <f>IF(RES_hh_tesh_in!L7=0,0,RES_hh_tesh_in!L7/RES_summary!L$21)</f>
        <v>12.421460034084054</v>
      </c>
      <c r="M7" s="72">
        <f>IF(RES_hh_tesh_in!M7=0,0,RES_hh_tesh_in!M7/RES_summary!M$21)</f>
        <v>14.238774397398247</v>
      </c>
      <c r="N7" s="72">
        <f>IF(RES_hh_tesh_in!N7=0,0,RES_hh_tesh_in!N7/RES_summary!N$21)</f>
        <v>13.806072047667385</v>
      </c>
      <c r="O7" s="72">
        <f>IF(RES_hh_tesh_in!O7=0,0,RES_hh_tesh_in!O7/RES_summary!O$21)</f>
        <v>11.178275472428904</v>
      </c>
      <c r="P7" s="72">
        <f>IF(RES_hh_tesh_in!P7=0,0,RES_hh_tesh_in!P7/RES_summary!P$21)</f>
        <v>9.833764762819829</v>
      </c>
      <c r="Q7" s="72">
        <f>IF(RES_hh_tesh_in!Q7=0,0,RES_hh_tesh_in!Q7/RES_summary!Q$21)</f>
        <v>11.955926109391344</v>
      </c>
      <c r="R7" s="72">
        <f>IF(RES_hh_tesh_in!R7=0,0,RES_hh_tesh_in!R7/RES_summary!R$21)</f>
        <v>12.309214068736368</v>
      </c>
      <c r="S7" s="72">
        <f>IF(RES_hh_tesh_in!S7=0,0,RES_hh_tesh_in!S7/RES_summary!S$21)</f>
        <v>12.941538674390237</v>
      </c>
      <c r="T7" s="72">
        <f>IF(RES_hh_tesh_in!T7=0,0,RES_hh_tesh_in!T7/RES_summary!T$21)</f>
        <v>0</v>
      </c>
      <c r="U7" s="72">
        <f>IF(RES_hh_tesh_in!U7=0,0,RES_hh_tesh_in!U7/RES_summary!U$21)</f>
        <v>13.268482883164481</v>
      </c>
      <c r="V7" s="72">
        <f>IF(RES_hh_tesh_in!V7=0,0,RES_hh_tesh_in!V7/RES_summary!V$21)</f>
        <v>13.752346317042647</v>
      </c>
      <c r="W7" s="72">
        <f>IF(RES_hh_tesh_in!W7=0,0,RES_hh_tesh_in!W7/RES_summary!W$21)</f>
        <v>11.768053243448861</v>
      </c>
      <c r="X7" s="72">
        <f>IF(RES_hh_tesh_in!X7=0,0,RES_hh_tesh_in!X7/RES_summary!X$21)</f>
        <v>12.792741900565087</v>
      </c>
      <c r="Y7" s="72">
        <f>IF(RES_hh_tesh_in!Y7=0,0,RES_hh_tesh_in!Y7/RES_summary!Y$21)</f>
        <v>10.052263209682295</v>
      </c>
      <c r="DA7" s="89" t="s">
        <v>911</v>
      </c>
    </row>
    <row r="8" spans="1:105" ht="12" customHeight="1" x14ac:dyDescent="0.25">
      <c r="A8" s="28" t="s">
        <v>189</v>
      </c>
      <c r="B8" s="72"/>
      <c r="C8" s="72">
        <f>IF(RES_hh_tesh_in!C8=0,0,RES_hh_tesh_in!C8/RES_summary!C$21)</f>
        <v>0</v>
      </c>
      <c r="D8" s="72">
        <f>IF(RES_hh_tesh_in!D8=0,0,RES_hh_tesh_in!D8/RES_summary!D$21)</f>
        <v>0</v>
      </c>
      <c r="E8" s="72">
        <f>IF(RES_hh_tesh_in!E8=0,0,RES_hh_tesh_in!E8/RES_summary!E$21)</f>
        <v>0</v>
      </c>
      <c r="F8" s="72">
        <f>IF(RES_hh_tesh_in!F8=0,0,RES_hh_tesh_in!F8/RES_summary!F$21)</f>
        <v>0</v>
      </c>
      <c r="G8" s="72">
        <f>IF(RES_hh_tesh_in!G8=0,0,RES_hh_tesh_in!G8/RES_summary!G$21)</f>
        <v>0</v>
      </c>
      <c r="H8" s="72">
        <f>IF(RES_hh_tesh_in!H8=0,0,RES_hh_tesh_in!H8/RES_summary!H$21)</f>
        <v>0</v>
      </c>
      <c r="I8" s="72">
        <f>IF(RES_hh_tesh_in!I8=0,0,RES_hh_tesh_in!I8/RES_summary!I$21)</f>
        <v>0</v>
      </c>
      <c r="J8" s="72">
        <f>IF(RES_hh_tesh_in!J8=0,0,RES_hh_tesh_in!J8/RES_summary!J$21)</f>
        <v>0</v>
      </c>
      <c r="K8" s="72">
        <f>IF(RES_hh_tesh_in!K8=0,0,RES_hh_tesh_in!K8/RES_summary!K$21)</f>
        <v>0</v>
      </c>
      <c r="L8" s="72">
        <f>IF(RES_hh_tesh_in!L8=0,0,RES_hh_tesh_in!L8/RES_summary!L$21)</f>
        <v>0</v>
      </c>
      <c r="M8" s="72">
        <f>IF(RES_hh_tesh_in!M8=0,0,RES_hh_tesh_in!M8/RES_summary!M$21)</f>
        <v>0</v>
      </c>
      <c r="N8" s="72">
        <f>IF(RES_hh_tesh_in!N8=0,0,RES_hh_tesh_in!N8/RES_summary!N$21)</f>
        <v>0</v>
      </c>
      <c r="O8" s="72">
        <f>IF(RES_hh_tesh_in!O8=0,0,RES_hh_tesh_in!O8/RES_summary!O$21)</f>
        <v>0</v>
      </c>
      <c r="P8" s="72">
        <f>IF(RES_hh_tesh_in!P8=0,0,RES_hh_tesh_in!P8/RES_summary!P$21)</f>
        <v>0</v>
      </c>
      <c r="Q8" s="72">
        <f>IF(RES_hh_tesh_in!Q8=0,0,RES_hh_tesh_in!Q8/RES_summary!Q$21)</f>
        <v>0</v>
      </c>
      <c r="R8" s="72">
        <f>IF(RES_hh_tesh_in!R8=0,0,RES_hh_tesh_in!R8/RES_summary!R$21)</f>
        <v>0</v>
      </c>
      <c r="S8" s="72">
        <f>IF(RES_hh_tesh_in!S8=0,0,RES_hh_tesh_in!S8/RES_summary!S$21)</f>
        <v>0</v>
      </c>
      <c r="T8" s="72">
        <f>IF(RES_hh_tesh_in!T8=0,0,RES_hh_tesh_in!T8/RES_summary!T$21)</f>
        <v>0</v>
      </c>
      <c r="U8" s="72">
        <f>IF(RES_hh_tesh_in!U8=0,0,RES_hh_tesh_in!U8/RES_summary!U$21)</f>
        <v>0</v>
      </c>
      <c r="V8" s="72">
        <f>IF(RES_hh_tesh_in!V8=0,0,RES_hh_tesh_in!V8/RES_summary!V$21)</f>
        <v>0</v>
      </c>
      <c r="W8" s="72">
        <f>IF(RES_hh_tesh_in!W8=0,0,RES_hh_tesh_in!W8/RES_summary!W$21)</f>
        <v>0</v>
      </c>
      <c r="X8" s="72">
        <f>IF(RES_hh_tesh_in!X8=0,0,RES_hh_tesh_in!X8/RES_summary!X$21)</f>
        <v>0</v>
      </c>
      <c r="Y8" s="72">
        <f>IF(RES_hh_tesh_in!Y8=0,0,RES_hh_tesh_in!Y8/RES_summary!Y$21)</f>
        <v>0</v>
      </c>
      <c r="DA8" s="89" t="s">
        <v>912</v>
      </c>
    </row>
    <row r="9" spans="1:105" ht="12" customHeight="1" x14ac:dyDescent="0.25">
      <c r="A9" s="28" t="s">
        <v>202</v>
      </c>
      <c r="B9" s="72"/>
      <c r="C9" s="72">
        <f>IF(RES_hh_tesh_in!C9=0,0,RES_hh_tesh_in!C9/RES_summary!C$21)</f>
        <v>22.750948649144622</v>
      </c>
      <c r="D9" s="72">
        <f>IF(RES_hh_tesh_in!D9=0,0,RES_hh_tesh_in!D9/RES_summary!D$21)</f>
        <v>24.437330205462306</v>
      </c>
      <c r="E9" s="72">
        <f>IF(RES_hh_tesh_in!E9=0,0,RES_hh_tesh_in!E9/RES_summary!E$21)</f>
        <v>21.412886156231732</v>
      </c>
      <c r="F9" s="72">
        <f>IF(RES_hh_tesh_in!F9=0,0,RES_hh_tesh_in!F9/RES_summary!F$21)</f>
        <v>19.776666765000577</v>
      </c>
      <c r="G9" s="72">
        <f>IF(RES_hh_tesh_in!G9=0,0,RES_hh_tesh_in!G9/RES_summary!G$21)</f>
        <v>18.577311780899596</v>
      </c>
      <c r="H9" s="72">
        <f>IF(RES_hh_tesh_in!H9=0,0,RES_hh_tesh_in!H9/RES_summary!H$21)</f>
        <v>15.600253814849195</v>
      </c>
      <c r="I9" s="72">
        <f>IF(RES_hh_tesh_in!I9=0,0,RES_hh_tesh_in!I9/RES_summary!I$21)</f>
        <v>14.1124740134546</v>
      </c>
      <c r="J9" s="72">
        <f>IF(RES_hh_tesh_in!J9=0,0,RES_hh_tesh_in!J9/RES_summary!J$21)</f>
        <v>15.956261043481373</v>
      </c>
      <c r="K9" s="72">
        <f>IF(RES_hh_tesh_in!K9=0,0,RES_hh_tesh_in!K9/RES_summary!K$21)</f>
        <v>18.171669331661427</v>
      </c>
      <c r="L9" s="72">
        <f>IF(RES_hh_tesh_in!L9=0,0,RES_hh_tesh_in!L9/RES_summary!L$21)</f>
        <v>11.384825850487369</v>
      </c>
      <c r="M9" s="72">
        <f>IF(RES_hh_tesh_in!M9=0,0,RES_hh_tesh_in!M9/RES_summary!M$21)</f>
        <v>13.221149839768509</v>
      </c>
      <c r="N9" s="72">
        <f>IF(RES_hh_tesh_in!N9=0,0,RES_hh_tesh_in!N9/RES_summary!N$21)</f>
        <v>13.914345445601951</v>
      </c>
      <c r="O9" s="72">
        <f>IF(RES_hh_tesh_in!O9=0,0,RES_hh_tesh_in!O9/RES_summary!O$21)</f>
        <v>11.177423469731156</v>
      </c>
      <c r="P9" s="72">
        <f>IF(RES_hh_tesh_in!P9=0,0,RES_hh_tesh_in!P9/RES_summary!P$21)</f>
        <v>8.1592619420809758</v>
      </c>
      <c r="Q9" s="72">
        <f>IF(RES_hh_tesh_in!Q9=0,0,RES_hh_tesh_in!Q9/RES_summary!Q$21)</f>
        <v>12.152602946015897</v>
      </c>
      <c r="R9" s="72">
        <f>IF(RES_hh_tesh_in!R9=0,0,RES_hh_tesh_in!R9/RES_summary!R$21)</f>
        <v>12.008620257453105</v>
      </c>
      <c r="S9" s="72">
        <f>IF(RES_hh_tesh_in!S9=0,0,RES_hh_tesh_in!S9/RES_summary!S$21)</f>
        <v>13.05500411807801</v>
      </c>
      <c r="T9" s="72">
        <f>IF(RES_hh_tesh_in!T9=0,0,RES_hh_tesh_in!T9/RES_summary!T$21)</f>
        <v>13.063353441648024</v>
      </c>
      <c r="U9" s="72">
        <f>IF(RES_hh_tesh_in!U9=0,0,RES_hh_tesh_in!U9/RES_summary!U$21)</f>
        <v>13.357173125955937</v>
      </c>
      <c r="V9" s="72">
        <f>IF(RES_hh_tesh_in!V9=0,0,RES_hh_tesh_in!V9/RES_summary!V$21)</f>
        <v>13.809367228626213</v>
      </c>
      <c r="W9" s="72">
        <f>IF(RES_hh_tesh_in!W9=0,0,RES_hh_tesh_in!W9/RES_summary!W$21)</f>
        <v>12.350957123248062</v>
      </c>
      <c r="X9" s="72">
        <f>IF(RES_hh_tesh_in!X9=0,0,RES_hh_tesh_in!X9/RES_summary!X$21)</f>
        <v>12.622226380704289</v>
      </c>
      <c r="Y9" s="72">
        <f>IF(RES_hh_tesh_in!Y9=0,0,RES_hh_tesh_in!Y9/RES_summary!Y$21)</f>
        <v>10.476787019504316</v>
      </c>
      <c r="DA9" s="89" t="s">
        <v>913</v>
      </c>
    </row>
    <row r="10" spans="1:105" ht="12" customHeight="1" x14ac:dyDescent="0.25">
      <c r="A10" s="28" t="s">
        <v>197</v>
      </c>
      <c r="B10" s="72"/>
      <c r="C10" s="72">
        <f>IF(RES_hh_tesh_in!C10=0,0,RES_hh_tesh_in!C10/RES_summary!C$21)</f>
        <v>0</v>
      </c>
      <c r="D10" s="72">
        <f>IF(RES_hh_tesh_in!D10=0,0,RES_hh_tesh_in!D10/RES_summary!D$21)</f>
        <v>0</v>
      </c>
      <c r="E10" s="72">
        <f>IF(RES_hh_tesh_in!E10=0,0,RES_hh_tesh_in!E10/RES_summary!E$21)</f>
        <v>0</v>
      </c>
      <c r="F10" s="72">
        <f>IF(RES_hh_tesh_in!F10=0,0,RES_hh_tesh_in!F10/RES_summary!F$21)</f>
        <v>0</v>
      </c>
      <c r="G10" s="72">
        <f>IF(RES_hh_tesh_in!G10=0,0,RES_hh_tesh_in!G10/RES_summary!G$21)</f>
        <v>0</v>
      </c>
      <c r="H10" s="72">
        <f>IF(RES_hh_tesh_in!H10=0,0,RES_hh_tesh_in!H10/RES_summary!H$21)</f>
        <v>0</v>
      </c>
      <c r="I10" s="72">
        <f>IF(RES_hh_tesh_in!I10=0,0,RES_hh_tesh_in!I10/RES_summary!I$21)</f>
        <v>0</v>
      </c>
      <c r="J10" s="72">
        <f>IF(RES_hh_tesh_in!J10=0,0,RES_hh_tesh_in!J10/RES_summary!J$21)</f>
        <v>0</v>
      </c>
      <c r="K10" s="72">
        <f>IF(RES_hh_tesh_in!K10=0,0,RES_hh_tesh_in!K10/RES_summary!K$21)</f>
        <v>0</v>
      </c>
      <c r="L10" s="72">
        <f>IF(RES_hh_tesh_in!L10=0,0,RES_hh_tesh_in!L10/RES_summary!L$21)</f>
        <v>0</v>
      </c>
      <c r="M10" s="72">
        <f>IF(RES_hh_tesh_in!M10=0,0,RES_hh_tesh_in!M10/RES_summary!M$21)</f>
        <v>0</v>
      </c>
      <c r="N10" s="72">
        <f>IF(RES_hh_tesh_in!N10=0,0,RES_hh_tesh_in!N10/RES_summary!N$21)</f>
        <v>0</v>
      </c>
      <c r="O10" s="72">
        <f>IF(RES_hh_tesh_in!O10=0,0,RES_hh_tesh_in!O10/RES_summary!O$21)</f>
        <v>0</v>
      </c>
      <c r="P10" s="72">
        <f>IF(RES_hh_tesh_in!P10=0,0,RES_hh_tesh_in!P10/RES_summary!P$21)</f>
        <v>0</v>
      </c>
      <c r="Q10" s="72">
        <f>IF(RES_hh_tesh_in!Q10=0,0,RES_hh_tesh_in!Q10/RES_summary!Q$21)</f>
        <v>0</v>
      </c>
      <c r="R10" s="72">
        <f>IF(RES_hh_tesh_in!R10=0,0,RES_hh_tesh_in!R10/RES_summary!R$21)</f>
        <v>0</v>
      </c>
      <c r="S10" s="72">
        <f>IF(RES_hh_tesh_in!S10=0,0,RES_hh_tesh_in!S10/RES_summary!S$21)</f>
        <v>0</v>
      </c>
      <c r="T10" s="72">
        <f>IF(RES_hh_tesh_in!T10=0,0,RES_hh_tesh_in!T10/RES_summary!T$21)</f>
        <v>0</v>
      </c>
      <c r="U10" s="72">
        <f>IF(RES_hh_tesh_in!U10=0,0,RES_hh_tesh_in!U10/RES_summary!U$21)</f>
        <v>0</v>
      </c>
      <c r="V10" s="72">
        <f>IF(RES_hh_tesh_in!V10=0,0,RES_hh_tesh_in!V10/RES_summary!V$21)</f>
        <v>0</v>
      </c>
      <c r="W10" s="72">
        <f>IF(RES_hh_tesh_in!W10=0,0,RES_hh_tesh_in!W10/RES_summary!W$21)</f>
        <v>0</v>
      </c>
      <c r="X10" s="72">
        <f>IF(RES_hh_tesh_in!X10=0,0,RES_hh_tesh_in!X10/RES_summary!X$21)</f>
        <v>0</v>
      </c>
      <c r="Y10" s="72">
        <f>IF(RES_hh_tesh_in!Y10=0,0,RES_hh_tesh_in!Y10/RES_summary!Y$21)</f>
        <v>0</v>
      </c>
      <c r="DA10" s="89" t="s">
        <v>914</v>
      </c>
    </row>
    <row r="11" spans="1:105" ht="12" customHeight="1" x14ac:dyDescent="0.25">
      <c r="A11" s="28" t="s">
        <v>198</v>
      </c>
      <c r="B11" s="72"/>
      <c r="C11" s="72">
        <f>IF(RES_hh_tesh_in!C11=0,0,RES_hh_tesh_in!C11/RES_summary!C$21)</f>
        <v>0</v>
      </c>
      <c r="D11" s="72">
        <f>IF(RES_hh_tesh_in!D11=0,0,RES_hh_tesh_in!D11/RES_summary!D$21)</f>
        <v>0</v>
      </c>
      <c r="E11" s="72">
        <f>IF(RES_hh_tesh_in!E11=0,0,RES_hh_tesh_in!E11/RES_summary!E$21)</f>
        <v>0</v>
      </c>
      <c r="F11" s="72">
        <f>IF(RES_hh_tesh_in!F11=0,0,RES_hh_tesh_in!F11/RES_summary!F$21)</f>
        <v>0</v>
      </c>
      <c r="G11" s="72">
        <f>IF(RES_hh_tesh_in!G11=0,0,RES_hh_tesh_in!G11/RES_summary!G$21)</f>
        <v>0</v>
      </c>
      <c r="H11" s="72">
        <f>IF(RES_hh_tesh_in!H11=0,0,RES_hh_tesh_in!H11/RES_summary!H$21)</f>
        <v>0</v>
      </c>
      <c r="I11" s="72">
        <f>IF(RES_hh_tesh_in!I11=0,0,RES_hh_tesh_in!I11/RES_summary!I$21)</f>
        <v>0</v>
      </c>
      <c r="J11" s="72">
        <f>IF(RES_hh_tesh_in!J11=0,0,RES_hh_tesh_in!J11/RES_summary!J$21)</f>
        <v>0</v>
      </c>
      <c r="K11" s="72">
        <f>IF(RES_hh_tesh_in!K11=0,0,RES_hh_tesh_in!K11/RES_summary!K$21)</f>
        <v>0</v>
      </c>
      <c r="L11" s="72">
        <f>IF(RES_hh_tesh_in!L11=0,0,RES_hh_tesh_in!L11/RES_summary!L$21)</f>
        <v>0</v>
      </c>
      <c r="M11" s="72">
        <f>IF(RES_hh_tesh_in!M11=0,0,RES_hh_tesh_in!M11/RES_summary!M$21)</f>
        <v>0</v>
      </c>
      <c r="N11" s="72">
        <f>IF(RES_hh_tesh_in!N11=0,0,RES_hh_tesh_in!N11/RES_summary!N$21)</f>
        <v>0</v>
      </c>
      <c r="O11" s="72">
        <f>IF(RES_hh_tesh_in!O11=0,0,RES_hh_tesh_in!O11/RES_summary!O$21)</f>
        <v>0</v>
      </c>
      <c r="P11" s="72">
        <f>IF(RES_hh_tesh_in!P11=0,0,RES_hh_tesh_in!P11/RES_summary!P$21)</f>
        <v>0</v>
      </c>
      <c r="Q11" s="72">
        <f>IF(RES_hh_tesh_in!Q11=0,0,RES_hh_tesh_in!Q11/RES_summary!Q$21)</f>
        <v>0</v>
      </c>
      <c r="R11" s="72">
        <f>IF(RES_hh_tesh_in!R11=0,0,RES_hh_tesh_in!R11/RES_summary!R$21)</f>
        <v>0</v>
      </c>
      <c r="S11" s="72">
        <f>IF(RES_hh_tesh_in!S11=0,0,RES_hh_tesh_in!S11/RES_summary!S$21)</f>
        <v>0</v>
      </c>
      <c r="T11" s="72">
        <f>IF(RES_hh_tesh_in!T11=0,0,RES_hh_tesh_in!T11/RES_summary!T$21)</f>
        <v>0</v>
      </c>
      <c r="U11" s="72">
        <f>IF(RES_hh_tesh_in!U11=0,0,RES_hh_tesh_in!U11/RES_summary!U$21)</f>
        <v>0</v>
      </c>
      <c r="V11" s="72">
        <f>IF(RES_hh_tesh_in!V11=0,0,RES_hh_tesh_in!V11/RES_summary!V$21)</f>
        <v>0</v>
      </c>
      <c r="W11" s="72">
        <f>IF(RES_hh_tesh_in!W11=0,0,RES_hh_tesh_in!W11/RES_summary!W$21)</f>
        <v>0</v>
      </c>
      <c r="X11" s="72">
        <f>IF(RES_hh_tesh_in!X11=0,0,RES_hh_tesh_in!X11/RES_summary!X$21)</f>
        <v>0</v>
      </c>
      <c r="Y11" s="72">
        <f>IF(RES_hh_tesh_in!Y11=0,0,RES_hh_tesh_in!Y11/RES_summary!Y$21)</f>
        <v>0</v>
      </c>
      <c r="DA11" s="89" t="s">
        <v>915</v>
      </c>
    </row>
    <row r="12" spans="1:105" ht="12" customHeight="1" x14ac:dyDescent="0.25">
      <c r="A12" s="28" t="s">
        <v>95</v>
      </c>
      <c r="B12" s="72"/>
      <c r="C12" s="72">
        <f>IF(RES_hh_tesh_in!C12=0,0,RES_hh_tesh_in!C12/RES_summary!C$21)</f>
        <v>22.113136067882827</v>
      </c>
      <c r="D12" s="72">
        <f>IF(RES_hh_tesh_in!D12=0,0,RES_hh_tesh_in!D12/RES_summary!D$21)</f>
        <v>22.715541105679559</v>
      </c>
      <c r="E12" s="72">
        <f>IF(RES_hh_tesh_in!E12=0,0,RES_hh_tesh_in!E12/RES_summary!E$21)</f>
        <v>26.008762693823396</v>
      </c>
      <c r="F12" s="72">
        <f>IF(RES_hh_tesh_in!F12=0,0,RES_hh_tesh_in!F12/RES_summary!F$21)</f>
        <v>20.56487085385206</v>
      </c>
      <c r="G12" s="72">
        <f>IF(RES_hh_tesh_in!G12=0,0,RES_hh_tesh_in!G12/RES_summary!G$21)</f>
        <v>14.526300921510817</v>
      </c>
      <c r="H12" s="72">
        <f>IF(RES_hh_tesh_in!H12=0,0,RES_hh_tesh_in!H12/RES_summary!H$21)</f>
        <v>14.536427418367717</v>
      </c>
      <c r="I12" s="72">
        <f>IF(RES_hh_tesh_in!I12=0,0,RES_hh_tesh_in!I12/RES_summary!I$21)</f>
        <v>17.476026107061763</v>
      </c>
      <c r="J12" s="72">
        <f>IF(RES_hh_tesh_in!J12=0,0,RES_hh_tesh_in!J12/RES_summary!J$21)</f>
        <v>12.852831150489029</v>
      </c>
      <c r="K12" s="72">
        <f>IF(RES_hh_tesh_in!K12=0,0,RES_hh_tesh_in!K12/RES_summary!K$21)</f>
        <v>11.005001505284312</v>
      </c>
      <c r="L12" s="72">
        <f>IF(RES_hh_tesh_in!L12=0,0,RES_hh_tesh_in!L12/RES_summary!L$21)</f>
        <v>13.842588444458192</v>
      </c>
      <c r="M12" s="72">
        <f>IF(RES_hh_tesh_in!M12=0,0,RES_hh_tesh_in!M12/RES_summary!M$21)</f>
        <v>13.410341901453723</v>
      </c>
      <c r="N12" s="72">
        <f>IF(RES_hh_tesh_in!N12=0,0,RES_hh_tesh_in!N12/RES_summary!N$21)</f>
        <v>13.735251904604356</v>
      </c>
      <c r="O12" s="72">
        <f>IF(RES_hh_tesh_in!O12=0,0,RES_hh_tesh_in!O12/RES_summary!O$21)</f>
        <v>11.392019787129959</v>
      </c>
      <c r="P12" s="72">
        <f>IF(RES_hh_tesh_in!P12=0,0,RES_hh_tesh_in!P12/RES_summary!P$21)</f>
        <v>10.899568782554164</v>
      </c>
      <c r="Q12" s="72">
        <f>IF(RES_hh_tesh_in!Q12=0,0,RES_hh_tesh_in!Q12/RES_summary!Q$21)</f>
        <v>9.9988658492478457</v>
      </c>
      <c r="R12" s="72">
        <f>IF(RES_hh_tesh_in!R12=0,0,RES_hh_tesh_in!R12/RES_summary!R$21)</f>
        <v>7.701715725264564</v>
      </c>
      <c r="S12" s="72">
        <f>IF(RES_hh_tesh_in!S12=0,0,RES_hh_tesh_in!S12/RES_summary!S$21)</f>
        <v>4.4591109902839223</v>
      </c>
      <c r="T12" s="72">
        <f>IF(RES_hh_tesh_in!T12=0,0,RES_hh_tesh_in!T12/RES_summary!T$21)</f>
        <v>17.601520883328259</v>
      </c>
      <c r="U12" s="72">
        <f>IF(RES_hh_tesh_in!U12=0,0,RES_hh_tesh_in!U12/RES_summary!U$21)</f>
        <v>15.381269352716487</v>
      </c>
      <c r="V12" s="72">
        <f>IF(RES_hh_tesh_in!V12=0,0,RES_hh_tesh_in!V12/RES_summary!V$21)</f>
        <v>13.810641777791091</v>
      </c>
      <c r="W12" s="72">
        <f>IF(RES_hh_tesh_in!W12=0,0,RES_hh_tesh_in!W12/RES_summary!W$21)</f>
        <v>13.44730923123676</v>
      </c>
      <c r="X12" s="72">
        <f>IF(RES_hh_tesh_in!X12=0,0,RES_hh_tesh_in!X12/RES_summary!X$21)</f>
        <v>11.598060469280311</v>
      </c>
      <c r="Y12" s="72">
        <f>IF(RES_hh_tesh_in!Y12=0,0,RES_hh_tesh_in!Y12/RES_summary!Y$21)</f>
        <v>11.008324934570197</v>
      </c>
      <c r="DA12" s="89" t="s">
        <v>916</v>
      </c>
    </row>
    <row r="13" spans="1:105" ht="12" customHeight="1" x14ac:dyDescent="0.25">
      <c r="A13" s="73" t="s">
        <v>94</v>
      </c>
      <c r="B13" s="74"/>
      <c r="C13" s="74">
        <f>IF(RES_hh_tesh_in!C13=0,0,RES_hh_tesh_in!C13/RES_summary!C$21)</f>
        <v>22.491075154557322</v>
      </c>
      <c r="D13" s="74">
        <f>IF(RES_hh_tesh_in!D13=0,0,RES_hh_tesh_in!D13/RES_summary!D$21)</f>
        <v>24.38948472103154</v>
      </c>
      <c r="E13" s="74">
        <f>IF(RES_hh_tesh_in!E13=0,0,RES_hh_tesh_in!E13/RES_summary!E$21)</f>
        <v>24.040692618521998</v>
      </c>
      <c r="F13" s="74">
        <f>IF(RES_hh_tesh_in!F13=0,0,RES_hh_tesh_in!F13/RES_summary!F$21)</f>
        <v>21.378655374127643</v>
      </c>
      <c r="G13" s="74">
        <f>IF(RES_hh_tesh_in!G13=0,0,RES_hh_tesh_in!G13/RES_summary!G$21)</f>
        <v>17.483985055451193</v>
      </c>
      <c r="H13" s="74">
        <f>IF(RES_hh_tesh_in!H13=0,0,RES_hh_tesh_in!H13/RES_summary!H$21)</f>
        <v>17.91907987228705</v>
      </c>
      <c r="I13" s="74">
        <f>IF(RES_hh_tesh_in!I13=0,0,RES_hh_tesh_in!I13/RES_summary!I$21)</f>
        <v>20.491276106526694</v>
      </c>
      <c r="J13" s="74">
        <f>IF(RES_hh_tesh_in!J13=0,0,RES_hh_tesh_in!J13/RES_summary!J$21)</f>
        <v>16.43936930945053</v>
      </c>
      <c r="K13" s="74">
        <f>IF(RES_hh_tesh_in!K13=0,0,RES_hh_tesh_in!K13/RES_summary!K$21)</f>
        <v>14.790427421541278</v>
      </c>
      <c r="L13" s="74">
        <f>IF(RES_hh_tesh_in!L13=0,0,RES_hh_tesh_in!L13/RES_summary!L$21)</f>
        <v>0</v>
      </c>
      <c r="M13" s="74">
        <f>IF(RES_hh_tesh_in!M13=0,0,RES_hh_tesh_in!M13/RES_summary!M$21)</f>
        <v>13.18512839362119</v>
      </c>
      <c r="N13" s="74">
        <f>IF(RES_hh_tesh_in!N13=0,0,RES_hh_tesh_in!N13/RES_summary!N$21)</f>
        <v>6.018795554004706</v>
      </c>
      <c r="O13" s="74">
        <f>IF(RES_hh_tesh_in!O13=0,0,RES_hh_tesh_in!O13/RES_summary!O$21)</f>
        <v>2.6490609770711733</v>
      </c>
      <c r="P13" s="74">
        <f>IF(RES_hh_tesh_in!P13=0,0,RES_hh_tesh_in!P13/RES_summary!P$21)</f>
        <v>5.7334107346071113</v>
      </c>
      <c r="Q13" s="74">
        <f>IF(RES_hh_tesh_in!Q13=0,0,RES_hh_tesh_in!Q13/RES_summary!Q$21)</f>
        <v>11.342277656258018</v>
      </c>
      <c r="R13" s="74">
        <f>IF(RES_hh_tesh_in!R13=0,0,RES_hh_tesh_in!R13/RES_summary!R$21)</f>
        <v>11.268034497375218</v>
      </c>
      <c r="S13" s="74">
        <f>IF(RES_hh_tesh_in!S13=0,0,RES_hh_tesh_in!S13/RES_summary!S$21)</f>
        <v>13.139618918181659</v>
      </c>
      <c r="T13" s="74">
        <f>IF(RES_hh_tesh_in!T13=0,0,RES_hh_tesh_in!T13/RES_summary!T$21)</f>
        <v>11.321941312031873</v>
      </c>
      <c r="U13" s="74">
        <f>IF(RES_hh_tesh_in!U13=0,0,RES_hh_tesh_in!U13/RES_summary!U$21)</f>
        <v>14.357683530382662</v>
      </c>
      <c r="V13" s="74">
        <f>IF(RES_hh_tesh_in!V13=0,0,RES_hh_tesh_in!V13/RES_summary!V$21)</f>
        <v>14.775404377028917</v>
      </c>
      <c r="W13" s="74">
        <f>IF(RES_hh_tesh_in!W13=0,0,RES_hh_tesh_in!W13/RES_summary!W$21)</f>
        <v>13.450029728248071</v>
      </c>
      <c r="X13" s="74">
        <f>IF(RES_hh_tesh_in!X13=0,0,RES_hh_tesh_in!X13/RES_summary!X$21)</f>
        <v>14.98678439473918</v>
      </c>
      <c r="Y13" s="74">
        <f>IF(RES_hh_tesh_in!Y13=0,0,RES_hh_tesh_in!Y13/RES_summary!Y$21)</f>
        <v>0</v>
      </c>
      <c r="DA13" s="90" t="s">
        <v>917</v>
      </c>
    </row>
    <row r="14" spans="1:105" ht="12" customHeight="1" x14ac:dyDescent="0.25">
      <c r="A14" s="75" t="s">
        <v>97</v>
      </c>
      <c r="B14" s="76"/>
      <c r="C14" s="76">
        <f>IF(RES_hh_tesh_in!C14=0,0,RES_hh_tesh_in!C14/RES_summary!C$21)</f>
        <v>0.23852149640717127</v>
      </c>
      <c r="D14" s="76">
        <f>IF(RES_hh_tesh_in!D14=0,0,RES_hh_tesh_in!D14/RES_summary!D$21)</f>
        <v>0.25710635347001937</v>
      </c>
      <c r="E14" s="76">
        <f>IF(RES_hh_tesh_in!E14=0,0,RES_hh_tesh_in!E14/RES_summary!E$21)</f>
        <v>0.24644127291461021</v>
      </c>
      <c r="F14" s="76">
        <f>IF(RES_hh_tesh_in!F14=0,0,RES_hh_tesh_in!F14/RES_summary!F$21)</f>
        <v>0.2302263357016803</v>
      </c>
      <c r="G14" s="76">
        <f>IF(RES_hh_tesh_in!G14=0,0,RES_hh_tesh_in!G14/RES_summary!G$21)</f>
        <v>0.18407116958639924</v>
      </c>
      <c r="H14" s="76">
        <f>IF(RES_hh_tesh_in!H14=0,0,RES_hh_tesh_in!H14/RES_summary!H$21)</f>
        <v>0.17385453257906477</v>
      </c>
      <c r="I14" s="76">
        <f>IF(RES_hh_tesh_in!I14=0,0,RES_hh_tesh_in!I14/RES_summary!I$21)</f>
        <v>0.13003939252347277</v>
      </c>
      <c r="J14" s="76">
        <f>IF(RES_hh_tesh_in!J14=0,0,RES_hh_tesh_in!J14/RES_summary!J$21)</f>
        <v>0.10597536064826429</v>
      </c>
      <c r="K14" s="76">
        <f>IF(RES_hh_tesh_in!K14=0,0,RES_hh_tesh_in!K14/RES_summary!K$21)</f>
        <v>0.12325085837781634</v>
      </c>
      <c r="L14" s="76">
        <f>IF(RES_hh_tesh_in!L14=0,0,RES_hh_tesh_in!L14/RES_summary!L$21)</f>
        <v>0.10213838264891151</v>
      </c>
      <c r="M14" s="76">
        <f>IF(RES_hh_tesh_in!M14=0,0,RES_hh_tesh_in!M14/RES_summary!M$21)</f>
        <v>0.12955151578436763</v>
      </c>
      <c r="N14" s="76">
        <f>IF(RES_hh_tesh_in!N14=0,0,RES_hh_tesh_in!N14/RES_summary!N$21)</f>
        <v>9.5554841163031146E-2</v>
      </c>
      <c r="O14" s="76">
        <f>IF(RES_hh_tesh_in!O14=0,0,RES_hh_tesh_in!O14/RES_summary!O$21)</f>
        <v>8.5606703123468991E-2</v>
      </c>
      <c r="P14" s="76">
        <f>IF(RES_hh_tesh_in!P14=0,0,RES_hh_tesh_in!P14/RES_summary!P$21)</f>
        <v>9.3115669921339475E-2</v>
      </c>
      <c r="Q14" s="76">
        <f>IF(RES_hh_tesh_in!Q14=0,0,RES_hh_tesh_in!Q14/RES_summary!Q$21)</f>
        <v>8.8553367350349188E-2</v>
      </c>
      <c r="R14" s="76">
        <f>IF(RES_hh_tesh_in!R14=0,0,RES_hh_tesh_in!R14/RES_summary!R$21)</f>
        <v>7.9733883291014912E-2</v>
      </c>
      <c r="S14" s="76">
        <f>IF(RES_hh_tesh_in!S14=0,0,RES_hh_tesh_in!S14/RES_summary!S$21)</f>
        <v>9.5378113408664672E-2</v>
      </c>
      <c r="T14" s="76">
        <f>IF(RES_hh_tesh_in!T14=0,0,RES_hh_tesh_in!T14/RES_summary!T$21)</f>
        <v>5.2150431095535632E-2</v>
      </c>
      <c r="U14" s="76">
        <f>IF(RES_hh_tesh_in!U14=0,0,RES_hh_tesh_in!U14/RES_summary!U$21)</f>
        <v>0.10555000785495673</v>
      </c>
      <c r="V14" s="76">
        <f>IF(RES_hh_tesh_in!V14=0,0,RES_hh_tesh_in!V14/RES_summary!V$21)</f>
        <v>0.11864226369786884</v>
      </c>
      <c r="W14" s="76">
        <f>IF(RES_hh_tesh_in!W14=0,0,RES_hh_tesh_in!W14/RES_summary!W$21)</f>
        <v>0.10698886735893026</v>
      </c>
      <c r="X14" s="76">
        <f>IF(RES_hh_tesh_in!X14=0,0,RES_hh_tesh_in!X14/RES_summary!X$21)</f>
        <v>0.11333199280134326</v>
      </c>
      <c r="Y14" s="76">
        <f>IF(RES_hh_tesh_in!Y14=0,0,RES_hh_tesh_in!Y14/RES_summary!Y$21)</f>
        <v>9.0108731242568227E-2</v>
      </c>
      <c r="DA14" s="91" t="s">
        <v>918</v>
      </c>
    </row>
    <row r="15" spans="1:105" ht="12.95" customHeight="1" x14ac:dyDescent="0.25">
      <c r="A15" s="68" t="s">
        <v>92</v>
      </c>
      <c r="B15" s="69"/>
      <c r="C15" s="69">
        <f>IF(RES_hh_tesh_in!C15=0,0,RES_hh_tesh_in!C15/RES_summary!C$21)</f>
        <v>0</v>
      </c>
      <c r="D15" s="69">
        <f>IF(RES_hh_tesh_in!D15=0,0,RES_hh_tesh_in!D15/RES_summary!D$21)</f>
        <v>9.5590666984759327</v>
      </c>
      <c r="E15" s="69">
        <f>IF(RES_hh_tesh_in!E15=0,0,RES_hh_tesh_in!E15/RES_summary!E$21)</f>
        <v>25.390495905667059</v>
      </c>
      <c r="F15" s="69">
        <f>IF(RES_hh_tesh_in!F15=0,0,RES_hh_tesh_in!F15/RES_summary!F$21)</f>
        <v>25.058163515251877</v>
      </c>
      <c r="G15" s="69">
        <f>IF(RES_hh_tesh_in!G15=0,0,RES_hh_tesh_in!G15/RES_summary!G$21)</f>
        <v>28.274495167041842</v>
      </c>
      <c r="H15" s="69">
        <f>IF(RES_hh_tesh_in!H15=0,0,RES_hh_tesh_in!H15/RES_summary!H$21)</f>
        <v>33.15283274361984</v>
      </c>
      <c r="I15" s="69">
        <f>IF(RES_hh_tesh_in!I15=0,0,RES_hh_tesh_in!I15/RES_summary!I$21)</f>
        <v>37.625998847944857</v>
      </c>
      <c r="J15" s="69">
        <f>IF(RES_hh_tesh_in!J15=0,0,RES_hh_tesh_in!J15/RES_summary!J$21)</f>
        <v>23.322329792159699</v>
      </c>
      <c r="K15" s="69">
        <f>IF(RES_hh_tesh_in!K15=0,0,RES_hh_tesh_in!K15/RES_summary!K$21)</f>
        <v>19.500333651603238</v>
      </c>
      <c r="L15" s="69">
        <f>IF(RES_hh_tesh_in!L15=0,0,RES_hh_tesh_in!L15/RES_summary!L$21)</f>
        <v>24.555251871932601</v>
      </c>
      <c r="M15" s="69">
        <f>IF(RES_hh_tesh_in!M15=0,0,RES_hh_tesh_in!M15/RES_summary!M$21)</f>
        <v>19.178686743015813</v>
      </c>
      <c r="N15" s="69">
        <f>IF(RES_hh_tesh_in!N15=0,0,RES_hh_tesh_in!N15/RES_summary!N$21)</f>
        <v>22.476562413381593</v>
      </c>
      <c r="O15" s="69">
        <f>IF(RES_hh_tesh_in!O15=0,0,RES_hh_tesh_in!O15/RES_summary!O$21)</f>
        <v>17.05336108748531</v>
      </c>
      <c r="P15" s="69">
        <f>IF(RES_hh_tesh_in!P15=0,0,RES_hh_tesh_in!P15/RES_summary!P$21)</f>
        <v>13.844659411404541</v>
      </c>
      <c r="Q15" s="69">
        <f>IF(RES_hh_tesh_in!Q15=0,0,RES_hh_tesh_in!Q15/RES_summary!Q$21)</f>
        <v>13.939650686995257</v>
      </c>
      <c r="R15" s="69">
        <f>IF(RES_hh_tesh_in!R15=0,0,RES_hh_tesh_in!R15/RES_summary!R$21)</f>
        <v>22.331188884912542</v>
      </c>
      <c r="S15" s="69">
        <f>IF(RES_hh_tesh_in!S15=0,0,RES_hh_tesh_in!S15/RES_summary!S$21)</f>
        <v>25.788525385012353</v>
      </c>
      <c r="T15" s="69">
        <f>IF(RES_hh_tesh_in!T15=0,0,RES_hh_tesh_in!T15/RES_summary!T$21)</f>
        <v>34.578996786001589</v>
      </c>
      <c r="U15" s="69">
        <f>IF(RES_hh_tesh_in!U15=0,0,RES_hh_tesh_in!U15/RES_summary!U$21)</f>
        <v>30.818923162014244</v>
      </c>
      <c r="V15" s="69">
        <f>IF(RES_hh_tesh_in!V15=0,0,RES_hh_tesh_in!V15/RES_summary!V$21)</f>
        <v>22.326088923038657</v>
      </c>
      <c r="W15" s="69">
        <f>IF(RES_hh_tesh_in!W15=0,0,RES_hh_tesh_in!W15/RES_summary!W$21)</f>
        <v>17.006647415066027</v>
      </c>
      <c r="X15" s="69">
        <f>IF(RES_hh_tesh_in!X15=0,0,RES_hh_tesh_in!X15/RES_summary!X$21)</f>
        <v>13.478121472646237</v>
      </c>
      <c r="Y15" s="69">
        <f>IF(RES_hh_tesh_in!Y15=0,0,RES_hh_tesh_in!Y15/RES_summary!Y$21)</f>
        <v>17.689198401635434</v>
      </c>
      <c r="DA15" s="88" t="s">
        <v>919</v>
      </c>
    </row>
    <row r="16" spans="1:105" ht="12" customHeight="1" x14ac:dyDescent="0.25">
      <c r="A16" s="28" t="s">
        <v>91</v>
      </c>
      <c r="B16" s="72"/>
      <c r="C16" s="72">
        <f>IF(RES_hh_tesh_in!C16=0,0,RES_hh_tesh_in!C16/RES_summary!C$21)</f>
        <v>0</v>
      </c>
      <c r="D16" s="72">
        <f>IF(RES_hh_tesh_in!D16=0,0,RES_hh_tesh_in!D16/RES_summary!D$21)</f>
        <v>9.5590666984759327</v>
      </c>
      <c r="E16" s="72">
        <f>IF(RES_hh_tesh_in!E16=0,0,RES_hh_tesh_in!E16/RES_summary!E$21)</f>
        <v>25.390495905667059</v>
      </c>
      <c r="F16" s="72">
        <f>IF(RES_hh_tesh_in!F16=0,0,RES_hh_tesh_in!F16/RES_summary!F$21)</f>
        <v>25.058163515251877</v>
      </c>
      <c r="G16" s="72">
        <f>IF(RES_hh_tesh_in!G16=0,0,RES_hh_tesh_in!G16/RES_summary!G$21)</f>
        <v>28.274495167041842</v>
      </c>
      <c r="H16" s="72">
        <f>IF(RES_hh_tesh_in!H16=0,0,RES_hh_tesh_in!H16/RES_summary!H$21)</f>
        <v>33.15283274361984</v>
      </c>
      <c r="I16" s="72">
        <f>IF(RES_hh_tesh_in!I16=0,0,RES_hh_tesh_in!I16/RES_summary!I$21)</f>
        <v>37.625998847944857</v>
      </c>
      <c r="J16" s="72">
        <f>IF(RES_hh_tesh_in!J16=0,0,RES_hh_tesh_in!J16/RES_summary!J$21)</f>
        <v>23.322329792159699</v>
      </c>
      <c r="K16" s="72">
        <f>IF(RES_hh_tesh_in!K16=0,0,RES_hh_tesh_in!K16/RES_summary!K$21)</f>
        <v>19.500333651603238</v>
      </c>
      <c r="L16" s="72">
        <f>IF(RES_hh_tesh_in!L16=0,0,RES_hh_tesh_in!L16/RES_summary!L$21)</f>
        <v>24.555251871932601</v>
      </c>
      <c r="M16" s="72">
        <f>IF(RES_hh_tesh_in!M16=0,0,RES_hh_tesh_in!M16/RES_summary!M$21)</f>
        <v>19.178686743015813</v>
      </c>
      <c r="N16" s="72">
        <f>IF(RES_hh_tesh_in!N16=0,0,RES_hh_tesh_in!N16/RES_summary!N$21)</f>
        <v>22.476562413381593</v>
      </c>
      <c r="O16" s="72">
        <f>IF(RES_hh_tesh_in!O16=0,0,RES_hh_tesh_in!O16/RES_summary!O$21)</f>
        <v>17.05336108748531</v>
      </c>
      <c r="P16" s="72">
        <f>IF(RES_hh_tesh_in!P16=0,0,RES_hh_tesh_in!P16/RES_summary!P$21)</f>
        <v>13.844659411404541</v>
      </c>
      <c r="Q16" s="72">
        <f>IF(RES_hh_tesh_in!Q16=0,0,RES_hh_tesh_in!Q16/RES_summary!Q$21)</f>
        <v>13.939650686995257</v>
      </c>
      <c r="R16" s="72">
        <f>IF(RES_hh_tesh_in!R16=0,0,RES_hh_tesh_in!R16/RES_summary!R$21)</f>
        <v>22.331188884912542</v>
      </c>
      <c r="S16" s="72">
        <f>IF(RES_hh_tesh_in!S16=0,0,RES_hh_tesh_in!S16/RES_summary!S$21)</f>
        <v>25.788525385012353</v>
      </c>
      <c r="T16" s="72">
        <f>IF(RES_hh_tesh_in!T16=0,0,RES_hh_tesh_in!T16/RES_summary!T$21)</f>
        <v>34.578996786001589</v>
      </c>
      <c r="U16" s="72">
        <f>IF(RES_hh_tesh_in!U16=0,0,RES_hh_tesh_in!U16/RES_summary!U$21)</f>
        <v>30.818923162014244</v>
      </c>
      <c r="V16" s="72">
        <f>IF(RES_hh_tesh_in!V16=0,0,RES_hh_tesh_in!V16/RES_summary!V$21)</f>
        <v>22.326088923038657</v>
      </c>
      <c r="W16" s="72">
        <f>IF(RES_hh_tesh_in!W16=0,0,RES_hh_tesh_in!W16/RES_summary!W$21)</f>
        <v>17.006647415066027</v>
      </c>
      <c r="X16" s="72">
        <f>IF(RES_hh_tesh_in!X16=0,0,RES_hh_tesh_in!X16/RES_summary!X$21)</f>
        <v>13.478121472646237</v>
      </c>
      <c r="Y16" s="72">
        <f>IF(RES_hh_tesh_in!Y16=0,0,RES_hh_tesh_in!Y16/RES_summary!Y$21)</f>
        <v>17.689198401635434</v>
      </c>
      <c r="DA16" s="89" t="s">
        <v>920</v>
      </c>
    </row>
    <row r="17" spans="1:105" ht="12.95" customHeight="1" x14ac:dyDescent="0.25">
      <c r="A17" s="68" t="s">
        <v>55</v>
      </c>
      <c r="B17" s="69"/>
      <c r="C17" s="69">
        <f>IF(RES_hh_tesh_in!C17=0,0,RES_hh_tesh_in!C17/RES_summary!C$21)</f>
        <v>13.463134605557388</v>
      </c>
      <c r="D17" s="69">
        <f>IF(RES_hh_tesh_in!D17=0,0,RES_hh_tesh_in!D17/RES_summary!D$21)</f>
        <v>14.272487082378074</v>
      </c>
      <c r="E17" s="69">
        <f>IF(RES_hh_tesh_in!E17=0,0,RES_hh_tesh_in!E17/RES_summary!E$21)</f>
        <v>15.113563367455869</v>
      </c>
      <c r="F17" s="69">
        <f>IF(RES_hh_tesh_in!F17=0,0,RES_hh_tesh_in!F17/RES_summary!F$21)</f>
        <v>15.687952397476385</v>
      </c>
      <c r="G17" s="69">
        <f>IF(RES_hh_tesh_in!G17=0,0,RES_hh_tesh_in!G17/RES_summary!G$21)</f>
        <v>16.700969607916594</v>
      </c>
      <c r="H17" s="69">
        <f>IF(RES_hh_tesh_in!H17=0,0,RES_hh_tesh_in!H17/RES_summary!H$21)</f>
        <v>16.493644559269182</v>
      </c>
      <c r="I17" s="69">
        <f>IF(RES_hh_tesh_in!I17=0,0,RES_hh_tesh_in!I17/RES_summary!I$21)</f>
        <v>18.195139936946411</v>
      </c>
      <c r="J17" s="69">
        <f>IF(RES_hh_tesh_in!J17=0,0,RES_hh_tesh_in!J17/RES_summary!J$21)</f>
        <v>17.450177323237014</v>
      </c>
      <c r="K17" s="69">
        <f>IF(RES_hh_tesh_in!K17=0,0,RES_hh_tesh_in!K17/RES_summary!K$21)</f>
        <v>17.263186708599669</v>
      </c>
      <c r="L17" s="69">
        <f>IF(RES_hh_tesh_in!L17=0,0,RES_hh_tesh_in!L17/RES_summary!L$21)</f>
        <v>16.964831825486581</v>
      </c>
      <c r="M17" s="69">
        <f>IF(RES_hh_tesh_in!M17=0,0,RES_hh_tesh_in!M17/RES_summary!M$21)</f>
        <v>16.837178704342328</v>
      </c>
      <c r="N17" s="69">
        <f>IF(RES_hh_tesh_in!N17=0,0,RES_hh_tesh_in!N17/RES_summary!N$21)</f>
        <v>15.703863363004945</v>
      </c>
      <c r="O17" s="69">
        <f>IF(RES_hh_tesh_in!O17=0,0,RES_hh_tesh_in!O17/RES_summary!O$21)</f>
        <v>14.368429866295783</v>
      </c>
      <c r="P17" s="69">
        <f>IF(RES_hh_tesh_in!P17=0,0,RES_hh_tesh_in!P17/RES_summary!P$21)</f>
        <v>14.103125507967402</v>
      </c>
      <c r="Q17" s="69">
        <f>IF(RES_hh_tesh_in!Q17=0,0,RES_hh_tesh_in!Q17/RES_summary!Q$21)</f>
        <v>14.482189761246811</v>
      </c>
      <c r="R17" s="69">
        <f>IF(RES_hh_tesh_in!R17=0,0,RES_hh_tesh_in!R17/RES_summary!R$21)</f>
        <v>14.915411057383375</v>
      </c>
      <c r="S17" s="69">
        <f>IF(RES_hh_tesh_in!S17=0,0,RES_hh_tesh_in!S17/RES_summary!S$21)</f>
        <v>15.579698269936804</v>
      </c>
      <c r="T17" s="69">
        <f>IF(RES_hh_tesh_in!T17=0,0,RES_hh_tesh_in!T17/RES_summary!T$21)</f>
        <v>15.14386077020988</v>
      </c>
      <c r="U17" s="69">
        <f>IF(RES_hh_tesh_in!U17=0,0,RES_hh_tesh_in!U17/RES_summary!U$21)</f>
        <v>14.84170511815932</v>
      </c>
      <c r="V17" s="69">
        <f>IF(RES_hh_tesh_in!V17=0,0,RES_hh_tesh_in!V17/RES_summary!V$21)</f>
        <v>14.942085518978637</v>
      </c>
      <c r="W17" s="69">
        <f>IF(RES_hh_tesh_in!W17=0,0,RES_hh_tesh_in!W17/RES_summary!W$21)</f>
        <v>14.852849871537829</v>
      </c>
      <c r="X17" s="69">
        <f>IF(RES_hh_tesh_in!X17=0,0,RES_hh_tesh_in!X17/RES_summary!X$21)</f>
        <v>14.207309561213934</v>
      </c>
      <c r="Y17" s="69">
        <f>IF(RES_hh_tesh_in!Y17=0,0,RES_hh_tesh_in!Y17/RES_summary!Y$21)</f>
        <v>13.454782462103006</v>
      </c>
      <c r="DA17" s="88" t="s">
        <v>921</v>
      </c>
    </row>
    <row r="18" spans="1:105" ht="12" customHeight="1" x14ac:dyDescent="0.25">
      <c r="A18" s="28" t="s">
        <v>51</v>
      </c>
      <c r="B18" s="72"/>
      <c r="C18" s="72">
        <f>IF(RES_hh_tesh_in!C18=0,0,RES_hh_tesh_in!C18/RES_summary!C$21)</f>
        <v>0</v>
      </c>
      <c r="D18" s="72">
        <f>IF(RES_hh_tesh_in!D18=0,0,RES_hh_tesh_in!D18/RES_summary!D$21)</f>
        <v>0</v>
      </c>
      <c r="E18" s="72">
        <f>IF(RES_hh_tesh_in!E18=0,0,RES_hh_tesh_in!E18/RES_summary!E$21)</f>
        <v>0</v>
      </c>
      <c r="F18" s="72">
        <f>IF(RES_hh_tesh_in!F18=0,0,RES_hh_tesh_in!F18/RES_summary!F$21)</f>
        <v>0</v>
      </c>
      <c r="G18" s="72">
        <f>IF(RES_hh_tesh_in!G18=0,0,RES_hh_tesh_in!G18/RES_summary!G$21)</f>
        <v>0</v>
      </c>
      <c r="H18" s="72">
        <f>IF(RES_hh_tesh_in!H18=0,0,RES_hh_tesh_in!H18/RES_summary!H$21)</f>
        <v>0</v>
      </c>
      <c r="I18" s="72">
        <f>IF(RES_hh_tesh_in!I18=0,0,RES_hh_tesh_in!I18/RES_summary!I$21)</f>
        <v>0</v>
      </c>
      <c r="J18" s="72">
        <f>IF(RES_hh_tesh_in!J18=0,0,RES_hh_tesh_in!J18/RES_summary!J$21)</f>
        <v>0</v>
      </c>
      <c r="K18" s="72">
        <f>IF(RES_hh_tesh_in!K18=0,0,RES_hh_tesh_in!K18/RES_summary!K$21)</f>
        <v>0</v>
      </c>
      <c r="L18" s="72">
        <f>IF(RES_hh_tesh_in!L18=0,0,RES_hh_tesh_in!L18/RES_summary!L$21)</f>
        <v>0</v>
      </c>
      <c r="M18" s="72">
        <f>IF(RES_hh_tesh_in!M18=0,0,RES_hh_tesh_in!M18/RES_summary!M$21)</f>
        <v>0</v>
      </c>
      <c r="N18" s="72">
        <f>IF(RES_hh_tesh_in!N18=0,0,RES_hh_tesh_in!N18/RES_summary!N$21)</f>
        <v>0</v>
      </c>
      <c r="O18" s="72">
        <f>IF(RES_hh_tesh_in!O18=0,0,RES_hh_tesh_in!O18/RES_summary!O$21)</f>
        <v>0</v>
      </c>
      <c r="P18" s="72">
        <f>IF(RES_hh_tesh_in!P18=0,0,RES_hh_tesh_in!P18/RES_summary!P$21)</f>
        <v>0</v>
      </c>
      <c r="Q18" s="72">
        <f>IF(RES_hh_tesh_in!Q18=0,0,RES_hh_tesh_in!Q18/RES_summary!Q$21)</f>
        <v>0</v>
      </c>
      <c r="R18" s="72">
        <f>IF(RES_hh_tesh_in!R18=0,0,RES_hh_tesh_in!R18/RES_summary!R$21)</f>
        <v>0</v>
      </c>
      <c r="S18" s="72">
        <f>IF(RES_hh_tesh_in!S18=0,0,RES_hh_tesh_in!S18/RES_summary!S$21)</f>
        <v>0</v>
      </c>
      <c r="T18" s="72">
        <f>IF(RES_hh_tesh_in!T18=0,0,RES_hh_tesh_in!T18/RES_summary!T$21)</f>
        <v>0</v>
      </c>
      <c r="U18" s="72">
        <f>IF(RES_hh_tesh_in!U18=0,0,RES_hh_tesh_in!U18/RES_summary!U$21)</f>
        <v>0</v>
      </c>
      <c r="V18" s="72">
        <f>IF(RES_hh_tesh_in!V18=0,0,RES_hh_tesh_in!V18/RES_summary!V$21)</f>
        <v>0</v>
      </c>
      <c r="W18" s="72">
        <f>IF(RES_hh_tesh_in!W18=0,0,RES_hh_tesh_in!W18/RES_summary!W$21)</f>
        <v>0</v>
      </c>
      <c r="X18" s="72">
        <f>IF(RES_hh_tesh_in!X18=0,0,RES_hh_tesh_in!X18/RES_summary!X$21)</f>
        <v>0</v>
      </c>
      <c r="Y18" s="72">
        <f>IF(RES_hh_tesh_in!Y18=0,0,RES_hh_tesh_in!Y18/RES_summary!Y$21)</f>
        <v>0</v>
      </c>
      <c r="DA18" s="89" t="s">
        <v>922</v>
      </c>
    </row>
    <row r="19" spans="1:105" s="2" customFormat="1" ht="12" customHeight="1" x14ac:dyDescent="0.25">
      <c r="A19" s="28" t="s">
        <v>74</v>
      </c>
      <c r="B19" s="72"/>
      <c r="C19" s="72">
        <f>IF(RES_hh_tesh_in!C19=0,0,RES_hh_tesh_in!C19/RES_summary!C$21)</f>
        <v>12.492376337018472</v>
      </c>
      <c r="D19" s="72">
        <f>IF(RES_hh_tesh_in!D19=0,0,RES_hh_tesh_in!D19/RES_summary!D$21)</f>
        <v>14.577059627632691</v>
      </c>
      <c r="E19" s="72">
        <f>IF(RES_hh_tesh_in!E19=0,0,RES_hh_tesh_in!E19/RES_summary!E$21)</f>
        <v>15.304861865050198</v>
      </c>
      <c r="F19" s="72">
        <f>IF(RES_hh_tesh_in!F19=0,0,RES_hh_tesh_in!F19/RES_summary!F$21)</f>
        <v>15.542875062723358</v>
      </c>
      <c r="G19" s="72">
        <f>IF(RES_hh_tesh_in!G19=0,0,RES_hh_tesh_in!G19/RES_summary!G$21)</f>
        <v>16.73733707374295</v>
      </c>
      <c r="H19" s="72">
        <f>IF(RES_hh_tesh_in!H19=0,0,RES_hh_tesh_in!H19/RES_summary!H$21)</f>
        <v>15.801795296008063</v>
      </c>
      <c r="I19" s="72">
        <f>IF(RES_hh_tesh_in!I19=0,0,RES_hh_tesh_in!I19/RES_summary!I$21)</f>
        <v>15.486082715159348</v>
      </c>
      <c r="J19" s="72">
        <f>IF(RES_hh_tesh_in!J19=0,0,RES_hh_tesh_in!J19/RES_summary!J$21)</f>
        <v>16.246583978262066</v>
      </c>
      <c r="K19" s="72">
        <f>IF(RES_hh_tesh_in!K19=0,0,RES_hh_tesh_in!K19/RES_summary!K$21)</f>
        <v>16.590479807537886</v>
      </c>
      <c r="L19" s="72">
        <f>IF(RES_hh_tesh_in!L19=0,0,RES_hh_tesh_in!L19/RES_summary!L$21)</f>
        <v>16.253827777600577</v>
      </c>
      <c r="M19" s="72">
        <f>IF(RES_hh_tesh_in!M19=0,0,RES_hh_tesh_in!M19/RES_summary!M$21)</f>
        <v>15.829316287987455</v>
      </c>
      <c r="N19" s="72">
        <f>IF(RES_hh_tesh_in!N19=0,0,RES_hh_tesh_in!N19/RES_summary!N$21)</f>
        <v>13.444946187961524</v>
      </c>
      <c r="O19" s="72">
        <f>IF(RES_hh_tesh_in!O19=0,0,RES_hh_tesh_in!O19/RES_summary!O$21)</f>
        <v>6.2550480839572788</v>
      </c>
      <c r="P19" s="72">
        <f>IF(RES_hh_tesh_in!P19=0,0,RES_hh_tesh_in!P19/RES_summary!P$21)</f>
        <v>9.8965404651958426</v>
      </c>
      <c r="Q19" s="72">
        <f>IF(RES_hh_tesh_in!Q19=0,0,RES_hh_tesh_in!Q19/RES_summary!Q$21)</f>
        <v>15.794534446513913</v>
      </c>
      <c r="R19" s="72">
        <f>IF(RES_hh_tesh_in!R19=0,0,RES_hh_tesh_in!R19/RES_summary!R$21)</f>
        <v>15.795495776366863</v>
      </c>
      <c r="S19" s="72">
        <f>IF(RES_hh_tesh_in!S19=0,0,RES_hh_tesh_in!S19/RES_summary!S$21)</f>
        <v>16.006209404940122</v>
      </c>
      <c r="T19" s="72">
        <f>IF(RES_hh_tesh_in!T19=0,0,RES_hh_tesh_in!T19/RES_summary!T$21)</f>
        <v>15.767559040272419</v>
      </c>
      <c r="U19" s="72">
        <f>IF(RES_hh_tesh_in!U19=0,0,RES_hh_tesh_in!U19/RES_summary!U$21)</f>
        <v>15.248891230431241</v>
      </c>
      <c r="V19" s="72">
        <f>IF(RES_hh_tesh_in!V19=0,0,RES_hh_tesh_in!V19/RES_summary!V$21)</f>
        <v>12.27804721189759</v>
      </c>
      <c r="W19" s="72">
        <f>IF(RES_hh_tesh_in!W19=0,0,RES_hh_tesh_in!W19/RES_summary!W$21)</f>
        <v>11.715338260141209</v>
      </c>
      <c r="X19" s="72">
        <f>IF(RES_hh_tesh_in!X19=0,0,RES_hh_tesh_in!X19/RES_summary!X$21)</f>
        <v>12.066770373909524</v>
      </c>
      <c r="Y19" s="72">
        <f>IF(RES_hh_tesh_in!Y19=0,0,RES_hh_tesh_in!Y19/RES_summary!Y$21)</f>
        <v>9.7663315264628494</v>
      </c>
      <c r="DA19" s="89" t="s">
        <v>923</v>
      </c>
    </row>
    <row r="20" spans="1:105" ht="12" customHeight="1" x14ac:dyDescent="0.25">
      <c r="A20" s="28" t="s">
        <v>200</v>
      </c>
      <c r="B20" s="72"/>
      <c r="C20" s="72">
        <f>IF(RES_hh_tesh_in!C20=0,0,RES_hh_tesh_in!C20/RES_summary!C$21)</f>
        <v>11.81698825554257</v>
      </c>
      <c r="D20" s="72">
        <f>IF(RES_hh_tesh_in!D20=0,0,RES_hh_tesh_in!D20/RES_summary!D$21)</f>
        <v>14.363437790183525</v>
      </c>
      <c r="E20" s="72">
        <f>IF(RES_hh_tesh_in!E20=0,0,RES_hh_tesh_in!E20/RES_summary!E$21)</f>
        <v>15.544988053383308</v>
      </c>
      <c r="F20" s="72">
        <f>IF(RES_hh_tesh_in!F20=0,0,RES_hh_tesh_in!F20/RES_summary!F$21)</f>
        <v>15.418082707864599</v>
      </c>
      <c r="G20" s="72">
        <f>IF(RES_hh_tesh_in!G20=0,0,RES_hh_tesh_in!G20/RES_summary!G$21)</f>
        <v>15.630841633200204</v>
      </c>
      <c r="H20" s="72">
        <f>IF(RES_hh_tesh_in!H20=0,0,RES_hh_tesh_in!H20/RES_summary!H$21)</f>
        <v>17.436849345375869</v>
      </c>
      <c r="I20" s="72">
        <f>IF(RES_hh_tesh_in!I20=0,0,RES_hh_tesh_in!I20/RES_summary!I$21)</f>
        <v>16.692399582585871</v>
      </c>
      <c r="J20" s="72">
        <f>IF(RES_hh_tesh_in!J20=0,0,RES_hh_tesh_in!J20/RES_summary!J$21)</f>
        <v>16.558040743661781</v>
      </c>
      <c r="K20" s="72">
        <f>IF(RES_hh_tesh_in!K20=0,0,RES_hh_tesh_in!K20/RES_summary!K$21)</f>
        <v>16.539916425095804</v>
      </c>
      <c r="L20" s="72">
        <f>IF(RES_hh_tesh_in!L20=0,0,RES_hh_tesh_in!L20/RES_summary!L$21)</f>
        <v>15.538072954007427</v>
      </c>
      <c r="M20" s="72">
        <f>IF(RES_hh_tesh_in!M20=0,0,RES_hh_tesh_in!M20/RES_summary!M$21)</f>
        <v>15.54759642830415</v>
      </c>
      <c r="N20" s="72">
        <f>IF(RES_hh_tesh_in!N20=0,0,RES_hh_tesh_in!N20/RES_summary!N$21)</f>
        <v>13.334090424856504</v>
      </c>
      <c r="O20" s="72">
        <f>IF(RES_hh_tesh_in!O20=0,0,RES_hh_tesh_in!O20/RES_summary!O$21)</f>
        <v>6.4346082084929908</v>
      </c>
      <c r="P20" s="72">
        <f>IF(RES_hh_tesh_in!P20=0,0,RES_hh_tesh_in!P20/RES_summary!P$21)</f>
        <v>0.36487804332072532</v>
      </c>
      <c r="Q20" s="72">
        <f>IF(RES_hh_tesh_in!Q20=0,0,RES_hh_tesh_in!Q20/RES_summary!Q$21)</f>
        <v>15.410719271523284</v>
      </c>
      <c r="R20" s="72">
        <f>IF(RES_hh_tesh_in!R20=0,0,RES_hh_tesh_in!R20/RES_summary!R$21)</f>
        <v>14.802877541127016</v>
      </c>
      <c r="S20" s="72">
        <f>IF(RES_hh_tesh_in!S20=0,0,RES_hh_tesh_in!S20/RES_summary!S$21)</f>
        <v>14.821964192958152</v>
      </c>
      <c r="T20" s="72">
        <f>IF(RES_hh_tesh_in!T20=0,0,RES_hh_tesh_in!T20/RES_summary!T$21)</f>
        <v>0</v>
      </c>
      <c r="U20" s="72">
        <f>IF(RES_hh_tesh_in!U20=0,0,RES_hh_tesh_in!U20/RES_summary!U$21)</f>
        <v>17.015365143713815</v>
      </c>
      <c r="V20" s="72">
        <f>IF(RES_hh_tesh_in!V20=0,0,RES_hh_tesh_in!V20/RES_summary!V$21)</f>
        <v>17.16617281740038</v>
      </c>
      <c r="W20" s="72">
        <f>IF(RES_hh_tesh_in!W20=0,0,RES_hh_tesh_in!W20/RES_summary!W$21)</f>
        <v>14.093721478355825</v>
      </c>
      <c r="X20" s="72">
        <f>IF(RES_hh_tesh_in!X20=0,0,RES_hh_tesh_in!X20/RES_summary!X$21)</f>
        <v>9.7933717636143065</v>
      </c>
      <c r="Y20" s="72">
        <f>IF(RES_hh_tesh_in!Y20=0,0,RES_hh_tesh_in!Y20/RES_summary!Y$21)</f>
        <v>6.7899769519618944</v>
      </c>
      <c r="DA20" s="89" t="s">
        <v>924</v>
      </c>
    </row>
    <row r="21" spans="1:105" ht="12" customHeight="1" x14ac:dyDescent="0.25">
      <c r="A21" s="28" t="s">
        <v>189</v>
      </c>
      <c r="B21" s="72"/>
      <c r="C21" s="72">
        <f>IF(RES_hh_tesh_in!C21=0,0,RES_hh_tesh_in!C21/RES_summary!C$21)</f>
        <v>0</v>
      </c>
      <c r="D21" s="72">
        <f>IF(RES_hh_tesh_in!D21=0,0,RES_hh_tesh_in!D21/RES_summary!D$21)</f>
        <v>0</v>
      </c>
      <c r="E21" s="72">
        <f>IF(RES_hh_tesh_in!E21=0,0,RES_hh_tesh_in!E21/RES_summary!E$21)</f>
        <v>0</v>
      </c>
      <c r="F21" s="72">
        <f>IF(RES_hh_tesh_in!F21=0,0,RES_hh_tesh_in!F21/RES_summary!F$21)</f>
        <v>0</v>
      </c>
      <c r="G21" s="72">
        <f>IF(RES_hh_tesh_in!G21=0,0,RES_hh_tesh_in!G21/RES_summary!G$21)</f>
        <v>0</v>
      </c>
      <c r="H21" s="72">
        <f>IF(RES_hh_tesh_in!H21=0,0,RES_hh_tesh_in!H21/RES_summary!H$21)</f>
        <v>0</v>
      </c>
      <c r="I21" s="72">
        <f>IF(RES_hh_tesh_in!I21=0,0,RES_hh_tesh_in!I21/RES_summary!I$21)</f>
        <v>0</v>
      </c>
      <c r="J21" s="72">
        <f>IF(RES_hh_tesh_in!J21=0,0,RES_hh_tesh_in!J21/RES_summary!J$21)</f>
        <v>0</v>
      </c>
      <c r="K21" s="72">
        <f>IF(RES_hh_tesh_in!K21=0,0,RES_hh_tesh_in!K21/RES_summary!K$21)</f>
        <v>0</v>
      </c>
      <c r="L21" s="72">
        <f>IF(RES_hh_tesh_in!L21=0,0,RES_hh_tesh_in!L21/RES_summary!L$21)</f>
        <v>0</v>
      </c>
      <c r="M21" s="72">
        <f>IF(RES_hh_tesh_in!M21=0,0,RES_hh_tesh_in!M21/RES_summary!M$21)</f>
        <v>0</v>
      </c>
      <c r="N21" s="72">
        <f>IF(RES_hh_tesh_in!N21=0,0,RES_hh_tesh_in!N21/RES_summary!N$21)</f>
        <v>0</v>
      </c>
      <c r="O21" s="72">
        <f>IF(RES_hh_tesh_in!O21=0,0,RES_hh_tesh_in!O21/RES_summary!O$21)</f>
        <v>0</v>
      </c>
      <c r="P21" s="72">
        <f>IF(RES_hh_tesh_in!P21=0,0,RES_hh_tesh_in!P21/RES_summary!P$21)</f>
        <v>0</v>
      </c>
      <c r="Q21" s="72">
        <f>IF(RES_hh_tesh_in!Q21=0,0,RES_hh_tesh_in!Q21/RES_summary!Q$21)</f>
        <v>0</v>
      </c>
      <c r="R21" s="72">
        <f>IF(RES_hh_tesh_in!R21=0,0,RES_hh_tesh_in!R21/RES_summary!R$21)</f>
        <v>0</v>
      </c>
      <c r="S21" s="72">
        <f>IF(RES_hh_tesh_in!S21=0,0,RES_hh_tesh_in!S21/RES_summary!S$21)</f>
        <v>0</v>
      </c>
      <c r="T21" s="72">
        <f>IF(RES_hh_tesh_in!T21=0,0,RES_hh_tesh_in!T21/RES_summary!T$21)</f>
        <v>0</v>
      </c>
      <c r="U21" s="72">
        <f>IF(RES_hh_tesh_in!U21=0,0,RES_hh_tesh_in!U21/RES_summary!U$21)</f>
        <v>0</v>
      </c>
      <c r="V21" s="72">
        <f>IF(RES_hh_tesh_in!V21=0,0,RES_hh_tesh_in!V21/RES_summary!V$21)</f>
        <v>0</v>
      </c>
      <c r="W21" s="72">
        <f>IF(RES_hh_tesh_in!W21=0,0,RES_hh_tesh_in!W21/RES_summary!W$21)</f>
        <v>0</v>
      </c>
      <c r="X21" s="72">
        <f>IF(RES_hh_tesh_in!X21=0,0,RES_hh_tesh_in!X21/RES_summary!X$21)</f>
        <v>0</v>
      </c>
      <c r="Y21" s="72">
        <f>IF(RES_hh_tesh_in!Y21=0,0,RES_hh_tesh_in!Y21/RES_summary!Y$21)</f>
        <v>0</v>
      </c>
      <c r="DA21" s="89" t="s">
        <v>925</v>
      </c>
    </row>
    <row r="22" spans="1:105" ht="12" customHeight="1" x14ac:dyDescent="0.25">
      <c r="A22" s="28" t="s">
        <v>202</v>
      </c>
      <c r="B22" s="72"/>
      <c r="C22" s="72">
        <f>IF(RES_hh_tesh_in!C22=0,0,RES_hh_tesh_in!C22/RES_summary!C$21)</f>
        <v>0</v>
      </c>
      <c r="D22" s="72">
        <f>IF(RES_hh_tesh_in!D22=0,0,RES_hh_tesh_in!D22/RES_summary!D$21)</f>
        <v>14.225508317812254</v>
      </c>
      <c r="E22" s="72">
        <f>IF(RES_hh_tesh_in!E22=0,0,RES_hh_tesh_in!E22/RES_summary!E$21)</f>
        <v>13.201430127281185</v>
      </c>
      <c r="F22" s="72">
        <f>IF(RES_hh_tesh_in!F22=0,0,RES_hh_tesh_in!F22/RES_summary!F$21)</f>
        <v>14.051345063073754</v>
      </c>
      <c r="G22" s="72">
        <f>IF(RES_hh_tesh_in!G22=0,0,RES_hh_tesh_in!G22/RES_summary!G$21)</f>
        <v>16.615472309856241</v>
      </c>
      <c r="H22" s="72">
        <f>IF(RES_hh_tesh_in!H22=0,0,RES_hh_tesh_in!H22/RES_summary!H$21)</f>
        <v>13.896502995000835</v>
      </c>
      <c r="I22" s="72">
        <f>IF(RES_hh_tesh_in!I22=0,0,RES_hh_tesh_in!I22/RES_summary!I$21)</f>
        <v>14.355329533732768</v>
      </c>
      <c r="J22" s="72">
        <f>IF(RES_hh_tesh_in!J22=0,0,RES_hh_tesh_in!J22/RES_summary!J$21)</f>
        <v>18.094860913339204</v>
      </c>
      <c r="K22" s="72">
        <f>IF(RES_hh_tesh_in!K22=0,0,RES_hh_tesh_in!K22/RES_summary!K$21)</f>
        <v>18.798411636751744</v>
      </c>
      <c r="L22" s="72">
        <f>IF(RES_hh_tesh_in!L22=0,0,RES_hh_tesh_in!L22/RES_summary!L$21)</f>
        <v>15.653543709414036</v>
      </c>
      <c r="M22" s="72">
        <f>IF(RES_hh_tesh_in!M22=0,0,RES_hh_tesh_in!M22/RES_summary!M$21)</f>
        <v>16.140187239034152</v>
      </c>
      <c r="N22" s="72">
        <f>IF(RES_hh_tesh_in!N22=0,0,RES_hh_tesh_in!N22/RES_summary!N$21)</f>
        <v>11.859163700044403</v>
      </c>
      <c r="O22" s="72">
        <f>IF(RES_hh_tesh_in!O22=0,0,RES_hh_tesh_in!O22/RES_summary!O$21)</f>
        <v>1.5455905227281024</v>
      </c>
      <c r="P22" s="72">
        <f>IF(RES_hh_tesh_in!P22=0,0,RES_hh_tesh_in!P22/RES_summary!P$21)</f>
        <v>0.66223713519113436</v>
      </c>
      <c r="Q22" s="72">
        <f>IF(RES_hh_tesh_in!Q22=0,0,RES_hh_tesh_in!Q22/RES_summary!Q$21)</f>
        <v>15.736259162005158</v>
      </c>
      <c r="R22" s="72">
        <f>IF(RES_hh_tesh_in!R22=0,0,RES_hh_tesh_in!R22/RES_summary!R$21)</f>
        <v>15.776532984590421</v>
      </c>
      <c r="S22" s="72">
        <f>IF(RES_hh_tesh_in!S22=0,0,RES_hh_tesh_in!S22/RES_summary!S$21)</f>
        <v>16.173305976023638</v>
      </c>
      <c r="T22" s="72">
        <f>IF(RES_hh_tesh_in!T22=0,0,RES_hh_tesh_in!T22/RES_summary!T$21)</f>
        <v>15.872503180707588</v>
      </c>
      <c r="U22" s="72">
        <f>IF(RES_hh_tesh_in!U22=0,0,RES_hh_tesh_in!U22/RES_summary!U$21)</f>
        <v>16.249488405988782</v>
      </c>
      <c r="V22" s="72">
        <f>IF(RES_hh_tesh_in!V22=0,0,RES_hh_tesh_in!V22/RES_summary!V$21)</f>
        <v>16.201285936685583</v>
      </c>
      <c r="W22" s="72">
        <f>IF(RES_hh_tesh_in!W22=0,0,RES_hh_tesh_in!W22/RES_summary!W$21)</f>
        <v>15.824576059435415</v>
      </c>
      <c r="X22" s="72">
        <f>IF(RES_hh_tesh_in!X22=0,0,RES_hh_tesh_in!X22/RES_summary!X$21)</f>
        <v>15.020952565659044</v>
      </c>
      <c r="Y22" s="72">
        <f>IF(RES_hh_tesh_in!Y22=0,0,RES_hh_tesh_in!Y22/RES_summary!Y$21)</f>
        <v>0.14152646635678434</v>
      </c>
      <c r="DA22" s="89" t="s">
        <v>926</v>
      </c>
    </row>
    <row r="23" spans="1:105" ht="12" customHeight="1" x14ac:dyDescent="0.25">
      <c r="A23" s="28" t="s">
        <v>197</v>
      </c>
      <c r="B23" s="72"/>
      <c r="C23" s="72">
        <f>IF(RES_hh_tesh_in!C23=0,0,RES_hh_tesh_in!C23/RES_summary!C$21)</f>
        <v>0</v>
      </c>
      <c r="D23" s="72">
        <f>IF(RES_hh_tesh_in!D23=0,0,RES_hh_tesh_in!D23/RES_summary!D$21)</f>
        <v>0</v>
      </c>
      <c r="E23" s="72">
        <f>IF(RES_hh_tesh_in!E23=0,0,RES_hh_tesh_in!E23/RES_summary!E$21)</f>
        <v>0</v>
      </c>
      <c r="F23" s="72">
        <f>IF(RES_hh_tesh_in!F23=0,0,RES_hh_tesh_in!F23/RES_summary!F$21)</f>
        <v>0</v>
      </c>
      <c r="G23" s="72">
        <f>IF(RES_hh_tesh_in!G23=0,0,RES_hh_tesh_in!G23/RES_summary!G$21)</f>
        <v>0</v>
      </c>
      <c r="H23" s="72">
        <f>IF(RES_hh_tesh_in!H23=0,0,RES_hh_tesh_in!H23/RES_summary!H$21)</f>
        <v>0</v>
      </c>
      <c r="I23" s="72">
        <f>IF(RES_hh_tesh_in!I23=0,0,RES_hh_tesh_in!I23/RES_summary!I$21)</f>
        <v>0</v>
      </c>
      <c r="J23" s="72">
        <f>IF(RES_hh_tesh_in!J23=0,0,RES_hh_tesh_in!J23/RES_summary!J$21)</f>
        <v>0</v>
      </c>
      <c r="K23" s="72">
        <f>IF(RES_hh_tesh_in!K23=0,0,RES_hh_tesh_in!K23/RES_summary!K$21)</f>
        <v>0</v>
      </c>
      <c r="L23" s="72">
        <f>IF(RES_hh_tesh_in!L23=0,0,RES_hh_tesh_in!L23/RES_summary!L$21)</f>
        <v>0</v>
      </c>
      <c r="M23" s="72">
        <f>IF(RES_hh_tesh_in!M23=0,0,RES_hh_tesh_in!M23/RES_summary!M$21)</f>
        <v>0</v>
      </c>
      <c r="N23" s="72">
        <f>IF(RES_hh_tesh_in!N23=0,0,RES_hh_tesh_in!N23/RES_summary!N$21)</f>
        <v>0</v>
      </c>
      <c r="O23" s="72">
        <f>IF(RES_hh_tesh_in!O23=0,0,RES_hh_tesh_in!O23/RES_summary!O$21)</f>
        <v>0</v>
      </c>
      <c r="P23" s="72">
        <f>IF(RES_hh_tesh_in!P23=0,0,RES_hh_tesh_in!P23/RES_summary!P$21)</f>
        <v>0</v>
      </c>
      <c r="Q23" s="72">
        <f>IF(RES_hh_tesh_in!Q23=0,0,RES_hh_tesh_in!Q23/RES_summary!Q$21)</f>
        <v>0</v>
      </c>
      <c r="R23" s="72">
        <f>IF(RES_hh_tesh_in!R23=0,0,RES_hh_tesh_in!R23/RES_summary!R$21)</f>
        <v>0</v>
      </c>
      <c r="S23" s="72">
        <f>IF(RES_hh_tesh_in!S23=0,0,RES_hh_tesh_in!S23/RES_summary!S$21)</f>
        <v>0</v>
      </c>
      <c r="T23" s="72">
        <f>IF(RES_hh_tesh_in!T23=0,0,RES_hh_tesh_in!T23/RES_summary!T$21)</f>
        <v>0</v>
      </c>
      <c r="U23" s="72">
        <f>IF(RES_hh_tesh_in!U23=0,0,RES_hh_tesh_in!U23/RES_summary!U$21)</f>
        <v>0</v>
      </c>
      <c r="V23" s="72">
        <f>IF(RES_hh_tesh_in!V23=0,0,RES_hh_tesh_in!V23/RES_summary!V$21)</f>
        <v>0</v>
      </c>
      <c r="W23" s="72">
        <f>IF(RES_hh_tesh_in!W23=0,0,RES_hh_tesh_in!W23/RES_summary!W$21)</f>
        <v>0</v>
      </c>
      <c r="X23" s="72">
        <f>IF(RES_hh_tesh_in!X23=0,0,RES_hh_tesh_in!X23/RES_summary!X$21)</f>
        <v>0</v>
      </c>
      <c r="Y23" s="72">
        <f>IF(RES_hh_tesh_in!Y23=0,0,RES_hh_tesh_in!Y23/RES_summary!Y$21)</f>
        <v>0</v>
      </c>
      <c r="DA23" s="89" t="s">
        <v>927</v>
      </c>
    </row>
    <row r="24" spans="1:105" ht="12" customHeight="1" x14ac:dyDescent="0.25">
      <c r="A24" s="28" t="s">
        <v>198</v>
      </c>
      <c r="B24" s="72"/>
      <c r="C24" s="72">
        <f>IF(RES_hh_tesh_in!C24=0,0,RES_hh_tesh_in!C24/RES_summary!C$21)</f>
        <v>0</v>
      </c>
      <c r="D24" s="72">
        <f>IF(RES_hh_tesh_in!D24=0,0,RES_hh_tesh_in!D24/RES_summary!D$21)</f>
        <v>0</v>
      </c>
      <c r="E24" s="72">
        <f>IF(RES_hh_tesh_in!E24=0,0,RES_hh_tesh_in!E24/RES_summary!E$21)</f>
        <v>0</v>
      </c>
      <c r="F24" s="72">
        <f>IF(RES_hh_tesh_in!F24=0,0,RES_hh_tesh_in!F24/RES_summary!F$21)</f>
        <v>0</v>
      </c>
      <c r="G24" s="72">
        <f>IF(RES_hh_tesh_in!G24=0,0,RES_hh_tesh_in!G24/RES_summary!G$21)</f>
        <v>0</v>
      </c>
      <c r="H24" s="72">
        <f>IF(RES_hh_tesh_in!H24=0,0,RES_hh_tesh_in!H24/RES_summary!H$21)</f>
        <v>0</v>
      </c>
      <c r="I24" s="72">
        <f>IF(RES_hh_tesh_in!I24=0,0,RES_hh_tesh_in!I24/RES_summary!I$21)</f>
        <v>0</v>
      </c>
      <c r="J24" s="72">
        <f>IF(RES_hh_tesh_in!J24=0,0,RES_hh_tesh_in!J24/RES_summary!J$21)</f>
        <v>0</v>
      </c>
      <c r="K24" s="72">
        <f>IF(RES_hh_tesh_in!K24=0,0,RES_hh_tesh_in!K24/RES_summary!K$21)</f>
        <v>0</v>
      </c>
      <c r="L24" s="72">
        <f>IF(RES_hh_tesh_in!L24=0,0,RES_hh_tesh_in!L24/RES_summary!L$21)</f>
        <v>0</v>
      </c>
      <c r="M24" s="72">
        <f>IF(RES_hh_tesh_in!M24=0,0,RES_hh_tesh_in!M24/RES_summary!M$21)</f>
        <v>0</v>
      </c>
      <c r="N24" s="72">
        <f>IF(RES_hh_tesh_in!N24=0,0,RES_hh_tesh_in!N24/RES_summary!N$21)</f>
        <v>0</v>
      </c>
      <c r="O24" s="72">
        <f>IF(RES_hh_tesh_in!O24=0,0,RES_hh_tesh_in!O24/RES_summary!O$21)</f>
        <v>0</v>
      </c>
      <c r="P24" s="72">
        <f>IF(RES_hh_tesh_in!P24=0,0,RES_hh_tesh_in!P24/RES_summary!P$21)</f>
        <v>0</v>
      </c>
      <c r="Q24" s="72">
        <f>IF(RES_hh_tesh_in!Q24=0,0,RES_hh_tesh_in!Q24/RES_summary!Q$21)</f>
        <v>0</v>
      </c>
      <c r="R24" s="72">
        <f>IF(RES_hh_tesh_in!R24=0,0,RES_hh_tesh_in!R24/RES_summary!R$21)</f>
        <v>0</v>
      </c>
      <c r="S24" s="72">
        <f>IF(RES_hh_tesh_in!S24=0,0,RES_hh_tesh_in!S24/RES_summary!S$21)</f>
        <v>0</v>
      </c>
      <c r="T24" s="72">
        <f>IF(RES_hh_tesh_in!T24=0,0,RES_hh_tesh_in!T24/RES_summary!T$21)</f>
        <v>0</v>
      </c>
      <c r="U24" s="72">
        <f>IF(RES_hh_tesh_in!U24=0,0,RES_hh_tesh_in!U24/RES_summary!U$21)</f>
        <v>0</v>
      </c>
      <c r="V24" s="72">
        <f>IF(RES_hh_tesh_in!V24=0,0,RES_hh_tesh_in!V24/RES_summary!V$21)</f>
        <v>0</v>
      </c>
      <c r="W24" s="72">
        <f>IF(RES_hh_tesh_in!W24=0,0,RES_hh_tesh_in!W24/RES_summary!W$21)</f>
        <v>0</v>
      </c>
      <c r="X24" s="72">
        <f>IF(RES_hh_tesh_in!X24=0,0,RES_hh_tesh_in!X24/RES_summary!X$21)</f>
        <v>0</v>
      </c>
      <c r="Y24" s="72">
        <f>IF(RES_hh_tesh_in!Y24=0,0,RES_hh_tesh_in!Y24/RES_summary!Y$21)</f>
        <v>0</v>
      </c>
      <c r="DA24" s="89" t="s">
        <v>928</v>
      </c>
    </row>
    <row r="25" spans="1:105" ht="12" customHeight="1" x14ac:dyDescent="0.25">
      <c r="A25" s="73" t="s">
        <v>53</v>
      </c>
      <c r="B25" s="74"/>
      <c r="C25" s="74">
        <f>IF(RES_hh_tesh_in!C25=0,0,RES_hh_tesh_in!C25/RES_summary!C$21)</f>
        <v>1.8528215517564828</v>
      </c>
      <c r="D25" s="74">
        <f>IF(RES_hh_tesh_in!D25=0,0,RES_hh_tesh_in!D25/RES_summary!D$21)</f>
        <v>2.7727480659239596</v>
      </c>
      <c r="E25" s="74">
        <f>IF(RES_hh_tesh_in!E25=0,0,RES_hh_tesh_in!E25/RES_summary!E$21)</f>
        <v>3.7019803875673141</v>
      </c>
      <c r="F25" s="74">
        <f>IF(RES_hh_tesh_in!F25=0,0,RES_hh_tesh_in!F25/RES_summary!F$21)</f>
        <v>3.6764345666336311</v>
      </c>
      <c r="G25" s="74">
        <f>IF(RES_hh_tesh_in!G25=0,0,RES_hh_tesh_in!G25/RES_summary!G$21)</f>
        <v>4.7245423416147707</v>
      </c>
      <c r="H25" s="74">
        <f>IF(RES_hh_tesh_in!H25=0,0,RES_hh_tesh_in!H25/RES_summary!H$21)</f>
        <v>4.3440917185477472</v>
      </c>
      <c r="I25" s="74">
        <f>IF(RES_hh_tesh_in!I25=0,0,RES_hh_tesh_in!I25/RES_summary!I$21)</f>
        <v>3.8743399429586365</v>
      </c>
      <c r="J25" s="74">
        <f>IF(RES_hh_tesh_in!J25=0,0,RES_hh_tesh_in!J25/RES_summary!J$21)</f>
        <v>3.5684201001627822</v>
      </c>
      <c r="K25" s="74">
        <f>IF(RES_hh_tesh_in!K25=0,0,RES_hh_tesh_in!K25/RES_summary!K$21)</f>
        <v>3.5503075981274015</v>
      </c>
      <c r="L25" s="74">
        <f>IF(RES_hh_tesh_in!L25=0,0,RES_hh_tesh_in!L25/RES_summary!L$21)</f>
        <v>3.0937016555168659</v>
      </c>
      <c r="M25" s="74">
        <f>IF(RES_hh_tesh_in!M25=0,0,RES_hh_tesh_in!M25/RES_summary!M$21)</f>
        <v>3.1246036796821692</v>
      </c>
      <c r="N25" s="74">
        <f>IF(RES_hh_tesh_in!N25=0,0,RES_hh_tesh_in!N25/RES_summary!N$21)</f>
        <v>2.1152814113137381</v>
      </c>
      <c r="O25" s="74">
        <f>IF(RES_hh_tesh_in!O25=0,0,RES_hh_tesh_in!O25/RES_summary!O$21)</f>
        <v>1.7171153570385944</v>
      </c>
      <c r="P25" s="74">
        <f>IF(RES_hh_tesh_in!P25=0,0,RES_hh_tesh_in!P25/RES_summary!P$21)</f>
        <v>1.1254449467975429</v>
      </c>
      <c r="Q25" s="74">
        <f>IF(RES_hh_tesh_in!Q25=0,0,RES_hh_tesh_in!Q25/RES_summary!Q$21)</f>
        <v>0.62268369044558192</v>
      </c>
      <c r="R25" s="74">
        <f>IF(RES_hh_tesh_in!R25=0,0,RES_hh_tesh_in!R25/RES_summary!R$21)</f>
        <v>0.94323997504582247</v>
      </c>
      <c r="S25" s="74">
        <f>IF(RES_hh_tesh_in!S25=0,0,RES_hh_tesh_in!S25/RES_summary!S$21)</f>
        <v>1.6412753913863383</v>
      </c>
      <c r="T25" s="74">
        <f>IF(RES_hh_tesh_in!T25=0,0,RES_hh_tesh_in!T25/RES_summary!T$21)</f>
        <v>1.264319079915827</v>
      </c>
      <c r="U25" s="74">
        <f>IF(RES_hh_tesh_in!U25=0,0,RES_hh_tesh_in!U25/RES_summary!U$21)</f>
        <v>1.3106239587521893</v>
      </c>
      <c r="V25" s="74">
        <f>IF(RES_hh_tesh_in!V25=0,0,RES_hh_tesh_in!V25/RES_summary!V$21)</f>
        <v>1.2639429998112621</v>
      </c>
      <c r="W25" s="74">
        <f>IF(RES_hh_tesh_in!W25=0,0,RES_hh_tesh_in!W25/RES_summary!W$21)</f>
        <v>3.5892324047386719</v>
      </c>
      <c r="X25" s="74">
        <f>IF(RES_hh_tesh_in!X25=0,0,RES_hh_tesh_in!X25/RES_summary!X$21)</f>
        <v>0.72901356104248183</v>
      </c>
      <c r="Y25" s="74">
        <f>IF(RES_hh_tesh_in!Y25=0,0,RES_hh_tesh_in!Y25/RES_summary!Y$21)</f>
        <v>0.79547497265350831</v>
      </c>
      <c r="DA25" s="90" t="s">
        <v>929</v>
      </c>
    </row>
    <row r="26" spans="1:105" ht="12" customHeight="1" x14ac:dyDescent="0.25">
      <c r="A26" s="32" t="s">
        <v>52</v>
      </c>
      <c r="B26" s="77"/>
      <c r="C26" s="77">
        <f>IF(RES_hh_tesh_in!C26=0,0,RES_hh_tesh_in!C26/RES_summary!C$21)</f>
        <v>11.69462115654483</v>
      </c>
      <c r="D26" s="77">
        <f>IF(RES_hh_tesh_in!D26=0,0,RES_hh_tesh_in!D26/RES_summary!D$21)</f>
        <v>11.494228642484462</v>
      </c>
      <c r="E26" s="77">
        <f>IF(RES_hh_tesh_in!E26=0,0,RES_hh_tesh_in!E26/RES_summary!E$21)</f>
        <v>11.40760088182833</v>
      </c>
      <c r="F26" s="77">
        <f>IF(RES_hh_tesh_in!F26=0,0,RES_hh_tesh_in!F26/RES_summary!F$21)</f>
        <v>12.014982812779532</v>
      </c>
      <c r="G26" s="77">
        <f>IF(RES_hh_tesh_in!G26=0,0,RES_hh_tesh_in!G26/RES_summary!G$21)</f>
        <v>11.980229007227251</v>
      </c>
      <c r="H26" s="77">
        <f>IF(RES_hh_tesh_in!H26=0,0,RES_hh_tesh_in!H26/RES_summary!H$21)</f>
        <v>12.257119725215624</v>
      </c>
      <c r="I26" s="77">
        <f>IF(RES_hh_tesh_in!I26=0,0,RES_hh_tesh_in!I26/RES_summary!I$21)</f>
        <v>14.335540910675025</v>
      </c>
      <c r="J26" s="77">
        <f>IF(RES_hh_tesh_in!J26=0,0,RES_hh_tesh_in!J26/RES_summary!J$21)</f>
        <v>13.878488853145837</v>
      </c>
      <c r="K26" s="77">
        <f>IF(RES_hh_tesh_in!K26=0,0,RES_hh_tesh_in!K26/RES_summary!K$21)</f>
        <v>13.724893954602729</v>
      </c>
      <c r="L26" s="77">
        <f>IF(RES_hh_tesh_in!L26=0,0,RES_hh_tesh_in!L26/RES_summary!L$21)</f>
        <v>13.874315428594707</v>
      </c>
      <c r="M26" s="77">
        <f>IF(RES_hh_tesh_in!M26=0,0,RES_hh_tesh_in!M26/RES_summary!M$21)</f>
        <v>13.736066421489097</v>
      </c>
      <c r="N26" s="77">
        <f>IF(RES_hh_tesh_in!N26=0,0,RES_hh_tesh_in!N26/RES_summary!N$21)</f>
        <v>13.614596796398414</v>
      </c>
      <c r="O26" s="77">
        <f>IF(RES_hh_tesh_in!O26=0,0,RES_hh_tesh_in!O26/RES_summary!O$21)</f>
        <v>13.806696420688851</v>
      </c>
      <c r="P26" s="77">
        <f>IF(RES_hh_tesh_in!P26=0,0,RES_hh_tesh_in!P26/RES_summary!P$21)</f>
        <v>13.809342391722826</v>
      </c>
      <c r="Q26" s="77">
        <f>IF(RES_hh_tesh_in!Q26=0,0,RES_hh_tesh_in!Q26/RES_summary!Q$21)</f>
        <v>13.822472806151525</v>
      </c>
      <c r="R26" s="77">
        <f>IF(RES_hh_tesh_in!R26=0,0,RES_hh_tesh_in!R26/RES_summary!R$21)</f>
        <v>13.949504771207275</v>
      </c>
      <c r="S26" s="77">
        <f>IF(RES_hh_tesh_in!S26=0,0,RES_hh_tesh_in!S26/RES_summary!S$21)</f>
        <v>13.93171857212085</v>
      </c>
      <c r="T26" s="77">
        <f>IF(RES_hh_tesh_in!T26=0,0,RES_hh_tesh_in!T26/RES_summary!T$21)</f>
        <v>13.86182403048748</v>
      </c>
      <c r="U26" s="77">
        <f>IF(RES_hh_tesh_in!U26=0,0,RES_hh_tesh_in!U26/RES_summary!U$21)</f>
        <v>13.792452962765751</v>
      </c>
      <c r="V26" s="77">
        <f>IF(RES_hh_tesh_in!V26=0,0,RES_hh_tesh_in!V26/RES_summary!V$21)</f>
        <v>13.668865313883506</v>
      </c>
      <c r="W26" s="77">
        <f>IF(RES_hh_tesh_in!W26=0,0,RES_hh_tesh_in!W26/RES_summary!W$21)</f>
        <v>13.862119133266539</v>
      </c>
      <c r="X26" s="77">
        <f>IF(RES_hh_tesh_in!X26=0,0,RES_hh_tesh_in!X26/RES_summary!X$21)</f>
        <v>13.43779149793966</v>
      </c>
      <c r="Y26" s="77">
        <f>IF(RES_hh_tesh_in!Y26=0,0,RES_hh_tesh_in!Y26/RES_summary!Y$21)</f>
        <v>13.142482158434461</v>
      </c>
      <c r="DA26" s="92" t="s">
        <v>930</v>
      </c>
    </row>
    <row r="27" spans="1:105" ht="12.95" customHeight="1" x14ac:dyDescent="0.25">
      <c r="A27" s="68" t="s">
        <v>54</v>
      </c>
      <c r="B27" s="69"/>
      <c r="C27" s="69">
        <f>IF(RES_hh_tesh_in!C27=0,0,RES_hh_tesh_in!C27/RES_summary!C$21)</f>
        <v>5.0773244633291483</v>
      </c>
      <c r="D27" s="69">
        <f>IF(RES_hh_tesh_in!D27=0,0,RES_hh_tesh_in!D27/RES_summary!D$21)</f>
        <v>5.079886801679053</v>
      </c>
      <c r="E27" s="69">
        <f>IF(RES_hh_tesh_in!E27=0,0,RES_hh_tesh_in!E27/RES_summary!E$21)</f>
        <v>5.0861799317922891</v>
      </c>
      <c r="F27" s="69">
        <f>IF(RES_hh_tesh_in!F27=0,0,RES_hh_tesh_in!F27/RES_summary!F$21)</f>
        <v>5.1965476473819798</v>
      </c>
      <c r="G27" s="69">
        <f>IF(RES_hh_tesh_in!G27=0,0,RES_hh_tesh_in!G27/RES_summary!G$21)</f>
        <v>4.9370197170542527</v>
      </c>
      <c r="H27" s="69">
        <f>IF(RES_hh_tesh_in!H27=0,0,RES_hh_tesh_in!H27/RES_summary!H$21)</f>
        <v>4.472341755019861</v>
      </c>
      <c r="I27" s="69">
        <f>IF(RES_hh_tesh_in!I27=0,0,RES_hh_tesh_in!I27/RES_summary!I$21)</f>
        <v>4.2851834798741075</v>
      </c>
      <c r="J27" s="69">
        <f>IF(RES_hh_tesh_in!J27=0,0,RES_hh_tesh_in!J27/RES_summary!J$21)</f>
        <v>3.8985310979290482</v>
      </c>
      <c r="K27" s="69">
        <f>IF(RES_hh_tesh_in!K27=0,0,RES_hh_tesh_in!K27/RES_summary!K$21)</f>
        <v>3.8888547852241149</v>
      </c>
      <c r="L27" s="69">
        <f>IF(RES_hh_tesh_in!L27=0,0,RES_hh_tesh_in!L27/RES_summary!L$21)</f>
        <v>3.7321178218467734</v>
      </c>
      <c r="M27" s="69">
        <f>IF(RES_hh_tesh_in!M27=0,0,RES_hh_tesh_in!M27/RES_summary!M$21)</f>
        <v>3.9196718498042022</v>
      </c>
      <c r="N27" s="69">
        <f>IF(RES_hh_tesh_in!N27=0,0,RES_hh_tesh_in!N27/RES_summary!N$21)</f>
        <v>3.423365537393666</v>
      </c>
      <c r="O27" s="69">
        <f>IF(RES_hh_tesh_in!O27=0,0,RES_hh_tesh_in!O27/RES_summary!O$21)</f>
        <v>3.4831067803919287</v>
      </c>
      <c r="P27" s="69">
        <f>IF(RES_hh_tesh_in!P27=0,0,RES_hh_tesh_in!P27/RES_summary!P$21)</f>
        <v>3.87783927369341</v>
      </c>
      <c r="Q27" s="69">
        <f>IF(RES_hh_tesh_in!Q27=0,0,RES_hh_tesh_in!Q27/RES_summary!Q$21)</f>
        <v>3.6574930030085517</v>
      </c>
      <c r="R27" s="69">
        <f>IF(RES_hh_tesh_in!R27=0,0,RES_hh_tesh_in!R27/RES_summary!R$21)</f>
        <v>3.6321494901704194</v>
      </c>
      <c r="S27" s="69">
        <f>IF(RES_hh_tesh_in!S27=0,0,RES_hh_tesh_in!S27/RES_summary!S$21)</f>
        <v>3.853475679837941</v>
      </c>
      <c r="T27" s="69">
        <f>IF(RES_hh_tesh_in!T27=0,0,RES_hh_tesh_in!T27/RES_summary!T$21)</f>
        <v>3.590946671063628</v>
      </c>
      <c r="U27" s="69">
        <f>IF(RES_hh_tesh_in!U27=0,0,RES_hh_tesh_in!U27/RES_summary!U$21)</f>
        <v>4.1677941265630922</v>
      </c>
      <c r="V27" s="69">
        <f>IF(RES_hh_tesh_in!V27=0,0,RES_hh_tesh_in!V27/RES_summary!V$21)</f>
        <v>4.2821848118769754</v>
      </c>
      <c r="W27" s="69">
        <f>IF(RES_hh_tesh_in!W27=0,0,RES_hh_tesh_in!W27/RES_summary!W$21)</f>
        <v>4.1850924651069148</v>
      </c>
      <c r="X27" s="69">
        <f>IF(RES_hh_tesh_in!X27=0,0,RES_hh_tesh_in!X27/RES_summary!X$21)</f>
        <v>3.8108242337318563</v>
      </c>
      <c r="Y27" s="69">
        <f>IF(RES_hh_tesh_in!Y27=0,0,RES_hh_tesh_in!Y27/RES_summary!Y$21)</f>
        <v>3.4351809907950823</v>
      </c>
      <c r="DA27" s="88" t="s">
        <v>931</v>
      </c>
    </row>
    <row r="28" spans="1:105" ht="12" customHeight="1" x14ac:dyDescent="0.25">
      <c r="A28" s="28" t="s">
        <v>51</v>
      </c>
      <c r="B28" s="72"/>
      <c r="C28" s="72">
        <f>IF(RES_hh_tesh_in!C28=0,0,RES_hh_tesh_in!C28/RES_summary!C$21)</f>
        <v>0</v>
      </c>
      <c r="D28" s="72">
        <f>IF(RES_hh_tesh_in!D28=0,0,RES_hh_tesh_in!D28/RES_summary!D$21)</f>
        <v>0</v>
      </c>
      <c r="E28" s="72">
        <f>IF(RES_hh_tesh_in!E28=0,0,RES_hh_tesh_in!E28/RES_summary!E$21)</f>
        <v>0</v>
      </c>
      <c r="F28" s="72">
        <f>IF(RES_hh_tesh_in!F28=0,0,RES_hh_tesh_in!F28/RES_summary!F$21)</f>
        <v>0</v>
      </c>
      <c r="G28" s="72">
        <f>IF(RES_hh_tesh_in!G28=0,0,RES_hh_tesh_in!G28/RES_summary!G$21)</f>
        <v>0</v>
      </c>
      <c r="H28" s="72">
        <f>IF(RES_hh_tesh_in!H28=0,0,RES_hh_tesh_in!H28/RES_summary!H$21)</f>
        <v>0</v>
      </c>
      <c r="I28" s="72">
        <f>IF(RES_hh_tesh_in!I28=0,0,RES_hh_tesh_in!I28/RES_summary!I$21)</f>
        <v>0</v>
      </c>
      <c r="J28" s="72">
        <f>IF(RES_hh_tesh_in!J28=0,0,RES_hh_tesh_in!J28/RES_summary!J$21)</f>
        <v>0</v>
      </c>
      <c r="K28" s="72">
        <f>IF(RES_hh_tesh_in!K28=0,0,RES_hh_tesh_in!K28/RES_summary!K$21)</f>
        <v>0</v>
      </c>
      <c r="L28" s="72">
        <f>IF(RES_hh_tesh_in!L28=0,0,RES_hh_tesh_in!L28/RES_summary!L$21)</f>
        <v>0</v>
      </c>
      <c r="M28" s="72">
        <f>IF(RES_hh_tesh_in!M28=0,0,RES_hh_tesh_in!M28/RES_summary!M$21)</f>
        <v>0</v>
      </c>
      <c r="N28" s="72">
        <f>IF(RES_hh_tesh_in!N28=0,0,RES_hh_tesh_in!N28/RES_summary!N$21)</f>
        <v>0</v>
      </c>
      <c r="O28" s="72">
        <f>IF(RES_hh_tesh_in!O28=0,0,RES_hh_tesh_in!O28/RES_summary!O$21)</f>
        <v>0</v>
      </c>
      <c r="P28" s="72">
        <f>IF(RES_hh_tesh_in!P28=0,0,RES_hh_tesh_in!P28/RES_summary!P$21)</f>
        <v>0</v>
      </c>
      <c r="Q28" s="72">
        <f>IF(RES_hh_tesh_in!Q28=0,0,RES_hh_tesh_in!Q28/RES_summary!Q$21)</f>
        <v>0</v>
      </c>
      <c r="R28" s="72">
        <f>IF(RES_hh_tesh_in!R28=0,0,RES_hh_tesh_in!R28/RES_summary!R$21)</f>
        <v>0</v>
      </c>
      <c r="S28" s="72">
        <f>IF(RES_hh_tesh_in!S28=0,0,RES_hh_tesh_in!S28/RES_summary!S$21)</f>
        <v>0</v>
      </c>
      <c r="T28" s="72">
        <f>IF(RES_hh_tesh_in!T28=0,0,RES_hh_tesh_in!T28/RES_summary!T$21)</f>
        <v>0</v>
      </c>
      <c r="U28" s="72">
        <f>IF(RES_hh_tesh_in!U28=0,0,RES_hh_tesh_in!U28/RES_summary!U$21)</f>
        <v>0</v>
      </c>
      <c r="V28" s="72">
        <f>IF(RES_hh_tesh_in!V28=0,0,RES_hh_tesh_in!V28/RES_summary!V$21)</f>
        <v>0</v>
      </c>
      <c r="W28" s="72">
        <f>IF(RES_hh_tesh_in!W28=0,0,RES_hh_tesh_in!W28/RES_summary!W$21)</f>
        <v>0</v>
      </c>
      <c r="X28" s="72">
        <f>IF(RES_hh_tesh_in!X28=0,0,RES_hh_tesh_in!X28/RES_summary!X$21)</f>
        <v>0</v>
      </c>
      <c r="Y28" s="72">
        <f>IF(RES_hh_tesh_in!Y28=0,0,RES_hh_tesh_in!Y28/RES_summary!Y$21)</f>
        <v>0</v>
      </c>
      <c r="DA28" s="89" t="s">
        <v>932</v>
      </c>
    </row>
    <row r="29" spans="1:105" s="2" customFormat="1" ht="12" customHeight="1" x14ac:dyDescent="0.25">
      <c r="A29" s="28" t="s">
        <v>74</v>
      </c>
      <c r="B29" s="72"/>
      <c r="C29" s="72">
        <f>IF(RES_hh_tesh_in!C29=0,0,RES_hh_tesh_in!C29/RES_summary!C$21)</f>
        <v>5.0047751612831339</v>
      </c>
      <c r="D29" s="72">
        <f>IF(RES_hh_tesh_in!D29=0,0,RES_hh_tesh_in!D29/RES_summary!D$21)</f>
        <v>4.9699592263069921</v>
      </c>
      <c r="E29" s="72">
        <f>IF(RES_hh_tesh_in!E29=0,0,RES_hh_tesh_in!E29/RES_summary!E$21)</f>
        <v>5.1545276858345597</v>
      </c>
      <c r="F29" s="72">
        <f>IF(RES_hh_tesh_in!F29=0,0,RES_hh_tesh_in!F29/RES_summary!F$21)</f>
        <v>5.2233604611236242</v>
      </c>
      <c r="G29" s="72">
        <f>IF(RES_hh_tesh_in!G29=0,0,RES_hh_tesh_in!G29/RES_summary!G$21)</f>
        <v>4.9538511331370252</v>
      </c>
      <c r="H29" s="72">
        <f>IF(RES_hh_tesh_in!H29=0,0,RES_hh_tesh_in!H29/RES_summary!H$21)</f>
        <v>4.4040878889427519</v>
      </c>
      <c r="I29" s="72">
        <f>IF(RES_hh_tesh_in!I29=0,0,RES_hh_tesh_in!I29/RES_summary!I$21)</f>
        <v>4.360466177508167</v>
      </c>
      <c r="J29" s="72">
        <f>IF(RES_hh_tesh_in!J29=0,0,RES_hh_tesh_in!J29/RES_summary!J$21)</f>
        <v>3.9317642936376074</v>
      </c>
      <c r="K29" s="72">
        <f>IF(RES_hh_tesh_in!K29=0,0,RES_hh_tesh_in!K29/RES_summary!K$21)</f>
        <v>3.8478610673550215</v>
      </c>
      <c r="L29" s="72">
        <f>IF(RES_hh_tesh_in!L29=0,0,RES_hh_tesh_in!L29/RES_summary!L$21)</f>
        <v>3.7277208684248286</v>
      </c>
      <c r="M29" s="72">
        <f>IF(RES_hh_tesh_in!M29=0,0,RES_hh_tesh_in!M29/RES_summary!M$21)</f>
        <v>3.7921279931090401</v>
      </c>
      <c r="N29" s="72">
        <f>IF(RES_hh_tesh_in!N29=0,0,RES_hh_tesh_in!N29/RES_summary!N$21)</f>
        <v>3.5734990569482301</v>
      </c>
      <c r="O29" s="72">
        <f>IF(RES_hh_tesh_in!O29=0,0,RES_hh_tesh_in!O29/RES_summary!O$21)</f>
        <v>3.5882506802404444</v>
      </c>
      <c r="P29" s="72">
        <f>IF(RES_hh_tesh_in!P29=0,0,RES_hh_tesh_in!P29/RES_summary!P$21)</f>
        <v>3.6054906975606777</v>
      </c>
      <c r="Q29" s="72">
        <f>IF(RES_hh_tesh_in!Q29=0,0,RES_hh_tesh_in!Q29/RES_summary!Q$21)</f>
        <v>3.6819537372557094</v>
      </c>
      <c r="R29" s="72">
        <f>IF(RES_hh_tesh_in!R29=0,0,RES_hh_tesh_in!R29/RES_summary!R$21)</f>
        <v>3.696064491808559</v>
      </c>
      <c r="S29" s="72">
        <f>IF(RES_hh_tesh_in!S29=0,0,RES_hh_tesh_in!S29/RES_summary!S$21)</f>
        <v>3.7600809934365689</v>
      </c>
      <c r="T29" s="72">
        <f>IF(RES_hh_tesh_in!T29=0,0,RES_hh_tesh_in!T29/RES_summary!T$21)</f>
        <v>3.8421748366371014</v>
      </c>
      <c r="U29" s="72">
        <f>IF(RES_hh_tesh_in!U29=0,0,RES_hh_tesh_in!U29/RES_summary!U$21)</f>
        <v>4.1717868943006593</v>
      </c>
      <c r="V29" s="72">
        <f>IF(RES_hh_tesh_in!V29=0,0,RES_hh_tesh_in!V29/RES_summary!V$21)</f>
        <v>3.8972937378965713</v>
      </c>
      <c r="W29" s="72">
        <f>IF(RES_hh_tesh_in!W29=0,0,RES_hh_tesh_in!W29/RES_summary!W$21)</f>
        <v>3.987035147034419</v>
      </c>
      <c r="X29" s="72">
        <f>IF(RES_hh_tesh_in!X29=0,0,RES_hh_tesh_in!X29/RES_summary!X$21)</f>
        <v>3.6797866658055027</v>
      </c>
      <c r="Y29" s="72">
        <f>IF(RES_hh_tesh_in!Y29=0,0,RES_hh_tesh_in!Y29/RES_summary!Y$21)</f>
        <v>3.5140406946080174</v>
      </c>
      <c r="DA29" s="89" t="s">
        <v>933</v>
      </c>
    </row>
    <row r="30" spans="1:105" ht="12" customHeight="1" x14ac:dyDescent="0.25">
      <c r="A30" s="28" t="s">
        <v>189</v>
      </c>
      <c r="B30" s="72"/>
      <c r="C30" s="72">
        <f>IF(RES_hh_tesh_in!C30=0,0,RES_hh_tesh_in!C30/RES_summary!C$21)</f>
        <v>0</v>
      </c>
      <c r="D30" s="72">
        <f>IF(RES_hh_tesh_in!D30=0,0,RES_hh_tesh_in!D30/RES_summary!D$21)</f>
        <v>0</v>
      </c>
      <c r="E30" s="72">
        <f>IF(RES_hh_tesh_in!E30=0,0,RES_hh_tesh_in!E30/RES_summary!E$21)</f>
        <v>0</v>
      </c>
      <c r="F30" s="72">
        <f>IF(RES_hh_tesh_in!F30=0,0,RES_hh_tesh_in!F30/RES_summary!F$21)</f>
        <v>0</v>
      </c>
      <c r="G30" s="72">
        <f>IF(RES_hh_tesh_in!G30=0,0,RES_hh_tesh_in!G30/RES_summary!G$21)</f>
        <v>0</v>
      </c>
      <c r="H30" s="72">
        <f>IF(RES_hh_tesh_in!H30=0,0,RES_hh_tesh_in!H30/RES_summary!H$21)</f>
        <v>0</v>
      </c>
      <c r="I30" s="72">
        <f>IF(RES_hh_tesh_in!I30=0,0,RES_hh_tesh_in!I30/RES_summary!I$21)</f>
        <v>0</v>
      </c>
      <c r="J30" s="72">
        <f>IF(RES_hh_tesh_in!J30=0,0,RES_hh_tesh_in!J30/RES_summary!J$21)</f>
        <v>0</v>
      </c>
      <c r="K30" s="72">
        <f>IF(RES_hh_tesh_in!K30=0,0,RES_hh_tesh_in!K30/RES_summary!K$21)</f>
        <v>0</v>
      </c>
      <c r="L30" s="72">
        <f>IF(RES_hh_tesh_in!L30=0,0,RES_hh_tesh_in!L30/RES_summary!L$21)</f>
        <v>0</v>
      </c>
      <c r="M30" s="72">
        <f>IF(RES_hh_tesh_in!M30=0,0,RES_hh_tesh_in!M30/RES_summary!M$21)</f>
        <v>0</v>
      </c>
      <c r="N30" s="72">
        <f>IF(RES_hh_tesh_in!N30=0,0,RES_hh_tesh_in!N30/RES_summary!N$21)</f>
        <v>0</v>
      </c>
      <c r="O30" s="72">
        <f>IF(RES_hh_tesh_in!O30=0,0,RES_hh_tesh_in!O30/RES_summary!O$21)</f>
        <v>0</v>
      </c>
      <c r="P30" s="72">
        <f>IF(RES_hh_tesh_in!P30=0,0,RES_hh_tesh_in!P30/RES_summary!P$21)</f>
        <v>0</v>
      </c>
      <c r="Q30" s="72">
        <f>IF(RES_hh_tesh_in!Q30=0,0,RES_hh_tesh_in!Q30/RES_summary!Q$21)</f>
        <v>0</v>
      </c>
      <c r="R30" s="72">
        <f>IF(RES_hh_tesh_in!R30=0,0,RES_hh_tesh_in!R30/RES_summary!R$21)</f>
        <v>0</v>
      </c>
      <c r="S30" s="72">
        <f>IF(RES_hh_tesh_in!S30=0,0,RES_hh_tesh_in!S30/RES_summary!S$21)</f>
        <v>0</v>
      </c>
      <c r="T30" s="72">
        <f>IF(RES_hh_tesh_in!T30=0,0,RES_hh_tesh_in!T30/RES_summary!T$21)</f>
        <v>0</v>
      </c>
      <c r="U30" s="72">
        <f>IF(RES_hh_tesh_in!U30=0,0,RES_hh_tesh_in!U30/RES_summary!U$21)</f>
        <v>0</v>
      </c>
      <c r="V30" s="72">
        <f>IF(RES_hh_tesh_in!V30=0,0,RES_hh_tesh_in!V30/RES_summary!V$21)</f>
        <v>0</v>
      </c>
      <c r="W30" s="72">
        <f>IF(RES_hh_tesh_in!W30=0,0,RES_hh_tesh_in!W30/RES_summary!W$21)</f>
        <v>0</v>
      </c>
      <c r="X30" s="72">
        <f>IF(RES_hh_tesh_in!X30=0,0,RES_hh_tesh_in!X30/RES_summary!X$21)</f>
        <v>0</v>
      </c>
      <c r="Y30" s="72">
        <f>IF(RES_hh_tesh_in!Y30=0,0,RES_hh_tesh_in!Y30/RES_summary!Y$21)</f>
        <v>0</v>
      </c>
      <c r="DA30" s="89" t="s">
        <v>934</v>
      </c>
    </row>
    <row r="31" spans="1:105" ht="12" customHeight="1" x14ac:dyDescent="0.25">
      <c r="A31" s="28" t="s">
        <v>202</v>
      </c>
      <c r="B31" s="72"/>
      <c r="C31" s="72">
        <f>IF(RES_hh_tesh_in!C31=0,0,RES_hh_tesh_in!C31/RES_summary!C$21)</f>
        <v>0</v>
      </c>
      <c r="D31" s="72">
        <f>IF(RES_hh_tesh_in!D31=0,0,RES_hh_tesh_in!D31/RES_summary!D$21)</f>
        <v>0</v>
      </c>
      <c r="E31" s="72">
        <f>IF(RES_hh_tesh_in!E31=0,0,RES_hh_tesh_in!E31/RES_summary!E$21)</f>
        <v>0</v>
      </c>
      <c r="F31" s="72">
        <f>IF(RES_hh_tesh_in!F31=0,0,RES_hh_tesh_in!F31/RES_summary!F$21)</f>
        <v>0</v>
      </c>
      <c r="G31" s="72">
        <f>IF(RES_hh_tesh_in!G31=0,0,RES_hh_tesh_in!G31/RES_summary!G$21)</f>
        <v>0</v>
      </c>
      <c r="H31" s="72">
        <f>IF(RES_hh_tesh_in!H31=0,0,RES_hh_tesh_in!H31/RES_summary!H$21)</f>
        <v>0</v>
      </c>
      <c r="I31" s="72">
        <f>IF(RES_hh_tesh_in!I31=0,0,RES_hh_tesh_in!I31/RES_summary!I$21)</f>
        <v>0</v>
      </c>
      <c r="J31" s="72">
        <f>IF(RES_hh_tesh_in!J31=0,0,RES_hh_tesh_in!J31/RES_summary!J$21)</f>
        <v>0</v>
      </c>
      <c r="K31" s="72">
        <f>IF(RES_hh_tesh_in!K31=0,0,RES_hh_tesh_in!K31/RES_summary!K$21)</f>
        <v>0</v>
      </c>
      <c r="L31" s="72">
        <f>IF(RES_hh_tesh_in!L31=0,0,RES_hh_tesh_in!L31/RES_summary!L$21)</f>
        <v>0</v>
      </c>
      <c r="M31" s="72">
        <f>IF(RES_hh_tesh_in!M31=0,0,RES_hh_tesh_in!M31/RES_summary!M$21)</f>
        <v>0</v>
      </c>
      <c r="N31" s="72">
        <f>IF(RES_hh_tesh_in!N31=0,0,RES_hh_tesh_in!N31/RES_summary!N$21)</f>
        <v>0</v>
      </c>
      <c r="O31" s="72">
        <f>IF(RES_hh_tesh_in!O31=0,0,RES_hh_tesh_in!O31/RES_summary!O$21)</f>
        <v>0</v>
      </c>
      <c r="P31" s="72">
        <f>IF(RES_hh_tesh_in!P31=0,0,RES_hh_tesh_in!P31/RES_summary!P$21)</f>
        <v>0</v>
      </c>
      <c r="Q31" s="72">
        <f>IF(RES_hh_tesh_in!Q31=0,0,RES_hh_tesh_in!Q31/RES_summary!Q$21)</f>
        <v>0</v>
      </c>
      <c r="R31" s="72">
        <f>IF(RES_hh_tesh_in!R31=0,0,RES_hh_tesh_in!R31/RES_summary!R$21)</f>
        <v>0</v>
      </c>
      <c r="S31" s="72">
        <f>IF(RES_hh_tesh_in!S31=0,0,RES_hh_tesh_in!S31/RES_summary!S$21)</f>
        <v>0</v>
      </c>
      <c r="T31" s="72">
        <f>IF(RES_hh_tesh_in!T31=0,0,RES_hh_tesh_in!T31/RES_summary!T$21)</f>
        <v>0</v>
      </c>
      <c r="U31" s="72">
        <f>IF(RES_hh_tesh_in!U31=0,0,RES_hh_tesh_in!U31/RES_summary!U$21)</f>
        <v>0</v>
      </c>
      <c r="V31" s="72">
        <f>IF(RES_hh_tesh_in!V31=0,0,RES_hh_tesh_in!V31/RES_summary!V$21)</f>
        <v>0</v>
      </c>
      <c r="W31" s="72">
        <f>IF(RES_hh_tesh_in!W31=0,0,RES_hh_tesh_in!W31/RES_summary!W$21)</f>
        <v>0</v>
      </c>
      <c r="X31" s="72">
        <f>IF(RES_hh_tesh_in!X31=0,0,RES_hh_tesh_in!X31/RES_summary!X$21)</f>
        <v>0</v>
      </c>
      <c r="Y31" s="72">
        <f>IF(RES_hh_tesh_in!Y31=0,0,RES_hh_tesh_in!Y31/RES_summary!Y$21)</f>
        <v>0</v>
      </c>
      <c r="DA31" s="89" t="s">
        <v>935</v>
      </c>
    </row>
    <row r="32" spans="1:105" ht="12" customHeight="1" x14ac:dyDescent="0.25">
      <c r="A32" s="32" t="s">
        <v>53</v>
      </c>
      <c r="B32" s="77"/>
      <c r="C32" s="77">
        <f>IF(RES_hh_tesh_in!C32=0,0,RES_hh_tesh_in!C32/RES_summary!C$21)</f>
        <v>5.1691021486477355</v>
      </c>
      <c r="D32" s="77">
        <f>IF(RES_hh_tesh_in!D32=0,0,RES_hh_tesh_in!D32/RES_summary!D$21)</f>
        <v>5.2416355738912594</v>
      </c>
      <c r="E32" s="77">
        <f>IF(RES_hh_tesh_in!E32=0,0,RES_hh_tesh_in!E32/RES_summary!E$21)</f>
        <v>4.971033135330357</v>
      </c>
      <c r="F32" s="77">
        <f>IF(RES_hh_tesh_in!F32=0,0,RES_hh_tesh_in!F32/RES_summary!F$21)</f>
        <v>5.1564083627559665</v>
      </c>
      <c r="G32" s="77">
        <f>IF(RES_hh_tesh_in!G32=0,0,RES_hh_tesh_in!G32/RES_summary!G$21)</f>
        <v>4.9082642072068028</v>
      </c>
      <c r="H32" s="77">
        <f>IF(RES_hh_tesh_in!H32=0,0,RES_hh_tesh_in!H32/RES_summary!H$21)</f>
        <v>4.6182953347115365</v>
      </c>
      <c r="I32" s="77">
        <f>IF(RES_hh_tesh_in!I32=0,0,RES_hh_tesh_in!I32/RES_summary!I$21)</f>
        <v>4.1252405512729968</v>
      </c>
      <c r="J32" s="77">
        <f>IF(RES_hh_tesh_in!J32=0,0,RES_hh_tesh_in!J32/RES_summary!J$21)</f>
        <v>3.8298930238213478</v>
      </c>
      <c r="K32" s="77">
        <f>IF(RES_hh_tesh_in!K32=0,0,RES_hh_tesh_in!K32/RES_summary!K$21)</f>
        <v>3.9430681543061219</v>
      </c>
      <c r="L32" s="77">
        <f>IF(RES_hh_tesh_in!L32=0,0,RES_hh_tesh_in!L32/RES_summary!L$21)</f>
        <v>3.7392255299373915</v>
      </c>
      <c r="M32" s="77">
        <f>IF(RES_hh_tesh_in!M32=0,0,RES_hh_tesh_in!M32/RES_summary!M$21)</f>
        <v>4.1477618832611638</v>
      </c>
      <c r="N32" s="77">
        <f>IF(RES_hh_tesh_in!N32=0,0,RES_hh_tesh_in!N32/RES_summary!N$21)</f>
        <v>3.1015362771691399</v>
      </c>
      <c r="O32" s="77">
        <f>IF(RES_hh_tesh_in!O32=0,0,RES_hh_tesh_in!O32/RES_summary!O$21)</f>
        <v>3.3675697013334664</v>
      </c>
      <c r="P32" s="77">
        <f>IF(RES_hh_tesh_in!P32=0,0,RES_hh_tesh_in!P32/RES_summary!P$21)</f>
        <v>4.1136994670594644</v>
      </c>
      <c r="Q32" s="77">
        <f>IF(RES_hh_tesh_in!Q32=0,0,RES_hh_tesh_in!Q32/RES_summary!Q$21)</f>
        <v>3.6256501240175623</v>
      </c>
      <c r="R32" s="77">
        <f>IF(RES_hh_tesh_in!R32=0,0,RES_hh_tesh_in!R32/RES_summary!R$21)</f>
        <v>3.5540495529355591</v>
      </c>
      <c r="S32" s="77">
        <f>IF(RES_hh_tesh_in!S32=0,0,RES_hh_tesh_in!S32/RES_summary!S$21)</f>
        <v>3.9625216249905355</v>
      </c>
      <c r="T32" s="77">
        <f>IF(RES_hh_tesh_in!T32=0,0,RES_hh_tesh_in!T32/RES_summary!T$21)</f>
        <v>3.3431012278750281</v>
      </c>
      <c r="U32" s="77">
        <f>IF(RES_hh_tesh_in!U32=0,0,RES_hh_tesh_in!U32/RES_summary!U$21)</f>
        <v>4.1622410052410519</v>
      </c>
      <c r="V32" s="77">
        <f>IF(RES_hh_tesh_in!V32=0,0,RES_hh_tesh_in!V32/RES_summary!V$21)</f>
        <v>4.7350113066476744</v>
      </c>
      <c r="W32" s="77">
        <f>IF(RES_hh_tesh_in!W32=0,0,RES_hh_tesh_in!W32/RES_summary!W$21)</f>
        <v>4.4125319127835718</v>
      </c>
      <c r="X32" s="77">
        <f>IF(RES_hh_tesh_in!X32=0,0,RES_hh_tesh_in!X32/RES_summary!X$21)</f>
        <v>4.0446095423201953</v>
      </c>
      <c r="Y32" s="77">
        <f>IF(RES_hh_tesh_in!Y32=0,0,RES_hh_tesh_in!Y32/RES_summary!Y$21)</f>
        <v>3.209063030995797</v>
      </c>
      <c r="DA32" s="92" t="s">
        <v>936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/>
      <c r="C3" s="65">
        <f>IF(RES_hh_emih_in!C3=0,0,RES_hh_emih_in!C3/RES_summary!C$21)</f>
        <v>15.319969355213047</v>
      </c>
      <c r="D3" s="65">
        <f>IF(RES_hh_emih_in!D3=0,0,RES_hh_emih_in!D3/RES_summary!D$21)</f>
        <v>14.214119363016843</v>
      </c>
      <c r="E3" s="65">
        <f>IF(RES_hh_emih_in!E3=0,0,RES_hh_emih_in!E3/RES_summary!E$21)</f>
        <v>14.552264905628622</v>
      </c>
      <c r="F3" s="65">
        <f>IF(RES_hh_emih_in!F3=0,0,RES_hh_emih_in!F3/RES_summary!F$21)</f>
        <v>12.298653893661173</v>
      </c>
      <c r="G3" s="65">
        <f>IF(RES_hh_emih_in!G3=0,0,RES_hh_emih_in!G3/RES_summary!G$21)</f>
        <v>10.045607208834314</v>
      </c>
      <c r="H3" s="65">
        <f>IF(RES_hh_emih_in!H3=0,0,RES_hh_emih_in!H3/RES_summary!H$21)</f>
        <v>10.507216984576845</v>
      </c>
      <c r="I3" s="65">
        <f>IF(RES_hh_emih_in!I3=0,0,RES_hh_emih_in!I3/RES_summary!I$21)</f>
        <v>9.2156199992808432</v>
      </c>
      <c r="J3" s="65">
        <f>IF(RES_hh_emih_in!J3=0,0,RES_hh_emih_in!J3/RES_summary!J$21)</f>
        <v>7.9841967769360078</v>
      </c>
      <c r="K3" s="65">
        <f>IF(RES_hh_emih_in!K3=0,0,RES_hh_emih_in!K3/RES_summary!K$21)</f>
        <v>7.8014868299986233</v>
      </c>
      <c r="L3" s="65">
        <f>IF(RES_hh_emih_in!L3=0,0,RES_hh_emih_in!L3/RES_summary!L$21)</f>
        <v>7.3287169729227477</v>
      </c>
      <c r="M3" s="65">
        <f>IF(RES_hh_emih_in!M3=0,0,RES_hh_emih_in!M3/RES_summary!M$21)</f>
        <v>7.5589528641210766</v>
      </c>
      <c r="N3" s="65">
        <f>IF(RES_hh_emih_in!N3=0,0,RES_hh_emih_in!N3/RES_summary!N$21)</f>
        <v>6.8968744984512984</v>
      </c>
      <c r="O3" s="65">
        <f>IF(RES_hh_emih_in!O3=0,0,RES_hh_emih_in!O3/RES_summary!O$21)</f>
        <v>4.5031080470335709</v>
      </c>
      <c r="P3" s="65">
        <f>IF(RES_hh_emih_in!P3=0,0,RES_hh_emih_in!P3/RES_summary!P$21)</f>
        <v>3.4898227335209184</v>
      </c>
      <c r="Q3" s="65">
        <f>IF(RES_hh_emih_in!Q3=0,0,RES_hh_emih_in!Q3/RES_summary!Q$21)</f>
        <v>3.2564287310008035</v>
      </c>
      <c r="R3" s="65">
        <f>IF(RES_hh_emih_in!R3=0,0,RES_hh_emih_in!R3/RES_summary!R$21)</f>
        <v>2.2868336992809124</v>
      </c>
      <c r="S3" s="65">
        <f>IF(RES_hh_emih_in!S3=0,0,RES_hh_emih_in!S3/RES_summary!S$21)</f>
        <v>1.9911310553304384</v>
      </c>
      <c r="T3" s="65">
        <f>IF(RES_hh_emih_in!T3=0,0,RES_hh_emih_in!T3/RES_summary!T$21)</f>
        <v>0.90444843580684675</v>
      </c>
      <c r="U3" s="65">
        <f>IF(RES_hh_emih_in!U3=0,0,RES_hh_emih_in!U3/RES_summary!U$21)</f>
        <v>2.2068989298806092</v>
      </c>
      <c r="V3" s="65">
        <f>IF(RES_hh_emih_in!V3=0,0,RES_hh_emih_in!V3/RES_summary!V$21)</f>
        <v>3.5827977003224469</v>
      </c>
      <c r="W3" s="65">
        <f>IF(RES_hh_emih_in!W3=0,0,RES_hh_emih_in!W3/RES_summary!W$21)</f>
        <v>4.4057570114087401</v>
      </c>
      <c r="X3" s="65">
        <f>IF(RES_hh_emih_in!X3=0,0,RES_hh_emih_in!X3/RES_summary!X$21)</f>
        <v>4.9055862894694888</v>
      </c>
      <c r="Y3" s="65">
        <f>IF(RES_hh_emih_in!Y3=0,0,RES_hh_emih_in!Y3/RES_summary!Y$21)</f>
        <v>4.1773887297327175</v>
      </c>
      <c r="DA3" s="87" t="s">
        <v>938</v>
      </c>
    </row>
    <row r="4" spans="1:105" ht="12.95" customHeight="1" x14ac:dyDescent="0.25">
      <c r="A4" s="68" t="s">
        <v>57</v>
      </c>
      <c r="B4" s="69"/>
      <c r="C4" s="69">
        <f>IF(RES_hh_emih_in!C4=0,0,RES_hh_emih_in!C4/RES_summary!C$21)</f>
        <v>14.009251263306764</v>
      </c>
      <c r="D4" s="69">
        <f>IF(RES_hh_emih_in!D4=0,0,RES_hh_emih_in!D4/RES_summary!D$21)</f>
        <v>12.838658966039029</v>
      </c>
      <c r="E4" s="69">
        <f>IF(RES_hh_emih_in!E4=0,0,RES_hh_emih_in!E4/RES_summary!E$21)</f>
        <v>13.066827326848738</v>
      </c>
      <c r="F4" s="69">
        <f>IF(RES_hh_emih_in!F4=0,0,RES_hh_emih_in!F4/RES_summary!F$21)</f>
        <v>10.857856670897844</v>
      </c>
      <c r="G4" s="69">
        <f>IF(RES_hh_emih_in!G4=0,0,RES_hh_emih_in!G4/RES_summary!G$21)</f>
        <v>8.5923405802748807</v>
      </c>
      <c r="H4" s="69">
        <f>IF(RES_hh_emih_in!H4=0,0,RES_hh_emih_in!H4/RES_summary!H$21)</f>
        <v>9.0499447104741737</v>
      </c>
      <c r="I4" s="69">
        <f>IF(RES_hh_emih_in!I4=0,0,RES_hh_emih_in!I4/RES_summary!I$21)</f>
        <v>7.866136388178611</v>
      </c>
      <c r="J4" s="69">
        <f>IF(RES_hh_emih_in!J4=0,0,RES_hh_emih_in!J4/RES_summary!J$21)</f>
        <v>6.6747845141948678</v>
      </c>
      <c r="K4" s="69">
        <f>IF(RES_hh_emih_in!K4=0,0,RES_hh_emih_in!K4/RES_summary!K$21)</f>
        <v>6.6961166463673907</v>
      </c>
      <c r="L4" s="69">
        <f>IF(RES_hh_emih_in!L4=0,0,RES_hh_emih_in!L4/RES_summary!L$21)</f>
        <v>6.1801499172466343</v>
      </c>
      <c r="M4" s="69">
        <f>IF(RES_hh_emih_in!M4=0,0,RES_hh_emih_in!M4/RES_summary!M$21)</f>
        <v>6.3291836796063459</v>
      </c>
      <c r="N4" s="69">
        <f>IF(RES_hh_emih_in!N4=0,0,RES_hh_emih_in!N4/RES_summary!N$21)</f>
        <v>5.6442742338005507</v>
      </c>
      <c r="O4" s="69">
        <f>IF(RES_hh_emih_in!O4=0,0,RES_hh_emih_in!O4/RES_summary!O$21)</f>
        <v>3.6097099629401512</v>
      </c>
      <c r="P4" s="69">
        <f>IF(RES_hh_emih_in!P4=0,0,RES_hh_emih_in!P4/RES_summary!P$21)</f>
        <v>2.6880703433078268</v>
      </c>
      <c r="Q4" s="69">
        <f>IF(RES_hh_emih_in!Q4=0,0,RES_hh_emih_in!Q4/RES_summary!Q$21)</f>
        <v>2.2124041270125514</v>
      </c>
      <c r="R4" s="69">
        <f>IF(RES_hh_emih_in!R4=0,0,RES_hh_emih_in!R4/RES_summary!R$21)</f>
        <v>1.2886413043239167</v>
      </c>
      <c r="S4" s="69">
        <f>IF(RES_hh_emih_in!S4=0,0,RES_hh_emih_in!S4/RES_summary!S$21)</f>
        <v>1.0097884226228955</v>
      </c>
      <c r="T4" s="69">
        <f>IF(RES_hh_emih_in!T4=0,0,RES_hh_emih_in!T4/RES_summary!T$21)</f>
        <v>0</v>
      </c>
      <c r="U4" s="69">
        <f>IF(RES_hh_emih_in!U4=0,0,RES_hh_emih_in!U4/RES_summary!U$21)</f>
        <v>0.96909455467384675</v>
      </c>
      <c r="V4" s="69">
        <f>IF(RES_hh_emih_in!V4=0,0,RES_hh_emih_in!V4/RES_summary!V$21)</f>
        <v>2.5127797944660082</v>
      </c>
      <c r="W4" s="69">
        <f>IF(RES_hh_emih_in!W4=0,0,RES_hh_emih_in!W4/RES_summary!W$21)</f>
        <v>3.3079023888025922</v>
      </c>
      <c r="X4" s="69">
        <f>IF(RES_hh_emih_in!X4=0,0,RES_hh_emih_in!X4/RES_summary!X$21)</f>
        <v>3.8097315566247771</v>
      </c>
      <c r="Y4" s="69">
        <f>IF(RES_hh_emih_in!Y4=0,0,RES_hh_emih_in!Y4/RES_summary!Y$21)</f>
        <v>3.0793325285461668</v>
      </c>
      <c r="DA4" s="88" t="s">
        <v>939</v>
      </c>
    </row>
    <row r="5" spans="1:105" ht="12" customHeight="1" x14ac:dyDescent="0.25">
      <c r="A5" s="28" t="s">
        <v>51</v>
      </c>
      <c r="B5" s="72"/>
      <c r="C5" s="72">
        <f>IF(RES_hh_emih_in!C5=0,0,RES_hh_emih_in!C5/RES_summary!C$21)</f>
        <v>0</v>
      </c>
      <c r="D5" s="72">
        <f>IF(RES_hh_emih_in!D5=0,0,RES_hh_emih_in!D5/RES_summary!D$21)</f>
        <v>0</v>
      </c>
      <c r="E5" s="72">
        <f>IF(RES_hh_emih_in!E5=0,0,RES_hh_emih_in!E5/RES_summary!E$21)</f>
        <v>0</v>
      </c>
      <c r="F5" s="72">
        <f>IF(RES_hh_emih_in!F5=0,0,RES_hh_emih_in!F5/RES_summary!F$21)</f>
        <v>0</v>
      </c>
      <c r="G5" s="72">
        <f>IF(RES_hh_emih_in!G5=0,0,RES_hh_emih_in!G5/RES_summary!G$21)</f>
        <v>0</v>
      </c>
      <c r="H5" s="72">
        <f>IF(RES_hh_emih_in!H5=0,0,RES_hh_emih_in!H5/RES_summary!H$21)</f>
        <v>0</v>
      </c>
      <c r="I5" s="72">
        <f>IF(RES_hh_emih_in!I5=0,0,RES_hh_emih_in!I5/RES_summary!I$21)</f>
        <v>0</v>
      </c>
      <c r="J5" s="72">
        <f>IF(RES_hh_emih_in!J5=0,0,RES_hh_emih_in!J5/RES_summary!J$21)</f>
        <v>0</v>
      </c>
      <c r="K5" s="72">
        <f>IF(RES_hh_emih_in!K5=0,0,RES_hh_emih_in!K5/RES_summary!K$21)</f>
        <v>0</v>
      </c>
      <c r="L5" s="72">
        <f>IF(RES_hh_emih_in!L5=0,0,RES_hh_emih_in!L5/RES_summary!L$21)</f>
        <v>0</v>
      </c>
      <c r="M5" s="72">
        <f>IF(RES_hh_emih_in!M5=0,0,RES_hh_emih_in!M5/RES_summary!M$21)</f>
        <v>0</v>
      </c>
      <c r="N5" s="72">
        <f>IF(RES_hh_emih_in!N5=0,0,RES_hh_emih_in!N5/RES_summary!N$21)</f>
        <v>0</v>
      </c>
      <c r="O5" s="72">
        <f>IF(RES_hh_emih_in!O5=0,0,RES_hh_emih_in!O5/RES_summary!O$21)</f>
        <v>0</v>
      </c>
      <c r="P5" s="72">
        <f>IF(RES_hh_emih_in!P5=0,0,RES_hh_emih_in!P5/RES_summary!P$21)</f>
        <v>0</v>
      </c>
      <c r="Q5" s="72">
        <f>IF(RES_hh_emih_in!Q5=0,0,RES_hh_emih_in!Q5/RES_summary!Q$21)</f>
        <v>0</v>
      </c>
      <c r="R5" s="72">
        <f>IF(RES_hh_emih_in!R5=0,0,RES_hh_emih_in!R5/RES_summary!R$21)</f>
        <v>0</v>
      </c>
      <c r="S5" s="72">
        <f>IF(RES_hh_emih_in!S5=0,0,RES_hh_emih_in!S5/RES_summary!S$21)</f>
        <v>0</v>
      </c>
      <c r="T5" s="72">
        <f>IF(RES_hh_emih_in!T5=0,0,RES_hh_emih_in!T5/RES_summary!T$21)</f>
        <v>0</v>
      </c>
      <c r="U5" s="72">
        <f>IF(RES_hh_emih_in!U5=0,0,RES_hh_emih_in!U5/RES_summary!U$21)</f>
        <v>0</v>
      </c>
      <c r="V5" s="72">
        <f>IF(RES_hh_emih_in!V5=0,0,RES_hh_emih_in!V5/RES_summary!V$21)</f>
        <v>0</v>
      </c>
      <c r="W5" s="72">
        <f>IF(RES_hh_emih_in!W5=0,0,RES_hh_emih_in!W5/RES_summary!W$21)</f>
        <v>0</v>
      </c>
      <c r="X5" s="72">
        <f>IF(RES_hh_emih_in!X5=0,0,RES_hh_emih_in!X5/RES_summary!X$21)</f>
        <v>0</v>
      </c>
      <c r="Y5" s="72">
        <f>IF(RES_hh_emih_in!Y5=0,0,RES_hh_emih_in!Y5/RES_summary!Y$21)</f>
        <v>0</v>
      </c>
      <c r="DA5" s="89" t="s">
        <v>940</v>
      </c>
    </row>
    <row r="6" spans="1:105" ht="12" customHeight="1" x14ac:dyDescent="0.25">
      <c r="A6" s="28" t="s">
        <v>74</v>
      </c>
      <c r="B6" s="72"/>
      <c r="C6" s="72">
        <f>IF(RES_hh_emih_in!C6=0,0,RES_hh_emih_in!C6/RES_summary!C$21)</f>
        <v>13.427694594356279</v>
      </c>
      <c r="D6" s="72">
        <f>IF(RES_hh_emih_in!D6=0,0,RES_hh_emih_in!D6/RES_summary!D$21)</f>
        <v>13.16116854126221</v>
      </c>
      <c r="E6" s="72">
        <f>IF(RES_hh_emih_in!E6=0,0,RES_hh_emih_in!E6/RES_summary!E$21)</f>
        <v>13.884336165409135</v>
      </c>
      <c r="F6" s="72">
        <f>IF(RES_hh_emih_in!F6=0,0,RES_hh_emih_in!F6/RES_summary!F$21)</f>
        <v>12.834401283344242</v>
      </c>
      <c r="G6" s="72">
        <f>IF(RES_hh_emih_in!G6=0,0,RES_hh_emih_in!G6/RES_summary!G$21)</f>
        <v>12.098733854020825</v>
      </c>
      <c r="H6" s="72">
        <f>IF(RES_hh_emih_in!H6=0,0,RES_hh_emih_in!H6/RES_summary!H$21)</f>
        <v>0</v>
      </c>
      <c r="I6" s="72">
        <f>IF(RES_hh_emih_in!I6=0,0,RES_hh_emih_in!I6/RES_summary!I$21)</f>
        <v>0</v>
      </c>
      <c r="J6" s="72">
        <f>IF(RES_hh_emih_in!J6=0,0,RES_hh_emih_in!J6/RES_summary!J$21)</f>
        <v>7.2767750747818329</v>
      </c>
      <c r="K6" s="72">
        <f>IF(RES_hh_emih_in!K6=0,0,RES_hh_emih_in!K6/RES_summary!K$21)</f>
        <v>7.877110757030847</v>
      </c>
      <c r="L6" s="72">
        <f>IF(RES_hh_emih_in!L6=0,0,RES_hh_emih_in!L6/RES_summary!L$21)</f>
        <v>6.5709343912649683</v>
      </c>
      <c r="M6" s="72">
        <f>IF(RES_hh_emih_in!M6=0,0,RES_hh_emih_in!M6/RES_summary!M$21)</f>
        <v>7.1969993816050106</v>
      </c>
      <c r="N6" s="72">
        <f>IF(RES_hh_emih_in!N6=0,0,RES_hh_emih_in!N6/RES_summary!N$21)</f>
        <v>6.4777549069158376</v>
      </c>
      <c r="O6" s="72">
        <f>IF(RES_hh_emih_in!O6=0,0,RES_hh_emih_in!O6/RES_summary!O$21)</f>
        <v>4.9872877916865059</v>
      </c>
      <c r="P6" s="72">
        <f>IF(RES_hh_emih_in!P6=0,0,RES_hh_emih_in!P6/RES_summary!P$21)</f>
        <v>4.1776195074250335</v>
      </c>
      <c r="Q6" s="72">
        <f>IF(RES_hh_emih_in!Q6=0,0,RES_hh_emih_in!Q6/RES_summary!Q$21)</f>
        <v>4.8253537827381505</v>
      </c>
      <c r="R6" s="72">
        <f>IF(RES_hh_emih_in!R6=0,0,RES_hh_emih_in!R6/RES_summary!R$21)</f>
        <v>5.3002972708838678</v>
      </c>
      <c r="S6" s="72">
        <f>IF(RES_hh_emih_in!S6=0,0,RES_hh_emih_in!S6/RES_summary!S$21)</f>
        <v>0</v>
      </c>
      <c r="T6" s="72">
        <f>IF(RES_hh_emih_in!T6=0,0,RES_hh_emih_in!T6/RES_summary!T$21)</f>
        <v>0</v>
      </c>
      <c r="U6" s="72">
        <f>IF(RES_hh_emih_in!U6=0,0,RES_hh_emih_in!U6/RES_summary!U$21)</f>
        <v>0</v>
      </c>
      <c r="V6" s="72">
        <f>IF(RES_hh_emih_in!V6=0,0,RES_hh_emih_in!V6/RES_summary!V$21)</f>
        <v>5.1668740226439889</v>
      </c>
      <c r="W6" s="72">
        <f>IF(RES_hh_emih_in!W6=0,0,RES_hh_emih_in!W6/RES_summary!W$21)</f>
        <v>4.9981472636361932</v>
      </c>
      <c r="X6" s="72">
        <f>IF(RES_hh_emih_in!X6=0,0,RES_hh_emih_in!X6/RES_summary!X$21)</f>
        <v>5.0708606221555632</v>
      </c>
      <c r="Y6" s="72">
        <f>IF(RES_hh_emih_in!Y6=0,0,RES_hh_emih_in!Y6/RES_summary!Y$21)</f>
        <v>4.2345346037983385</v>
      </c>
      <c r="DA6" s="89" t="s">
        <v>941</v>
      </c>
    </row>
    <row r="7" spans="1:105" ht="12" customHeight="1" x14ac:dyDescent="0.25">
      <c r="A7" s="28" t="s">
        <v>200</v>
      </c>
      <c r="B7" s="72"/>
      <c r="C7" s="72">
        <f>IF(RES_hh_emih_in!C7=0,0,RES_hh_emih_in!C7/RES_summary!C$21)</f>
        <v>16.493786457675498</v>
      </c>
      <c r="D7" s="72">
        <f>IF(RES_hh_emih_in!D7=0,0,RES_hh_emih_in!D7/RES_summary!D$21)</f>
        <v>16.450390470604496</v>
      </c>
      <c r="E7" s="72">
        <f>IF(RES_hh_emih_in!E7=0,0,RES_hh_emih_in!E7/RES_summary!E$21)</f>
        <v>16.314347846284566</v>
      </c>
      <c r="F7" s="72">
        <f>IF(RES_hh_emih_in!F7=0,0,RES_hh_emih_in!F7/RES_summary!F$21)</f>
        <v>13.756226526628305</v>
      </c>
      <c r="G7" s="72">
        <f>IF(RES_hh_emih_in!G7=0,0,RES_hh_emih_in!G7/RES_summary!G$21)</f>
        <v>11.047711614405779</v>
      </c>
      <c r="H7" s="72">
        <f>IF(RES_hh_emih_in!H7=0,0,RES_hh_emih_in!H7/RES_summary!H$21)</f>
        <v>12.437209730680223</v>
      </c>
      <c r="I7" s="72">
        <f>IF(RES_hh_emih_in!I7=0,0,RES_hh_emih_in!I7/RES_summary!I$21)</f>
        <v>10.915492180726742</v>
      </c>
      <c r="J7" s="72">
        <f>IF(RES_hh_emih_in!J7=0,0,RES_hh_emih_in!J7/RES_summary!J$21)</f>
        <v>8.8289457997735656</v>
      </c>
      <c r="K7" s="72">
        <f>IF(RES_hh_emih_in!K7=0,0,RES_hh_emih_in!K7/RES_summary!K$21)</f>
        <v>9.5142666310892618</v>
      </c>
      <c r="L7" s="72">
        <f>IF(RES_hh_emih_in!L7=0,0,RES_hh_emih_in!L7/RES_summary!L$21)</f>
        <v>7.5179520128832777</v>
      </c>
      <c r="M7" s="72">
        <f>IF(RES_hh_emih_in!M7=0,0,RES_hh_emih_in!M7/RES_summary!M$21)</f>
        <v>8.3054839122108195</v>
      </c>
      <c r="N7" s="72">
        <f>IF(RES_hh_emih_in!N7=0,0,RES_hh_emih_in!N7/RES_summary!N$21)</f>
        <v>7.6170512296025175</v>
      </c>
      <c r="O7" s="72">
        <f>IF(RES_hh_emih_in!O7=0,0,RES_hh_emih_in!O7/RES_summary!O$21)</f>
        <v>5.7399153560256764</v>
      </c>
      <c r="P7" s="72">
        <f>IF(RES_hh_emih_in!P7=0,0,RES_hh_emih_in!P7/RES_summary!P$21)</f>
        <v>4.6769814248758621</v>
      </c>
      <c r="Q7" s="72">
        <f>IF(RES_hh_emih_in!Q7=0,0,RES_hh_emih_in!Q7/RES_summary!Q$21)</f>
        <v>5.3604062114341042</v>
      </c>
      <c r="R7" s="72">
        <f>IF(RES_hh_emih_in!R7=0,0,RES_hh_emih_in!R7/RES_summary!R$21)</f>
        <v>5.4031929928246782</v>
      </c>
      <c r="S7" s="72">
        <f>IF(RES_hh_emih_in!S7=0,0,RES_hh_emih_in!S7/RES_summary!S$21)</f>
        <v>5.6248409118074374</v>
      </c>
      <c r="T7" s="72">
        <f>IF(RES_hh_emih_in!T7=0,0,RES_hh_emih_in!T7/RES_summary!T$21)</f>
        <v>0</v>
      </c>
      <c r="U7" s="72">
        <f>IF(RES_hh_emih_in!U7=0,0,RES_hh_emih_in!U7/RES_summary!U$21)</f>
        <v>5.744197391500375</v>
      </c>
      <c r="V7" s="72">
        <f>IF(RES_hh_emih_in!V7=0,0,RES_hh_emih_in!V7/RES_summary!V$21)</f>
        <v>5.9367295616658353</v>
      </c>
      <c r="W7" s="72">
        <f>IF(RES_hh_emih_in!W7=0,0,RES_hh_emih_in!W7/RES_summary!W$21)</f>
        <v>5.059421330901599</v>
      </c>
      <c r="X7" s="72">
        <f>IF(RES_hh_emih_in!X7=0,0,RES_hh_emih_in!X7/RES_summary!X$21)</f>
        <v>5.4929457770576935</v>
      </c>
      <c r="Y7" s="72">
        <f>IF(RES_hh_emih_in!Y7=0,0,RES_hh_emih_in!Y7/RES_summary!Y$21)</f>
        <v>4.3152300984250029</v>
      </c>
      <c r="DA7" s="89" t="s">
        <v>942</v>
      </c>
    </row>
    <row r="8" spans="1:105" ht="12" customHeight="1" x14ac:dyDescent="0.25">
      <c r="A8" s="28" t="s">
        <v>189</v>
      </c>
      <c r="B8" s="72"/>
      <c r="C8" s="72">
        <f>IF(RES_hh_emih_in!C8=0,0,RES_hh_emih_in!C8/RES_summary!C$21)</f>
        <v>0</v>
      </c>
      <c r="D8" s="72">
        <f>IF(RES_hh_emih_in!D8=0,0,RES_hh_emih_in!D8/RES_summary!D$21)</f>
        <v>0</v>
      </c>
      <c r="E8" s="72">
        <f>IF(RES_hh_emih_in!E8=0,0,RES_hh_emih_in!E8/RES_summary!E$21)</f>
        <v>0</v>
      </c>
      <c r="F8" s="72">
        <f>IF(RES_hh_emih_in!F8=0,0,RES_hh_emih_in!F8/RES_summary!F$21)</f>
        <v>0</v>
      </c>
      <c r="G8" s="72">
        <f>IF(RES_hh_emih_in!G8=0,0,RES_hh_emih_in!G8/RES_summary!G$21)</f>
        <v>0</v>
      </c>
      <c r="H8" s="72">
        <f>IF(RES_hh_emih_in!H8=0,0,RES_hh_emih_in!H8/RES_summary!H$21)</f>
        <v>0</v>
      </c>
      <c r="I8" s="72">
        <f>IF(RES_hh_emih_in!I8=0,0,RES_hh_emih_in!I8/RES_summary!I$21)</f>
        <v>0</v>
      </c>
      <c r="J8" s="72">
        <f>IF(RES_hh_emih_in!J8=0,0,RES_hh_emih_in!J8/RES_summary!J$21)</f>
        <v>0</v>
      </c>
      <c r="K8" s="72">
        <f>IF(RES_hh_emih_in!K8=0,0,RES_hh_emih_in!K8/RES_summary!K$21)</f>
        <v>0</v>
      </c>
      <c r="L8" s="72">
        <f>IF(RES_hh_emih_in!L8=0,0,RES_hh_emih_in!L8/RES_summary!L$21)</f>
        <v>0</v>
      </c>
      <c r="M8" s="72">
        <f>IF(RES_hh_emih_in!M8=0,0,RES_hh_emih_in!M8/RES_summary!M$21)</f>
        <v>0</v>
      </c>
      <c r="N8" s="72">
        <f>IF(RES_hh_emih_in!N8=0,0,RES_hh_emih_in!N8/RES_summary!N$21)</f>
        <v>0</v>
      </c>
      <c r="O8" s="72">
        <f>IF(RES_hh_emih_in!O8=0,0,RES_hh_emih_in!O8/RES_summary!O$21)</f>
        <v>0</v>
      </c>
      <c r="P8" s="72">
        <f>IF(RES_hh_emih_in!P8=0,0,RES_hh_emih_in!P8/RES_summary!P$21)</f>
        <v>0</v>
      </c>
      <c r="Q8" s="72">
        <f>IF(RES_hh_emih_in!Q8=0,0,RES_hh_emih_in!Q8/RES_summary!Q$21)</f>
        <v>0</v>
      </c>
      <c r="R8" s="72">
        <f>IF(RES_hh_emih_in!R8=0,0,RES_hh_emih_in!R8/RES_summary!R$21)</f>
        <v>0</v>
      </c>
      <c r="S8" s="72">
        <f>IF(RES_hh_emih_in!S8=0,0,RES_hh_emih_in!S8/RES_summary!S$21)</f>
        <v>0</v>
      </c>
      <c r="T8" s="72">
        <f>IF(RES_hh_emih_in!T8=0,0,RES_hh_emih_in!T8/RES_summary!T$21)</f>
        <v>0</v>
      </c>
      <c r="U8" s="72">
        <f>IF(RES_hh_emih_in!U8=0,0,RES_hh_emih_in!U8/RES_summary!U$21)</f>
        <v>0</v>
      </c>
      <c r="V8" s="72">
        <f>IF(RES_hh_emih_in!V8=0,0,RES_hh_emih_in!V8/RES_summary!V$21)</f>
        <v>0</v>
      </c>
      <c r="W8" s="72">
        <f>IF(RES_hh_emih_in!W8=0,0,RES_hh_emih_in!W8/RES_summary!W$21)</f>
        <v>0</v>
      </c>
      <c r="X8" s="72">
        <f>IF(RES_hh_emih_in!X8=0,0,RES_hh_emih_in!X8/RES_summary!X$21)</f>
        <v>0</v>
      </c>
      <c r="Y8" s="72">
        <f>IF(RES_hh_emih_in!Y8=0,0,RES_hh_emih_in!Y8/RES_summary!Y$21)</f>
        <v>0</v>
      </c>
      <c r="DA8" s="89" t="s">
        <v>943</v>
      </c>
    </row>
    <row r="9" spans="1:105" ht="12" customHeight="1" x14ac:dyDescent="0.25">
      <c r="A9" s="28" t="s">
        <v>202</v>
      </c>
      <c r="B9" s="72"/>
      <c r="C9" s="72">
        <f>IF(RES_hh_emih_in!C9=0,0,RES_hh_emih_in!C9/RES_summary!C$21)</f>
        <v>0</v>
      </c>
      <c r="D9" s="72">
        <f>IF(RES_hh_emih_in!D9=0,0,RES_hh_emih_in!D9/RES_summary!D$21)</f>
        <v>0</v>
      </c>
      <c r="E9" s="72">
        <f>IF(RES_hh_emih_in!E9=0,0,RES_hh_emih_in!E9/RES_summary!E$21)</f>
        <v>0</v>
      </c>
      <c r="F9" s="72">
        <f>IF(RES_hh_emih_in!F9=0,0,RES_hh_emih_in!F9/RES_summary!F$21)</f>
        <v>0</v>
      </c>
      <c r="G9" s="72">
        <f>IF(RES_hh_emih_in!G9=0,0,RES_hh_emih_in!G9/RES_summary!G$21)</f>
        <v>0</v>
      </c>
      <c r="H9" s="72">
        <f>IF(RES_hh_emih_in!H9=0,0,RES_hh_emih_in!H9/RES_summary!H$21)</f>
        <v>0</v>
      </c>
      <c r="I9" s="72">
        <f>IF(RES_hh_emih_in!I9=0,0,RES_hh_emih_in!I9/RES_summary!I$21)</f>
        <v>0</v>
      </c>
      <c r="J9" s="72">
        <f>IF(RES_hh_emih_in!J9=0,0,RES_hh_emih_in!J9/RES_summary!J$21)</f>
        <v>0</v>
      </c>
      <c r="K9" s="72">
        <f>IF(RES_hh_emih_in!K9=0,0,RES_hh_emih_in!K9/RES_summary!K$21)</f>
        <v>0</v>
      </c>
      <c r="L9" s="72">
        <f>IF(RES_hh_emih_in!L9=0,0,RES_hh_emih_in!L9/RES_summary!L$21)</f>
        <v>0</v>
      </c>
      <c r="M9" s="72">
        <f>IF(RES_hh_emih_in!M9=0,0,RES_hh_emih_in!M9/RES_summary!M$21)</f>
        <v>0</v>
      </c>
      <c r="N9" s="72">
        <f>IF(RES_hh_emih_in!N9=0,0,RES_hh_emih_in!N9/RES_summary!N$21)</f>
        <v>0</v>
      </c>
      <c r="O9" s="72">
        <f>IF(RES_hh_emih_in!O9=0,0,RES_hh_emih_in!O9/RES_summary!O$21)</f>
        <v>0</v>
      </c>
      <c r="P9" s="72">
        <f>IF(RES_hh_emih_in!P9=0,0,RES_hh_emih_in!P9/RES_summary!P$21)</f>
        <v>0</v>
      </c>
      <c r="Q9" s="72">
        <f>IF(RES_hh_emih_in!Q9=0,0,RES_hh_emih_in!Q9/RES_summary!Q$21)</f>
        <v>0</v>
      </c>
      <c r="R9" s="72">
        <f>IF(RES_hh_emih_in!R9=0,0,RES_hh_emih_in!R9/RES_summary!R$21)</f>
        <v>0</v>
      </c>
      <c r="S9" s="72">
        <f>IF(RES_hh_emih_in!S9=0,0,RES_hh_emih_in!S9/RES_summary!S$21)</f>
        <v>0</v>
      </c>
      <c r="T9" s="72">
        <f>IF(RES_hh_emih_in!T9=0,0,RES_hh_emih_in!T9/RES_summary!T$21)</f>
        <v>0</v>
      </c>
      <c r="U9" s="72">
        <f>IF(RES_hh_emih_in!U9=0,0,RES_hh_emih_in!U9/RES_summary!U$21)</f>
        <v>0</v>
      </c>
      <c r="V9" s="72">
        <f>IF(RES_hh_emih_in!V9=0,0,RES_hh_emih_in!V9/RES_summary!V$21)</f>
        <v>0</v>
      </c>
      <c r="W9" s="72">
        <f>IF(RES_hh_emih_in!W9=0,0,RES_hh_emih_in!W9/RES_summary!W$21)</f>
        <v>0</v>
      </c>
      <c r="X9" s="72">
        <f>IF(RES_hh_emih_in!X9=0,0,RES_hh_emih_in!X9/RES_summary!X$21)</f>
        <v>0</v>
      </c>
      <c r="Y9" s="72">
        <f>IF(RES_hh_emih_in!Y9=0,0,RES_hh_emih_in!Y9/RES_summary!Y$21)</f>
        <v>0</v>
      </c>
      <c r="DA9" s="89" t="s">
        <v>944</v>
      </c>
    </row>
    <row r="10" spans="1:105" ht="12" customHeight="1" x14ac:dyDescent="0.25">
      <c r="A10" s="28" t="s">
        <v>197</v>
      </c>
      <c r="B10" s="72"/>
      <c r="C10" s="72">
        <f>IF(RES_hh_emih_in!C10=0,0,RES_hh_emih_in!C10/RES_summary!C$21)</f>
        <v>0</v>
      </c>
      <c r="D10" s="72">
        <f>IF(RES_hh_emih_in!D10=0,0,RES_hh_emih_in!D10/RES_summary!D$21)</f>
        <v>0</v>
      </c>
      <c r="E10" s="72">
        <f>IF(RES_hh_emih_in!E10=0,0,RES_hh_emih_in!E10/RES_summary!E$21)</f>
        <v>0</v>
      </c>
      <c r="F10" s="72">
        <f>IF(RES_hh_emih_in!F10=0,0,RES_hh_emih_in!F10/RES_summary!F$21)</f>
        <v>0</v>
      </c>
      <c r="G10" s="72">
        <f>IF(RES_hh_emih_in!G10=0,0,RES_hh_emih_in!G10/RES_summary!G$21)</f>
        <v>0</v>
      </c>
      <c r="H10" s="72">
        <f>IF(RES_hh_emih_in!H10=0,0,RES_hh_emih_in!H10/RES_summary!H$21)</f>
        <v>0</v>
      </c>
      <c r="I10" s="72">
        <f>IF(RES_hh_emih_in!I10=0,0,RES_hh_emih_in!I10/RES_summary!I$21)</f>
        <v>0</v>
      </c>
      <c r="J10" s="72">
        <f>IF(RES_hh_emih_in!J10=0,0,RES_hh_emih_in!J10/RES_summary!J$21)</f>
        <v>0</v>
      </c>
      <c r="K10" s="72">
        <f>IF(RES_hh_emih_in!K10=0,0,RES_hh_emih_in!K10/RES_summary!K$21)</f>
        <v>0</v>
      </c>
      <c r="L10" s="72">
        <f>IF(RES_hh_emih_in!L10=0,0,RES_hh_emih_in!L10/RES_summary!L$21)</f>
        <v>0</v>
      </c>
      <c r="M10" s="72">
        <f>IF(RES_hh_emih_in!M10=0,0,RES_hh_emih_in!M10/RES_summary!M$21)</f>
        <v>0</v>
      </c>
      <c r="N10" s="72">
        <f>IF(RES_hh_emih_in!N10=0,0,RES_hh_emih_in!N10/RES_summary!N$21)</f>
        <v>0</v>
      </c>
      <c r="O10" s="72">
        <f>IF(RES_hh_emih_in!O10=0,0,RES_hh_emih_in!O10/RES_summary!O$21)</f>
        <v>0</v>
      </c>
      <c r="P10" s="72">
        <f>IF(RES_hh_emih_in!P10=0,0,RES_hh_emih_in!P10/RES_summary!P$21)</f>
        <v>0</v>
      </c>
      <c r="Q10" s="72">
        <f>IF(RES_hh_emih_in!Q10=0,0,RES_hh_emih_in!Q10/RES_summary!Q$21)</f>
        <v>0</v>
      </c>
      <c r="R10" s="72">
        <f>IF(RES_hh_emih_in!R10=0,0,RES_hh_emih_in!R10/RES_summary!R$21)</f>
        <v>0</v>
      </c>
      <c r="S10" s="72">
        <f>IF(RES_hh_emih_in!S10=0,0,RES_hh_emih_in!S10/RES_summary!S$21)</f>
        <v>0</v>
      </c>
      <c r="T10" s="72">
        <f>IF(RES_hh_emih_in!T10=0,0,RES_hh_emih_in!T10/RES_summary!T$21)</f>
        <v>0</v>
      </c>
      <c r="U10" s="72">
        <f>IF(RES_hh_emih_in!U10=0,0,RES_hh_emih_in!U10/RES_summary!U$21)</f>
        <v>0</v>
      </c>
      <c r="V10" s="72">
        <f>IF(RES_hh_emih_in!V10=0,0,RES_hh_emih_in!V10/RES_summary!V$21)</f>
        <v>0</v>
      </c>
      <c r="W10" s="72">
        <f>IF(RES_hh_emih_in!W10=0,0,RES_hh_emih_in!W10/RES_summary!W$21)</f>
        <v>0</v>
      </c>
      <c r="X10" s="72">
        <f>IF(RES_hh_emih_in!X10=0,0,RES_hh_emih_in!X10/RES_summary!X$21)</f>
        <v>0</v>
      </c>
      <c r="Y10" s="72">
        <f>IF(RES_hh_emih_in!Y10=0,0,RES_hh_emih_in!Y10/RES_summary!Y$21)</f>
        <v>0</v>
      </c>
      <c r="DA10" s="89" t="s">
        <v>945</v>
      </c>
    </row>
    <row r="11" spans="1:105" ht="12" customHeight="1" x14ac:dyDescent="0.25">
      <c r="A11" s="28" t="s">
        <v>198</v>
      </c>
      <c r="B11" s="72"/>
      <c r="C11" s="72">
        <f>IF(RES_hh_emih_in!C11=0,0,RES_hh_emih_in!C11/RES_summary!C$21)</f>
        <v>0</v>
      </c>
      <c r="D11" s="72">
        <f>IF(RES_hh_emih_in!D11=0,0,RES_hh_emih_in!D11/RES_summary!D$21)</f>
        <v>0</v>
      </c>
      <c r="E11" s="72">
        <f>IF(RES_hh_emih_in!E11=0,0,RES_hh_emih_in!E11/RES_summary!E$21)</f>
        <v>0</v>
      </c>
      <c r="F11" s="72">
        <f>IF(RES_hh_emih_in!F11=0,0,RES_hh_emih_in!F11/RES_summary!F$21)</f>
        <v>0</v>
      </c>
      <c r="G11" s="72">
        <f>IF(RES_hh_emih_in!G11=0,0,RES_hh_emih_in!G11/RES_summary!G$21)</f>
        <v>0</v>
      </c>
      <c r="H11" s="72">
        <f>IF(RES_hh_emih_in!H11=0,0,RES_hh_emih_in!H11/RES_summary!H$21)</f>
        <v>0</v>
      </c>
      <c r="I11" s="72">
        <f>IF(RES_hh_emih_in!I11=0,0,RES_hh_emih_in!I11/RES_summary!I$21)</f>
        <v>0</v>
      </c>
      <c r="J11" s="72">
        <f>IF(RES_hh_emih_in!J11=0,0,RES_hh_emih_in!J11/RES_summary!J$21)</f>
        <v>0</v>
      </c>
      <c r="K11" s="72">
        <f>IF(RES_hh_emih_in!K11=0,0,RES_hh_emih_in!K11/RES_summary!K$21)</f>
        <v>0</v>
      </c>
      <c r="L11" s="72">
        <f>IF(RES_hh_emih_in!L11=0,0,RES_hh_emih_in!L11/RES_summary!L$21)</f>
        <v>0</v>
      </c>
      <c r="M11" s="72">
        <f>IF(RES_hh_emih_in!M11=0,0,RES_hh_emih_in!M11/RES_summary!M$21)</f>
        <v>0</v>
      </c>
      <c r="N11" s="72">
        <f>IF(RES_hh_emih_in!N11=0,0,RES_hh_emih_in!N11/RES_summary!N$21)</f>
        <v>0</v>
      </c>
      <c r="O11" s="72">
        <f>IF(RES_hh_emih_in!O11=0,0,RES_hh_emih_in!O11/RES_summary!O$21)</f>
        <v>0</v>
      </c>
      <c r="P11" s="72">
        <f>IF(RES_hh_emih_in!P11=0,0,RES_hh_emih_in!P11/RES_summary!P$21)</f>
        <v>0</v>
      </c>
      <c r="Q11" s="72">
        <f>IF(RES_hh_emih_in!Q11=0,0,RES_hh_emih_in!Q11/RES_summary!Q$21)</f>
        <v>0</v>
      </c>
      <c r="R11" s="72">
        <f>IF(RES_hh_emih_in!R11=0,0,RES_hh_emih_in!R11/RES_summary!R$21)</f>
        <v>0</v>
      </c>
      <c r="S11" s="72">
        <f>IF(RES_hh_emih_in!S11=0,0,RES_hh_emih_in!S11/RES_summary!S$21)</f>
        <v>0</v>
      </c>
      <c r="T11" s="72">
        <f>IF(RES_hh_emih_in!T11=0,0,RES_hh_emih_in!T11/RES_summary!T$21)</f>
        <v>0</v>
      </c>
      <c r="U11" s="72">
        <f>IF(RES_hh_emih_in!U11=0,0,RES_hh_emih_in!U11/RES_summary!U$21)</f>
        <v>0</v>
      </c>
      <c r="V11" s="72">
        <f>IF(RES_hh_emih_in!V11=0,0,RES_hh_emih_in!V11/RES_summary!V$21)</f>
        <v>0</v>
      </c>
      <c r="W11" s="72">
        <f>IF(RES_hh_emih_in!W11=0,0,RES_hh_emih_in!W11/RES_summary!W$21)</f>
        <v>0</v>
      </c>
      <c r="X11" s="72">
        <f>IF(RES_hh_emih_in!X11=0,0,RES_hh_emih_in!X11/RES_summary!X$21)</f>
        <v>0</v>
      </c>
      <c r="Y11" s="72">
        <f>IF(RES_hh_emih_in!Y11=0,0,RES_hh_emih_in!Y11/RES_summary!Y$21)</f>
        <v>0</v>
      </c>
      <c r="DA11" s="89" t="s">
        <v>946</v>
      </c>
    </row>
    <row r="12" spans="1:105" ht="12" customHeight="1" x14ac:dyDescent="0.25">
      <c r="A12" s="28" t="s">
        <v>95</v>
      </c>
      <c r="B12" s="72"/>
      <c r="C12" s="72">
        <f>IF(RES_hh_emih_in!C12=0,0,RES_hh_emih_in!C12/RES_summary!C$21)</f>
        <v>0</v>
      </c>
      <c r="D12" s="72">
        <f>IF(RES_hh_emih_in!D12=0,0,RES_hh_emih_in!D12/RES_summary!D$21)</f>
        <v>0</v>
      </c>
      <c r="E12" s="72">
        <f>IF(RES_hh_emih_in!E12=0,0,RES_hh_emih_in!E12/RES_summary!E$21)</f>
        <v>0</v>
      </c>
      <c r="F12" s="72">
        <f>IF(RES_hh_emih_in!F12=0,0,RES_hh_emih_in!F12/RES_summary!F$21)</f>
        <v>0</v>
      </c>
      <c r="G12" s="72">
        <f>IF(RES_hh_emih_in!G12=0,0,RES_hh_emih_in!G12/RES_summary!G$21)</f>
        <v>0</v>
      </c>
      <c r="H12" s="72">
        <f>IF(RES_hh_emih_in!H12=0,0,RES_hh_emih_in!H12/RES_summary!H$21)</f>
        <v>0</v>
      </c>
      <c r="I12" s="72">
        <f>IF(RES_hh_emih_in!I12=0,0,RES_hh_emih_in!I12/RES_summary!I$21)</f>
        <v>0</v>
      </c>
      <c r="J12" s="72">
        <f>IF(RES_hh_emih_in!J12=0,0,RES_hh_emih_in!J12/RES_summary!J$21)</f>
        <v>0</v>
      </c>
      <c r="K12" s="72">
        <f>IF(RES_hh_emih_in!K12=0,0,RES_hh_emih_in!K12/RES_summary!K$21)</f>
        <v>0</v>
      </c>
      <c r="L12" s="72">
        <f>IF(RES_hh_emih_in!L12=0,0,RES_hh_emih_in!L12/RES_summary!L$21)</f>
        <v>0</v>
      </c>
      <c r="M12" s="72">
        <f>IF(RES_hh_emih_in!M12=0,0,RES_hh_emih_in!M12/RES_summary!M$21)</f>
        <v>0</v>
      </c>
      <c r="N12" s="72">
        <f>IF(RES_hh_emih_in!N12=0,0,RES_hh_emih_in!N12/RES_summary!N$21)</f>
        <v>0</v>
      </c>
      <c r="O12" s="72">
        <f>IF(RES_hh_emih_in!O12=0,0,RES_hh_emih_in!O12/RES_summary!O$21)</f>
        <v>0</v>
      </c>
      <c r="P12" s="72">
        <f>IF(RES_hh_emih_in!P12=0,0,RES_hh_emih_in!P12/RES_summary!P$21)</f>
        <v>0</v>
      </c>
      <c r="Q12" s="72">
        <f>IF(RES_hh_emih_in!Q12=0,0,RES_hh_emih_in!Q12/RES_summary!Q$21)</f>
        <v>0</v>
      </c>
      <c r="R12" s="72">
        <f>IF(RES_hh_emih_in!R12=0,0,RES_hh_emih_in!R12/RES_summary!R$21)</f>
        <v>0</v>
      </c>
      <c r="S12" s="72">
        <f>IF(RES_hh_emih_in!S12=0,0,RES_hh_emih_in!S12/RES_summary!S$21)</f>
        <v>0</v>
      </c>
      <c r="T12" s="72">
        <f>IF(RES_hh_emih_in!T12=0,0,RES_hh_emih_in!T12/RES_summary!T$21)</f>
        <v>0</v>
      </c>
      <c r="U12" s="72">
        <f>IF(RES_hh_emih_in!U12=0,0,RES_hh_emih_in!U12/RES_summary!U$21)</f>
        <v>0</v>
      </c>
      <c r="V12" s="72">
        <f>IF(RES_hh_emih_in!V12=0,0,RES_hh_emih_in!V12/RES_summary!V$21)</f>
        <v>0</v>
      </c>
      <c r="W12" s="72">
        <f>IF(RES_hh_emih_in!W12=0,0,RES_hh_emih_in!W12/RES_summary!W$21)</f>
        <v>0</v>
      </c>
      <c r="X12" s="72">
        <f>IF(RES_hh_emih_in!X12=0,0,RES_hh_emih_in!X12/RES_summary!X$21)</f>
        <v>0</v>
      </c>
      <c r="Y12" s="72">
        <f>IF(RES_hh_emih_in!Y12=0,0,RES_hh_emih_in!Y12/RES_summary!Y$21)</f>
        <v>0</v>
      </c>
      <c r="DA12" s="89" t="s">
        <v>947</v>
      </c>
    </row>
    <row r="13" spans="1:105" ht="12" customHeight="1" x14ac:dyDescent="0.25">
      <c r="A13" s="73" t="s">
        <v>94</v>
      </c>
      <c r="B13" s="74"/>
      <c r="C13" s="74">
        <f>IF(RES_hh_emih_in!C13=0,0,RES_hh_emih_in!C13/RES_summary!C$21)</f>
        <v>0</v>
      </c>
      <c r="D13" s="74">
        <f>IF(RES_hh_emih_in!D13=0,0,RES_hh_emih_in!D13/RES_summary!D$21)</f>
        <v>0</v>
      </c>
      <c r="E13" s="74">
        <f>IF(RES_hh_emih_in!E13=0,0,RES_hh_emih_in!E13/RES_summary!E$21)</f>
        <v>0</v>
      </c>
      <c r="F13" s="74">
        <f>IF(RES_hh_emih_in!F13=0,0,RES_hh_emih_in!F13/RES_summary!F$21)</f>
        <v>0</v>
      </c>
      <c r="G13" s="74">
        <f>IF(RES_hh_emih_in!G13=0,0,RES_hh_emih_in!G13/RES_summary!G$21)</f>
        <v>0</v>
      </c>
      <c r="H13" s="74">
        <f>IF(RES_hh_emih_in!H13=0,0,RES_hh_emih_in!H13/RES_summary!H$21)</f>
        <v>0</v>
      </c>
      <c r="I13" s="74">
        <f>IF(RES_hh_emih_in!I13=0,0,RES_hh_emih_in!I13/RES_summary!I$21)</f>
        <v>0</v>
      </c>
      <c r="J13" s="74">
        <f>IF(RES_hh_emih_in!J13=0,0,RES_hh_emih_in!J13/RES_summary!J$21)</f>
        <v>0</v>
      </c>
      <c r="K13" s="74">
        <f>IF(RES_hh_emih_in!K13=0,0,RES_hh_emih_in!K13/RES_summary!K$21)</f>
        <v>0</v>
      </c>
      <c r="L13" s="74">
        <f>IF(RES_hh_emih_in!L13=0,0,RES_hh_emih_in!L13/RES_summary!L$21)</f>
        <v>0</v>
      </c>
      <c r="M13" s="74">
        <f>IF(RES_hh_emih_in!M13=0,0,RES_hh_emih_in!M13/RES_summary!M$21)</f>
        <v>0</v>
      </c>
      <c r="N13" s="74">
        <f>IF(RES_hh_emih_in!N13=0,0,RES_hh_emih_in!N13/RES_summary!N$21)</f>
        <v>0</v>
      </c>
      <c r="O13" s="74">
        <f>IF(RES_hh_emih_in!O13=0,0,RES_hh_emih_in!O13/RES_summary!O$21)</f>
        <v>0</v>
      </c>
      <c r="P13" s="74">
        <f>IF(RES_hh_emih_in!P13=0,0,RES_hh_emih_in!P13/RES_summary!P$21)</f>
        <v>0</v>
      </c>
      <c r="Q13" s="74">
        <f>IF(RES_hh_emih_in!Q13=0,0,RES_hh_emih_in!Q13/RES_summary!Q$21)</f>
        <v>0</v>
      </c>
      <c r="R13" s="74">
        <f>IF(RES_hh_emih_in!R13=0,0,RES_hh_emih_in!R13/RES_summary!R$21)</f>
        <v>0</v>
      </c>
      <c r="S13" s="74">
        <f>IF(RES_hh_emih_in!S13=0,0,RES_hh_emih_in!S13/RES_summary!S$21)</f>
        <v>0</v>
      </c>
      <c r="T13" s="74">
        <f>IF(RES_hh_emih_in!T13=0,0,RES_hh_emih_in!T13/RES_summary!T$21)</f>
        <v>0</v>
      </c>
      <c r="U13" s="74">
        <f>IF(RES_hh_emih_in!U13=0,0,RES_hh_emih_in!U13/RES_summary!U$21)</f>
        <v>0</v>
      </c>
      <c r="V13" s="74">
        <f>IF(RES_hh_emih_in!V13=0,0,RES_hh_emih_in!V13/RES_summary!V$21)</f>
        <v>0</v>
      </c>
      <c r="W13" s="74">
        <f>IF(RES_hh_emih_in!W13=0,0,RES_hh_emih_in!W13/RES_summary!W$21)</f>
        <v>0</v>
      </c>
      <c r="X13" s="74">
        <f>IF(RES_hh_emih_in!X13=0,0,RES_hh_emih_in!X13/RES_summary!X$21)</f>
        <v>0</v>
      </c>
      <c r="Y13" s="74">
        <f>IF(RES_hh_emih_in!Y13=0,0,RES_hh_emih_in!Y13/RES_summary!Y$21)</f>
        <v>0</v>
      </c>
      <c r="DA13" s="90" t="s">
        <v>948</v>
      </c>
    </row>
    <row r="14" spans="1:105" ht="12" customHeight="1" x14ac:dyDescent="0.25">
      <c r="A14" s="75" t="s">
        <v>97</v>
      </c>
      <c r="B14" s="76"/>
      <c r="C14" s="76">
        <f>IF(RES_hh_emih_in!C14=0,0,RES_hh_emih_in!C14/RES_summary!C$21)</f>
        <v>0</v>
      </c>
      <c r="D14" s="76">
        <f>IF(RES_hh_emih_in!D14=0,0,RES_hh_emih_in!D14/RES_summary!D$21)</f>
        <v>0</v>
      </c>
      <c r="E14" s="76">
        <f>IF(RES_hh_emih_in!E14=0,0,RES_hh_emih_in!E14/RES_summary!E$21)</f>
        <v>0</v>
      </c>
      <c r="F14" s="76">
        <f>IF(RES_hh_emih_in!F14=0,0,RES_hh_emih_in!F14/RES_summary!F$21)</f>
        <v>0</v>
      </c>
      <c r="G14" s="76">
        <f>IF(RES_hh_emih_in!G14=0,0,RES_hh_emih_in!G14/RES_summary!G$21)</f>
        <v>0</v>
      </c>
      <c r="H14" s="76">
        <f>IF(RES_hh_emih_in!H14=0,0,RES_hh_emih_in!H14/RES_summary!H$21)</f>
        <v>0</v>
      </c>
      <c r="I14" s="76">
        <f>IF(RES_hh_emih_in!I14=0,0,RES_hh_emih_in!I14/RES_summary!I$21)</f>
        <v>0</v>
      </c>
      <c r="J14" s="76">
        <f>IF(RES_hh_emih_in!J14=0,0,RES_hh_emih_in!J14/RES_summary!J$21)</f>
        <v>0</v>
      </c>
      <c r="K14" s="76">
        <f>IF(RES_hh_emih_in!K14=0,0,RES_hh_emih_in!K14/RES_summary!K$21)</f>
        <v>0</v>
      </c>
      <c r="L14" s="76">
        <f>IF(RES_hh_emih_in!L14=0,0,RES_hh_emih_in!L14/RES_summary!L$21)</f>
        <v>0</v>
      </c>
      <c r="M14" s="76">
        <f>IF(RES_hh_emih_in!M14=0,0,RES_hh_emih_in!M14/RES_summary!M$21)</f>
        <v>0</v>
      </c>
      <c r="N14" s="76">
        <f>IF(RES_hh_emih_in!N14=0,0,RES_hh_emih_in!N14/RES_summary!N$21)</f>
        <v>0</v>
      </c>
      <c r="O14" s="76">
        <f>IF(RES_hh_emih_in!O14=0,0,RES_hh_emih_in!O14/RES_summary!O$21)</f>
        <v>0</v>
      </c>
      <c r="P14" s="76">
        <f>IF(RES_hh_emih_in!P14=0,0,RES_hh_emih_in!P14/RES_summary!P$21)</f>
        <v>0</v>
      </c>
      <c r="Q14" s="76">
        <f>IF(RES_hh_emih_in!Q14=0,0,RES_hh_emih_in!Q14/RES_summary!Q$21)</f>
        <v>0</v>
      </c>
      <c r="R14" s="76">
        <f>IF(RES_hh_emih_in!R14=0,0,RES_hh_emih_in!R14/RES_summary!R$21)</f>
        <v>0</v>
      </c>
      <c r="S14" s="76">
        <f>IF(RES_hh_emih_in!S14=0,0,RES_hh_emih_in!S14/RES_summary!S$21)</f>
        <v>0</v>
      </c>
      <c r="T14" s="76">
        <f>IF(RES_hh_emih_in!T14=0,0,RES_hh_emih_in!T14/RES_summary!T$21)</f>
        <v>0</v>
      </c>
      <c r="U14" s="76">
        <f>IF(RES_hh_emih_in!U14=0,0,RES_hh_emih_in!U14/RES_summary!U$21)</f>
        <v>0</v>
      </c>
      <c r="V14" s="76">
        <f>IF(RES_hh_emih_in!V14=0,0,RES_hh_emih_in!V14/RES_summary!V$21)</f>
        <v>0</v>
      </c>
      <c r="W14" s="76">
        <f>IF(RES_hh_emih_in!W14=0,0,RES_hh_emih_in!W14/RES_summary!W$21)</f>
        <v>0</v>
      </c>
      <c r="X14" s="76">
        <f>IF(RES_hh_emih_in!X14=0,0,RES_hh_emih_in!X14/RES_summary!X$21)</f>
        <v>0</v>
      </c>
      <c r="Y14" s="76">
        <f>IF(RES_hh_emih_in!Y14=0,0,RES_hh_emih_in!Y14/RES_summary!Y$21)</f>
        <v>0</v>
      </c>
      <c r="DA14" s="91" t="s">
        <v>949</v>
      </c>
    </row>
    <row r="15" spans="1:105" ht="12.95" customHeight="1" x14ac:dyDescent="0.25">
      <c r="A15" s="68" t="s">
        <v>92</v>
      </c>
      <c r="B15" s="69"/>
      <c r="C15" s="69">
        <f>IF(RES_hh_emih_in!C15=0,0,RES_hh_emih_in!C15/RES_summary!C$21)</f>
        <v>0</v>
      </c>
      <c r="D15" s="69">
        <f>IF(RES_hh_emih_in!D15=0,0,RES_hh_emih_in!D15/RES_summary!D$21)</f>
        <v>0</v>
      </c>
      <c r="E15" s="69">
        <f>IF(RES_hh_emih_in!E15=0,0,RES_hh_emih_in!E15/RES_summary!E$21)</f>
        <v>0</v>
      </c>
      <c r="F15" s="69">
        <f>IF(RES_hh_emih_in!F15=0,0,RES_hh_emih_in!F15/RES_summary!F$21)</f>
        <v>0</v>
      </c>
      <c r="G15" s="69">
        <f>IF(RES_hh_emih_in!G15=0,0,RES_hh_emih_in!G15/RES_summary!G$21)</f>
        <v>0</v>
      </c>
      <c r="H15" s="69">
        <f>IF(RES_hh_emih_in!H15=0,0,RES_hh_emih_in!H15/RES_summary!H$21)</f>
        <v>0</v>
      </c>
      <c r="I15" s="69">
        <f>IF(RES_hh_emih_in!I15=0,0,RES_hh_emih_in!I15/RES_summary!I$21)</f>
        <v>0</v>
      </c>
      <c r="J15" s="69">
        <f>IF(RES_hh_emih_in!J15=0,0,RES_hh_emih_in!J15/RES_summary!J$21)</f>
        <v>0</v>
      </c>
      <c r="K15" s="69">
        <f>IF(RES_hh_emih_in!K15=0,0,RES_hh_emih_in!K15/RES_summary!K$21)</f>
        <v>0</v>
      </c>
      <c r="L15" s="69">
        <f>IF(RES_hh_emih_in!L15=0,0,RES_hh_emih_in!L15/RES_summary!L$21)</f>
        <v>0</v>
      </c>
      <c r="M15" s="69">
        <f>IF(RES_hh_emih_in!M15=0,0,RES_hh_emih_in!M15/RES_summary!M$21)</f>
        <v>0</v>
      </c>
      <c r="N15" s="69">
        <f>IF(RES_hh_emih_in!N15=0,0,RES_hh_emih_in!N15/RES_summary!N$21)</f>
        <v>0</v>
      </c>
      <c r="O15" s="69">
        <f>IF(RES_hh_emih_in!O15=0,0,RES_hh_emih_in!O15/RES_summary!O$21)</f>
        <v>0</v>
      </c>
      <c r="P15" s="69">
        <f>IF(RES_hh_emih_in!P15=0,0,RES_hh_emih_in!P15/RES_summary!P$21)</f>
        <v>0</v>
      </c>
      <c r="Q15" s="69">
        <f>IF(RES_hh_emih_in!Q15=0,0,RES_hh_emih_in!Q15/RES_summary!Q$21)</f>
        <v>0</v>
      </c>
      <c r="R15" s="69">
        <f>IF(RES_hh_emih_in!R15=0,0,RES_hh_emih_in!R15/RES_summary!R$21)</f>
        <v>0</v>
      </c>
      <c r="S15" s="69">
        <f>IF(RES_hh_emih_in!S15=0,0,RES_hh_emih_in!S15/RES_summary!S$21)</f>
        <v>0</v>
      </c>
      <c r="T15" s="69">
        <f>IF(RES_hh_emih_in!T15=0,0,RES_hh_emih_in!T15/RES_summary!T$21)</f>
        <v>0</v>
      </c>
      <c r="U15" s="69">
        <f>IF(RES_hh_emih_in!U15=0,0,RES_hh_emih_in!U15/RES_summary!U$21)</f>
        <v>0</v>
      </c>
      <c r="V15" s="69">
        <f>IF(RES_hh_emih_in!V15=0,0,RES_hh_emih_in!V15/RES_summary!V$21)</f>
        <v>0</v>
      </c>
      <c r="W15" s="69">
        <f>IF(RES_hh_emih_in!W15=0,0,RES_hh_emih_in!W15/RES_summary!W$21)</f>
        <v>0</v>
      </c>
      <c r="X15" s="69">
        <f>IF(RES_hh_emih_in!X15=0,0,RES_hh_emih_in!X15/RES_summary!X$21)</f>
        <v>0</v>
      </c>
      <c r="Y15" s="69">
        <f>IF(RES_hh_emih_in!Y15=0,0,RES_hh_emih_in!Y15/RES_summary!Y$21)</f>
        <v>0</v>
      </c>
      <c r="DA15" s="88" t="s">
        <v>950</v>
      </c>
    </row>
    <row r="16" spans="1:105" ht="12" customHeight="1" x14ac:dyDescent="0.25">
      <c r="A16" s="28" t="s">
        <v>91</v>
      </c>
      <c r="B16" s="72"/>
      <c r="C16" s="72">
        <f>IF(RES_hh_emih_in!C16=0,0,RES_hh_emih_in!C16/RES_summary!C$21)</f>
        <v>0</v>
      </c>
      <c r="D16" s="72">
        <f>IF(RES_hh_emih_in!D16=0,0,RES_hh_emih_in!D16/RES_summary!D$21)</f>
        <v>0</v>
      </c>
      <c r="E16" s="72">
        <f>IF(RES_hh_emih_in!E16=0,0,RES_hh_emih_in!E16/RES_summary!E$21)</f>
        <v>0</v>
      </c>
      <c r="F16" s="72">
        <f>IF(RES_hh_emih_in!F16=0,0,RES_hh_emih_in!F16/RES_summary!F$21)</f>
        <v>0</v>
      </c>
      <c r="G16" s="72">
        <f>IF(RES_hh_emih_in!G16=0,0,RES_hh_emih_in!G16/RES_summary!G$21)</f>
        <v>0</v>
      </c>
      <c r="H16" s="72">
        <f>IF(RES_hh_emih_in!H16=0,0,RES_hh_emih_in!H16/RES_summary!H$21)</f>
        <v>0</v>
      </c>
      <c r="I16" s="72">
        <f>IF(RES_hh_emih_in!I16=0,0,RES_hh_emih_in!I16/RES_summary!I$21)</f>
        <v>0</v>
      </c>
      <c r="J16" s="72">
        <f>IF(RES_hh_emih_in!J16=0,0,RES_hh_emih_in!J16/RES_summary!J$21)</f>
        <v>0</v>
      </c>
      <c r="K16" s="72">
        <f>IF(RES_hh_emih_in!K16=0,0,RES_hh_emih_in!K16/RES_summary!K$21)</f>
        <v>0</v>
      </c>
      <c r="L16" s="72">
        <f>IF(RES_hh_emih_in!L16=0,0,RES_hh_emih_in!L16/RES_summary!L$21)</f>
        <v>0</v>
      </c>
      <c r="M16" s="72">
        <f>IF(RES_hh_emih_in!M16=0,0,RES_hh_emih_in!M16/RES_summary!M$21)</f>
        <v>0</v>
      </c>
      <c r="N16" s="72">
        <f>IF(RES_hh_emih_in!N16=0,0,RES_hh_emih_in!N16/RES_summary!N$21)</f>
        <v>0</v>
      </c>
      <c r="O16" s="72">
        <f>IF(RES_hh_emih_in!O16=0,0,RES_hh_emih_in!O16/RES_summary!O$21)</f>
        <v>0</v>
      </c>
      <c r="P16" s="72">
        <f>IF(RES_hh_emih_in!P16=0,0,RES_hh_emih_in!P16/RES_summary!P$21)</f>
        <v>0</v>
      </c>
      <c r="Q16" s="72">
        <f>IF(RES_hh_emih_in!Q16=0,0,RES_hh_emih_in!Q16/RES_summary!Q$21)</f>
        <v>0</v>
      </c>
      <c r="R16" s="72">
        <f>IF(RES_hh_emih_in!R16=0,0,RES_hh_emih_in!R16/RES_summary!R$21)</f>
        <v>0</v>
      </c>
      <c r="S16" s="72">
        <f>IF(RES_hh_emih_in!S16=0,0,RES_hh_emih_in!S16/RES_summary!S$21)</f>
        <v>0</v>
      </c>
      <c r="T16" s="72">
        <f>IF(RES_hh_emih_in!T16=0,0,RES_hh_emih_in!T16/RES_summary!T$21)</f>
        <v>0</v>
      </c>
      <c r="U16" s="72">
        <f>IF(RES_hh_emih_in!U16=0,0,RES_hh_emih_in!U16/RES_summary!U$21)</f>
        <v>0</v>
      </c>
      <c r="V16" s="72">
        <f>IF(RES_hh_emih_in!V16=0,0,RES_hh_emih_in!V16/RES_summary!V$21)</f>
        <v>0</v>
      </c>
      <c r="W16" s="72">
        <f>IF(RES_hh_emih_in!W16=0,0,RES_hh_emih_in!W16/RES_summary!W$21)</f>
        <v>0</v>
      </c>
      <c r="X16" s="72">
        <f>IF(RES_hh_emih_in!X16=0,0,RES_hh_emih_in!X16/RES_summary!X$21)</f>
        <v>0</v>
      </c>
      <c r="Y16" s="72">
        <f>IF(RES_hh_emih_in!Y16=0,0,RES_hh_emih_in!Y16/RES_summary!Y$21)</f>
        <v>0</v>
      </c>
      <c r="DA16" s="89" t="s">
        <v>951</v>
      </c>
    </row>
    <row r="17" spans="1:105" ht="12.95" customHeight="1" x14ac:dyDescent="0.25">
      <c r="A17" s="68" t="s">
        <v>55</v>
      </c>
      <c r="B17" s="69"/>
      <c r="C17" s="69">
        <f>IF(RES_hh_emih_in!C17=0,0,RES_hh_emih_in!C17/RES_summary!C$21)</f>
        <v>0.15333565959216408</v>
      </c>
      <c r="D17" s="69">
        <f>IF(RES_hh_emih_in!D17=0,0,RES_hh_emih_in!D17/RES_summary!D$21)</f>
        <v>0.15165725787016776</v>
      </c>
      <c r="E17" s="69">
        <f>IF(RES_hh_emih_in!E17=0,0,RES_hh_emih_in!E17/RES_summary!E$21)</f>
        <v>0.14917094372794906</v>
      </c>
      <c r="F17" s="69">
        <f>IF(RES_hh_emih_in!F17=0,0,RES_hh_emih_in!F17/RES_summary!F$21)</f>
        <v>0.1485740287931353</v>
      </c>
      <c r="G17" s="69">
        <f>IF(RES_hh_emih_in!G17=0,0,RES_hh_emih_in!G17/RES_summary!G$21)</f>
        <v>0.16527548939046954</v>
      </c>
      <c r="H17" s="69">
        <f>IF(RES_hh_emih_in!H17=0,0,RES_hh_emih_in!H17/RES_summary!H$21)</f>
        <v>0.22180027718850956</v>
      </c>
      <c r="I17" s="69">
        <f>IF(RES_hh_emih_in!I17=0,0,RES_hh_emih_in!I17/RES_summary!I$21)</f>
        <v>0.13016229154685929</v>
      </c>
      <c r="J17" s="69">
        <f>IF(RES_hh_emih_in!J17=0,0,RES_hh_emih_in!J17/RES_summary!J$21)</f>
        <v>0.22119841122623016</v>
      </c>
      <c r="K17" s="69">
        <f>IF(RES_hh_emih_in!K17=0,0,RES_hh_emih_in!K17/RES_summary!K$21)</f>
        <v>0.20633036938307994</v>
      </c>
      <c r="L17" s="69">
        <f>IF(RES_hh_emih_in!L17=0,0,RES_hh_emih_in!L17/RES_summary!L$21)</f>
        <v>0.20465616179842835</v>
      </c>
      <c r="M17" s="69">
        <f>IF(RES_hh_emih_in!M17=0,0,RES_hh_emih_in!M17/RES_summary!M$21)</f>
        <v>0.23380009675711141</v>
      </c>
      <c r="N17" s="69">
        <f>IF(RES_hh_emih_in!N17=0,0,RES_hh_emih_in!N17/RES_summary!N$21)</f>
        <v>0.25521427380610251</v>
      </c>
      <c r="O17" s="69">
        <f>IF(RES_hh_emih_in!O17=0,0,RES_hh_emih_in!O17/RES_summary!O$21)</f>
        <v>0.12468040049301382</v>
      </c>
      <c r="P17" s="69">
        <f>IF(RES_hh_emih_in!P17=0,0,RES_hh_emih_in!P17/RES_summary!P$21)</f>
        <v>0.11759170809487463</v>
      </c>
      <c r="Q17" s="69">
        <f>IF(RES_hh_emih_in!Q17=0,0,RES_hh_emih_in!Q17/RES_summary!Q$21)</f>
        <v>0.19537456487664387</v>
      </c>
      <c r="R17" s="69">
        <f>IF(RES_hh_emih_in!R17=0,0,RES_hh_emih_in!R17/RES_summary!R$21)</f>
        <v>0.17678955907833244</v>
      </c>
      <c r="S17" s="69">
        <f>IF(RES_hh_emih_in!S17=0,0,RES_hh_emih_in!S17/RES_summary!S$21)</f>
        <v>0.17247326541471744</v>
      </c>
      <c r="T17" s="69">
        <f>IF(RES_hh_emih_in!T17=0,0,RES_hh_emih_in!T17/RES_summary!T$21)</f>
        <v>0.15212888795273338</v>
      </c>
      <c r="U17" s="69">
        <f>IF(RES_hh_emih_in!U17=0,0,RES_hh_emih_in!U17/RES_summary!U$21)</f>
        <v>0.29190989721154614</v>
      </c>
      <c r="V17" s="69">
        <f>IF(RES_hh_emih_in!V17=0,0,RES_hh_emih_in!V17/RES_summary!V$21)</f>
        <v>0.25554314594279748</v>
      </c>
      <c r="W17" s="69">
        <f>IF(RES_hh_emih_in!W17=0,0,RES_hh_emih_in!W17/RES_summary!W$21)</f>
        <v>0.27709030255348327</v>
      </c>
      <c r="X17" s="69">
        <f>IF(RES_hh_emih_in!X17=0,0,RES_hh_emih_in!X17/RES_summary!X$21)</f>
        <v>0.18830668916185375</v>
      </c>
      <c r="Y17" s="69">
        <f>IF(RES_hh_emih_in!Y17=0,0,RES_hh_emih_in!Y17/RES_summary!Y$21)</f>
        <v>9.53886768840604E-2</v>
      </c>
      <c r="DA17" s="88" t="s">
        <v>952</v>
      </c>
    </row>
    <row r="18" spans="1:105" ht="12" customHeight="1" x14ac:dyDescent="0.25">
      <c r="A18" s="28" t="s">
        <v>51</v>
      </c>
      <c r="B18" s="72"/>
      <c r="C18" s="72">
        <f>IF(RES_hh_emih_in!C18=0,0,RES_hh_emih_in!C18/RES_summary!C$21)</f>
        <v>0</v>
      </c>
      <c r="D18" s="72">
        <f>IF(RES_hh_emih_in!D18=0,0,RES_hh_emih_in!D18/RES_summary!D$21)</f>
        <v>0</v>
      </c>
      <c r="E18" s="72">
        <f>IF(RES_hh_emih_in!E18=0,0,RES_hh_emih_in!E18/RES_summary!E$21)</f>
        <v>0</v>
      </c>
      <c r="F18" s="72">
        <f>IF(RES_hh_emih_in!F18=0,0,RES_hh_emih_in!F18/RES_summary!F$21)</f>
        <v>0</v>
      </c>
      <c r="G18" s="72">
        <f>IF(RES_hh_emih_in!G18=0,0,RES_hh_emih_in!G18/RES_summary!G$21)</f>
        <v>0</v>
      </c>
      <c r="H18" s="72">
        <f>IF(RES_hh_emih_in!H18=0,0,RES_hh_emih_in!H18/RES_summary!H$21)</f>
        <v>0</v>
      </c>
      <c r="I18" s="72">
        <f>IF(RES_hh_emih_in!I18=0,0,RES_hh_emih_in!I18/RES_summary!I$21)</f>
        <v>0</v>
      </c>
      <c r="J18" s="72">
        <f>IF(RES_hh_emih_in!J18=0,0,RES_hh_emih_in!J18/RES_summary!J$21)</f>
        <v>0</v>
      </c>
      <c r="K18" s="72">
        <f>IF(RES_hh_emih_in!K18=0,0,RES_hh_emih_in!K18/RES_summary!K$21)</f>
        <v>0</v>
      </c>
      <c r="L18" s="72">
        <f>IF(RES_hh_emih_in!L18=0,0,RES_hh_emih_in!L18/RES_summary!L$21)</f>
        <v>0</v>
      </c>
      <c r="M18" s="72">
        <f>IF(RES_hh_emih_in!M18=0,0,RES_hh_emih_in!M18/RES_summary!M$21)</f>
        <v>0</v>
      </c>
      <c r="N18" s="72">
        <f>IF(RES_hh_emih_in!N18=0,0,RES_hh_emih_in!N18/RES_summary!N$21)</f>
        <v>0</v>
      </c>
      <c r="O18" s="72">
        <f>IF(RES_hh_emih_in!O18=0,0,RES_hh_emih_in!O18/RES_summary!O$21)</f>
        <v>0</v>
      </c>
      <c r="P18" s="72">
        <f>IF(RES_hh_emih_in!P18=0,0,RES_hh_emih_in!P18/RES_summary!P$21)</f>
        <v>0</v>
      </c>
      <c r="Q18" s="72">
        <f>IF(RES_hh_emih_in!Q18=0,0,RES_hh_emih_in!Q18/RES_summary!Q$21)</f>
        <v>0</v>
      </c>
      <c r="R18" s="72">
        <f>IF(RES_hh_emih_in!R18=0,0,RES_hh_emih_in!R18/RES_summary!R$21)</f>
        <v>0</v>
      </c>
      <c r="S18" s="72">
        <f>IF(RES_hh_emih_in!S18=0,0,RES_hh_emih_in!S18/RES_summary!S$21)</f>
        <v>0</v>
      </c>
      <c r="T18" s="72">
        <f>IF(RES_hh_emih_in!T18=0,0,RES_hh_emih_in!T18/RES_summary!T$21)</f>
        <v>0</v>
      </c>
      <c r="U18" s="72">
        <f>IF(RES_hh_emih_in!U18=0,0,RES_hh_emih_in!U18/RES_summary!U$21)</f>
        <v>0</v>
      </c>
      <c r="V18" s="72">
        <f>IF(RES_hh_emih_in!V18=0,0,RES_hh_emih_in!V18/RES_summary!V$21)</f>
        <v>0</v>
      </c>
      <c r="W18" s="72">
        <f>IF(RES_hh_emih_in!W18=0,0,RES_hh_emih_in!W18/RES_summary!W$21)</f>
        <v>0</v>
      </c>
      <c r="X18" s="72">
        <f>IF(RES_hh_emih_in!X18=0,0,RES_hh_emih_in!X18/RES_summary!X$21)</f>
        <v>0</v>
      </c>
      <c r="Y18" s="72">
        <f>IF(RES_hh_emih_in!Y18=0,0,RES_hh_emih_in!Y18/RES_summary!Y$21)</f>
        <v>0</v>
      </c>
      <c r="DA18" s="89" t="s">
        <v>953</v>
      </c>
    </row>
    <row r="19" spans="1:105" s="2" customFormat="1" ht="12" customHeight="1" x14ac:dyDescent="0.25">
      <c r="A19" s="28" t="s">
        <v>74</v>
      </c>
      <c r="B19" s="72"/>
      <c r="C19" s="72">
        <f>IF(RES_hh_emih_in!C19=0,0,RES_hh_emih_in!C19/RES_summary!C$21)</f>
        <v>6.5604543419571515</v>
      </c>
      <c r="D19" s="72">
        <f>IF(RES_hh_emih_in!D19=0,0,RES_hh_emih_in!D19/RES_summary!D$21)</f>
        <v>7.6166526426940715</v>
      </c>
      <c r="E19" s="72">
        <f>IF(RES_hh_emih_in!E19=0,0,RES_hh_emih_in!E19/RES_summary!E$21)</f>
        <v>7.95128584882423</v>
      </c>
      <c r="F19" s="72">
        <f>IF(RES_hh_emih_in!F19=0,0,RES_hh_emih_in!F19/RES_summary!F$21)</f>
        <v>8.0283476773090836</v>
      </c>
      <c r="G19" s="72">
        <f>IF(RES_hh_emih_in!G19=0,0,RES_hh_emih_in!G19/RES_summary!G$21)</f>
        <v>8.5902765834920931</v>
      </c>
      <c r="H19" s="72">
        <f>IF(RES_hh_emih_in!H19=0,0,RES_hh_emih_in!H19/RES_summary!H$21)</f>
        <v>8.0542638936162874</v>
      </c>
      <c r="I19" s="72">
        <f>IF(RES_hh_emih_in!I19=0,0,RES_hh_emih_in!I19/RES_summary!I$21)</f>
        <v>7.8339384583383849</v>
      </c>
      <c r="J19" s="72">
        <f>IF(RES_hh_emih_in!J19=0,0,RES_hh_emih_in!J19/RES_summary!J$21)</f>
        <v>8.147331918058125</v>
      </c>
      <c r="K19" s="72">
        <f>IF(RES_hh_emih_in!K19=0,0,RES_hh_emih_in!K19/RES_summary!K$21)</f>
        <v>8.2345767652738466</v>
      </c>
      <c r="L19" s="72">
        <f>IF(RES_hh_emih_in!L19=0,0,RES_hh_emih_in!L19/RES_summary!L$21)</f>
        <v>7.9717017187120511</v>
      </c>
      <c r="M19" s="72">
        <f>IF(RES_hh_emih_in!M19=0,0,RES_hh_emih_in!M19/RES_summary!M$21)</f>
        <v>7.5800433924394817</v>
      </c>
      <c r="N19" s="72">
        <f>IF(RES_hh_emih_in!N19=0,0,RES_hh_emih_in!N19/RES_summary!N$21)</f>
        <v>6.1968779021579046</v>
      </c>
      <c r="O19" s="72">
        <f>IF(RES_hh_emih_in!O19=0,0,RES_hh_emih_in!O19/RES_summary!O$21)</f>
        <v>2.7331899826210799</v>
      </c>
      <c r="P19" s="72">
        <f>IF(RES_hh_emih_in!P19=0,0,RES_hh_emih_in!P19/RES_summary!P$21)</f>
        <v>4.0680373263015062</v>
      </c>
      <c r="Q19" s="72">
        <f>IF(RES_hh_emih_in!Q19=0,0,RES_hh_emih_in!Q19/RES_summary!Q$21)</f>
        <v>6.1635026023792729</v>
      </c>
      <c r="R19" s="72">
        <f>IF(RES_hh_emih_in!R19=0,0,RES_hh_emih_in!R19/RES_summary!R$21)</f>
        <v>5.9677147419434178</v>
      </c>
      <c r="S19" s="72">
        <f>IF(RES_hh_emih_in!S19=0,0,RES_hh_emih_in!S19/RES_summary!S$21)</f>
        <v>5.8732889098832324</v>
      </c>
      <c r="T19" s="72">
        <f>IF(RES_hh_emih_in!T19=0,0,RES_hh_emih_in!T19/RES_summary!T$21)</f>
        <v>5.6401982266620916</v>
      </c>
      <c r="U19" s="72">
        <f>IF(RES_hh_emih_in!U19=0,0,RES_hh_emih_in!U19/RES_summary!U$21)</f>
        <v>5.3402717242844009</v>
      </c>
      <c r="V19" s="72">
        <f>IF(RES_hh_emih_in!V19=0,0,RES_hh_emih_in!V19/RES_summary!V$21)</f>
        <v>4.2300249142507971</v>
      </c>
      <c r="W19" s="72">
        <f>IF(RES_hh_emih_in!W19=0,0,RES_hh_emih_in!W19/RES_summary!W$21)</f>
        <v>3.9962667317922098</v>
      </c>
      <c r="X19" s="72">
        <f>IF(RES_hh_emih_in!X19=0,0,RES_hh_emih_in!X19/RES_summary!X$21)</f>
        <v>4.0983166602088117</v>
      </c>
      <c r="Y19" s="72">
        <f>IF(RES_hh_emih_in!Y19=0,0,RES_hh_emih_in!Y19/RES_summary!Y$21)</f>
        <v>3.3097442240306179</v>
      </c>
      <c r="DA19" s="89" t="s">
        <v>954</v>
      </c>
    </row>
    <row r="20" spans="1:105" ht="12" customHeight="1" x14ac:dyDescent="0.25">
      <c r="A20" s="28" t="s">
        <v>200</v>
      </c>
      <c r="B20" s="72"/>
      <c r="C20" s="72">
        <f>IF(RES_hh_emih_in!C20=0,0,RES_hh_emih_in!C20/RES_summary!C$21)</f>
        <v>7.3045382408914517</v>
      </c>
      <c r="D20" s="72">
        <f>IF(RES_hh_emih_in!D20=0,0,RES_hh_emih_in!D20/RES_summary!D$21)</f>
        <v>8.8310975127259468</v>
      </c>
      <c r="E20" s="72">
        <f>IF(RES_hh_emih_in!E20=0,0,RES_hh_emih_in!E20/RES_summary!E$21)</f>
        <v>9.5173277689659876</v>
      </c>
      <c r="F20" s="72">
        <f>IF(RES_hh_emih_in!F20=0,0,RES_hh_emih_in!F20/RES_summary!F$21)</f>
        <v>9.4054248691973044</v>
      </c>
      <c r="G20" s="72">
        <f>IF(RES_hh_emih_in!G20=0,0,RES_hh_emih_in!G20/RES_summary!G$21)</f>
        <v>9.510112117543656</v>
      </c>
      <c r="H20" s="72">
        <f>IF(RES_hh_emih_in!H20=0,0,RES_hh_emih_in!H20/RES_summary!H$21)</f>
        <v>10.551368843082562</v>
      </c>
      <c r="I20" s="72">
        <f>IF(RES_hh_emih_in!I20=0,0,RES_hh_emih_in!I20/RES_summary!I$21)</f>
        <v>10.038891632853773</v>
      </c>
      <c r="J20" s="72">
        <f>IF(RES_hh_emih_in!J20=0,0,RES_hh_emih_in!J20/RES_summary!J$21)</f>
        <v>9.8916720911352094</v>
      </c>
      <c r="K20" s="72">
        <f>IF(RES_hh_emih_in!K20=0,0,RES_hh_emih_in!K20/RES_summary!K$21)</f>
        <v>9.7926932557977988</v>
      </c>
      <c r="L20" s="72">
        <f>IF(RES_hh_emih_in!L20=0,0,RES_hh_emih_in!L20/RES_summary!L$21)</f>
        <v>9.1205492110188224</v>
      </c>
      <c r="M20" s="72">
        <f>IF(RES_hh_emih_in!M20=0,0,RES_hh_emih_in!M20/RES_summary!M$21)</f>
        <v>8.9584997275874727</v>
      </c>
      <c r="N20" s="72">
        <f>IF(RES_hh_emih_in!N20=0,0,RES_hh_emih_in!N20/RES_summary!N$21)</f>
        <v>7.453620944127163</v>
      </c>
      <c r="O20" s="72">
        <f>IF(RES_hh_emih_in!O20=0,0,RES_hh_emih_in!O20/RES_summary!O$21)</f>
        <v>3.450838511935991</v>
      </c>
      <c r="P20" s="72">
        <f>IF(RES_hh_emih_in!P20=0,0,RES_hh_emih_in!P20/RES_summary!P$21)</f>
        <v>0.1865208678149532</v>
      </c>
      <c r="Q20" s="72">
        <f>IF(RES_hh_emih_in!Q20=0,0,RES_hh_emih_in!Q20/RES_summary!Q$21)</f>
        <v>7.5449780010692553</v>
      </c>
      <c r="R20" s="72">
        <f>IF(RES_hh_emih_in!R20=0,0,RES_hh_emih_in!R20/RES_summary!R$21)</f>
        <v>7.0592701958874802</v>
      </c>
      <c r="S20" s="72">
        <f>IF(RES_hh_emih_in!S20=0,0,RES_hh_emih_in!S20/RES_summary!S$21)</f>
        <v>6.9010351957511125</v>
      </c>
      <c r="T20" s="72">
        <f>IF(RES_hh_emih_in!T20=0,0,RES_hh_emih_in!T20/RES_summary!T$21)</f>
        <v>0</v>
      </c>
      <c r="U20" s="72">
        <f>IF(RES_hh_emih_in!U20=0,0,RES_hh_emih_in!U20/RES_summary!U$21)</f>
        <v>7.6254127013622188</v>
      </c>
      <c r="V20" s="72">
        <f>IF(RES_hh_emih_in!V20=0,0,RES_hh_emih_in!V20/RES_summary!V$21)</f>
        <v>7.5883767133130346</v>
      </c>
      <c r="W20" s="72">
        <f>IF(RES_hh_emih_in!W20=0,0,RES_hh_emih_in!W20/RES_summary!W$21)</f>
        <v>6.1769258428967113</v>
      </c>
      <c r="X20" s="72">
        <f>IF(RES_hh_emih_in!X20=0,0,RES_hh_emih_in!X20/RES_summary!X$21)</f>
        <v>4.2750134782878275</v>
      </c>
      <c r="Y20" s="72">
        <f>IF(RES_hh_emih_in!Y20=0,0,RES_hh_emih_in!Y20/RES_summary!Y$21)</f>
        <v>2.9598342401330071</v>
      </c>
      <c r="DA20" s="89" t="s">
        <v>955</v>
      </c>
    </row>
    <row r="21" spans="1:105" ht="12" customHeight="1" x14ac:dyDescent="0.25">
      <c r="A21" s="28" t="s">
        <v>189</v>
      </c>
      <c r="B21" s="72"/>
      <c r="C21" s="72">
        <f>IF(RES_hh_emih_in!C21=0,0,RES_hh_emih_in!C21/RES_summary!C$21)</f>
        <v>0</v>
      </c>
      <c r="D21" s="72">
        <f>IF(RES_hh_emih_in!D21=0,0,RES_hh_emih_in!D21/RES_summary!D$21)</f>
        <v>0</v>
      </c>
      <c r="E21" s="72">
        <f>IF(RES_hh_emih_in!E21=0,0,RES_hh_emih_in!E21/RES_summary!E$21)</f>
        <v>0</v>
      </c>
      <c r="F21" s="72">
        <f>IF(RES_hh_emih_in!F21=0,0,RES_hh_emih_in!F21/RES_summary!F$21)</f>
        <v>0</v>
      </c>
      <c r="G21" s="72">
        <f>IF(RES_hh_emih_in!G21=0,0,RES_hh_emih_in!G21/RES_summary!G$21)</f>
        <v>0</v>
      </c>
      <c r="H21" s="72">
        <f>IF(RES_hh_emih_in!H21=0,0,RES_hh_emih_in!H21/RES_summary!H$21)</f>
        <v>0</v>
      </c>
      <c r="I21" s="72">
        <f>IF(RES_hh_emih_in!I21=0,0,RES_hh_emih_in!I21/RES_summary!I$21)</f>
        <v>0</v>
      </c>
      <c r="J21" s="72">
        <f>IF(RES_hh_emih_in!J21=0,0,RES_hh_emih_in!J21/RES_summary!J$21)</f>
        <v>0</v>
      </c>
      <c r="K21" s="72">
        <f>IF(RES_hh_emih_in!K21=0,0,RES_hh_emih_in!K21/RES_summary!K$21)</f>
        <v>0</v>
      </c>
      <c r="L21" s="72">
        <f>IF(RES_hh_emih_in!L21=0,0,RES_hh_emih_in!L21/RES_summary!L$21)</f>
        <v>0</v>
      </c>
      <c r="M21" s="72">
        <f>IF(RES_hh_emih_in!M21=0,0,RES_hh_emih_in!M21/RES_summary!M$21)</f>
        <v>0</v>
      </c>
      <c r="N21" s="72">
        <f>IF(RES_hh_emih_in!N21=0,0,RES_hh_emih_in!N21/RES_summary!N$21)</f>
        <v>0</v>
      </c>
      <c r="O21" s="72">
        <f>IF(RES_hh_emih_in!O21=0,0,RES_hh_emih_in!O21/RES_summary!O$21)</f>
        <v>0</v>
      </c>
      <c r="P21" s="72">
        <f>IF(RES_hh_emih_in!P21=0,0,RES_hh_emih_in!P21/RES_summary!P$21)</f>
        <v>0</v>
      </c>
      <c r="Q21" s="72">
        <f>IF(RES_hh_emih_in!Q21=0,0,RES_hh_emih_in!Q21/RES_summary!Q$21)</f>
        <v>0</v>
      </c>
      <c r="R21" s="72">
        <f>IF(RES_hh_emih_in!R21=0,0,RES_hh_emih_in!R21/RES_summary!R$21)</f>
        <v>0</v>
      </c>
      <c r="S21" s="72">
        <f>IF(RES_hh_emih_in!S21=0,0,RES_hh_emih_in!S21/RES_summary!S$21)</f>
        <v>0</v>
      </c>
      <c r="T21" s="72">
        <f>IF(RES_hh_emih_in!T21=0,0,RES_hh_emih_in!T21/RES_summary!T$21)</f>
        <v>0</v>
      </c>
      <c r="U21" s="72">
        <f>IF(RES_hh_emih_in!U21=0,0,RES_hh_emih_in!U21/RES_summary!U$21)</f>
        <v>0</v>
      </c>
      <c r="V21" s="72">
        <f>IF(RES_hh_emih_in!V21=0,0,RES_hh_emih_in!V21/RES_summary!V$21)</f>
        <v>0</v>
      </c>
      <c r="W21" s="72">
        <f>IF(RES_hh_emih_in!W21=0,0,RES_hh_emih_in!W21/RES_summary!W$21)</f>
        <v>0</v>
      </c>
      <c r="X21" s="72">
        <f>IF(RES_hh_emih_in!X21=0,0,RES_hh_emih_in!X21/RES_summary!X$21)</f>
        <v>0</v>
      </c>
      <c r="Y21" s="72">
        <f>IF(RES_hh_emih_in!Y21=0,0,RES_hh_emih_in!Y21/RES_summary!Y$21)</f>
        <v>0</v>
      </c>
      <c r="DA21" s="89" t="s">
        <v>956</v>
      </c>
    </row>
    <row r="22" spans="1:105" ht="12" customHeight="1" x14ac:dyDescent="0.25">
      <c r="A22" s="28" t="s">
        <v>202</v>
      </c>
      <c r="B22" s="72"/>
      <c r="C22" s="72">
        <f>IF(RES_hh_emih_in!C22=0,0,RES_hh_emih_in!C22/RES_summary!C$21)</f>
        <v>0</v>
      </c>
      <c r="D22" s="72">
        <f>IF(RES_hh_emih_in!D22=0,0,RES_hh_emih_in!D22/RES_summary!D$21)</f>
        <v>0</v>
      </c>
      <c r="E22" s="72">
        <f>IF(RES_hh_emih_in!E22=0,0,RES_hh_emih_in!E22/RES_summary!E$21)</f>
        <v>0</v>
      </c>
      <c r="F22" s="72">
        <f>IF(RES_hh_emih_in!F22=0,0,RES_hh_emih_in!F22/RES_summary!F$21)</f>
        <v>0</v>
      </c>
      <c r="G22" s="72">
        <f>IF(RES_hh_emih_in!G22=0,0,RES_hh_emih_in!G22/RES_summary!G$21)</f>
        <v>0</v>
      </c>
      <c r="H22" s="72">
        <f>IF(RES_hh_emih_in!H22=0,0,RES_hh_emih_in!H22/RES_summary!H$21)</f>
        <v>0</v>
      </c>
      <c r="I22" s="72">
        <f>IF(RES_hh_emih_in!I22=0,0,RES_hh_emih_in!I22/RES_summary!I$21)</f>
        <v>0</v>
      </c>
      <c r="J22" s="72">
        <f>IF(RES_hh_emih_in!J22=0,0,RES_hh_emih_in!J22/RES_summary!J$21)</f>
        <v>0</v>
      </c>
      <c r="K22" s="72">
        <f>IF(RES_hh_emih_in!K22=0,0,RES_hh_emih_in!K22/RES_summary!K$21)</f>
        <v>0</v>
      </c>
      <c r="L22" s="72">
        <f>IF(RES_hh_emih_in!L22=0,0,RES_hh_emih_in!L22/RES_summary!L$21)</f>
        <v>0</v>
      </c>
      <c r="M22" s="72">
        <f>IF(RES_hh_emih_in!M22=0,0,RES_hh_emih_in!M22/RES_summary!M$21)</f>
        <v>0</v>
      </c>
      <c r="N22" s="72">
        <f>IF(RES_hh_emih_in!N22=0,0,RES_hh_emih_in!N22/RES_summary!N$21)</f>
        <v>0</v>
      </c>
      <c r="O22" s="72">
        <f>IF(RES_hh_emih_in!O22=0,0,RES_hh_emih_in!O22/RES_summary!O$21)</f>
        <v>0</v>
      </c>
      <c r="P22" s="72">
        <f>IF(RES_hh_emih_in!P22=0,0,RES_hh_emih_in!P22/RES_summary!P$21)</f>
        <v>0</v>
      </c>
      <c r="Q22" s="72">
        <f>IF(RES_hh_emih_in!Q22=0,0,RES_hh_emih_in!Q22/RES_summary!Q$21)</f>
        <v>0</v>
      </c>
      <c r="R22" s="72">
        <f>IF(RES_hh_emih_in!R22=0,0,RES_hh_emih_in!R22/RES_summary!R$21)</f>
        <v>0</v>
      </c>
      <c r="S22" s="72">
        <f>IF(RES_hh_emih_in!S22=0,0,RES_hh_emih_in!S22/RES_summary!S$21)</f>
        <v>0</v>
      </c>
      <c r="T22" s="72">
        <f>IF(RES_hh_emih_in!T22=0,0,RES_hh_emih_in!T22/RES_summary!T$21)</f>
        <v>0</v>
      </c>
      <c r="U22" s="72">
        <f>IF(RES_hh_emih_in!U22=0,0,RES_hh_emih_in!U22/RES_summary!U$21)</f>
        <v>0</v>
      </c>
      <c r="V22" s="72">
        <f>IF(RES_hh_emih_in!V22=0,0,RES_hh_emih_in!V22/RES_summary!V$21)</f>
        <v>0</v>
      </c>
      <c r="W22" s="72">
        <f>IF(RES_hh_emih_in!W22=0,0,RES_hh_emih_in!W22/RES_summary!W$21)</f>
        <v>0</v>
      </c>
      <c r="X22" s="72">
        <f>IF(RES_hh_emih_in!X22=0,0,RES_hh_emih_in!X22/RES_summary!X$21)</f>
        <v>0</v>
      </c>
      <c r="Y22" s="72">
        <f>IF(RES_hh_emih_in!Y22=0,0,RES_hh_emih_in!Y22/RES_summary!Y$21)</f>
        <v>0</v>
      </c>
      <c r="DA22" s="89" t="s">
        <v>957</v>
      </c>
    </row>
    <row r="23" spans="1:105" ht="12" customHeight="1" x14ac:dyDescent="0.25">
      <c r="A23" s="28" t="s">
        <v>197</v>
      </c>
      <c r="B23" s="72"/>
      <c r="C23" s="72">
        <f>IF(RES_hh_emih_in!C23=0,0,RES_hh_emih_in!C23/RES_summary!C$21)</f>
        <v>0</v>
      </c>
      <c r="D23" s="72">
        <f>IF(RES_hh_emih_in!D23=0,0,RES_hh_emih_in!D23/RES_summary!D$21)</f>
        <v>0</v>
      </c>
      <c r="E23" s="72">
        <f>IF(RES_hh_emih_in!E23=0,0,RES_hh_emih_in!E23/RES_summary!E$21)</f>
        <v>0</v>
      </c>
      <c r="F23" s="72">
        <f>IF(RES_hh_emih_in!F23=0,0,RES_hh_emih_in!F23/RES_summary!F$21)</f>
        <v>0</v>
      </c>
      <c r="G23" s="72">
        <f>IF(RES_hh_emih_in!G23=0,0,RES_hh_emih_in!G23/RES_summary!G$21)</f>
        <v>0</v>
      </c>
      <c r="H23" s="72">
        <f>IF(RES_hh_emih_in!H23=0,0,RES_hh_emih_in!H23/RES_summary!H$21)</f>
        <v>0</v>
      </c>
      <c r="I23" s="72">
        <f>IF(RES_hh_emih_in!I23=0,0,RES_hh_emih_in!I23/RES_summary!I$21)</f>
        <v>0</v>
      </c>
      <c r="J23" s="72">
        <f>IF(RES_hh_emih_in!J23=0,0,RES_hh_emih_in!J23/RES_summary!J$21)</f>
        <v>0</v>
      </c>
      <c r="K23" s="72">
        <f>IF(RES_hh_emih_in!K23=0,0,RES_hh_emih_in!K23/RES_summary!K$21)</f>
        <v>0</v>
      </c>
      <c r="L23" s="72">
        <f>IF(RES_hh_emih_in!L23=0,0,RES_hh_emih_in!L23/RES_summary!L$21)</f>
        <v>0</v>
      </c>
      <c r="M23" s="72">
        <f>IF(RES_hh_emih_in!M23=0,0,RES_hh_emih_in!M23/RES_summary!M$21)</f>
        <v>0</v>
      </c>
      <c r="N23" s="72">
        <f>IF(RES_hh_emih_in!N23=0,0,RES_hh_emih_in!N23/RES_summary!N$21)</f>
        <v>0</v>
      </c>
      <c r="O23" s="72">
        <f>IF(RES_hh_emih_in!O23=0,0,RES_hh_emih_in!O23/RES_summary!O$21)</f>
        <v>0</v>
      </c>
      <c r="P23" s="72">
        <f>IF(RES_hh_emih_in!P23=0,0,RES_hh_emih_in!P23/RES_summary!P$21)</f>
        <v>0</v>
      </c>
      <c r="Q23" s="72">
        <f>IF(RES_hh_emih_in!Q23=0,0,RES_hh_emih_in!Q23/RES_summary!Q$21)</f>
        <v>0</v>
      </c>
      <c r="R23" s="72">
        <f>IF(RES_hh_emih_in!R23=0,0,RES_hh_emih_in!R23/RES_summary!R$21)</f>
        <v>0</v>
      </c>
      <c r="S23" s="72">
        <f>IF(RES_hh_emih_in!S23=0,0,RES_hh_emih_in!S23/RES_summary!S$21)</f>
        <v>0</v>
      </c>
      <c r="T23" s="72">
        <f>IF(RES_hh_emih_in!T23=0,0,RES_hh_emih_in!T23/RES_summary!T$21)</f>
        <v>0</v>
      </c>
      <c r="U23" s="72">
        <f>IF(RES_hh_emih_in!U23=0,0,RES_hh_emih_in!U23/RES_summary!U$21)</f>
        <v>0</v>
      </c>
      <c r="V23" s="72">
        <f>IF(RES_hh_emih_in!V23=0,0,RES_hh_emih_in!V23/RES_summary!V$21)</f>
        <v>0</v>
      </c>
      <c r="W23" s="72">
        <f>IF(RES_hh_emih_in!W23=0,0,RES_hh_emih_in!W23/RES_summary!W$21)</f>
        <v>0</v>
      </c>
      <c r="X23" s="72">
        <f>IF(RES_hh_emih_in!X23=0,0,RES_hh_emih_in!X23/RES_summary!X$21)</f>
        <v>0</v>
      </c>
      <c r="Y23" s="72">
        <f>IF(RES_hh_emih_in!Y23=0,0,RES_hh_emih_in!Y23/RES_summary!Y$21)</f>
        <v>0</v>
      </c>
      <c r="DA23" s="89" t="s">
        <v>958</v>
      </c>
    </row>
    <row r="24" spans="1:105" ht="12" customHeight="1" x14ac:dyDescent="0.25">
      <c r="A24" s="28" t="s">
        <v>198</v>
      </c>
      <c r="B24" s="72"/>
      <c r="C24" s="72">
        <f>IF(RES_hh_emih_in!C24=0,0,RES_hh_emih_in!C24/RES_summary!C$21)</f>
        <v>0</v>
      </c>
      <c r="D24" s="72">
        <f>IF(RES_hh_emih_in!D24=0,0,RES_hh_emih_in!D24/RES_summary!D$21)</f>
        <v>0</v>
      </c>
      <c r="E24" s="72">
        <f>IF(RES_hh_emih_in!E24=0,0,RES_hh_emih_in!E24/RES_summary!E$21)</f>
        <v>0</v>
      </c>
      <c r="F24" s="72">
        <f>IF(RES_hh_emih_in!F24=0,0,RES_hh_emih_in!F24/RES_summary!F$21)</f>
        <v>0</v>
      </c>
      <c r="G24" s="72">
        <f>IF(RES_hh_emih_in!G24=0,0,RES_hh_emih_in!G24/RES_summary!G$21)</f>
        <v>0</v>
      </c>
      <c r="H24" s="72">
        <f>IF(RES_hh_emih_in!H24=0,0,RES_hh_emih_in!H24/RES_summary!H$21)</f>
        <v>0</v>
      </c>
      <c r="I24" s="72">
        <f>IF(RES_hh_emih_in!I24=0,0,RES_hh_emih_in!I24/RES_summary!I$21)</f>
        <v>0</v>
      </c>
      <c r="J24" s="72">
        <f>IF(RES_hh_emih_in!J24=0,0,RES_hh_emih_in!J24/RES_summary!J$21)</f>
        <v>0</v>
      </c>
      <c r="K24" s="72">
        <f>IF(RES_hh_emih_in!K24=0,0,RES_hh_emih_in!K24/RES_summary!K$21)</f>
        <v>0</v>
      </c>
      <c r="L24" s="72">
        <f>IF(RES_hh_emih_in!L24=0,0,RES_hh_emih_in!L24/RES_summary!L$21)</f>
        <v>0</v>
      </c>
      <c r="M24" s="72">
        <f>IF(RES_hh_emih_in!M24=0,0,RES_hh_emih_in!M24/RES_summary!M$21)</f>
        <v>0</v>
      </c>
      <c r="N24" s="72">
        <f>IF(RES_hh_emih_in!N24=0,0,RES_hh_emih_in!N24/RES_summary!N$21)</f>
        <v>0</v>
      </c>
      <c r="O24" s="72">
        <f>IF(RES_hh_emih_in!O24=0,0,RES_hh_emih_in!O24/RES_summary!O$21)</f>
        <v>0</v>
      </c>
      <c r="P24" s="72">
        <f>IF(RES_hh_emih_in!P24=0,0,RES_hh_emih_in!P24/RES_summary!P$21)</f>
        <v>0</v>
      </c>
      <c r="Q24" s="72">
        <f>IF(RES_hh_emih_in!Q24=0,0,RES_hh_emih_in!Q24/RES_summary!Q$21)</f>
        <v>0</v>
      </c>
      <c r="R24" s="72">
        <f>IF(RES_hh_emih_in!R24=0,0,RES_hh_emih_in!R24/RES_summary!R$21)</f>
        <v>0</v>
      </c>
      <c r="S24" s="72">
        <f>IF(RES_hh_emih_in!S24=0,0,RES_hh_emih_in!S24/RES_summary!S$21)</f>
        <v>0</v>
      </c>
      <c r="T24" s="72">
        <f>IF(RES_hh_emih_in!T24=0,0,RES_hh_emih_in!T24/RES_summary!T$21)</f>
        <v>0</v>
      </c>
      <c r="U24" s="72">
        <f>IF(RES_hh_emih_in!U24=0,0,RES_hh_emih_in!U24/RES_summary!U$21)</f>
        <v>0</v>
      </c>
      <c r="V24" s="72">
        <f>IF(RES_hh_emih_in!V24=0,0,RES_hh_emih_in!V24/RES_summary!V$21)</f>
        <v>0</v>
      </c>
      <c r="W24" s="72">
        <f>IF(RES_hh_emih_in!W24=0,0,RES_hh_emih_in!W24/RES_summary!W$21)</f>
        <v>0</v>
      </c>
      <c r="X24" s="72">
        <f>IF(RES_hh_emih_in!X24=0,0,RES_hh_emih_in!X24/RES_summary!X$21)</f>
        <v>0</v>
      </c>
      <c r="Y24" s="72">
        <f>IF(RES_hh_emih_in!Y24=0,0,RES_hh_emih_in!Y24/RES_summary!Y$21)</f>
        <v>0</v>
      </c>
      <c r="DA24" s="89" t="s">
        <v>959</v>
      </c>
    </row>
    <row r="25" spans="1:105" ht="12" customHeight="1" x14ac:dyDescent="0.25">
      <c r="A25" s="73" t="s">
        <v>53</v>
      </c>
      <c r="B25" s="74"/>
      <c r="C25" s="74">
        <f>IF(RES_hh_emih_in!C25=0,0,RES_hh_emih_in!C25/RES_summary!C$21)</f>
        <v>0</v>
      </c>
      <c r="D25" s="74">
        <f>IF(RES_hh_emih_in!D25=0,0,RES_hh_emih_in!D25/RES_summary!D$21)</f>
        <v>0</v>
      </c>
      <c r="E25" s="74">
        <f>IF(RES_hh_emih_in!E25=0,0,RES_hh_emih_in!E25/RES_summary!E$21)</f>
        <v>0</v>
      </c>
      <c r="F25" s="74">
        <f>IF(RES_hh_emih_in!F25=0,0,RES_hh_emih_in!F25/RES_summary!F$21)</f>
        <v>0</v>
      </c>
      <c r="G25" s="74">
        <f>IF(RES_hh_emih_in!G25=0,0,RES_hh_emih_in!G25/RES_summary!G$21)</f>
        <v>0</v>
      </c>
      <c r="H25" s="74">
        <f>IF(RES_hh_emih_in!H25=0,0,RES_hh_emih_in!H25/RES_summary!H$21)</f>
        <v>0</v>
      </c>
      <c r="I25" s="74">
        <f>IF(RES_hh_emih_in!I25=0,0,RES_hh_emih_in!I25/RES_summary!I$21)</f>
        <v>0</v>
      </c>
      <c r="J25" s="74">
        <f>IF(RES_hh_emih_in!J25=0,0,RES_hh_emih_in!J25/RES_summary!J$21)</f>
        <v>0</v>
      </c>
      <c r="K25" s="74">
        <f>IF(RES_hh_emih_in!K25=0,0,RES_hh_emih_in!K25/RES_summary!K$21)</f>
        <v>0</v>
      </c>
      <c r="L25" s="74">
        <f>IF(RES_hh_emih_in!L25=0,0,RES_hh_emih_in!L25/RES_summary!L$21)</f>
        <v>0</v>
      </c>
      <c r="M25" s="74">
        <f>IF(RES_hh_emih_in!M25=0,0,RES_hh_emih_in!M25/RES_summary!M$21)</f>
        <v>0</v>
      </c>
      <c r="N25" s="74">
        <f>IF(RES_hh_emih_in!N25=0,0,RES_hh_emih_in!N25/RES_summary!N$21)</f>
        <v>0</v>
      </c>
      <c r="O25" s="74">
        <f>IF(RES_hh_emih_in!O25=0,0,RES_hh_emih_in!O25/RES_summary!O$21)</f>
        <v>0</v>
      </c>
      <c r="P25" s="74">
        <f>IF(RES_hh_emih_in!P25=0,0,RES_hh_emih_in!P25/RES_summary!P$21)</f>
        <v>0</v>
      </c>
      <c r="Q25" s="74">
        <f>IF(RES_hh_emih_in!Q25=0,0,RES_hh_emih_in!Q25/RES_summary!Q$21)</f>
        <v>0</v>
      </c>
      <c r="R25" s="74">
        <f>IF(RES_hh_emih_in!R25=0,0,RES_hh_emih_in!R25/RES_summary!R$21)</f>
        <v>0</v>
      </c>
      <c r="S25" s="74">
        <f>IF(RES_hh_emih_in!S25=0,0,RES_hh_emih_in!S25/RES_summary!S$21)</f>
        <v>0</v>
      </c>
      <c r="T25" s="74">
        <f>IF(RES_hh_emih_in!T25=0,0,RES_hh_emih_in!T25/RES_summary!T$21)</f>
        <v>0</v>
      </c>
      <c r="U25" s="74">
        <f>IF(RES_hh_emih_in!U25=0,0,RES_hh_emih_in!U25/RES_summary!U$21)</f>
        <v>0</v>
      </c>
      <c r="V25" s="74">
        <f>IF(RES_hh_emih_in!V25=0,0,RES_hh_emih_in!V25/RES_summary!V$21)</f>
        <v>0</v>
      </c>
      <c r="W25" s="74">
        <f>IF(RES_hh_emih_in!W25=0,0,RES_hh_emih_in!W25/RES_summary!W$21)</f>
        <v>0</v>
      </c>
      <c r="X25" s="74">
        <f>IF(RES_hh_emih_in!X25=0,0,RES_hh_emih_in!X25/RES_summary!X$21)</f>
        <v>0</v>
      </c>
      <c r="Y25" s="74">
        <f>IF(RES_hh_emih_in!Y25=0,0,RES_hh_emih_in!Y25/RES_summary!Y$21)</f>
        <v>0</v>
      </c>
      <c r="DA25" s="90" t="s">
        <v>960</v>
      </c>
    </row>
    <row r="26" spans="1:105" ht="12" customHeight="1" x14ac:dyDescent="0.25">
      <c r="A26" s="32" t="s">
        <v>52</v>
      </c>
      <c r="B26" s="77"/>
      <c r="C26" s="77">
        <f>IF(RES_hh_emih_in!C26=0,0,RES_hh_emih_in!C26/RES_summary!C$21)</f>
        <v>0</v>
      </c>
      <c r="D26" s="77">
        <f>IF(RES_hh_emih_in!D26=0,0,RES_hh_emih_in!D26/RES_summary!D$21)</f>
        <v>0</v>
      </c>
      <c r="E26" s="77">
        <f>IF(RES_hh_emih_in!E26=0,0,RES_hh_emih_in!E26/RES_summary!E$21)</f>
        <v>0</v>
      </c>
      <c r="F26" s="77">
        <f>IF(RES_hh_emih_in!F26=0,0,RES_hh_emih_in!F26/RES_summary!F$21)</f>
        <v>0</v>
      </c>
      <c r="G26" s="77">
        <f>IF(RES_hh_emih_in!G26=0,0,RES_hh_emih_in!G26/RES_summary!G$21)</f>
        <v>0</v>
      </c>
      <c r="H26" s="77">
        <f>IF(RES_hh_emih_in!H26=0,0,RES_hh_emih_in!H26/RES_summary!H$21)</f>
        <v>0</v>
      </c>
      <c r="I26" s="77">
        <f>IF(RES_hh_emih_in!I26=0,0,RES_hh_emih_in!I26/RES_summary!I$21)</f>
        <v>0</v>
      </c>
      <c r="J26" s="77">
        <f>IF(RES_hh_emih_in!J26=0,0,RES_hh_emih_in!J26/RES_summary!J$21)</f>
        <v>0</v>
      </c>
      <c r="K26" s="77">
        <f>IF(RES_hh_emih_in!K26=0,0,RES_hh_emih_in!K26/RES_summary!K$21)</f>
        <v>0</v>
      </c>
      <c r="L26" s="77">
        <f>IF(RES_hh_emih_in!L26=0,0,RES_hh_emih_in!L26/RES_summary!L$21)</f>
        <v>0</v>
      </c>
      <c r="M26" s="77">
        <f>IF(RES_hh_emih_in!M26=0,0,RES_hh_emih_in!M26/RES_summary!M$21)</f>
        <v>0</v>
      </c>
      <c r="N26" s="77">
        <f>IF(RES_hh_emih_in!N26=0,0,RES_hh_emih_in!N26/RES_summary!N$21)</f>
        <v>0</v>
      </c>
      <c r="O26" s="77">
        <f>IF(RES_hh_emih_in!O26=0,0,RES_hh_emih_in!O26/RES_summary!O$21)</f>
        <v>0</v>
      </c>
      <c r="P26" s="77">
        <f>IF(RES_hh_emih_in!P26=0,0,RES_hh_emih_in!P26/RES_summary!P$21)</f>
        <v>0</v>
      </c>
      <c r="Q26" s="77">
        <f>IF(RES_hh_emih_in!Q26=0,0,RES_hh_emih_in!Q26/RES_summary!Q$21)</f>
        <v>0</v>
      </c>
      <c r="R26" s="77">
        <f>IF(RES_hh_emih_in!R26=0,0,RES_hh_emih_in!R26/RES_summary!R$21)</f>
        <v>0</v>
      </c>
      <c r="S26" s="77">
        <f>IF(RES_hh_emih_in!S26=0,0,RES_hh_emih_in!S26/RES_summary!S$21)</f>
        <v>0</v>
      </c>
      <c r="T26" s="77">
        <f>IF(RES_hh_emih_in!T26=0,0,RES_hh_emih_in!T26/RES_summary!T$21)</f>
        <v>0</v>
      </c>
      <c r="U26" s="77">
        <f>IF(RES_hh_emih_in!U26=0,0,RES_hh_emih_in!U26/RES_summary!U$21)</f>
        <v>0</v>
      </c>
      <c r="V26" s="77">
        <f>IF(RES_hh_emih_in!V26=0,0,RES_hh_emih_in!V26/RES_summary!V$21)</f>
        <v>0</v>
      </c>
      <c r="W26" s="77">
        <f>IF(RES_hh_emih_in!W26=0,0,RES_hh_emih_in!W26/RES_summary!W$21)</f>
        <v>0</v>
      </c>
      <c r="X26" s="77">
        <f>IF(RES_hh_emih_in!X26=0,0,RES_hh_emih_in!X26/RES_summary!X$21)</f>
        <v>0</v>
      </c>
      <c r="Y26" s="77">
        <f>IF(RES_hh_emih_in!Y26=0,0,RES_hh_emih_in!Y26/RES_summary!Y$21)</f>
        <v>0</v>
      </c>
      <c r="DA26" s="92" t="s">
        <v>961</v>
      </c>
    </row>
    <row r="27" spans="1:105" ht="12.95" customHeight="1" x14ac:dyDescent="0.25">
      <c r="A27" s="68" t="s">
        <v>54</v>
      </c>
      <c r="B27" s="69"/>
      <c r="C27" s="69">
        <f>IF(RES_hh_emih_in!C27=0,0,RES_hh_emih_in!C27/RES_summary!C$21)</f>
        <v>1.1573824323141191</v>
      </c>
      <c r="D27" s="69">
        <f>IF(RES_hh_emih_in!D27=0,0,RES_hh_emih_in!D27/RES_summary!D$21)</f>
        <v>1.2238031391076472</v>
      </c>
      <c r="E27" s="69">
        <f>IF(RES_hh_emih_in!E27=0,0,RES_hh_emih_in!E27/RES_summary!E$21)</f>
        <v>1.3362666350519325</v>
      </c>
      <c r="F27" s="69">
        <f>IF(RES_hh_emih_in!F27=0,0,RES_hh_emih_in!F27/RES_summary!F$21)</f>
        <v>1.2922231939701934</v>
      </c>
      <c r="G27" s="69">
        <f>IF(RES_hh_emih_in!G27=0,0,RES_hh_emih_in!G27/RES_summary!G$21)</f>
        <v>1.2879911391689611</v>
      </c>
      <c r="H27" s="69">
        <f>IF(RES_hh_emih_in!H27=0,0,RES_hh_emih_in!H27/RES_summary!H$21)</f>
        <v>1.2354719969141601</v>
      </c>
      <c r="I27" s="69">
        <f>IF(RES_hh_emih_in!I27=0,0,RES_hh_emih_in!I27/RES_summary!I$21)</f>
        <v>1.2193213195553749</v>
      </c>
      <c r="J27" s="69">
        <f>IF(RES_hh_emih_in!J27=0,0,RES_hh_emih_in!J27/RES_summary!J$21)</f>
        <v>1.0882138515149096</v>
      </c>
      <c r="K27" s="69">
        <f>IF(RES_hh_emih_in!K27=0,0,RES_hh_emih_in!K27/RES_summary!K$21)</f>
        <v>0.89903981424815371</v>
      </c>
      <c r="L27" s="69">
        <f>IF(RES_hh_emih_in!L27=0,0,RES_hh_emih_in!L27/RES_summary!L$21)</f>
        <v>0.94391089387768623</v>
      </c>
      <c r="M27" s="69">
        <f>IF(RES_hh_emih_in!M27=0,0,RES_hh_emih_in!M27/RES_summary!M$21)</f>
        <v>0.99596908775761872</v>
      </c>
      <c r="N27" s="69">
        <f>IF(RES_hh_emih_in!N27=0,0,RES_hh_emih_in!N27/RES_summary!N$21)</f>
        <v>0.99738599084464541</v>
      </c>
      <c r="O27" s="69">
        <f>IF(RES_hh_emih_in!O27=0,0,RES_hh_emih_in!O27/RES_summary!O$21)</f>
        <v>0.76871768360040649</v>
      </c>
      <c r="P27" s="69">
        <f>IF(RES_hh_emih_in!P27=0,0,RES_hh_emih_in!P27/RES_summary!P$21)</f>
        <v>0.6841606821182169</v>
      </c>
      <c r="Q27" s="69">
        <f>IF(RES_hh_emih_in!Q27=0,0,RES_hh_emih_in!Q27/RES_summary!Q$21)</f>
        <v>0.84865003911160841</v>
      </c>
      <c r="R27" s="69">
        <f>IF(RES_hh_emih_in!R27=0,0,RES_hh_emih_in!R27/RES_summary!R$21)</f>
        <v>0.82140283587866325</v>
      </c>
      <c r="S27" s="69">
        <f>IF(RES_hh_emih_in!S27=0,0,RES_hh_emih_in!S27/RES_summary!S$21)</f>
        <v>0.80886936729282533</v>
      </c>
      <c r="T27" s="69">
        <f>IF(RES_hh_emih_in!T27=0,0,RES_hh_emih_in!T27/RES_summary!T$21)</f>
        <v>0.75231954785411326</v>
      </c>
      <c r="U27" s="69">
        <f>IF(RES_hh_emih_in!U27=0,0,RES_hh_emih_in!U27/RES_summary!U$21)</f>
        <v>0.94589447799521609</v>
      </c>
      <c r="V27" s="69">
        <f>IF(RES_hh_emih_in!V27=0,0,RES_hh_emih_in!V27/RES_summary!V$21)</f>
        <v>0.81447475991364116</v>
      </c>
      <c r="W27" s="69">
        <f>IF(RES_hh_emih_in!W27=0,0,RES_hh_emih_in!W27/RES_summary!W$21)</f>
        <v>0.82076432005266442</v>
      </c>
      <c r="X27" s="69">
        <f>IF(RES_hh_emih_in!X27=0,0,RES_hh_emih_in!X27/RES_summary!X$21)</f>
        <v>0.90754804368285724</v>
      </c>
      <c r="Y27" s="69">
        <f>IF(RES_hh_emih_in!Y27=0,0,RES_hh_emih_in!Y27/RES_summary!Y$21)</f>
        <v>1.0026675243024905</v>
      </c>
      <c r="DA27" s="88" t="s">
        <v>962</v>
      </c>
    </row>
    <row r="28" spans="1:105" ht="12" customHeight="1" x14ac:dyDescent="0.25">
      <c r="A28" s="28" t="s">
        <v>51</v>
      </c>
      <c r="B28" s="72"/>
      <c r="C28" s="72">
        <f>IF(RES_hh_emih_in!C28=0,0,RES_hh_emih_in!C28/RES_summary!C$21)</f>
        <v>0</v>
      </c>
      <c r="D28" s="72">
        <f>IF(RES_hh_emih_in!D28=0,0,RES_hh_emih_in!D28/RES_summary!D$21)</f>
        <v>0</v>
      </c>
      <c r="E28" s="72">
        <f>IF(RES_hh_emih_in!E28=0,0,RES_hh_emih_in!E28/RES_summary!E$21)</f>
        <v>0</v>
      </c>
      <c r="F28" s="72">
        <f>IF(RES_hh_emih_in!F28=0,0,RES_hh_emih_in!F28/RES_summary!F$21)</f>
        <v>0</v>
      </c>
      <c r="G28" s="72">
        <f>IF(RES_hh_emih_in!G28=0,0,RES_hh_emih_in!G28/RES_summary!G$21)</f>
        <v>0</v>
      </c>
      <c r="H28" s="72">
        <f>IF(RES_hh_emih_in!H28=0,0,RES_hh_emih_in!H28/RES_summary!H$21)</f>
        <v>0</v>
      </c>
      <c r="I28" s="72">
        <f>IF(RES_hh_emih_in!I28=0,0,RES_hh_emih_in!I28/RES_summary!I$21)</f>
        <v>0</v>
      </c>
      <c r="J28" s="72">
        <f>IF(RES_hh_emih_in!J28=0,0,RES_hh_emih_in!J28/RES_summary!J$21)</f>
        <v>0</v>
      </c>
      <c r="K28" s="72">
        <f>IF(RES_hh_emih_in!K28=0,0,RES_hh_emih_in!K28/RES_summary!K$21)</f>
        <v>0</v>
      </c>
      <c r="L28" s="72">
        <f>IF(RES_hh_emih_in!L28=0,0,RES_hh_emih_in!L28/RES_summary!L$21)</f>
        <v>0</v>
      </c>
      <c r="M28" s="72">
        <f>IF(RES_hh_emih_in!M28=0,0,RES_hh_emih_in!M28/RES_summary!M$21)</f>
        <v>0</v>
      </c>
      <c r="N28" s="72">
        <f>IF(RES_hh_emih_in!N28=0,0,RES_hh_emih_in!N28/RES_summary!N$21)</f>
        <v>0</v>
      </c>
      <c r="O28" s="72">
        <f>IF(RES_hh_emih_in!O28=0,0,RES_hh_emih_in!O28/RES_summary!O$21)</f>
        <v>0</v>
      </c>
      <c r="P28" s="72">
        <f>IF(RES_hh_emih_in!P28=0,0,RES_hh_emih_in!P28/RES_summary!P$21)</f>
        <v>0</v>
      </c>
      <c r="Q28" s="72">
        <f>IF(RES_hh_emih_in!Q28=0,0,RES_hh_emih_in!Q28/RES_summary!Q$21)</f>
        <v>0</v>
      </c>
      <c r="R28" s="72">
        <f>IF(RES_hh_emih_in!R28=0,0,RES_hh_emih_in!R28/RES_summary!R$21)</f>
        <v>0</v>
      </c>
      <c r="S28" s="72">
        <f>IF(RES_hh_emih_in!S28=0,0,RES_hh_emih_in!S28/RES_summary!S$21)</f>
        <v>0</v>
      </c>
      <c r="T28" s="72">
        <f>IF(RES_hh_emih_in!T28=0,0,RES_hh_emih_in!T28/RES_summary!T$21)</f>
        <v>0</v>
      </c>
      <c r="U28" s="72">
        <f>IF(RES_hh_emih_in!U28=0,0,RES_hh_emih_in!U28/RES_summary!U$21)</f>
        <v>0</v>
      </c>
      <c r="V28" s="72">
        <f>IF(RES_hh_emih_in!V28=0,0,RES_hh_emih_in!V28/RES_summary!V$21)</f>
        <v>0</v>
      </c>
      <c r="W28" s="72">
        <f>IF(RES_hh_emih_in!W28=0,0,RES_hh_emih_in!W28/RES_summary!W$21)</f>
        <v>0</v>
      </c>
      <c r="X28" s="72">
        <f>IF(RES_hh_emih_in!X28=0,0,RES_hh_emih_in!X28/RES_summary!X$21)</f>
        <v>0</v>
      </c>
      <c r="Y28" s="72">
        <f>IF(RES_hh_emih_in!Y28=0,0,RES_hh_emih_in!Y28/RES_summary!Y$21)</f>
        <v>0</v>
      </c>
      <c r="DA28" s="89" t="s">
        <v>963</v>
      </c>
    </row>
    <row r="29" spans="1:105" s="2" customFormat="1" ht="12" customHeight="1" x14ac:dyDescent="0.25">
      <c r="A29" s="28" t="s">
        <v>74</v>
      </c>
      <c r="B29" s="72"/>
      <c r="C29" s="72">
        <f>IF(RES_hh_emih_in!C29=0,0,RES_hh_emih_in!C29/RES_summary!C$21)</f>
        <v>2.0722811614903094</v>
      </c>
      <c r="D29" s="72">
        <f>IF(RES_hh_emih_in!D29=0,0,RES_hh_emih_in!D29/RES_summary!D$21)</f>
        <v>2.0555232812446329</v>
      </c>
      <c r="E29" s="72">
        <f>IF(RES_hh_emih_in!E29=0,0,RES_hh_emih_in!E29/RES_summary!E$21)</f>
        <v>2.1294352347325862</v>
      </c>
      <c r="F29" s="72">
        <f>IF(RES_hh_emih_in!F29=0,0,RES_hh_emih_in!F29/RES_summary!F$21)</f>
        <v>2.1554209349209796</v>
      </c>
      <c r="G29" s="72">
        <f>IF(RES_hh_emih_in!G29=0,0,RES_hh_emih_in!G29/RES_summary!G$21)</f>
        <v>2.0418889100408713</v>
      </c>
      <c r="H29" s="72">
        <f>IF(RES_hh_emih_in!H29=0,0,RES_hh_emih_in!H29/RES_summary!H$21)</f>
        <v>1.8132292564314292</v>
      </c>
      <c r="I29" s="72">
        <f>IF(RES_hh_emih_in!I29=0,0,RES_hh_emih_in!I29/RES_summary!I$21)</f>
        <v>1.7932372720872911</v>
      </c>
      <c r="J29" s="72">
        <f>IF(RES_hh_emih_in!J29=0,0,RES_hh_emih_in!J29/RES_summary!J$21)</f>
        <v>1.6151054400436495</v>
      </c>
      <c r="K29" s="72">
        <f>IF(RES_hh_emih_in!K29=0,0,RES_hh_emih_in!K29/RES_summary!K$21)</f>
        <v>1.5788533938583935</v>
      </c>
      <c r="L29" s="72">
        <f>IF(RES_hh_emih_in!L29=0,0,RES_hh_emih_in!L29/RES_summary!L$21)</f>
        <v>1.5278307991315636</v>
      </c>
      <c r="M29" s="72">
        <f>IF(RES_hh_emih_in!M29=0,0,RES_hh_emih_in!M29/RES_summary!M$21)</f>
        <v>1.5528971423354141</v>
      </c>
      <c r="N29" s="72">
        <f>IF(RES_hh_emih_in!N29=0,0,RES_hh_emih_in!N29/RES_summary!N$21)</f>
        <v>1.4626670813690288</v>
      </c>
      <c r="O29" s="72">
        <f>IF(RES_hh_emih_in!O29=0,0,RES_hh_emih_in!O29/RES_summary!O$21)</f>
        <v>1.4682850934305085</v>
      </c>
      <c r="P29" s="72">
        <f>IF(RES_hh_emih_in!P29=0,0,RES_hh_emih_in!P29/RES_summary!P$21)</f>
        <v>1.474163373804779</v>
      </c>
      <c r="Q29" s="72">
        <f>IF(RES_hh_emih_in!Q29=0,0,RES_hh_emih_in!Q29/RES_summary!Q$21)</f>
        <v>1.5005572702832222</v>
      </c>
      <c r="R29" s="72">
        <f>IF(RES_hh_emih_in!R29=0,0,RES_hh_emih_in!R29/RES_summary!R$21)</f>
        <v>1.4936180188804247</v>
      </c>
      <c r="S29" s="72">
        <f>IF(RES_hh_emih_in!S29=0,0,RES_hh_emih_in!S29/RES_summary!S$21)</f>
        <v>1.501642498767592</v>
      </c>
      <c r="T29" s="72">
        <f>IF(RES_hh_emih_in!T29=0,0,RES_hh_emih_in!T29/RES_summary!T$21)</f>
        <v>1.5149071407542161</v>
      </c>
      <c r="U29" s="72">
        <f>IF(RES_hh_emih_in!U29=0,0,RES_hh_emih_in!U29/RES_summary!U$21)</f>
        <v>1.6260051285393093</v>
      </c>
      <c r="V29" s="72">
        <f>IF(RES_hh_emih_in!V29=0,0,RES_hh_emih_in!V29/RES_summary!V$21)</f>
        <v>1.5067577174994902</v>
      </c>
      <c r="W29" s="72">
        <f>IF(RES_hh_emih_in!W29=0,0,RES_hh_emih_in!W29/RES_summary!W$21)</f>
        <v>1.5354968858401521</v>
      </c>
      <c r="X29" s="72">
        <f>IF(RES_hh_emih_in!X29=0,0,RES_hh_emih_in!X29/RES_summary!X$21)</f>
        <v>1.4162322255016844</v>
      </c>
      <c r="Y29" s="72">
        <f>IF(RES_hh_emih_in!Y29=0,0,RES_hh_emih_in!Y29/RES_summary!Y$21)</f>
        <v>1.3523525473742111</v>
      </c>
      <c r="DA29" s="89" t="s">
        <v>964</v>
      </c>
    </row>
    <row r="30" spans="1:105" ht="12" customHeight="1" x14ac:dyDescent="0.25">
      <c r="A30" s="28" t="s">
        <v>189</v>
      </c>
      <c r="B30" s="72"/>
      <c r="C30" s="72">
        <f>IF(RES_hh_emih_in!C30=0,0,RES_hh_emih_in!C30/RES_summary!C$21)</f>
        <v>0</v>
      </c>
      <c r="D30" s="72">
        <f>IF(RES_hh_emih_in!D30=0,0,RES_hh_emih_in!D30/RES_summary!D$21)</f>
        <v>0</v>
      </c>
      <c r="E30" s="72">
        <f>IF(RES_hh_emih_in!E30=0,0,RES_hh_emih_in!E30/RES_summary!E$21)</f>
        <v>0</v>
      </c>
      <c r="F30" s="72">
        <f>IF(RES_hh_emih_in!F30=0,0,RES_hh_emih_in!F30/RES_summary!F$21)</f>
        <v>0</v>
      </c>
      <c r="G30" s="72">
        <f>IF(RES_hh_emih_in!G30=0,0,RES_hh_emih_in!G30/RES_summary!G$21)</f>
        <v>0</v>
      </c>
      <c r="H30" s="72">
        <f>IF(RES_hh_emih_in!H30=0,0,RES_hh_emih_in!H30/RES_summary!H$21)</f>
        <v>0</v>
      </c>
      <c r="I30" s="72">
        <f>IF(RES_hh_emih_in!I30=0,0,RES_hh_emih_in!I30/RES_summary!I$21)</f>
        <v>0</v>
      </c>
      <c r="J30" s="72">
        <f>IF(RES_hh_emih_in!J30=0,0,RES_hh_emih_in!J30/RES_summary!J$21)</f>
        <v>0</v>
      </c>
      <c r="K30" s="72">
        <f>IF(RES_hh_emih_in!K30=0,0,RES_hh_emih_in!K30/RES_summary!K$21)</f>
        <v>0</v>
      </c>
      <c r="L30" s="72">
        <f>IF(RES_hh_emih_in!L30=0,0,RES_hh_emih_in!L30/RES_summary!L$21)</f>
        <v>0</v>
      </c>
      <c r="M30" s="72">
        <f>IF(RES_hh_emih_in!M30=0,0,RES_hh_emih_in!M30/RES_summary!M$21)</f>
        <v>0</v>
      </c>
      <c r="N30" s="72">
        <f>IF(RES_hh_emih_in!N30=0,0,RES_hh_emih_in!N30/RES_summary!N$21)</f>
        <v>0</v>
      </c>
      <c r="O30" s="72">
        <f>IF(RES_hh_emih_in!O30=0,0,RES_hh_emih_in!O30/RES_summary!O$21)</f>
        <v>0</v>
      </c>
      <c r="P30" s="72">
        <f>IF(RES_hh_emih_in!P30=0,0,RES_hh_emih_in!P30/RES_summary!P$21)</f>
        <v>0</v>
      </c>
      <c r="Q30" s="72">
        <f>IF(RES_hh_emih_in!Q30=0,0,RES_hh_emih_in!Q30/RES_summary!Q$21)</f>
        <v>0</v>
      </c>
      <c r="R30" s="72">
        <f>IF(RES_hh_emih_in!R30=0,0,RES_hh_emih_in!R30/RES_summary!R$21)</f>
        <v>0</v>
      </c>
      <c r="S30" s="72">
        <f>IF(RES_hh_emih_in!S30=0,0,RES_hh_emih_in!S30/RES_summary!S$21)</f>
        <v>0</v>
      </c>
      <c r="T30" s="72">
        <f>IF(RES_hh_emih_in!T30=0,0,RES_hh_emih_in!T30/RES_summary!T$21)</f>
        <v>0</v>
      </c>
      <c r="U30" s="72">
        <f>IF(RES_hh_emih_in!U30=0,0,RES_hh_emih_in!U30/RES_summary!U$21)</f>
        <v>0</v>
      </c>
      <c r="V30" s="72">
        <f>IF(RES_hh_emih_in!V30=0,0,RES_hh_emih_in!V30/RES_summary!V$21)</f>
        <v>0</v>
      </c>
      <c r="W30" s="72">
        <f>IF(RES_hh_emih_in!W30=0,0,RES_hh_emih_in!W30/RES_summary!W$21)</f>
        <v>0</v>
      </c>
      <c r="X30" s="72">
        <f>IF(RES_hh_emih_in!X30=0,0,RES_hh_emih_in!X30/RES_summary!X$21)</f>
        <v>0</v>
      </c>
      <c r="Y30" s="72">
        <f>IF(RES_hh_emih_in!Y30=0,0,RES_hh_emih_in!Y30/RES_summary!Y$21)</f>
        <v>0</v>
      </c>
      <c r="DA30" s="89" t="s">
        <v>965</v>
      </c>
    </row>
    <row r="31" spans="1:105" ht="12" customHeight="1" x14ac:dyDescent="0.25">
      <c r="A31" s="28" t="s">
        <v>202</v>
      </c>
      <c r="B31" s="72"/>
      <c r="C31" s="72">
        <f>IF(RES_hh_emih_in!C31=0,0,RES_hh_emih_in!C31/RES_summary!C$21)</f>
        <v>0</v>
      </c>
      <c r="D31" s="72">
        <f>IF(RES_hh_emih_in!D31=0,0,RES_hh_emih_in!D31/RES_summary!D$21)</f>
        <v>0</v>
      </c>
      <c r="E31" s="72">
        <f>IF(RES_hh_emih_in!E31=0,0,RES_hh_emih_in!E31/RES_summary!E$21)</f>
        <v>0</v>
      </c>
      <c r="F31" s="72">
        <f>IF(RES_hh_emih_in!F31=0,0,RES_hh_emih_in!F31/RES_summary!F$21)</f>
        <v>0</v>
      </c>
      <c r="G31" s="72">
        <f>IF(RES_hh_emih_in!G31=0,0,RES_hh_emih_in!G31/RES_summary!G$21)</f>
        <v>0</v>
      </c>
      <c r="H31" s="72">
        <f>IF(RES_hh_emih_in!H31=0,0,RES_hh_emih_in!H31/RES_summary!H$21)</f>
        <v>0</v>
      </c>
      <c r="I31" s="72">
        <f>IF(RES_hh_emih_in!I31=0,0,RES_hh_emih_in!I31/RES_summary!I$21)</f>
        <v>0</v>
      </c>
      <c r="J31" s="72">
        <f>IF(RES_hh_emih_in!J31=0,0,RES_hh_emih_in!J31/RES_summary!J$21)</f>
        <v>0</v>
      </c>
      <c r="K31" s="72">
        <f>IF(RES_hh_emih_in!K31=0,0,RES_hh_emih_in!K31/RES_summary!K$21)</f>
        <v>0</v>
      </c>
      <c r="L31" s="72">
        <f>IF(RES_hh_emih_in!L31=0,0,RES_hh_emih_in!L31/RES_summary!L$21)</f>
        <v>0</v>
      </c>
      <c r="M31" s="72">
        <f>IF(RES_hh_emih_in!M31=0,0,RES_hh_emih_in!M31/RES_summary!M$21)</f>
        <v>0</v>
      </c>
      <c r="N31" s="72">
        <f>IF(RES_hh_emih_in!N31=0,0,RES_hh_emih_in!N31/RES_summary!N$21)</f>
        <v>0</v>
      </c>
      <c r="O31" s="72">
        <f>IF(RES_hh_emih_in!O31=0,0,RES_hh_emih_in!O31/RES_summary!O$21)</f>
        <v>0</v>
      </c>
      <c r="P31" s="72">
        <f>IF(RES_hh_emih_in!P31=0,0,RES_hh_emih_in!P31/RES_summary!P$21)</f>
        <v>0</v>
      </c>
      <c r="Q31" s="72">
        <f>IF(RES_hh_emih_in!Q31=0,0,RES_hh_emih_in!Q31/RES_summary!Q$21)</f>
        <v>0</v>
      </c>
      <c r="R31" s="72">
        <f>IF(RES_hh_emih_in!R31=0,0,RES_hh_emih_in!R31/RES_summary!R$21)</f>
        <v>0</v>
      </c>
      <c r="S31" s="72">
        <f>IF(RES_hh_emih_in!S31=0,0,RES_hh_emih_in!S31/RES_summary!S$21)</f>
        <v>0</v>
      </c>
      <c r="T31" s="72">
        <f>IF(RES_hh_emih_in!T31=0,0,RES_hh_emih_in!T31/RES_summary!T$21)</f>
        <v>0</v>
      </c>
      <c r="U31" s="72">
        <f>IF(RES_hh_emih_in!U31=0,0,RES_hh_emih_in!U31/RES_summary!U$21)</f>
        <v>0</v>
      </c>
      <c r="V31" s="72">
        <f>IF(RES_hh_emih_in!V31=0,0,RES_hh_emih_in!V31/RES_summary!V$21)</f>
        <v>0</v>
      </c>
      <c r="W31" s="72">
        <f>IF(RES_hh_emih_in!W31=0,0,RES_hh_emih_in!W31/RES_summary!W$21)</f>
        <v>0</v>
      </c>
      <c r="X31" s="72">
        <f>IF(RES_hh_emih_in!X31=0,0,RES_hh_emih_in!X31/RES_summary!X$21)</f>
        <v>0</v>
      </c>
      <c r="Y31" s="72">
        <f>IF(RES_hh_emih_in!Y31=0,0,RES_hh_emih_in!Y31/RES_summary!Y$21)</f>
        <v>0</v>
      </c>
      <c r="DA31" s="89" t="s">
        <v>966</v>
      </c>
    </row>
    <row r="32" spans="1:105" ht="12" customHeight="1" x14ac:dyDescent="0.25">
      <c r="A32" s="32" t="s">
        <v>53</v>
      </c>
      <c r="B32" s="77"/>
      <c r="C32" s="77">
        <f>IF(RES_hh_emih_in!C32=0,0,RES_hh_emih_in!C32/RES_summary!C$21)</f>
        <v>0</v>
      </c>
      <c r="D32" s="77">
        <f>IF(RES_hh_emih_in!D32=0,0,RES_hh_emih_in!D32/RES_summary!D$21)</f>
        <v>0</v>
      </c>
      <c r="E32" s="77">
        <f>IF(RES_hh_emih_in!E32=0,0,RES_hh_emih_in!E32/RES_summary!E$21)</f>
        <v>0</v>
      </c>
      <c r="F32" s="77">
        <f>IF(RES_hh_emih_in!F32=0,0,RES_hh_emih_in!F32/RES_summary!F$21)</f>
        <v>0</v>
      </c>
      <c r="G32" s="77">
        <f>IF(RES_hh_emih_in!G32=0,0,RES_hh_emih_in!G32/RES_summary!G$21)</f>
        <v>0</v>
      </c>
      <c r="H32" s="77">
        <f>IF(RES_hh_emih_in!H32=0,0,RES_hh_emih_in!H32/RES_summary!H$21)</f>
        <v>0</v>
      </c>
      <c r="I32" s="77">
        <f>IF(RES_hh_emih_in!I32=0,0,RES_hh_emih_in!I32/RES_summary!I$21)</f>
        <v>0</v>
      </c>
      <c r="J32" s="77">
        <f>IF(RES_hh_emih_in!J32=0,0,RES_hh_emih_in!J32/RES_summary!J$21)</f>
        <v>0</v>
      </c>
      <c r="K32" s="77">
        <f>IF(RES_hh_emih_in!K32=0,0,RES_hh_emih_in!K32/RES_summary!K$21)</f>
        <v>0</v>
      </c>
      <c r="L32" s="77">
        <f>IF(RES_hh_emih_in!L32=0,0,RES_hh_emih_in!L32/RES_summary!L$21)</f>
        <v>0</v>
      </c>
      <c r="M32" s="77">
        <f>IF(RES_hh_emih_in!M32=0,0,RES_hh_emih_in!M32/RES_summary!M$21)</f>
        <v>0</v>
      </c>
      <c r="N32" s="77">
        <f>IF(RES_hh_emih_in!N32=0,0,RES_hh_emih_in!N32/RES_summary!N$21)</f>
        <v>0</v>
      </c>
      <c r="O32" s="77">
        <f>IF(RES_hh_emih_in!O32=0,0,RES_hh_emih_in!O32/RES_summary!O$21)</f>
        <v>0</v>
      </c>
      <c r="P32" s="77">
        <f>IF(RES_hh_emih_in!P32=0,0,RES_hh_emih_in!P32/RES_summary!P$21)</f>
        <v>0</v>
      </c>
      <c r="Q32" s="77">
        <f>IF(RES_hh_emih_in!Q32=0,0,RES_hh_emih_in!Q32/RES_summary!Q$21)</f>
        <v>0</v>
      </c>
      <c r="R32" s="77">
        <f>IF(RES_hh_emih_in!R32=0,0,RES_hh_emih_in!R32/RES_summary!R$21)</f>
        <v>0</v>
      </c>
      <c r="S32" s="77">
        <f>IF(RES_hh_emih_in!S32=0,0,RES_hh_emih_in!S32/RES_summary!S$21)</f>
        <v>0</v>
      </c>
      <c r="T32" s="77">
        <f>IF(RES_hh_emih_in!T32=0,0,RES_hh_emih_in!T32/RES_summary!T$21)</f>
        <v>0</v>
      </c>
      <c r="U32" s="77">
        <f>IF(RES_hh_emih_in!U32=0,0,RES_hh_emih_in!U32/RES_summary!U$21)</f>
        <v>0</v>
      </c>
      <c r="V32" s="77">
        <f>IF(RES_hh_emih_in!V32=0,0,RES_hh_emih_in!V32/RES_summary!V$21)</f>
        <v>0</v>
      </c>
      <c r="W32" s="77">
        <f>IF(RES_hh_emih_in!W32=0,0,RES_hh_emih_in!W32/RES_summary!W$21)</f>
        <v>0</v>
      </c>
      <c r="X32" s="77">
        <f>IF(RES_hh_emih_in!X32=0,0,RES_hh_emih_in!X32/RES_summary!X$21)</f>
        <v>0</v>
      </c>
      <c r="Y32" s="77">
        <f>IF(RES_hh_emih_in!Y32=0,0,RES_hh_emih_in!Y32/RES_summary!Y$21)</f>
        <v>0</v>
      </c>
      <c r="DA32" s="92" t="s">
        <v>967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144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18" t="s">
        <v>98</v>
      </c>
      <c r="B3" s="19">
        <f>SUM(B4,B9,B12)</f>
        <v>46.420077318375675</v>
      </c>
      <c r="C3" s="19">
        <f t="shared" ref="C3:V3" si="0">SUM(C4,C9,C12)</f>
        <v>48.178024874196844</v>
      </c>
      <c r="D3" s="19">
        <f t="shared" si="0"/>
        <v>50.74456098031294</v>
      </c>
      <c r="E3" s="19">
        <f t="shared" si="0"/>
        <v>52.951527205529167</v>
      </c>
      <c r="F3" s="19">
        <f t="shared" si="0"/>
        <v>55.560169103799893</v>
      </c>
      <c r="G3" s="19">
        <f t="shared" si="0"/>
        <v>57.995199745637002</v>
      </c>
      <c r="H3" s="19">
        <f t="shared" si="0"/>
        <v>59.898487323868807</v>
      </c>
      <c r="I3" s="19">
        <f t="shared" si="0"/>
        <v>62.394538106948957</v>
      </c>
      <c r="J3" s="19">
        <f t="shared" si="0"/>
        <v>66.788255886541918</v>
      </c>
      <c r="K3" s="19">
        <f t="shared" si="0"/>
        <v>69.461400561386696</v>
      </c>
      <c r="L3" s="19">
        <f t="shared" si="0"/>
        <v>71.492481098016185</v>
      </c>
      <c r="M3" s="19">
        <f t="shared" si="0"/>
        <v>72.90522066147966</v>
      </c>
      <c r="N3" s="19">
        <f t="shared" si="0"/>
        <v>73.793927344483691</v>
      </c>
      <c r="O3" s="19">
        <f t="shared" si="0"/>
        <v>73.195026515321757</v>
      </c>
      <c r="P3" s="19">
        <f t="shared" si="0"/>
        <v>73.435350171085759</v>
      </c>
      <c r="Q3" s="19">
        <f t="shared" si="0"/>
        <v>73.432813466798962</v>
      </c>
      <c r="R3" s="19">
        <f t="shared" si="0"/>
        <v>73.029768734525234</v>
      </c>
      <c r="S3" s="19">
        <f t="shared" si="0"/>
        <v>73.586627255876181</v>
      </c>
      <c r="T3" s="19">
        <f t="shared" si="0"/>
        <v>72.730878069503959</v>
      </c>
      <c r="U3" s="19">
        <f t="shared" si="0"/>
        <v>74.908662113913579</v>
      </c>
      <c r="V3" s="19">
        <f t="shared" si="0"/>
        <v>73.505739077904664</v>
      </c>
      <c r="W3" s="19">
        <f t="shared" ref="W3:Y3" si="1">SUM(W4,W9,W12)</f>
        <v>75.656563728820331</v>
      </c>
      <c r="X3" s="19">
        <f t="shared" si="1"/>
        <v>73.245863567816443</v>
      </c>
      <c r="Y3" s="19">
        <f t="shared" si="1"/>
        <v>73.367169513274575</v>
      </c>
      <c r="DA3" s="56" t="s">
        <v>250</v>
      </c>
    </row>
    <row r="4" spans="1:105" ht="12.95" customHeight="1" x14ac:dyDescent="0.25">
      <c r="A4" s="23" t="s">
        <v>110</v>
      </c>
      <c r="B4" s="22">
        <f>SUM(B5:B8)</f>
        <v>22.134508561109698</v>
      </c>
      <c r="C4" s="22">
        <f t="shared" ref="C4:V4" si="2">SUM(C5:C8)</f>
        <v>22.406103222537993</v>
      </c>
      <c r="D4" s="22">
        <f t="shared" si="2"/>
        <v>22.79160954794612</v>
      </c>
      <c r="E4" s="22">
        <f t="shared" si="2"/>
        <v>23.2048445876461</v>
      </c>
      <c r="F4" s="22">
        <f t="shared" si="2"/>
        <v>23.622858755379728</v>
      </c>
      <c r="G4" s="22">
        <f t="shared" si="2"/>
        <v>24.041470884926845</v>
      </c>
      <c r="H4" s="22">
        <f t="shared" si="2"/>
        <v>24.199228943891551</v>
      </c>
      <c r="I4" s="22">
        <f t="shared" si="2"/>
        <v>24.724223376206986</v>
      </c>
      <c r="J4" s="22">
        <f t="shared" si="2"/>
        <v>25.95337525221737</v>
      </c>
      <c r="K4" s="22">
        <f t="shared" si="2"/>
        <v>26.472458328664899</v>
      </c>
      <c r="L4" s="22">
        <f t="shared" si="2"/>
        <v>26.811044178890377</v>
      </c>
      <c r="M4" s="22">
        <f t="shared" si="2"/>
        <v>27.115316977483566</v>
      </c>
      <c r="N4" s="22">
        <f t="shared" si="2"/>
        <v>27.390109736351143</v>
      </c>
      <c r="O4" s="22">
        <f t="shared" si="2"/>
        <v>27.093797474810096</v>
      </c>
      <c r="P4" s="22">
        <f t="shared" si="2"/>
        <v>26.776181620156184</v>
      </c>
      <c r="Q4" s="22">
        <f t="shared" si="2"/>
        <v>26.622271870892629</v>
      </c>
      <c r="R4" s="22">
        <f t="shared" si="2"/>
        <v>26.183973850576876</v>
      </c>
      <c r="S4" s="22">
        <f t="shared" si="2"/>
        <v>25.976260901522966</v>
      </c>
      <c r="T4" s="22">
        <f t="shared" si="2"/>
        <v>25.685849425900923</v>
      </c>
      <c r="U4" s="22">
        <f t="shared" si="2"/>
        <v>25.318754242226206</v>
      </c>
      <c r="V4" s="22">
        <f t="shared" si="2"/>
        <v>25.15010437716824</v>
      </c>
      <c r="W4" s="22">
        <f t="shared" ref="W4:Y4" si="3">SUM(W5:W8)</f>
        <v>25.270492200138158</v>
      </c>
      <c r="X4" s="22">
        <f t="shared" si="3"/>
        <v>24.89845027566377</v>
      </c>
      <c r="Y4" s="22">
        <f t="shared" si="3"/>
        <v>24.661790662947475</v>
      </c>
      <c r="DA4" s="57"/>
    </row>
    <row r="5" spans="1:105" ht="12" customHeight="1" x14ac:dyDescent="0.25">
      <c r="A5" s="28" t="s">
        <v>32</v>
      </c>
      <c r="B5" s="29">
        <f>B18*B70/11630</f>
        <v>10.863163935392732</v>
      </c>
      <c r="C5" s="29">
        <f t="shared" ref="C5:V5" si="4">C18*C70/11630</f>
        <v>10.966599916754335</v>
      </c>
      <c r="D5" s="29">
        <f t="shared" si="4"/>
        <v>11.076860013117473</v>
      </c>
      <c r="E5" s="29">
        <f t="shared" si="4"/>
        <v>11.194283157653796</v>
      </c>
      <c r="F5" s="29">
        <f t="shared" si="4"/>
        <v>11.327904884221057</v>
      </c>
      <c r="G5" s="29">
        <f t="shared" si="4"/>
        <v>11.455415461805016</v>
      </c>
      <c r="H5" s="29">
        <f t="shared" si="4"/>
        <v>11.475730255013195</v>
      </c>
      <c r="I5" s="29">
        <f t="shared" si="4"/>
        <v>11.731675649559925</v>
      </c>
      <c r="J5" s="29">
        <f t="shared" si="4"/>
        <v>12.347237715671374</v>
      </c>
      <c r="K5" s="29">
        <f t="shared" si="4"/>
        <v>12.642699077828423</v>
      </c>
      <c r="L5" s="29">
        <f t="shared" si="4"/>
        <v>12.807051538670443</v>
      </c>
      <c r="M5" s="29">
        <f t="shared" si="4"/>
        <v>13.029231417187173</v>
      </c>
      <c r="N5" s="29">
        <f t="shared" si="4"/>
        <v>13.20432798061894</v>
      </c>
      <c r="O5" s="29">
        <f t="shared" si="4"/>
        <v>13.080782667090167</v>
      </c>
      <c r="P5" s="29">
        <f t="shared" si="4"/>
        <v>13.022623867463619</v>
      </c>
      <c r="Q5" s="29">
        <f t="shared" si="4"/>
        <v>12.933150592136339</v>
      </c>
      <c r="R5" s="29">
        <f t="shared" si="4"/>
        <v>12.637479701893234</v>
      </c>
      <c r="S5" s="29">
        <f t="shared" si="4"/>
        <v>12.42954854506856</v>
      </c>
      <c r="T5" s="29">
        <f t="shared" si="4"/>
        <v>12.281116591099105</v>
      </c>
      <c r="U5" s="29">
        <f t="shared" si="4"/>
        <v>12.159578503388751</v>
      </c>
      <c r="V5" s="29">
        <f t="shared" si="4"/>
        <v>12.055009463902804</v>
      </c>
      <c r="W5" s="29">
        <f t="shared" ref="W5:Y5" si="5">W18*W70/11630</f>
        <v>11.966156731171326</v>
      </c>
      <c r="X5" s="29">
        <f t="shared" si="5"/>
        <v>11.930369191879715</v>
      </c>
      <c r="Y5" s="29">
        <f t="shared" si="5"/>
        <v>11.845048781166062</v>
      </c>
      <c r="DA5" s="58" t="s">
        <v>968</v>
      </c>
    </row>
    <row r="6" spans="1:105" ht="12" customHeight="1" x14ac:dyDescent="0.25">
      <c r="A6" s="28" t="s">
        <v>47</v>
      </c>
      <c r="B6" s="29">
        <f>B19*B71/11630</f>
        <v>6.0491314221329784</v>
      </c>
      <c r="C6" s="29">
        <f t="shared" ref="C6:V6" si="6">C19*C71/11630</f>
        <v>6.051323317808678</v>
      </c>
      <c r="D6" s="29">
        <f t="shared" si="6"/>
        <v>6.1479484690293624</v>
      </c>
      <c r="E6" s="29">
        <f t="shared" si="6"/>
        <v>6.2533512730197609</v>
      </c>
      <c r="F6" s="29">
        <f t="shared" si="6"/>
        <v>6.3304972791109542</v>
      </c>
      <c r="G6" s="29">
        <f t="shared" si="6"/>
        <v>6.4028240218117762</v>
      </c>
      <c r="H6" s="29">
        <f t="shared" si="6"/>
        <v>6.3964407200169875</v>
      </c>
      <c r="I6" s="29">
        <f t="shared" si="6"/>
        <v>6.430799853211111</v>
      </c>
      <c r="J6" s="29">
        <f t="shared" si="6"/>
        <v>6.6078379790852191</v>
      </c>
      <c r="K6" s="29">
        <f t="shared" si="6"/>
        <v>6.6268772419435829</v>
      </c>
      <c r="L6" s="29">
        <f t="shared" si="6"/>
        <v>6.6077226422642159</v>
      </c>
      <c r="M6" s="29">
        <f t="shared" si="6"/>
        <v>6.5783748204129386</v>
      </c>
      <c r="N6" s="29">
        <f t="shared" si="6"/>
        <v>6.5521202189143777</v>
      </c>
      <c r="O6" s="29">
        <f t="shared" si="6"/>
        <v>6.4193378396417113</v>
      </c>
      <c r="P6" s="29">
        <f t="shared" si="6"/>
        <v>6.2320905157782871</v>
      </c>
      <c r="Q6" s="29">
        <f t="shared" si="6"/>
        <v>6.1481652718658646</v>
      </c>
      <c r="R6" s="29">
        <f t="shared" si="6"/>
        <v>6.0108230064606758</v>
      </c>
      <c r="S6" s="29">
        <f t="shared" si="6"/>
        <v>5.9420186528511172</v>
      </c>
      <c r="T6" s="29">
        <f t="shared" si="6"/>
        <v>5.7980038099975628</v>
      </c>
      <c r="U6" s="29">
        <f t="shared" si="6"/>
        <v>5.6251662749195326</v>
      </c>
      <c r="V6" s="29">
        <f t="shared" si="6"/>
        <v>5.5397912250203403</v>
      </c>
      <c r="W6" s="29">
        <f t="shared" ref="W6:Y6" si="7">W19*W71/11630</f>
        <v>5.5126615071940614</v>
      </c>
      <c r="X6" s="29">
        <f t="shared" si="7"/>
        <v>5.4897695217548392</v>
      </c>
      <c r="Y6" s="29">
        <f t="shared" si="7"/>
        <v>5.4076868785369392</v>
      </c>
      <c r="DA6" s="58" t="s">
        <v>969</v>
      </c>
    </row>
    <row r="7" spans="1:105" ht="12" customHeight="1" x14ac:dyDescent="0.25">
      <c r="A7" s="28" t="s">
        <v>46</v>
      </c>
      <c r="B7" s="29">
        <f>B20*B72/11630</f>
        <v>2.7118931197302087</v>
      </c>
      <c r="C7" s="29">
        <f t="shared" ref="C7:V7" si="8">C20*C72/11630</f>
        <v>2.808612125817612</v>
      </c>
      <c r="D7" s="29">
        <f t="shared" si="8"/>
        <v>2.9094206912474503</v>
      </c>
      <c r="E7" s="29">
        <f t="shared" si="8"/>
        <v>3.0324158506781322</v>
      </c>
      <c r="F7" s="29">
        <f t="shared" si="8"/>
        <v>3.1575914691448816</v>
      </c>
      <c r="G7" s="29">
        <f t="shared" si="8"/>
        <v>3.3039886360581132</v>
      </c>
      <c r="H7" s="29">
        <f t="shared" si="8"/>
        <v>3.4040571350614832</v>
      </c>
      <c r="I7" s="29">
        <f t="shared" si="8"/>
        <v>3.5617817592196421</v>
      </c>
      <c r="J7" s="29">
        <f t="shared" si="8"/>
        <v>3.8388431714866478</v>
      </c>
      <c r="K7" s="29">
        <f t="shared" si="8"/>
        <v>3.9810834712346859</v>
      </c>
      <c r="L7" s="29">
        <f t="shared" si="8"/>
        <v>4.1138187290278747</v>
      </c>
      <c r="M7" s="29">
        <f t="shared" si="8"/>
        <v>4.1778743380597172</v>
      </c>
      <c r="N7" s="29">
        <f t="shared" si="8"/>
        <v>4.2568990708518681</v>
      </c>
      <c r="O7" s="29">
        <f t="shared" si="8"/>
        <v>4.2270431681539407</v>
      </c>
      <c r="P7" s="29">
        <f t="shared" si="8"/>
        <v>4.1654804284625397</v>
      </c>
      <c r="Q7" s="29">
        <f t="shared" si="8"/>
        <v>4.1615854722649397</v>
      </c>
      <c r="R7" s="29">
        <f t="shared" si="8"/>
        <v>4.1535905134802933</v>
      </c>
      <c r="S7" s="29">
        <f t="shared" si="8"/>
        <v>4.1439462852586786</v>
      </c>
      <c r="T7" s="29">
        <f t="shared" si="8"/>
        <v>4.0865501161442452</v>
      </c>
      <c r="U7" s="29">
        <f t="shared" si="8"/>
        <v>3.9777319248765832</v>
      </c>
      <c r="V7" s="29">
        <f t="shared" si="8"/>
        <v>3.8197584175165669</v>
      </c>
      <c r="W7" s="29">
        <f t="shared" ref="W7:Y7" si="9">W20*W72/11630</f>
        <v>3.7615581855798275</v>
      </c>
      <c r="X7" s="29">
        <f t="shared" si="9"/>
        <v>3.6152300398116379</v>
      </c>
      <c r="Y7" s="29">
        <f t="shared" si="9"/>
        <v>3.5135422680387558</v>
      </c>
      <c r="DA7" s="58" t="s">
        <v>970</v>
      </c>
    </row>
    <row r="8" spans="1:105" ht="12" customHeight="1" x14ac:dyDescent="0.25">
      <c r="A8" s="28" t="s">
        <v>45</v>
      </c>
      <c r="B8" s="29">
        <f>B21*B73/11630</f>
        <v>2.5103200838537778</v>
      </c>
      <c r="C8" s="29">
        <f t="shared" ref="C8:V8" si="10">C21*C73/11630</f>
        <v>2.5795678621573686</v>
      </c>
      <c r="D8" s="29">
        <f t="shared" si="10"/>
        <v>2.6573803745518361</v>
      </c>
      <c r="E8" s="29">
        <f t="shared" si="10"/>
        <v>2.7247943062944131</v>
      </c>
      <c r="F8" s="29">
        <f t="shared" si="10"/>
        <v>2.8068651229028312</v>
      </c>
      <c r="G8" s="29">
        <f t="shared" si="10"/>
        <v>2.8792427652519392</v>
      </c>
      <c r="H8" s="29">
        <f t="shared" si="10"/>
        <v>2.9230008337998861</v>
      </c>
      <c r="I8" s="29">
        <f t="shared" si="10"/>
        <v>2.9999661142163077</v>
      </c>
      <c r="J8" s="29">
        <f t="shared" si="10"/>
        <v>3.1594563859741278</v>
      </c>
      <c r="K8" s="29">
        <f t="shared" si="10"/>
        <v>3.2217985376582052</v>
      </c>
      <c r="L8" s="29">
        <f t="shared" si="10"/>
        <v>3.2824512689278449</v>
      </c>
      <c r="M8" s="29">
        <f t="shared" si="10"/>
        <v>3.3298364018237359</v>
      </c>
      <c r="N8" s="29">
        <f t="shared" si="10"/>
        <v>3.3767624659659563</v>
      </c>
      <c r="O8" s="29">
        <f t="shared" si="10"/>
        <v>3.3666337999242746</v>
      </c>
      <c r="P8" s="29">
        <f t="shared" si="10"/>
        <v>3.3559868084517395</v>
      </c>
      <c r="Q8" s="29">
        <f t="shared" si="10"/>
        <v>3.3793705346254868</v>
      </c>
      <c r="R8" s="29">
        <f t="shared" si="10"/>
        <v>3.3820806287426746</v>
      </c>
      <c r="S8" s="29">
        <f t="shared" si="10"/>
        <v>3.460747418344611</v>
      </c>
      <c r="T8" s="29">
        <f t="shared" si="10"/>
        <v>3.5201789086600113</v>
      </c>
      <c r="U8" s="29">
        <f t="shared" si="10"/>
        <v>3.5562775390413375</v>
      </c>
      <c r="V8" s="29">
        <f t="shared" si="10"/>
        <v>3.7355452707285277</v>
      </c>
      <c r="W8" s="29">
        <f t="shared" ref="W8:Y8" si="11">W21*W73/11630</f>
        <v>4.0301157761929431</v>
      </c>
      <c r="X8" s="29">
        <f t="shared" si="11"/>
        <v>3.8630815222175778</v>
      </c>
      <c r="Y8" s="29">
        <f t="shared" si="11"/>
        <v>3.8955127352057217</v>
      </c>
      <c r="DA8" s="58" t="s">
        <v>971</v>
      </c>
    </row>
    <row r="9" spans="1:105" ht="12.95" customHeight="1" x14ac:dyDescent="0.25">
      <c r="A9" s="23" t="s">
        <v>109</v>
      </c>
      <c r="B9" s="22">
        <f>SUM(B10:B11)</f>
        <v>12.186512283186168</v>
      </c>
      <c r="C9" s="22">
        <f t="shared" ref="C9:V9" si="12">SUM(C10:C11)</f>
        <v>13.320874856019653</v>
      </c>
      <c r="D9" s="22">
        <f t="shared" si="12"/>
        <v>15.026915158186084</v>
      </c>
      <c r="E9" s="22">
        <f t="shared" si="12"/>
        <v>16.437332021317282</v>
      </c>
      <c r="F9" s="22">
        <f t="shared" si="12"/>
        <v>18.150535199450886</v>
      </c>
      <c r="G9" s="22">
        <f t="shared" si="12"/>
        <v>19.76519001183361</v>
      </c>
      <c r="H9" s="22">
        <f t="shared" si="12"/>
        <v>21.171129677311548</v>
      </c>
      <c r="I9" s="22">
        <f t="shared" si="12"/>
        <v>22.469934314694992</v>
      </c>
      <c r="J9" s="22">
        <f t="shared" si="12"/>
        <v>24.567623831203282</v>
      </c>
      <c r="K9" s="22">
        <f t="shared" si="12"/>
        <v>26.007014148524092</v>
      </c>
      <c r="L9" s="22">
        <f t="shared" si="12"/>
        <v>27.166165631140704</v>
      </c>
      <c r="M9" s="22">
        <f t="shared" si="12"/>
        <v>28.056743608957731</v>
      </c>
      <c r="N9" s="22">
        <f t="shared" si="12"/>
        <v>28.701881999454137</v>
      </c>
      <c r="O9" s="22">
        <f t="shared" si="12"/>
        <v>28.681831316683564</v>
      </c>
      <c r="P9" s="22">
        <f t="shared" si="12"/>
        <v>29.625163872033912</v>
      </c>
      <c r="Q9" s="22">
        <f t="shared" si="12"/>
        <v>30.52529760157773</v>
      </c>
      <c r="R9" s="22">
        <f t="shared" si="12"/>
        <v>30.878198214901943</v>
      </c>
      <c r="S9" s="22">
        <f t="shared" si="12"/>
        <v>31.763467306967009</v>
      </c>
      <c r="T9" s="22">
        <f t="shared" si="12"/>
        <v>31.660395426468082</v>
      </c>
      <c r="U9" s="22">
        <f t="shared" si="12"/>
        <v>33.727918793465214</v>
      </c>
      <c r="V9" s="22">
        <f t="shared" si="12"/>
        <v>33.174835741533443</v>
      </c>
      <c r="W9" s="22">
        <f t="shared" ref="W9:Y9" si="13">SUM(W10:W11)</f>
        <v>34.818646212060337</v>
      </c>
      <c r="X9" s="22">
        <f t="shared" si="13"/>
        <v>33.581366325534781</v>
      </c>
      <c r="Y9" s="22">
        <f t="shared" si="13"/>
        <v>34.074505162098667</v>
      </c>
      <c r="DA9" s="57"/>
    </row>
    <row r="10" spans="1:105" ht="12" customHeight="1" x14ac:dyDescent="0.25">
      <c r="A10" s="28" t="s">
        <v>28</v>
      </c>
      <c r="B10" s="29">
        <f>B23*B75/11630</f>
        <v>10.194829623960869</v>
      </c>
      <c r="C10" s="29">
        <f t="shared" ref="C10:V10" si="14">C23*C75/11630</f>
        <v>11.06208269691917</v>
      </c>
      <c r="D10" s="29">
        <f t="shared" si="14"/>
        <v>12.543479250712124</v>
      </c>
      <c r="E10" s="29">
        <f t="shared" si="14"/>
        <v>13.686829194833782</v>
      </c>
      <c r="F10" s="29">
        <f t="shared" si="14"/>
        <v>15.027429421833707</v>
      </c>
      <c r="G10" s="29">
        <f t="shared" si="14"/>
        <v>16.23323413834645</v>
      </c>
      <c r="H10" s="29">
        <f t="shared" si="14"/>
        <v>17.366685314354648</v>
      </c>
      <c r="I10" s="29">
        <f t="shared" si="14"/>
        <v>18.429063763314065</v>
      </c>
      <c r="J10" s="29">
        <f t="shared" si="14"/>
        <v>20.161888017325897</v>
      </c>
      <c r="K10" s="29">
        <f t="shared" si="14"/>
        <v>21.424488366643587</v>
      </c>
      <c r="L10" s="29">
        <f t="shared" si="14"/>
        <v>22.477514907642462</v>
      </c>
      <c r="M10" s="29">
        <f t="shared" si="14"/>
        <v>23.285969114461402</v>
      </c>
      <c r="N10" s="29">
        <f t="shared" si="14"/>
        <v>23.749723015910956</v>
      </c>
      <c r="O10" s="29">
        <f t="shared" si="14"/>
        <v>23.574112264061128</v>
      </c>
      <c r="P10" s="29">
        <f t="shared" si="14"/>
        <v>24.370523443812921</v>
      </c>
      <c r="Q10" s="29">
        <f t="shared" si="14"/>
        <v>25.030546783464761</v>
      </c>
      <c r="R10" s="29">
        <f t="shared" si="14"/>
        <v>24.883792324618806</v>
      </c>
      <c r="S10" s="29">
        <f t="shared" si="14"/>
        <v>25.155903771342075</v>
      </c>
      <c r="T10" s="29">
        <f t="shared" si="14"/>
        <v>24.554868219351029</v>
      </c>
      <c r="U10" s="29">
        <f t="shared" si="14"/>
        <v>25.626246770981474</v>
      </c>
      <c r="V10" s="29">
        <f t="shared" si="14"/>
        <v>24.675254728466108</v>
      </c>
      <c r="W10" s="29">
        <f t="shared" ref="W10:Y10" si="15">W23*W75/11630</f>
        <v>25.551044382574158</v>
      </c>
      <c r="X10" s="29">
        <f t="shared" si="15"/>
        <v>24.207018889264663</v>
      </c>
      <c r="Y10" s="29">
        <f t="shared" si="15"/>
        <v>24.305531053265348</v>
      </c>
      <c r="DA10" s="58" t="s">
        <v>972</v>
      </c>
    </row>
    <row r="11" spans="1:105" ht="12" customHeight="1" x14ac:dyDescent="0.25">
      <c r="A11" s="28" t="s">
        <v>27</v>
      </c>
      <c r="B11" s="29">
        <f>B24*B76/11630</f>
        <v>1.9916826592252992</v>
      </c>
      <c r="C11" s="29">
        <f t="shared" ref="C11:V11" si="16">C24*C76/11630</f>
        <v>2.2587921591004845</v>
      </c>
      <c r="D11" s="29">
        <f t="shared" si="16"/>
        <v>2.4834359074739596</v>
      </c>
      <c r="E11" s="29">
        <f t="shared" si="16"/>
        <v>2.7505028264834994</v>
      </c>
      <c r="F11" s="29">
        <f t="shared" si="16"/>
        <v>3.1231057776171802</v>
      </c>
      <c r="G11" s="29">
        <f t="shared" si="16"/>
        <v>3.5319558734871594</v>
      </c>
      <c r="H11" s="29">
        <f t="shared" si="16"/>
        <v>3.8044443629568985</v>
      </c>
      <c r="I11" s="29">
        <f t="shared" si="16"/>
        <v>4.0408705513809275</v>
      </c>
      <c r="J11" s="29">
        <f t="shared" si="16"/>
        <v>4.4057358138773859</v>
      </c>
      <c r="K11" s="29">
        <f t="shared" si="16"/>
        <v>4.5825257818805047</v>
      </c>
      <c r="L11" s="29">
        <f t="shared" si="16"/>
        <v>4.6886507234982426</v>
      </c>
      <c r="M11" s="29">
        <f t="shared" si="16"/>
        <v>4.7707744944963277</v>
      </c>
      <c r="N11" s="29">
        <f t="shared" si="16"/>
        <v>4.9521589835431827</v>
      </c>
      <c r="O11" s="29">
        <f t="shared" si="16"/>
        <v>5.1077190526224374</v>
      </c>
      <c r="P11" s="29">
        <f t="shared" si="16"/>
        <v>5.2546404282209922</v>
      </c>
      <c r="Q11" s="29">
        <f t="shared" si="16"/>
        <v>5.4947508181129692</v>
      </c>
      <c r="R11" s="29">
        <f t="shared" si="16"/>
        <v>5.9944058902831348</v>
      </c>
      <c r="S11" s="29">
        <f t="shared" si="16"/>
        <v>6.6075635356249336</v>
      </c>
      <c r="T11" s="29">
        <f t="shared" si="16"/>
        <v>7.1055272071170537</v>
      </c>
      <c r="U11" s="29">
        <f t="shared" si="16"/>
        <v>8.1016720224837382</v>
      </c>
      <c r="V11" s="29">
        <f t="shared" si="16"/>
        <v>8.4995810130673348</v>
      </c>
      <c r="W11" s="29">
        <f t="shared" ref="W11:Y11" si="17">W24*W76/11630</f>
        <v>9.2676018294861784</v>
      </c>
      <c r="X11" s="29">
        <f t="shared" si="17"/>
        <v>9.3743474362701154</v>
      </c>
      <c r="Y11" s="29">
        <f t="shared" si="17"/>
        <v>9.7689741088333175</v>
      </c>
      <c r="DA11" s="58" t="s">
        <v>973</v>
      </c>
    </row>
    <row r="12" spans="1:105" ht="12.95" customHeight="1" x14ac:dyDescent="0.25">
      <c r="A12" s="23" t="s">
        <v>108</v>
      </c>
      <c r="B12" s="22">
        <f>SUM(B13:B14)</f>
        <v>12.099056474079813</v>
      </c>
      <c r="C12" s="22">
        <f t="shared" ref="C12:V12" si="18">SUM(C13:C14)</f>
        <v>12.451046795639195</v>
      </c>
      <c r="D12" s="22">
        <f t="shared" si="18"/>
        <v>12.926036274180742</v>
      </c>
      <c r="E12" s="22">
        <f t="shared" si="18"/>
        <v>13.309350596565784</v>
      </c>
      <c r="F12" s="22">
        <f t="shared" si="18"/>
        <v>13.78677514896928</v>
      </c>
      <c r="G12" s="22">
        <f t="shared" si="18"/>
        <v>14.188538848876547</v>
      </c>
      <c r="H12" s="22">
        <f t="shared" si="18"/>
        <v>14.528128702665713</v>
      </c>
      <c r="I12" s="22">
        <f t="shared" si="18"/>
        <v>15.200380416046983</v>
      </c>
      <c r="J12" s="22">
        <f t="shared" si="18"/>
        <v>16.267256803121263</v>
      </c>
      <c r="K12" s="22">
        <f t="shared" si="18"/>
        <v>16.981928084197708</v>
      </c>
      <c r="L12" s="22">
        <f t="shared" si="18"/>
        <v>17.515271287985108</v>
      </c>
      <c r="M12" s="22">
        <f t="shared" si="18"/>
        <v>17.73316007503837</v>
      </c>
      <c r="N12" s="22">
        <f t="shared" si="18"/>
        <v>17.701935608678408</v>
      </c>
      <c r="O12" s="22">
        <f t="shared" si="18"/>
        <v>17.419397723828094</v>
      </c>
      <c r="P12" s="22">
        <f t="shared" si="18"/>
        <v>17.03400467889567</v>
      </c>
      <c r="Q12" s="22">
        <f t="shared" si="18"/>
        <v>16.285243994328599</v>
      </c>
      <c r="R12" s="22">
        <f t="shared" si="18"/>
        <v>15.96759666904642</v>
      </c>
      <c r="S12" s="22">
        <f t="shared" si="18"/>
        <v>15.846899047386195</v>
      </c>
      <c r="T12" s="22">
        <f t="shared" si="18"/>
        <v>15.384633217134949</v>
      </c>
      <c r="U12" s="22">
        <f t="shared" si="18"/>
        <v>15.861989078222159</v>
      </c>
      <c r="V12" s="22">
        <f t="shared" si="18"/>
        <v>15.180798959202976</v>
      </c>
      <c r="W12" s="22">
        <f t="shared" ref="W12:Y12" si="19">SUM(W13:W14)</f>
        <v>15.567425316621833</v>
      </c>
      <c r="X12" s="22">
        <f t="shared" si="19"/>
        <v>14.766046966617896</v>
      </c>
      <c r="Y12" s="22">
        <f t="shared" si="19"/>
        <v>14.630873688228434</v>
      </c>
      <c r="DA12" s="57"/>
    </row>
    <row r="13" spans="1:105" ht="12" customHeight="1" x14ac:dyDescent="0.25">
      <c r="A13" s="30" t="s">
        <v>44</v>
      </c>
      <c r="B13" s="31">
        <f>B26*B78/11630</f>
        <v>9.2351917354465307</v>
      </c>
      <c r="C13" s="31">
        <f t="shared" ref="C13:V13" si="20">C26*C78/11630</f>
        <v>9.4691586805535355</v>
      </c>
      <c r="D13" s="31">
        <f t="shared" si="20"/>
        <v>9.7706073442726566</v>
      </c>
      <c r="E13" s="31">
        <f t="shared" si="20"/>
        <v>9.9871502019130709</v>
      </c>
      <c r="F13" s="31">
        <f t="shared" si="20"/>
        <v>10.261559506829308</v>
      </c>
      <c r="G13" s="31">
        <f t="shared" si="20"/>
        <v>10.481702638803537</v>
      </c>
      <c r="H13" s="31">
        <f t="shared" si="20"/>
        <v>10.678624063529961</v>
      </c>
      <c r="I13" s="31">
        <f t="shared" si="20"/>
        <v>11.157407179932147</v>
      </c>
      <c r="J13" s="31">
        <f t="shared" si="20"/>
        <v>11.92355398455954</v>
      </c>
      <c r="K13" s="31">
        <f t="shared" si="20"/>
        <v>12.458070328276017</v>
      </c>
      <c r="L13" s="31">
        <f t="shared" si="20"/>
        <v>12.803862002422042</v>
      </c>
      <c r="M13" s="31">
        <f t="shared" si="20"/>
        <v>12.832216309266942</v>
      </c>
      <c r="N13" s="31">
        <f t="shared" si="20"/>
        <v>12.568040489506132</v>
      </c>
      <c r="O13" s="31">
        <f t="shared" si="20"/>
        <v>12.169768094238629</v>
      </c>
      <c r="P13" s="31">
        <f t="shared" si="20"/>
        <v>11.631252038530157</v>
      </c>
      <c r="Q13" s="31">
        <f t="shared" si="20"/>
        <v>10.799908123218261</v>
      </c>
      <c r="R13" s="31">
        <f t="shared" si="20"/>
        <v>10.166127758005048</v>
      </c>
      <c r="S13" s="31">
        <f t="shared" si="20"/>
        <v>9.6309315729913365</v>
      </c>
      <c r="T13" s="31">
        <f t="shared" si="20"/>
        <v>8.9074365130303477</v>
      </c>
      <c r="U13" s="31">
        <f t="shared" si="20"/>
        <v>8.7545419890101588</v>
      </c>
      <c r="V13" s="31">
        <f t="shared" si="20"/>
        <v>8.0372906934563186</v>
      </c>
      <c r="W13" s="31">
        <f t="shared" ref="W13:Y13" si="21">W26*W78/11630</f>
        <v>8.0113680615446086</v>
      </c>
      <c r="X13" s="31">
        <f t="shared" si="21"/>
        <v>7.3804050318955916</v>
      </c>
      <c r="Y13" s="31">
        <f t="shared" si="21"/>
        <v>7.1004456574655963</v>
      </c>
      <c r="DA13" s="59" t="s">
        <v>974</v>
      </c>
    </row>
    <row r="14" spans="1:105" ht="12" customHeight="1" x14ac:dyDescent="0.25">
      <c r="A14" s="32" t="s">
        <v>25</v>
      </c>
      <c r="B14" s="33">
        <f>B27*B79/11630</f>
        <v>2.8638647386332812</v>
      </c>
      <c r="C14" s="33">
        <f t="shared" ref="C14:V14" si="22">C27*C79/11630</f>
        <v>2.9818881150856598</v>
      </c>
      <c r="D14" s="33">
        <f t="shared" si="22"/>
        <v>3.1554289299080853</v>
      </c>
      <c r="E14" s="33">
        <f t="shared" si="22"/>
        <v>3.3222003946527132</v>
      </c>
      <c r="F14" s="33">
        <f t="shared" si="22"/>
        <v>3.5252156421399721</v>
      </c>
      <c r="G14" s="33">
        <f t="shared" si="22"/>
        <v>3.7068362100730097</v>
      </c>
      <c r="H14" s="33">
        <f t="shared" si="22"/>
        <v>3.8495046391357524</v>
      </c>
      <c r="I14" s="33">
        <f t="shared" si="22"/>
        <v>4.0429732361148361</v>
      </c>
      <c r="J14" s="33">
        <f t="shared" si="22"/>
        <v>4.3437028185617237</v>
      </c>
      <c r="K14" s="33">
        <f t="shared" si="22"/>
        <v>4.5238577559216919</v>
      </c>
      <c r="L14" s="33">
        <f t="shared" si="22"/>
        <v>4.7114092855630645</v>
      </c>
      <c r="M14" s="33">
        <f t="shared" si="22"/>
        <v>4.9009437657714283</v>
      </c>
      <c r="N14" s="33">
        <f t="shared" si="22"/>
        <v>5.1338951191722773</v>
      </c>
      <c r="O14" s="33">
        <f t="shared" si="22"/>
        <v>5.2496296295894647</v>
      </c>
      <c r="P14" s="33">
        <f t="shared" si="22"/>
        <v>5.4027526403655122</v>
      </c>
      <c r="Q14" s="33">
        <f t="shared" si="22"/>
        <v>5.4853358711103386</v>
      </c>
      <c r="R14" s="33">
        <f t="shared" si="22"/>
        <v>5.801468911041372</v>
      </c>
      <c r="S14" s="33">
        <f t="shared" si="22"/>
        <v>6.2159674743948594</v>
      </c>
      <c r="T14" s="33">
        <f t="shared" si="22"/>
        <v>6.4771967041046015</v>
      </c>
      <c r="U14" s="33">
        <f t="shared" si="22"/>
        <v>7.1074470892120001</v>
      </c>
      <c r="V14" s="33">
        <f t="shared" si="22"/>
        <v>7.1435082657466573</v>
      </c>
      <c r="W14" s="33">
        <f t="shared" ref="W14:Y14" si="23">W27*W79/11630</f>
        <v>7.5560572550772234</v>
      </c>
      <c r="X14" s="33">
        <f t="shared" si="23"/>
        <v>7.3856419347223055</v>
      </c>
      <c r="Y14" s="33">
        <f t="shared" si="23"/>
        <v>7.5304280307628373</v>
      </c>
      <c r="DA14" s="60" t="s">
        <v>975</v>
      </c>
    </row>
    <row r="15" spans="1:105" s="2" customFormat="1" ht="12" customHeight="1" x14ac:dyDescent="0.25">
      <c r="DA15" s="9"/>
    </row>
    <row r="16" spans="1:105" ht="12.95" customHeight="1" x14ac:dyDescent="0.25">
      <c r="A16" s="18" t="s">
        <v>118</v>
      </c>
      <c r="B16" s="19">
        <f>SUM(B17,B22,B25)</f>
        <v>1604.0296687323553</v>
      </c>
      <c r="C16" s="19">
        <f t="shared" ref="C16:Q16" si="24">SUM(C17,C22,C25)</f>
        <v>1661.9105328632638</v>
      </c>
      <c r="D16" s="19">
        <f t="shared" si="24"/>
        <v>1745.2331689266114</v>
      </c>
      <c r="E16" s="19">
        <f t="shared" si="24"/>
        <v>1823.1936324184528</v>
      </c>
      <c r="F16" s="19">
        <f t="shared" si="24"/>
        <v>1919.3561134235194</v>
      </c>
      <c r="G16" s="19">
        <f t="shared" si="24"/>
        <v>2009.0627298491718</v>
      </c>
      <c r="H16" s="19">
        <f t="shared" si="24"/>
        <v>2076.9640874652468</v>
      </c>
      <c r="I16" s="19">
        <f t="shared" si="24"/>
        <v>2176.7428383398792</v>
      </c>
      <c r="J16" s="19">
        <f t="shared" si="24"/>
        <v>2349.5073049458588</v>
      </c>
      <c r="K16" s="19">
        <f t="shared" si="24"/>
        <v>2458.4092678664515</v>
      </c>
      <c r="L16" s="19">
        <f t="shared" si="24"/>
        <v>2556.2448448166028</v>
      </c>
      <c r="M16" s="19">
        <f t="shared" si="24"/>
        <v>2640.160721925326</v>
      </c>
      <c r="N16" s="19">
        <f t="shared" si="24"/>
        <v>2729.3783505841675</v>
      </c>
      <c r="O16" s="19">
        <f t="shared" si="24"/>
        <v>2762.1877241218613</v>
      </c>
      <c r="P16" s="19">
        <f t="shared" si="24"/>
        <v>2813.4822645155987</v>
      </c>
      <c r="Q16" s="19">
        <f t="shared" si="24"/>
        <v>2829.2755911240374</v>
      </c>
      <c r="R16" s="19">
        <f t="shared" ref="R16" si="25">SUM(R17,R22,R25)</f>
        <v>2867.8690545070021</v>
      </c>
      <c r="S16" s="19">
        <f t="shared" ref="S16" si="26">SUM(S17,S22,S25)</f>
        <v>2940.1626182569848</v>
      </c>
      <c r="T16" s="19">
        <f t="shared" ref="T16" si="27">SUM(T17,T22,T25)</f>
        <v>3007.7504977481694</v>
      </c>
      <c r="U16" s="19">
        <f t="shared" ref="U16" si="28">SUM(U17,U22,U25)</f>
        <v>3069.0655876896726</v>
      </c>
      <c r="V16" s="19">
        <f t="shared" ref="V16:W16" si="29">SUM(V17,V22,V25)</f>
        <v>3116.6264267461856</v>
      </c>
      <c r="W16" s="19">
        <f t="shared" si="29"/>
        <v>3138.3337594823292</v>
      </c>
      <c r="X16" s="19">
        <f t="shared" ref="X16:Y16" si="30">SUM(X17,X22,X25)</f>
        <v>3186.4659338397742</v>
      </c>
      <c r="Y16" s="19">
        <f t="shared" si="30"/>
        <v>3223.9590395276714</v>
      </c>
      <c r="DA16" s="56" t="s">
        <v>976</v>
      </c>
    </row>
    <row r="17" spans="1:105" ht="12.95" customHeight="1" x14ac:dyDescent="0.25">
      <c r="A17" s="23" t="s">
        <v>110</v>
      </c>
      <c r="B17" s="22">
        <f>SUM(B18:B21)</f>
        <v>357.92055062947639</v>
      </c>
      <c r="C17" s="22">
        <f t="shared" ref="C17:Q17" si="31">SUM(C18:C21)</f>
        <v>366.67310148550871</v>
      </c>
      <c r="D17" s="22">
        <f t="shared" si="31"/>
        <v>376.14438943583161</v>
      </c>
      <c r="E17" s="22">
        <f t="shared" si="31"/>
        <v>385.0739062699414</v>
      </c>
      <c r="F17" s="22">
        <f t="shared" si="31"/>
        <v>395.81203666078591</v>
      </c>
      <c r="G17" s="22">
        <f t="shared" si="31"/>
        <v>407.34122652543419</v>
      </c>
      <c r="H17" s="22">
        <f t="shared" si="31"/>
        <v>413.74745369165043</v>
      </c>
      <c r="I17" s="22">
        <f t="shared" si="31"/>
        <v>426.25179566663644</v>
      </c>
      <c r="J17" s="22">
        <f t="shared" si="31"/>
        <v>452.64118558541065</v>
      </c>
      <c r="K17" s="22">
        <f t="shared" si="31"/>
        <v>465.9712495085397</v>
      </c>
      <c r="L17" s="22">
        <f t="shared" si="31"/>
        <v>477.53357863284333</v>
      </c>
      <c r="M17" s="22">
        <f t="shared" si="31"/>
        <v>486.84712789509769</v>
      </c>
      <c r="N17" s="22">
        <f t="shared" si="31"/>
        <v>493.66148385898458</v>
      </c>
      <c r="O17" s="22">
        <f t="shared" si="31"/>
        <v>489.25108295425969</v>
      </c>
      <c r="P17" s="22">
        <f t="shared" si="31"/>
        <v>487.09236659774461</v>
      </c>
      <c r="Q17" s="22">
        <f t="shared" si="31"/>
        <v>483.59293380023632</v>
      </c>
      <c r="R17" s="22">
        <f t="shared" ref="R17" si="32">SUM(R18:R21)</f>
        <v>474.38114569756402</v>
      </c>
      <c r="S17" s="22">
        <f t="shared" ref="S17" si="33">SUM(S18:S21)</f>
        <v>468.26704329185128</v>
      </c>
      <c r="T17" s="22">
        <f t="shared" ref="T17" si="34">SUM(T18:T21)</f>
        <v>465.26252552315418</v>
      </c>
      <c r="U17" s="22">
        <f t="shared" ref="U17" si="35">SUM(U18:U21)</f>
        <v>460.02607032352944</v>
      </c>
      <c r="V17" s="22">
        <f t="shared" ref="V17:W17" si="36">SUM(V18:V21)</f>
        <v>451.82186285913497</v>
      </c>
      <c r="W17" s="22">
        <f t="shared" si="36"/>
        <v>448.12346398848507</v>
      </c>
      <c r="X17" s="22">
        <f t="shared" ref="X17:Y17" si="37">SUM(X18:X21)</f>
        <v>446.54060617982236</v>
      </c>
      <c r="Y17" s="22">
        <f t="shared" si="37"/>
        <v>442.41804674111319</v>
      </c>
      <c r="DA17" s="57"/>
    </row>
    <row r="18" spans="1:105" ht="12" customHeight="1" x14ac:dyDescent="0.25">
      <c r="A18" s="28" t="s">
        <v>32</v>
      </c>
      <c r="B18" s="29">
        <f>B31*B83/1000000</f>
        <v>14.422214220161822</v>
      </c>
      <c r="C18" s="29">
        <f t="shared" ref="C18:Q18" si="38">C31*C83/1000000</f>
        <v>14.559538473955826</v>
      </c>
      <c r="D18" s="29">
        <f t="shared" si="38"/>
        <v>14.705922597323775</v>
      </c>
      <c r="E18" s="29">
        <f t="shared" si="38"/>
        <v>14.861816566611157</v>
      </c>
      <c r="F18" s="29">
        <f t="shared" si="38"/>
        <v>15.039216187613114</v>
      </c>
      <c r="G18" s="29">
        <f t="shared" si="38"/>
        <v>15.208502490958036</v>
      </c>
      <c r="H18" s="29">
        <f t="shared" si="38"/>
        <v>15.235472929886246</v>
      </c>
      <c r="I18" s="29">
        <f t="shared" si="38"/>
        <v>15.575272580408901</v>
      </c>
      <c r="J18" s="29">
        <f t="shared" si="38"/>
        <v>16.392508519778325</v>
      </c>
      <c r="K18" s="29">
        <f t="shared" si="38"/>
        <v>16.784770579354408</v>
      </c>
      <c r="L18" s="29">
        <f t="shared" si="38"/>
        <v>17.002969108988285</v>
      </c>
      <c r="M18" s="29">
        <f t="shared" si="38"/>
        <v>17.297940797019056</v>
      </c>
      <c r="N18" s="29">
        <f t="shared" si="38"/>
        <v>17.530403471986112</v>
      </c>
      <c r="O18" s="29">
        <f t="shared" si="38"/>
        <v>17.366381554595737</v>
      </c>
      <c r="P18" s="29">
        <f t="shared" si="38"/>
        <v>17.289168445045888</v>
      </c>
      <c r="Q18" s="29">
        <f t="shared" si="38"/>
        <v>17.170381436820286</v>
      </c>
      <c r="R18" s="29">
        <f t="shared" ref="R18:V18" si="39">R31*R83/1000000</f>
        <v>16.777841202399358</v>
      </c>
      <c r="S18" s="29">
        <f t="shared" si="39"/>
        <v>16.501786481637826</v>
      </c>
      <c r="T18" s="29">
        <f t="shared" si="39"/>
        <v>16.3047244240277</v>
      </c>
      <c r="U18" s="29">
        <f t="shared" si="39"/>
        <v>16.14336735096019</v>
      </c>
      <c r="V18" s="29">
        <f t="shared" si="39"/>
        <v>16.004538820227133</v>
      </c>
      <c r="W18" s="29">
        <f t="shared" ref="W18:Y18" si="40">W31*W83/1000000</f>
        <v>15.886575660219462</v>
      </c>
      <c r="X18" s="29">
        <f t="shared" si="40"/>
        <v>15.839063207940759</v>
      </c>
      <c r="Y18" s="29">
        <f t="shared" si="40"/>
        <v>15.725789648968183</v>
      </c>
      <c r="DA18" s="58" t="s">
        <v>977</v>
      </c>
    </row>
    <row r="19" spans="1:105" ht="12" customHeight="1" x14ac:dyDescent="0.25">
      <c r="A19" s="28" t="s">
        <v>47</v>
      </c>
      <c r="B19" s="29">
        <f>B32*B84/1000000</f>
        <v>164.37294951745727</v>
      </c>
      <c r="C19" s="29">
        <f t="shared" ref="C19:Q19" si="41">C32*C84/1000000</f>
        <v>166.88938237616063</v>
      </c>
      <c r="D19" s="29">
        <f t="shared" si="41"/>
        <v>169.09569130246689</v>
      </c>
      <c r="E19" s="29">
        <f t="shared" si="41"/>
        <v>171.16610532522193</v>
      </c>
      <c r="F19" s="29">
        <f t="shared" si="41"/>
        <v>173.06507622471489</v>
      </c>
      <c r="G19" s="29">
        <f t="shared" si="41"/>
        <v>174.86263775046848</v>
      </c>
      <c r="H19" s="29">
        <f t="shared" si="41"/>
        <v>174.29639225496697</v>
      </c>
      <c r="I19" s="29">
        <f t="shared" si="41"/>
        <v>175.63716403842724</v>
      </c>
      <c r="J19" s="29">
        <f t="shared" si="41"/>
        <v>181.70390542979348</v>
      </c>
      <c r="K19" s="29">
        <f t="shared" si="41"/>
        <v>182.8870202778956</v>
      </c>
      <c r="L19" s="29">
        <f t="shared" si="41"/>
        <v>182.85707009719184</v>
      </c>
      <c r="M19" s="29">
        <f t="shared" si="41"/>
        <v>183.00528452710134</v>
      </c>
      <c r="N19" s="29">
        <f t="shared" si="41"/>
        <v>182.43875827849092</v>
      </c>
      <c r="O19" s="29">
        <f t="shared" si="41"/>
        <v>178.4067183285309</v>
      </c>
      <c r="P19" s="29">
        <f t="shared" si="41"/>
        <v>175.18135721925577</v>
      </c>
      <c r="Q19" s="29">
        <f t="shared" si="41"/>
        <v>171.63561294423175</v>
      </c>
      <c r="R19" s="29">
        <f t="shared" ref="R19:V19" si="42">R32*R84/1000000</f>
        <v>166.64038399957474</v>
      </c>
      <c r="S19" s="29">
        <f t="shared" si="42"/>
        <v>163.37849327481547</v>
      </c>
      <c r="T19" s="29">
        <f t="shared" si="42"/>
        <v>160.95115234762756</v>
      </c>
      <c r="U19" s="29">
        <f t="shared" si="42"/>
        <v>158.50219641653538</v>
      </c>
      <c r="V19" s="29">
        <f t="shared" si="42"/>
        <v>156.23273097983136</v>
      </c>
      <c r="W19" s="29">
        <f t="shared" ref="W19:Y19" si="43">W32*W84/1000000</f>
        <v>155.45721906011838</v>
      </c>
      <c r="X19" s="29">
        <f t="shared" si="43"/>
        <v>155.20337420188378</v>
      </c>
      <c r="Y19" s="29">
        <f t="shared" si="43"/>
        <v>153.07644404569649</v>
      </c>
      <c r="DA19" s="58" t="s">
        <v>978</v>
      </c>
    </row>
    <row r="20" spans="1:105" ht="12" customHeight="1" x14ac:dyDescent="0.25">
      <c r="A20" s="28" t="s">
        <v>46</v>
      </c>
      <c r="B20" s="29">
        <f t="shared" ref="B20" si="44">B33*B85/1000000</f>
        <v>117.98875493483261</v>
      </c>
      <c r="C20" s="29">
        <f t="shared" ref="C20:Q20" si="45">C33*C85/1000000</f>
        <v>122.73113469824936</v>
      </c>
      <c r="D20" s="29">
        <f t="shared" si="45"/>
        <v>128.19237168799057</v>
      </c>
      <c r="E20" s="29">
        <f t="shared" si="45"/>
        <v>133.5531217371196</v>
      </c>
      <c r="F20" s="29">
        <f t="shared" si="45"/>
        <v>140.51532472701223</v>
      </c>
      <c r="G20" s="29">
        <f t="shared" si="45"/>
        <v>148.65653706775913</v>
      </c>
      <c r="H20" s="29">
        <f t="shared" si="45"/>
        <v>154.88095818619027</v>
      </c>
      <c r="I20" s="29">
        <f t="shared" si="45"/>
        <v>164.07015836341935</v>
      </c>
      <c r="J20" s="29">
        <f t="shared" si="45"/>
        <v>179.64933768607361</v>
      </c>
      <c r="K20" s="29">
        <f t="shared" si="45"/>
        <v>189.75470124784133</v>
      </c>
      <c r="L20" s="29">
        <f t="shared" si="45"/>
        <v>199.7752859048486</v>
      </c>
      <c r="M20" s="29">
        <f t="shared" si="45"/>
        <v>207.49284284016662</v>
      </c>
      <c r="N20" s="29">
        <f t="shared" si="45"/>
        <v>213.57540157619943</v>
      </c>
      <c r="O20" s="29">
        <f t="shared" si="45"/>
        <v>213.74613201813372</v>
      </c>
      <c r="P20" s="29">
        <f t="shared" si="45"/>
        <v>215.15320395847635</v>
      </c>
      <c r="Q20" s="29">
        <f t="shared" si="45"/>
        <v>214.89219810298715</v>
      </c>
      <c r="R20" s="29">
        <f t="shared" ref="R20:V20" si="46">R33*R85/1000000</f>
        <v>210.77967161747407</v>
      </c>
      <c r="S20" s="29">
        <f t="shared" si="46"/>
        <v>207.29788123504227</v>
      </c>
      <c r="T20" s="29">
        <f t="shared" si="46"/>
        <v>205.37370277529885</v>
      </c>
      <c r="U20" s="29">
        <f t="shared" si="46"/>
        <v>201.4728916732432</v>
      </c>
      <c r="V20" s="29">
        <f t="shared" si="46"/>
        <v>194.43477490691976</v>
      </c>
      <c r="W20" s="29">
        <f t="shared" ref="W20:Y20" si="47">W33*W85/1000000</f>
        <v>189.93872205709323</v>
      </c>
      <c r="X20" s="29">
        <f t="shared" si="47"/>
        <v>186.44622776550801</v>
      </c>
      <c r="Y20" s="29">
        <f t="shared" si="47"/>
        <v>183.15656558934103</v>
      </c>
      <c r="DA20" s="58" t="s">
        <v>979</v>
      </c>
    </row>
    <row r="21" spans="1:105" ht="12" customHeight="1" x14ac:dyDescent="0.25">
      <c r="A21" s="28" t="s">
        <v>45</v>
      </c>
      <c r="B21" s="29">
        <f t="shared" ref="B21" si="48">B34*B86/1000000</f>
        <v>61.13663195702469</v>
      </c>
      <c r="C21" s="29">
        <f t="shared" ref="C21:Q21" si="49">C34*C86/1000000</f>
        <v>62.493045937142874</v>
      </c>
      <c r="D21" s="29">
        <f t="shared" si="49"/>
        <v>64.150403848050331</v>
      </c>
      <c r="E21" s="29">
        <f t="shared" si="49"/>
        <v>65.492862640988747</v>
      </c>
      <c r="F21" s="29">
        <f t="shared" si="49"/>
        <v>67.1924195214457</v>
      </c>
      <c r="G21" s="29">
        <f t="shared" si="49"/>
        <v>68.613549216248543</v>
      </c>
      <c r="H21" s="29">
        <f t="shared" si="49"/>
        <v>69.334630320606976</v>
      </c>
      <c r="I21" s="29">
        <f t="shared" si="49"/>
        <v>70.969200684380937</v>
      </c>
      <c r="J21" s="29">
        <f t="shared" si="49"/>
        <v>74.895433949765206</v>
      </c>
      <c r="K21" s="29">
        <f t="shared" si="49"/>
        <v>76.544757403448315</v>
      </c>
      <c r="L21" s="29">
        <f t="shared" si="49"/>
        <v>77.898253521814638</v>
      </c>
      <c r="M21" s="29">
        <f t="shared" si="49"/>
        <v>79.051059730810678</v>
      </c>
      <c r="N21" s="29">
        <f t="shared" si="49"/>
        <v>80.116920532308129</v>
      </c>
      <c r="O21" s="29">
        <f t="shared" si="49"/>
        <v>79.731851052999346</v>
      </c>
      <c r="P21" s="29">
        <f t="shared" si="49"/>
        <v>79.4686369749666</v>
      </c>
      <c r="Q21" s="29">
        <f t="shared" si="49"/>
        <v>79.89474131619717</v>
      </c>
      <c r="R21" s="29">
        <f t="shared" ref="R21:V21" si="50">R34*R86/1000000</f>
        <v>80.18324887811589</v>
      </c>
      <c r="S21" s="29">
        <f t="shared" si="50"/>
        <v>81.088882300355692</v>
      </c>
      <c r="T21" s="29">
        <f t="shared" si="50"/>
        <v>82.632945976200077</v>
      </c>
      <c r="U21" s="29">
        <f t="shared" si="50"/>
        <v>83.907614882790682</v>
      </c>
      <c r="V21" s="29">
        <f t="shared" si="50"/>
        <v>85.14981815215674</v>
      </c>
      <c r="W21" s="29">
        <f t="shared" ref="W21:Y21" si="51">W34*W86/1000000</f>
        <v>86.840947211054001</v>
      </c>
      <c r="X21" s="29">
        <f t="shared" si="51"/>
        <v>89.051941004489777</v>
      </c>
      <c r="Y21" s="29">
        <f t="shared" si="51"/>
        <v>90.459247457107509</v>
      </c>
      <c r="DA21" s="58" t="s">
        <v>980</v>
      </c>
    </row>
    <row r="22" spans="1:105" ht="12.95" customHeight="1" x14ac:dyDescent="0.25">
      <c r="A22" s="23" t="s">
        <v>109</v>
      </c>
      <c r="B22" s="22">
        <f>SUM(B23:B24)</f>
        <v>107.68202227271667</v>
      </c>
      <c r="C22" s="22">
        <f t="shared" ref="C22:Q22" si="52">SUM(C23:C24)</f>
        <v>117.21280375645716</v>
      </c>
      <c r="D22" s="22">
        <f t="shared" si="52"/>
        <v>130.58740560887725</v>
      </c>
      <c r="E22" s="22">
        <f t="shared" si="52"/>
        <v>142.19352689022668</v>
      </c>
      <c r="F22" s="22">
        <f t="shared" si="52"/>
        <v>156.86125770737249</v>
      </c>
      <c r="G22" s="22">
        <f t="shared" si="52"/>
        <v>171.133230522161</v>
      </c>
      <c r="H22" s="22">
        <f t="shared" si="52"/>
        <v>182.63436187643504</v>
      </c>
      <c r="I22" s="22">
        <f t="shared" si="52"/>
        <v>193.3922227939961</v>
      </c>
      <c r="J22" s="22">
        <f t="shared" si="52"/>
        <v>211.94368917455458</v>
      </c>
      <c r="K22" s="22">
        <f t="shared" si="52"/>
        <v>224.39400276168817</v>
      </c>
      <c r="L22" s="22">
        <f t="shared" si="52"/>
        <v>233.85947907157885</v>
      </c>
      <c r="M22" s="22">
        <f t="shared" si="52"/>
        <v>242.12731758429308</v>
      </c>
      <c r="N22" s="22">
        <f t="shared" si="52"/>
        <v>249.86251744174908</v>
      </c>
      <c r="O22" s="22">
        <f t="shared" si="52"/>
        <v>253.36091073085015</v>
      </c>
      <c r="P22" s="22">
        <f t="shared" si="52"/>
        <v>262.98851427468674</v>
      </c>
      <c r="Q22" s="22">
        <f t="shared" si="52"/>
        <v>270.99094804364626</v>
      </c>
      <c r="R22" s="22">
        <f t="shared" ref="R22" si="53">SUM(R23:R24)</f>
        <v>273.6271574014948</v>
      </c>
      <c r="S22" s="22">
        <f t="shared" ref="S22" si="54">SUM(S23:S24)</f>
        <v>281.65319651330935</v>
      </c>
      <c r="T22" s="22">
        <f t="shared" ref="T22" si="55">SUM(T23:T24)</f>
        <v>287.26467873131043</v>
      </c>
      <c r="U22" s="22">
        <f t="shared" ref="U22" si="56">SUM(U23:U24)</f>
        <v>294.89245035631194</v>
      </c>
      <c r="V22" s="22">
        <f t="shared" ref="V22:W22" si="57">SUM(V23:V24)</f>
        <v>302.29853754593717</v>
      </c>
      <c r="W22" s="22">
        <f t="shared" si="57"/>
        <v>308.0578712354328</v>
      </c>
      <c r="X22" s="22">
        <f t="shared" ref="X22:Y22" si="58">SUM(X23:X24)</f>
        <v>314.07943852810661</v>
      </c>
      <c r="Y22" s="22">
        <f t="shared" si="58"/>
        <v>320.28659168708759</v>
      </c>
      <c r="DA22" s="57"/>
    </row>
    <row r="23" spans="1:105" ht="12" customHeight="1" x14ac:dyDescent="0.25">
      <c r="A23" s="28" t="s">
        <v>28</v>
      </c>
      <c r="B23" s="29">
        <f t="shared" ref="B23" si="59">B36*B88/1000000</f>
        <v>74.953262138049979</v>
      </c>
      <c r="C23" s="29">
        <f t="shared" ref="C23:Q23" si="60">C36*C88/1000000</f>
        <v>80.803976689468655</v>
      </c>
      <c r="D23" s="29">
        <f t="shared" si="60"/>
        <v>91.244100996304127</v>
      </c>
      <c r="E23" s="29">
        <f t="shared" si="60"/>
        <v>99.312013220325994</v>
      </c>
      <c r="F23" s="29">
        <f t="shared" si="60"/>
        <v>108.8964358940642</v>
      </c>
      <c r="G23" s="29">
        <f t="shared" si="60"/>
        <v>117.63833947435839</v>
      </c>
      <c r="H23" s="29">
        <f t="shared" si="60"/>
        <v>125.83339127351763</v>
      </c>
      <c r="I23" s="29">
        <f t="shared" si="60"/>
        <v>133.80739712280175</v>
      </c>
      <c r="J23" s="29">
        <f t="shared" si="60"/>
        <v>147.44068548342617</v>
      </c>
      <c r="K23" s="29">
        <f t="shared" si="60"/>
        <v>157.81670806143782</v>
      </c>
      <c r="L23" s="29">
        <f t="shared" si="60"/>
        <v>166.42031052707668</v>
      </c>
      <c r="M23" s="29">
        <f t="shared" si="60"/>
        <v>173.44309284264031</v>
      </c>
      <c r="N23" s="29">
        <f t="shared" si="60"/>
        <v>178.77980657805395</v>
      </c>
      <c r="O23" s="29">
        <f t="shared" si="60"/>
        <v>179.95073721748915</v>
      </c>
      <c r="P23" s="29">
        <f t="shared" si="60"/>
        <v>187.34555818975412</v>
      </c>
      <c r="Q23" s="29">
        <f t="shared" si="60"/>
        <v>191.48332042887498</v>
      </c>
      <c r="R23" s="29">
        <f t="shared" ref="R23:V23" si="61">R36*R88/1000000</f>
        <v>187.63604831139256</v>
      </c>
      <c r="S23" s="29">
        <f t="shared" si="61"/>
        <v>187.42072607411174</v>
      </c>
      <c r="T23" s="29">
        <f t="shared" si="61"/>
        <v>184.38684918148846</v>
      </c>
      <c r="U23" s="29">
        <f t="shared" si="61"/>
        <v>182.818795691681</v>
      </c>
      <c r="V23" s="29">
        <f t="shared" si="61"/>
        <v>180.99818333868618</v>
      </c>
      <c r="W23" s="29">
        <f t="shared" ref="W23:Y23" si="62">W36*W88/1000000</f>
        <v>180.02856859983524</v>
      </c>
      <c r="X23" s="29">
        <f t="shared" si="62"/>
        <v>179.40469778801545</v>
      </c>
      <c r="Y23" s="29">
        <f t="shared" si="62"/>
        <v>180.33990961368724</v>
      </c>
      <c r="DA23" s="58" t="s">
        <v>981</v>
      </c>
    </row>
    <row r="24" spans="1:105" ht="12" customHeight="1" x14ac:dyDescent="0.25">
      <c r="A24" s="28" t="s">
        <v>27</v>
      </c>
      <c r="B24" s="29">
        <f t="shared" ref="B24" si="63">B37*B89/1000000</f>
        <v>32.728760134666679</v>
      </c>
      <c r="C24" s="29">
        <f t="shared" ref="C24:Q24" si="64">C37*C89/1000000</f>
        <v>36.408827066988501</v>
      </c>
      <c r="D24" s="29">
        <f t="shared" si="64"/>
        <v>39.343304612573135</v>
      </c>
      <c r="E24" s="29">
        <f t="shared" si="64"/>
        <v>42.88151366990067</v>
      </c>
      <c r="F24" s="29">
        <f t="shared" si="64"/>
        <v>47.964821813308284</v>
      </c>
      <c r="G24" s="29">
        <f t="shared" si="64"/>
        <v>53.494891047802618</v>
      </c>
      <c r="H24" s="29">
        <f t="shared" si="64"/>
        <v>56.800970602917396</v>
      </c>
      <c r="I24" s="29">
        <f t="shared" si="64"/>
        <v>59.584825671194366</v>
      </c>
      <c r="J24" s="29">
        <f t="shared" si="64"/>
        <v>64.503003691128413</v>
      </c>
      <c r="K24" s="29">
        <f t="shared" si="64"/>
        <v>66.577294700250363</v>
      </c>
      <c r="L24" s="29">
        <f t="shared" si="64"/>
        <v>67.439168544502166</v>
      </c>
      <c r="M24" s="29">
        <f t="shared" si="64"/>
        <v>68.68422474165277</v>
      </c>
      <c r="N24" s="29">
        <f t="shared" si="64"/>
        <v>71.082710863695127</v>
      </c>
      <c r="O24" s="29">
        <f t="shared" si="64"/>
        <v>73.410173513361016</v>
      </c>
      <c r="P24" s="29">
        <f t="shared" si="64"/>
        <v>75.642956084932607</v>
      </c>
      <c r="Q24" s="29">
        <f t="shared" si="64"/>
        <v>79.50762761477128</v>
      </c>
      <c r="R24" s="29">
        <f t="shared" ref="R24:V24" si="65">R37*R89/1000000</f>
        <v>85.991109090102256</v>
      </c>
      <c r="S24" s="29">
        <f t="shared" si="65"/>
        <v>94.232470439197627</v>
      </c>
      <c r="T24" s="29">
        <f t="shared" si="65"/>
        <v>102.87782954982195</v>
      </c>
      <c r="U24" s="29">
        <f t="shared" si="65"/>
        <v>112.07365466463092</v>
      </c>
      <c r="V24" s="29">
        <f t="shared" si="65"/>
        <v>121.300354207251</v>
      </c>
      <c r="W24" s="29">
        <f t="shared" ref="W24:Y24" si="66">W37*W89/1000000</f>
        <v>128.02930263559753</v>
      </c>
      <c r="X24" s="29">
        <f t="shared" si="66"/>
        <v>134.67474074009112</v>
      </c>
      <c r="Y24" s="29">
        <f t="shared" si="66"/>
        <v>139.94668207340035</v>
      </c>
      <c r="DA24" s="58" t="s">
        <v>982</v>
      </c>
    </row>
    <row r="25" spans="1:105" ht="12.95" customHeight="1" x14ac:dyDescent="0.25">
      <c r="A25" s="23" t="s">
        <v>108</v>
      </c>
      <c r="B25" s="22">
        <f>SUM(B26:B27)</f>
        <v>1138.4270958301622</v>
      </c>
      <c r="C25" s="22">
        <f t="shared" ref="C25:Q25" si="67">SUM(C26:C27)</f>
        <v>1178.0246276212979</v>
      </c>
      <c r="D25" s="22">
        <f t="shared" si="67"/>
        <v>1238.5013738819025</v>
      </c>
      <c r="E25" s="22">
        <f t="shared" si="67"/>
        <v>1295.9261992582847</v>
      </c>
      <c r="F25" s="22">
        <f t="shared" si="67"/>
        <v>1366.6828190553611</v>
      </c>
      <c r="G25" s="22">
        <f t="shared" si="67"/>
        <v>1430.5882728015765</v>
      </c>
      <c r="H25" s="22">
        <f t="shared" si="67"/>
        <v>1480.5822718971613</v>
      </c>
      <c r="I25" s="22">
        <f t="shared" si="67"/>
        <v>1557.0988198792465</v>
      </c>
      <c r="J25" s="22">
        <f t="shared" si="67"/>
        <v>1684.9224301858935</v>
      </c>
      <c r="K25" s="22">
        <f t="shared" si="67"/>
        <v>1768.0440155962235</v>
      </c>
      <c r="L25" s="22">
        <f t="shared" si="67"/>
        <v>1844.8517871121808</v>
      </c>
      <c r="M25" s="22">
        <f t="shared" si="67"/>
        <v>1911.1862764459352</v>
      </c>
      <c r="N25" s="22">
        <f t="shared" si="67"/>
        <v>1985.8543492834337</v>
      </c>
      <c r="O25" s="22">
        <f t="shared" si="67"/>
        <v>2019.5757304367514</v>
      </c>
      <c r="P25" s="22">
        <f t="shared" si="67"/>
        <v>2063.4013836431673</v>
      </c>
      <c r="Q25" s="22">
        <f t="shared" si="67"/>
        <v>2074.691709280155</v>
      </c>
      <c r="R25" s="22">
        <f t="shared" ref="R25" si="68">SUM(R26:R27)</f>
        <v>2119.8607514079436</v>
      </c>
      <c r="S25" s="22">
        <f t="shared" ref="S25" si="69">SUM(S26:S27)</f>
        <v>2190.2423784518242</v>
      </c>
      <c r="T25" s="22">
        <f t="shared" ref="T25" si="70">SUM(T26:T27)</f>
        <v>2255.2232934937047</v>
      </c>
      <c r="U25" s="22">
        <f t="shared" ref="U25" si="71">SUM(U26:U27)</f>
        <v>2314.1470670098311</v>
      </c>
      <c r="V25" s="22">
        <f t="shared" ref="V25:W25" si="72">SUM(V26:V27)</f>
        <v>2362.5060263411137</v>
      </c>
      <c r="W25" s="22">
        <f t="shared" si="72"/>
        <v>2382.1524242584114</v>
      </c>
      <c r="X25" s="22">
        <f t="shared" ref="X25:Y25" si="73">SUM(X26:X27)</f>
        <v>2425.8458891318451</v>
      </c>
      <c r="Y25" s="22">
        <f t="shared" si="73"/>
        <v>2461.2544010994707</v>
      </c>
      <c r="DA25" s="57"/>
    </row>
    <row r="26" spans="1:105" ht="12" customHeight="1" x14ac:dyDescent="0.25">
      <c r="A26" s="30" t="s">
        <v>44</v>
      </c>
      <c r="B26" s="31">
        <f t="shared" ref="B26" si="74">B39*B91/1000000</f>
        <v>253.12445045935195</v>
      </c>
      <c r="C26" s="31">
        <f t="shared" ref="C26:Q26" si="75">C39*C91/1000000</f>
        <v>258.50238756818584</v>
      </c>
      <c r="D26" s="31">
        <f t="shared" si="75"/>
        <v>265.93427122914068</v>
      </c>
      <c r="E26" s="31">
        <f t="shared" si="75"/>
        <v>271.13429933493842</v>
      </c>
      <c r="F26" s="31">
        <f t="shared" si="75"/>
        <v>277.81347847665364</v>
      </c>
      <c r="G26" s="31">
        <f t="shared" si="75"/>
        <v>283.05441857058321</v>
      </c>
      <c r="H26" s="31">
        <f t="shared" si="75"/>
        <v>287.22341784022495</v>
      </c>
      <c r="I26" s="31">
        <f t="shared" si="75"/>
        <v>299.36981653367457</v>
      </c>
      <c r="J26" s="31">
        <f t="shared" si="75"/>
        <v>320.87098038142528</v>
      </c>
      <c r="K26" s="31">
        <f t="shared" si="75"/>
        <v>335.68567494911207</v>
      </c>
      <c r="L26" s="31">
        <f t="shared" si="75"/>
        <v>344.44833201191904</v>
      </c>
      <c r="M26" s="31">
        <f t="shared" si="75"/>
        <v>344.25384044507666</v>
      </c>
      <c r="N26" s="31">
        <f t="shared" si="75"/>
        <v>336.46614451843027</v>
      </c>
      <c r="O26" s="31">
        <f t="shared" si="75"/>
        <v>325.02208318146353</v>
      </c>
      <c r="P26" s="31">
        <f t="shared" si="75"/>
        <v>310.03579112266863</v>
      </c>
      <c r="Q26" s="31">
        <f t="shared" si="75"/>
        <v>286.94336637631329</v>
      </c>
      <c r="R26" s="31">
        <f t="shared" ref="R26:V26" si="76">R39*R91/1000000</f>
        <v>266.75808395640598</v>
      </c>
      <c r="S26" s="31">
        <f t="shared" si="76"/>
        <v>250.30630700427719</v>
      </c>
      <c r="T26" s="31">
        <f t="shared" si="76"/>
        <v>232.04741954703505</v>
      </c>
      <c r="U26" s="31">
        <f t="shared" si="76"/>
        <v>215.14752277552958</v>
      </c>
      <c r="V26" s="31">
        <f t="shared" si="76"/>
        <v>201.53729670191049</v>
      </c>
      <c r="W26" s="31">
        <f t="shared" ref="W26:Y26" si="77">W39*W91/1000000</f>
        <v>192.67473150816588</v>
      </c>
      <c r="X26" s="31">
        <f t="shared" si="77"/>
        <v>186.15404919121735</v>
      </c>
      <c r="Y26" s="31">
        <f t="shared" si="77"/>
        <v>179.11089966116737</v>
      </c>
      <c r="DA26" s="59" t="s">
        <v>983</v>
      </c>
    </row>
    <row r="27" spans="1:105" ht="12" customHeight="1" x14ac:dyDescent="0.25">
      <c r="A27" s="32" t="s">
        <v>25</v>
      </c>
      <c r="B27" s="33">
        <f t="shared" ref="B27" si="78">B40*B92/1000000</f>
        <v>885.30264537081018</v>
      </c>
      <c r="C27" s="33">
        <f t="shared" ref="C27:Q27" si="79">C40*C92/1000000</f>
        <v>919.52224005311211</v>
      </c>
      <c r="D27" s="33">
        <f t="shared" si="79"/>
        <v>972.56710265276172</v>
      </c>
      <c r="E27" s="33">
        <f t="shared" si="79"/>
        <v>1024.7918999233461</v>
      </c>
      <c r="F27" s="33">
        <f t="shared" si="79"/>
        <v>1088.8693405787074</v>
      </c>
      <c r="G27" s="33">
        <f t="shared" si="79"/>
        <v>1147.5338542309933</v>
      </c>
      <c r="H27" s="33">
        <f t="shared" si="79"/>
        <v>1193.3588540569363</v>
      </c>
      <c r="I27" s="33">
        <f t="shared" si="79"/>
        <v>1257.729003345572</v>
      </c>
      <c r="J27" s="33">
        <f t="shared" si="79"/>
        <v>1364.0514498044683</v>
      </c>
      <c r="K27" s="33">
        <f t="shared" si="79"/>
        <v>1432.3583406471114</v>
      </c>
      <c r="L27" s="33">
        <f t="shared" si="79"/>
        <v>1500.4034551002617</v>
      </c>
      <c r="M27" s="33">
        <f t="shared" si="79"/>
        <v>1566.9324360008584</v>
      </c>
      <c r="N27" s="33">
        <f t="shared" si="79"/>
        <v>1649.3882047650034</v>
      </c>
      <c r="O27" s="33">
        <f t="shared" si="79"/>
        <v>1694.5536472552878</v>
      </c>
      <c r="P27" s="33">
        <f t="shared" si="79"/>
        <v>1753.3655925204987</v>
      </c>
      <c r="Q27" s="33">
        <f t="shared" si="79"/>
        <v>1787.7483429038418</v>
      </c>
      <c r="R27" s="33">
        <f t="shared" ref="R27:V27" si="80">R40*R92/1000000</f>
        <v>1853.1026674515374</v>
      </c>
      <c r="S27" s="33">
        <f t="shared" si="80"/>
        <v>1939.9360714475467</v>
      </c>
      <c r="T27" s="33">
        <f t="shared" si="80"/>
        <v>2023.1758739466698</v>
      </c>
      <c r="U27" s="33">
        <f t="shared" si="80"/>
        <v>2098.9995442343015</v>
      </c>
      <c r="V27" s="33">
        <f t="shared" si="80"/>
        <v>2160.968729639203</v>
      </c>
      <c r="W27" s="33">
        <f t="shared" ref="W27:Y27" si="81">W40*W92/1000000</f>
        <v>2189.4776927502458</v>
      </c>
      <c r="X27" s="33">
        <f t="shared" si="81"/>
        <v>2239.6918399406277</v>
      </c>
      <c r="Y27" s="33">
        <f t="shared" si="81"/>
        <v>2282.1435014383032</v>
      </c>
      <c r="DA27" s="60" t="s">
        <v>984</v>
      </c>
    </row>
    <row r="28" spans="1:105" s="2" customFormat="1" ht="12" customHeight="1" x14ac:dyDescent="0.25">
      <c r="DA28" s="9"/>
    </row>
    <row r="29" spans="1:105" ht="12.95" customHeight="1" x14ac:dyDescent="0.25">
      <c r="A29" s="18" t="s">
        <v>117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DA29" s="56"/>
    </row>
    <row r="30" spans="1:105" ht="12.95" customHeight="1" x14ac:dyDescent="0.25">
      <c r="A30" s="23" t="s">
        <v>110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DA30" s="57"/>
    </row>
    <row r="31" spans="1:105" ht="12" customHeight="1" x14ac:dyDescent="0.25">
      <c r="A31" s="28" t="s">
        <v>32</v>
      </c>
      <c r="B31" s="34">
        <v>246028</v>
      </c>
      <c r="C31" s="34">
        <v>252511</v>
      </c>
      <c r="D31" s="34">
        <v>260400</v>
      </c>
      <c r="E31" s="34">
        <v>269163</v>
      </c>
      <c r="F31" s="34">
        <v>279173</v>
      </c>
      <c r="G31" s="34">
        <v>289917</v>
      </c>
      <c r="H31" s="34">
        <v>297696</v>
      </c>
      <c r="I31" s="34">
        <v>314817</v>
      </c>
      <c r="J31" s="34">
        <v>346019</v>
      </c>
      <c r="K31" s="34">
        <v>366798</v>
      </c>
      <c r="L31" s="34">
        <v>384141</v>
      </c>
      <c r="M31" s="34">
        <v>405167</v>
      </c>
      <c r="N31" s="34">
        <v>426222</v>
      </c>
      <c r="O31" s="34">
        <v>435123</v>
      </c>
      <c r="P31" s="34">
        <v>449216</v>
      </c>
      <c r="Q31" s="34">
        <v>463590</v>
      </c>
      <c r="R31" s="34">
        <v>467597</v>
      </c>
      <c r="S31" s="34">
        <v>477002</v>
      </c>
      <c r="T31" s="34">
        <v>490416</v>
      </c>
      <c r="U31" s="34">
        <v>503183</v>
      </c>
      <c r="V31" s="34">
        <v>516091</v>
      </c>
      <c r="W31" s="34">
        <v>530910</v>
      </c>
      <c r="X31" s="34">
        <v>550402</v>
      </c>
      <c r="Y31" s="34">
        <v>567409</v>
      </c>
      <c r="DA31" s="58" t="s">
        <v>985</v>
      </c>
    </row>
    <row r="32" spans="1:105" ht="12" customHeight="1" x14ac:dyDescent="0.25">
      <c r="A32" s="28" t="s">
        <v>47</v>
      </c>
      <c r="B32" s="34">
        <v>207503</v>
      </c>
      <c r="C32" s="34">
        <v>212597</v>
      </c>
      <c r="D32" s="34">
        <v>218076</v>
      </c>
      <c r="E32" s="34">
        <v>223835</v>
      </c>
      <c r="F32" s="34">
        <v>229902</v>
      </c>
      <c r="G32" s="34">
        <v>236606</v>
      </c>
      <c r="H32" s="34">
        <v>240140</v>
      </c>
      <c r="I32" s="34">
        <v>247828</v>
      </c>
      <c r="J32" s="34">
        <v>265167</v>
      </c>
      <c r="K32" s="34">
        <v>274507</v>
      </c>
      <c r="L32" s="34">
        <v>282755</v>
      </c>
      <c r="M32" s="34">
        <v>292219</v>
      </c>
      <c r="N32" s="34">
        <v>300839</v>
      </c>
      <c r="O32" s="34">
        <v>302745</v>
      </c>
      <c r="P32" s="34">
        <v>307381</v>
      </c>
      <c r="Q32" s="34">
        <v>312317</v>
      </c>
      <c r="R32" s="34">
        <v>313029</v>
      </c>
      <c r="S32" s="34">
        <v>317357</v>
      </c>
      <c r="T32" s="34">
        <v>324393</v>
      </c>
      <c r="U32" s="34">
        <v>331250</v>
      </c>
      <c r="V32" s="34">
        <v>338314</v>
      </c>
      <c r="W32" s="34">
        <v>346655</v>
      </c>
      <c r="X32" s="34">
        <v>357973</v>
      </c>
      <c r="Y32" s="34">
        <v>368101</v>
      </c>
      <c r="DA32" s="58" t="s">
        <v>986</v>
      </c>
    </row>
    <row r="33" spans="1:105" ht="12" customHeight="1" x14ac:dyDescent="0.25">
      <c r="A33" s="28" t="s">
        <v>46</v>
      </c>
      <c r="B33" s="34">
        <v>64105</v>
      </c>
      <c r="C33" s="34">
        <v>66850</v>
      </c>
      <c r="D33" s="34">
        <v>70138</v>
      </c>
      <c r="E33" s="34">
        <v>73432</v>
      </c>
      <c r="F33" s="34">
        <v>77773</v>
      </c>
      <c r="G33" s="34">
        <v>82843</v>
      </c>
      <c r="H33" s="34">
        <v>86844</v>
      </c>
      <c r="I33" s="34">
        <v>92640</v>
      </c>
      <c r="J33" s="34">
        <v>102321</v>
      </c>
      <c r="K33" s="34">
        <v>108894</v>
      </c>
      <c r="L33" s="34">
        <v>115552</v>
      </c>
      <c r="M33" s="34">
        <v>121188</v>
      </c>
      <c r="N33" s="34">
        <v>126406</v>
      </c>
      <c r="O33" s="34">
        <v>128269</v>
      </c>
      <c r="P33" s="34">
        <v>132182</v>
      </c>
      <c r="Q33" s="34">
        <v>136498</v>
      </c>
      <c r="R33" s="34">
        <v>138486</v>
      </c>
      <c r="S33" s="34">
        <v>142038</v>
      </c>
      <c r="T33" s="34">
        <v>146740</v>
      </c>
      <c r="U33" s="34">
        <v>151226</v>
      </c>
      <c r="V33" s="34">
        <v>155642</v>
      </c>
      <c r="W33" s="34">
        <v>160519</v>
      </c>
      <c r="X33" s="34">
        <v>166724</v>
      </c>
      <c r="Y33" s="34">
        <v>172165</v>
      </c>
      <c r="DA33" s="58" t="s">
        <v>987</v>
      </c>
    </row>
    <row r="34" spans="1:105" ht="12" customHeight="1" x14ac:dyDescent="0.25">
      <c r="A34" s="28" t="s">
        <v>45</v>
      </c>
      <c r="B34" s="34">
        <v>78343</v>
      </c>
      <c r="C34" s="34">
        <v>80683</v>
      </c>
      <c r="D34" s="34">
        <v>83630</v>
      </c>
      <c r="E34" s="34">
        <v>86218</v>
      </c>
      <c r="F34" s="34">
        <v>89466</v>
      </c>
      <c r="G34" s="34">
        <v>92469</v>
      </c>
      <c r="H34" s="34">
        <v>94594</v>
      </c>
      <c r="I34" s="34">
        <v>98516</v>
      </c>
      <c r="J34" s="34">
        <v>106594</v>
      </c>
      <c r="K34" s="34">
        <v>111319</v>
      </c>
      <c r="L34" s="34">
        <v>116005</v>
      </c>
      <c r="M34" s="34">
        <v>120754</v>
      </c>
      <c r="N34" s="34">
        <v>125679</v>
      </c>
      <c r="O34" s="34">
        <v>128419</v>
      </c>
      <c r="P34" s="34">
        <v>131679</v>
      </c>
      <c r="Q34" s="34">
        <v>136514</v>
      </c>
      <c r="R34" s="34">
        <v>139494</v>
      </c>
      <c r="S34" s="34">
        <v>143966</v>
      </c>
      <c r="T34" s="34">
        <v>149571</v>
      </c>
      <c r="U34" s="34">
        <v>155000</v>
      </c>
      <c r="V34" s="34">
        <v>160382</v>
      </c>
      <c r="W34" s="34">
        <v>166336</v>
      </c>
      <c r="X34" s="34">
        <v>173772</v>
      </c>
      <c r="Y34" s="34">
        <v>180499</v>
      </c>
      <c r="DA34" s="58" t="s">
        <v>988</v>
      </c>
    </row>
    <row r="35" spans="1:105" ht="12.95" customHeight="1" x14ac:dyDescent="0.25">
      <c r="A35" s="23" t="s">
        <v>109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DA35" s="57"/>
    </row>
    <row r="36" spans="1:105" ht="12" customHeight="1" x14ac:dyDescent="0.25">
      <c r="A36" s="28" t="s">
        <v>28</v>
      </c>
      <c r="B36" s="34">
        <v>170019.38262795887</v>
      </c>
      <c r="C36" s="34">
        <v>185534.98264925901</v>
      </c>
      <c r="D36" s="34">
        <v>212862.78382052112</v>
      </c>
      <c r="E36" s="34">
        <v>235009.75962332843</v>
      </c>
      <c r="F36" s="34">
        <v>262244.64960483892</v>
      </c>
      <c r="G36" s="34">
        <v>289458.47078609711</v>
      </c>
      <c r="H36" s="34">
        <v>317213.60200754995</v>
      </c>
      <c r="I36" s="34">
        <v>347495.05495367583</v>
      </c>
      <c r="J36" s="34">
        <v>397994.50530988333</v>
      </c>
      <c r="K36" s="34">
        <v>443047.50996984</v>
      </c>
      <c r="L36" s="34">
        <v>491867.31685560499</v>
      </c>
      <c r="M36" s="34">
        <v>538851.09589073295</v>
      </c>
      <c r="N36" s="34">
        <v>590160.50728537887</v>
      </c>
      <c r="O36" s="34">
        <v>630072.6152617624</v>
      </c>
      <c r="P36" s="34">
        <v>710099.71865013835</v>
      </c>
      <c r="Q36" s="34">
        <v>785881.74976656691</v>
      </c>
      <c r="R36" s="34">
        <v>845416.15608571889</v>
      </c>
      <c r="S36" s="34">
        <v>917996.76083677635</v>
      </c>
      <c r="T36" s="34">
        <v>981620.90724361688</v>
      </c>
      <c r="U36" s="34">
        <v>1042318.3921068385</v>
      </c>
      <c r="V36" s="34">
        <v>1095421.4781120096</v>
      </c>
      <c r="W36" s="34">
        <v>1137042.385192336</v>
      </c>
      <c r="X36" s="34">
        <v>1187668.9780314134</v>
      </c>
      <c r="Y36" s="34">
        <v>1233837.7698283051</v>
      </c>
      <c r="DA36" s="58" t="s">
        <v>989</v>
      </c>
    </row>
    <row r="37" spans="1:105" ht="12" customHeight="1" x14ac:dyDescent="0.25">
      <c r="A37" s="28" t="s">
        <v>27</v>
      </c>
      <c r="B37" s="34">
        <v>83305.895236223892</v>
      </c>
      <c r="C37" s="34">
        <v>94547.370690813463</v>
      </c>
      <c r="D37" s="34">
        <v>104604.08964281535</v>
      </c>
      <c r="E37" s="34">
        <v>117168.91246944257</v>
      </c>
      <c r="F37" s="34">
        <v>135557.31120572859</v>
      </c>
      <c r="G37" s="34">
        <v>156877.38160427602</v>
      </c>
      <c r="H37" s="34">
        <v>173385.85248029459</v>
      </c>
      <c r="I37" s="34">
        <v>189699.17567680829</v>
      </c>
      <c r="J37" s="34">
        <v>216982.08844875943</v>
      </c>
      <c r="K37" s="34">
        <v>238009.11291033786</v>
      </c>
      <c r="L37" s="34">
        <v>258656.80871508757</v>
      </c>
      <c r="M37" s="34">
        <v>282491.71056743659</v>
      </c>
      <c r="N37" s="34">
        <v>310764.97006806819</v>
      </c>
      <c r="O37" s="34">
        <v>344886.18279947073</v>
      </c>
      <c r="P37" s="34">
        <v>378110.08526245435</v>
      </c>
      <c r="Q37" s="34">
        <v>421027.96907957486</v>
      </c>
      <c r="R37" s="34">
        <v>478289.46541706531</v>
      </c>
      <c r="S37" s="34">
        <v>544062.1947094443</v>
      </c>
      <c r="T37" s="34">
        <v>611685.91051410418</v>
      </c>
      <c r="U37" s="34">
        <v>678389.91932745837</v>
      </c>
      <c r="V37" s="34">
        <v>741366.79338747042</v>
      </c>
      <c r="W37" s="34">
        <v>791066.46684479446</v>
      </c>
      <c r="X37" s="34">
        <v>841746.37358088791</v>
      </c>
      <c r="Y37" s="34">
        <v>884985.40902687772</v>
      </c>
      <c r="DA37" s="58" t="s">
        <v>990</v>
      </c>
    </row>
    <row r="38" spans="1:105" ht="12.95" customHeight="1" x14ac:dyDescent="0.25">
      <c r="A38" s="23" t="s">
        <v>108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DA38" s="57"/>
    </row>
    <row r="39" spans="1:105" ht="12" customHeight="1" x14ac:dyDescent="0.25">
      <c r="A39" s="30" t="s">
        <v>44</v>
      </c>
      <c r="B39" s="35">
        <v>3753987.6276398604</v>
      </c>
      <c r="C39" s="35">
        <v>3882275.5979003906</v>
      </c>
      <c r="D39" s="35">
        <v>4061456.3270843169</v>
      </c>
      <c r="E39" s="35">
        <v>4233249.3532875543</v>
      </c>
      <c r="F39" s="35">
        <v>4450368.5117845507</v>
      </c>
      <c r="G39" s="35">
        <v>4648081.3005693415</v>
      </c>
      <c r="H39" s="35">
        <v>4830651.9013871634</v>
      </c>
      <c r="I39" s="35">
        <v>5172515.7985767331</v>
      </c>
      <c r="J39" s="35">
        <v>5718210.6029166821</v>
      </c>
      <c r="K39" s="35">
        <v>6173003.9463859713</v>
      </c>
      <c r="L39" s="35">
        <v>6635782.3950273823</v>
      </c>
      <c r="M39" s="35">
        <v>7036300.7474235334</v>
      </c>
      <c r="N39" s="35">
        <v>7385089.3929766482</v>
      </c>
      <c r="O39" s="35">
        <v>7567693.7238627756</v>
      </c>
      <c r="P39" s="35">
        <v>7744577.133271521</v>
      </c>
      <c r="Q39" s="35">
        <v>7845212.2801022138</v>
      </c>
      <c r="R39" s="35">
        <v>7973367.8001692221</v>
      </c>
      <c r="S39" s="35">
        <v>8206361.4402666604</v>
      </c>
      <c r="T39" s="35">
        <v>8449524.6535822917</v>
      </c>
      <c r="U39" s="35">
        <v>8687306.1692177262</v>
      </c>
      <c r="V39" s="35">
        <v>8916666.180974273</v>
      </c>
      <c r="W39" s="35">
        <v>9295525.0326375756</v>
      </c>
      <c r="X39" s="35">
        <v>9755377.4896609634</v>
      </c>
      <c r="Y39" s="35">
        <v>10175583.565938132</v>
      </c>
      <c r="DA39" s="59" t="s">
        <v>991</v>
      </c>
    </row>
    <row r="40" spans="1:105" ht="12" customHeight="1" x14ac:dyDescent="0.25">
      <c r="A40" s="32" t="s">
        <v>25</v>
      </c>
      <c r="B40" s="36">
        <v>93707.002727338971</v>
      </c>
      <c r="C40" s="36">
        <v>98485.033855700371</v>
      </c>
      <c r="D40" s="36">
        <v>105431.91742253464</v>
      </c>
      <c r="E40" s="36">
        <v>112302.5760581776</v>
      </c>
      <c r="F40" s="36">
        <v>120550.47380643713</v>
      </c>
      <c r="G40" s="36">
        <v>128208.80816609098</v>
      </c>
      <c r="H40" s="36">
        <v>134418.98005284421</v>
      </c>
      <c r="I40" s="36">
        <v>142769.69541619756</v>
      </c>
      <c r="J40" s="36">
        <v>155947.37339028224</v>
      </c>
      <c r="K40" s="36">
        <v>163853.84600139598</v>
      </c>
      <c r="L40" s="36">
        <v>172107.47403660411</v>
      </c>
      <c r="M40" s="36">
        <v>180438.20842860642</v>
      </c>
      <c r="N40" s="36">
        <v>191496.61177916423</v>
      </c>
      <c r="O40" s="36">
        <v>198938.01076087955</v>
      </c>
      <c r="P40" s="36">
        <v>209155.08674305098</v>
      </c>
      <c r="Q40" s="36">
        <v>216806.13404777949</v>
      </c>
      <c r="R40" s="36">
        <v>229906.13503777207</v>
      </c>
      <c r="S40" s="36">
        <v>246287.95133211327</v>
      </c>
      <c r="T40" s="36">
        <v>263197.88878201507</v>
      </c>
      <c r="U40" s="36">
        <v>279757.73287190322</v>
      </c>
      <c r="V40" s="36">
        <v>295277.58028146159</v>
      </c>
      <c r="W40" s="36">
        <v>304323.61055468913</v>
      </c>
      <c r="X40" s="36">
        <v>315844.41504447901</v>
      </c>
      <c r="Y40" s="36">
        <v>326236.66235209152</v>
      </c>
      <c r="DA40" s="60" t="s">
        <v>992</v>
      </c>
    </row>
    <row r="41" spans="1:105" s="2" customFormat="1" ht="12" customHeight="1" x14ac:dyDescent="0.25">
      <c r="DA41" s="9"/>
    </row>
    <row r="42" spans="1:105" ht="12.95" customHeight="1" x14ac:dyDescent="0.25">
      <c r="A42" s="18" t="s">
        <v>116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DA42" s="56"/>
    </row>
    <row r="43" spans="1:105" ht="12.95" customHeight="1" x14ac:dyDescent="0.25">
      <c r="A43" s="23" t="s">
        <v>110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DA43" s="57"/>
    </row>
    <row r="44" spans="1:105" ht="12" customHeight="1" x14ac:dyDescent="0.25">
      <c r="A44" s="28" t="s">
        <v>32</v>
      </c>
      <c r="B44" s="37"/>
      <c r="C44" s="37">
        <v>19419.09239725201</v>
      </c>
      <c r="D44" s="37">
        <v>20908.300713434175</v>
      </c>
      <c r="E44" s="37">
        <v>21866.044247181999</v>
      </c>
      <c r="F44" s="37">
        <v>23197.326441154291</v>
      </c>
      <c r="G44" s="37">
        <v>24016.150760153891</v>
      </c>
      <c r="H44" s="37">
        <v>21136.520691270242</v>
      </c>
      <c r="I44" s="37">
        <v>30564.439744022675</v>
      </c>
      <c r="J44" s="37">
        <v>44731.911450504442</v>
      </c>
      <c r="K44" s="37">
        <v>34395.939365528408</v>
      </c>
      <c r="L44" s="37">
        <v>31047.527066772804</v>
      </c>
      <c r="M44" s="37">
        <v>34818.678154928435</v>
      </c>
      <c r="N44" s="37">
        <v>34936.396253846586</v>
      </c>
      <c r="O44" s="37">
        <v>22871.685010688321</v>
      </c>
      <c r="P44" s="37">
        <v>28153.548096073966</v>
      </c>
      <c r="Q44" s="37">
        <v>28524.989204234385</v>
      </c>
      <c r="R44" s="37">
        <v>18249.012053162558</v>
      </c>
      <c r="S44" s="37">
        <v>23738.620384766778</v>
      </c>
      <c r="T44" s="37">
        <v>27839.817965024034</v>
      </c>
      <c r="U44" s="37">
        <v>32186.092397251981</v>
      </c>
      <c r="V44" s="37">
        <v>33816.300713434175</v>
      </c>
      <c r="W44" s="37">
        <v>36685.04424718197</v>
      </c>
      <c r="X44" s="37">
        <v>42689.326441154291</v>
      </c>
      <c r="Y44" s="37">
        <v>41023.150760153891</v>
      </c>
      <c r="DA44" s="58" t="s">
        <v>993</v>
      </c>
    </row>
    <row r="45" spans="1:105" ht="12" customHeight="1" x14ac:dyDescent="0.25">
      <c r="A45" s="28" t="s">
        <v>47</v>
      </c>
      <c r="B45" s="37"/>
      <c r="C45" s="37">
        <v>17720.0815240542</v>
      </c>
      <c r="D45" s="37">
        <v>18268.091443589859</v>
      </c>
      <c r="E45" s="37">
        <v>18713.205914233986</v>
      </c>
      <c r="F45" s="37">
        <v>19188.452106942685</v>
      </c>
      <c r="G45" s="37">
        <v>19994.857543464605</v>
      </c>
      <c r="H45" s="37">
        <v>16996.450100869901</v>
      </c>
      <c r="I45" s="37">
        <v>21324.258016137581</v>
      </c>
      <c r="J45" s="37">
        <v>31151.309890802222</v>
      </c>
      <c r="K45" s="37">
        <v>23330.634695660468</v>
      </c>
      <c r="L45" s="37">
        <v>22419.261775538558</v>
      </c>
      <c r="M45" s="37">
        <v>23818.220854121086</v>
      </c>
      <c r="N45" s="37">
        <v>23159.54203884257</v>
      </c>
      <c r="O45" s="37">
        <v>16633.255825841508</v>
      </c>
      <c r="P45" s="37">
        <v>19553.393104978953</v>
      </c>
      <c r="Q45" s="37">
        <v>20045.985164921847</v>
      </c>
      <c r="R45" s="37">
        <v>18432.081524054171</v>
      </c>
      <c r="S45" s="37">
        <v>22596.091443589889</v>
      </c>
      <c r="T45" s="37">
        <v>25749.205914233986</v>
      </c>
      <c r="U45" s="37">
        <v>26045.452106942656</v>
      </c>
      <c r="V45" s="37">
        <v>27058.857543464634</v>
      </c>
      <c r="W45" s="37">
        <v>25337.450100869872</v>
      </c>
      <c r="X45" s="37">
        <v>32642.258016137581</v>
      </c>
      <c r="Y45" s="37">
        <v>41279.309890802251</v>
      </c>
      <c r="DA45" s="58" t="s">
        <v>994</v>
      </c>
    </row>
    <row r="46" spans="1:105" ht="12" customHeight="1" x14ac:dyDescent="0.25">
      <c r="A46" s="28" t="s">
        <v>46</v>
      </c>
      <c r="B46" s="37"/>
      <c r="C46" s="37">
        <v>6875.1713568280466</v>
      </c>
      <c r="D46" s="37">
        <v>7606.670529678966</v>
      </c>
      <c r="E46" s="37">
        <v>7809.7727204426337</v>
      </c>
      <c r="F46" s="37">
        <v>9062.8705670075142</v>
      </c>
      <c r="G46" s="37">
        <v>10007.37462707964</v>
      </c>
      <c r="H46" s="37">
        <v>9163.7141960350564</v>
      </c>
      <c r="I46" s="37">
        <v>11194.338162098706</v>
      </c>
      <c r="J46" s="37">
        <v>15325.715900553289</v>
      </c>
      <c r="K46" s="37">
        <v>12475.338208759393</v>
      </c>
      <c r="L46" s="37">
        <v>12829.718283849536</v>
      </c>
      <c r="M46" s="37">
        <v>12089.39274504382</v>
      </c>
      <c r="N46" s="37">
        <v>11965.922702623386</v>
      </c>
      <c r="O46" s="37">
        <v>8738.1713568280393</v>
      </c>
      <c r="P46" s="37">
        <v>11519.670529678959</v>
      </c>
      <c r="Q46" s="37">
        <v>12125.772720442634</v>
      </c>
      <c r="R46" s="37">
        <v>11050.870567007514</v>
      </c>
      <c r="S46" s="37">
        <v>13559.37462707964</v>
      </c>
      <c r="T46" s="37">
        <v>13865.714196035056</v>
      </c>
      <c r="U46" s="37">
        <v>15680.33816209872</v>
      </c>
      <c r="V46" s="37">
        <v>19741.715900553274</v>
      </c>
      <c r="W46" s="37">
        <v>17352.338208759378</v>
      </c>
      <c r="X46" s="37">
        <v>19034.718283849536</v>
      </c>
      <c r="Y46" s="37">
        <v>17530.39274504382</v>
      </c>
      <c r="DA46" s="58" t="s">
        <v>995</v>
      </c>
    </row>
    <row r="47" spans="1:105" ht="12" customHeight="1" x14ac:dyDescent="0.25">
      <c r="A47" s="28" t="s">
        <v>45</v>
      </c>
      <c r="B47" s="37"/>
      <c r="C47" s="37">
        <v>5920.6604187410703</v>
      </c>
      <c r="D47" s="37">
        <v>6713.2746075227478</v>
      </c>
      <c r="E47" s="37">
        <v>6549.5106601641601</v>
      </c>
      <c r="F47" s="37">
        <v>7414.8673546129721</v>
      </c>
      <c r="G47" s="37">
        <v>7385.8693244560855</v>
      </c>
      <c r="H47" s="37">
        <v>6735.0683992237173</v>
      </c>
      <c r="I47" s="37">
        <v>8771.0450141719775</v>
      </c>
      <c r="J47" s="37">
        <v>13178.409693145877</v>
      </c>
      <c r="K47" s="37">
        <v>10089.804608310806</v>
      </c>
      <c r="L47" s="37">
        <v>10328.905220737477</v>
      </c>
      <c r="M47" s="37">
        <v>10684.422006031338</v>
      </c>
      <c r="N47" s="37">
        <v>11168.102269415205</v>
      </c>
      <c r="O47" s="37">
        <v>9306.7320549020951</v>
      </c>
      <c r="P47" s="37">
        <v>10167.138153435691</v>
      </c>
      <c r="Q47" s="37">
        <v>12100.19021512875</v>
      </c>
      <c r="R47" s="37">
        <v>8900.6604187410703</v>
      </c>
      <c r="S47" s="37">
        <v>11185.274607522762</v>
      </c>
      <c r="T47" s="37">
        <v>12154.510660164175</v>
      </c>
      <c r="U47" s="37">
        <v>12843.867354612972</v>
      </c>
      <c r="V47" s="37">
        <v>12767.869324456085</v>
      </c>
      <c r="W47" s="37">
        <v>12689.068399223732</v>
      </c>
      <c r="X47" s="37">
        <v>16207.045014171978</v>
      </c>
      <c r="Y47" s="37">
        <v>19905.409693145892</v>
      </c>
      <c r="DA47" s="58" t="s">
        <v>996</v>
      </c>
    </row>
    <row r="48" spans="1:105" ht="12.95" customHeight="1" x14ac:dyDescent="0.25">
      <c r="A48" s="23" t="s">
        <v>109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DA48" s="57"/>
    </row>
    <row r="49" spans="1:105" ht="12" customHeight="1" x14ac:dyDescent="0.25">
      <c r="A49" s="28" t="s">
        <v>28</v>
      </c>
      <c r="B49" s="37"/>
      <c r="C49" s="37">
        <v>31661.353445998859</v>
      </c>
      <c r="D49" s="37">
        <v>44720.286808698118</v>
      </c>
      <c r="E49" s="37">
        <v>40882.463004394027</v>
      </c>
      <c r="F49" s="37">
        <v>47417.081762383925</v>
      </c>
      <c r="G49" s="37">
        <v>48954.428228053206</v>
      </c>
      <c r="H49" s="37">
        <v>51174.490223436267</v>
      </c>
      <c r="I49" s="37">
        <v>55509.192672217672</v>
      </c>
      <c r="J49" s="37">
        <v>77675.209164701286</v>
      </c>
      <c r="K49" s="37">
        <v>76714.358105955529</v>
      </c>
      <c r="L49" s="37">
        <v>93540.093694463139</v>
      </c>
      <c r="M49" s="37">
        <v>87866.242039521981</v>
      </c>
      <c r="N49" s="37">
        <v>98726.49315702985</v>
      </c>
      <c r="O49" s="37">
        <v>88866.536204436794</v>
      </c>
      <c r="P49" s="37">
        <v>131201.59361181222</v>
      </c>
      <c r="Q49" s="37">
        <v>131291.22378864617</v>
      </c>
      <c r="R49" s="37">
        <v>137209.61548385327</v>
      </c>
      <c r="S49" s="37">
        <v>149294.96285701299</v>
      </c>
      <c r="T49" s="37">
        <v>157164.24010130367</v>
      </c>
      <c r="U49" s="37">
        <v>148563.72690274357</v>
      </c>
      <c r="V49" s="37">
        <v>151829.57916220091</v>
      </c>
      <c r="W49" s="37">
        <v>130487.44328476326</v>
      </c>
      <c r="X49" s="37">
        <v>181828.18645088957</v>
      </c>
      <c r="Y49" s="37">
        <v>177460.015585538</v>
      </c>
      <c r="DA49" s="58" t="s">
        <v>997</v>
      </c>
    </row>
    <row r="50" spans="1:105" ht="12" customHeight="1" x14ac:dyDescent="0.25">
      <c r="A50" s="28" t="s">
        <v>27</v>
      </c>
      <c r="B50" s="37"/>
      <c r="C50" s="37">
        <v>26783.091125623905</v>
      </c>
      <c r="D50" s="37">
        <v>26138.979539377746</v>
      </c>
      <c r="E50" s="37">
        <v>29206.535700939319</v>
      </c>
      <c r="F50" s="37">
        <v>35609.025518595532</v>
      </c>
      <c r="G50" s="37">
        <v>39139.749719739513</v>
      </c>
      <c r="H50" s="37">
        <v>43291.56200164248</v>
      </c>
      <c r="I50" s="37">
        <v>42452.302735891426</v>
      </c>
      <c r="J50" s="37">
        <v>56489.44847289045</v>
      </c>
      <c r="K50" s="37">
        <v>56636.049980173964</v>
      </c>
      <c r="L50" s="37">
        <v>59787.445524489216</v>
      </c>
      <c r="M50" s="37">
        <v>67126.463853991503</v>
      </c>
      <c r="N50" s="37">
        <v>70725.562236523023</v>
      </c>
      <c r="O50" s="37">
        <v>90610.661204292992</v>
      </c>
      <c r="P50" s="37">
        <v>89859.952443157556</v>
      </c>
      <c r="Q50" s="37">
        <v>102705.32934160973</v>
      </c>
      <c r="R50" s="37">
        <v>124387.96019148198</v>
      </c>
      <c r="S50" s="37">
        <v>136498.29152890202</v>
      </c>
      <c r="T50" s="37">
        <v>158234.3770089529</v>
      </c>
      <c r="U50" s="37">
        <v>156563.96125651174</v>
      </c>
      <c r="V50" s="37">
        <v>165682.20340162178</v>
      </c>
      <c r="W50" s="37">
        <v>174087.63364880602</v>
      </c>
      <c r="X50" s="37">
        <v>187178.19826499547</v>
      </c>
      <c r="Y50" s="37">
        <v>201473.41245494271</v>
      </c>
      <c r="DA50" s="58" t="s">
        <v>998</v>
      </c>
    </row>
    <row r="51" spans="1:105" ht="12.95" customHeight="1" x14ac:dyDescent="0.25">
      <c r="A51" s="23" t="s">
        <v>108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DA51" s="57"/>
    </row>
    <row r="52" spans="1:105" ht="12" customHeight="1" x14ac:dyDescent="0.25">
      <c r="A52" s="30" t="s">
        <v>44</v>
      </c>
      <c r="B52" s="38"/>
      <c r="C52" s="38">
        <v>1031923.6959157391</v>
      </c>
      <c r="D52" s="38">
        <v>1091452.8956058933</v>
      </c>
      <c r="E52" s="38">
        <v>1104268.9028136078</v>
      </c>
      <c r="F52" s="38">
        <v>1157491.1644944958</v>
      </c>
      <c r="G52" s="38">
        <v>1180917.8285851502</v>
      </c>
      <c r="H52" s="38">
        <v>1207706.6745525845</v>
      </c>
      <c r="I52" s="38">
        <v>1450074.1656713244</v>
      </c>
      <c r="J52" s="38">
        <v>1688980.2901629992</v>
      </c>
      <c r="K52" s="38">
        <v>1637919.5786985783</v>
      </c>
      <c r="L52" s="38">
        <v>1716921.4781003147</v>
      </c>
      <c r="M52" s="38">
        <v>1775368.4643216524</v>
      </c>
      <c r="N52" s="38">
        <v>1704635.580407449</v>
      </c>
      <c r="O52" s="38">
        <v>1245757.1914066607</v>
      </c>
      <c r="P52" s="38">
        <v>1236091.6427555447</v>
      </c>
      <c r="Q52" s="38">
        <v>1359915.9429259412</v>
      </c>
      <c r="R52" s="38">
        <v>1195107.9264016468</v>
      </c>
      <c r="S52" s="38">
        <v>1116389.0371741876</v>
      </c>
      <c r="T52" s="38">
        <v>1091499.9287133431</v>
      </c>
      <c r="U52" s="38">
        <v>970815.00533339847</v>
      </c>
      <c r="V52" s="38">
        <v>837719.8614456458</v>
      </c>
      <c r="W52" s="38">
        <v>878812.18033248745</v>
      </c>
      <c r="X52" s="38">
        <v>910238.10381934047</v>
      </c>
      <c r="Y52" s="38">
        <v>880789.2996298559</v>
      </c>
      <c r="DA52" s="59" t="s">
        <v>999</v>
      </c>
    </row>
    <row r="53" spans="1:105" ht="12" customHeight="1" x14ac:dyDescent="0.25">
      <c r="A53" s="32" t="s">
        <v>25</v>
      </c>
      <c r="B53" s="39"/>
      <c r="C53" s="39">
        <v>15802.551861621629</v>
      </c>
      <c r="D53" s="39">
        <v>18161.519604557558</v>
      </c>
      <c r="E53" s="39">
        <v>18278.688472184353</v>
      </c>
      <c r="F53" s="39">
        <v>19852.656414849247</v>
      </c>
      <c r="G53" s="39">
        <v>19463.214399362565</v>
      </c>
      <c r="H53" s="39">
        <v>18218.624346270488</v>
      </c>
      <c r="I53" s="39">
        <v>20566.250801868824</v>
      </c>
      <c r="J53" s="39">
        <v>25603.86748956755</v>
      </c>
      <c r="K53" s="39">
        <v>23709.024472735386</v>
      </c>
      <c r="L53" s="39">
        <v>26415.147639765695</v>
      </c>
      <c r="M53" s="39">
        <v>26609.422864186665</v>
      </c>
      <c r="N53" s="39">
        <v>30911.059765407059</v>
      </c>
      <c r="O53" s="39">
        <v>26904.613381077885</v>
      </c>
      <c r="P53" s="39">
        <v>28435.700328441919</v>
      </c>
      <c r="Q53" s="39">
        <v>28217.298106597329</v>
      </c>
      <c r="R53" s="39">
        <v>38703.868479560129</v>
      </c>
      <c r="S53" s="39">
        <v>40090.840767076588</v>
      </c>
      <c r="T53" s="39">
        <v>43325.085089667497</v>
      </c>
      <c r="U53" s="39">
        <v>43169.266954074817</v>
      </c>
      <c r="V53" s="39">
        <v>46430.907174965425</v>
      </c>
      <c r="W53" s="39">
        <v>35950.64365430543</v>
      </c>
      <c r="X53" s="39">
        <v>39956.504818231799</v>
      </c>
      <c r="Y53" s="39">
        <v>38609.545414209832</v>
      </c>
      <c r="DA53" s="60" t="s">
        <v>1000</v>
      </c>
    </row>
    <row r="54" spans="1:105" s="2" customFormat="1" ht="12" customHeight="1" x14ac:dyDescent="0.25">
      <c r="DA54" s="9"/>
    </row>
    <row r="55" spans="1:105" ht="12.95" customHeight="1" x14ac:dyDescent="0.25">
      <c r="A55" s="18" t="s">
        <v>115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DA55" s="56"/>
    </row>
    <row r="56" spans="1:105" ht="12.95" customHeight="1" x14ac:dyDescent="0.25">
      <c r="A56" s="23" t="s">
        <v>110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DA56" s="57"/>
    </row>
    <row r="57" spans="1:105" ht="12" customHeight="1" x14ac:dyDescent="0.25">
      <c r="A57" s="28" t="s">
        <v>32</v>
      </c>
      <c r="B57" s="37"/>
      <c r="C57" s="37">
        <v>12936.092397251981</v>
      </c>
      <c r="D57" s="37">
        <v>13019.300713434175</v>
      </c>
      <c r="E57" s="37">
        <v>13103.04424718197</v>
      </c>
      <c r="F57" s="37">
        <v>13187.326441154291</v>
      </c>
      <c r="G57" s="37">
        <v>13272.150760153891</v>
      </c>
      <c r="H57" s="37">
        <v>13357.520691270242</v>
      </c>
      <c r="I57" s="37">
        <v>13443.439744022675</v>
      </c>
      <c r="J57" s="37">
        <v>13529.911450504442</v>
      </c>
      <c r="K57" s="37">
        <v>13616.939365528408</v>
      </c>
      <c r="L57" s="37">
        <v>13704.527066772804</v>
      </c>
      <c r="M57" s="37">
        <v>13792.678154928435</v>
      </c>
      <c r="N57" s="37">
        <v>13881.396253846586</v>
      </c>
      <c r="O57" s="37">
        <v>13970.685010688321</v>
      </c>
      <c r="P57" s="37">
        <v>14060.548096073966</v>
      </c>
      <c r="Q57" s="37">
        <v>14150.989204234385</v>
      </c>
      <c r="R57" s="37">
        <v>14242.012053162558</v>
      </c>
      <c r="S57" s="37">
        <v>14333.620384766778</v>
      </c>
      <c r="T57" s="37">
        <v>14425.817965024034</v>
      </c>
      <c r="U57" s="37">
        <v>19419.092397251981</v>
      </c>
      <c r="V57" s="37">
        <v>20908.300713434117</v>
      </c>
      <c r="W57" s="37">
        <v>21866.04424718197</v>
      </c>
      <c r="X57" s="37">
        <v>23197.32644115435</v>
      </c>
      <c r="Y57" s="37">
        <v>24016.150760153891</v>
      </c>
      <c r="DA57" s="58" t="s">
        <v>1001</v>
      </c>
    </row>
    <row r="58" spans="1:105" ht="12" customHeight="1" x14ac:dyDescent="0.25">
      <c r="A58" s="28" t="s">
        <v>47</v>
      </c>
      <c r="B58" s="37"/>
      <c r="C58" s="37">
        <v>12626.0815240542</v>
      </c>
      <c r="D58" s="37">
        <v>12789.091443589859</v>
      </c>
      <c r="E58" s="37">
        <v>12954.205914233986</v>
      </c>
      <c r="F58" s="37">
        <v>13121.452106942685</v>
      </c>
      <c r="G58" s="37">
        <v>13290.857543464605</v>
      </c>
      <c r="H58" s="37">
        <v>13462.450100869901</v>
      </c>
      <c r="I58" s="37">
        <v>13636.258016137581</v>
      </c>
      <c r="J58" s="37">
        <v>13812.309890802251</v>
      </c>
      <c r="K58" s="37">
        <v>13990.634695660439</v>
      </c>
      <c r="L58" s="37">
        <v>14171.261775538558</v>
      </c>
      <c r="M58" s="37">
        <v>14354.220854121086</v>
      </c>
      <c r="N58" s="37">
        <v>14539.54203884257</v>
      </c>
      <c r="O58" s="37">
        <v>14727.255825841508</v>
      </c>
      <c r="P58" s="37">
        <v>14917.393104978953</v>
      </c>
      <c r="Q58" s="37">
        <v>15109.985164921847</v>
      </c>
      <c r="R58" s="37">
        <v>17720.081524054171</v>
      </c>
      <c r="S58" s="37">
        <v>18268.091443589889</v>
      </c>
      <c r="T58" s="37">
        <v>18713.205914233986</v>
      </c>
      <c r="U58" s="37">
        <v>19188.452106942656</v>
      </c>
      <c r="V58" s="37">
        <v>19994.857543464634</v>
      </c>
      <c r="W58" s="37">
        <v>16996.450100869872</v>
      </c>
      <c r="X58" s="37">
        <v>21324.258016137581</v>
      </c>
      <c r="Y58" s="37">
        <v>31151.309890802251</v>
      </c>
      <c r="DA58" s="58" t="s">
        <v>1002</v>
      </c>
    </row>
    <row r="59" spans="1:105" ht="12" customHeight="1" x14ac:dyDescent="0.25">
      <c r="A59" s="28" t="s">
        <v>46</v>
      </c>
      <c r="B59" s="37"/>
      <c r="C59" s="37">
        <v>4130.1713568280393</v>
      </c>
      <c r="D59" s="37">
        <v>4318.6705296789587</v>
      </c>
      <c r="E59" s="37">
        <v>4515.7727204426337</v>
      </c>
      <c r="F59" s="37">
        <v>4721.8705670075142</v>
      </c>
      <c r="G59" s="37">
        <v>4937.37462707964</v>
      </c>
      <c r="H59" s="37">
        <v>5162.7141960350564</v>
      </c>
      <c r="I59" s="37">
        <v>5398.3381620987057</v>
      </c>
      <c r="J59" s="37">
        <v>5644.7159005532885</v>
      </c>
      <c r="K59" s="37">
        <v>5902.3382087593927</v>
      </c>
      <c r="L59" s="37">
        <v>6171.7182838495355</v>
      </c>
      <c r="M59" s="37">
        <v>6453.3927450438205</v>
      </c>
      <c r="N59" s="37">
        <v>6747.9227026233857</v>
      </c>
      <c r="O59" s="37">
        <v>6875.1713568280393</v>
      </c>
      <c r="P59" s="37">
        <v>7606.6705296789587</v>
      </c>
      <c r="Q59" s="37">
        <v>7809.7727204426192</v>
      </c>
      <c r="R59" s="37">
        <v>9062.8705670075142</v>
      </c>
      <c r="S59" s="37">
        <v>10007.37462707964</v>
      </c>
      <c r="T59" s="37">
        <v>9163.7141960350564</v>
      </c>
      <c r="U59" s="37">
        <v>11194.33816209872</v>
      </c>
      <c r="V59" s="37">
        <v>15325.715900553274</v>
      </c>
      <c r="W59" s="37">
        <v>12475.338208759378</v>
      </c>
      <c r="X59" s="37">
        <v>12829.718283849536</v>
      </c>
      <c r="Y59" s="37">
        <v>12089.39274504382</v>
      </c>
      <c r="DA59" s="58" t="s">
        <v>1003</v>
      </c>
    </row>
    <row r="60" spans="1:105" ht="12" customHeight="1" x14ac:dyDescent="0.25">
      <c r="A60" s="28" t="s">
        <v>45</v>
      </c>
      <c r="B60" s="37"/>
      <c r="C60" s="37">
        <v>3580.6604187410703</v>
      </c>
      <c r="D60" s="37">
        <v>3766.2746075227478</v>
      </c>
      <c r="E60" s="37">
        <v>3961.5106601641601</v>
      </c>
      <c r="F60" s="37">
        <v>4166.8673546129721</v>
      </c>
      <c r="G60" s="37">
        <v>4382.8693244560855</v>
      </c>
      <c r="H60" s="37">
        <v>4610.0683992237173</v>
      </c>
      <c r="I60" s="37">
        <v>4849.0450141719775</v>
      </c>
      <c r="J60" s="37">
        <v>5100.4096931458771</v>
      </c>
      <c r="K60" s="37">
        <v>5364.8046083108056</v>
      </c>
      <c r="L60" s="37">
        <v>5642.9052207374771</v>
      </c>
      <c r="M60" s="37">
        <v>5935.4220060313382</v>
      </c>
      <c r="N60" s="37">
        <v>6243.1022694152198</v>
      </c>
      <c r="O60" s="37">
        <v>6566.7320549020951</v>
      </c>
      <c r="P60" s="37">
        <v>6907.1381534356915</v>
      </c>
      <c r="Q60" s="37">
        <v>7265.190215128765</v>
      </c>
      <c r="R60" s="37">
        <v>5920.6604187410558</v>
      </c>
      <c r="S60" s="37">
        <v>6713.2746075227624</v>
      </c>
      <c r="T60" s="37">
        <v>6549.5106601641746</v>
      </c>
      <c r="U60" s="37">
        <v>7414.8673546129721</v>
      </c>
      <c r="V60" s="37">
        <v>7385.8693244560855</v>
      </c>
      <c r="W60" s="37">
        <v>6735.0683992237318</v>
      </c>
      <c r="X60" s="37">
        <v>8771.0450141719775</v>
      </c>
      <c r="Y60" s="37">
        <v>13178.409693145892</v>
      </c>
      <c r="DA60" s="58" t="s">
        <v>1004</v>
      </c>
    </row>
    <row r="61" spans="1:105" ht="12.95" customHeight="1" x14ac:dyDescent="0.25">
      <c r="A61" s="23" t="s">
        <v>109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DA61" s="57"/>
    </row>
    <row r="62" spans="1:105" ht="12" customHeight="1" x14ac:dyDescent="0.25">
      <c r="A62" s="28" t="s">
        <v>28</v>
      </c>
      <c r="B62" s="37"/>
      <c r="C62" s="37">
        <v>16145.75342469872</v>
      </c>
      <c r="D62" s="37">
        <v>17392.48563743601</v>
      </c>
      <c r="E62" s="37">
        <v>18735.487201586715</v>
      </c>
      <c r="F62" s="37">
        <v>20182.191780873458</v>
      </c>
      <c r="G62" s="37">
        <v>21740.607046795019</v>
      </c>
      <c r="H62" s="37">
        <v>23419.359001983423</v>
      </c>
      <c r="I62" s="37">
        <v>25227.739726091793</v>
      </c>
      <c r="J62" s="37">
        <v>27175.758808493789</v>
      </c>
      <c r="K62" s="37">
        <v>31661.353445998859</v>
      </c>
      <c r="L62" s="37">
        <v>44720.286808698205</v>
      </c>
      <c r="M62" s="37">
        <v>40882.463004393969</v>
      </c>
      <c r="N62" s="37">
        <v>47417.081762383925</v>
      </c>
      <c r="O62" s="37">
        <v>48954.428228053264</v>
      </c>
      <c r="P62" s="37">
        <v>51174.490223436267</v>
      </c>
      <c r="Q62" s="37">
        <v>55509.192672217614</v>
      </c>
      <c r="R62" s="37">
        <v>77675.209164701286</v>
      </c>
      <c r="S62" s="37">
        <v>76714.358105955529</v>
      </c>
      <c r="T62" s="37">
        <v>93540.093694463139</v>
      </c>
      <c r="U62" s="37">
        <v>87866.242039521923</v>
      </c>
      <c r="V62" s="37">
        <v>98726.49315702985</v>
      </c>
      <c r="W62" s="37">
        <v>88866.536204436794</v>
      </c>
      <c r="X62" s="37">
        <v>131201.59361181222</v>
      </c>
      <c r="Y62" s="37">
        <v>131291.22378864628</v>
      </c>
      <c r="DA62" s="58" t="s">
        <v>1005</v>
      </c>
    </row>
    <row r="63" spans="1:105" ht="12" customHeight="1" x14ac:dyDescent="0.25">
      <c r="A63" s="28" t="s">
        <v>27</v>
      </c>
      <c r="B63" s="37"/>
      <c r="C63" s="37">
        <v>15541.615671034335</v>
      </c>
      <c r="D63" s="37">
        <v>16082.260587375858</v>
      </c>
      <c r="E63" s="37">
        <v>16641.712874312085</v>
      </c>
      <c r="F63" s="37">
        <v>17220.626782309526</v>
      </c>
      <c r="G63" s="37">
        <v>17819.679321192089</v>
      </c>
      <c r="H63" s="37">
        <v>26783.091125623905</v>
      </c>
      <c r="I63" s="37">
        <v>26138.979539377731</v>
      </c>
      <c r="J63" s="37">
        <v>29206.535700939305</v>
      </c>
      <c r="K63" s="37">
        <v>35609.025518595532</v>
      </c>
      <c r="L63" s="37">
        <v>39139.749719739513</v>
      </c>
      <c r="M63" s="37">
        <v>43291.56200164248</v>
      </c>
      <c r="N63" s="37">
        <v>42452.302735891426</v>
      </c>
      <c r="O63" s="37">
        <v>56489.448472890421</v>
      </c>
      <c r="P63" s="37">
        <v>56636.049980173935</v>
      </c>
      <c r="Q63" s="37">
        <v>59787.445524489216</v>
      </c>
      <c r="R63" s="37">
        <v>67126.463853991474</v>
      </c>
      <c r="S63" s="37">
        <v>70725.562236523023</v>
      </c>
      <c r="T63" s="37">
        <v>90610.661204293021</v>
      </c>
      <c r="U63" s="37">
        <v>89859.952443157556</v>
      </c>
      <c r="V63" s="37">
        <v>102705.32934160973</v>
      </c>
      <c r="W63" s="37">
        <v>124387.96019148198</v>
      </c>
      <c r="X63" s="37">
        <v>136498.29152890202</v>
      </c>
      <c r="Y63" s="37">
        <v>158234.3770089529</v>
      </c>
      <c r="DA63" s="58" t="s">
        <v>1006</v>
      </c>
    </row>
    <row r="64" spans="1:105" ht="12.95" customHeight="1" x14ac:dyDescent="0.25">
      <c r="A64" s="23" t="s">
        <v>108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DA64" s="57"/>
    </row>
    <row r="65" spans="1:105" ht="12" customHeight="1" x14ac:dyDescent="0.25">
      <c r="A65" s="30" t="s">
        <v>44</v>
      </c>
      <c r="B65" s="38"/>
      <c r="C65" s="38">
        <v>903635.72565520927</v>
      </c>
      <c r="D65" s="38">
        <v>912272.16642196756</v>
      </c>
      <c r="E65" s="38">
        <v>932475.87661037035</v>
      </c>
      <c r="F65" s="38">
        <v>940372.00599749945</v>
      </c>
      <c r="G65" s="38">
        <v>983205.03980035987</v>
      </c>
      <c r="H65" s="38">
        <v>1025136.0737347631</v>
      </c>
      <c r="I65" s="38">
        <v>1108210.2684817547</v>
      </c>
      <c r="J65" s="38">
        <v>1143285.4858230501</v>
      </c>
      <c r="K65" s="38">
        <v>1183126.2352292892</v>
      </c>
      <c r="L65" s="38">
        <v>1254143.0294589037</v>
      </c>
      <c r="M65" s="38">
        <v>1374850.1119255014</v>
      </c>
      <c r="N65" s="38">
        <v>1355846.9348543333</v>
      </c>
      <c r="O65" s="38">
        <v>1063152.8605205333</v>
      </c>
      <c r="P65" s="38">
        <v>1059208.2333467994</v>
      </c>
      <c r="Q65" s="38">
        <v>1259280.7960952483</v>
      </c>
      <c r="R65" s="38">
        <v>1066952.4063346386</v>
      </c>
      <c r="S65" s="38">
        <v>883395.39707674924</v>
      </c>
      <c r="T65" s="38">
        <v>848336.71539771184</v>
      </c>
      <c r="U65" s="38">
        <v>733033.48969796486</v>
      </c>
      <c r="V65" s="38">
        <v>608359.84968909808</v>
      </c>
      <c r="W65" s="38">
        <v>499953.32866918482</v>
      </c>
      <c r="X65" s="38">
        <v>450385.64679595269</v>
      </c>
      <c r="Y65" s="38">
        <v>460583.22335268743</v>
      </c>
      <c r="DA65" s="59" t="s">
        <v>1007</v>
      </c>
    </row>
    <row r="66" spans="1:105" ht="12" customHeight="1" x14ac:dyDescent="0.25">
      <c r="A66" s="32" t="s">
        <v>25</v>
      </c>
      <c r="B66" s="39"/>
      <c r="C66" s="39">
        <v>11024.520733260229</v>
      </c>
      <c r="D66" s="39">
        <v>11214.636037723292</v>
      </c>
      <c r="E66" s="39">
        <v>11408.029836541391</v>
      </c>
      <c r="F66" s="39">
        <v>11604.758666589711</v>
      </c>
      <c r="G66" s="39">
        <v>11804.880039708718</v>
      </c>
      <c r="H66" s="39">
        <v>12008.452459517255</v>
      </c>
      <c r="I66" s="39">
        <v>12215.535438515479</v>
      </c>
      <c r="J66" s="39">
        <v>12426.189515482867</v>
      </c>
      <c r="K66" s="39">
        <v>15802.551861621643</v>
      </c>
      <c r="L66" s="39">
        <v>18161.519604557572</v>
      </c>
      <c r="M66" s="39">
        <v>18278.688472184353</v>
      </c>
      <c r="N66" s="39">
        <v>19852.656414849247</v>
      </c>
      <c r="O66" s="39">
        <v>19463.214399362565</v>
      </c>
      <c r="P66" s="39">
        <v>18218.624346270488</v>
      </c>
      <c r="Q66" s="39">
        <v>20566.250801868824</v>
      </c>
      <c r="R66" s="39">
        <v>25603.86748956755</v>
      </c>
      <c r="S66" s="39">
        <v>23709.024472735386</v>
      </c>
      <c r="T66" s="39">
        <v>26415.147639765695</v>
      </c>
      <c r="U66" s="39">
        <v>26609.422864186694</v>
      </c>
      <c r="V66" s="39">
        <v>30911.059765407059</v>
      </c>
      <c r="W66" s="39">
        <v>26904.613381077885</v>
      </c>
      <c r="X66" s="39">
        <v>28435.700328441919</v>
      </c>
      <c r="Y66" s="39">
        <v>28217.298106597329</v>
      </c>
      <c r="DA66" s="60" t="s">
        <v>1008</v>
      </c>
    </row>
    <row r="67" spans="1:105" s="2" customFormat="1" ht="12" customHeight="1" x14ac:dyDescent="0.25">
      <c r="DA67" s="9"/>
    </row>
    <row r="68" spans="1:105" ht="12.95" customHeight="1" x14ac:dyDescent="0.25">
      <c r="A68" s="18" t="s">
        <v>114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DA68" s="56"/>
    </row>
    <row r="69" spans="1:105" ht="12.95" customHeight="1" x14ac:dyDescent="0.25">
      <c r="A69" s="23" t="s">
        <v>110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DA69" s="57"/>
    </row>
    <row r="70" spans="1:105" ht="12" customHeight="1" x14ac:dyDescent="0.25">
      <c r="A70" s="28" t="s">
        <v>32</v>
      </c>
      <c r="B70" s="40">
        <v>8759.9999999999945</v>
      </c>
      <c r="C70" s="40">
        <v>8759.9999999999927</v>
      </c>
      <c r="D70" s="40">
        <v>8759.9999999999964</v>
      </c>
      <c r="E70" s="40">
        <v>8759.9999999999945</v>
      </c>
      <c r="F70" s="40">
        <v>8760</v>
      </c>
      <c r="G70" s="40">
        <v>8759.9999999999964</v>
      </c>
      <c r="H70" s="40">
        <v>8759.9999999999964</v>
      </c>
      <c r="I70" s="40">
        <v>8759.9999999999964</v>
      </c>
      <c r="J70" s="40">
        <v>8759.9999999999982</v>
      </c>
      <c r="K70" s="40">
        <v>8759.9999999999964</v>
      </c>
      <c r="L70" s="40">
        <v>8759.9999999999927</v>
      </c>
      <c r="M70" s="40">
        <v>8759.9999999999945</v>
      </c>
      <c r="N70" s="40">
        <v>8759.9999999999964</v>
      </c>
      <c r="O70" s="40">
        <v>8759.9999999999982</v>
      </c>
      <c r="P70" s="40">
        <v>8759.9999999999945</v>
      </c>
      <c r="Q70" s="40">
        <v>8759.9999999999964</v>
      </c>
      <c r="R70" s="40">
        <v>8759.9999999999964</v>
      </c>
      <c r="S70" s="40">
        <v>8760</v>
      </c>
      <c r="T70" s="40">
        <v>8759.9999999999964</v>
      </c>
      <c r="U70" s="40">
        <v>8759.9999999999945</v>
      </c>
      <c r="V70" s="40">
        <v>8759.9999999999964</v>
      </c>
      <c r="W70" s="40">
        <v>8760.0000000000018</v>
      </c>
      <c r="X70" s="40">
        <v>8760.0000000000018</v>
      </c>
      <c r="Y70" s="40">
        <v>8760.0000000000018</v>
      </c>
      <c r="DA70" s="58" t="s">
        <v>1009</v>
      </c>
    </row>
    <row r="71" spans="1:105" ht="12" customHeight="1" x14ac:dyDescent="0.25">
      <c r="A71" s="28" t="s">
        <v>47</v>
      </c>
      <c r="B71" s="40">
        <v>427.99863752481269</v>
      </c>
      <c r="C71" s="40">
        <v>421.69782872998354</v>
      </c>
      <c r="D71" s="40">
        <v>422.84129266733351</v>
      </c>
      <c r="E71" s="40">
        <v>424.88829880797266</v>
      </c>
      <c r="F71" s="40">
        <v>425.41040030782614</v>
      </c>
      <c r="G71" s="40">
        <v>425.84765008482469</v>
      </c>
      <c r="H71" s="40">
        <v>426.80519436671034</v>
      </c>
      <c r="I71" s="40">
        <v>425.82219259975096</v>
      </c>
      <c r="J71" s="40">
        <v>422.93618023776588</v>
      </c>
      <c r="K71" s="40">
        <v>421.410891853865</v>
      </c>
      <c r="L71" s="40">
        <v>420.26165183925804</v>
      </c>
      <c r="M71" s="40">
        <v>418.05622913622796</v>
      </c>
      <c r="N71" s="40">
        <v>417.6807541610973</v>
      </c>
      <c r="O71" s="40">
        <v>418.46461710906283</v>
      </c>
      <c r="P71" s="40">
        <v>413.73816169141213</v>
      </c>
      <c r="Q71" s="40">
        <v>416.59863524379978</v>
      </c>
      <c r="R71" s="40">
        <v>419.5013830820028</v>
      </c>
      <c r="S71" s="40">
        <v>422.97903198566843</v>
      </c>
      <c r="T71" s="40">
        <v>418.95185791918061</v>
      </c>
      <c r="U71" s="40">
        <v>412.74307395332278</v>
      </c>
      <c r="V71" s="40">
        <v>412.3833177780383</v>
      </c>
      <c r="W71" s="40">
        <v>412.41091096498684</v>
      </c>
      <c r="X71" s="40">
        <v>411.37004827588243</v>
      </c>
      <c r="Y71" s="40">
        <v>410.84961693133022</v>
      </c>
      <c r="DA71" s="58" t="s">
        <v>1010</v>
      </c>
    </row>
    <row r="72" spans="1:105" ht="12" customHeight="1" x14ac:dyDescent="0.25">
      <c r="A72" s="28" t="s">
        <v>46</v>
      </c>
      <c r="B72" s="40">
        <v>267.30782098583956</v>
      </c>
      <c r="C72" s="40">
        <v>266.14403185929928</v>
      </c>
      <c r="D72" s="40">
        <v>263.95145197534208</v>
      </c>
      <c r="E72" s="40">
        <v>264.06718079420688</v>
      </c>
      <c r="F72" s="40">
        <v>261.34365669722217</v>
      </c>
      <c r="G72" s="40">
        <v>258.48434650298077</v>
      </c>
      <c r="H72" s="40">
        <v>255.61040520664187</v>
      </c>
      <c r="I72" s="40">
        <v>252.47444308531928</v>
      </c>
      <c r="J72" s="40">
        <v>248.51606278897319</v>
      </c>
      <c r="K72" s="40">
        <v>243.99922882535753</v>
      </c>
      <c r="L72" s="40">
        <v>239.48764033496002</v>
      </c>
      <c r="M72" s="40">
        <v>234.17038335660934</v>
      </c>
      <c r="N72" s="40">
        <v>231.80448604397853</v>
      </c>
      <c r="O72" s="40">
        <v>229.99486157466313</v>
      </c>
      <c r="P72" s="40">
        <v>225.16298382602253</v>
      </c>
      <c r="Q72" s="40">
        <v>225.22566882230828</v>
      </c>
      <c r="R72" s="40">
        <v>229.17892081852511</v>
      </c>
      <c r="S72" s="40">
        <v>232.48715814376379</v>
      </c>
      <c r="T72" s="40">
        <v>231.41510918151394</v>
      </c>
      <c r="U72" s="40">
        <v>229.61412774748197</v>
      </c>
      <c r="V72" s="40">
        <v>228.47656967219126</v>
      </c>
      <c r="W72" s="40">
        <v>230.32123847365685</v>
      </c>
      <c r="X72" s="40">
        <v>225.50805058866186</v>
      </c>
      <c r="Y72" s="40">
        <v>223.10145664616437</v>
      </c>
      <c r="DA72" s="58" t="s">
        <v>1011</v>
      </c>
    </row>
    <row r="73" spans="1:105" ht="12" customHeight="1" x14ac:dyDescent="0.25">
      <c r="A73" s="28" t="s">
        <v>45</v>
      </c>
      <c r="B73" s="40">
        <v>477.53730685952331</v>
      </c>
      <c r="C73" s="40">
        <v>480.05940160230551</v>
      </c>
      <c r="D73" s="40">
        <v>481.76366635573618</v>
      </c>
      <c r="E73" s="40">
        <v>483.8597139342512</v>
      </c>
      <c r="F73" s="40">
        <v>485.82625260191804</v>
      </c>
      <c r="G73" s="40">
        <v>488.03179171425586</v>
      </c>
      <c r="H73" s="40">
        <v>490.29611234530734</v>
      </c>
      <c r="I73" s="40">
        <v>491.61615985361163</v>
      </c>
      <c r="J73" s="40">
        <v>490.61038612213417</v>
      </c>
      <c r="K73" s="40">
        <v>489.51121231559273</v>
      </c>
      <c r="L73" s="40">
        <v>490.06115710848809</v>
      </c>
      <c r="M73" s="40">
        <v>489.88587230939208</v>
      </c>
      <c r="N73" s="40">
        <v>490.18044151294185</v>
      </c>
      <c r="O73" s="40">
        <v>491.07038875960507</v>
      </c>
      <c r="P73" s="40">
        <v>491.13874439030081</v>
      </c>
      <c r="Q73" s="40">
        <v>491.92323136950506</v>
      </c>
      <c r="R73" s="40">
        <v>490.54632061700454</v>
      </c>
      <c r="S73" s="40">
        <v>496.35031749810264</v>
      </c>
      <c r="T73" s="40">
        <v>495.44016885840392</v>
      </c>
      <c r="U73" s="40">
        <v>492.91721421023885</v>
      </c>
      <c r="V73" s="40">
        <v>510.21120703911197</v>
      </c>
      <c r="W73" s="40">
        <v>539.7251870504449</v>
      </c>
      <c r="X73" s="40">
        <v>504.51048676328452</v>
      </c>
      <c r="Y73" s="40">
        <v>500.83119619057675</v>
      </c>
      <c r="DA73" s="58" t="s">
        <v>1012</v>
      </c>
    </row>
    <row r="74" spans="1:105" ht="12.95" customHeight="1" x14ac:dyDescent="0.25">
      <c r="A74" s="23" t="s">
        <v>109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DA74" s="57"/>
    </row>
    <row r="75" spans="1:105" ht="12" customHeight="1" x14ac:dyDescent="0.25">
      <c r="A75" s="28" t="s">
        <v>28</v>
      </c>
      <c r="B75" s="40">
        <v>1581.8640195844794</v>
      </c>
      <c r="C75" s="40">
        <v>1592.1496321843454</v>
      </c>
      <c r="D75" s="40">
        <v>1598.7955614981722</v>
      </c>
      <c r="E75" s="40">
        <v>1602.8053240928386</v>
      </c>
      <c r="F75" s="40">
        <v>1604.9102318274536</v>
      </c>
      <c r="G75" s="40">
        <v>1604.8553037432177</v>
      </c>
      <c r="H75" s="40">
        <v>1605.0950241571632</v>
      </c>
      <c r="I75" s="40">
        <v>1601.7799925563249</v>
      </c>
      <c r="J75" s="40">
        <v>1590.3531435212869</v>
      </c>
      <c r="K75" s="40">
        <v>1578.8366312080507</v>
      </c>
      <c r="L75" s="40">
        <v>1570.8028518150716</v>
      </c>
      <c r="M75" s="40">
        <v>1561.4102375750938</v>
      </c>
      <c r="N75" s="40">
        <v>1544.9691101128553</v>
      </c>
      <c r="O75" s="40">
        <v>1523.5665597728103</v>
      </c>
      <c r="P75" s="40">
        <v>1512.8684682477033</v>
      </c>
      <c r="Q75" s="40">
        <v>1520.2643156578436</v>
      </c>
      <c r="R75" s="40">
        <v>1542.3395842095526</v>
      </c>
      <c r="S75" s="40">
        <v>1560.996838444752</v>
      </c>
      <c r="T75" s="40">
        <v>1548.7716106584603</v>
      </c>
      <c r="U75" s="40">
        <v>1630.2112089674829</v>
      </c>
      <c r="V75" s="40">
        <v>1585.503275218364</v>
      </c>
      <c r="W75" s="40">
        <v>1650.6193904693937</v>
      </c>
      <c r="X75" s="40">
        <v>1569.2322060306415</v>
      </c>
      <c r="Y75" s="40">
        <v>1567.4474205681979</v>
      </c>
      <c r="DA75" s="58" t="s">
        <v>1013</v>
      </c>
    </row>
    <row r="76" spans="1:105" ht="12" customHeight="1" x14ac:dyDescent="0.25">
      <c r="A76" s="28" t="s">
        <v>27</v>
      </c>
      <c r="B76" s="40">
        <v>707.73439725434105</v>
      </c>
      <c r="C76" s="40">
        <v>721.52153547833291</v>
      </c>
      <c r="D76" s="40">
        <v>734.11117567109682</v>
      </c>
      <c r="E76" s="40">
        <v>745.970585792458</v>
      </c>
      <c r="F76" s="40">
        <v>757.2574820576109</v>
      </c>
      <c r="G76" s="40">
        <v>767.86111727846856</v>
      </c>
      <c r="H76" s="40">
        <v>778.96006831468117</v>
      </c>
      <c r="I76" s="40">
        <v>788.71296480572846</v>
      </c>
      <c r="J76" s="40">
        <v>794.36157362143513</v>
      </c>
      <c r="K76" s="40">
        <v>800.49474949708133</v>
      </c>
      <c r="L76" s="40">
        <v>808.56583927634915</v>
      </c>
      <c r="M76" s="40">
        <v>807.81442288515177</v>
      </c>
      <c r="N76" s="40">
        <v>810.23371617109558</v>
      </c>
      <c r="O76" s="40">
        <v>809.18992203699599</v>
      </c>
      <c r="P76" s="40">
        <v>807.89370673977396</v>
      </c>
      <c r="Q76" s="40">
        <v>803.74618048321031</v>
      </c>
      <c r="R76" s="40">
        <v>810.72265774528978</v>
      </c>
      <c r="S76" s="40">
        <v>815.49346590570303</v>
      </c>
      <c r="T76" s="40">
        <v>803.25646235325689</v>
      </c>
      <c r="U76" s="40">
        <v>840.71895311558296</v>
      </c>
      <c r="V76" s="40">
        <v>814.92035062882042</v>
      </c>
      <c r="W76" s="40">
        <v>841.855786590501</v>
      </c>
      <c r="X76" s="40">
        <v>809.53310238202937</v>
      </c>
      <c r="Y76" s="40">
        <v>811.83181482032387</v>
      </c>
      <c r="DA76" s="58" t="s">
        <v>1014</v>
      </c>
    </row>
    <row r="77" spans="1:105" ht="12.95" customHeight="1" x14ac:dyDescent="0.25">
      <c r="A77" s="23" t="s">
        <v>108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DA77" s="57"/>
    </row>
    <row r="78" spans="1:105" ht="12" customHeight="1" x14ac:dyDescent="0.25">
      <c r="A78" s="30" t="s">
        <v>44</v>
      </c>
      <c r="B78" s="41">
        <v>424.31807629935321</v>
      </c>
      <c r="C78" s="41">
        <v>426.01662789590023</v>
      </c>
      <c r="D78" s="41">
        <v>427.29416892635288</v>
      </c>
      <c r="E78" s="41">
        <v>428.38754496628837</v>
      </c>
      <c r="F78" s="41">
        <v>429.57576327404104</v>
      </c>
      <c r="G78" s="41">
        <v>430.66701556855315</v>
      </c>
      <c r="H78" s="41">
        <v>432.38952726319303</v>
      </c>
      <c r="I78" s="41">
        <v>433.44598665648971</v>
      </c>
      <c r="J78" s="41">
        <v>432.1703778745798</v>
      </c>
      <c r="K78" s="41">
        <v>431.61614787349544</v>
      </c>
      <c r="L78" s="41">
        <v>432.3113258188622</v>
      </c>
      <c r="M78" s="41">
        <v>433.51346635328105</v>
      </c>
      <c r="N78" s="41">
        <v>434.416101810653</v>
      </c>
      <c r="O78" s="41">
        <v>435.46088176714744</v>
      </c>
      <c r="P78" s="41">
        <v>436.30917810577643</v>
      </c>
      <c r="Q78" s="41">
        <v>437.72725279979392</v>
      </c>
      <c r="R78" s="41">
        <v>443.21830503521073</v>
      </c>
      <c r="S78" s="41">
        <v>447.48266847297327</v>
      </c>
      <c r="T78" s="41">
        <v>446.43240096684195</v>
      </c>
      <c r="U78" s="41">
        <v>473.2349321001264</v>
      </c>
      <c r="V78" s="41">
        <v>463.80343635923583</v>
      </c>
      <c r="W78" s="41">
        <v>483.57254646967033</v>
      </c>
      <c r="X78" s="41">
        <v>461.09182633345233</v>
      </c>
      <c r="Y78" s="41">
        <v>461.04499029674895</v>
      </c>
      <c r="DA78" s="59" t="s">
        <v>1015</v>
      </c>
    </row>
    <row r="79" spans="1:105" ht="12" customHeight="1" x14ac:dyDescent="0.25">
      <c r="A79" s="32" t="s">
        <v>25</v>
      </c>
      <c r="B79" s="42">
        <v>37.621876636722895</v>
      </c>
      <c r="C79" s="42">
        <v>37.714540516652562</v>
      </c>
      <c r="D79" s="42">
        <v>37.732757312821931</v>
      </c>
      <c r="E79" s="42">
        <v>37.702474612358955</v>
      </c>
      <c r="F79" s="42">
        <v>37.652137304461441</v>
      </c>
      <c r="G79" s="42">
        <v>37.56795929305207</v>
      </c>
      <c r="H79" s="42">
        <v>37.515738707556274</v>
      </c>
      <c r="I79" s="42">
        <v>37.384666021807917</v>
      </c>
      <c r="J79" s="42">
        <v>37.034720198504466</v>
      </c>
      <c r="K79" s="42">
        <v>36.731357097135344</v>
      </c>
      <c r="L79" s="42">
        <v>36.519304061077989</v>
      </c>
      <c r="M79" s="42">
        <v>36.375516063342559</v>
      </c>
      <c r="N79" s="42">
        <v>36.199604231121789</v>
      </c>
      <c r="O79" s="42">
        <v>36.029070363759153</v>
      </c>
      <c r="P79" s="42">
        <v>35.836230319271714</v>
      </c>
      <c r="Q79" s="42">
        <v>35.684248532090272</v>
      </c>
      <c r="R79" s="42">
        <v>36.409792409505378</v>
      </c>
      <c r="S79" s="42">
        <v>37.26499176504791</v>
      </c>
      <c r="T79" s="42">
        <v>37.233440077450325</v>
      </c>
      <c r="U79" s="42">
        <v>39.380480036116033</v>
      </c>
      <c r="V79" s="42">
        <v>38.44525836544824</v>
      </c>
      <c r="W79" s="42">
        <v>40.136031605859458</v>
      </c>
      <c r="X79" s="42">
        <v>38.351265191508404</v>
      </c>
      <c r="Y79" s="42">
        <v>38.37571035413675</v>
      </c>
      <c r="DA79" s="60" t="s">
        <v>1016</v>
      </c>
    </row>
    <row r="80" spans="1:105" s="2" customFormat="1" ht="12" customHeight="1" x14ac:dyDescent="0.25">
      <c r="DA80" s="9"/>
    </row>
    <row r="81" spans="1:105" ht="12.95" customHeight="1" x14ac:dyDescent="0.25">
      <c r="A81" s="18" t="s">
        <v>113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DA81" s="56"/>
    </row>
    <row r="82" spans="1:105" ht="12.95" customHeight="1" x14ac:dyDescent="0.25">
      <c r="A82" s="23" t="s">
        <v>110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DA82" s="57"/>
    </row>
    <row r="83" spans="1:105" ht="12" customHeight="1" x14ac:dyDescent="0.25">
      <c r="A83" s="28" t="s">
        <v>32</v>
      </c>
      <c r="B83" s="29">
        <v>58.620214854251635</v>
      </c>
      <c r="C83" s="29">
        <v>57.659026632328192</v>
      </c>
      <c r="D83" s="29">
        <v>56.474357132579783</v>
      </c>
      <c r="E83" s="29">
        <v>55.214931348703786</v>
      </c>
      <c r="F83" s="29">
        <v>53.870597040591726</v>
      </c>
      <c r="G83" s="29">
        <v>52.458125915203446</v>
      </c>
      <c r="H83" s="29">
        <v>51.177956471992388</v>
      </c>
      <c r="I83" s="29">
        <v>49.474051847291925</v>
      </c>
      <c r="J83" s="29">
        <v>47.374590758826322</v>
      </c>
      <c r="K83" s="29">
        <v>45.760256542713996</v>
      </c>
      <c r="L83" s="29">
        <v>44.262312820001732</v>
      </c>
      <c r="M83" s="29">
        <v>42.693360508183183</v>
      </c>
      <c r="N83" s="29">
        <v>41.129748046759929</v>
      </c>
      <c r="O83" s="29">
        <v>39.911430916305825</v>
      </c>
      <c r="P83" s="29">
        <v>38.487427974617752</v>
      </c>
      <c r="Q83" s="29">
        <v>37.037859826183237</v>
      </c>
      <c r="R83" s="29">
        <v>35.880985554653599</v>
      </c>
      <c r="S83" s="29">
        <v>34.594795161525163</v>
      </c>
      <c r="T83" s="29">
        <v>33.246722015651407</v>
      </c>
      <c r="U83" s="29">
        <v>32.082497522690929</v>
      </c>
      <c r="V83" s="29">
        <v>31.011079093080742</v>
      </c>
      <c r="W83" s="29">
        <v>29.923293326965894</v>
      </c>
      <c r="X83" s="29">
        <v>28.777263178441864</v>
      </c>
      <c r="Y83" s="29">
        <v>27.715086734556877</v>
      </c>
      <c r="DA83" s="58" t="s">
        <v>1017</v>
      </c>
    </row>
    <row r="84" spans="1:105" ht="12" customHeight="1" x14ac:dyDescent="0.25">
      <c r="A84" s="28" t="s">
        <v>47</v>
      </c>
      <c r="B84" s="29">
        <v>792.14734012258748</v>
      </c>
      <c r="C84" s="29">
        <v>785.00346842222905</v>
      </c>
      <c r="D84" s="29">
        <v>775.39798649308909</v>
      </c>
      <c r="E84" s="29">
        <v>764.69768054692929</v>
      </c>
      <c r="F84" s="29">
        <v>752.77760186825196</v>
      </c>
      <c r="G84" s="29">
        <v>739.04566135460846</v>
      </c>
      <c r="H84" s="29">
        <v>725.81157764207114</v>
      </c>
      <c r="I84" s="29">
        <v>708.70589295167304</v>
      </c>
      <c r="J84" s="29">
        <v>685.24328227039371</v>
      </c>
      <c r="K84" s="29">
        <v>666.23809330142979</v>
      </c>
      <c r="L84" s="29">
        <v>646.69791903659291</v>
      </c>
      <c r="M84" s="29">
        <v>626.26073091448995</v>
      </c>
      <c r="N84" s="29">
        <v>606.43320273797917</v>
      </c>
      <c r="O84" s="29">
        <v>589.29699360362986</v>
      </c>
      <c r="P84" s="29">
        <v>569.9160234993567</v>
      </c>
      <c r="Q84" s="29">
        <v>549.55578128706327</v>
      </c>
      <c r="R84" s="29">
        <v>532.34806998576732</v>
      </c>
      <c r="S84" s="29">
        <v>514.80979866464418</v>
      </c>
      <c r="T84" s="29">
        <v>496.16099098201119</v>
      </c>
      <c r="U84" s="29">
        <v>478.49719672916342</v>
      </c>
      <c r="V84" s="29">
        <v>461.79800711714967</v>
      </c>
      <c r="W84" s="29">
        <v>448.44937779670965</v>
      </c>
      <c r="X84" s="29">
        <v>433.56167700324818</v>
      </c>
      <c r="Y84" s="29">
        <v>415.85446398052841</v>
      </c>
      <c r="DA84" s="58" t="s">
        <v>1018</v>
      </c>
    </row>
    <row r="85" spans="1:105" ht="12" customHeight="1" x14ac:dyDescent="0.25">
      <c r="A85" s="28" t="s">
        <v>46</v>
      </c>
      <c r="B85" s="29">
        <v>1840.5546359072243</v>
      </c>
      <c r="C85" s="29">
        <v>1835.9182452991679</v>
      </c>
      <c r="D85" s="29">
        <v>1827.7163832443266</v>
      </c>
      <c r="E85" s="29">
        <v>1818.7319116613955</v>
      </c>
      <c r="F85" s="29">
        <v>1806.7365888806169</v>
      </c>
      <c r="G85" s="29">
        <v>1794.4369116009696</v>
      </c>
      <c r="H85" s="29">
        <v>1783.438788934069</v>
      </c>
      <c r="I85" s="29">
        <v>1771.0509322476182</v>
      </c>
      <c r="J85" s="29">
        <v>1755.7425913162851</v>
      </c>
      <c r="K85" s="29">
        <v>1742.5634217481343</v>
      </c>
      <c r="L85" s="29">
        <v>1728.8777858007529</v>
      </c>
      <c r="M85" s="29">
        <v>1712.156672609224</v>
      </c>
      <c r="N85" s="29">
        <v>1689.5986074727418</v>
      </c>
      <c r="O85" s="29">
        <v>1666.3896344255722</v>
      </c>
      <c r="P85" s="29">
        <v>1627.7042559386025</v>
      </c>
      <c r="Q85" s="29">
        <v>1574.3248846355782</v>
      </c>
      <c r="R85" s="29">
        <v>1522.028736604957</v>
      </c>
      <c r="S85" s="29">
        <v>1459.4536760236153</v>
      </c>
      <c r="T85" s="29">
        <v>1399.5754584659865</v>
      </c>
      <c r="U85" s="29">
        <v>1332.2635768534722</v>
      </c>
      <c r="V85" s="29">
        <v>1249.2436161635019</v>
      </c>
      <c r="W85" s="29">
        <v>1183.278752403723</v>
      </c>
      <c r="X85" s="29">
        <v>1118.292673913222</v>
      </c>
      <c r="Y85" s="29">
        <v>1063.8432061646736</v>
      </c>
      <c r="DA85" s="58" t="s">
        <v>1019</v>
      </c>
    </row>
    <row r="86" spans="1:105" ht="12" customHeight="1" x14ac:dyDescent="0.25">
      <c r="A86" s="28" t="s">
        <v>45</v>
      </c>
      <c r="B86" s="29">
        <v>780.37134086037929</v>
      </c>
      <c r="C86" s="29">
        <v>774.55035059607189</v>
      </c>
      <c r="D86" s="29">
        <v>767.07406251405394</v>
      </c>
      <c r="E86" s="29">
        <v>759.61936766091469</v>
      </c>
      <c r="F86" s="29">
        <v>751.03860149605111</v>
      </c>
      <c r="G86" s="29">
        <v>742.01677552745832</v>
      </c>
      <c r="H86" s="29">
        <v>732.97069920509728</v>
      </c>
      <c r="I86" s="29">
        <v>720.38248288989541</v>
      </c>
      <c r="J86" s="29">
        <v>702.62335543994232</v>
      </c>
      <c r="K86" s="29">
        <v>687.61628655888319</v>
      </c>
      <c r="L86" s="29">
        <v>671.50772399305754</v>
      </c>
      <c r="M86" s="29">
        <v>654.64547535328575</v>
      </c>
      <c r="N86" s="29">
        <v>637.47261302451591</v>
      </c>
      <c r="O86" s="29">
        <v>620.87269837796077</v>
      </c>
      <c r="P86" s="29">
        <v>603.50273752812973</v>
      </c>
      <c r="Q86" s="29">
        <v>585.24943460888392</v>
      </c>
      <c r="R86" s="29">
        <v>574.81503776589602</v>
      </c>
      <c r="S86" s="29">
        <v>563.25022783404199</v>
      </c>
      <c r="T86" s="29">
        <v>552.46636029845411</v>
      </c>
      <c r="U86" s="29">
        <v>541.33945085671405</v>
      </c>
      <c r="V86" s="29">
        <v>530.91879482832701</v>
      </c>
      <c r="W86" s="29">
        <v>522.08149294833345</v>
      </c>
      <c r="X86" s="29">
        <v>512.46426929821712</v>
      </c>
      <c r="Y86" s="29">
        <v>501.16204221135581</v>
      </c>
      <c r="DA86" s="58" t="s">
        <v>1020</v>
      </c>
    </row>
    <row r="87" spans="1:105" ht="12.95" customHeight="1" x14ac:dyDescent="0.25">
      <c r="A87" s="23" t="s">
        <v>109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DA87" s="57"/>
    </row>
    <row r="88" spans="1:105" ht="12" customHeight="1" x14ac:dyDescent="0.25">
      <c r="A88" s="28" t="s">
        <v>28</v>
      </c>
      <c r="B88" s="29">
        <v>440.85127812788721</v>
      </c>
      <c r="C88" s="29">
        <v>435.51881987788232</v>
      </c>
      <c r="D88" s="29">
        <v>428.65220194262866</v>
      </c>
      <c r="E88" s="29">
        <v>422.58676141579144</v>
      </c>
      <c r="F88" s="29">
        <v>415.24750288768087</v>
      </c>
      <c r="G88" s="29">
        <v>406.40834989172009</v>
      </c>
      <c r="H88" s="29">
        <v>396.68346652588593</v>
      </c>
      <c r="I88" s="29">
        <v>385.06273748453617</v>
      </c>
      <c r="J88" s="29">
        <v>370.45909809389718</v>
      </c>
      <c r="K88" s="29">
        <v>356.20718886825711</v>
      </c>
      <c r="L88" s="29">
        <v>338.34390866009068</v>
      </c>
      <c r="M88" s="29">
        <v>321.87573555164619</v>
      </c>
      <c r="N88" s="29">
        <v>302.93420920421386</v>
      </c>
      <c r="O88" s="29">
        <v>285.603171537187</v>
      </c>
      <c r="P88" s="29">
        <v>263.82992876815672</v>
      </c>
      <c r="Q88" s="29">
        <v>243.65411270302675</v>
      </c>
      <c r="R88" s="29">
        <v>221.94518872237833</v>
      </c>
      <c r="S88" s="29">
        <v>204.16273136222526</v>
      </c>
      <c r="T88" s="29">
        <v>187.83916257371203</v>
      </c>
      <c r="U88" s="29">
        <v>175.39630603864651</v>
      </c>
      <c r="V88" s="29">
        <v>165.23154507673314</v>
      </c>
      <c r="W88" s="29">
        <v>158.33056968178241</v>
      </c>
      <c r="X88" s="29">
        <v>151.05614536247512</v>
      </c>
      <c r="Y88" s="29">
        <v>146.16176779770851</v>
      </c>
      <c r="DA88" s="58" t="s">
        <v>1021</v>
      </c>
    </row>
    <row r="89" spans="1:105" ht="12" customHeight="1" x14ac:dyDescent="0.25">
      <c r="A89" s="28" t="s">
        <v>27</v>
      </c>
      <c r="B89" s="29">
        <v>392.87447835306659</v>
      </c>
      <c r="C89" s="29">
        <v>385.08555870952529</v>
      </c>
      <c r="D89" s="29">
        <v>376.11631387373194</v>
      </c>
      <c r="E89" s="29">
        <v>365.98029943381175</v>
      </c>
      <c r="F89" s="29">
        <v>353.8342667516801</v>
      </c>
      <c r="G89" s="29">
        <v>340.99811267084857</v>
      </c>
      <c r="H89" s="29">
        <v>327.59864654685629</v>
      </c>
      <c r="I89" s="29">
        <v>314.1016583683496</v>
      </c>
      <c r="J89" s="29">
        <v>297.27340239128023</v>
      </c>
      <c r="K89" s="29">
        <v>279.72582178116505</v>
      </c>
      <c r="L89" s="29">
        <v>260.72837161919415</v>
      </c>
      <c r="M89" s="29">
        <v>243.13713348858226</v>
      </c>
      <c r="N89" s="29">
        <v>228.73463134575812</v>
      </c>
      <c r="O89" s="29">
        <v>212.85333299665515</v>
      </c>
      <c r="P89" s="29">
        <v>200.05537813789655</v>
      </c>
      <c r="Q89" s="29">
        <v>188.84167669094739</v>
      </c>
      <c r="R89" s="29">
        <v>179.78884192048545</v>
      </c>
      <c r="S89" s="29">
        <v>173.20165112652674</v>
      </c>
      <c r="T89" s="29">
        <v>168.18734546845479</v>
      </c>
      <c r="U89" s="29">
        <v>165.2053656335849</v>
      </c>
      <c r="V89" s="29">
        <v>163.6171936606475</v>
      </c>
      <c r="W89" s="29">
        <v>161.84392589190182</v>
      </c>
      <c r="X89" s="29">
        <v>159.99444127946634</v>
      </c>
      <c r="Y89" s="29">
        <v>158.13445130952442</v>
      </c>
      <c r="DA89" s="58" t="s">
        <v>1022</v>
      </c>
    </row>
    <row r="90" spans="1:105" ht="12.95" customHeight="1" x14ac:dyDescent="0.25">
      <c r="A90" s="23" t="s">
        <v>108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DA90" s="57"/>
    </row>
    <row r="91" spans="1:105" ht="12" customHeight="1" x14ac:dyDescent="0.25">
      <c r="A91" s="30" t="s">
        <v>44</v>
      </c>
      <c r="B91" s="31">
        <v>67.42815255853462</v>
      </c>
      <c r="C91" s="31">
        <v>66.585274808411057</v>
      </c>
      <c r="D91" s="31">
        <v>65.47756514226819</v>
      </c>
      <c r="E91" s="31">
        <v>64.048742870385055</v>
      </c>
      <c r="F91" s="31">
        <v>62.424825661291891</v>
      </c>
      <c r="G91" s="31">
        <v>60.897045526271668</v>
      </c>
      <c r="H91" s="31">
        <v>59.458521065810245</v>
      </c>
      <c r="I91" s="31">
        <v>57.877023133703908</v>
      </c>
      <c r="J91" s="31">
        <v>56.113879439445427</v>
      </c>
      <c r="K91" s="31">
        <v>54.379630705669904</v>
      </c>
      <c r="L91" s="31">
        <v>51.907719618719909</v>
      </c>
      <c r="M91" s="31">
        <v>48.925401685129977</v>
      </c>
      <c r="N91" s="31">
        <v>45.560199289993108</v>
      </c>
      <c r="O91" s="31">
        <v>42.948630724389652</v>
      </c>
      <c r="P91" s="31">
        <v>40.032630030982858</v>
      </c>
      <c r="Q91" s="31">
        <v>36.575602562608381</v>
      </c>
      <c r="R91" s="31">
        <v>33.456136809685923</v>
      </c>
      <c r="S91" s="31">
        <v>30.501496774938985</v>
      </c>
      <c r="T91" s="31">
        <v>27.462777973984057</v>
      </c>
      <c r="U91" s="31">
        <v>24.765735037389984</v>
      </c>
      <c r="V91" s="31">
        <v>22.602314879964439</v>
      </c>
      <c r="W91" s="31">
        <v>20.727686798934371</v>
      </c>
      <c r="X91" s="31">
        <v>19.082198447831352</v>
      </c>
      <c r="Y91" s="31">
        <v>17.602027294112673</v>
      </c>
      <c r="DA91" s="59" t="s">
        <v>1023</v>
      </c>
    </row>
    <row r="92" spans="1:105" ht="12" customHeight="1" x14ac:dyDescent="0.25">
      <c r="A92" s="32" t="s">
        <v>25</v>
      </c>
      <c r="B92" s="33">
        <v>9447.5612238584981</v>
      </c>
      <c r="C92" s="33">
        <v>9336.6697868062893</v>
      </c>
      <c r="D92" s="33">
        <v>9224.5984558456748</v>
      </c>
      <c r="E92" s="33">
        <v>9125.2750906841138</v>
      </c>
      <c r="F92" s="33">
        <v>9032.476656434048</v>
      </c>
      <c r="G92" s="33">
        <v>8950.5071503698455</v>
      </c>
      <c r="H92" s="33">
        <v>8877.9043970411803</v>
      </c>
      <c r="I92" s="33">
        <v>8809.4955983416603</v>
      </c>
      <c r="J92" s="33">
        <v>8746.8703072716726</v>
      </c>
      <c r="K92" s="33">
        <v>8741.6827593714715</v>
      </c>
      <c r="L92" s="33">
        <v>8717.828574842446</v>
      </c>
      <c r="M92" s="33">
        <v>8684.0389829122196</v>
      </c>
      <c r="N92" s="33">
        <v>8613.145629266246</v>
      </c>
      <c r="O92" s="33">
        <v>8517.9983492049469</v>
      </c>
      <c r="P92" s="33">
        <v>8383.0884528021306</v>
      </c>
      <c r="Q92" s="33">
        <v>8245.8383880866568</v>
      </c>
      <c r="R92" s="33">
        <v>8060.2575792380867</v>
      </c>
      <c r="S92" s="33">
        <v>7876.6990466033412</v>
      </c>
      <c r="T92" s="33">
        <v>7686.9000861260638</v>
      </c>
      <c r="U92" s="33">
        <v>7502.9187672013386</v>
      </c>
      <c r="V92" s="33">
        <v>7318.4314487383217</v>
      </c>
      <c r="W92" s="33">
        <v>7194.57057163424</v>
      </c>
      <c r="X92" s="33">
        <v>7091.1237725233213</v>
      </c>
      <c r="Y92" s="33">
        <v>6995.3618486180312</v>
      </c>
      <c r="DA92" s="60" t="s">
        <v>1024</v>
      </c>
    </row>
    <row r="93" spans="1:105" s="2" customFormat="1" ht="12" customHeight="1" x14ac:dyDescent="0.25">
      <c r="DA93" s="9"/>
    </row>
    <row r="94" spans="1:105" ht="12.95" customHeight="1" x14ac:dyDescent="0.25">
      <c r="A94" s="18" t="s">
        <v>112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DA94" s="56"/>
    </row>
    <row r="95" spans="1:105" ht="12.95" customHeight="1" x14ac:dyDescent="0.25">
      <c r="A95" s="23" t="s">
        <v>110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DA95" s="57"/>
    </row>
    <row r="96" spans="1:105" ht="12" customHeight="1" x14ac:dyDescent="0.25">
      <c r="A96" s="28" t="s">
        <v>32</v>
      </c>
      <c r="B96" s="29"/>
      <c r="C96" s="29">
        <v>46.121659610729651</v>
      </c>
      <c r="D96" s="29">
        <v>43.503216301894049</v>
      </c>
      <c r="E96" s="29">
        <v>42.257174084930206</v>
      </c>
      <c r="F96" s="29">
        <v>40.972115159331288</v>
      </c>
      <c r="G96" s="29">
        <v>39.444398977327843</v>
      </c>
      <c r="H96" s="29">
        <v>38.321878212676921</v>
      </c>
      <c r="I96" s="29">
        <v>36.900953727379111</v>
      </c>
      <c r="J96" s="29">
        <v>36.000300531285106</v>
      </c>
      <c r="K96" s="29">
        <v>34.611352177047522</v>
      </c>
      <c r="L96" s="29">
        <v>32.903131014813845</v>
      </c>
      <c r="M96" s="29">
        <v>31.692801202219751</v>
      </c>
      <c r="N96" s="29">
        <v>29.9456503253211</v>
      </c>
      <c r="O96" s="29">
        <v>28.635522012968572</v>
      </c>
      <c r="P96" s="29">
        <v>26.533751208243487</v>
      </c>
      <c r="Q96" s="29">
        <v>24.916644638775384</v>
      </c>
      <c r="R96" s="29">
        <v>24.238548958361104</v>
      </c>
      <c r="S96" s="29">
        <v>23.766553265867788</v>
      </c>
      <c r="T96" s="29">
        <v>23.296937205650529</v>
      </c>
      <c r="U96" s="29">
        <v>22.813695038374725</v>
      </c>
      <c r="V96" s="29">
        <v>22.792256439874794</v>
      </c>
      <c r="W96" s="29">
        <v>21.971735208039302</v>
      </c>
      <c r="X96" s="29">
        <v>21.151213976203806</v>
      </c>
      <c r="Y96" s="29">
        <v>20.330692744368314</v>
      </c>
      <c r="DA96" s="58" t="s">
        <v>1025</v>
      </c>
    </row>
    <row r="97" spans="1:105" ht="12" customHeight="1" x14ac:dyDescent="0.25">
      <c r="A97" s="28" t="s">
        <v>47</v>
      </c>
      <c r="B97" s="29"/>
      <c r="C97" s="29">
        <v>706.43860961706059</v>
      </c>
      <c r="D97" s="29">
        <v>675.33895010469291</v>
      </c>
      <c r="E97" s="29">
        <v>659.00272981742444</v>
      </c>
      <c r="F97" s="29">
        <v>640.65064842336574</v>
      </c>
      <c r="G97" s="29">
        <v>616.45245283510928</v>
      </c>
      <c r="H97" s="29">
        <v>594.12397786045904</v>
      </c>
      <c r="I97" s="29">
        <v>569.4311750955045</v>
      </c>
      <c r="J97" s="29">
        <v>545.98429382052984</v>
      </c>
      <c r="K97" s="29">
        <v>525.73618630177339</v>
      </c>
      <c r="L97" s="29">
        <v>499.38206052732744</v>
      </c>
      <c r="M97" s="29">
        <v>483.61598330887443</v>
      </c>
      <c r="N97" s="29">
        <v>472.84757555623014</v>
      </c>
      <c r="O97" s="29">
        <v>458.96706331690183</v>
      </c>
      <c r="P97" s="29">
        <v>439.38216320160092</v>
      </c>
      <c r="Q97" s="29">
        <v>420.21333515705157</v>
      </c>
      <c r="R97" s="29">
        <v>408.14276996763948</v>
      </c>
      <c r="S97" s="29">
        <v>401.62976830870173</v>
      </c>
      <c r="T97" s="29">
        <v>384.66090515251875</v>
      </c>
      <c r="U97" s="29">
        <v>377.95997216870404</v>
      </c>
      <c r="V97" s="29">
        <v>371.64959843185306</v>
      </c>
      <c r="W97" s="29">
        <v>367.93310244753451</v>
      </c>
      <c r="X97" s="29">
        <v>364.21660646321601</v>
      </c>
      <c r="Y97" s="29">
        <v>360.50011047889745</v>
      </c>
      <c r="DA97" s="58" t="s">
        <v>1026</v>
      </c>
    </row>
    <row r="98" spans="1:105" ht="12" customHeight="1" x14ac:dyDescent="0.25">
      <c r="A98" s="28" t="s">
        <v>46</v>
      </c>
      <c r="B98" s="29"/>
      <c r="C98" s="29">
        <v>1795.4731832332104</v>
      </c>
      <c r="D98" s="29">
        <v>1762.9245281198857</v>
      </c>
      <c r="E98" s="29">
        <v>1750.662529353121</v>
      </c>
      <c r="F98" s="29">
        <v>1727.1639969278174</v>
      </c>
      <c r="G98" s="29">
        <v>1721.6023924205513</v>
      </c>
      <c r="H98" s="29">
        <v>1716.1904364730315</v>
      </c>
      <c r="I98" s="29">
        <v>1708.4651393172835</v>
      </c>
      <c r="J98" s="29">
        <v>1694.4453042392156</v>
      </c>
      <c r="K98" s="29">
        <v>1680.8313461088469</v>
      </c>
      <c r="L98" s="29">
        <v>1666.4410615137001</v>
      </c>
      <c r="M98" s="29">
        <v>1620.8737099364894</v>
      </c>
      <c r="N98" s="29">
        <v>1546.2643048022874</v>
      </c>
      <c r="O98" s="29">
        <v>1432.2122709888208</v>
      </c>
      <c r="P98" s="29">
        <v>1286.2397371753063</v>
      </c>
      <c r="Q98" s="29">
        <v>1106.0136882117251</v>
      </c>
      <c r="R98" s="29">
        <v>1044.3102375204271</v>
      </c>
      <c r="S98" s="29">
        <v>1013.8321342595694</v>
      </c>
      <c r="T98" s="29">
        <v>995.44098565156924</v>
      </c>
      <c r="U98" s="29">
        <v>970.91818098783699</v>
      </c>
      <c r="V98" s="29">
        <v>958.90705097943703</v>
      </c>
      <c r="W98" s="29">
        <v>949.31798046964263</v>
      </c>
      <c r="X98" s="29">
        <v>939.72890995984824</v>
      </c>
      <c r="Y98" s="29">
        <v>930.13983945005384</v>
      </c>
      <c r="DA98" s="58" t="s">
        <v>1027</v>
      </c>
    </row>
    <row r="99" spans="1:105" ht="12" customHeight="1" x14ac:dyDescent="0.25">
      <c r="A99" s="28" t="s">
        <v>45</v>
      </c>
      <c r="B99" s="29"/>
      <c r="C99" s="29">
        <v>701.04658242490473</v>
      </c>
      <c r="D99" s="29">
        <v>684.68086666344686</v>
      </c>
      <c r="E99" s="29">
        <v>676.98312266466064</v>
      </c>
      <c r="F99" s="29">
        <v>667.74771663087301</v>
      </c>
      <c r="G99" s="29">
        <v>655.4943086135612</v>
      </c>
      <c r="H99" s="29">
        <v>641.21789216223522</v>
      </c>
      <c r="I99" s="29">
        <v>617.78569310959404</v>
      </c>
      <c r="J99" s="29">
        <v>599.95454691881071</v>
      </c>
      <c r="K99" s="29">
        <v>578.39209438383455</v>
      </c>
      <c r="L99" s="29">
        <v>557.373459121569</v>
      </c>
      <c r="M99" s="29">
        <v>541.40873836221442</v>
      </c>
      <c r="N99" s="29">
        <v>531.67483135166617</v>
      </c>
      <c r="O99" s="29">
        <v>509.24642414623111</v>
      </c>
      <c r="P99" s="29">
        <v>504.26368825717731</v>
      </c>
      <c r="Q99" s="29">
        <v>503.76485515037433</v>
      </c>
      <c r="R99" s="29">
        <v>498.74572282619579</v>
      </c>
      <c r="S99" s="29">
        <v>491.9042483738138</v>
      </c>
      <c r="T99" s="29">
        <v>491.83155304477333</v>
      </c>
      <c r="U99" s="29">
        <v>484.73948537923297</v>
      </c>
      <c r="V99" s="29">
        <v>476.47719608609589</v>
      </c>
      <c r="W99" s="29">
        <v>473.61833290957929</v>
      </c>
      <c r="X99" s="29">
        <v>470.75946973306276</v>
      </c>
      <c r="Y99" s="29">
        <v>467.90060655654617</v>
      </c>
      <c r="DA99" s="58" t="s">
        <v>1028</v>
      </c>
    </row>
    <row r="100" spans="1:105" ht="12.95" customHeight="1" x14ac:dyDescent="0.25">
      <c r="A100" s="23" t="s">
        <v>109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DA100" s="57"/>
    </row>
    <row r="101" spans="1:105" ht="12" customHeight="1" x14ac:dyDescent="0.25">
      <c r="A101" s="28" t="s">
        <v>28</v>
      </c>
      <c r="B101" s="29"/>
      <c r="C101" s="29">
        <v>409.60316516960819</v>
      </c>
      <c r="D101" s="29">
        <v>404.90849057788517</v>
      </c>
      <c r="E101" s="29">
        <v>399.37602833359563</v>
      </c>
      <c r="F101" s="29">
        <v>389.77024795355555</v>
      </c>
      <c r="G101" s="29">
        <v>374.35383575061564</v>
      </c>
      <c r="H101" s="29">
        <v>361.88941144817028</v>
      </c>
      <c r="I101" s="29">
        <v>344.00945559719378</v>
      </c>
      <c r="J101" s="29">
        <v>329.7545850328267</v>
      </c>
      <c r="K101" s="29">
        <v>304.30565723829193</v>
      </c>
      <c r="L101" s="29">
        <v>285.55911417843737</v>
      </c>
      <c r="M101" s="29">
        <v>265.74777157592331</v>
      </c>
      <c r="N101" s="29">
        <v>241.25724199772247</v>
      </c>
      <c r="O101" s="29">
        <v>219.39876871910428</v>
      </c>
      <c r="P101" s="29">
        <v>197.5153380915288</v>
      </c>
      <c r="Q101" s="29">
        <v>176.96117623468581</v>
      </c>
      <c r="R101" s="29">
        <v>158.6367265239011</v>
      </c>
      <c r="S101" s="29">
        <v>154.92345142225392</v>
      </c>
      <c r="T101" s="29">
        <v>150.6535417196298</v>
      </c>
      <c r="U101" s="29">
        <v>146.61859245901803</v>
      </c>
      <c r="V101" s="29">
        <v>144.88526688647863</v>
      </c>
      <c r="W101" s="29">
        <v>141.98756154874906</v>
      </c>
      <c r="X101" s="29">
        <v>139.08985621101948</v>
      </c>
      <c r="Y101" s="29">
        <v>136.1921508732899</v>
      </c>
      <c r="DA101" s="58" t="s">
        <v>1029</v>
      </c>
    </row>
    <row r="102" spans="1:105" ht="12" customHeight="1" x14ac:dyDescent="0.25">
      <c r="A102" s="28" t="s">
        <v>27</v>
      </c>
      <c r="B102" s="29"/>
      <c r="C102" s="29">
        <v>365.378702403803</v>
      </c>
      <c r="D102" s="29">
        <v>353.98425828555787</v>
      </c>
      <c r="E102" s="29">
        <v>345.00200314412353</v>
      </c>
      <c r="F102" s="29">
        <v>332.74858648498184</v>
      </c>
      <c r="G102" s="29">
        <v>320.15959585727268</v>
      </c>
      <c r="H102" s="29">
        <v>302.41576029207107</v>
      </c>
      <c r="I102" s="29">
        <v>283.53332038896849</v>
      </c>
      <c r="J102" s="29">
        <v>265.43879869626289</v>
      </c>
      <c r="K102" s="29">
        <v>245.83536319033857</v>
      </c>
      <c r="L102" s="29">
        <v>224.00756846172081</v>
      </c>
      <c r="M102" s="29">
        <v>213.58352594430809</v>
      </c>
      <c r="N102" s="29">
        <v>204.10058285055217</v>
      </c>
      <c r="O102" s="29">
        <v>191.16904965818404</v>
      </c>
      <c r="P102" s="29">
        <v>179.79006274606616</v>
      </c>
      <c r="Q102" s="29">
        <v>168.02937040313276</v>
      </c>
      <c r="R102" s="29">
        <v>167.38427318358268</v>
      </c>
      <c r="S102" s="29">
        <v>166.13020990963267</v>
      </c>
      <c r="T102" s="29">
        <v>164.10664732152028</v>
      </c>
      <c r="U102" s="29">
        <v>161.92584423299638</v>
      </c>
      <c r="V102" s="29">
        <v>159.84946376369768</v>
      </c>
      <c r="W102" s="29">
        <v>158.25096912606071</v>
      </c>
      <c r="X102" s="29">
        <v>156.65247448842374</v>
      </c>
      <c r="Y102" s="29">
        <v>155.05397985078676</v>
      </c>
      <c r="DA102" s="58" t="s">
        <v>1030</v>
      </c>
    </row>
    <row r="103" spans="1:105" ht="12.95" customHeight="1" x14ac:dyDescent="0.25">
      <c r="A103" s="23" t="s">
        <v>108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DA103" s="57"/>
    </row>
    <row r="104" spans="1:105" ht="12" customHeight="1" x14ac:dyDescent="0.25">
      <c r="A104" s="30" t="s">
        <v>44</v>
      </c>
      <c r="B104" s="31"/>
      <c r="C104" s="31">
        <v>64.257100537663987</v>
      </c>
      <c r="D104" s="31">
        <v>63.164903149902734</v>
      </c>
      <c r="E104" s="31">
        <v>61.554869635125385</v>
      </c>
      <c r="F104" s="31">
        <v>59.915089095352869</v>
      </c>
      <c r="G104" s="31">
        <v>58.528982254456906</v>
      </c>
      <c r="H104" s="31">
        <v>57.004466380643514</v>
      </c>
      <c r="I104" s="31">
        <v>55.584448914663305</v>
      </c>
      <c r="J104" s="31">
        <v>53.490045521343497</v>
      </c>
      <c r="K104" s="31">
        <v>51.447748523894241</v>
      </c>
      <c r="L104" s="31">
        <v>46.851490411061903</v>
      </c>
      <c r="M104" s="31">
        <v>42.937951322165297</v>
      </c>
      <c r="N104" s="31">
        <v>38.472010936122963</v>
      </c>
      <c r="O104" s="31">
        <v>35.377027097534068</v>
      </c>
      <c r="P104" s="31">
        <v>30.429410336871115</v>
      </c>
      <c r="Q104" s="31">
        <v>27.37499256796842</v>
      </c>
      <c r="R104" s="31">
        <v>23.644082738327604</v>
      </c>
      <c r="S104" s="31">
        <v>18.885338507608889</v>
      </c>
      <c r="T104" s="31">
        <v>14.895867222695287</v>
      </c>
      <c r="U104" s="31">
        <v>12.005739306681416</v>
      </c>
      <c r="V104" s="31">
        <v>10.794783439633333</v>
      </c>
      <c r="W104" s="31">
        <v>10.147096433255333</v>
      </c>
      <c r="X104" s="31">
        <v>9.4994094268773317</v>
      </c>
      <c r="Y104" s="31">
        <v>8.8517224204993319</v>
      </c>
      <c r="DA104" s="59" t="s">
        <v>1031</v>
      </c>
    </row>
    <row r="105" spans="1:105" ht="12" customHeight="1" x14ac:dyDescent="0.25">
      <c r="A105" s="32" t="s">
        <v>25</v>
      </c>
      <c r="B105" s="33"/>
      <c r="C105" s="33">
        <v>8756.4610124478768</v>
      </c>
      <c r="D105" s="33">
        <v>8754.5440376823371</v>
      </c>
      <c r="E105" s="33">
        <v>8753.5195885852809</v>
      </c>
      <c r="F105" s="33">
        <v>8750.1694995404596</v>
      </c>
      <c r="G105" s="33">
        <v>8744.2822688791366</v>
      </c>
      <c r="H105" s="33">
        <v>8742.4597276814366</v>
      </c>
      <c r="I105" s="33">
        <v>8741.3680771552154</v>
      </c>
      <c r="J105" s="33">
        <v>8737.7281098976564</v>
      </c>
      <c r="K105" s="33">
        <v>8717.4113955551184</v>
      </c>
      <c r="L105" s="33">
        <v>8595.1038668695601</v>
      </c>
      <c r="M105" s="33">
        <v>8513.2187816217975</v>
      </c>
      <c r="N105" s="33">
        <v>8287.3210868330734</v>
      </c>
      <c r="O105" s="33">
        <v>8004.4741772608095</v>
      </c>
      <c r="P105" s="33">
        <v>7669.4975818162466</v>
      </c>
      <c r="Q105" s="33">
        <v>7589.6677917399647</v>
      </c>
      <c r="R105" s="33">
        <v>7468.864704985438</v>
      </c>
      <c r="S105" s="33">
        <v>7321.2414231324428</v>
      </c>
      <c r="T105" s="33">
        <v>7161.6879569753364</v>
      </c>
      <c r="U105" s="33">
        <v>7003.9528145057384</v>
      </c>
      <c r="V105" s="33">
        <v>6851.8812612528754</v>
      </c>
      <c r="W105" s="33">
        <v>6783.3624486403469</v>
      </c>
      <c r="X105" s="33">
        <v>6714.8436360278174</v>
      </c>
      <c r="Y105" s="33">
        <v>6646.3248234152888</v>
      </c>
      <c r="DA105" s="60" t="s">
        <v>1032</v>
      </c>
    </row>
    <row r="106" spans="1:105" s="2" customFormat="1" ht="12" customHeight="1" x14ac:dyDescent="0.25">
      <c r="DA106" s="9"/>
    </row>
    <row r="107" spans="1:105" ht="12.95" customHeight="1" x14ac:dyDescent="0.25">
      <c r="A107" s="18" t="s">
        <v>111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DA107" s="61"/>
    </row>
    <row r="108" spans="1:105" ht="12.95" customHeight="1" x14ac:dyDescent="0.25">
      <c r="A108" s="23" t="s">
        <v>110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DA108" s="57"/>
    </row>
    <row r="109" spans="1:105" ht="12" customHeight="1" x14ac:dyDescent="0.25">
      <c r="A109" s="28" t="s">
        <v>32</v>
      </c>
      <c r="B109" s="43">
        <f>B31/RES_summary!B$6</f>
        <v>1.1245349251766599</v>
      </c>
      <c r="C109" s="43">
        <f>C31/RES_summary!C$6</f>
        <v>1.1277947994175919</v>
      </c>
      <c r="D109" s="43">
        <f>D31/RES_summary!D$6</f>
        <v>1.1348679909698676</v>
      </c>
      <c r="E109" s="43">
        <f>E31/RES_summary!E$6</f>
        <v>1.1442934759503789</v>
      </c>
      <c r="F109" s="43">
        <f>F31/RES_summary!F$6</f>
        <v>1.1561011769188083</v>
      </c>
      <c r="G109" s="43">
        <f>G31/RES_summary!G$6</f>
        <v>1.1678664222844368</v>
      </c>
      <c r="H109" s="43">
        <f>H31/RES_summary!H$6</f>
        <v>1.1831597187722318</v>
      </c>
      <c r="I109" s="43">
        <f>I31/RES_summary!I$6</f>
        <v>1.2145483304720202</v>
      </c>
      <c r="J109" s="43">
        <f>J31/RES_summary!J$6</f>
        <v>1.2497706471722783</v>
      </c>
      <c r="K109" s="43">
        <f>K31/RES_summary!K$6</f>
        <v>1.2822952791139948</v>
      </c>
      <c r="L109" s="43">
        <f>L31/RES_summary!L$6</f>
        <v>1.3069799091574095</v>
      </c>
      <c r="M109" s="43">
        <f>M31/RES_summary!M$6</f>
        <v>1.3374496599986796</v>
      </c>
      <c r="N109" s="43">
        <f>N31/RES_summary!N$6</f>
        <v>1.369629974774659</v>
      </c>
      <c r="O109" s="43">
        <f>O31/RES_summary!O$6</f>
        <v>1.3923267683151208</v>
      </c>
      <c r="P109" s="43">
        <f>P31/RES_summary!P$6</f>
        <v>1.418633587448761</v>
      </c>
      <c r="Q109" s="43">
        <f>Q31/RES_summary!Q$6</f>
        <v>1.4432569245760576</v>
      </c>
      <c r="R109" s="43">
        <f>R31/RES_summary!R$6</f>
        <v>1.4546039942761153</v>
      </c>
      <c r="S109" s="43">
        <f>S31/RES_summary!S$6</f>
        <v>1.4657546453779757</v>
      </c>
      <c r="T109" s="43">
        <f>T31/RES_summary!T$6</f>
        <v>1.4763828595856388</v>
      </c>
      <c r="U109" s="43">
        <f>U31/RES_summary!U$6</f>
        <v>1.4854812330619307</v>
      </c>
      <c r="V109" s="43">
        <f>V31/RES_summary!V$6</f>
        <v>1.4937813501286568</v>
      </c>
      <c r="W109" s="43">
        <f>W31/RES_summary!W$6</f>
        <v>1.5019137794952602</v>
      </c>
      <c r="X109" s="43">
        <f>X31/RES_summary!X$6</f>
        <v>1.510143496035339</v>
      </c>
      <c r="Y109" s="43">
        <f>Y31/RES_summary!Y$6</f>
        <v>1.5161472194611003</v>
      </c>
      <c r="DA109" s="58" t="s">
        <v>1033</v>
      </c>
    </row>
    <row r="110" spans="1:105" ht="12" customHeight="1" x14ac:dyDescent="0.25">
      <c r="A110" s="28" t="s">
        <v>47</v>
      </c>
      <c r="B110" s="43">
        <f>B32/RES_summary!B$6</f>
        <v>0.94844639869824754</v>
      </c>
      <c r="C110" s="43">
        <f>C32/RES_summary!C$6</f>
        <v>0.94952612350266641</v>
      </c>
      <c r="D110" s="43">
        <f>D32/RES_summary!D$6</f>
        <v>0.9504127188891891</v>
      </c>
      <c r="E110" s="43">
        <f>E32/RES_summary!E$6</f>
        <v>0.9515904124614194</v>
      </c>
      <c r="F110" s="43">
        <f>F32/RES_summary!F$6</f>
        <v>0.95206188555479176</v>
      </c>
      <c r="G110" s="43">
        <f>G32/RES_summary!G$6</f>
        <v>0.95311486636186027</v>
      </c>
      <c r="H110" s="43">
        <f>H32/RES_summary!H$6</f>
        <v>0.95440978335605364</v>
      </c>
      <c r="I110" s="43">
        <f>I32/RES_summary!I$6</f>
        <v>0.95610809976659406</v>
      </c>
      <c r="J110" s="43">
        <f>J32/RES_summary!J$6</f>
        <v>0.95774490186588457</v>
      </c>
      <c r="K110" s="43">
        <f>K32/RES_summary!K$6</f>
        <v>0.95965362456650627</v>
      </c>
      <c r="L110" s="43">
        <f>L32/RES_summary!L$6</f>
        <v>0.962029838558767</v>
      </c>
      <c r="M110" s="43">
        <f>M32/RES_summary!M$6</f>
        <v>0.96461015382584014</v>
      </c>
      <c r="N110" s="43">
        <f>N32/RES_summary!N$6</f>
        <v>0.96672183036359838</v>
      </c>
      <c r="O110" s="43">
        <f>O32/RES_summary!O$6</f>
        <v>0.96873750059997121</v>
      </c>
      <c r="P110" s="43">
        <f>P32/RES_summary!P$6</f>
        <v>0.97071567073209242</v>
      </c>
      <c r="Q110" s="43">
        <f>Q32/RES_summary!Q$6</f>
        <v>0.97231103542531239</v>
      </c>
      <c r="R110" s="43">
        <f>R32/RES_summary!R$6</f>
        <v>0.97377278666085987</v>
      </c>
      <c r="S110" s="43">
        <f>S32/RES_summary!S$6</f>
        <v>0.97518982518567687</v>
      </c>
      <c r="T110" s="43">
        <f>T32/RES_summary!T$6</f>
        <v>0.97657552969226968</v>
      </c>
      <c r="U110" s="43">
        <f>U32/RES_summary!U$6</f>
        <v>0.97790596751433279</v>
      </c>
      <c r="V110" s="43">
        <f>V32/RES_summary!V$6</f>
        <v>0.97922099724162281</v>
      </c>
      <c r="W110" s="43">
        <f>W32/RES_summary!W$6</f>
        <v>0.98066700802570939</v>
      </c>
      <c r="X110" s="43">
        <f>X32/RES_summary!X$6</f>
        <v>0.98217411583943803</v>
      </c>
      <c r="Y110" s="43">
        <f>Y32/RES_summary!Y$6</f>
        <v>0.98358557518624212</v>
      </c>
      <c r="DA110" s="58" t="s">
        <v>1034</v>
      </c>
    </row>
    <row r="111" spans="1:105" ht="12" customHeight="1" x14ac:dyDescent="0.25">
      <c r="A111" s="28" t="s">
        <v>46</v>
      </c>
      <c r="B111" s="43">
        <f>B33/RES_summary!B$6</f>
        <v>0.29300856560411737</v>
      </c>
      <c r="C111" s="43">
        <f>C33/RES_summary!C$6</f>
        <v>0.29857345755656595</v>
      </c>
      <c r="D111" s="43">
        <f>D33/RES_summary!D$6</f>
        <v>0.30567346832044767</v>
      </c>
      <c r="E111" s="43">
        <f>E33/RES_summary!E$6</f>
        <v>0.31218168368604976</v>
      </c>
      <c r="F111" s="43">
        <f>F33/RES_summary!F$6</f>
        <v>0.32207074764574828</v>
      </c>
      <c r="G111" s="43">
        <f>G33/RES_summary!G$6</f>
        <v>0.33371467703277002</v>
      </c>
      <c r="H111" s="43">
        <f>H33/RES_summary!H$6</f>
        <v>0.34515184153316031</v>
      </c>
      <c r="I111" s="43">
        <f>I33/RES_summary!I$6</f>
        <v>0.35740051310738602</v>
      </c>
      <c r="J111" s="43">
        <f>J33/RES_summary!J$6</f>
        <v>0.369568672209661</v>
      </c>
      <c r="K111" s="43">
        <f>K33/RES_summary!K$6</f>
        <v>0.38068436066674127</v>
      </c>
      <c r="L111" s="43">
        <f>L33/RES_summary!L$6</f>
        <v>0.3931476787506592</v>
      </c>
      <c r="M111" s="43">
        <f>M33/RES_summary!M$6</f>
        <v>0.40003961180431769</v>
      </c>
      <c r="N111" s="43">
        <f>N33/RES_summary!N$6</f>
        <v>0.40619547229229264</v>
      </c>
      <c r="O111" s="43">
        <f>O33/RES_summary!O$6</f>
        <v>0.41044109882725627</v>
      </c>
      <c r="P111" s="43">
        <f>P33/RES_summary!P$6</f>
        <v>0.41743353944684103</v>
      </c>
      <c r="Q111" s="43">
        <f>Q33/RES_summary!Q$6</f>
        <v>0.42494808708294546</v>
      </c>
      <c r="R111" s="43">
        <f>R33/RES_summary!R$6</f>
        <v>0.43080321035276553</v>
      </c>
      <c r="S111" s="43">
        <f>S33/RES_summary!S$6</f>
        <v>0.43646118532039052</v>
      </c>
      <c r="T111" s="43">
        <f>T33/RES_summary!T$6</f>
        <v>0.44175642885957361</v>
      </c>
      <c r="U111" s="43">
        <f>U33/RES_summary!U$6</f>
        <v>0.44644470292323768</v>
      </c>
      <c r="V111" s="43">
        <f>V33/RES_summary!V$6</f>
        <v>0.45049248465236635</v>
      </c>
      <c r="W111" s="43">
        <f>W33/RES_summary!W$6</f>
        <v>0.45409899600836234</v>
      </c>
      <c r="X111" s="43">
        <f>X33/RES_summary!X$6</f>
        <v>0.4574423134963097</v>
      </c>
      <c r="Y111" s="43">
        <f>Y33/RES_summary!Y$6</f>
        <v>0.46003409540299911</v>
      </c>
      <c r="DA111" s="58" t="s">
        <v>1035</v>
      </c>
    </row>
    <row r="112" spans="1:105" ht="12" customHeight="1" x14ac:dyDescent="0.25">
      <c r="A112" s="28" t="s">
        <v>45</v>
      </c>
      <c r="B112" s="43">
        <f>B34/RES_summary!B$6</f>
        <v>0.35808704555219351</v>
      </c>
      <c r="C112" s="43">
        <f>C34/RES_summary!C$6</f>
        <v>0.36035605498932549</v>
      </c>
      <c r="D112" s="43">
        <f>D34/RES_summary!D$6</f>
        <v>0.36447392505687415</v>
      </c>
      <c r="E112" s="43">
        <f>E34/RES_summary!E$6</f>
        <v>0.36653884415573373</v>
      </c>
      <c r="F112" s="43">
        <f>F34/RES_summary!F$6</f>
        <v>0.37049337827876661</v>
      </c>
      <c r="G112" s="43">
        <f>G34/RES_summary!G$6</f>
        <v>0.37249088601985941</v>
      </c>
      <c r="H112" s="43">
        <f>H34/RES_summary!H$6</f>
        <v>0.37595335657026124</v>
      </c>
      <c r="I112" s="43">
        <f>I34/RES_summary!I$6</f>
        <v>0.38006982889990548</v>
      </c>
      <c r="J112" s="43">
        <f>J34/RES_summary!J$6</f>
        <v>0.38500213099477726</v>
      </c>
      <c r="K112" s="43">
        <f>K34/RES_summary!K$6</f>
        <v>0.3891619588320841</v>
      </c>
      <c r="L112" s="43">
        <f>L34/RES_summary!L$6</f>
        <v>0.39468894068012861</v>
      </c>
      <c r="M112" s="43">
        <f>M34/RES_summary!M$6</f>
        <v>0.39860698488149471</v>
      </c>
      <c r="N112" s="43">
        <f>N34/RES_summary!N$6</f>
        <v>0.40385931650572793</v>
      </c>
      <c r="O112" s="43">
        <f>O34/RES_summary!O$6</f>
        <v>0.41092107578836218</v>
      </c>
      <c r="P112" s="43">
        <f>P34/RES_summary!P$6</f>
        <v>0.41584505485482576</v>
      </c>
      <c r="Q112" s="43">
        <f>Q34/RES_summary!Q$6</f>
        <v>0.42499789857757053</v>
      </c>
      <c r="R112" s="43">
        <f>R34/RES_summary!R$6</f>
        <v>0.43393890375163319</v>
      </c>
      <c r="S112" s="43">
        <f>S34/RES_summary!S$6</f>
        <v>0.44238563627927274</v>
      </c>
      <c r="T112" s="43">
        <f>T34/RES_summary!T$6</f>
        <v>0.45027907060757316</v>
      </c>
      <c r="U112" s="43">
        <f>U34/RES_summary!U$6</f>
        <v>0.45758618857274441</v>
      </c>
      <c r="V112" s="43">
        <f>V34/RES_summary!V$6</f>
        <v>0.46421201008414065</v>
      </c>
      <c r="W112" s="43">
        <f>W34/RES_summary!W$6</f>
        <v>0.47055495361949029</v>
      </c>
      <c r="X112" s="43">
        <f>X34/RES_summary!X$6</f>
        <v>0.47677998189151372</v>
      </c>
      <c r="Y112" s="43">
        <f>Y34/RES_summary!Y$6</f>
        <v>0.48230298949348555</v>
      </c>
      <c r="DA112" s="58" t="s">
        <v>1036</v>
      </c>
    </row>
    <row r="113" spans="1:105" ht="12.95" customHeight="1" x14ac:dyDescent="0.25">
      <c r="A113" s="23" t="s">
        <v>109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DA113" s="57"/>
    </row>
    <row r="114" spans="1:105" ht="12" customHeight="1" x14ac:dyDescent="0.25">
      <c r="A114" s="28" t="s">
        <v>28</v>
      </c>
      <c r="B114" s="43">
        <f>B36/RES_summary!B$6</f>
        <v>0.77711778221224259</v>
      </c>
      <c r="C114" s="43">
        <f>C36/RES_summary!C$6</f>
        <v>0.82865850811199304</v>
      </c>
      <c r="D114" s="43">
        <f>D36/RES_summary!D$6</f>
        <v>0.92769262606239644</v>
      </c>
      <c r="E114" s="43">
        <f>E36/RES_summary!E$6</f>
        <v>0.99909770184476121</v>
      </c>
      <c r="F114" s="43">
        <f>F36/RES_summary!F$6</f>
        <v>1.0859981017104618</v>
      </c>
      <c r="G114" s="43">
        <f>G36/RES_summary!G$6</f>
        <v>1.166019338903491</v>
      </c>
      <c r="H114" s="43">
        <f>H36/RES_summary!H$6</f>
        <v>1.2607302622204513</v>
      </c>
      <c r="I114" s="43">
        <f>I36/RES_summary!I$6</f>
        <v>1.3406186414369932</v>
      </c>
      <c r="J114" s="43">
        <f>J36/RES_summary!J$6</f>
        <v>1.4374986647326986</v>
      </c>
      <c r="K114" s="43">
        <f>K36/RES_summary!K$6</f>
        <v>1.5488572196618748</v>
      </c>
      <c r="L114" s="43">
        <f>L36/RES_summary!L$6</f>
        <v>1.673501920132028</v>
      </c>
      <c r="M114" s="43">
        <f>M36/RES_summary!M$6</f>
        <v>1.7787386805662275</v>
      </c>
      <c r="N114" s="43">
        <f>N36/RES_summary!N$6</f>
        <v>1.8964331280559741</v>
      </c>
      <c r="O114" s="43">
        <f>O36/RES_summary!O$6</f>
        <v>2.0161355943291119</v>
      </c>
      <c r="P114" s="43">
        <f>P36/RES_summary!P$6</f>
        <v>2.2425098645529138</v>
      </c>
      <c r="Q114" s="43">
        <f>Q36/RES_summary!Q$6</f>
        <v>2.4466215346503293</v>
      </c>
      <c r="R114" s="43">
        <f>R36/RES_summary!R$6</f>
        <v>2.6299264483472871</v>
      </c>
      <c r="S114" s="43">
        <f>S36/RES_summary!S$6</f>
        <v>2.820864517629778</v>
      </c>
      <c r="T114" s="43">
        <f>T36/RES_summary!T$6</f>
        <v>2.9551407010892392</v>
      </c>
      <c r="U114" s="43">
        <f>U36/RES_summary!U$6</f>
        <v>3.0771000020867065</v>
      </c>
      <c r="V114" s="43">
        <f>V36/RES_summary!V$6</f>
        <v>3.1706039720399821</v>
      </c>
      <c r="W114" s="43">
        <f>W36/RES_summary!W$6</f>
        <v>3.2166273496271058</v>
      </c>
      <c r="X114" s="43">
        <f>X36/RES_summary!X$6</f>
        <v>3.2586193048300638</v>
      </c>
      <c r="Y114" s="43">
        <f>Y36/RES_summary!Y$6</f>
        <v>3.296880564092691</v>
      </c>
      <c r="DA114" s="58" t="s">
        <v>1037</v>
      </c>
    </row>
    <row r="115" spans="1:105" ht="12" customHeight="1" x14ac:dyDescent="0.25">
      <c r="A115" s="28" t="s">
        <v>27</v>
      </c>
      <c r="B115" s="43">
        <f>B37/RES_summary!B$6</f>
        <v>0.38077124825727843</v>
      </c>
      <c r="C115" s="43">
        <f>C37/RES_summary!C$6</f>
        <v>0.42227876394971575</v>
      </c>
      <c r="D115" s="43">
        <f>D37/RES_summary!D$6</f>
        <v>0.45588261543845543</v>
      </c>
      <c r="E115" s="43">
        <f>E37/RES_summary!E$6</f>
        <v>0.49812055194430183</v>
      </c>
      <c r="F115" s="43">
        <f>F37/RES_summary!F$6</f>
        <v>0.56136505688190474</v>
      </c>
      <c r="G115" s="43">
        <f>G37/RES_summary!G$6</f>
        <v>0.63194578583365635</v>
      </c>
      <c r="H115" s="43">
        <f>H37/RES_summary!H$6</f>
        <v>0.68910283127643301</v>
      </c>
      <c r="I115" s="43">
        <f>I37/RES_summary!I$6</f>
        <v>0.73184998621480402</v>
      </c>
      <c r="J115" s="43">
        <f>J37/RES_summary!J$6</f>
        <v>0.7837079614281256</v>
      </c>
      <c r="K115" s="43">
        <f>K37/RES_summary!K$6</f>
        <v>0.83206004904889341</v>
      </c>
      <c r="L115" s="43">
        <f>L37/RES_summary!L$6</f>
        <v>0.88003949684462368</v>
      </c>
      <c r="M115" s="43">
        <f>M37/RES_summary!M$6</f>
        <v>0.93250053003048983</v>
      </c>
      <c r="N115" s="43">
        <f>N37/RES_summary!N$6</f>
        <v>0.99861813354349582</v>
      </c>
      <c r="O115" s="43">
        <f>O37/RES_summary!O$6</f>
        <v>1.1035828129832832</v>
      </c>
      <c r="P115" s="43">
        <f>P37/RES_summary!P$6</f>
        <v>1.1940796113816796</v>
      </c>
      <c r="Q115" s="43">
        <f>Q37/RES_summary!Q$6</f>
        <v>1.3107520261746168</v>
      </c>
      <c r="R115" s="43">
        <f>R37/RES_summary!R$6</f>
        <v>1.4878661899367427</v>
      </c>
      <c r="S115" s="43">
        <f>S37/RES_summary!S$6</f>
        <v>1.6718204310881395</v>
      </c>
      <c r="T115" s="43">
        <f>T37/RES_summary!T$6</f>
        <v>1.8414623375523196</v>
      </c>
      <c r="U115" s="43">
        <f>U37/RES_summary!U$6</f>
        <v>2.0027216616207948</v>
      </c>
      <c r="V115" s="43">
        <f>V37/RES_summary!V$6</f>
        <v>2.1458229063612588</v>
      </c>
      <c r="W115" s="43">
        <f>W37/RES_summary!W$6</f>
        <v>2.237881424442612</v>
      </c>
      <c r="X115" s="43">
        <f>X37/RES_summary!X$6</f>
        <v>2.3095079803025982</v>
      </c>
      <c r="Y115" s="43">
        <f>Y37/RES_summary!Y$6</f>
        <v>2.3647283831587886</v>
      </c>
      <c r="DA115" s="58" t="s">
        <v>1038</v>
      </c>
    </row>
    <row r="116" spans="1:105" ht="12.95" customHeight="1" x14ac:dyDescent="0.25">
      <c r="A116" s="23" t="s">
        <v>108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DA116" s="57"/>
    </row>
    <row r="117" spans="1:105" ht="12" customHeight="1" x14ac:dyDescent="0.25">
      <c r="A117" s="30" t="s">
        <v>44</v>
      </c>
      <c r="B117" s="44">
        <f>B39/RES_summary!B$6</f>
        <v>17.158576243200358</v>
      </c>
      <c r="C117" s="44">
        <f>C39/RES_summary!C$6</f>
        <v>17.339483148131698</v>
      </c>
      <c r="D117" s="44">
        <f>D39/RES_summary!D$6</f>
        <v>17.700525277765117</v>
      </c>
      <c r="E117" s="44">
        <f>E39/RES_summary!E$6</f>
        <v>17.996825778573239</v>
      </c>
      <c r="F117" s="44">
        <f>F39/RES_summary!F$6</f>
        <v>18.429705860511312</v>
      </c>
      <c r="G117" s="44">
        <f>G39/RES_summary!G$6</f>
        <v>18.723766039877304</v>
      </c>
      <c r="H117" s="44">
        <f>H39/RES_summary!H$6</f>
        <v>19.19888995865508</v>
      </c>
      <c r="I117" s="44">
        <f>I39/RES_summary!I$6</f>
        <v>19.955308726979545</v>
      </c>
      <c r="J117" s="44">
        <f>J39/RES_summary!J$6</f>
        <v>20.653350728932704</v>
      </c>
      <c r="K117" s="44">
        <f>K39/RES_summary!K$6</f>
        <v>21.580308012592191</v>
      </c>
      <c r="L117" s="44">
        <f>L39/RES_summary!L$6</f>
        <v>22.577215844810173</v>
      </c>
      <c r="M117" s="44">
        <f>M39/RES_summary!M$6</f>
        <v>23.22671402727779</v>
      </c>
      <c r="N117" s="44">
        <f>N39/RES_summary!N$6</f>
        <v>23.731388335213126</v>
      </c>
      <c r="O117" s="44">
        <f>O39/RES_summary!O$6</f>
        <v>24.215457574397313</v>
      </c>
      <c r="P117" s="44">
        <f>P39/RES_summary!P$6</f>
        <v>24.457537669732645</v>
      </c>
      <c r="Q117" s="44">
        <f>Q39/RES_summary!Q$6</f>
        <v>24.423859332657393</v>
      </c>
      <c r="R117" s="44">
        <f>R39/RES_summary!R$6</f>
        <v>24.803607914419281</v>
      </c>
      <c r="S117" s="44">
        <f>S39/RES_summary!S$6</f>
        <v>25.216901402345382</v>
      </c>
      <c r="T117" s="44">
        <f>T39/RES_summary!T$6</f>
        <v>25.437043999778105</v>
      </c>
      <c r="U117" s="44">
        <f>U39/RES_summary!U$6</f>
        <v>25.646395606044052</v>
      </c>
      <c r="V117" s="44">
        <f>V39/RES_summary!V$6</f>
        <v>25.808529206016541</v>
      </c>
      <c r="W117" s="44">
        <f>W39/RES_summary!W$6</f>
        <v>26.296504368276171</v>
      </c>
      <c r="X117" s="44">
        <f>X39/RES_summary!X$6</f>
        <v>26.765927208442296</v>
      </c>
      <c r="Y117" s="44">
        <f>Y39/RES_summary!Y$6</f>
        <v>27.189703952336263</v>
      </c>
      <c r="DA117" s="59" t="s">
        <v>1039</v>
      </c>
    </row>
    <row r="118" spans="1:105" ht="12" customHeight="1" x14ac:dyDescent="0.25">
      <c r="A118" s="32" t="s">
        <v>25</v>
      </c>
      <c r="B118" s="45">
        <f>B40/RES_summary!B$6</f>
        <v>0.42831221365258099</v>
      </c>
      <c r="C118" s="45">
        <f>C40/RES_summary!C$6</f>
        <v>0.4398656256674931</v>
      </c>
      <c r="D118" s="45">
        <f>D40/RES_summary!D$6</f>
        <v>0.45949043129574835</v>
      </c>
      <c r="E118" s="45">
        <f>E40/RES_summary!E$6</f>
        <v>0.47743228124145531</v>
      </c>
      <c r="F118" s="45">
        <f>F40/RES_summary!F$6</f>
        <v>0.49921928211446648</v>
      </c>
      <c r="G118" s="45">
        <f>G40/RES_summary!G$6</f>
        <v>0.51646078739185475</v>
      </c>
      <c r="H118" s="45">
        <f>H40/RES_summary!H$6</f>
        <v>0.53423332069283225</v>
      </c>
      <c r="I118" s="45">
        <f>I40/RES_summary!I$6</f>
        <v>0.55079838512450596</v>
      </c>
      <c r="J118" s="45">
        <f>J40/RES_summary!J$6</f>
        <v>0.56325938681630194</v>
      </c>
      <c r="K118" s="45">
        <f>K40/RES_summary!K$6</f>
        <v>0.57281940793641617</v>
      </c>
      <c r="L118" s="45">
        <f>L40/RES_summary!L$6</f>
        <v>0.58556886867497104</v>
      </c>
      <c r="M118" s="45">
        <f>M40/RES_summary!M$6</f>
        <v>0.59562358364232659</v>
      </c>
      <c r="N118" s="45">
        <f>N40/RES_summary!N$6</f>
        <v>0.6153588964448794</v>
      </c>
      <c r="O118" s="45">
        <f>O40/RES_summary!O$6</f>
        <v>0.63657107902302146</v>
      </c>
      <c r="P118" s="45">
        <f>P40/RES_summary!P$6</f>
        <v>0.66051616825636494</v>
      </c>
      <c r="Q118" s="45">
        <f>Q40/RES_summary!Q$6</f>
        <v>0.67496484879963481</v>
      </c>
      <c r="R118" s="45">
        <f>R40/RES_summary!R$6</f>
        <v>0.71519360118761921</v>
      </c>
      <c r="S118" s="45">
        <f>S40/RES_summary!S$6</f>
        <v>0.7568054405760769</v>
      </c>
      <c r="T118" s="45">
        <f>T40/RES_summary!T$6</f>
        <v>0.79234945776013499</v>
      </c>
      <c r="U118" s="45">
        <f>U40/RES_summary!U$6</f>
        <v>0.82589209489423332</v>
      </c>
      <c r="V118" s="45">
        <f>V40/RES_summary!V$6</f>
        <v>0.85465575360850032</v>
      </c>
      <c r="W118" s="45">
        <f>W40/RES_summary!W$6</f>
        <v>0.8609139479720419</v>
      </c>
      <c r="X118" s="45">
        <f>X40/RES_summary!X$6</f>
        <v>0.86658549412703112</v>
      </c>
      <c r="Y118" s="45">
        <f>Y40/RES_summary!Y$6</f>
        <v>0.87172182413636967</v>
      </c>
      <c r="DA118" s="60" t="s">
        <v>1040</v>
      </c>
    </row>
    <row r="119" spans="1:105" s="2" customFormat="1" ht="12" customHeight="1" x14ac:dyDescent="0.25">
      <c r="DA119" s="9"/>
    </row>
    <row r="120" spans="1:105" ht="12.95" customHeight="1" x14ac:dyDescent="0.25">
      <c r="A120" s="18" t="s">
        <v>43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DA120" s="56"/>
    </row>
    <row r="121" spans="1:105" ht="12.95" customHeight="1" x14ac:dyDescent="0.25">
      <c r="A121" s="23" t="s">
        <v>110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DA121" s="57"/>
    </row>
    <row r="122" spans="1:105" ht="12" customHeight="1" x14ac:dyDescent="0.25">
      <c r="A122" s="28" t="s">
        <v>32</v>
      </c>
      <c r="B122" s="29">
        <f t="shared" ref="B122:Q122" si="82">B83*B109</f>
        <v>65.920478924965593</v>
      </c>
      <c r="C122" s="29">
        <f t="shared" si="82"/>
        <v>65.027550375420162</v>
      </c>
      <c r="D122" s="29">
        <f t="shared" si="82"/>
        <v>64.090940220365624</v>
      </c>
      <c r="E122" s="29">
        <f t="shared" si="82"/>
        <v>63.182085717369795</v>
      </c>
      <c r="F122" s="29">
        <f t="shared" si="82"/>
        <v>62.279860639946968</v>
      </c>
      <c r="G122" s="29">
        <f t="shared" si="82"/>
        <v>61.264083832335146</v>
      </c>
      <c r="H122" s="29">
        <f t="shared" si="82"/>
        <v>60.551696586740036</v>
      </c>
      <c r="I122" s="29">
        <f t="shared" si="82"/>
        <v>60.088627072814575</v>
      </c>
      <c r="J122" s="29">
        <f t="shared" si="82"/>
        <v>59.207372952180208</v>
      </c>
      <c r="K122" s="29">
        <f t="shared" si="82"/>
        <v>58.678160935767451</v>
      </c>
      <c r="L122" s="29">
        <f t="shared" si="82"/>
        <v>57.849953588582707</v>
      </c>
      <c r="M122" s="29">
        <f t="shared" si="82"/>
        <v>57.100220495870651</v>
      </c>
      <c r="N122" s="29">
        <f t="shared" si="82"/>
        <v>56.332535779771881</v>
      </c>
      <c r="O122" s="29">
        <f t="shared" si="82"/>
        <v>55.56975362653229</v>
      </c>
      <c r="P122" s="29">
        <f t="shared" si="82"/>
        <v>54.599558019307786</v>
      </c>
      <c r="Q122" s="29">
        <f t="shared" si="82"/>
        <v>53.45514766561633</v>
      </c>
      <c r="R122" s="29">
        <f t="shared" ref="R122:V122" si="83">R83*R109</f>
        <v>52.192624906362717</v>
      </c>
      <c r="S122" s="29">
        <f t="shared" si="83"/>
        <v>50.707481713905025</v>
      </c>
      <c r="T122" s="29">
        <f t="shared" si="83"/>
        <v>49.08489052131624</v>
      </c>
      <c r="U122" s="29">
        <f t="shared" si="83"/>
        <v>47.657947979713256</v>
      </c>
      <c r="V122" s="29">
        <f t="shared" si="83"/>
        <v>46.323771596608708</v>
      </c>
      <c r="W122" s="29">
        <f t="shared" ref="W122:Y122" si="84">W83*W109</f>
        <v>44.94220657564864</v>
      </c>
      <c r="X122" s="29">
        <f t="shared" si="84"/>
        <v>43.457796822621226</v>
      </c>
      <c r="Y122" s="29">
        <f t="shared" si="84"/>
        <v>42.020151689721637</v>
      </c>
      <c r="DA122" s="58" t="s">
        <v>1041</v>
      </c>
    </row>
    <row r="123" spans="1:105" ht="12" customHeight="1" x14ac:dyDescent="0.25">
      <c r="A123" s="28" t="s">
        <v>47</v>
      </c>
      <c r="B123" s="29">
        <f t="shared" ref="B123:Q123" si="85">B84*B110</f>
        <v>751.30929197766386</v>
      </c>
      <c r="C123" s="29">
        <f t="shared" si="85"/>
        <v>745.38130030710693</v>
      </c>
      <c r="D123" s="29">
        <f t="shared" si="85"/>
        <v>736.94810856409958</v>
      </c>
      <c r="E123" s="29">
        <f t="shared" si="85"/>
        <v>727.67898123994314</v>
      </c>
      <c r="F123" s="29">
        <f t="shared" si="85"/>
        <v>716.69086303810229</v>
      </c>
      <c r="G123" s="29">
        <f t="shared" si="85"/>
        <v>704.3954067573103</v>
      </c>
      <c r="H123" s="29">
        <f t="shared" si="85"/>
        <v>692.72167057468459</v>
      </c>
      <c r="I123" s="29">
        <f t="shared" si="85"/>
        <v>677.59944460341137</v>
      </c>
      <c r="J123" s="29">
        <f t="shared" si="85"/>
        <v>656.2882601323148</v>
      </c>
      <c r="K123" s="29">
        <f t="shared" si="85"/>
        <v>639.35780106099526</v>
      </c>
      <c r="L123" s="29">
        <f t="shared" si="85"/>
        <v>622.1426946470641</v>
      </c>
      <c r="M123" s="29">
        <f t="shared" si="85"/>
        <v>604.09745998250924</v>
      </c>
      <c r="N123" s="29">
        <f t="shared" si="85"/>
        <v>586.25221574411842</v>
      </c>
      <c r="O123" s="29">
        <f t="shared" si="85"/>
        <v>570.87409669465762</v>
      </c>
      <c r="P123" s="29">
        <f t="shared" si="85"/>
        <v>553.22641501214503</v>
      </c>
      <c r="Q123" s="29">
        <f t="shared" si="85"/>
        <v>534.33915072719105</v>
      </c>
      <c r="R123" s="29">
        <f t="shared" ref="R123:V123" si="86">R84*R110</f>
        <v>518.38606358357106</v>
      </c>
      <c r="S123" s="29">
        <f t="shared" si="86"/>
        <v>502.03727756364788</v>
      </c>
      <c r="T123" s="29">
        <f t="shared" si="86"/>
        <v>484.53868258089904</v>
      </c>
      <c r="U123" s="29">
        <f t="shared" si="86"/>
        <v>467.92526412032856</v>
      </c>
      <c r="V123" s="29">
        <f t="shared" si="86"/>
        <v>452.20230505344932</v>
      </c>
      <c r="W123" s="29">
        <f t="shared" ref="W123:Y123" si="87">W84*W110</f>
        <v>439.77950957489026</v>
      </c>
      <c r="X123" s="29">
        <f t="shared" si="87"/>
        <v>425.83305677252929</v>
      </c>
      <c r="Y123" s="29">
        <f t="shared" si="87"/>
        <v>409.02845214805444</v>
      </c>
      <c r="DA123" s="58" t="s">
        <v>1042</v>
      </c>
    </row>
    <row r="124" spans="1:105" ht="12" customHeight="1" x14ac:dyDescent="0.25">
      <c r="A124" s="28" t="s">
        <v>46</v>
      </c>
      <c r="B124" s="29">
        <f t="shared" ref="B124:Q124" si="88">B85*B111</f>
        <v>539.2982737831843</v>
      </c>
      <c r="C124" s="29">
        <f t="shared" si="88"/>
        <v>548.15645829015614</v>
      </c>
      <c r="D124" s="29">
        <f t="shared" si="88"/>
        <v>558.68440597239783</v>
      </c>
      <c r="E124" s="29">
        <f t="shared" si="88"/>
        <v>567.77479035600243</v>
      </c>
      <c r="F124" s="29">
        <f t="shared" si="88"/>
        <v>581.89700397970921</v>
      </c>
      <c r="G124" s="29">
        <f t="shared" si="88"/>
        <v>598.82993441059887</v>
      </c>
      <c r="H124" s="29">
        <f t="shared" si="88"/>
        <v>615.55718226226315</v>
      </c>
      <c r="I124" s="29">
        <f t="shared" si="88"/>
        <v>632.97451192461313</v>
      </c>
      <c r="J124" s="29">
        <f t="shared" si="88"/>
        <v>648.86745821470902</v>
      </c>
      <c r="K124" s="29">
        <f t="shared" si="88"/>
        <v>663.36664212943754</v>
      </c>
      <c r="L124" s="29">
        <f t="shared" si="88"/>
        <v>679.70428833114545</v>
      </c>
      <c r="M124" s="29">
        <f t="shared" si="88"/>
        <v>684.93049065876619</v>
      </c>
      <c r="N124" s="29">
        <f t="shared" si="88"/>
        <v>686.30730434679037</v>
      </c>
      <c r="O124" s="29">
        <f t="shared" si="88"/>
        <v>683.95479262798176</v>
      </c>
      <c r="P124" s="29">
        <f t="shared" si="88"/>
        <v>679.4583487291377</v>
      </c>
      <c r="Q124" s="29">
        <f t="shared" si="88"/>
        <v>669.00634817296771</v>
      </c>
      <c r="R124" s="29">
        <f t="shared" ref="R124:V124" si="89">R85*R111</f>
        <v>655.69486597857929</v>
      </c>
      <c r="S124" s="29">
        <f t="shared" si="89"/>
        <v>636.99488135746833</v>
      </c>
      <c r="T124" s="29">
        <f t="shared" si="89"/>
        <v>618.27145645143469</v>
      </c>
      <c r="U124" s="29">
        <f t="shared" si="89"/>
        <v>594.78201678379844</v>
      </c>
      <c r="V124" s="29">
        <f t="shared" si="89"/>
        <v>562.77486058160298</v>
      </c>
      <c r="W124" s="29">
        <f t="shared" ref="W124:Y124" si="90">W85*W111</f>
        <v>537.32569346455819</v>
      </c>
      <c r="X124" s="29">
        <f t="shared" si="90"/>
        <v>511.55438792083851</v>
      </c>
      <c r="Y124" s="29">
        <f t="shared" si="90"/>
        <v>489.4041469985919</v>
      </c>
      <c r="DA124" s="58" t="s">
        <v>1043</v>
      </c>
    </row>
    <row r="125" spans="1:105" ht="12" customHeight="1" x14ac:dyDescent="0.25">
      <c r="A125" s="28" t="s">
        <v>45</v>
      </c>
      <c r="B125" s="29">
        <f t="shared" ref="B125:Q125" si="91">B86*B112</f>
        <v>279.44086788229697</v>
      </c>
      <c r="C125" s="29">
        <f t="shared" si="91"/>
        <v>279.11390873139942</v>
      </c>
      <c r="D125" s="29">
        <f t="shared" si="91"/>
        <v>279.5784943738193</v>
      </c>
      <c r="E125" s="29">
        <f t="shared" si="91"/>
        <v>278.43000502074102</v>
      </c>
      <c r="F125" s="29">
        <f t="shared" si="91"/>
        <v>278.25482868603234</v>
      </c>
      <c r="G125" s="29">
        <f t="shared" si="91"/>
        <v>276.39448615782209</v>
      </c>
      <c r="H125" s="29">
        <f t="shared" si="91"/>
        <v>275.56279463380764</v>
      </c>
      <c r="I125" s="29">
        <f t="shared" si="91"/>
        <v>273.79564701445162</v>
      </c>
      <c r="J125" s="29">
        <f t="shared" si="91"/>
        <v>270.51148913107863</v>
      </c>
      <c r="K125" s="29">
        <f t="shared" si="91"/>
        <v>267.59410100209863</v>
      </c>
      <c r="L125" s="29">
        <f t="shared" si="91"/>
        <v>265.03667224134404</v>
      </c>
      <c r="M125" s="29">
        <f t="shared" si="91"/>
        <v>260.94625909688608</v>
      </c>
      <c r="N125" s="29">
        <f t="shared" si="91"/>
        <v>257.44925378720137</v>
      </c>
      <c r="O125" s="29">
        <f t="shared" si="91"/>
        <v>255.12967714509494</v>
      </c>
      <c r="P125" s="29">
        <f t="shared" si="91"/>
        <v>250.96362899242263</v>
      </c>
      <c r="Q125" s="29">
        <f t="shared" si="91"/>
        <v>248.72977985248696</v>
      </c>
      <c r="R125" s="29">
        <f t="shared" ref="R125:V125" si="92">R86*R112</f>
        <v>249.43460734808656</v>
      </c>
      <c r="S125" s="29">
        <f t="shared" si="92"/>
        <v>249.17381042480801</v>
      </c>
      <c r="T125" s="29">
        <f t="shared" si="92"/>
        <v>248.76403925713657</v>
      </c>
      <c r="U125" s="29">
        <f t="shared" si="92"/>
        <v>247.70945604158626</v>
      </c>
      <c r="V125" s="29">
        <f t="shared" si="92"/>
        <v>246.45888093870713</v>
      </c>
      <c r="W125" s="29">
        <f t="shared" ref="W125:Y125" si="93">W86*W112</f>
        <v>245.66803269989728</v>
      </c>
      <c r="X125" s="29">
        <f t="shared" si="93"/>
        <v>244.33270503605178</v>
      </c>
      <c r="Y125" s="29">
        <f t="shared" si="93"/>
        <v>241.71195117919731</v>
      </c>
      <c r="DA125" s="58" t="s">
        <v>1044</v>
      </c>
    </row>
    <row r="126" spans="1:105" ht="12.95" customHeight="1" x14ac:dyDescent="0.25">
      <c r="A126" s="23" t="s">
        <v>109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DA126" s="57"/>
    </row>
    <row r="127" spans="1:105" ht="12" customHeight="1" x14ac:dyDescent="0.25">
      <c r="A127" s="28" t="s">
        <v>28</v>
      </c>
      <c r="B127" s="29">
        <f t="shared" ref="B127:Q127" si="94">B88*B114</f>
        <v>342.59336754417626</v>
      </c>
      <c r="C127" s="29">
        <f t="shared" si="94"/>
        <v>360.8963755347018</v>
      </c>
      <c r="D127" s="29">
        <f t="shared" si="94"/>
        <v>397.65748688758583</v>
      </c>
      <c r="E127" s="29">
        <f t="shared" si="94"/>
        <v>422.20546216053765</v>
      </c>
      <c r="F127" s="29">
        <f t="shared" si="94"/>
        <v>450.95799987603095</v>
      </c>
      <c r="G127" s="29">
        <f t="shared" si="94"/>
        <v>473.87999546560212</v>
      </c>
      <c r="H127" s="29">
        <f t="shared" si="94"/>
        <v>500.11085077169776</v>
      </c>
      <c r="I127" s="29">
        <f t="shared" si="94"/>
        <v>516.22228399452842</v>
      </c>
      <c r="J127" s="29">
        <f t="shared" si="94"/>
        <v>532.53445884805706</v>
      </c>
      <c r="K127" s="29">
        <f t="shared" si="94"/>
        <v>551.71407617406101</v>
      </c>
      <c r="L127" s="29">
        <f t="shared" si="94"/>
        <v>566.21918080763726</v>
      </c>
      <c r="M127" s="29">
        <f t="shared" si="94"/>
        <v>572.53282116141906</v>
      </c>
      <c r="N127" s="29">
        <f t="shared" si="94"/>
        <v>574.49446995631013</v>
      </c>
      <c r="O127" s="29">
        <f t="shared" si="94"/>
        <v>575.81471998940583</v>
      </c>
      <c r="P127" s="29">
        <f t="shared" si="94"/>
        <v>591.64121782688403</v>
      </c>
      <c r="Q127" s="29">
        <f t="shared" si="94"/>
        <v>596.12939914534365</v>
      </c>
      <c r="R127" s="29">
        <f t="shared" ref="R127:V127" si="95">R88*R114</f>
        <v>583.69952190441279</v>
      </c>
      <c r="S127" s="29">
        <f t="shared" si="95"/>
        <v>575.91540472208146</v>
      </c>
      <c r="T127" s="29">
        <f t="shared" si="95"/>
        <v>555.09115458009501</v>
      </c>
      <c r="U127" s="29">
        <f t="shared" si="95"/>
        <v>539.71197367751984</v>
      </c>
      <c r="V127" s="29">
        <f t="shared" si="95"/>
        <v>523.88379312659345</v>
      </c>
      <c r="W127" s="29">
        <f t="shared" ref="W127:Y127" si="96">W88*W114</f>
        <v>509.29044072046156</v>
      </c>
      <c r="X127" s="29">
        <f t="shared" si="96"/>
        <v>492.23447139137772</v>
      </c>
      <c r="Y127" s="29">
        <f t="shared" si="96"/>
        <v>481.87789146569412</v>
      </c>
      <c r="DA127" s="58" t="s">
        <v>1045</v>
      </c>
    </row>
    <row r="128" spans="1:105" ht="12" customHeight="1" x14ac:dyDescent="0.25">
      <c r="A128" s="28" t="s">
        <v>27</v>
      </c>
      <c r="B128" s="29">
        <f t="shared" ref="B128:Q128" si="97">B89*B115</f>
        <v>149.59530553092429</v>
      </c>
      <c r="C128" s="29">
        <f t="shared" si="97"/>
        <v>162.61345374674403</v>
      </c>
      <c r="D128" s="29">
        <f t="shared" si="97"/>
        <v>171.46488887782795</v>
      </c>
      <c r="E128" s="29">
        <f t="shared" si="97"/>
        <v>182.30230875471116</v>
      </c>
      <c r="F128" s="29">
        <f t="shared" si="97"/>
        <v>198.63019328182395</v>
      </c>
      <c r="G128" s="29">
        <f t="shared" si="97"/>
        <v>215.49232027957308</v>
      </c>
      <c r="H128" s="29">
        <f t="shared" si="97"/>
        <v>225.74915485776611</v>
      </c>
      <c r="I128" s="29">
        <f t="shared" si="97"/>
        <v>229.87529434692374</v>
      </c>
      <c r="J128" s="29">
        <f t="shared" si="97"/>
        <v>232.97553217487311</v>
      </c>
      <c r="K128" s="29">
        <f t="shared" si="97"/>
        <v>232.74868099147821</v>
      </c>
      <c r="L128" s="29">
        <f t="shared" si="97"/>
        <v>229.45126497287367</v>
      </c>
      <c r="M128" s="29">
        <f t="shared" si="97"/>
        <v>226.72550584819692</v>
      </c>
      <c r="N128" s="29">
        <f t="shared" si="97"/>
        <v>228.41855063126056</v>
      </c>
      <c r="O128" s="29">
        <f t="shared" si="97"/>
        <v>234.90127998131618</v>
      </c>
      <c r="P128" s="29">
        <f t="shared" si="97"/>
        <v>238.88204818171448</v>
      </c>
      <c r="Q128" s="29">
        <f t="shared" si="97"/>
        <v>247.52461034887122</v>
      </c>
      <c r="R128" s="29">
        <f t="shared" ref="R128:V128" si="98">R89*R115</f>
        <v>267.50173922137202</v>
      </c>
      <c r="S128" s="29">
        <f t="shared" si="98"/>
        <v>289.56205905152746</v>
      </c>
      <c r="T128" s="29">
        <f t="shared" si="98"/>
        <v>309.71066233306027</v>
      </c>
      <c r="U128" s="29">
        <f t="shared" si="98"/>
        <v>330.8603643703641</v>
      </c>
      <c r="V128" s="29">
        <f t="shared" si="98"/>
        <v>351.09352203156357</v>
      </c>
      <c r="W128" s="29">
        <f t="shared" ref="W128:Y128" si="99">W89*W115</f>
        <v>362.18751541235378</v>
      </c>
      <c r="X128" s="29">
        <f t="shared" si="99"/>
        <v>369.50843893898298</v>
      </c>
      <c r="Y128" s="29">
        <f t="shared" si="99"/>
        <v>373.94502536687389</v>
      </c>
      <c r="DA128" s="58" t="s">
        <v>1046</v>
      </c>
    </row>
    <row r="129" spans="1:105" ht="12.95" customHeight="1" x14ac:dyDescent="0.25">
      <c r="A129" s="23" t="s">
        <v>108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DA129" s="57"/>
    </row>
    <row r="130" spans="1:105" ht="12" customHeight="1" x14ac:dyDescent="0.25">
      <c r="A130" s="30" t="s">
        <v>44</v>
      </c>
      <c r="B130" s="31">
        <f t="shared" ref="B130:Q130" si="100">B91*B117</f>
        <v>1156.9710966137616</v>
      </c>
      <c r="C130" s="31">
        <f t="shared" si="100"/>
        <v>1154.5542504541615</v>
      </c>
      <c r="D130" s="31">
        <f t="shared" si="100"/>
        <v>1158.9872969272301</v>
      </c>
      <c r="E130" s="31">
        <f t="shared" si="100"/>
        <v>1152.6740667749548</v>
      </c>
      <c r="F130" s="31">
        <f t="shared" si="100"/>
        <v>1150.4711753313081</v>
      </c>
      <c r="G130" s="31">
        <f t="shared" si="100"/>
        <v>1140.2220329536676</v>
      </c>
      <c r="H130" s="31">
        <f t="shared" si="100"/>
        <v>1141.5376030468658</v>
      </c>
      <c r="I130" s="31">
        <f t="shared" si="100"/>
        <v>1154.9538648315986</v>
      </c>
      <c r="J130" s="31">
        <f t="shared" si="100"/>
        <v>1158.939632823912</v>
      </c>
      <c r="K130" s="31">
        <f t="shared" si="100"/>
        <v>1173.5291802393726</v>
      </c>
      <c r="L130" s="31">
        <f t="shared" si="100"/>
        <v>1171.9317898437271</v>
      </c>
      <c r="M130" s="31">
        <f t="shared" si="100"/>
        <v>1136.3763136102089</v>
      </c>
      <c r="N130" s="31">
        <f t="shared" si="100"/>
        <v>1081.2067819805277</v>
      </c>
      <c r="O130" s="31">
        <f t="shared" si="100"/>
        <v>1040.0207451849146</v>
      </c>
      <c r="P130" s="31">
        <f t="shared" si="100"/>
        <v>979.09955700123362</v>
      </c>
      <c r="Q130" s="31">
        <f t="shared" si="100"/>
        <v>893.31737199633039</v>
      </c>
      <c r="R130" s="31">
        <f t="shared" ref="R130:V130" si="101">R91*R117</f>
        <v>829.83289975861999</v>
      </c>
      <c r="S130" s="31">
        <f t="shared" si="101"/>
        <v>769.15323679759206</v>
      </c>
      <c r="T130" s="31">
        <f t="shared" si="101"/>
        <v>698.5718916803695</v>
      </c>
      <c r="U130" s="31">
        <f t="shared" si="101"/>
        <v>635.15183824336975</v>
      </c>
      <c r="V130" s="31">
        <f t="shared" si="101"/>
        <v>583.33250370314443</v>
      </c>
      <c r="W130" s="31">
        <f t="shared" ref="W130:Y130" si="102">W91*W117</f>
        <v>545.06570645243801</v>
      </c>
      <c r="X130" s="31">
        <f t="shared" si="102"/>
        <v>510.75273463170453</v>
      </c>
      <c r="Y130" s="31">
        <f t="shared" si="102"/>
        <v>478.5939110878661</v>
      </c>
      <c r="DA130" s="59" t="s">
        <v>1047</v>
      </c>
    </row>
    <row r="131" spans="1:105" ht="12" customHeight="1" x14ac:dyDescent="0.25">
      <c r="A131" s="32" t="s">
        <v>25</v>
      </c>
      <c r="B131" s="33">
        <f t="shared" ref="B131:Q131" si="103">B92*B118</f>
        <v>4046.5058614091204</v>
      </c>
      <c r="C131" s="33">
        <f t="shared" si="103"/>
        <v>4106.8800974243277</v>
      </c>
      <c r="D131" s="33">
        <f t="shared" si="103"/>
        <v>4238.6147230066235</v>
      </c>
      <c r="E131" s="33">
        <f t="shared" si="103"/>
        <v>4356.7009035011442</v>
      </c>
      <c r="F131" s="33">
        <f t="shared" si="103"/>
        <v>4509.1865121406818</v>
      </c>
      <c r="G131" s="33">
        <f t="shared" si="103"/>
        <v>4622.5859704364366</v>
      </c>
      <c r="H131" s="33">
        <f t="shared" si="103"/>
        <v>4742.8723468248063</v>
      </c>
      <c r="I131" s="33">
        <f t="shared" si="103"/>
        <v>4852.2559493280296</v>
      </c>
      <c r="J131" s="33">
        <f t="shared" si="103"/>
        <v>4926.756805835561</v>
      </c>
      <c r="K131" s="33">
        <f t="shared" si="103"/>
        <v>5007.4055425911429</v>
      </c>
      <c r="L131" s="33">
        <f t="shared" si="103"/>
        <v>5104.8890158728263</v>
      </c>
      <c r="M131" s="33">
        <f t="shared" si="103"/>
        <v>5172.4184194918407</v>
      </c>
      <c r="N131" s="33">
        <f t="shared" si="103"/>
        <v>5300.1757893443137</v>
      </c>
      <c r="O131" s="33">
        <f t="shared" si="103"/>
        <v>5422.3114002697084</v>
      </c>
      <c r="P131" s="33">
        <f t="shared" si="103"/>
        <v>5537.1654629990426</v>
      </c>
      <c r="Q131" s="33">
        <f t="shared" si="103"/>
        <v>5565.6510608411345</v>
      </c>
      <c r="R131" s="33">
        <f t="shared" ref="R131:V131" si="104">R92*R118</f>
        <v>5764.6446445950896</v>
      </c>
      <c r="S131" s="33">
        <f t="shared" si="104"/>
        <v>5961.1286922498066</v>
      </c>
      <c r="T131" s="33">
        <f t="shared" si="104"/>
        <v>6090.7111150983219</v>
      </c>
      <c r="U131" s="33">
        <f t="shared" si="104"/>
        <v>6196.6012984651716</v>
      </c>
      <c r="V131" s="33">
        <f t="shared" si="104"/>
        <v>6254.7395450535987</v>
      </c>
      <c r="W131" s="33">
        <f t="shared" ref="W131:Y131" si="105">W92*W118</f>
        <v>6193.9061547891042</v>
      </c>
      <c r="X131" s="33">
        <f t="shared" si="105"/>
        <v>6145.0649983280591</v>
      </c>
      <c r="Y131" s="33">
        <f t="shared" si="105"/>
        <v>6098.009591171277</v>
      </c>
      <c r="DA131" s="60" t="s">
        <v>1048</v>
      </c>
    </row>
    <row r="132" spans="1:105" s="2" customFormat="1" ht="12" customHeight="1" x14ac:dyDescent="0.25">
      <c r="DA132" s="9"/>
    </row>
    <row r="133" spans="1:105" ht="12.95" customHeight="1" x14ac:dyDescent="0.25">
      <c r="A133" s="18" t="s">
        <v>42</v>
      </c>
      <c r="B133" s="19">
        <f t="shared" ref="B133" si="106">SUM(B134,B139,B142)</f>
        <v>2467.5955938455136</v>
      </c>
      <c r="C133" s="19">
        <f t="shared" ref="C133:Q133" si="107">SUM(C134,C139,C142)</f>
        <v>2502.5253878413801</v>
      </c>
      <c r="D133" s="19">
        <f t="shared" si="107"/>
        <v>2572.0154985358267</v>
      </c>
      <c r="E133" s="19">
        <f t="shared" si="107"/>
        <v>2618.0640475818768</v>
      </c>
      <c r="F133" s="19">
        <f t="shared" si="107"/>
        <v>2675.8742687830472</v>
      </c>
      <c r="G133" s="19">
        <f t="shared" si="107"/>
        <v>2717.0101030907304</v>
      </c>
      <c r="H133" s="19">
        <f t="shared" si="107"/>
        <v>2768.6365364653939</v>
      </c>
      <c r="I133" s="19">
        <f t="shared" si="107"/>
        <v>2799.5157430752352</v>
      </c>
      <c r="J133" s="19">
        <f t="shared" si="107"/>
        <v>2805.4994689145014</v>
      </c>
      <c r="K133" s="19">
        <f t="shared" si="107"/>
        <v>2824.1277286641657</v>
      </c>
      <c r="L133" s="19">
        <f t="shared" si="107"/>
        <v>2828.9048029870141</v>
      </c>
      <c r="M133" s="19">
        <f t="shared" si="107"/>
        <v>2798.8635250974071</v>
      </c>
      <c r="N133" s="19">
        <f t="shared" si="107"/>
        <v>2757.8315044147407</v>
      </c>
      <c r="O133" s="19">
        <f t="shared" si="107"/>
        <v>2723.8953598169428</v>
      </c>
      <c r="P133" s="19">
        <f t="shared" si="107"/>
        <v>2697.1177452036845</v>
      </c>
      <c r="Q133" s="19">
        <f t="shared" si="107"/>
        <v>2658.7620617565149</v>
      </c>
      <c r="R133" s="19">
        <f t="shared" ref="R133:V133" si="108">SUM(R134,R139,R142)</f>
        <v>2642.1209804719983</v>
      </c>
      <c r="S133" s="19">
        <f t="shared" si="108"/>
        <v>2629.7816587412999</v>
      </c>
      <c r="T133" s="19">
        <f t="shared" si="108"/>
        <v>2546.4368431855924</v>
      </c>
      <c r="U133" s="19">
        <f t="shared" si="108"/>
        <v>2571.8934042192841</v>
      </c>
      <c r="V133" s="19">
        <f t="shared" si="108"/>
        <v>2474.3533023130171</v>
      </c>
      <c r="W133" s="19">
        <f t="shared" ref="W133:Y133" si="109">SUM(W134,W139,W142)</f>
        <v>2489.1462992233996</v>
      </c>
      <c r="X133" s="19">
        <f t="shared" si="109"/>
        <v>2337.227736970684</v>
      </c>
      <c r="Y133" s="19">
        <f t="shared" si="109"/>
        <v>2279.9568769021903</v>
      </c>
      <c r="DA133" s="56" t="s">
        <v>277</v>
      </c>
    </row>
    <row r="134" spans="1:105" ht="12.95" customHeight="1" x14ac:dyDescent="0.25">
      <c r="A134" s="23" t="s">
        <v>110</v>
      </c>
      <c r="B134" s="22">
        <f t="shared" ref="B134" si="110">SUM(B135:B138)</f>
        <v>1176.6248346102775</v>
      </c>
      <c r="C134" s="22">
        <f t="shared" ref="C134:Q134" si="111">SUM(C135:C138)</f>
        <v>1163.8468431076512</v>
      </c>
      <c r="D134" s="22">
        <f t="shared" si="111"/>
        <v>1155.2050478205365</v>
      </c>
      <c r="E134" s="22">
        <f t="shared" si="111"/>
        <v>1147.3091060968964</v>
      </c>
      <c r="F134" s="22">
        <f t="shared" si="111"/>
        <v>1137.7179176780751</v>
      </c>
      <c r="G134" s="22">
        <f t="shared" si="111"/>
        <v>1126.3159636314899</v>
      </c>
      <c r="H134" s="22">
        <f t="shared" si="111"/>
        <v>1118.5402570533829</v>
      </c>
      <c r="I134" s="22">
        <f t="shared" si="111"/>
        <v>1109.3255063185018</v>
      </c>
      <c r="J134" s="22">
        <f t="shared" si="111"/>
        <v>1090.1943690568287</v>
      </c>
      <c r="K134" s="22">
        <f t="shared" si="111"/>
        <v>1076.3042928542509</v>
      </c>
      <c r="L134" s="22">
        <f t="shared" si="111"/>
        <v>1060.8932643808416</v>
      </c>
      <c r="M134" s="22">
        <f t="shared" si="111"/>
        <v>1040.9689590286321</v>
      </c>
      <c r="N134" s="22">
        <f t="shared" si="111"/>
        <v>1023.624981872343</v>
      </c>
      <c r="O134" s="22">
        <f t="shared" si="111"/>
        <v>1008.2743696527891</v>
      </c>
      <c r="P134" s="22">
        <f t="shared" si="111"/>
        <v>983.4298390117176</v>
      </c>
      <c r="Q134" s="22">
        <f t="shared" si="111"/>
        <v>963.90541375756527</v>
      </c>
      <c r="R134" s="22">
        <f t="shared" ref="R134:V134" si="112">SUM(R135:R138)</f>
        <v>947.30173546384947</v>
      </c>
      <c r="S134" s="22">
        <f t="shared" si="112"/>
        <v>928.31941113388734</v>
      </c>
      <c r="T134" s="22">
        <f t="shared" si="112"/>
        <v>899.30707648168641</v>
      </c>
      <c r="U134" s="22">
        <f t="shared" si="112"/>
        <v>869.28714518498521</v>
      </c>
      <c r="V134" s="22">
        <f t="shared" si="112"/>
        <v>846.60387882378711</v>
      </c>
      <c r="W134" s="22">
        <f t="shared" ref="W134:Y134" si="113">SUM(W135:W138)</f>
        <v>831.41434185393814</v>
      </c>
      <c r="X134" s="22">
        <f t="shared" si="113"/>
        <v>794.49331002817678</v>
      </c>
      <c r="Y134" s="22">
        <f t="shared" si="113"/>
        <v>766.38937540769962</v>
      </c>
      <c r="DA134" s="57"/>
    </row>
    <row r="135" spans="1:105" ht="12" customHeight="1" x14ac:dyDescent="0.25">
      <c r="A135" s="28" t="s">
        <v>32</v>
      </c>
      <c r="B135" s="29">
        <f>B5*1000*11630/RES_summary!B$6</f>
        <v>577.4633953826982</v>
      </c>
      <c r="C135" s="29">
        <f>C5*1000*11630/RES_summary!C$6</f>
        <v>569.64134128868022</v>
      </c>
      <c r="D135" s="29">
        <f>D5*1000*11630/RES_summary!D$6</f>
        <v>561.43663633040273</v>
      </c>
      <c r="E135" s="29">
        <f>E5*1000*11630/RES_summary!E$6</f>
        <v>553.47507088415898</v>
      </c>
      <c r="F135" s="29">
        <f>F5*1000*11630/RES_summary!F$6</f>
        <v>545.57157920593556</v>
      </c>
      <c r="G135" s="29">
        <f>G5*1000*11630/RES_summary!G$6</f>
        <v>536.67337437125559</v>
      </c>
      <c r="H135" s="29">
        <f>H5*1000*11630/RES_summary!H$6</f>
        <v>530.43286209984251</v>
      </c>
      <c r="I135" s="29">
        <f>I5*1000*11630/RES_summary!I$6</f>
        <v>526.37637315785548</v>
      </c>
      <c r="J135" s="29">
        <f>J5*1000*11630/RES_summary!J$6</f>
        <v>518.65658706109843</v>
      </c>
      <c r="K135" s="29">
        <f>K5*1000*11630/RES_summary!K$6</f>
        <v>514.0206897973228</v>
      </c>
      <c r="L135" s="29">
        <f>L5*1000*11630/RES_summary!L$6</f>
        <v>506.76559343598404</v>
      </c>
      <c r="M135" s="29">
        <f>M5*1000*11630/RES_summary!M$6</f>
        <v>500.19793154382654</v>
      </c>
      <c r="N135" s="29">
        <f>N5*1000*11630/RES_summary!N$6</f>
        <v>493.47301343080153</v>
      </c>
      <c r="O135" s="29">
        <f>O5*1000*11630/RES_summary!O$6</f>
        <v>486.79104176842276</v>
      </c>
      <c r="P135" s="29">
        <f>P5*1000*11630/RES_summary!P$6</f>
        <v>478.29212824913594</v>
      </c>
      <c r="Q135" s="29">
        <f>Q5*1000*11630/RES_summary!Q$6</f>
        <v>468.26709355079879</v>
      </c>
      <c r="R135" s="29">
        <f>R5*1000*11630/RES_summary!R$6</f>
        <v>457.20739417973721</v>
      </c>
      <c r="S135" s="29">
        <f>S5*1000*11630/RES_summary!S$6</f>
        <v>444.19753981380796</v>
      </c>
      <c r="T135" s="29">
        <f>T5*1000*11630/RES_summary!T$6</f>
        <v>429.98364096673004</v>
      </c>
      <c r="U135" s="29">
        <f>U5*1000*11630/RES_summary!U$6</f>
        <v>417.48362430228786</v>
      </c>
      <c r="V135" s="29">
        <f>V5*1000*11630/RES_summary!V$6</f>
        <v>405.79623918629215</v>
      </c>
      <c r="W135" s="29">
        <f>W5*1000*11630/RES_summary!W$6</f>
        <v>393.69372960268214</v>
      </c>
      <c r="X135" s="29">
        <f>X5*1000*11630/RES_summary!X$6</f>
        <v>380.69030016616199</v>
      </c>
      <c r="Y135" s="29">
        <f>Y5*1000*11630/RES_summary!Y$6</f>
        <v>368.09652880196154</v>
      </c>
      <c r="DA135" s="58" t="s">
        <v>1049</v>
      </c>
    </row>
    <row r="136" spans="1:105" ht="12" customHeight="1" x14ac:dyDescent="0.25">
      <c r="A136" s="28" t="s">
        <v>47</v>
      </c>
      <c r="B136" s="29">
        <f>B6*1000*11630/RES_summary!B$6</f>
        <v>321.5593533261719</v>
      </c>
      <c r="C136" s="29">
        <f>C6*1000*11630/RES_summary!C$6</f>
        <v>314.32567591543886</v>
      </c>
      <c r="D136" s="29">
        <f>D6*1000*11630/RES_summary!D$6</f>
        <v>311.61209085399025</v>
      </c>
      <c r="E136" s="29">
        <f>E6*1000*11630/RES_summary!E$6</f>
        <v>309.18228441735812</v>
      </c>
      <c r="F136" s="29">
        <f>F6*1000*11630/RES_summary!F$6</f>
        <v>304.88774694200049</v>
      </c>
      <c r="G136" s="29">
        <f>G6*1000*11630/RES_summary!G$6</f>
        <v>299.96512869814478</v>
      </c>
      <c r="H136" s="29">
        <f>H6*1000*11630/RES_summary!H$6</f>
        <v>295.65720725166051</v>
      </c>
      <c r="I136" s="29">
        <f>I6*1000*11630/RES_summary!I$6</f>
        <v>288.53688120539812</v>
      </c>
      <c r="J136" s="29">
        <f>J6*1000*11630/RES_summary!J$6</f>
        <v>277.56804987525044</v>
      </c>
      <c r="K136" s="29">
        <f>K6*1000*11630/RES_summary!K$6</f>
        <v>269.43234115884002</v>
      </c>
      <c r="L136" s="29">
        <f>L6*1000*11630/RES_summary!L$6</f>
        <v>261.46271653210226</v>
      </c>
      <c r="M136" s="29">
        <f>M6*1000*11630/RES_summary!M$6</f>
        <v>252.54670615106119</v>
      </c>
      <c r="N136" s="29">
        <f>N6*1000*11630/RES_summary!N$6</f>
        <v>244.86626760061768</v>
      </c>
      <c r="O136" s="29">
        <f>O6*1000*11630/RES_summary!O$6</f>
        <v>238.89061029081196</v>
      </c>
      <c r="P136" s="29">
        <f>P6*1000*11630/RES_summary!P$6</f>
        <v>228.89087994625515</v>
      </c>
      <c r="Q136" s="29">
        <f>Q6*1000*11630/RES_summary!Q$6</f>
        <v>222.60496095027878</v>
      </c>
      <c r="R136" s="29">
        <f>R6*1000*11630/RES_summary!R$6</f>
        <v>217.46367064374309</v>
      </c>
      <c r="S136" s="29">
        <f>S6*1000*11630/RES_summary!S$6</f>
        <v>212.35124168459211</v>
      </c>
      <c r="T136" s="29">
        <f>T6*1000*11630/RES_summary!T$6</f>
        <v>202.99838130097976</v>
      </c>
      <c r="U136" s="29">
        <f>U6*1000*11630/RES_summary!U$6</f>
        <v>193.13291189344491</v>
      </c>
      <c r="V136" s="29">
        <f>V6*1000*11630/RES_summary!V$6</f>
        <v>186.48068686481798</v>
      </c>
      <c r="W136" s="29">
        <f>W6*1000*11630/RES_summary!W$6</f>
        <v>181.36986816751562</v>
      </c>
      <c r="X136" s="29">
        <f>X6*1000*11630/RES_summary!X$6</f>
        <v>175.17496512198201</v>
      </c>
      <c r="Y136" s="29">
        <f>Y6*1000*11630/RES_summary!Y$6</f>
        <v>168.04918287904309</v>
      </c>
      <c r="DA136" s="58" t="s">
        <v>1050</v>
      </c>
    </row>
    <row r="137" spans="1:105" ht="12" customHeight="1" x14ac:dyDescent="0.25">
      <c r="A137" s="28" t="s">
        <v>46</v>
      </c>
      <c r="B137" s="29">
        <f>B7*1000*11630/RES_summary!B$6</f>
        <v>144.15864642640767</v>
      </c>
      <c r="C137" s="29">
        <f>C7*1000*11630/RES_summary!C$6</f>
        <v>145.88856989905597</v>
      </c>
      <c r="D137" s="29">
        <f>D7*1000*11630/RES_summary!D$6</f>
        <v>147.46556015239588</v>
      </c>
      <c r="E137" s="29">
        <f>E7*1000*11630/RES_summary!E$6</f>
        <v>149.9306882153314</v>
      </c>
      <c r="F137" s="29">
        <f>F7*1000*11630/RES_summary!F$6</f>
        <v>152.07509084121523</v>
      </c>
      <c r="G137" s="29">
        <f>G7*1000*11630/RES_summary!G$6</f>
        <v>154.78816426254647</v>
      </c>
      <c r="H137" s="29">
        <f>H7*1000*11630/RES_summary!H$6</f>
        <v>157.34282078591576</v>
      </c>
      <c r="I137" s="29">
        <f>I7*1000*11630/RES_summary!I$6</f>
        <v>159.80988738536848</v>
      </c>
      <c r="J137" s="29">
        <f>J7*1000*11630/RES_summary!J$6</f>
        <v>161.25398598740804</v>
      </c>
      <c r="K137" s="29">
        <f>K7*1000*11630/RES_summary!K$6</f>
        <v>161.86094910804968</v>
      </c>
      <c r="L137" s="29">
        <f>L7*1000*11630/RES_summary!L$6</f>
        <v>162.78077613797927</v>
      </c>
      <c r="M137" s="29">
        <f>M7*1000*11630/RES_summary!M$6</f>
        <v>160.3904355701938</v>
      </c>
      <c r="N137" s="29">
        <f>N7*1000*11630/RES_summary!N$6</f>
        <v>159.08911195233605</v>
      </c>
      <c r="O137" s="29">
        <f>O7*1000*11630/RES_summary!O$6</f>
        <v>157.30608785380008</v>
      </c>
      <c r="P137" s="29">
        <f>P7*1000*11630/RES_summary!P$6</f>
        <v>152.98886918535479</v>
      </c>
      <c r="Q137" s="29">
        <f>Q7*1000*11630/RES_summary!Q$6</f>
        <v>150.67740221362672</v>
      </c>
      <c r="R137" s="29">
        <f>R7*1000*11630/RES_summary!R$6</f>
        <v>150.27144177121824</v>
      </c>
      <c r="S137" s="29">
        <f>S7*1000*11630/RES_summary!S$6</f>
        <v>148.09312971892177</v>
      </c>
      <c r="T137" s="29">
        <f>T7*1000*11630/RES_summary!T$6</f>
        <v>143.07735659852236</v>
      </c>
      <c r="U137" s="29">
        <f>U7*1000*11630/RES_summary!U$6</f>
        <v>136.5703539837001</v>
      </c>
      <c r="V137" s="29">
        <f>V7*1000*11630/RES_summary!V$6</f>
        <v>128.58086964343033</v>
      </c>
      <c r="W137" s="29">
        <f>W7*1000*11630/RES_summary!W$6</f>
        <v>123.75751918247353</v>
      </c>
      <c r="X137" s="29">
        <f>X7*1000*11630/RES_summary!X$6</f>
        <v>115.3596327901044</v>
      </c>
      <c r="Y137" s="29">
        <f>Y7*1000*11630/RES_summary!Y$6</f>
        <v>109.18677808405941</v>
      </c>
      <c r="DA137" s="58" t="s">
        <v>1051</v>
      </c>
    </row>
    <row r="138" spans="1:105" ht="12" customHeight="1" x14ac:dyDescent="0.25">
      <c r="A138" s="28" t="s">
        <v>45</v>
      </c>
      <c r="B138" s="29">
        <f>B8*1000*11630/RES_summary!B$6</f>
        <v>133.44343947499993</v>
      </c>
      <c r="C138" s="29">
        <f>C8*1000*11630/RES_summary!C$6</f>
        <v>133.99125600447613</v>
      </c>
      <c r="D138" s="29">
        <f>D8*1000*11630/RES_summary!D$6</f>
        <v>134.69076048374774</v>
      </c>
      <c r="E138" s="29">
        <f>E8*1000*11630/RES_summary!E$6</f>
        <v>134.72106258004789</v>
      </c>
      <c r="F138" s="29">
        <f>F8*1000*11630/RES_summary!F$6</f>
        <v>135.18350068892371</v>
      </c>
      <c r="G138" s="29">
        <f>G8*1000*11630/RES_summary!G$6</f>
        <v>134.88929629954299</v>
      </c>
      <c r="H138" s="29">
        <f>H8*1000*11630/RES_summary!H$6</f>
        <v>135.10736691596423</v>
      </c>
      <c r="I138" s="29">
        <f>I8*1000*11630/RES_summary!I$6</f>
        <v>134.60236456987965</v>
      </c>
      <c r="J138" s="29">
        <f>J8*1000*11630/RES_summary!J$6</f>
        <v>132.71574613307197</v>
      </c>
      <c r="K138" s="29">
        <f>K8*1000*11630/RES_summary!K$6</f>
        <v>130.99031279003847</v>
      </c>
      <c r="L138" s="29">
        <f>L8*1000*11630/RES_summary!L$6</f>
        <v>129.88417827477619</v>
      </c>
      <c r="M138" s="29">
        <f>M8*1000*11630/RES_summary!M$6</f>
        <v>127.8338857635507</v>
      </c>
      <c r="N138" s="29">
        <f>N8*1000*11630/RES_summary!N$6</f>
        <v>126.19658888858778</v>
      </c>
      <c r="O138" s="29">
        <f>O8*1000*11630/RES_summary!O$6</f>
        <v>125.2866297397543</v>
      </c>
      <c r="P138" s="29">
        <f>P8*1000*11630/RES_summary!P$6</f>
        <v>123.25796163097175</v>
      </c>
      <c r="Q138" s="29">
        <f>Q8*1000*11630/RES_summary!Q$6</f>
        <v>122.35595704286095</v>
      </c>
      <c r="R138" s="29">
        <f>R8*1000*11630/RES_summary!R$6</f>
        <v>122.35922886915107</v>
      </c>
      <c r="S138" s="29">
        <f>S8*1000*11630/RES_summary!S$6</f>
        <v>123.67749991656549</v>
      </c>
      <c r="T138" s="29">
        <f>T8*1000*11630/RES_summary!T$6</f>
        <v>123.24769761545434</v>
      </c>
      <c r="U138" s="29">
        <f>U8*1000*11630/RES_summary!U$6</f>
        <v>122.10025500555233</v>
      </c>
      <c r="V138" s="29">
        <f>V8*1000*11630/RES_summary!V$6</f>
        <v>125.74608312924654</v>
      </c>
      <c r="W138" s="29">
        <f>W8*1000*11630/RES_summary!W$6</f>
        <v>132.59322490126689</v>
      </c>
      <c r="X138" s="29">
        <f>X8*1000*11630/RES_summary!X$6</f>
        <v>123.26841194992848</v>
      </c>
      <c r="Y138" s="29">
        <f>Y8*1000*11630/RES_summary!Y$6</f>
        <v>121.05688564263566</v>
      </c>
      <c r="DA138" s="58" t="s">
        <v>1052</v>
      </c>
    </row>
    <row r="139" spans="1:105" ht="12.95" customHeight="1" x14ac:dyDescent="0.25">
      <c r="A139" s="23" t="s">
        <v>109</v>
      </c>
      <c r="B139" s="22">
        <f t="shared" ref="B139" si="114">SUM(B140:B141)</f>
        <v>647.80986485842129</v>
      </c>
      <c r="C139" s="22">
        <f t="shared" ref="C139:Q139" si="115">SUM(C140:C141)</f>
        <v>691.93014040102435</v>
      </c>
      <c r="D139" s="22">
        <f t="shared" si="115"/>
        <v>761.6473161928061</v>
      </c>
      <c r="E139" s="22">
        <f t="shared" si="115"/>
        <v>812.70532266505688</v>
      </c>
      <c r="F139" s="22">
        <f t="shared" si="115"/>
        <v>874.16130815069619</v>
      </c>
      <c r="G139" s="22">
        <f t="shared" si="115"/>
        <v>925.97699787558599</v>
      </c>
      <c r="H139" s="22">
        <f t="shared" si="115"/>
        <v>978.57501519064454</v>
      </c>
      <c r="I139" s="22">
        <f t="shared" si="115"/>
        <v>1008.1801511541165</v>
      </c>
      <c r="J139" s="22">
        <f t="shared" si="115"/>
        <v>1031.9846610161383</v>
      </c>
      <c r="K139" s="22">
        <f t="shared" si="115"/>
        <v>1057.380490502766</v>
      </c>
      <c r="L139" s="22">
        <f t="shared" si="115"/>
        <v>1074.9451586008418</v>
      </c>
      <c r="M139" s="22">
        <f t="shared" si="115"/>
        <v>1077.1107419692955</v>
      </c>
      <c r="N139" s="22">
        <f t="shared" si="115"/>
        <v>1072.6486211335389</v>
      </c>
      <c r="O139" s="22">
        <f t="shared" si="115"/>
        <v>1067.3718004352747</v>
      </c>
      <c r="P139" s="22">
        <f t="shared" si="115"/>
        <v>1088.0666463450782</v>
      </c>
      <c r="Q139" s="22">
        <f t="shared" si="115"/>
        <v>1105.2212131787173</v>
      </c>
      <c r="R139" s="22">
        <f t="shared" ref="R139:V139" si="116">SUM(R140:R141)</f>
        <v>1117.132598890405</v>
      </c>
      <c r="S139" s="22">
        <f t="shared" si="116"/>
        <v>1135.1380931135213</v>
      </c>
      <c r="T139" s="22">
        <f t="shared" si="116"/>
        <v>1108.486512520016</v>
      </c>
      <c r="U139" s="22">
        <f t="shared" si="116"/>
        <v>1158.0050882639487</v>
      </c>
      <c r="V139" s="22">
        <f t="shared" si="116"/>
        <v>1116.7327259135031</v>
      </c>
      <c r="W139" s="22">
        <f t="shared" ref="W139:Y139" si="117">SUM(W140:W141)</f>
        <v>1145.5543325146234</v>
      </c>
      <c r="X139" s="22">
        <f t="shared" si="117"/>
        <v>1071.5594983564338</v>
      </c>
      <c r="Y139" s="22">
        <f t="shared" si="117"/>
        <v>1058.8987265933656</v>
      </c>
      <c r="DA139" s="57"/>
    </row>
    <row r="140" spans="1:105" ht="12" customHeight="1" x14ac:dyDescent="0.25">
      <c r="A140" s="28" t="s">
        <v>28</v>
      </c>
      <c r="B140" s="29">
        <f>B10*1000*11630/RES_summary!B$6</f>
        <v>541.93612146641362</v>
      </c>
      <c r="C140" s="29">
        <f>C10*1000*11630/RES_summary!C$6</f>
        <v>574.60103156423872</v>
      </c>
      <c r="D140" s="29">
        <f>D10*1000*11630/RES_summary!D$6</f>
        <v>635.77302503238991</v>
      </c>
      <c r="E140" s="29">
        <f>E10*1000*11630/RES_summary!E$6</f>
        <v>676.7131626119874</v>
      </c>
      <c r="F140" s="29">
        <f>F10*1000*11630/RES_summary!F$6</f>
        <v>723.74710812548562</v>
      </c>
      <c r="G140" s="29">
        <f>G10*1000*11630/RES_summary!G$6</f>
        <v>760.50882406078347</v>
      </c>
      <c r="H140" s="29">
        <f>H10*1000*11630/RES_summary!H$6</f>
        <v>802.72543810065747</v>
      </c>
      <c r="I140" s="29">
        <f>I10*1000*11630/RES_summary!I$6</f>
        <v>826.8745262141648</v>
      </c>
      <c r="J140" s="29">
        <f>J10*1000*11630/RES_summary!J$6</f>
        <v>846.91785066241482</v>
      </c>
      <c r="K140" s="29">
        <f>K10*1000*11630/RES_summary!K$6</f>
        <v>871.06639341671644</v>
      </c>
      <c r="L140" s="29">
        <f>L10*1000*11630/RES_summary!L$6</f>
        <v>889.41870396503009</v>
      </c>
      <c r="M140" s="29">
        <f>M10*1000*11630/RES_summary!M$6</f>
        <v>893.95860830919025</v>
      </c>
      <c r="N140" s="29">
        <f>N10*1000*11630/RES_summary!N$6</f>
        <v>887.57621001315704</v>
      </c>
      <c r="O140" s="29">
        <f>O10*1000*11630/RES_summary!O$6</f>
        <v>877.29205200080287</v>
      </c>
      <c r="P140" s="29">
        <f>P10*1000*11630/RES_summary!P$6</f>
        <v>895.07534296596373</v>
      </c>
      <c r="Q140" s="29">
        <f>Q10*1000*11630/RES_summary!Q$6</f>
        <v>906.27425303521727</v>
      </c>
      <c r="R140" s="29">
        <f>R10*1000*11630/RES_summary!R$6</f>
        <v>900.26287791736684</v>
      </c>
      <c r="S140" s="29">
        <f>S10*1000*11630/RES_summary!S$6</f>
        <v>899.00212598279927</v>
      </c>
      <c r="T140" s="29">
        <f>T10*1000*11630/RES_summary!T$6</f>
        <v>859.70942154127806</v>
      </c>
      <c r="U140" s="29">
        <f>U10*1000*11630/RES_summary!U$6</f>
        <v>879.84450910305588</v>
      </c>
      <c r="V140" s="29">
        <f>V10*1000*11630/RES_summary!V$6</f>
        <v>830.61946983603389</v>
      </c>
      <c r="W140" s="29">
        <f>W10*1000*11630/RES_summary!W$6</f>
        <v>840.64467683389705</v>
      </c>
      <c r="X140" s="29">
        <f>X10*1000*11630/RES_summary!X$6</f>
        <v>772.43018542581842</v>
      </c>
      <c r="Y140" s="29">
        <f>Y10*1000*11630/RES_summary!Y$6</f>
        <v>755.31825800674426</v>
      </c>
      <c r="DA140" s="58" t="s">
        <v>1053</v>
      </c>
    </row>
    <row r="141" spans="1:105" ht="12" customHeight="1" x14ac:dyDescent="0.25">
      <c r="A141" s="28" t="s">
        <v>27</v>
      </c>
      <c r="B141" s="29">
        <f>B11*1000*11630/RES_summary!B$6</f>
        <v>105.8737433920077</v>
      </c>
      <c r="C141" s="29">
        <f>C11*1000*11630/RES_summary!C$6</f>
        <v>117.32910883678568</v>
      </c>
      <c r="D141" s="29">
        <f>D11*1000*11630/RES_summary!D$6</f>
        <v>125.87429116041625</v>
      </c>
      <c r="E141" s="29">
        <f>E11*1000*11630/RES_summary!E$6</f>
        <v>135.99216005306945</v>
      </c>
      <c r="F141" s="29">
        <f>F11*1000*11630/RES_summary!F$6</f>
        <v>150.41420002521059</v>
      </c>
      <c r="G141" s="29">
        <f>G11*1000*11630/RES_summary!G$6</f>
        <v>165.46817381480258</v>
      </c>
      <c r="H141" s="29">
        <f>H11*1000*11630/RES_summary!H$6</f>
        <v>175.84957708998704</v>
      </c>
      <c r="I141" s="29">
        <f>I11*1000*11630/RES_summary!I$6</f>
        <v>181.30562493995174</v>
      </c>
      <c r="J141" s="29">
        <f>J11*1000*11630/RES_summary!J$6</f>
        <v>185.06681035372347</v>
      </c>
      <c r="K141" s="29">
        <f>K11*1000*11630/RES_summary!K$6</f>
        <v>186.31409708604946</v>
      </c>
      <c r="L141" s="29">
        <f>L11*1000*11630/RES_summary!L$6</f>
        <v>185.5264546358116</v>
      </c>
      <c r="M141" s="29">
        <f>M11*1000*11630/RES_summary!M$6</f>
        <v>183.15213366010528</v>
      </c>
      <c r="N141" s="29">
        <f>N11*1000*11630/RES_summary!N$6</f>
        <v>185.07241112038179</v>
      </c>
      <c r="O141" s="29">
        <f>O11*1000*11630/RES_summary!O$6</f>
        <v>190.07974843447178</v>
      </c>
      <c r="P141" s="29">
        <f>P11*1000*11630/RES_summary!P$6</f>
        <v>192.99130337911456</v>
      </c>
      <c r="Q141" s="29">
        <f>Q11*1000*11630/RES_summary!Q$6</f>
        <v>198.94696014350015</v>
      </c>
      <c r="R141" s="29">
        <f>R11*1000*11630/RES_summary!R$6</f>
        <v>216.8697209730382</v>
      </c>
      <c r="S141" s="29">
        <f>S11*1000*11630/RES_summary!S$6</f>
        <v>236.13596713072195</v>
      </c>
      <c r="T141" s="29">
        <f>T11*1000*11630/RES_summary!T$6</f>
        <v>248.77709097873807</v>
      </c>
      <c r="U141" s="29">
        <f>U11*1000*11630/RES_summary!U$6</f>
        <v>278.16057916089284</v>
      </c>
      <c r="V141" s="29">
        <f>V11*1000*11630/RES_summary!V$6</f>
        <v>286.11325607746932</v>
      </c>
      <c r="W141" s="29">
        <f>W11*1000*11630/RES_summary!W$6</f>
        <v>304.9096556807263</v>
      </c>
      <c r="X141" s="29">
        <f>X11*1000*11630/RES_summary!X$6</f>
        <v>299.12931293061547</v>
      </c>
      <c r="Y141" s="29">
        <f>Y11*1000*11630/RES_summary!Y$6</f>
        <v>303.58046858662124</v>
      </c>
      <c r="DA141" s="58" t="s">
        <v>1054</v>
      </c>
    </row>
    <row r="142" spans="1:105" ht="12.95" customHeight="1" x14ac:dyDescent="0.25">
      <c r="A142" s="23" t="s">
        <v>108</v>
      </c>
      <c r="B142" s="22">
        <f t="shared" ref="B142" si="118">SUM(B143:B144)</f>
        <v>643.16089437681444</v>
      </c>
      <c r="C142" s="22">
        <f t="shared" ref="C142:Q142" si="119">SUM(C143:C144)</f>
        <v>646.74840433270435</v>
      </c>
      <c r="D142" s="22">
        <f t="shared" si="119"/>
        <v>655.16313452248392</v>
      </c>
      <c r="E142" s="22">
        <f t="shared" si="119"/>
        <v>658.04961881992358</v>
      </c>
      <c r="F142" s="22">
        <f t="shared" si="119"/>
        <v>663.99504295427619</v>
      </c>
      <c r="G142" s="22">
        <f t="shared" si="119"/>
        <v>664.71714158365421</v>
      </c>
      <c r="H142" s="22">
        <f t="shared" si="119"/>
        <v>671.52126422136655</v>
      </c>
      <c r="I142" s="22">
        <f t="shared" si="119"/>
        <v>682.01008560261721</v>
      </c>
      <c r="J142" s="22">
        <f t="shared" si="119"/>
        <v>683.3204388415345</v>
      </c>
      <c r="K142" s="22">
        <f t="shared" si="119"/>
        <v>690.44294530714899</v>
      </c>
      <c r="L142" s="22">
        <f t="shared" si="119"/>
        <v>693.06638000533076</v>
      </c>
      <c r="M142" s="22">
        <f t="shared" si="119"/>
        <v>680.78382409947926</v>
      </c>
      <c r="N142" s="22">
        <f t="shared" si="119"/>
        <v>661.55790140885904</v>
      </c>
      <c r="O142" s="22">
        <f t="shared" si="119"/>
        <v>648.24918972887929</v>
      </c>
      <c r="P142" s="22">
        <f t="shared" si="119"/>
        <v>625.62125984688851</v>
      </c>
      <c r="Q142" s="22">
        <f t="shared" si="119"/>
        <v>589.63543482023215</v>
      </c>
      <c r="R142" s="22">
        <f t="shared" ref="R142:V142" si="120">SUM(R143:R144)</f>
        <v>577.68664611774363</v>
      </c>
      <c r="S142" s="22">
        <f t="shared" si="120"/>
        <v>566.324154493891</v>
      </c>
      <c r="T142" s="22">
        <f t="shared" si="120"/>
        <v>538.64325418389001</v>
      </c>
      <c r="U142" s="22">
        <f t="shared" si="120"/>
        <v>544.60117077034988</v>
      </c>
      <c r="V142" s="22">
        <f t="shared" si="120"/>
        <v>511.01669757572688</v>
      </c>
      <c r="W142" s="22">
        <f t="shared" ref="W142:Y142" si="121">SUM(W143:W144)</f>
        <v>512.1776248548382</v>
      </c>
      <c r="X142" s="22">
        <f t="shared" si="121"/>
        <v>471.17492858607329</v>
      </c>
      <c r="Y142" s="22">
        <f t="shared" si="121"/>
        <v>454.66877490112518</v>
      </c>
      <c r="DA142" s="57"/>
    </row>
    <row r="143" spans="1:105" ht="12" customHeight="1" x14ac:dyDescent="0.25">
      <c r="A143" s="30" t="s">
        <v>44</v>
      </c>
      <c r="B143" s="31">
        <f>B13*1000*11630/RES_summary!B$6</f>
        <v>490.9237500491044</v>
      </c>
      <c r="C143" s="31">
        <f>C13*1000*11630/RES_summary!C$6</f>
        <v>491.85930850136054</v>
      </c>
      <c r="D143" s="31">
        <f>D13*1000*11630/RES_summary!D$6</f>
        <v>495.22851383672111</v>
      </c>
      <c r="E143" s="31">
        <f>E13*1000*11630/RES_summary!E$6</f>
        <v>493.79121361203039</v>
      </c>
      <c r="F143" s="31">
        <f>F13*1000*11630/RES_summary!F$6</f>
        <v>494.21453326772973</v>
      </c>
      <c r="G143" s="31">
        <f>G13*1000*11630/RES_summary!G$6</f>
        <v>491.05602001766459</v>
      </c>
      <c r="H143" s="31">
        <f>H13*1000*11630/RES_summary!H$6</f>
        <v>493.58890453459293</v>
      </c>
      <c r="I143" s="31">
        <f>I13*1000*11630/RES_summary!I$6</f>
        <v>500.6101174846583</v>
      </c>
      <c r="J143" s="31">
        <f>J13*1000*11630/RES_summary!J$6</f>
        <v>500.85937905133693</v>
      </c>
      <c r="K143" s="31">
        <f>K13*1000*11630/RES_summary!K$6</f>
        <v>506.51414419205895</v>
      </c>
      <c r="L143" s="31">
        <f>L13*1000*11630/RES_summary!L$6</f>
        <v>506.63938583661383</v>
      </c>
      <c r="M143" s="31">
        <f>M13*1000*11630/RES_summary!M$6</f>
        <v>492.63443479492486</v>
      </c>
      <c r="N143" s="31">
        <f>N13*1000*11630/RES_summary!N$6</f>
        <v>469.69363547922143</v>
      </c>
      <c r="O143" s="31">
        <f>O13*1000*11630/RES_summary!O$6</f>
        <v>452.88835075434861</v>
      </c>
      <c r="P143" s="31">
        <f>P13*1000*11630/RES_summary!P$6</f>
        <v>427.19012299893802</v>
      </c>
      <c r="Q143" s="31">
        <f>Q13*1000*11630/RES_summary!Q$6</f>
        <v>391.02935912228526</v>
      </c>
      <c r="R143" s="31">
        <f>R13*1000*11630/RES_summary!R$6</f>
        <v>367.79713129346953</v>
      </c>
      <c r="S143" s="31">
        <f>S13*1000*11630/RES_summary!S$6</f>
        <v>344.18274286681117</v>
      </c>
      <c r="T143" s="31">
        <f>T13*1000*11630/RES_summary!T$6</f>
        <v>311.86512685081601</v>
      </c>
      <c r="U143" s="31">
        <f>U13*1000*11630/RES_summary!U$6</f>
        <v>300.5760370443715</v>
      </c>
      <c r="V143" s="31">
        <f>V13*1000*11630/RES_summary!V$6</f>
        <v>270.5516197575551</v>
      </c>
      <c r="W143" s="31">
        <f>W13*1000*11630/RES_summary!W$6</f>
        <v>263.5788116624953</v>
      </c>
      <c r="X143" s="31">
        <f>X13*1000*11630/RES_summary!X$6</f>
        <v>235.50391121613777</v>
      </c>
      <c r="Y143" s="31">
        <f>Y13*1000*11630/RES_summary!Y$6</f>
        <v>220.65332509358836</v>
      </c>
      <c r="DA143" s="59" t="s">
        <v>1055</v>
      </c>
    </row>
    <row r="144" spans="1:105" ht="12" customHeight="1" x14ac:dyDescent="0.25">
      <c r="A144" s="32" t="s">
        <v>25</v>
      </c>
      <c r="B144" s="33">
        <f>B14*1000*11630/RES_summary!B$6</f>
        <v>152.23714432771007</v>
      </c>
      <c r="C144" s="33">
        <f>C14*1000*11630/RES_summary!C$6</f>
        <v>154.88909583134384</v>
      </c>
      <c r="D144" s="33">
        <f>D14*1000*11630/RES_summary!D$6</f>
        <v>159.93462068576284</v>
      </c>
      <c r="E144" s="33">
        <f>E14*1000*11630/RES_summary!E$6</f>
        <v>164.25840520789322</v>
      </c>
      <c r="F144" s="33">
        <f>F14*1000*11630/RES_summary!F$6</f>
        <v>169.78050968654651</v>
      </c>
      <c r="G144" s="33">
        <f>G14*1000*11630/RES_summary!G$6</f>
        <v>173.66112156598967</v>
      </c>
      <c r="H144" s="33">
        <f>H14*1000*11630/RES_summary!H$6</f>
        <v>177.93235968677362</v>
      </c>
      <c r="I144" s="33">
        <f>I14*1000*11630/RES_summary!I$6</f>
        <v>181.39996811795893</v>
      </c>
      <c r="J144" s="33">
        <f>J14*1000*11630/RES_summary!J$6</f>
        <v>182.4610597901976</v>
      </c>
      <c r="K144" s="33">
        <f>K14*1000*11630/RES_summary!K$6</f>
        <v>183.92880111509004</v>
      </c>
      <c r="L144" s="33">
        <f>L14*1000*11630/RES_summary!L$6</f>
        <v>186.42699416871693</v>
      </c>
      <c r="M144" s="33">
        <f>M14*1000*11630/RES_summary!M$6</f>
        <v>188.1493893045544</v>
      </c>
      <c r="N144" s="33">
        <f>N14*1000*11630/RES_summary!N$6</f>
        <v>191.86426592963764</v>
      </c>
      <c r="O144" s="33">
        <f>O14*1000*11630/RES_summary!O$6</f>
        <v>195.36083897453071</v>
      </c>
      <c r="P144" s="33">
        <f>P14*1000*11630/RES_summary!P$6</f>
        <v>198.43113684795046</v>
      </c>
      <c r="Q144" s="33">
        <f>Q14*1000*11630/RES_summary!Q$6</f>
        <v>198.60607569794695</v>
      </c>
      <c r="R144" s="33">
        <f>R14*1000*11630/RES_summary!R$6</f>
        <v>209.8895148242741</v>
      </c>
      <c r="S144" s="33">
        <f>S14*1000*11630/RES_summary!S$6</f>
        <v>222.1414116270798</v>
      </c>
      <c r="T144" s="33">
        <f>T14*1000*11630/RES_summary!T$6</f>
        <v>226.778127333074</v>
      </c>
      <c r="U144" s="33">
        <f>U14*1000*11630/RES_summary!U$6</f>
        <v>244.02513372597838</v>
      </c>
      <c r="V144" s="33">
        <f>V14*1000*11630/RES_summary!V$6</f>
        <v>240.46507781817178</v>
      </c>
      <c r="W144" s="33">
        <f>W14*1000*11630/RES_summary!W$6</f>
        <v>248.59881319234293</v>
      </c>
      <c r="X144" s="33">
        <f>X14*1000*11630/RES_summary!X$6</f>
        <v>235.67101736993556</v>
      </c>
      <c r="Y144" s="33">
        <f>Y14*1000*11630/RES_summary!Y$6</f>
        <v>234.01544980753678</v>
      </c>
      <c r="DA144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  <ignoredErrors>
    <ignoredError sqref="B22:P25 Q22:V25 B139:V142 B9:V12 W9:Y27 W139:Y144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10.863163935392732</v>
      </c>
      <c r="C3" s="49">
        <f t="shared" ref="C3:W3" si="0">C5*C11/11630</f>
        <v>10.966599916754335</v>
      </c>
      <c r="D3" s="49">
        <f t="shared" si="0"/>
        <v>11.076860013117473</v>
      </c>
      <c r="E3" s="49">
        <f t="shared" si="0"/>
        <v>11.194283157653796</v>
      </c>
      <c r="F3" s="49">
        <f t="shared" si="0"/>
        <v>11.327904884221057</v>
      </c>
      <c r="G3" s="49">
        <f t="shared" si="0"/>
        <v>11.455415461805016</v>
      </c>
      <c r="H3" s="49">
        <f t="shared" si="0"/>
        <v>11.475730255013195</v>
      </c>
      <c r="I3" s="49">
        <f t="shared" si="0"/>
        <v>11.731675649559925</v>
      </c>
      <c r="J3" s="49">
        <f t="shared" si="0"/>
        <v>12.347237715671374</v>
      </c>
      <c r="K3" s="49">
        <f t="shared" si="0"/>
        <v>12.642699077828423</v>
      </c>
      <c r="L3" s="49">
        <f t="shared" si="0"/>
        <v>12.807051538670443</v>
      </c>
      <c r="M3" s="49">
        <f t="shared" si="0"/>
        <v>13.029231417187173</v>
      </c>
      <c r="N3" s="49">
        <f t="shared" si="0"/>
        <v>13.20432798061894</v>
      </c>
      <c r="O3" s="49">
        <f t="shared" si="0"/>
        <v>13.080782667090167</v>
      </c>
      <c r="P3" s="49">
        <f t="shared" si="0"/>
        <v>13.022623867463619</v>
      </c>
      <c r="Q3" s="49">
        <f t="shared" si="0"/>
        <v>12.933150592136339</v>
      </c>
      <c r="R3" s="49">
        <f t="shared" si="0"/>
        <v>12.637479701893234</v>
      </c>
      <c r="S3" s="49">
        <f t="shared" si="0"/>
        <v>12.42954854506856</v>
      </c>
      <c r="T3" s="49">
        <f t="shared" si="0"/>
        <v>12.281116591099105</v>
      </c>
      <c r="U3" s="49">
        <f t="shared" si="0"/>
        <v>12.159578503388751</v>
      </c>
      <c r="V3" s="49">
        <f t="shared" si="0"/>
        <v>12.055009463902804</v>
      </c>
      <c r="W3" s="49">
        <f t="shared" si="0"/>
        <v>11.966156731171326</v>
      </c>
      <c r="X3" s="49">
        <f t="shared" ref="X3:Y3" si="1">X5*X11/11630</f>
        <v>11.930369191879715</v>
      </c>
      <c r="Y3" s="49">
        <f t="shared" si="1"/>
        <v>11.845048781166062</v>
      </c>
      <c r="DA3" s="62" t="s">
        <v>968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14.422214220161822</v>
      </c>
      <c r="C5" s="49">
        <f t="shared" ref="C5:W5" si="2">C7*C13/1000000</f>
        <v>14.559538473955826</v>
      </c>
      <c r="D5" s="49">
        <f t="shared" si="2"/>
        <v>14.705922597323775</v>
      </c>
      <c r="E5" s="49">
        <f t="shared" si="2"/>
        <v>14.861816566611157</v>
      </c>
      <c r="F5" s="49">
        <f t="shared" si="2"/>
        <v>15.039216187613114</v>
      </c>
      <c r="G5" s="49">
        <f t="shared" si="2"/>
        <v>15.208502490958036</v>
      </c>
      <c r="H5" s="49">
        <f t="shared" si="2"/>
        <v>15.235472929886246</v>
      </c>
      <c r="I5" s="49">
        <f t="shared" si="2"/>
        <v>15.575272580408901</v>
      </c>
      <c r="J5" s="49">
        <f t="shared" si="2"/>
        <v>16.392508519778325</v>
      </c>
      <c r="K5" s="49">
        <f t="shared" si="2"/>
        <v>16.784770579354408</v>
      </c>
      <c r="L5" s="49">
        <f t="shared" si="2"/>
        <v>17.002969108988285</v>
      </c>
      <c r="M5" s="49">
        <f t="shared" si="2"/>
        <v>17.297940797019056</v>
      </c>
      <c r="N5" s="49">
        <f t="shared" si="2"/>
        <v>17.530403471986112</v>
      </c>
      <c r="O5" s="49">
        <f t="shared" si="2"/>
        <v>17.366381554595737</v>
      </c>
      <c r="P5" s="49">
        <f t="shared" si="2"/>
        <v>17.289168445045888</v>
      </c>
      <c r="Q5" s="49">
        <f t="shared" si="2"/>
        <v>17.170381436820286</v>
      </c>
      <c r="R5" s="49">
        <f t="shared" si="2"/>
        <v>16.777841202399358</v>
      </c>
      <c r="S5" s="49">
        <f t="shared" si="2"/>
        <v>16.501786481637826</v>
      </c>
      <c r="T5" s="49">
        <f t="shared" si="2"/>
        <v>16.3047244240277</v>
      </c>
      <c r="U5" s="49">
        <f t="shared" si="2"/>
        <v>16.14336735096019</v>
      </c>
      <c r="V5" s="49">
        <f t="shared" si="2"/>
        <v>16.004538820227133</v>
      </c>
      <c r="W5" s="49">
        <f t="shared" si="2"/>
        <v>15.886575660219462</v>
      </c>
      <c r="X5" s="49">
        <f t="shared" ref="X5:Y5" si="3">X7*X13/1000000</f>
        <v>15.839063207940759</v>
      </c>
      <c r="Y5" s="49">
        <f t="shared" si="3"/>
        <v>15.725789648968183</v>
      </c>
      <c r="DA5" s="62" t="s">
        <v>977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246028</v>
      </c>
      <c r="C7" s="35">
        <v>252511</v>
      </c>
      <c r="D7" s="35">
        <v>260400</v>
      </c>
      <c r="E7" s="35">
        <v>269163</v>
      </c>
      <c r="F7" s="35">
        <v>279173</v>
      </c>
      <c r="G7" s="35">
        <v>289917</v>
      </c>
      <c r="H7" s="35">
        <v>297696</v>
      </c>
      <c r="I7" s="35">
        <v>314817</v>
      </c>
      <c r="J7" s="35">
        <v>346019</v>
      </c>
      <c r="K7" s="35">
        <v>366798</v>
      </c>
      <c r="L7" s="35">
        <v>384141</v>
      </c>
      <c r="M7" s="35">
        <v>405167</v>
      </c>
      <c r="N7" s="35">
        <v>426222</v>
      </c>
      <c r="O7" s="35">
        <v>435123</v>
      </c>
      <c r="P7" s="35">
        <v>449216</v>
      </c>
      <c r="Q7" s="35">
        <v>463590</v>
      </c>
      <c r="R7" s="35">
        <v>467597</v>
      </c>
      <c r="S7" s="35">
        <v>477002</v>
      </c>
      <c r="T7" s="35">
        <v>490416</v>
      </c>
      <c r="U7" s="35">
        <v>503183</v>
      </c>
      <c r="V7" s="35">
        <v>516091</v>
      </c>
      <c r="W7" s="35">
        <v>530910</v>
      </c>
      <c r="X7" s="35">
        <v>550402</v>
      </c>
      <c r="Y7" s="35">
        <v>567409</v>
      </c>
      <c r="DA7" s="59" t="s">
        <v>985</v>
      </c>
    </row>
    <row r="8" spans="1:105" ht="12.95" customHeight="1" x14ac:dyDescent="0.25">
      <c r="A8" s="51" t="s">
        <v>116</v>
      </c>
      <c r="B8" s="52"/>
      <c r="C8" s="52">
        <v>19419.09239725201</v>
      </c>
      <c r="D8" s="52">
        <v>20908.300713434175</v>
      </c>
      <c r="E8" s="52">
        <v>21866.044247181999</v>
      </c>
      <c r="F8" s="52">
        <v>23197.326441154291</v>
      </c>
      <c r="G8" s="52">
        <v>24016.150760153891</v>
      </c>
      <c r="H8" s="52">
        <v>21136.520691270242</v>
      </c>
      <c r="I8" s="52">
        <v>30564.439744022675</v>
      </c>
      <c r="J8" s="52">
        <v>44731.911450504442</v>
      </c>
      <c r="K8" s="52">
        <v>34395.939365528408</v>
      </c>
      <c r="L8" s="52">
        <v>31047.527066772804</v>
      </c>
      <c r="M8" s="52">
        <v>34818.678154928435</v>
      </c>
      <c r="N8" s="52">
        <v>34936.396253846586</v>
      </c>
      <c r="O8" s="52">
        <v>22871.685010688321</v>
      </c>
      <c r="P8" s="52">
        <v>28153.548096073966</v>
      </c>
      <c r="Q8" s="52">
        <v>28524.989204234385</v>
      </c>
      <c r="R8" s="52">
        <v>18249.012053162558</v>
      </c>
      <c r="S8" s="52">
        <v>23738.620384766778</v>
      </c>
      <c r="T8" s="52">
        <v>27839.817965024034</v>
      </c>
      <c r="U8" s="52">
        <v>32186.092397251981</v>
      </c>
      <c r="V8" s="52">
        <v>33816.300713434175</v>
      </c>
      <c r="W8" s="52">
        <v>36685.04424718197</v>
      </c>
      <c r="X8" s="52">
        <v>42689.326441154291</v>
      </c>
      <c r="Y8" s="52">
        <v>41023.150760153891</v>
      </c>
      <c r="DA8" s="63" t="s">
        <v>993</v>
      </c>
    </row>
    <row r="9" spans="1:105" ht="12.95" customHeight="1" x14ac:dyDescent="0.25">
      <c r="A9" s="53" t="s">
        <v>115</v>
      </c>
      <c r="B9" s="36"/>
      <c r="C9" s="36">
        <v>12936.092397251981</v>
      </c>
      <c r="D9" s="36">
        <v>13019.300713434175</v>
      </c>
      <c r="E9" s="36">
        <v>13103.04424718197</v>
      </c>
      <c r="F9" s="36">
        <v>13187.326441154291</v>
      </c>
      <c r="G9" s="36">
        <v>13272.150760153891</v>
      </c>
      <c r="H9" s="36">
        <v>13357.520691270242</v>
      </c>
      <c r="I9" s="36">
        <v>13443.439744022675</v>
      </c>
      <c r="J9" s="36">
        <v>13529.911450504442</v>
      </c>
      <c r="K9" s="36">
        <v>13616.939365528408</v>
      </c>
      <c r="L9" s="36">
        <v>13704.527066772804</v>
      </c>
      <c r="M9" s="36">
        <v>13792.678154928435</v>
      </c>
      <c r="N9" s="36">
        <v>13881.396253846586</v>
      </c>
      <c r="O9" s="36">
        <v>13970.685010688321</v>
      </c>
      <c r="P9" s="36">
        <v>14060.548096073966</v>
      </c>
      <c r="Q9" s="36">
        <v>14150.989204234385</v>
      </c>
      <c r="R9" s="36">
        <v>14242.012053162558</v>
      </c>
      <c r="S9" s="36">
        <v>14333.620384766778</v>
      </c>
      <c r="T9" s="36">
        <v>14425.817965024034</v>
      </c>
      <c r="U9" s="36">
        <v>19419.092397251981</v>
      </c>
      <c r="V9" s="36">
        <v>20908.300713434117</v>
      </c>
      <c r="W9" s="36">
        <v>21866.04424718197</v>
      </c>
      <c r="X9" s="36">
        <v>23197.32644115435</v>
      </c>
      <c r="Y9" s="36">
        <v>24016.150760153891</v>
      </c>
      <c r="DA9" s="60" t="s">
        <v>1001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8759.9999999999945</v>
      </c>
      <c r="C11" s="54">
        <v>8759.9999999999927</v>
      </c>
      <c r="D11" s="54">
        <v>8759.9999999999964</v>
      </c>
      <c r="E11" s="54">
        <v>8759.9999999999945</v>
      </c>
      <c r="F11" s="54">
        <v>8760</v>
      </c>
      <c r="G11" s="54">
        <v>8759.9999999999964</v>
      </c>
      <c r="H11" s="54">
        <v>8759.9999999999964</v>
      </c>
      <c r="I11" s="54">
        <v>8759.9999999999964</v>
      </c>
      <c r="J11" s="54">
        <v>8759.9999999999982</v>
      </c>
      <c r="K11" s="54">
        <v>8759.9999999999964</v>
      </c>
      <c r="L11" s="54">
        <v>8759.9999999999927</v>
      </c>
      <c r="M11" s="54">
        <v>8759.9999999999945</v>
      </c>
      <c r="N11" s="54">
        <v>8759.9999999999964</v>
      </c>
      <c r="O11" s="54">
        <v>8759.9999999999982</v>
      </c>
      <c r="P11" s="54">
        <v>8759.9999999999945</v>
      </c>
      <c r="Q11" s="54">
        <v>8759.9999999999964</v>
      </c>
      <c r="R11" s="54">
        <v>8759.9999999999964</v>
      </c>
      <c r="S11" s="54">
        <v>8760</v>
      </c>
      <c r="T11" s="54">
        <v>8759.9999999999964</v>
      </c>
      <c r="U11" s="54">
        <v>8759.9999999999945</v>
      </c>
      <c r="V11" s="54">
        <v>8759.9999999999964</v>
      </c>
      <c r="W11" s="54">
        <v>8760.0000000000018</v>
      </c>
      <c r="X11" s="54">
        <v>8760.0000000000018</v>
      </c>
      <c r="Y11" s="54">
        <v>8760.0000000000018</v>
      </c>
      <c r="DA11" s="62" t="s">
        <v>1009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58.620214854251635</v>
      </c>
      <c r="C13" s="35">
        <v>57.659026632328192</v>
      </c>
      <c r="D13" s="35">
        <v>56.474357132579783</v>
      </c>
      <c r="E13" s="35">
        <v>55.214931348703786</v>
      </c>
      <c r="F13" s="35">
        <v>53.870597040591726</v>
      </c>
      <c r="G13" s="35">
        <v>52.458125915203446</v>
      </c>
      <c r="H13" s="35">
        <v>51.177956471992388</v>
      </c>
      <c r="I13" s="35">
        <v>49.474051847291925</v>
      </c>
      <c r="J13" s="35">
        <v>47.374590758826322</v>
      </c>
      <c r="K13" s="35">
        <v>45.760256542713996</v>
      </c>
      <c r="L13" s="35">
        <v>44.262312820001732</v>
      </c>
      <c r="M13" s="35">
        <v>42.693360508183183</v>
      </c>
      <c r="N13" s="35">
        <v>41.129748046759929</v>
      </c>
      <c r="O13" s="35">
        <v>39.911430916305825</v>
      </c>
      <c r="P13" s="35">
        <v>38.487427974617752</v>
      </c>
      <c r="Q13" s="35">
        <v>37.037859826183237</v>
      </c>
      <c r="R13" s="35">
        <v>35.880985554653599</v>
      </c>
      <c r="S13" s="35">
        <v>34.594795161525163</v>
      </c>
      <c r="T13" s="35">
        <v>33.246722015651407</v>
      </c>
      <c r="U13" s="35">
        <v>32.082497522690929</v>
      </c>
      <c r="V13" s="35">
        <v>31.011079093080742</v>
      </c>
      <c r="W13" s="35">
        <v>29.923293326965894</v>
      </c>
      <c r="X13" s="35">
        <v>28.777263178441864</v>
      </c>
      <c r="Y13" s="35">
        <v>27.715086734556877</v>
      </c>
      <c r="DA13" s="59" t="s">
        <v>1017</v>
      </c>
    </row>
    <row r="14" spans="1:105" ht="12.95" customHeight="1" x14ac:dyDescent="0.25">
      <c r="A14" s="53" t="s">
        <v>112</v>
      </c>
      <c r="B14" s="36"/>
      <c r="C14" s="36">
        <v>46.121659610729651</v>
      </c>
      <c r="D14" s="36">
        <v>43.503216301894049</v>
      </c>
      <c r="E14" s="36">
        <v>42.257174084930206</v>
      </c>
      <c r="F14" s="36">
        <v>40.972115159331288</v>
      </c>
      <c r="G14" s="36">
        <v>39.444398977327843</v>
      </c>
      <c r="H14" s="36">
        <v>38.321878212676921</v>
      </c>
      <c r="I14" s="36">
        <v>36.900953727379111</v>
      </c>
      <c r="J14" s="36">
        <v>36.000300531285106</v>
      </c>
      <c r="K14" s="36">
        <v>34.611352177047522</v>
      </c>
      <c r="L14" s="36">
        <v>32.903131014813845</v>
      </c>
      <c r="M14" s="36">
        <v>31.692801202219751</v>
      </c>
      <c r="N14" s="36">
        <v>29.9456503253211</v>
      </c>
      <c r="O14" s="36">
        <v>28.635522012968572</v>
      </c>
      <c r="P14" s="36">
        <v>26.533751208243487</v>
      </c>
      <c r="Q14" s="36">
        <v>24.916644638775384</v>
      </c>
      <c r="R14" s="36">
        <v>24.238548958361104</v>
      </c>
      <c r="S14" s="36">
        <v>23.766553265867788</v>
      </c>
      <c r="T14" s="36">
        <v>23.296937205650529</v>
      </c>
      <c r="U14" s="36">
        <v>22.813695038374725</v>
      </c>
      <c r="V14" s="36">
        <v>22.792256439874794</v>
      </c>
      <c r="W14" s="36">
        <v>21.971735208039302</v>
      </c>
      <c r="X14" s="36">
        <v>21.151213976203806</v>
      </c>
      <c r="Y14" s="36">
        <v>20.330692744368314</v>
      </c>
      <c r="DA14" s="60" t="s">
        <v>1025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1.1245349251766599</v>
      </c>
      <c r="C16" s="44">
        <f>C7/RES_summary!C$6</f>
        <v>1.1277947994175919</v>
      </c>
      <c r="D16" s="44">
        <f>D7/RES_summary!D$6</f>
        <v>1.1348679909698676</v>
      </c>
      <c r="E16" s="44">
        <f>E7/RES_summary!E$6</f>
        <v>1.1442934759503789</v>
      </c>
      <c r="F16" s="44">
        <f>F7/RES_summary!F$6</f>
        <v>1.1561011769188083</v>
      </c>
      <c r="G16" s="44">
        <f>G7/RES_summary!G$6</f>
        <v>1.1678664222844368</v>
      </c>
      <c r="H16" s="44">
        <f>H7/RES_summary!H$6</f>
        <v>1.1831597187722318</v>
      </c>
      <c r="I16" s="44">
        <f>I7/RES_summary!I$6</f>
        <v>1.2145483304720202</v>
      </c>
      <c r="J16" s="44">
        <f>J7/RES_summary!J$6</f>
        <v>1.2497706471722783</v>
      </c>
      <c r="K16" s="44">
        <f>K7/RES_summary!K$6</f>
        <v>1.2822952791139948</v>
      </c>
      <c r="L16" s="44">
        <f>L7/RES_summary!L$6</f>
        <v>1.3069799091574095</v>
      </c>
      <c r="M16" s="44">
        <f>M7/RES_summary!M$6</f>
        <v>1.3374496599986796</v>
      </c>
      <c r="N16" s="44">
        <f>N7/RES_summary!N$6</f>
        <v>1.369629974774659</v>
      </c>
      <c r="O16" s="44">
        <f>O7/RES_summary!O$6</f>
        <v>1.3923267683151208</v>
      </c>
      <c r="P16" s="44">
        <f>P7/RES_summary!P$6</f>
        <v>1.418633587448761</v>
      </c>
      <c r="Q16" s="44">
        <f>Q7/RES_summary!Q$6</f>
        <v>1.4432569245760576</v>
      </c>
      <c r="R16" s="44">
        <f>R7/RES_summary!R$6</f>
        <v>1.4546039942761153</v>
      </c>
      <c r="S16" s="44">
        <f>S7/RES_summary!S$6</f>
        <v>1.4657546453779757</v>
      </c>
      <c r="T16" s="44">
        <f>T7/RES_summary!T$6</f>
        <v>1.4763828595856388</v>
      </c>
      <c r="U16" s="44">
        <f>U7/RES_summary!U$6</f>
        <v>1.4854812330619307</v>
      </c>
      <c r="V16" s="44">
        <f>V7/RES_summary!V$6</f>
        <v>1.4937813501286568</v>
      </c>
      <c r="W16" s="44">
        <f>W7/RES_summary!W$6</f>
        <v>1.5019137794952602</v>
      </c>
      <c r="X16" s="44">
        <f>X7/RES_summary!X$6</f>
        <v>1.510143496035339</v>
      </c>
      <c r="Y16" s="44">
        <f>Y7/RES_summary!Y$6</f>
        <v>1.5161472194611003</v>
      </c>
      <c r="DA16" s="59" t="s">
        <v>1033</v>
      </c>
    </row>
    <row r="17" spans="1:105" ht="12.95" customHeight="1" x14ac:dyDescent="0.25">
      <c r="A17" s="51" t="s">
        <v>43</v>
      </c>
      <c r="B17" s="52">
        <f t="shared" ref="B17:Q17" si="4">B13*B16</f>
        <v>65.920478924965593</v>
      </c>
      <c r="C17" s="52">
        <f t="shared" si="4"/>
        <v>65.027550375420162</v>
      </c>
      <c r="D17" s="52">
        <f t="shared" si="4"/>
        <v>64.090940220365624</v>
      </c>
      <c r="E17" s="52">
        <f t="shared" si="4"/>
        <v>63.182085717369795</v>
      </c>
      <c r="F17" s="52">
        <f t="shared" si="4"/>
        <v>62.279860639946968</v>
      </c>
      <c r="G17" s="52">
        <f t="shared" si="4"/>
        <v>61.264083832335146</v>
      </c>
      <c r="H17" s="52">
        <f t="shared" si="4"/>
        <v>60.551696586740036</v>
      </c>
      <c r="I17" s="52">
        <f t="shared" si="4"/>
        <v>60.088627072814575</v>
      </c>
      <c r="J17" s="52">
        <f t="shared" si="4"/>
        <v>59.207372952180208</v>
      </c>
      <c r="K17" s="52">
        <f t="shared" si="4"/>
        <v>58.678160935767451</v>
      </c>
      <c r="L17" s="52">
        <f t="shared" si="4"/>
        <v>57.849953588582707</v>
      </c>
      <c r="M17" s="52">
        <f t="shared" si="4"/>
        <v>57.100220495870651</v>
      </c>
      <c r="N17" s="52">
        <f t="shared" si="4"/>
        <v>56.332535779771881</v>
      </c>
      <c r="O17" s="52">
        <f t="shared" si="4"/>
        <v>55.56975362653229</v>
      </c>
      <c r="P17" s="52">
        <f t="shared" si="4"/>
        <v>54.599558019307786</v>
      </c>
      <c r="Q17" s="52">
        <f t="shared" si="4"/>
        <v>53.45514766561633</v>
      </c>
      <c r="R17" s="52">
        <f t="shared" ref="R17:V17" si="5">R13*R16</f>
        <v>52.192624906362717</v>
      </c>
      <c r="S17" s="52">
        <f t="shared" si="5"/>
        <v>50.707481713905025</v>
      </c>
      <c r="T17" s="52">
        <f t="shared" si="5"/>
        <v>49.08489052131624</v>
      </c>
      <c r="U17" s="52">
        <f t="shared" si="5"/>
        <v>47.657947979713256</v>
      </c>
      <c r="V17" s="52">
        <f t="shared" si="5"/>
        <v>46.323771596608708</v>
      </c>
      <c r="W17" s="52">
        <f t="shared" ref="W17:Y17" si="6">W13*W16</f>
        <v>44.94220657564864</v>
      </c>
      <c r="X17" s="52">
        <f t="shared" si="6"/>
        <v>43.457796822621226</v>
      </c>
      <c r="Y17" s="52">
        <f t="shared" si="6"/>
        <v>42.020151689721637</v>
      </c>
      <c r="DA17" s="63" t="s">
        <v>1041</v>
      </c>
    </row>
    <row r="18" spans="1:105" ht="12.95" customHeight="1" x14ac:dyDescent="0.25">
      <c r="A18" s="53" t="s">
        <v>42</v>
      </c>
      <c r="B18" s="36">
        <f>B3*11630*1000/RES_summary!B$6</f>
        <v>577.4633953826982</v>
      </c>
      <c r="C18" s="36">
        <f>C3*11630*1000/RES_summary!C$6</f>
        <v>569.64134128868022</v>
      </c>
      <c r="D18" s="36">
        <f>D3*11630*1000/RES_summary!D$6</f>
        <v>561.43663633040262</v>
      </c>
      <c r="E18" s="36">
        <f>E3*11630*1000/RES_summary!E$6</f>
        <v>553.47507088415898</v>
      </c>
      <c r="F18" s="36">
        <f>F3*11630*1000/RES_summary!F$6</f>
        <v>545.57157920593545</v>
      </c>
      <c r="G18" s="36">
        <f>G3*11630*1000/RES_summary!G$6</f>
        <v>536.67337437125559</v>
      </c>
      <c r="H18" s="36">
        <f>H3*11630*1000/RES_summary!H$6</f>
        <v>530.4328620998424</v>
      </c>
      <c r="I18" s="36">
        <f>I3*11630*1000/RES_summary!I$6</f>
        <v>526.37637315785548</v>
      </c>
      <c r="J18" s="36">
        <f>J3*11630*1000/RES_summary!J$6</f>
        <v>518.65658706109855</v>
      </c>
      <c r="K18" s="36">
        <f>K3*11630*1000/RES_summary!K$6</f>
        <v>514.02068979732269</v>
      </c>
      <c r="L18" s="36">
        <f>L3*11630*1000/RES_summary!L$6</f>
        <v>506.76559343598404</v>
      </c>
      <c r="M18" s="36">
        <f>M3*11630*1000/RES_summary!M$6</f>
        <v>500.19793154382654</v>
      </c>
      <c r="N18" s="36">
        <f>N3*11630*1000/RES_summary!N$6</f>
        <v>493.47301343080147</v>
      </c>
      <c r="O18" s="36">
        <f>O3*11630*1000/RES_summary!O$6</f>
        <v>486.79104176842276</v>
      </c>
      <c r="P18" s="36">
        <f>P3*11630*1000/RES_summary!P$6</f>
        <v>478.29212824913594</v>
      </c>
      <c r="Q18" s="36">
        <f>Q3*11630*1000/RES_summary!Q$6</f>
        <v>468.26709355079879</v>
      </c>
      <c r="R18" s="36">
        <f>R3*11630*1000/RES_summary!R$6</f>
        <v>457.20739417973721</v>
      </c>
      <c r="S18" s="36">
        <f>S3*11630*1000/RES_summary!S$6</f>
        <v>444.19753981380796</v>
      </c>
      <c r="T18" s="36">
        <f>T3*11630*1000/RES_summary!T$6</f>
        <v>429.98364096673004</v>
      </c>
      <c r="U18" s="36">
        <f>U3*11630*1000/RES_summary!U$6</f>
        <v>417.48362430228786</v>
      </c>
      <c r="V18" s="36">
        <f>V3*11630*1000/RES_summary!V$6</f>
        <v>405.79623918629215</v>
      </c>
      <c r="W18" s="36">
        <f>W3*11630*1000/RES_summary!W$6</f>
        <v>393.69372960268214</v>
      </c>
      <c r="X18" s="36">
        <f>X3*11630*1000/RES_summary!X$6</f>
        <v>380.69030016616199</v>
      </c>
      <c r="Y18" s="36">
        <f>Y3*11630*1000/RES_summary!Y$6</f>
        <v>368.09652880196154</v>
      </c>
      <c r="DA18" s="60" t="s">
        <v>1049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6.0491314221329784</v>
      </c>
      <c r="C3" s="49">
        <f t="shared" ref="C3:W3" si="0">C5*C11/11630</f>
        <v>6.051323317808678</v>
      </c>
      <c r="D3" s="49">
        <f t="shared" si="0"/>
        <v>6.1479484690293624</v>
      </c>
      <c r="E3" s="49">
        <f t="shared" si="0"/>
        <v>6.2533512730197609</v>
      </c>
      <c r="F3" s="49">
        <f t="shared" si="0"/>
        <v>6.3304972791109542</v>
      </c>
      <c r="G3" s="49">
        <f t="shared" si="0"/>
        <v>6.4028240218117762</v>
      </c>
      <c r="H3" s="49">
        <f t="shared" si="0"/>
        <v>6.3964407200169875</v>
      </c>
      <c r="I3" s="49">
        <f t="shared" si="0"/>
        <v>6.430799853211111</v>
      </c>
      <c r="J3" s="49">
        <f t="shared" si="0"/>
        <v>6.6078379790852191</v>
      </c>
      <c r="K3" s="49">
        <f t="shared" si="0"/>
        <v>6.6268772419435829</v>
      </c>
      <c r="L3" s="49">
        <f t="shared" si="0"/>
        <v>6.6077226422642159</v>
      </c>
      <c r="M3" s="49">
        <f t="shared" si="0"/>
        <v>6.5783748204129386</v>
      </c>
      <c r="N3" s="49">
        <f t="shared" si="0"/>
        <v>6.5521202189143777</v>
      </c>
      <c r="O3" s="49">
        <f t="shared" si="0"/>
        <v>6.4193378396417113</v>
      </c>
      <c r="P3" s="49">
        <f t="shared" si="0"/>
        <v>6.2320905157782871</v>
      </c>
      <c r="Q3" s="49">
        <f t="shared" si="0"/>
        <v>6.1481652718658646</v>
      </c>
      <c r="R3" s="49">
        <f t="shared" si="0"/>
        <v>6.0108230064606758</v>
      </c>
      <c r="S3" s="49">
        <f t="shared" si="0"/>
        <v>5.9420186528511172</v>
      </c>
      <c r="T3" s="49">
        <f t="shared" si="0"/>
        <v>5.7980038099975628</v>
      </c>
      <c r="U3" s="49">
        <f t="shared" si="0"/>
        <v>5.6251662749195326</v>
      </c>
      <c r="V3" s="49">
        <f t="shared" si="0"/>
        <v>5.5397912250203403</v>
      </c>
      <c r="W3" s="49">
        <f t="shared" si="0"/>
        <v>5.5126615071940614</v>
      </c>
      <c r="X3" s="49">
        <f t="shared" ref="X3:Y3" si="1">X5*X11/11630</f>
        <v>5.4897695217548392</v>
      </c>
      <c r="Y3" s="49">
        <f t="shared" si="1"/>
        <v>5.4076868785369392</v>
      </c>
      <c r="DA3" s="62" t="s">
        <v>969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164.37294951745727</v>
      </c>
      <c r="C5" s="49">
        <f t="shared" ref="C5:W5" si="2">C7*C13/1000000</f>
        <v>166.88938237616063</v>
      </c>
      <c r="D5" s="49">
        <f t="shared" si="2"/>
        <v>169.09569130246689</v>
      </c>
      <c r="E5" s="49">
        <f t="shared" si="2"/>
        <v>171.16610532522193</v>
      </c>
      <c r="F5" s="49">
        <f t="shared" si="2"/>
        <v>173.06507622471489</v>
      </c>
      <c r="G5" s="49">
        <f t="shared" si="2"/>
        <v>174.86263775046848</v>
      </c>
      <c r="H5" s="49">
        <f t="shared" si="2"/>
        <v>174.29639225496697</v>
      </c>
      <c r="I5" s="49">
        <f t="shared" si="2"/>
        <v>175.63716403842724</v>
      </c>
      <c r="J5" s="49">
        <f t="shared" si="2"/>
        <v>181.70390542979348</v>
      </c>
      <c r="K5" s="49">
        <f t="shared" si="2"/>
        <v>182.8870202778956</v>
      </c>
      <c r="L5" s="49">
        <f t="shared" si="2"/>
        <v>182.85707009719184</v>
      </c>
      <c r="M5" s="49">
        <f t="shared" si="2"/>
        <v>183.00528452710134</v>
      </c>
      <c r="N5" s="49">
        <f t="shared" si="2"/>
        <v>182.43875827849092</v>
      </c>
      <c r="O5" s="49">
        <f t="shared" si="2"/>
        <v>178.4067183285309</v>
      </c>
      <c r="P5" s="49">
        <f t="shared" si="2"/>
        <v>175.18135721925577</v>
      </c>
      <c r="Q5" s="49">
        <f t="shared" si="2"/>
        <v>171.63561294423175</v>
      </c>
      <c r="R5" s="49">
        <f t="shared" si="2"/>
        <v>166.64038399957474</v>
      </c>
      <c r="S5" s="49">
        <f t="shared" si="2"/>
        <v>163.37849327481547</v>
      </c>
      <c r="T5" s="49">
        <f t="shared" si="2"/>
        <v>160.95115234762756</v>
      </c>
      <c r="U5" s="49">
        <f t="shared" si="2"/>
        <v>158.50219641653538</v>
      </c>
      <c r="V5" s="49">
        <f t="shared" si="2"/>
        <v>156.23273097983136</v>
      </c>
      <c r="W5" s="49">
        <f t="shared" si="2"/>
        <v>155.45721906011838</v>
      </c>
      <c r="X5" s="49">
        <f t="shared" ref="X5:Y5" si="3">X7*X13/1000000</f>
        <v>155.20337420188378</v>
      </c>
      <c r="Y5" s="49">
        <f t="shared" si="3"/>
        <v>153.07644404569649</v>
      </c>
      <c r="DA5" s="62" t="s">
        <v>978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207503</v>
      </c>
      <c r="C7" s="35">
        <v>212597</v>
      </c>
      <c r="D7" s="35">
        <v>218076</v>
      </c>
      <c r="E7" s="35">
        <v>223835</v>
      </c>
      <c r="F7" s="35">
        <v>229902</v>
      </c>
      <c r="G7" s="35">
        <v>236606</v>
      </c>
      <c r="H7" s="35">
        <v>240140</v>
      </c>
      <c r="I7" s="35">
        <v>247828</v>
      </c>
      <c r="J7" s="35">
        <v>265167</v>
      </c>
      <c r="K7" s="35">
        <v>274507</v>
      </c>
      <c r="L7" s="35">
        <v>282755</v>
      </c>
      <c r="M7" s="35">
        <v>292219</v>
      </c>
      <c r="N7" s="35">
        <v>300839</v>
      </c>
      <c r="O7" s="35">
        <v>302745</v>
      </c>
      <c r="P7" s="35">
        <v>307381</v>
      </c>
      <c r="Q7" s="35">
        <v>312317</v>
      </c>
      <c r="R7" s="35">
        <v>313029</v>
      </c>
      <c r="S7" s="35">
        <v>317357</v>
      </c>
      <c r="T7" s="35">
        <v>324393</v>
      </c>
      <c r="U7" s="35">
        <v>331250</v>
      </c>
      <c r="V7" s="35">
        <v>338314</v>
      </c>
      <c r="W7" s="35">
        <v>346655</v>
      </c>
      <c r="X7" s="35">
        <v>357973</v>
      </c>
      <c r="Y7" s="35">
        <v>368101</v>
      </c>
      <c r="DA7" s="59" t="s">
        <v>986</v>
      </c>
    </row>
    <row r="8" spans="1:105" ht="12.95" customHeight="1" x14ac:dyDescent="0.25">
      <c r="A8" s="51" t="s">
        <v>116</v>
      </c>
      <c r="B8" s="52"/>
      <c r="C8" s="52">
        <v>17720.0815240542</v>
      </c>
      <c r="D8" s="52">
        <v>18268.091443589859</v>
      </c>
      <c r="E8" s="52">
        <v>18713.205914233986</v>
      </c>
      <c r="F8" s="52">
        <v>19188.452106942685</v>
      </c>
      <c r="G8" s="52">
        <v>19994.857543464605</v>
      </c>
      <c r="H8" s="52">
        <v>16996.450100869901</v>
      </c>
      <c r="I8" s="52">
        <v>21324.258016137581</v>
      </c>
      <c r="J8" s="52">
        <v>31151.309890802222</v>
      </c>
      <c r="K8" s="52">
        <v>23330.634695660468</v>
      </c>
      <c r="L8" s="52">
        <v>22419.261775538558</v>
      </c>
      <c r="M8" s="52">
        <v>23818.220854121086</v>
      </c>
      <c r="N8" s="52">
        <v>23159.54203884257</v>
      </c>
      <c r="O8" s="52">
        <v>16633.255825841508</v>
      </c>
      <c r="P8" s="52">
        <v>19553.393104978953</v>
      </c>
      <c r="Q8" s="52">
        <v>20045.985164921847</v>
      </c>
      <c r="R8" s="52">
        <v>18432.081524054171</v>
      </c>
      <c r="S8" s="52">
        <v>22596.091443589889</v>
      </c>
      <c r="T8" s="52">
        <v>25749.205914233986</v>
      </c>
      <c r="U8" s="52">
        <v>26045.452106942656</v>
      </c>
      <c r="V8" s="52">
        <v>27058.857543464634</v>
      </c>
      <c r="W8" s="52">
        <v>25337.450100869872</v>
      </c>
      <c r="X8" s="52">
        <v>32642.258016137581</v>
      </c>
      <c r="Y8" s="52">
        <v>41279.309890802251</v>
      </c>
      <c r="DA8" s="63" t="s">
        <v>994</v>
      </c>
    </row>
    <row r="9" spans="1:105" ht="12.95" customHeight="1" x14ac:dyDescent="0.25">
      <c r="A9" s="53" t="s">
        <v>115</v>
      </c>
      <c r="B9" s="36"/>
      <c r="C9" s="36">
        <v>12626.0815240542</v>
      </c>
      <c r="D9" s="36">
        <v>12789.091443589859</v>
      </c>
      <c r="E9" s="36">
        <v>12954.205914233986</v>
      </c>
      <c r="F9" s="36">
        <v>13121.452106942685</v>
      </c>
      <c r="G9" s="36">
        <v>13290.857543464605</v>
      </c>
      <c r="H9" s="36">
        <v>13462.450100869901</v>
      </c>
      <c r="I9" s="36">
        <v>13636.258016137581</v>
      </c>
      <c r="J9" s="36">
        <v>13812.309890802251</v>
      </c>
      <c r="K9" s="36">
        <v>13990.634695660439</v>
      </c>
      <c r="L9" s="36">
        <v>14171.261775538558</v>
      </c>
      <c r="M9" s="36">
        <v>14354.220854121086</v>
      </c>
      <c r="N9" s="36">
        <v>14539.54203884257</v>
      </c>
      <c r="O9" s="36">
        <v>14727.255825841508</v>
      </c>
      <c r="P9" s="36">
        <v>14917.393104978953</v>
      </c>
      <c r="Q9" s="36">
        <v>15109.985164921847</v>
      </c>
      <c r="R9" s="36">
        <v>17720.081524054171</v>
      </c>
      <c r="S9" s="36">
        <v>18268.091443589889</v>
      </c>
      <c r="T9" s="36">
        <v>18713.205914233986</v>
      </c>
      <c r="U9" s="36">
        <v>19188.452106942656</v>
      </c>
      <c r="V9" s="36">
        <v>19994.857543464634</v>
      </c>
      <c r="W9" s="36">
        <v>16996.450100869872</v>
      </c>
      <c r="X9" s="36">
        <v>21324.258016137581</v>
      </c>
      <c r="Y9" s="36">
        <v>31151.309890802251</v>
      </c>
      <c r="DA9" s="60" t="s">
        <v>1002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427.99863752481269</v>
      </c>
      <c r="C11" s="54">
        <v>421.69782872998354</v>
      </c>
      <c r="D11" s="54">
        <v>422.84129266733351</v>
      </c>
      <c r="E11" s="54">
        <v>424.88829880797266</v>
      </c>
      <c r="F11" s="54">
        <v>425.41040030782614</v>
      </c>
      <c r="G11" s="54">
        <v>425.84765008482469</v>
      </c>
      <c r="H11" s="54">
        <v>426.80519436671034</v>
      </c>
      <c r="I11" s="54">
        <v>425.82219259975096</v>
      </c>
      <c r="J11" s="54">
        <v>422.93618023776588</v>
      </c>
      <c r="K11" s="54">
        <v>421.410891853865</v>
      </c>
      <c r="L11" s="54">
        <v>420.26165183925804</v>
      </c>
      <c r="M11" s="54">
        <v>418.05622913622796</v>
      </c>
      <c r="N11" s="54">
        <v>417.6807541610973</v>
      </c>
      <c r="O11" s="54">
        <v>418.46461710906283</v>
      </c>
      <c r="P11" s="54">
        <v>413.73816169141213</v>
      </c>
      <c r="Q11" s="54">
        <v>416.59863524379978</v>
      </c>
      <c r="R11" s="54">
        <v>419.5013830820028</v>
      </c>
      <c r="S11" s="54">
        <v>422.97903198566843</v>
      </c>
      <c r="T11" s="54">
        <v>418.95185791918061</v>
      </c>
      <c r="U11" s="54">
        <v>412.74307395332278</v>
      </c>
      <c r="V11" s="54">
        <v>412.3833177780383</v>
      </c>
      <c r="W11" s="54">
        <v>412.41091096498684</v>
      </c>
      <c r="X11" s="54">
        <v>411.37004827588243</v>
      </c>
      <c r="Y11" s="54">
        <v>410.84961693133022</v>
      </c>
      <c r="DA11" s="62" t="s">
        <v>1010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792.14734012258748</v>
      </c>
      <c r="C13" s="35">
        <v>785.00346842222905</v>
      </c>
      <c r="D13" s="35">
        <v>775.39798649308909</v>
      </c>
      <c r="E13" s="35">
        <v>764.69768054692929</v>
      </c>
      <c r="F13" s="35">
        <v>752.77760186825196</v>
      </c>
      <c r="G13" s="35">
        <v>739.04566135460846</v>
      </c>
      <c r="H13" s="35">
        <v>725.81157764207114</v>
      </c>
      <c r="I13" s="35">
        <v>708.70589295167304</v>
      </c>
      <c r="J13" s="35">
        <v>685.24328227039371</v>
      </c>
      <c r="K13" s="35">
        <v>666.23809330142979</v>
      </c>
      <c r="L13" s="35">
        <v>646.69791903659291</v>
      </c>
      <c r="M13" s="35">
        <v>626.26073091448995</v>
      </c>
      <c r="N13" s="35">
        <v>606.43320273797917</v>
      </c>
      <c r="O13" s="35">
        <v>589.29699360362986</v>
      </c>
      <c r="P13" s="35">
        <v>569.9160234993567</v>
      </c>
      <c r="Q13" s="35">
        <v>549.55578128706327</v>
      </c>
      <c r="R13" s="35">
        <v>532.34806998576732</v>
      </c>
      <c r="S13" s="35">
        <v>514.80979866464418</v>
      </c>
      <c r="T13" s="35">
        <v>496.16099098201119</v>
      </c>
      <c r="U13" s="35">
        <v>478.49719672916342</v>
      </c>
      <c r="V13" s="35">
        <v>461.79800711714967</v>
      </c>
      <c r="W13" s="35">
        <v>448.44937779670965</v>
      </c>
      <c r="X13" s="35">
        <v>433.56167700324818</v>
      </c>
      <c r="Y13" s="35">
        <v>415.85446398052841</v>
      </c>
      <c r="DA13" s="59" t="s">
        <v>1018</v>
      </c>
    </row>
    <row r="14" spans="1:105" ht="12.95" customHeight="1" x14ac:dyDescent="0.25">
      <c r="A14" s="53" t="s">
        <v>112</v>
      </c>
      <c r="B14" s="36"/>
      <c r="C14" s="36">
        <v>706.43860961706059</v>
      </c>
      <c r="D14" s="36">
        <v>675.33895010469291</v>
      </c>
      <c r="E14" s="36">
        <v>659.00272981742444</v>
      </c>
      <c r="F14" s="36">
        <v>640.65064842336574</v>
      </c>
      <c r="G14" s="36">
        <v>616.45245283510928</v>
      </c>
      <c r="H14" s="36">
        <v>594.12397786045904</v>
      </c>
      <c r="I14" s="36">
        <v>569.4311750955045</v>
      </c>
      <c r="J14" s="36">
        <v>545.98429382052984</v>
      </c>
      <c r="K14" s="36">
        <v>525.73618630177339</v>
      </c>
      <c r="L14" s="36">
        <v>499.38206052732744</v>
      </c>
      <c r="M14" s="36">
        <v>483.61598330887443</v>
      </c>
      <c r="N14" s="36">
        <v>472.84757555623014</v>
      </c>
      <c r="O14" s="36">
        <v>458.96706331690183</v>
      </c>
      <c r="P14" s="36">
        <v>439.38216320160092</v>
      </c>
      <c r="Q14" s="36">
        <v>420.21333515705157</v>
      </c>
      <c r="R14" s="36">
        <v>408.14276996763948</v>
      </c>
      <c r="S14" s="36">
        <v>401.62976830870173</v>
      </c>
      <c r="T14" s="36">
        <v>384.66090515251875</v>
      </c>
      <c r="U14" s="36">
        <v>377.95997216870404</v>
      </c>
      <c r="V14" s="36">
        <v>371.64959843185306</v>
      </c>
      <c r="W14" s="36">
        <v>367.93310244753451</v>
      </c>
      <c r="X14" s="36">
        <v>364.21660646321601</v>
      </c>
      <c r="Y14" s="36">
        <v>360.50011047889745</v>
      </c>
      <c r="DA14" s="60" t="s">
        <v>1026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0.94844639869824754</v>
      </c>
      <c r="C16" s="44">
        <f>C7/RES_summary!C$6</f>
        <v>0.94952612350266641</v>
      </c>
      <c r="D16" s="44">
        <f>D7/RES_summary!D$6</f>
        <v>0.9504127188891891</v>
      </c>
      <c r="E16" s="44">
        <f>E7/RES_summary!E$6</f>
        <v>0.9515904124614194</v>
      </c>
      <c r="F16" s="44">
        <f>F7/RES_summary!F$6</f>
        <v>0.95206188555479176</v>
      </c>
      <c r="G16" s="44">
        <f>G7/RES_summary!G$6</f>
        <v>0.95311486636186027</v>
      </c>
      <c r="H16" s="44">
        <f>H7/RES_summary!H$6</f>
        <v>0.95440978335605364</v>
      </c>
      <c r="I16" s="44">
        <f>I7/RES_summary!I$6</f>
        <v>0.95610809976659406</v>
      </c>
      <c r="J16" s="44">
        <f>J7/RES_summary!J$6</f>
        <v>0.95774490186588457</v>
      </c>
      <c r="K16" s="44">
        <f>K7/RES_summary!K$6</f>
        <v>0.95965362456650627</v>
      </c>
      <c r="L16" s="44">
        <f>L7/RES_summary!L$6</f>
        <v>0.962029838558767</v>
      </c>
      <c r="M16" s="44">
        <f>M7/RES_summary!M$6</f>
        <v>0.96461015382584014</v>
      </c>
      <c r="N16" s="44">
        <f>N7/RES_summary!N$6</f>
        <v>0.96672183036359838</v>
      </c>
      <c r="O16" s="44">
        <f>O7/RES_summary!O$6</f>
        <v>0.96873750059997121</v>
      </c>
      <c r="P16" s="44">
        <f>P7/RES_summary!P$6</f>
        <v>0.97071567073209242</v>
      </c>
      <c r="Q16" s="44">
        <f>Q7/RES_summary!Q$6</f>
        <v>0.97231103542531239</v>
      </c>
      <c r="R16" s="44">
        <f>R7/RES_summary!R$6</f>
        <v>0.97377278666085987</v>
      </c>
      <c r="S16" s="44">
        <f>S7/RES_summary!S$6</f>
        <v>0.97518982518567687</v>
      </c>
      <c r="T16" s="44">
        <f>T7/RES_summary!T$6</f>
        <v>0.97657552969226968</v>
      </c>
      <c r="U16" s="44">
        <f>U7/RES_summary!U$6</f>
        <v>0.97790596751433279</v>
      </c>
      <c r="V16" s="44">
        <f>V7/RES_summary!V$6</f>
        <v>0.97922099724162281</v>
      </c>
      <c r="W16" s="44">
        <f>W7/RES_summary!W$6</f>
        <v>0.98066700802570939</v>
      </c>
      <c r="X16" s="44">
        <f>X7/RES_summary!X$6</f>
        <v>0.98217411583943803</v>
      </c>
      <c r="Y16" s="44">
        <f>Y7/RES_summary!Y$6</f>
        <v>0.98358557518624212</v>
      </c>
      <c r="DA16" s="59" t="s">
        <v>1034</v>
      </c>
    </row>
    <row r="17" spans="1:105" ht="12.95" customHeight="1" x14ac:dyDescent="0.25">
      <c r="A17" s="51" t="s">
        <v>43</v>
      </c>
      <c r="B17" s="52">
        <f t="shared" ref="B17:Q17" si="4">B13*B16</f>
        <v>751.30929197766386</v>
      </c>
      <c r="C17" s="52">
        <f t="shared" si="4"/>
        <v>745.38130030710693</v>
      </c>
      <c r="D17" s="52">
        <f t="shared" si="4"/>
        <v>736.94810856409958</v>
      </c>
      <c r="E17" s="52">
        <f t="shared" si="4"/>
        <v>727.67898123994314</v>
      </c>
      <c r="F17" s="52">
        <f t="shared" si="4"/>
        <v>716.69086303810229</v>
      </c>
      <c r="G17" s="52">
        <f t="shared" si="4"/>
        <v>704.3954067573103</v>
      </c>
      <c r="H17" s="52">
        <f t="shared" si="4"/>
        <v>692.72167057468459</v>
      </c>
      <c r="I17" s="52">
        <f t="shared" si="4"/>
        <v>677.59944460341137</v>
      </c>
      <c r="J17" s="52">
        <f t="shared" si="4"/>
        <v>656.2882601323148</v>
      </c>
      <c r="K17" s="52">
        <f t="shared" si="4"/>
        <v>639.35780106099526</v>
      </c>
      <c r="L17" s="52">
        <f t="shared" si="4"/>
        <v>622.1426946470641</v>
      </c>
      <c r="M17" s="52">
        <f t="shared" si="4"/>
        <v>604.09745998250924</v>
      </c>
      <c r="N17" s="52">
        <f t="shared" si="4"/>
        <v>586.25221574411842</v>
      </c>
      <c r="O17" s="52">
        <f t="shared" si="4"/>
        <v>570.87409669465762</v>
      </c>
      <c r="P17" s="52">
        <f t="shared" si="4"/>
        <v>553.22641501214503</v>
      </c>
      <c r="Q17" s="52">
        <f t="shared" si="4"/>
        <v>534.33915072719105</v>
      </c>
      <c r="R17" s="52">
        <f t="shared" ref="R17:V17" si="5">R13*R16</f>
        <v>518.38606358357106</v>
      </c>
      <c r="S17" s="52">
        <f t="shared" si="5"/>
        <v>502.03727756364788</v>
      </c>
      <c r="T17" s="52">
        <f t="shared" si="5"/>
        <v>484.53868258089904</v>
      </c>
      <c r="U17" s="52">
        <f t="shared" si="5"/>
        <v>467.92526412032856</v>
      </c>
      <c r="V17" s="52">
        <f t="shared" si="5"/>
        <v>452.20230505344932</v>
      </c>
      <c r="W17" s="52">
        <f t="shared" ref="W17:Y17" si="6">W13*W16</f>
        <v>439.77950957489026</v>
      </c>
      <c r="X17" s="52">
        <f t="shared" si="6"/>
        <v>425.83305677252929</v>
      </c>
      <c r="Y17" s="52">
        <f t="shared" si="6"/>
        <v>409.02845214805444</v>
      </c>
      <c r="DA17" s="63" t="s">
        <v>1042</v>
      </c>
    </row>
    <row r="18" spans="1:105" ht="12.95" customHeight="1" x14ac:dyDescent="0.25">
      <c r="A18" s="53" t="s">
        <v>42</v>
      </c>
      <c r="B18" s="36">
        <f>B3*11630*1000/RES_summary!B$6</f>
        <v>321.55935332617184</v>
      </c>
      <c r="C18" s="36">
        <f>C3*11630*1000/RES_summary!C$6</f>
        <v>314.32567591543881</v>
      </c>
      <c r="D18" s="36">
        <f>D3*11630*1000/RES_summary!D$6</f>
        <v>311.61209085399031</v>
      </c>
      <c r="E18" s="36">
        <f>E3*11630*1000/RES_summary!E$6</f>
        <v>309.18228441735812</v>
      </c>
      <c r="F18" s="36">
        <f>F3*11630*1000/RES_summary!F$6</f>
        <v>304.88774694200049</v>
      </c>
      <c r="G18" s="36">
        <f>G3*11630*1000/RES_summary!G$6</f>
        <v>299.96512869814478</v>
      </c>
      <c r="H18" s="36">
        <f>H3*11630*1000/RES_summary!H$6</f>
        <v>295.65720725166057</v>
      </c>
      <c r="I18" s="36">
        <f>I3*11630*1000/RES_summary!I$6</f>
        <v>288.53688120539812</v>
      </c>
      <c r="J18" s="36">
        <f>J3*11630*1000/RES_summary!J$6</f>
        <v>277.56804987525049</v>
      </c>
      <c r="K18" s="36">
        <f>K3*11630*1000/RES_summary!K$6</f>
        <v>269.43234115884002</v>
      </c>
      <c r="L18" s="36">
        <f>L3*11630*1000/RES_summary!L$6</f>
        <v>261.46271653210226</v>
      </c>
      <c r="M18" s="36">
        <f>M3*11630*1000/RES_summary!M$6</f>
        <v>252.54670615106119</v>
      </c>
      <c r="N18" s="36">
        <f>N3*11630*1000/RES_summary!N$6</f>
        <v>244.86626760061768</v>
      </c>
      <c r="O18" s="36">
        <f>O3*11630*1000/RES_summary!O$6</f>
        <v>238.89061029081196</v>
      </c>
      <c r="P18" s="36">
        <f>P3*11630*1000/RES_summary!P$6</f>
        <v>228.89087994625515</v>
      </c>
      <c r="Q18" s="36">
        <f>Q3*11630*1000/RES_summary!Q$6</f>
        <v>222.60496095027878</v>
      </c>
      <c r="R18" s="36">
        <f>R3*11630*1000/RES_summary!R$6</f>
        <v>217.46367064374309</v>
      </c>
      <c r="S18" s="36">
        <f>S3*11630*1000/RES_summary!S$6</f>
        <v>212.35124168459211</v>
      </c>
      <c r="T18" s="36">
        <f>T3*11630*1000/RES_summary!T$6</f>
        <v>202.99838130097976</v>
      </c>
      <c r="U18" s="36">
        <f>U3*11630*1000/RES_summary!U$6</f>
        <v>193.13291189344488</v>
      </c>
      <c r="V18" s="36">
        <f>V3*11630*1000/RES_summary!V$6</f>
        <v>186.48068686481798</v>
      </c>
      <c r="W18" s="36">
        <f>W3*11630*1000/RES_summary!W$6</f>
        <v>181.36986816751562</v>
      </c>
      <c r="X18" s="36">
        <f>X3*11630*1000/RES_summary!X$6</f>
        <v>175.17496512198201</v>
      </c>
      <c r="Y18" s="36">
        <f>Y3*11630*1000/RES_summary!Y$6</f>
        <v>168.04918287904309</v>
      </c>
      <c r="DA18" s="60" t="s">
        <v>1050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2.7118931197302087</v>
      </c>
      <c r="C3" s="49">
        <f t="shared" ref="C3:W3" si="0">C5*C11/11630</f>
        <v>2.808612125817612</v>
      </c>
      <c r="D3" s="49">
        <f t="shared" si="0"/>
        <v>2.9094206912474503</v>
      </c>
      <c r="E3" s="49">
        <f t="shared" si="0"/>
        <v>3.0324158506781322</v>
      </c>
      <c r="F3" s="49">
        <f t="shared" si="0"/>
        <v>3.1575914691448816</v>
      </c>
      <c r="G3" s="49">
        <f t="shared" si="0"/>
        <v>3.3039886360581132</v>
      </c>
      <c r="H3" s="49">
        <f t="shared" si="0"/>
        <v>3.4040571350614832</v>
      </c>
      <c r="I3" s="49">
        <f t="shared" si="0"/>
        <v>3.5617817592196421</v>
      </c>
      <c r="J3" s="49">
        <f t="shared" si="0"/>
        <v>3.8388431714866478</v>
      </c>
      <c r="K3" s="49">
        <f t="shared" si="0"/>
        <v>3.9810834712346859</v>
      </c>
      <c r="L3" s="49">
        <f t="shared" si="0"/>
        <v>4.1138187290278747</v>
      </c>
      <c r="M3" s="49">
        <f t="shared" si="0"/>
        <v>4.1778743380597172</v>
      </c>
      <c r="N3" s="49">
        <f t="shared" si="0"/>
        <v>4.2568990708518681</v>
      </c>
      <c r="O3" s="49">
        <f t="shared" si="0"/>
        <v>4.2270431681539407</v>
      </c>
      <c r="P3" s="49">
        <f t="shared" si="0"/>
        <v>4.1654804284625397</v>
      </c>
      <c r="Q3" s="49">
        <f t="shared" si="0"/>
        <v>4.1615854722649397</v>
      </c>
      <c r="R3" s="49">
        <f t="shared" si="0"/>
        <v>4.1535905134802933</v>
      </c>
      <c r="S3" s="49">
        <f t="shared" si="0"/>
        <v>4.1439462852586786</v>
      </c>
      <c r="T3" s="49">
        <f t="shared" si="0"/>
        <v>4.0865501161442452</v>
      </c>
      <c r="U3" s="49">
        <f t="shared" si="0"/>
        <v>3.9777319248765832</v>
      </c>
      <c r="V3" s="49">
        <f t="shared" si="0"/>
        <v>3.8197584175165669</v>
      </c>
      <c r="W3" s="49">
        <f t="shared" si="0"/>
        <v>3.7615581855798275</v>
      </c>
      <c r="X3" s="49">
        <f t="shared" ref="X3:Y3" si="1">X5*X11/11630</f>
        <v>3.6152300398116379</v>
      </c>
      <c r="Y3" s="49">
        <f t="shared" si="1"/>
        <v>3.5135422680387558</v>
      </c>
      <c r="DA3" s="62" t="s">
        <v>970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117.98875493483261</v>
      </c>
      <c r="C5" s="49">
        <f t="shared" ref="C5:W5" si="2">C7*C13/1000000</f>
        <v>122.73113469824936</v>
      </c>
      <c r="D5" s="49">
        <f t="shared" si="2"/>
        <v>128.19237168799057</v>
      </c>
      <c r="E5" s="49">
        <f t="shared" si="2"/>
        <v>133.5531217371196</v>
      </c>
      <c r="F5" s="49">
        <f t="shared" si="2"/>
        <v>140.51532472701223</v>
      </c>
      <c r="G5" s="49">
        <f t="shared" si="2"/>
        <v>148.65653706775913</v>
      </c>
      <c r="H5" s="49">
        <f t="shared" si="2"/>
        <v>154.88095818619027</v>
      </c>
      <c r="I5" s="49">
        <f t="shared" si="2"/>
        <v>164.07015836341935</v>
      </c>
      <c r="J5" s="49">
        <f t="shared" si="2"/>
        <v>179.64933768607361</v>
      </c>
      <c r="K5" s="49">
        <f t="shared" si="2"/>
        <v>189.75470124784133</v>
      </c>
      <c r="L5" s="49">
        <f t="shared" si="2"/>
        <v>199.7752859048486</v>
      </c>
      <c r="M5" s="49">
        <f t="shared" si="2"/>
        <v>207.49284284016662</v>
      </c>
      <c r="N5" s="49">
        <f t="shared" si="2"/>
        <v>213.57540157619943</v>
      </c>
      <c r="O5" s="49">
        <f t="shared" si="2"/>
        <v>213.74613201813372</v>
      </c>
      <c r="P5" s="49">
        <f t="shared" si="2"/>
        <v>215.15320395847635</v>
      </c>
      <c r="Q5" s="49">
        <f t="shared" si="2"/>
        <v>214.89219810298715</v>
      </c>
      <c r="R5" s="49">
        <f t="shared" si="2"/>
        <v>210.77967161747407</v>
      </c>
      <c r="S5" s="49">
        <f t="shared" si="2"/>
        <v>207.29788123504227</v>
      </c>
      <c r="T5" s="49">
        <f t="shared" si="2"/>
        <v>205.37370277529885</v>
      </c>
      <c r="U5" s="49">
        <f t="shared" si="2"/>
        <v>201.4728916732432</v>
      </c>
      <c r="V5" s="49">
        <f t="shared" si="2"/>
        <v>194.43477490691976</v>
      </c>
      <c r="W5" s="49">
        <f t="shared" si="2"/>
        <v>189.93872205709323</v>
      </c>
      <c r="X5" s="49">
        <f t="shared" ref="X5:Y5" si="3">X7*X13/1000000</f>
        <v>186.44622776550801</v>
      </c>
      <c r="Y5" s="49">
        <f t="shared" si="3"/>
        <v>183.15656558934103</v>
      </c>
      <c r="DA5" s="62" t="s">
        <v>979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64105</v>
      </c>
      <c r="C7" s="35">
        <v>66850</v>
      </c>
      <c r="D7" s="35">
        <v>70138</v>
      </c>
      <c r="E7" s="35">
        <v>73432</v>
      </c>
      <c r="F7" s="35">
        <v>77773</v>
      </c>
      <c r="G7" s="35">
        <v>82843</v>
      </c>
      <c r="H7" s="35">
        <v>86844</v>
      </c>
      <c r="I7" s="35">
        <v>92640</v>
      </c>
      <c r="J7" s="35">
        <v>102321</v>
      </c>
      <c r="K7" s="35">
        <v>108894</v>
      </c>
      <c r="L7" s="35">
        <v>115552</v>
      </c>
      <c r="M7" s="35">
        <v>121188</v>
      </c>
      <c r="N7" s="35">
        <v>126406</v>
      </c>
      <c r="O7" s="35">
        <v>128269</v>
      </c>
      <c r="P7" s="35">
        <v>132182</v>
      </c>
      <c r="Q7" s="35">
        <v>136498</v>
      </c>
      <c r="R7" s="35">
        <v>138486</v>
      </c>
      <c r="S7" s="35">
        <v>142038</v>
      </c>
      <c r="T7" s="35">
        <v>146740</v>
      </c>
      <c r="U7" s="35">
        <v>151226</v>
      </c>
      <c r="V7" s="35">
        <v>155642</v>
      </c>
      <c r="W7" s="35">
        <v>160519</v>
      </c>
      <c r="X7" s="35">
        <v>166724</v>
      </c>
      <c r="Y7" s="35">
        <v>172165</v>
      </c>
      <c r="DA7" s="59" t="s">
        <v>987</v>
      </c>
    </row>
    <row r="8" spans="1:105" ht="12.95" customHeight="1" x14ac:dyDescent="0.25">
      <c r="A8" s="51" t="s">
        <v>116</v>
      </c>
      <c r="B8" s="52"/>
      <c r="C8" s="52">
        <v>6875.1713568280466</v>
      </c>
      <c r="D8" s="52">
        <v>7606.670529678966</v>
      </c>
      <c r="E8" s="52">
        <v>7809.7727204426337</v>
      </c>
      <c r="F8" s="52">
        <v>9062.8705670075142</v>
      </c>
      <c r="G8" s="52">
        <v>10007.37462707964</v>
      </c>
      <c r="H8" s="52">
        <v>9163.7141960350564</v>
      </c>
      <c r="I8" s="52">
        <v>11194.338162098706</v>
      </c>
      <c r="J8" s="52">
        <v>15325.715900553289</v>
      </c>
      <c r="K8" s="52">
        <v>12475.338208759393</v>
      </c>
      <c r="L8" s="52">
        <v>12829.718283849536</v>
      </c>
      <c r="M8" s="52">
        <v>12089.39274504382</v>
      </c>
      <c r="N8" s="52">
        <v>11965.922702623386</v>
      </c>
      <c r="O8" s="52">
        <v>8738.1713568280393</v>
      </c>
      <c r="P8" s="52">
        <v>11519.670529678959</v>
      </c>
      <c r="Q8" s="52">
        <v>12125.772720442634</v>
      </c>
      <c r="R8" s="52">
        <v>11050.870567007514</v>
      </c>
      <c r="S8" s="52">
        <v>13559.37462707964</v>
      </c>
      <c r="T8" s="52">
        <v>13865.714196035056</v>
      </c>
      <c r="U8" s="52">
        <v>15680.33816209872</v>
      </c>
      <c r="V8" s="52">
        <v>19741.715900553274</v>
      </c>
      <c r="W8" s="52">
        <v>17352.338208759378</v>
      </c>
      <c r="X8" s="52">
        <v>19034.718283849536</v>
      </c>
      <c r="Y8" s="52">
        <v>17530.39274504382</v>
      </c>
      <c r="DA8" s="63" t="s">
        <v>995</v>
      </c>
    </row>
    <row r="9" spans="1:105" ht="12.95" customHeight="1" x14ac:dyDescent="0.25">
      <c r="A9" s="53" t="s">
        <v>115</v>
      </c>
      <c r="B9" s="36"/>
      <c r="C9" s="36">
        <v>4130.1713568280393</v>
      </c>
      <c r="D9" s="36">
        <v>4318.6705296789587</v>
      </c>
      <c r="E9" s="36">
        <v>4515.7727204426337</v>
      </c>
      <c r="F9" s="36">
        <v>4721.8705670075142</v>
      </c>
      <c r="G9" s="36">
        <v>4937.37462707964</v>
      </c>
      <c r="H9" s="36">
        <v>5162.7141960350564</v>
      </c>
      <c r="I9" s="36">
        <v>5398.3381620987057</v>
      </c>
      <c r="J9" s="36">
        <v>5644.7159005532885</v>
      </c>
      <c r="K9" s="36">
        <v>5902.3382087593927</v>
      </c>
      <c r="L9" s="36">
        <v>6171.7182838495355</v>
      </c>
      <c r="M9" s="36">
        <v>6453.3927450438205</v>
      </c>
      <c r="N9" s="36">
        <v>6747.9227026233857</v>
      </c>
      <c r="O9" s="36">
        <v>6875.1713568280393</v>
      </c>
      <c r="P9" s="36">
        <v>7606.6705296789587</v>
      </c>
      <c r="Q9" s="36">
        <v>7809.7727204426192</v>
      </c>
      <c r="R9" s="36">
        <v>9062.8705670075142</v>
      </c>
      <c r="S9" s="36">
        <v>10007.37462707964</v>
      </c>
      <c r="T9" s="36">
        <v>9163.7141960350564</v>
      </c>
      <c r="U9" s="36">
        <v>11194.33816209872</v>
      </c>
      <c r="V9" s="36">
        <v>15325.715900553274</v>
      </c>
      <c r="W9" s="36">
        <v>12475.338208759378</v>
      </c>
      <c r="X9" s="36">
        <v>12829.718283849536</v>
      </c>
      <c r="Y9" s="36">
        <v>12089.39274504382</v>
      </c>
      <c r="DA9" s="60" t="s">
        <v>1003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267.30782098583956</v>
      </c>
      <c r="C11" s="54">
        <v>266.14403185929928</v>
      </c>
      <c r="D11" s="54">
        <v>263.95145197534208</v>
      </c>
      <c r="E11" s="54">
        <v>264.06718079420688</v>
      </c>
      <c r="F11" s="54">
        <v>261.34365669722217</v>
      </c>
      <c r="G11" s="54">
        <v>258.48434650298077</v>
      </c>
      <c r="H11" s="54">
        <v>255.61040520664187</v>
      </c>
      <c r="I11" s="54">
        <v>252.47444308531928</v>
      </c>
      <c r="J11" s="54">
        <v>248.51606278897319</v>
      </c>
      <c r="K11" s="54">
        <v>243.99922882535753</v>
      </c>
      <c r="L11" s="54">
        <v>239.48764033496002</v>
      </c>
      <c r="M11" s="54">
        <v>234.17038335660934</v>
      </c>
      <c r="N11" s="54">
        <v>231.80448604397853</v>
      </c>
      <c r="O11" s="54">
        <v>229.99486157466313</v>
      </c>
      <c r="P11" s="54">
        <v>225.16298382602253</v>
      </c>
      <c r="Q11" s="54">
        <v>225.22566882230828</v>
      </c>
      <c r="R11" s="54">
        <v>229.17892081852511</v>
      </c>
      <c r="S11" s="54">
        <v>232.48715814376379</v>
      </c>
      <c r="T11" s="54">
        <v>231.41510918151394</v>
      </c>
      <c r="U11" s="54">
        <v>229.61412774748197</v>
      </c>
      <c r="V11" s="54">
        <v>228.47656967219126</v>
      </c>
      <c r="W11" s="54">
        <v>230.32123847365685</v>
      </c>
      <c r="X11" s="54">
        <v>225.50805058866186</v>
      </c>
      <c r="Y11" s="54">
        <v>223.10145664616437</v>
      </c>
      <c r="DA11" s="62" t="s">
        <v>1011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1840.5546359072243</v>
      </c>
      <c r="C13" s="35">
        <v>1835.9182452991679</v>
      </c>
      <c r="D13" s="35">
        <v>1827.7163832443266</v>
      </c>
      <c r="E13" s="35">
        <v>1818.7319116613955</v>
      </c>
      <c r="F13" s="35">
        <v>1806.7365888806169</v>
      </c>
      <c r="G13" s="35">
        <v>1794.4369116009696</v>
      </c>
      <c r="H13" s="35">
        <v>1783.438788934069</v>
      </c>
      <c r="I13" s="35">
        <v>1771.0509322476182</v>
      </c>
      <c r="J13" s="35">
        <v>1755.7425913162851</v>
      </c>
      <c r="K13" s="35">
        <v>1742.5634217481343</v>
      </c>
      <c r="L13" s="35">
        <v>1728.8777858007529</v>
      </c>
      <c r="M13" s="35">
        <v>1712.156672609224</v>
      </c>
      <c r="N13" s="35">
        <v>1689.5986074727418</v>
      </c>
      <c r="O13" s="35">
        <v>1666.3896344255722</v>
      </c>
      <c r="P13" s="35">
        <v>1627.7042559386025</v>
      </c>
      <c r="Q13" s="35">
        <v>1574.3248846355782</v>
      </c>
      <c r="R13" s="35">
        <v>1522.028736604957</v>
      </c>
      <c r="S13" s="35">
        <v>1459.4536760236153</v>
      </c>
      <c r="T13" s="35">
        <v>1399.5754584659865</v>
      </c>
      <c r="U13" s="35">
        <v>1332.2635768534722</v>
      </c>
      <c r="V13" s="35">
        <v>1249.2436161635019</v>
      </c>
      <c r="W13" s="35">
        <v>1183.278752403723</v>
      </c>
      <c r="X13" s="35">
        <v>1118.292673913222</v>
      </c>
      <c r="Y13" s="35">
        <v>1063.8432061646736</v>
      </c>
      <c r="DA13" s="59" t="s">
        <v>1019</v>
      </c>
    </row>
    <row r="14" spans="1:105" ht="12.95" customHeight="1" x14ac:dyDescent="0.25">
      <c r="A14" s="53" t="s">
        <v>112</v>
      </c>
      <c r="B14" s="36"/>
      <c r="C14" s="36">
        <v>1795.4731832332104</v>
      </c>
      <c r="D14" s="36">
        <v>1762.9245281198857</v>
      </c>
      <c r="E14" s="36">
        <v>1750.662529353121</v>
      </c>
      <c r="F14" s="36">
        <v>1727.1639969278174</v>
      </c>
      <c r="G14" s="36">
        <v>1721.6023924205513</v>
      </c>
      <c r="H14" s="36">
        <v>1716.1904364730315</v>
      </c>
      <c r="I14" s="36">
        <v>1708.4651393172835</v>
      </c>
      <c r="J14" s="36">
        <v>1694.4453042392156</v>
      </c>
      <c r="K14" s="36">
        <v>1680.8313461088469</v>
      </c>
      <c r="L14" s="36">
        <v>1666.4410615137001</v>
      </c>
      <c r="M14" s="36">
        <v>1620.8737099364894</v>
      </c>
      <c r="N14" s="36">
        <v>1546.2643048022874</v>
      </c>
      <c r="O14" s="36">
        <v>1432.2122709888208</v>
      </c>
      <c r="P14" s="36">
        <v>1286.2397371753063</v>
      </c>
      <c r="Q14" s="36">
        <v>1106.0136882117251</v>
      </c>
      <c r="R14" s="36">
        <v>1044.3102375204271</v>
      </c>
      <c r="S14" s="36">
        <v>1013.8321342595694</v>
      </c>
      <c r="T14" s="36">
        <v>995.44098565156924</v>
      </c>
      <c r="U14" s="36">
        <v>970.91818098783699</v>
      </c>
      <c r="V14" s="36">
        <v>958.90705097943703</v>
      </c>
      <c r="W14" s="36">
        <v>949.31798046964263</v>
      </c>
      <c r="X14" s="36">
        <v>939.72890995984824</v>
      </c>
      <c r="Y14" s="36">
        <v>930.13983945005384</v>
      </c>
      <c r="DA14" s="60" t="s">
        <v>1027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0.29300856560411737</v>
      </c>
      <c r="C16" s="44">
        <f>C7/RES_summary!C$6</f>
        <v>0.29857345755656595</v>
      </c>
      <c r="D16" s="44">
        <f>D7/RES_summary!D$6</f>
        <v>0.30567346832044767</v>
      </c>
      <c r="E16" s="44">
        <f>E7/RES_summary!E$6</f>
        <v>0.31218168368604976</v>
      </c>
      <c r="F16" s="44">
        <f>F7/RES_summary!F$6</f>
        <v>0.32207074764574828</v>
      </c>
      <c r="G16" s="44">
        <f>G7/RES_summary!G$6</f>
        <v>0.33371467703277002</v>
      </c>
      <c r="H16" s="44">
        <f>H7/RES_summary!H$6</f>
        <v>0.34515184153316031</v>
      </c>
      <c r="I16" s="44">
        <f>I7/RES_summary!I$6</f>
        <v>0.35740051310738602</v>
      </c>
      <c r="J16" s="44">
        <f>J7/RES_summary!J$6</f>
        <v>0.369568672209661</v>
      </c>
      <c r="K16" s="44">
        <f>K7/RES_summary!K$6</f>
        <v>0.38068436066674127</v>
      </c>
      <c r="L16" s="44">
        <f>L7/RES_summary!L$6</f>
        <v>0.3931476787506592</v>
      </c>
      <c r="M16" s="44">
        <f>M7/RES_summary!M$6</f>
        <v>0.40003961180431769</v>
      </c>
      <c r="N16" s="44">
        <f>N7/RES_summary!N$6</f>
        <v>0.40619547229229264</v>
      </c>
      <c r="O16" s="44">
        <f>O7/RES_summary!O$6</f>
        <v>0.41044109882725627</v>
      </c>
      <c r="P16" s="44">
        <f>P7/RES_summary!P$6</f>
        <v>0.41743353944684103</v>
      </c>
      <c r="Q16" s="44">
        <f>Q7/RES_summary!Q$6</f>
        <v>0.42494808708294546</v>
      </c>
      <c r="R16" s="44">
        <f>R7/RES_summary!R$6</f>
        <v>0.43080321035276553</v>
      </c>
      <c r="S16" s="44">
        <f>S7/RES_summary!S$6</f>
        <v>0.43646118532039052</v>
      </c>
      <c r="T16" s="44">
        <f>T7/RES_summary!T$6</f>
        <v>0.44175642885957361</v>
      </c>
      <c r="U16" s="44">
        <f>U7/RES_summary!U$6</f>
        <v>0.44644470292323768</v>
      </c>
      <c r="V16" s="44">
        <f>V7/RES_summary!V$6</f>
        <v>0.45049248465236635</v>
      </c>
      <c r="W16" s="44">
        <f>W7/RES_summary!W$6</f>
        <v>0.45409899600836234</v>
      </c>
      <c r="X16" s="44">
        <f>X7/RES_summary!X$6</f>
        <v>0.4574423134963097</v>
      </c>
      <c r="Y16" s="44">
        <f>Y7/RES_summary!Y$6</f>
        <v>0.46003409540299911</v>
      </c>
      <c r="DA16" s="59" t="s">
        <v>1035</v>
      </c>
    </row>
    <row r="17" spans="1:105" ht="12.95" customHeight="1" x14ac:dyDescent="0.25">
      <c r="A17" s="51" t="s">
        <v>43</v>
      </c>
      <c r="B17" s="52">
        <f t="shared" ref="B17:Q17" si="4">B13*B16</f>
        <v>539.2982737831843</v>
      </c>
      <c r="C17" s="52">
        <f t="shared" si="4"/>
        <v>548.15645829015614</v>
      </c>
      <c r="D17" s="52">
        <f t="shared" si="4"/>
        <v>558.68440597239783</v>
      </c>
      <c r="E17" s="52">
        <f t="shared" si="4"/>
        <v>567.77479035600243</v>
      </c>
      <c r="F17" s="52">
        <f t="shared" si="4"/>
        <v>581.89700397970921</v>
      </c>
      <c r="G17" s="52">
        <f t="shared" si="4"/>
        <v>598.82993441059887</v>
      </c>
      <c r="H17" s="52">
        <f t="shared" si="4"/>
        <v>615.55718226226315</v>
      </c>
      <c r="I17" s="52">
        <f t="shared" si="4"/>
        <v>632.97451192461313</v>
      </c>
      <c r="J17" s="52">
        <f t="shared" si="4"/>
        <v>648.86745821470902</v>
      </c>
      <c r="K17" s="52">
        <f t="shared" si="4"/>
        <v>663.36664212943754</v>
      </c>
      <c r="L17" s="52">
        <f t="shared" si="4"/>
        <v>679.70428833114545</v>
      </c>
      <c r="M17" s="52">
        <f t="shared" si="4"/>
        <v>684.93049065876619</v>
      </c>
      <c r="N17" s="52">
        <f t="shared" si="4"/>
        <v>686.30730434679037</v>
      </c>
      <c r="O17" s="52">
        <f t="shared" si="4"/>
        <v>683.95479262798176</v>
      </c>
      <c r="P17" s="52">
        <f t="shared" si="4"/>
        <v>679.4583487291377</v>
      </c>
      <c r="Q17" s="52">
        <f t="shared" si="4"/>
        <v>669.00634817296771</v>
      </c>
      <c r="R17" s="52">
        <f t="shared" ref="R17:V17" si="5">R13*R16</f>
        <v>655.69486597857929</v>
      </c>
      <c r="S17" s="52">
        <f t="shared" si="5"/>
        <v>636.99488135746833</v>
      </c>
      <c r="T17" s="52">
        <f t="shared" si="5"/>
        <v>618.27145645143469</v>
      </c>
      <c r="U17" s="52">
        <f t="shared" si="5"/>
        <v>594.78201678379844</v>
      </c>
      <c r="V17" s="52">
        <f t="shared" si="5"/>
        <v>562.77486058160298</v>
      </c>
      <c r="W17" s="52">
        <f t="shared" ref="W17:Y17" si="6">W13*W16</f>
        <v>537.32569346455819</v>
      </c>
      <c r="X17" s="52">
        <f t="shared" si="6"/>
        <v>511.55438792083851</v>
      </c>
      <c r="Y17" s="52">
        <f t="shared" si="6"/>
        <v>489.4041469985919</v>
      </c>
      <c r="DA17" s="63" t="s">
        <v>1043</v>
      </c>
    </row>
    <row r="18" spans="1:105" ht="12.95" customHeight="1" x14ac:dyDescent="0.25">
      <c r="A18" s="53" t="s">
        <v>42</v>
      </c>
      <c r="B18" s="36">
        <f>B3*11630*1000/RES_summary!B$6</f>
        <v>144.1586464264077</v>
      </c>
      <c r="C18" s="36">
        <f>C3*11630*1000/RES_summary!C$6</f>
        <v>145.88856989905594</v>
      </c>
      <c r="D18" s="36">
        <f>D3*11630*1000/RES_summary!D$6</f>
        <v>147.46556015239588</v>
      </c>
      <c r="E18" s="36">
        <f>E3*11630*1000/RES_summary!E$6</f>
        <v>149.9306882153314</v>
      </c>
      <c r="F18" s="36">
        <f>F3*11630*1000/RES_summary!F$6</f>
        <v>152.07509084121526</v>
      </c>
      <c r="G18" s="36">
        <f>G3*11630*1000/RES_summary!G$6</f>
        <v>154.78816426254647</v>
      </c>
      <c r="H18" s="36">
        <f>H3*11630*1000/RES_summary!H$6</f>
        <v>157.34282078591576</v>
      </c>
      <c r="I18" s="36">
        <f>I3*11630*1000/RES_summary!I$6</f>
        <v>159.80988738536848</v>
      </c>
      <c r="J18" s="36">
        <f>J3*11630*1000/RES_summary!J$6</f>
        <v>161.25398598740804</v>
      </c>
      <c r="K18" s="36">
        <f>K3*11630*1000/RES_summary!K$6</f>
        <v>161.86094910804968</v>
      </c>
      <c r="L18" s="36">
        <f>L3*11630*1000/RES_summary!L$6</f>
        <v>162.78077613797927</v>
      </c>
      <c r="M18" s="36">
        <f>M3*11630*1000/RES_summary!M$6</f>
        <v>160.3904355701938</v>
      </c>
      <c r="N18" s="36">
        <f>N3*11630*1000/RES_summary!N$6</f>
        <v>159.08911195233611</v>
      </c>
      <c r="O18" s="36">
        <f>O3*11630*1000/RES_summary!O$6</f>
        <v>157.30608785380008</v>
      </c>
      <c r="P18" s="36">
        <f>P3*11630*1000/RES_summary!P$6</f>
        <v>152.98886918535479</v>
      </c>
      <c r="Q18" s="36">
        <f>Q3*11630*1000/RES_summary!Q$6</f>
        <v>150.67740221362672</v>
      </c>
      <c r="R18" s="36">
        <f>R3*11630*1000/RES_summary!R$6</f>
        <v>150.27144177121824</v>
      </c>
      <c r="S18" s="36">
        <f>S3*11630*1000/RES_summary!S$6</f>
        <v>148.09312971892174</v>
      </c>
      <c r="T18" s="36">
        <f>T3*11630*1000/RES_summary!T$6</f>
        <v>143.07735659852239</v>
      </c>
      <c r="U18" s="36">
        <f>U3*11630*1000/RES_summary!U$6</f>
        <v>136.5703539837001</v>
      </c>
      <c r="V18" s="36">
        <f>V3*11630*1000/RES_summary!V$6</f>
        <v>128.58086964343033</v>
      </c>
      <c r="W18" s="36">
        <f>W3*11630*1000/RES_summary!W$6</f>
        <v>123.75751918247356</v>
      </c>
      <c r="X18" s="36">
        <f>X3*11630*1000/RES_summary!X$6</f>
        <v>115.3596327901044</v>
      </c>
      <c r="Y18" s="36">
        <f>Y3*11630*1000/RES_summary!Y$6</f>
        <v>109.18677808405941</v>
      </c>
      <c r="DA18" s="60" t="s">
        <v>1051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2.5103200838537778</v>
      </c>
      <c r="C3" s="49">
        <f t="shared" ref="C3:W3" si="0">C5*C11/11630</f>
        <v>2.5795678621573686</v>
      </c>
      <c r="D3" s="49">
        <f t="shared" si="0"/>
        <v>2.6573803745518361</v>
      </c>
      <c r="E3" s="49">
        <f t="shared" si="0"/>
        <v>2.7247943062944131</v>
      </c>
      <c r="F3" s="49">
        <f t="shared" si="0"/>
        <v>2.8068651229028312</v>
      </c>
      <c r="G3" s="49">
        <f t="shared" si="0"/>
        <v>2.8792427652519392</v>
      </c>
      <c r="H3" s="49">
        <f t="shared" si="0"/>
        <v>2.9230008337998861</v>
      </c>
      <c r="I3" s="49">
        <f t="shared" si="0"/>
        <v>2.9999661142163077</v>
      </c>
      <c r="J3" s="49">
        <f t="shared" si="0"/>
        <v>3.1594563859741278</v>
      </c>
      <c r="K3" s="49">
        <f t="shared" si="0"/>
        <v>3.2217985376582052</v>
      </c>
      <c r="L3" s="49">
        <f t="shared" si="0"/>
        <v>3.2824512689278449</v>
      </c>
      <c r="M3" s="49">
        <f t="shared" si="0"/>
        <v>3.3298364018237359</v>
      </c>
      <c r="N3" s="49">
        <f t="shared" si="0"/>
        <v>3.3767624659659563</v>
      </c>
      <c r="O3" s="49">
        <f t="shared" si="0"/>
        <v>3.3666337999242746</v>
      </c>
      <c r="P3" s="49">
        <f t="shared" si="0"/>
        <v>3.3559868084517395</v>
      </c>
      <c r="Q3" s="49">
        <f t="shared" si="0"/>
        <v>3.3793705346254868</v>
      </c>
      <c r="R3" s="49">
        <f t="shared" si="0"/>
        <v>3.3820806287426746</v>
      </c>
      <c r="S3" s="49">
        <f t="shared" si="0"/>
        <v>3.460747418344611</v>
      </c>
      <c r="T3" s="49">
        <f t="shared" si="0"/>
        <v>3.5201789086600113</v>
      </c>
      <c r="U3" s="49">
        <f t="shared" si="0"/>
        <v>3.5562775390413375</v>
      </c>
      <c r="V3" s="49">
        <f t="shared" si="0"/>
        <v>3.7355452707285277</v>
      </c>
      <c r="W3" s="49">
        <f t="shared" si="0"/>
        <v>4.0301157761929431</v>
      </c>
      <c r="X3" s="49">
        <f t="shared" ref="X3:Y3" si="1">X5*X11/11630</f>
        <v>3.8630815222175778</v>
      </c>
      <c r="Y3" s="49">
        <f t="shared" si="1"/>
        <v>3.8955127352057217</v>
      </c>
      <c r="DA3" s="62" t="s">
        <v>971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61.13663195702469</v>
      </c>
      <c r="C5" s="49">
        <f t="shared" ref="C5:W5" si="2">C7*C13/1000000</f>
        <v>62.493045937142874</v>
      </c>
      <c r="D5" s="49">
        <f t="shared" si="2"/>
        <v>64.150403848050331</v>
      </c>
      <c r="E5" s="49">
        <f t="shared" si="2"/>
        <v>65.492862640988747</v>
      </c>
      <c r="F5" s="49">
        <f t="shared" si="2"/>
        <v>67.1924195214457</v>
      </c>
      <c r="G5" s="49">
        <f t="shared" si="2"/>
        <v>68.613549216248543</v>
      </c>
      <c r="H5" s="49">
        <f t="shared" si="2"/>
        <v>69.334630320606976</v>
      </c>
      <c r="I5" s="49">
        <f t="shared" si="2"/>
        <v>70.969200684380937</v>
      </c>
      <c r="J5" s="49">
        <f t="shared" si="2"/>
        <v>74.895433949765206</v>
      </c>
      <c r="K5" s="49">
        <f t="shared" si="2"/>
        <v>76.544757403448315</v>
      </c>
      <c r="L5" s="49">
        <f t="shared" si="2"/>
        <v>77.898253521814638</v>
      </c>
      <c r="M5" s="49">
        <f t="shared" si="2"/>
        <v>79.051059730810678</v>
      </c>
      <c r="N5" s="49">
        <f t="shared" si="2"/>
        <v>80.116920532308129</v>
      </c>
      <c r="O5" s="49">
        <f t="shared" si="2"/>
        <v>79.731851052999346</v>
      </c>
      <c r="P5" s="49">
        <f t="shared" si="2"/>
        <v>79.4686369749666</v>
      </c>
      <c r="Q5" s="49">
        <f t="shared" si="2"/>
        <v>79.89474131619717</v>
      </c>
      <c r="R5" s="49">
        <f t="shared" si="2"/>
        <v>80.18324887811589</v>
      </c>
      <c r="S5" s="49">
        <f t="shared" si="2"/>
        <v>81.088882300355692</v>
      </c>
      <c r="T5" s="49">
        <f t="shared" si="2"/>
        <v>82.632945976200077</v>
      </c>
      <c r="U5" s="49">
        <f t="shared" si="2"/>
        <v>83.907614882790682</v>
      </c>
      <c r="V5" s="49">
        <f t="shared" si="2"/>
        <v>85.14981815215674</v>
      </c>
      <c r="W5" s="49">
        <f t="shared" si="2"/>
        <v>86.840947211054001</v>
      </c>
      <c r="X5" s="49">
        <f t="shared" ref="X5:Y5" si="3">X7*X13/1000000</f>
        <v>89.051941004489777</v>
      </c>
      <c r="Y5" s="49">
        <f t="shared" si="3"/>
        <v>90.459247457107509</v>
      </c>
      <c r="DA5" s="62" t="s">
        <v>980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78343</v>
      </c>
      <c r="C7" s="35">
        <v>80683</v>
      </c>
      <c r="D7" s="35">
        <v>83630</v>
      </c>
      <c r="E7" s="35">
        <v>86218</v>
      </c>
      <c r="F7" s="35">
        <v>89466</v>
      </c>
      <c r="G7" s="35">
        <v>92469</v>
      </c>
      <c r="H7" s="35">
        <v>94594</v>
      </c>
      <c r="I7" s="35">
        <v>98516</v>
      </c>
      <c r="J7" s="35">
        <v>106594</v>
      </c>
      <c r="K7" s="35">
        <v>111319</v>
      </c>
      <c r="L7" s="35">
        <v>116005</v>
      </c>
      <c r="M7" s="35">
        <v>120754</v>
      </c>
      <c r="N7" s="35">
        <v>125679</v>
      </c>
      <c r="O7" s="35">
        <v>128419</v>
      </c>
      <c r="P7" s="35">
        <v>131679</v>
      </c>
      <c r="Q7" s="35">
        <v>136514</v>
      </c>
      <c r="R7" s="35">
        <v>139494</v>
      </c>
      <c r="S7" s="35">
        <v>143966</v>
      </c>
      <c r="T7" s="35">
        <v>149571</v>
      </c>
      <c r="U7" s="35">
        <v>155000</v>
      </c>
      <c r="V7" s="35">
        <v>160382</v>
      </c>
      <c r="W7" s="35">
        <v>166336</v>
      </c>
      <c r="X7" s="35">
        <v>173772</v>
      </c>
      <c r="Y7" s="35">
        <v>180499</v>
      </c>
      <c r="DA7" s="59" t="s">
        <v>988</v>
      </c>
    </row>
    <row r="8" spans="1:105" ht="12.95" customHeight="1" x14ac:dyDescent="0.25">
      <c r="A8" s="51" t="s">
        <v>116</v>
      </c>
      <c r="B8" s="52"/>
      <c r="C8" s="52">
        <v>5920.6604187410703</v>
      </c>
      <c r="D8" s="52">
        <v>6713.2746075227478</v>
      </c>
      <c r="E8" s="52">
        <v>6549.5106601641601</v>
      </c>
      <c r="F8" s="52">
        <v>7414.8673546129721</v>
      </c>
      <c r="G8" s="52">
        <v>7385.8693244560855</v>
      </c>
      <c r="H8" s="52">
        <v>6735.0683992237173</v>
      </c>
      <c r="I8" s="52">
        <v>8771.0450141719775</v>
      </c>
      <c r="J8" s="52">
        <v>13178.409693145877</v>
      </c>
      <c r="K8" s="52">
        <v>10089.804608310806</v>
      </c>
      <c r="L8" s="52">
        <v>10328.905220737477</v>
      </c>
      <c r="M8" s="52">
        <v>10684.422006031338</v>
      </c>
      <c r="N8" s="52">
        <v>11168.102269415205</v>
      </c>
      <c r="O8" s="52">
        <v>9306.7320549020951</v>
      </c>
      <c r="P8" s="52">
        <v>10167.138153435691</v>
      </c>
      <c r="Q8" s="52">
        <v>12100.19021512875</v>
      </c>
      <c r="R8" s="52">
        <v>8900.6604187410703</v>
      </c>
      <c r="S8" s="52">
        <v>11185.274607522762</v>
      </c>
      <c r="T8" s="52">
        <v>12154.510660164175</v>
      </c>
      <c r="U8" s="52">
        <v>12843.867354612972</v>
      </c>
      <c r="V8" s="52">
        <v>12767.869324456085</v>
      </c>
      <c r="W8" s="52">
        <v>12689.068399223732</v>
      </c>
      <c r="X8" s="52">
        <v>16207.045014171978</v>
      </c>
      <c r="Y8" s="52">
        <v>19905.409693145892</v>
      </c>
      <c r="DA8" s="63" t="s">
        <v>996</v>
      </c>
    </row>
    <row r="9" spans="1:105" ht="12.95" customHeight="1" x14ac:dyDescent="0.25">
      <c r="A9" s="53" t="s">
        <v>115</v>
      </c>
      <c r="B9" s="36"/>
      <c r="C9" s="36">
        <v>3580.6604187410703</v>
      </c>
      <c r="D9" s="36">
        <v>3766.2746075227478</v>
      </c>
      <c r="E9" s="36">
        <v>3961.5106601641601</v>
      </c>
      <c r="F9" s="36">
        <v>4166.8673546129721</v>
      </c>
      <c r="G9" s="36">
        <v>4382.8693244560855</v>
      </c>
      <c r="H9" s="36">
        <v>4610.0683992237173</v>
      </c>
      <c r="I9" s="36">
        <v>4849.0450141719775</v>
      </c>
      <c r="J9" s="36">
        <v>5100.4096931458771</v>
      </c>
      <c r="K9" s="36">
        <v>5364.8046083108056</v>
      </c>
      <c r="L9" s="36">
        <v>5642.9052207374771</v>
      </c>
      <c r="M9" s="36">
        <v>5935.4220060313382</v>
      </c>
      <c r="N9" s="36">
        <v>6243.1022694152198</v>
      </c>
      <c r="O9" s="36">
        <v>6566.7320549020951</v>
      </c>
      <c r="P9" s="36">
        <v>6907.1381534356915</v>
      </c>
      <c r="Q9" s="36">
        <v>7265.190215128765</v>
      </c>
      <c r="R9" s="36">
        <v>5920.6604187410558</v>
      </c>
      <c r="S9" s="36">
        <v>6713.2746075227624</v>
      </c>
      <c r="T9" s="36">
        <v>6549.5106601641746</v>
      </c>
      <c r="U9" s="36">
        <v>7414.8673546129721</v>
      </c>
      <c r="V9" s="36">
        <v>7385.8693244560855</v>
      </c>
      <c r="W9" s="36">
        <v>6735.0683992237318</v>
      </c>
      <c r="X9" s="36">
        <v>8771.0450141719775</v>
      </c>
      <c r="Y9" s="36">
        <v>13178.409693145892</v>
      </c>
      <c r="DA9" s="60" t="s">
        <v>1004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477.53730685952331</v>
      </c>
      <c r="C11" s="54">
        <v>480.05940160230551</v>
      </c>
      <c r="D11" s="54">
        <v>481.76366635573618</v>
      </c>
      <c r="E11" s="54">
        <v>483.8597139342512</v>
      </c>
      <c r="F11" s="54">
        <v>485.82625260191804</v>
      </c>
      <c r="G11" s="54">
        <v>488.03179171425586</v>
      </c>
      <c r="H11" s="54">
        <v>490.29611234530734</v>
      </c>
      <c r="I11" s="54">
        <v>491.61615985361163</v>
      </c>
      <c r="J11" s="54">
        <v>490.61038612213417</v>
      </c>
      <c r="K11" s="54">
        <v>489.51121231559273</v>
      </c>
      <c r="L11" s="54">
        <v>490.06115710848809</v>
      </c>
      <c r="M11" s="54">
        <v>489.88587230939208</v>
      </c>
      <c r="N11" s="54">
        <v>490.18044151294185</v>
      </c>
      <c r="O11" s="54">
        <v>491.07038875960507</v>
      </c>
      <c r="P11" s="54">
        <v>491.13874439030081</v>
      </c>
      <c r="Q11" s="54">
        <v>491.92323136950506</v>
      </c>
      <c r="R11" s="54">
        <v>490.54632061700454</v>
      </c>
      <c r="S11" s="54">
        <v>496.35031749810264</v>
      </c>
      <c r="T11" s="54">
        <v>495.44016885840392</v>
      </c>
      <c r="U11" s="54">
        <v>492.91721421023885</v>
      </c>
      <c r="V11" s="54">
        <v>510.21120703911197</v>
      </c>
      <c r="W11" s="54">
        <v>539.7251870504449</v>
      </c>
      <c r="X11" s="54">
        <v>504.51048676328452</v>
      </c>
      <c r="Y11" s="54">
        <v>500.83119619057675</v>
      </c>
      <c r="DA11" s="62" t="s">
        <v>1012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780.37134086037929</v>
      </c>
      <c r="C13" s="35">
        <v>774.55035059607189</v>
      </c>
      <c r="D13" s="35">
        <v>767.07406251405394</v>
      </c>
      <c r="E13" s="35">
        <v>759.61936766091469</v>
      </c>
      <c r="F13" s="35">
        <v>751.03860149605111</v>
      </c>
      <c r="G13" s="35">
        <v>742.01677552745832</v>
      </c>
      <c r="H13" s="35">
        <v>732.97069920509728</v>
      </c>
      <c r="I13" s="35">
        <v>720.38248288989541</v>
      </c>
      <c r="J13" s="35">
        <v>702.62335543994232</v>
      </c>
      <c r="K13" s="35">
        <v>687.61628655888319</v>
      </c>
      <c r="L13" s="35">
        <v>671.50772399305754</v>
      </c>
      <c r="M13" s="35">
        <v>654.64547535328575</v>
      </c>
      <c r="N13" s="35">
        <v>637.47261302451591</v>
      </c>
      <c r="O13" s="35">
        <v>620.87269837796077</v>
      </c>
      <c r="P13" s="35">
        <v>603.50273752812973</v>
      </c>
      <c r="Q13" s="35">
        <v>585.24943460888392</v>
      </c>
      <c r="R13" s="35">
        <v>574.81503776589602</v>
      </c>
      <c r="S13" s="35">
        <v>563.25022783404199</v>
      </c>
      <c r="T13" s="35">
        <v>552.46636029845411</v>
      </c>
      <c r="U13" s="35">
        <v>541.33945085671405</v>
      </c>
      <c r="V13" s="35">
        <v>530.91879482832701</v>
      </c>
      <c r="W13" s="35">
        <v>522.08149294833345</v>
      </c>
      <c r="X13" s="35">
        <v>512.46426929821712</v>
      </c>
      <c r="Y13" s="35">
        <v>501.16204221135581</v>
      </c>
      <c r="DA13" s="59" t="s">
        <v>1020</v>
      </c>
    </row>
    <row r="14" spans="1:105" ht="12.95" customHeight="1" x14ac:dyDescent="0.25">
      <c r="A14" s="53" t="s">
        <v>112</v>
      </c>
      <c r="B14" s="36"/>
      <c r="C14" s="36">
        <v>701.04658242490473</v>
      </c>
      <c r="D14" s="36">
        <v>684.68086666344686</v>
      </c>
      <c r="E14" s="36">
        <v>676.98312266466064</v>
      </c>
      <c r="F14" s="36">
        <v>667.74771663087301</v>
      </c>
      <c r="G14" s="36">
        <v>655.4943086135612</v>
      </c>
      <c r="H14" s="36">
        <v>641.21789216223522</v>
      </c>
      <c r="I14" s="36">
        <v>617.78569310959404</v>
      </c>
      <c r="J14" s="36">
        <v>599.95454691881071</v>
      </c>
      <c r="K14" s="36">
        <v>578.39209438383455</v>
      </c>
      <c r="L14" s="36">
        <v>557.373459121569</v>
      </c>
      <c r="M14" s="36">
        <v>541.40873836221442</v>
      </c>
      <c r="N14" s="36">
        <v>531.67483135166617</v>
      </c>
      <c r="O14" s="36">
        <v>509.24642414623111</v>
      </c>
      <c r="P14" s="36">
        <v>504.26368825717731</v>
      </c>
      <c r="Q14" s="36">
        <v>503.76485515037433</v>
      </c>
      <c r="R14" s="36">
        <v>498.74572282619579</v>
      </c>
      <c r="S14" s="36">
        <v>491.9042483738138</v>
      </c>
      <c r="T14" s="36">
        <v>491.83155304477333</v>
      </c>
      <c r="U14" s="36">
        <v>484.73948537923297</v>
      </c>
      <c r="V14" s="36">
        <v>476.47719608609589</v>
      </c>
      <c r="W14" s="36">
        <v>473.61833290957929</v>
      </c>
      <c r="X14" s="36">
        <v>470.75946973306276</v>
      </c>
      <c r="Y14" s="36">
        <v>467.90060655654617</v>
      </c>
      <c r="DA14" s="60" t="s">
        <v>1028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0.35808704555219351</v>
      </c>
      <c r="C16" s="44">
        <f>C7/RES_summary!C$6</f>
        <v>0.36035605498932549</v>
      </c>
      <c r="D16" s="44">
        <f>D7/RES_summary!D$6</f>
        <v>0.36447392505687415</v>
      </c>
      <c r="E16" s="44">
        <f>E7/RES_summary!E$6</f>
        <v>0.36653884415573373</v>
      </c>
      <c r="F16" s="44">
        <f>F7/RES_summary!F$6</f>
        <v>0.37049337827876661</v>
      </c>
      <c r="G16" s="44">
        <f>G7/RES_summary!G$6</f>
        <v>0.37249088601985941</v>
      </c>
      <c r="H16" s="44">
        <f>H7/RES_summary!H$6</f>
        <v>0.37595335657026124</v>
      </c>
      <c r="I16" s="44">
        <f>I7/RES_summary!I$6</f>
        <v>0.38006982889990548</v>
      </c>
      <c r="J16" s="44">
        <f>J7/RES_summary!J$6</f>
        <v>0.38500213099477726</v>
      </c>
      <c r="K16" s="44">
        <f>K7/RES_summary!K$6</f>
        <v>0.3891619588320841</v>
      </c>
      <c r="L16" s="44">
        <f>L7/RES_summary!L$6</f>
        <v>0.39468894068012861</v>
      </c>
      <c r="M16" s="44">
        <f>M7/RES_summary!M$6</f>
        <v>0.39860698488149471</v>
      </c>
      <c r="N16" s="44">
        <f>N7/RES_summary!N$6</f>
        <v>0.40385931650572793</v>
      </c>
      <c r="O16" s="44">
        <f>O7/RES_summary!O$6</f>
        <v>0.41092107578836218</v>
      </c>
      <c r="P16" s="44">
        <f>P7/RES_summary!P$6</f>
        <v>0.41584505485482576</v>
      </c>
      <c r="Q16" s="44">
        <f>Q7/RES_summary!Q$6</f>
        <v>0.42499789857757053</v>
      </c>
      <c r="R16" s="44">
        <f>R7/RES_summary!R$6</f>
        <v>0.43393890375163319</v>
      </c>
      <c r="S16" s="44">
        <f>S7/RES_summary!S$6</f>
        <v>0.44238563627927274</v>
      </c>
      <c r="T16" s="44">
        <f>T7/RES_summary!T$6</f>
        <v>0.45027907060757316</v>
      </c>
      <c r="U16" s="44">
        <f>U7/RES_summary!U$6</f>
        <v>0.45758618857274441</v>
      </c>
      <c r="V16" s="44">
        <f>V7/RES_summary!V$6</f>
        <v>0.46421201008414065</v>
      </c>
      <c r="W16" s="44">
        <f>W7/RES_summary!W$6</f>
        <v>0.47055495361949029</v>
      </c>
      <c r="X16" s="44">
        <f>X7/RES_summary!X$6</f>
        <v>0.47677998189151372</v>
      </c>
      <c r="Y16" s="44">
        <f>Y7/RES_summary!Y$6</f>
        <v>0.48230298949348555</v>
      </c>
      <c r="DA16" s="59" t="s">
        <v>1036</v>
      </c>
    </row>
    <row r="17" spans="1:105" ht="12.95" customHeight="1" x14ac:dyDescent="0.25">
      <c r="A17" s="51" t="s">
        <v>43</v>
      </c>
      <c r="B17" s="52">
        <f t="shared" ref="B17:Q17" si="4">B13*B16</f>
        <v>279.44086788229697</v>
      </c>
      <c r="C17" s="52">
        <f t="shared" si="4"/>
        <v>279.11390873139942</v>
      </c>
      <c r="D17" s="52">
        <f t="shared" si="4"/>
        <v>279.5784943738193</v>
      </c>
      <c r="E17" s="52">
        <f t="shared" si="4"/>
        <v>278.43000502074102</v>
      </c>
      <c r="F17" s="52">
        <f t="shared" si="4"/>
        <v>278.25482868603234</v>
      </c>
      <c r="G17" s="52">
        <f t="shared" si="4"/>
        <v>276.39448615782209</v>
      </c>
      <c r="H17" s="52">
        <f t="shared" si="4"/>
        <v>275.56279463380764</v>
      </c>
      <c r="I17" s="52">
        <f t="shared" si="4"/>
        <v>273.79564701445162</v>
      </c>
      <c r="J17" s="52">
        <f t="shared" si="4"/>
        <v>270.51148913107863</v>
      </c>
      <c r="K17" s="52">
        <f t="shared" si="4"/>
        <v>267.59410100209863</v>
      </c>
      <c r="L17" s="52">
        <f t="shared" si="4"/>
        <v>265.03667224134404</v>
      </c>
      <c r="M17" s="52">
        <f t="shared" si="4"/>
        <v>260.94625909688608</v>
      </c>
      <c r="N17" s="52">
        <f t="shared" si="4"/>
        <v>257.44925378720137</v>
      </c>
      <c r="O17" s="52">
        <f t="shared" si="4"/>
        <v>255.12967714509494</v>
      </c>
      <c r="P17" s="52">
        <f t="shared" si="4"/>
        <v>250.96362899242263</v>
      </c>
      <c r="Q17" s="52">
        <f t="shared" si="4"/>
        <v>248.72977985248696</v>
      </c>
      <c r="R17" s="52">
        <f t="shared" ref="R17:V17" si="5">R13*R16</f>
        <v>249.43460734808656</v>
      </c>
      <c r="S17" s="52">
        <f t="shared" si="5"/>
        <v>249.17381042480801</v>
      </c>
      <c r="T17" s="52">
        <f t="shared" si="5"/>
        <v>248.76403925713657</v>
      </c>
      <c r="U17" s="52">
        <f t="shared" si="5"/>
        <v>247.70945604158626</v>
      </c>
      <c r="V17" s="52">
        <f t="shared" si="5"/>
        <v>246.45888093870713</v>
      </c>
      <c r="W17" s="52">
        <f t="shared" ref="W17:Y17" si="6">W13*W16</f>
        <v>245.66803269989728</v>
      </c>
      <c r="X17" s="52">
        <f t="shared" si="6"/>
        <v>244.33270503605178</v>
      </c>
      <c r="Y17" s="52">
        <f t="shared" si="6"/>
        <v>241.71195117919731</v>
      </c>
      <c r="DA17" s="63" t="s">
        <v>1044</v>
      </c>
    </row>
    <row r="18" spans="1:105" ht="12.95" customHeight="1" x14ac:dyDescent="0.25">
      <c r="A18" s="53" t="s">
        <v>42</v>
      </c>
      <c r="B18" s="36">
        <f>B3*11630*1000/RES_summary!B$6</f>
        <v>133.44343947499993</v>
      </c>
      <c r="C18" s="36">
        <f>C3*11630*1000/RES_summary!C$6</f>
        <v>133.99125600447613</v>
      </c>
      <c r="D18" s="36">
        <f>D3*11630*1000/RES_summary!D$6</f>
        <v>134.69076048374774</v>
      </c>
      <c r="E18" s="36">
        <f>E3*11630*1000/RES_summary!E$6</f>
        <v>134.72106258004789</v>
      </c>
      <c r="F18" s="36">
        <f>F3*11630*1000/RES_summary!F$6</f>
        <v>135.18350068892374</v>
      </c>
      <c r="G18" s="36">
        <f>G3*11630*1000/RES_summary!G$6</f>
        <v>134.88929629954302</v>
      </c>
      <c r="H18" s="36">
        <f>H3*11630*1000/RES_summary!H$6</f>
        <v>135.10736691596423</v>
      </c>
      <c r="I18" s="36">
        <f>I3*11630*1000/RES_summary!I$6</f>
        <v>134.60236456987965</v>
      </c>
      <c r="J18" s="36">
        <f>J3*11630*1000/RES_summary!J$6</f>
        <v>132.71574613307197</v>
      </c>
      <c r="K18" s="36">
        <f>K3*11630*1000/RES_summary!K$6</f>
        <v>130.9903127900385</v>
      </c>
      <c r="L18" s="36">
        <f>L3*11630*1000/RES_summary!L$6</f>
        <v>129.88417827477616</v>
      </c>
      <c r="M18" s="36">
        <f>M3*11630*1000/RES_summary!M$6</f>
        <v>127.8338857635507</v>
      </c>
      <c r="N18" s="36">
        <f>N3*11630*1000/RES_summary!N$6</f>
        <v>126.19658888858777</v>
      </c>
      <c r="O18" s="36">
        <f>O3*11630*1000/RES_summary!O$6</f>
        <v>125.2866297397543</v>
      </c>
      <c r="P18" s="36">
        <f>P3*11630*1000/RES_summary!P$6</f>
        <v>123.25796163097175</v>
      </c>
      <c r="Q18" s="36">
        <f>Q3*11630*1000/RES_summary!Q$6</f>
        <v>122.35595704286095</v>
      </c>
      <c r="R18" s="36">
        <f>R3*11630*1000/RES_summary!R$6</f>
        <v>122.35922886915107</v>
      </c>
      <c r="S18" s="36">
        <f>S3*11630*1000/RES_summary!S$6</f>
        <v>123.67749991656549</v>
      </c>
      <c r="T18" s="36">
        <f>T3*11630*1000/RES_summary!T$6</f>
        <v>123.24769761545434</v>
      </c>
      <c r="U18" s="36">
        <f>U3*11630*1000/RES_summary!U$6</f>
        <v>122.10025500555233</v>
      </c>
      <c r="V18" s="36">
        <f>V3*11630*1000/RES_summary!V$6</f>
        <v>125.74608312924654</v>
      </c>
      <c r="W18" s="36">
        <f>W3*11630*1000/RES_summary!W$6</f>
        <v>132.59322490126689</v>
      </c>
      <c r="X18" s="36">
        <f>X3*11630*1000/RES_summary!X$6</f>
        <v>123.26841194992848</v>
      </c>
      <c r="Y18" s="36">
        <f>Y3*11630*1000/RES_summary!Y$6</f>
        <v>121.05688564263566</v>
      </c>
      <c r="DA18" s="60" t="s">
        <v>1052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10.194829623960869</v>
      </c>
      <c r="C3" s="49">
        <f t="shared" ref="C3:W3" si="0">C5*C11/11630</f>
        <v>11.06208269691917</v>
      </c>
      <c r="D3" s="49">
        <f t="shared" si="0"/>
        <v>12.543479250712124</v>
      </c>
      <c r="E3" s="49">
        <f t="shared" si="0"/>
        <v>13.686829194833782</v>
      </c>
      <c r="F3" s="49">
        <f t="shared" si="0"/>
        <v>15.027429421833707</v>
      </c>
      <c r="G3" s="49">
        <f t="shared" si="0"/>
        <v>16.23323413834645</v>
      </c>
      <c r="H3" s="49">
        <f t="shared" si="0"/>
        <v>17.366685314354648</v>
      </c>
      <c r="I3" s="49">
        <f t="shared" si="0"/>
        <v>18.429063763314065</v>
      </c>
      <c r="J3" s="49">
        <f t="shared" si="0"/>
        <v>20.161888017325897</v>
      </c>
      <c r="K3" s="49">
        <f t="shared" si="0"/>
        <v>21.424488366643587</v>
      </c>
      <c r="L3" s="49">
        <f t="shared" si="0"/>
        <v>22.477514907642462</v>
      </c>
      <c r="M3" s="49">
        <f t="shared" si="0"/>
        <v>23.285969114461402</v>
      </c>
      <c r="N3" s="49">
        <f t="shared" si="0"/>
        <v>23.749723015910956</v>
      </c>
      <c r="O3" s="49">
        <f t="shared" si="0"/>
        <v>23.574112264061128</v>
      </c>
      <c r="P3" s="49">
        <f t="shared" si="0"/>
        <v>24.370523443812921</v>
      </c>
      <c r="Q3" s="49">
        <f t="shared" si="0"/>
        <v>25.030546783464761</v>
      </c>
      <c r="R3" s="49">
        <f t="shared" si="0"/>
        <v>24.883792324618806</v>
      </c>
      <c r="S3" s="49">
        <f t="shared" si="0"/>
        <v>25.155903771342075</v>
      </c>
      <c r="T3" s="49">
        <f t="shared" si="0"/>
        <v>24.554868219351029</v>
      </c>
      <c r="U3" s="49">
        <f t="shared" si="0"/>
        <v>25.626246770981474</v>
      </c>
      <c r="V3" s="49">
        <f t="shared" si="0"/>
        <v>24.675254728466108</v>
      </c>
      <c r="W3" s="49">
        <f t="shared" si="0"/>
        <v>25.551044382574158</v>
      </c>
      <c r="X3" s="49">
        <f t="shared" ref="X3:Y3" si="1">X5*X11/11630</f>
        <v>24.207018889264663</v>
      </c>
      <c r="Y3" s="49">
        <f t="shared" si="1"/>
        <v>24.305531053265348</v>
      </c>
      <c r="DA3" s="62" t="s">
        <v>972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74.953262138049979</v>
      </c>
      <c r="C5" s="49">
        <f t="shared" ref="C5:W5" si="2">C7*C13/1000000</f>
        <v>80.803976689468655</v>
      </c>
      <c r="D5" s="49">
        <f t="shared" si="2"/>
        <v>91.244100996304127</v>
      </c>
      <c r="E5" s="49">
        <f t="shared" si="2"/>
        <v>99.312013220325994</v>
      </c>
      <c r="F5" s="49">
        <f t="shared" si="2"/>
        <v>108.8964358940642</v>
      </c>
      <c r="G5" s="49">
        <f t="shared" si="2"/>
        <v>117.63833947435839</v>
      </c>
      <c r="H5" s="49">
        <f t="shared" si="2"/>
        <v>125.83339127351763</v>
      </c>
      <c r="I5" s="49">
        <f t="shared" si="2"/>
        <v>133.80739712280175</v>
      </c>
      <c r="J5" s="49">
        <f t="shared" si="2"/>
        <v>147.44068548342617</v>
      </c>
      <c r="K5" s="49">
        <f t="shared" si="2"/>
        <v>157.81670806143782</v>
      </c>
      <c r="L5" s="49">
        <f t="shared" si="2"/>
        <v>166.42031052707668</v>
      </c>
      <c r="M5" s="49">
        <f t="shared" si="2"/>
        <v>173.44309284264031</v>
      </c>
      <c r="N5" s="49">
        <f t="shared" si="2"/>
        <v>178.77980657805395</v>
      </c>
      <c r="O5" s="49">
        <f t="shared" si="2"/>
        <v>179.95073721748915</v>
      </c>
      <c r="P5" s="49">
        <f t="shared" si="2"/>
        <v>187.34555818975412</v>
      </c>
      <c r="Q5" s="49">
        <f t="shared" si="2"/>
        <v>191.48332042887498</v>
      </c>
      <c r="R5" s="49">
        <f t="shared" si="2"/>
        <v>187.63604831139256</v>
      </c>
      <c r="S5" s="49">
        <f t="shared" si="2"/>
        <v>187.42072607411174</v>
      </c>
      <c r="T5" s="49">
        <f t="shared" si="2"/>
        <v>184.38684918148846</v>
      </c>
      <c r="U5" s="49">
        <f t="shared" si="2"/>
        <v>182.818795691681</v>
      </c>
      <c r="V5" s="49">
        <f t="shared" si="2"/>
        <v>180.99818333868618</v>
      </c>
      <c r="W5" s="49">
        <f t="shared" si="2"/>
        <v>180.02856859983524</v>
      </c>
      <c r="X5" s="49">
        <f t="shared" ref="X5:Y5" si="3">X7*X13/1000000</f>
        <v>179.40469778801545</v>
      </c>
      <c r="Y5" s="49">
        <f t="shared" si="3"/>
        <v>180.33990961368724</v>
      </c>
      <c r="DA5" s="62" t="s">
        <v>981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170019.38262795887</v>
      </c>
      <c r="C7" s="35">
        <v>185534.98264925901</v>
      </c>
      <c r="D7" s="35">
        <v>212862.78382052112</v>
      </c>
      <c r="E7" s="35">
        <v>235009.75962332843</v>
      </c>
      <c r="F7" s="35">
        <v>262244.64960483892</v>
      </c>
      <c r="G7" s="35">
        <v>289458.47078609711</v>
      </c>
      <c r="H7" s="35">
        <v>317213.60200754995</v>
      </c>
      <c r="I7" s="35">
        <v>347495.05495367583</v>
      </c>
      <c r="J7" s="35">
        <v>397994.50530988333</v>
      </c>
      <c r="K7" s="35">
        <v>443047.50996984</v>
      </c>
      <c r="L7" s="35">
        <v>491867.31685560499</v>
      </c>
      <c r="M7" s="35">
        <v>538851.09589073295</v>
      </c>
      <c r="N7" s="35">
        <v>590160.50728537887</v>
      </c>
      <c r="O7" s="35">
        <v>630072.6152617624</v>
      </c>
      <c r="P7" s="35">
        <v>710099.71865013835</v>
      </c>
      <c r="Q7" s="35">
        <v>785881.74976656691</v>
      </c>
      <c r="R7" s="35">
        <v>845416.15608571889</v>
      </c>
      <c r="S7" s="35">
        <v>917996.76083677635</v>
      </c>
      <c r="T7" s="35">
        <v>981620.90724361688</v>
      </c>
      <c r="U7" s="35">
        <v>1042318.3921068385</v>
      </c>
      <c r="V7" s="35">
        <v>1095421.4781120096</v>
      </c>
      <c r="W7" s="35">
        <v>1137042.385192336</v>
      </c>
      <c r="X7" s="35">
        <v>1187668.9780314134</v>
      </c>
      <c r="Y7" s="35">
        <v>1233837.7698283051</v>
      </c>
      <c r="DA7" s="59" t="s">
        <v>989</v>
      </c>
    </row>
    <row r="8" spans="1:105" ht="12.95" customHeight="1" x14ac:dyDescent="0.25">
      <c r="A8" s="51" t="s">
        <v>116</v>
      </c>
      <c r="B8" s="52"/>
      <c r="C8" s="52">
        <v>31661.353445998859</v>
      </c>
      <c r="D8" s="52">
        <v>44720.286808698118</v>
      </c>
      <c r="E8" s="52">
        <v>40882.463004394027</v>
      </c>
      <c r="F8" s="52">
        <v>47417.081762383925</v>
      </c>
      <c r="G8" s="52">
        <v>48954.428228053206</v>
      </c>
      <c r="H8" s="52">
        <v>51174.490223436267</v>
      </c>
      <c r="I8" s="52">
        <v>55509.192672217672</v>
      </c>
      <c r="J8" s="52">
        <v>77675.209164701286</v>
      </c>
      <c r="K8" s="52">
        <v>76714.358105955529</v>
      </c>
      <c r="L8" s="52">
        <v>93540.093694463139</v>
      </c>
      <c r="M8" s="52">
        <v>87866.242039521981</v>
      </c>
      <c r="N8" s="52">
        <v>98726.49315702985</v>
      </c>
      <c r="O8" s="52">
        <v>88866.536204436794</v>
      </c>
      <c r="P8" s="52">
        <v>131201.59361181222</v>
      </c>
      <c r="Q8" s="52">
        <v>131291.22378864617</v>
      </c>
      <c r="R8" s="52">
        <v>137209.61548385327</v>
      </c>
      <c r="S8" s="52">
        <v>149294.96285701299</v>
      </c>
      <c r="T8" s="52">
        <v>157164.24010130367</v>
      </c>
      <c r="U8" s="52">
        <v>148563.72690274357</v>
      </c>
      <c r="V8" s="52">
        <v>151829.57916220091</v>
      </c>
      <c r="W8" s="52">
        <v>130487.44328476326</v>
      </c>
      <c r="X8" s="52">
        <v>181828.18645088957</v>
      </c>
      <c r="Y8" s="52">
        <v>177460.015585538</v>
      </c>
      <c r="DA8" s="63" t="s">
        <v>997</v>
      </c>
    </row>
    <row r="9" spans="1:105" ht="12.95" customHeight="1" x14ac:dyDescent="0.25">
      <c r="A9" s="53" t="s">
        <v>115</v>
      </c>
      <c r="B9" s="36"/>
      <c r="C9" s="36">
        <v>16145.75342469872</v>
      </c>
      <c r="D9" s="36">
        <v>17392.48563743601</v>
      </c>
      <c r="E9" s="36">
        <v>18735.487201586715</v>
      </c>
      <c r="F9" s="36">
        <v>20182.191780873458</v>
      </c>
      <c r="G9" s="36">
        <v>21740.607046795019</v>
      </c>
      <c r="H9" s="36">
        <v>23419.359001983423</v>
      </c>
      <c r="I9" s="36">
        <v>25227.739726091793</v>
      </c>
      <c r="J9" s="36">
        <v>27175.758808493789</v>
      </c>
      <c r="K9" s="36">
        <v>31661.353445998859</v>
      </c>
      <c r="L9" s="36">
        <v>44720.286808698205</v>
      </c>
      <c r="M9" s="36">
        <v>40882.463004393969</v>
      </c>
      <c r="N9" s="36">
        <v>47417.081762383925</v>
      </c>
      <c r="O9" s="36">
        <v>48954.428228053264</v>
      </c>
      <c r="P9" s="36">
        <v>51174.490223436267</v>
      </c>
      <c r="Q9" s="36">
        <v>55509.192672217614</v>
      </c>
      <c r="R9" s="36">
        <v>77675.209164701286</v>
      </c>
      <c r="S9" s="36">
        <v>76714.358105955529</v>
      </c>
      <c r="T9" s="36">
        <v>93540.093694463139</v>
      </c>
      <c r="U9" s="36">
        <v>87866.242039521923</v>
      </c>
      <c r="V9" s="36">
        <v>98726.49315702985</v>
      </c>
      <c r="W9" s="36">
        <v>88866.536204436794</v>
      </c>
      <c r="X9" s="36">
        <v>131201.59361181222</v>
      </c>
      <c r="Y9" s="36">
        <v>131291.22378864628</v>
      </c>
      <c r="DA9" s="60" t="s">
        <v>1005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1581.8640195844794</v>
      </c>
      <c r="C11" s="54">
        <v>1592.1496321843454</v>
      </c>
      <c r="D11" s="54">
        <v>1598.7955614981722</v>
      </c>
      <c r="E11" s="54">
        <v>1602.8053240928386</v>
      </c>
      <c r="F11" s="54">
        <v>1604.9102318274536</v>
      </c>
      <c r="G11" s="54">
        <v>1604.8553037432177</v>
      </c>
      <c r="H11" s="54">
        <v>1605.0950241571632</v>
      </c>
      <c r="I11" s="54">
        <v>1601.7799925563249</v>
      </c>
      <c r="J11" s="54">
        <v>1590.3531435212869</v>
      </c>
      <c r="K11" s="54">
        <v>1578.8366312080507</v>
      </c>
      <c r="L11" s="54">
        <v>1570.8028518150716</v>
      </c>
      <c r="M11" s="54">
        <v>1561.4102375750938</v>
      </c>
      <c r="N11" s="54">
        <v>1544.9691101128553</v>
      </c>
      <c r="O11" s="54">
        <v>1523.5665597728103</v>
      </c>
      <c r="P11" s="54">
        <v>1512.8684682477033</v>
      </c>
      <c r="Q11" s="54">
        <v>1520.2643156578436</v>
      </c>
      <c r="R11" s="54">
        <v>1542.3395842095526</v>
      </c>
      <c r="S11" s="54">
        <v>1560.996838444752</v>
      </c>
      <c r="T11" s="54">
        <v>1548.7716106584603</v>
      </c>
      <c r="U11" s="54">
        <v>1630.2112089674829</v>
      </c>
      <c r="V11" s="54">
        <v>1585.503275218364</v>
      </c>
      <c r="W11" s="54">
        <v>1650.6193904693937</v>
      </c>
      <c r="X11" s="54">
        <v>1569.2322060306415</v>
      </c>
      <c r="Y11" s="54">
        <v>1567.4474205681979</v>
      </c>
      <c r="DA11" s="62" t="s">
        <v>1013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440.85127812788721</v>
      </c>
      <c r="C13" s="35">
        <v>435.51881987788232</v>
      </c>
      <c r="D13" s="35">
        <v>428.65220194262866</v>
      </c>
      <c r="E13" s="35">
        <v>422.58676141579144</v>
      </c>
      <c r="F13" s="35">
        <v>415.24750288768087</v>
      </c>
      <c r="G13" s="35">
        <v>406.40834989172009</v>
      </c>
      <c r="H13" s="35">
        <v>396.68346652588593</v>
      </c>
      <c r="I13" s="35">
        <v>385.06273748453617</v>
      </c>
      <c r="J13" s="35">
        <v>370.45909809389718</v>
      </c>
      <c r="K13" s="35">
        <v>356.20718886825711</v>
      </c>
      <c r="L13" s="35">
        <v>338.34390866009068</v>
      </c>
      <c r="M13" s="35">
        <v>321.87573555164619</v>
      </c>
      <c r="N13" s="35">
        <v>302.93420920421386</v>
      </c>
      <c r="O13" s="35">
        <v>285.603171537187</v>
      </c>
      <c r="P13" s="35">
        <v>263.82992876815672</v>
      </c>
      <c r="Q13" s="35">
        <v>243.65411270302675</v>
      </c>
      <c r="R13" s="35">
        <v>221.94518872237833</v>
      </c>
      <c r="S13" s="35">
        <v>204.16273136222526</v>
      </c>
      <c r="T13" s="35">
        <v>187.83916257371203</v>
      </c>
      <c r="U13" s="35">
        <v>175.39630603864651</v>
      </c>
      <c r="V13" s="35">
        <v>165.23154507673314</v>
      </c>
      <c r="W13" s="35">
        <v>158.33056968178241</v>
      </c>
      <c r="X13" s="35">
        <v>151.05614536247512</v>
      </c>
      <c r="Y13" s="35">
        <v>146.16176779770851</v>
      </c>
      <c r="DA13" s="59" t="s">
        <v>1021</v>
      </c>
    </row>
    <row r="14" spans="1:105" ht="12.95" customHeight="1" x14ac:dyDescent="0.25">
      <c r="A14" s="53" t="s">
        <v>112</v>
      </c>
      <c r="B14" s="36"/>
      <c r="C14" s="36">
        <v>409.60316516960819</v>
      </c>
      <c r="D14" s="36">
        <v>404.90849057788517</v>
      </c>
      <c r="E14" s="36">
        <v>399.37602833359563</v>
      </c>
      <c r="F14" s="36">
        <v>389.77024795355555</v>
      </c>
      <c r="G14" s="36">
        <v>374.35383575061564</v>
      </c>
      <c r="H14" s="36">
        <v>361.88941144817028</v>
      </c>
      <c r="I14" s="36">
        <v>344.00945559719378</v>
      </c>
      <c r="J14" s="36">
        <v>329.7545850328267</v>
      </c>
      <c r="K14" s="36">
        <v>304.30565723829193</v>
      </c>
      <c r="L14" s="36">
        <v>285.55911417843737</v>
      </c>
      <c r="M14" s="36">
        <v>265.74777157592331</v>
      </c>
      <c r="N14" s="36">
        <v>241.25724199772247</v>
      </c>
      <c r="O14" s="36">
        <v>219.39876871910428</v>
      </c>
      <c r="P14" s="36">
        <v>197.5153380915288</v>
      </c>
      <c r="Q14" s="36">
        <v>176.96117623468581</v>
      </c>
      <c r="R14" s="36">
        <v>158.6367265239011</v>
      </c>
      <c r="S14" s="36">
        <v>154.92345142225392</v>
      </c>
      <c r="T14" s="36">
        <v>150.6535417196298</v>
      </c>
      <c r="U14" s="36">
        <v>146.61859245901803</v>
      </c>
      <c r="V14" s="36">
        <v>144.88526688647863</v>
      </c>
      <c r="W14" s="36">
        <v>141.98756154874906</v>
      </c>
      <c r="X14" s="36">
        <v>139.08985621101948</v>
      </c>
      <c r="Y14" s="36">
        <v>136.1921508732899</v>
      </c>
      <c r="DA14" s="60" t="s">
        <v>1029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0.77711778221224259</v>
      </c>
      <c r="C16" s="44">
        <f>C7/RES_summary!C$6</f>
        <v>0.82865850811199304</v>
      </c>
      <c r="D16" s="44">
        <f>D7/RES_summary!D$6</f>
        <v>0.92769262606239644</v>
      </c>
      <c r="E16" s="44">
        <f>E7/RES_summary!E$6</f>
        <v>0.99909770184476121</v>
      </c>
      <c r="F16" s="44">
        <f>F7/RES_summary!F$6</f>
        <v>1.0859981017104618</v>
      </c>
      <c r="G16" s="44">
        <f>G7/RES_summary!G$6</f>
        <v>1.166019338903491</v>
      </c>
      <c r="H16" s="44">
        <f>H7/RES_summary!H$6</f>
        <v>1.2607302622204513</v>
      </c>
      <c r="I16" s="44">
        <f>I7/RES_summary!I$6</f>
        <v>1.3406186414369932</v>
      </c>
      <c r="J16" s="44">
        <f>J7/RES_summary!J$6</f>
        <v>1.4374986647326986</v>
      </c>
      <c r="K16" s="44">
        <f>K7/RES_summary!K$6</f>
        <v>1.5488572196618748</v>
      </c>
      <c r="L16" s="44">
        <f>L7/RES_summary!L$6</f>
        <v>1.673501920132028</v>
      </c>
      <c r="M16" s="44">
        <f>M7/RES_summary!M$6</f>
        <v>1.7787386805662275</v>
      </c>
      <c r="N16" s="44">
        <f>N7/RES_summary!N$6</f>
        <v>1.8964331280559741</v>
      </c>
      <c r="O16" s="44">
        <f>O7/RES_summary!O$6</f>
        <v>2.0161355943291119</v>
      </c>
      <c r="P16" s="44">
        <f>P7/RES_summary!P$6</f>
        <v>2.2425098645529138</v>
      </c>
      <c r="Q16" s="44">
        <f>Q7/RES_summary!Q$6</f>
        <v>2.4466215346503293</v>
      </c>
      <c r="R16" s="44">
        <f>R7/RES_summary!R$6</f>
        <v>2.6299264483472871</v>
      </c>
      <c r="S16" s="44">
        <f>S7/RES_summary!S$6</f>
        <v>2.820864517629778</v>
      </c>
      <c r="T16" s="44">
        <f>T7/RES_summary!T$6</f>
        <v>2.9551407010892392</v>
      </c>
      <c r="U16" s="44">
        <f>U7/RES_summary!U$6</f>
        <v>3.0771000020867065</v>
      </c>
      <c r="V16" s="44">
        <f>V7/RES_summary!V$6</f>
        <v>3.1706039720399821</v>
      </c>
      <c r="W16" s="44">
        <f>W7/RES_summary!W$6</f>
        <v>3.2166273496271058</v>
      </c>
      <c r="X16" s="44">
        <f>X7/RES_summary!X$6</f>
        <v>3.2586193048300638</v>
      </c>
      <c r="Y16" s="44">
        <f>Y7/RES_summary!Y$6</f>
        <v>3.296880564092691</v>
      </c>
      <c r="DA16" s="59" t="s">
        <v>1037</v>
      </c>
    </row>
    <row r="17" spans="1:105" ht="12.95" customHeight="1" x14ac:dyDescent="0.25">
      <c r="A17" s="51" t="s">
        <v>43</v>
      </c>
      <c r="B17" s="52">
        <f t="shared" ref="B17:Q17" si="4">B13*B16</f>
        <v>342.59336754417626</v>
      </c>
      <c r="C17" s="52">
        <f t="shared" si="4"/>
        <v>360.8963755347018</v>
      </c>
      <c r="D17" s="52">
        <f t="shared" si="4"/>
        <v>397.65748688758583</v>
      </c>
      <c r="E17" s="52">
        <f t="shared" si="4"/>
        <v>422.20546216053765</v>
      </c>
      <c r="F17" s="52">
        <f t="shared" si="4"/>
        <v>450.95799987603095</v>
      </c>
      <c r="G17" s="52">
        <f t="shared" si="4"/>
        <v>473.87999546560212</v>
      </c>
      <c r="H17" s="52">
        <f t="shared" si="4"/>
        <v>500.11085077169776</v>
      </c>
      <c r="I17" s="52">
        <f t="shared" si="4"/>
        <v>516.22228399452842</v>
      </c>
      <c r="J17" s="52">
        <f t="shared" si="4"/>
        <v>532.53445884805706</v>
      </c>
      <c r="K17" s="52">
        <f t="shared" si="4"/>
        <v>551.71407617406101</v>
      </c>
      <c r="L17" s="52">
        <f t="shared" si="4"/>
        <v>566.21918080763726</v>
      </c>
      <c r="M17" s="52">
        <f t="shared" si="4"/>
        <v>572.53282116141906</v>
      </c>
      <c r="N17" s="52">
        <f t="shared" si="4"/>
        <v>574.49446995631013</v>
      </c>
      <c r="O17" s="52">
        <f t="shared" si="4"/>
        <v>575.81471998940583</v>
      </c>
      <c r="P17" s="52">
        <f t="shared" si="4"/>
        <v>591.64121782688403</v>
      </c>
      <c r="Q17" s="52">
        <f t="shared" si="4"/>
        <v>596.12939914534365</v>
      </c>
      <c r="R17" s="52">
        <f t="shared" ref="R17:V17" si="5">R13*R16</f>
        <v>583.69952190441279</v>
      </c>
      <c r="S17" s="52">
        <f t="shared" si="5"/>
        <v>575.91540472208146</v>
      </c>
      <c r="T17" s="52">
        <f t="shared" si="5"/>
        <v>555.09115458009501</v>
      </c>
      <c r="U17" s="52">
        <f t="shared" si="5"/>
        <v>539.71197367751984</v>
      </c>
      <c r="V17" s="52">
        <f t="shared" si="5"/>
        <v>523.88379312659345</v>
      </c>
      <c r="W17" s="52">
        <f t="shared" ref="W17:Y17" si="6">W13*W16</f>
        <v>509.29044072046156</v>
      </c>
      <c r="X17" s="52">
        <f t="shared" si="6"/>
        <v>492.23447139137772</v>
      </c>
      <c r="Y17" s="52">
        <f t="shared" si="6"/>
        <v>481.87789146569412</v>
      </c>
      <c r="DA17" s="63" t="s">
        <v>1045</v>
      </c>
    </row>
    <row r="18" spans="1:105" ht="12.95" customHeight="1" x14ac:dyDescent="0.25">
      <c r="A18" s="53" t="s">
        <v>42</v>
      </c>
      <c r="B18" s="36">
        <f>B3*11630*1000/RES_summary!B$6</f>
        <v>541.93612146641362</v>
      </c>
      <c r="C18" s="36">
        <f>C3*11630*1000/RES_summary!C$6</f>
        <v>574.60103156423884</v>
      </c>
      <c r="D18" s="36">
        <f>D3*11630*1000/RES_summary!D$6</f>
        <v>635.77302503238991</v>
      </c>
      <c r="E18" s="36">
        <f>E3*11630*1000/RES_summary!E$6</f>
        <v>676.7131626119874</v>
      </c>
      <c r="F18" s="36">
        <f>F3*11630*1000/RES_summary!F$6</f>
        <v>723.74710812548551</v>
      </c>
      <c r="G18" s="36">
        <f>G3*11630*1000/RES_summary!G$6</f>
        <v>760.50882406078347</v>
      </c>
      <c r="H18" s="36">
        <f>H3*11630*1000/RES_summary!H$6</f>
        <v>802.72543810065747</v>
      </c>
      <c r="I18" s="36">
        <f>I3*11630*1000/RES_summary!I$6</f>
        <v>826.8745262141648</v>
      </c>
      <c r="J18" s="36">
        <f>J3*11630*1000/RES_summary!J$6</f>
        <v>846.91785066241493</v>
      </c>
      <c r="K18" s="36">
        <f>K3*11630*1000/RES_summary!K$6</f>
        <v>871.06639341671644</v>
      </c>
      <c r="L18" s="36">
        <f>L3*11630*1000/RES_summary!L$6</f>
        <v>889.4187039650302</v>
      </c>
      <c r="M18" s="36">
        <f>M3*11630*1000/RES_summary!M$6</f>
        <v>893.95860830919025</v>
      </c>
      <c r="N18" s="36">
        <f>N3*11630*1000/RES_summary!N$6</f>
        <v>887.57621001315704</v>
      </c>
      <c r="O18" s="36">
        <f>O3*11630*1000/RES_summary!O$6</f>
        <v>877.29205200080287</v>
      </c>
      <c r="P18" s="36">
        <f>P3*11630*1000/RES_summary!P$6</f>
        <v>895.07534296596373</v>
      </c>
      <c r="Q18" s="36">
        <f>Q3*11630*1000/RES_summary!Q$6</f>
        <v>906.27425303521727</v>
      </c>
      <c r="R18" s="36">
        <f>R3*11630*1000/RES_summary!R$6</f>
        <v>900.26287791736684</v>
      </c>
      <c r="S18" s="36">
        <f>S3*11630*1000/RES_summary!S$6</f>
        <v>899.00212598279927</v>
      </c>
      <c r="T18" s="36">
        <f>T3*11630*1000/RES_summary!T$6</f>
        <v>859.70942154127806</v>
      </c>
      <c r="U18" s="36">
        <f>U3*11630*1000/RES_summary!U$6</f>
        <v>879.84450910305588</v>
      </c>
      <c r="V18" s="36">
        <f>V3*11630*1000/RES_summary!V$6</f>
        <v>830.61946983603389</v>
      </c>
      <c r="W18" s="36">
        <f>W3*11630*1000/RES_summary!W$6</f>
        <v>840.64467683389705</v>
      </c>
      <c r="X18" s="36">
        <f>X3*11630*1000/RES_summary!X$6</f>
        <v>772.43018542581842</v>
      </c>
      <c r="Y18" s="36">
        <f>Y3*11630*1000/RES_summary!Y$6</f>
        <v>755.31825800674426</v>
      </c>
      <c r="DA18" s="60" t="s">
        <v>1053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1.9916826592252992</v>
      </c>
      <c r="C3" s="49">
        <f t="shared" ref="C3:W3" si="0">C5*C11/11630</f>
        <v>2.2587921591004845</v>
      </c>
      <c r="D3" s="49">
        <f t="shared" si="0"/>
        <v>2.4834359074739596</v>
      </c>
      <c r="E3" s="49">
        <f t="shared" si="0"/>
        <v>2.7505028264834994</v>
      </c>
      <c r="F3" s="49">
        <f t="shared" si="0"/>
        <v>3.1231057776171802</v>
      </c>
      <c r="G3" s="49">
        <f t="shared" si="0"/>
        <v>3.5319558734871594</v>
      </c>
      <c r="H3" s="49">
        <f t="shared" si="0"/>
        <v>3.8044443629568985</v>
      </c>
      <c r="I3" s="49">
        <f t="shared" si="0"/>
        <v>4.0408705513809275</v>
      </c>
      <c r="J3" s="49">
        <f t="shared" si="0"/>
        <v>4.4057358138773859</v>
      </c>
      <c r="K3" s="49">
        <f t="shared" si="0"/>
        <v>4.5825257818805047</v>
      </c>
      <c r="L3" s="49">
        <f t="shared" si="0"/>
        <v>4.6886507234982426</v>
      </c>
      <c r="M3" s="49">
        <f t="shared" si="0"/>
        <v>4.7707744944963277</v>
      </c>
      <c r="N3" s="49">
        <f t="shared" si="0"/>
        <v>4.9521589835431827</v>
      </c>
      <c r="O3" s="49">
        <f t="shared" si="0"/>
        <v>5.1077190526224374</v>
      </c>
      <c r="P3" s="49">
        <f t="shared" si="0"/>
        <v>5.2546404282209922</v>
      </c>
      <c r="Q3" s="49">
        <f t="shared" si="0"/>
        <v>5.4947508181129692</v>
      </c>
      <c r="R3" s="49">
        <f t="shared" si="0"/>
        <v>5.9944058902831348</v>
      </c>
      <c r="S3" s="49">
        <f t="shared" si="0"/>
        <v>6.6075635356249336</v>
      </c>
      <c r="T3" s="49">
        <f t="shared" si="0"/>
        <v>7.1055272071170537</v>
      </c>
      <c r="U3" s="49">
        <f t="shared" si="0"/>
        <v>8.1016720224837382</v>
      </c>
      <c r="V3" s="49">
        <f t="shared" si="0"/>
        <v>8.4995810130673348</v>
      </c>
      <c r="W3" s="49">
        <f t="shared" si="0"/>
        <v>9.2676018294861784</v>
      </c>
      <c r="X3" s="49">
        <f t="shared" ref="X3:Y3" si="1">X5*X11/11630</f>
        <v>9.3743474362701154</v>
      </c>
      <c r="Y3" s="49">
        <f t="shared" si="1"/>
        <v>9.7689741088333175</v>
      </c>
      <c r="DA3" s="62" t="s">
        <v>973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32.728760134666679</v>
      </c>
      <c r="C5" s="49">
        <f t="shared" ref="C5:W5" si="2">C7*C13/1000000</f>
        <v>36.408827066988501</v>
      </c>
      <c r="D5" s="49">
        <f t="shared" si="2"/>
        <v>39.343304612573135</v>
      </c>
      <c r="E5" s="49">
        <f t="shared" si="2"/>
        <v>42.88151366990067</v>
      </c>
      <c r="F5" s="49">
        <f t="shared" si="2"/>
        <v>47.964821813308284</v>
      </c>
      <c r="G5" s="49">
        <f t="shared" si="2"/>
        <v>53.494891047802618</v>
      </c>
      <c r="H5" s="49">
        <f t="shared" si="2"/>
        <v>56.800970602917396</v>
      </c>
      <c r="I5" s="49">
        <f t="shared" si="2"/>
        <v>59.584825671194366</v>
      </c>
      <c r="J5" s="49">
        <f t="shared" si="2"/>
        <v>64.503003691128413</v>
      </c>
      <c r="K5" s="49">
        <f t="shared" si="2"/>
        <v>66.577294700250363</v>
      </c>
      <c r="L5" s="49">
        <f t="shared" si="2"/>
        <v>67.439168544502166</v>
      </c>
      <c r="M5" s="49">
        <f t="shared" si="2"/>
        <v>68.68422474165277</v>
      </c>
      <c r="N5" s="49">
        <f t="shared" si="2"/>
        <v>71.082710863695127</v>
      </c>
      <c r="O5" s="49">
        <f t="shared" si="2"/>
        <v>73.410173513361016</v>
      </c>
      <c r="P5" s="49">
        <f t="shared" si="2"/>
        <v>75.642956084932607</v>
      </c>
      <c r="Q5" s="49">
        <f t="shared" si="2"/>
        <v>79.50762761477128</v>
      </c>
      <c r="R5" s="49">
        <f t="shared" si="2"/>
        <v>85.991109090102256</v>
      </c>
      <c r="S5" s="49">
        <f t="shared" si="2"/>
        <v>94.232470439197627</v>
      </c>
      <c r="T5" s="49">
        <f t="shared" si="2"/>
        <v>102.87782954982195</v>
      </c>
      <c r="U5" s="49">
        <f t="shared" si="2"/>
        <v>112.07365466463092</v>
      </c>
      <c r="V5" s="49">
        <f t="shared" si="2"/>
        <v>121.300354207251</v>
      </c>
      <c r="W5" s="49">
        <f t="shared" si="2"/>
        <v>128.02930263559753</v>
      </c>
      <c r="X5" s="49">
        <f t="shared" ref="X5:Y5" si="3">X7*X13/1000000</f>
        <v>134.67474074009112</v>
      </c>
      <c r="Y5" s="49">
        <f t="shared" si="3"/>
        <v>139.94668207340035</v>
      </c>
      <c r="DA5" s="62" t="s">
        <v>982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83305.895236223892</v>
      </c>
      <c r="C7" s="35">
        <v>94547.370690813463</v>
      </c>
      <c r="D7" s="35">
        <v>104604.08964281535</v>
      </c>
      <c r="E7" s="35">
        <v>117168.91246944257</v>
      </c>
      <c r="F7" s="35">
        <v>135557.31120572859</v>
      </c>
      <c r="G7" s="35">
        <v>156877.38160427602</v>
      </c>
      <c r="H7" s="35">
        <v>173385.85248029459</v>
      </c>
      <c r="I7" s="35">
        <v>189699.17567680829</v>
      </c>
      <c r="J7" s="35">
        <v>216982.08844875943</v>
      </c>
      <c r="K7" s="35">
        <v>238009.11291033786</v>
      </c>
      <c r="L7" s="35">
        <v>258656.80871508757</v>
      </c>
      <c r="M7" s="35">
        <v>282491.71056743659</v>
      </c>
      <c r="N7" s="35">
        <v>310764.97006806819</v>
      </c>
      <c r="O7" s="35">
        <v>344886.18279947073</v>
      </c>
      <c r="P7" s="35">
        <v>378110.08526245435</v>
      </c>
      <c r="Q7" s="35">
        <v>421027.96907957486</v>
      </c>
      <c r="R7" s="35">
        <v>478289.46541706531</v>
      </c>
      <c r="S7" s="35">
        <v>544062.1947094443</v>
      </c>
      <c r="T7" s="35">
        <v>611685.91051410418</v>
      </c>
      <c r="U7" s="35">
        <v>678389.91932745837</v>
      </c>
      <c r="V7" s="35">
        <v>741366.79338747042</v>
      </c>
      <c r="W7" s="35">
        <v>791066.46684479446</v>
      </c>
      <c r="X7" s="35">
        <v>841746.37358088791</v>
      </c>
      <c r="Y7" s="35">
        <v>884985.40902687772</v>
      </c>
      <c r="DA7" s="59" t="s">
        <v>990</v>
      </c>
    </row>
    <row r="8" spans="1:105" ht="12.95" customHeight="1" x14ac:dyDescent="0.25">
      <c r="A8" s="51" t="s">
        <v>116</v>
      </c>
      <c r="B8" s="52"/>
      <c r="C8" s="52">
        <v>26783.091125623905</v>
      </c>
      <c r="D8" s="52">
        <v>26138.979539377746</v>
      </c>
      <c r="E8" s="52">
        <v>29206.535700939319</v>
      </c>
      <c r="F8" s="52">
        <v>35609.025518595532</v>
      </c>
      <c r="G8" s="52">
        <v>39139.749719739513</v>
      </c>
      <c r="H8" s="52">
        <v>43291.56200164248</v>
      </c>
      <c r="I8" s="52">
        <v>42452.302735891426</v>
      </c>
      <c r="J8" s="52">
        <v>56489.44847289045</v>
      </c>
      <c r="K8" s="52">
        <v>56636.049980173964</v>
      </c>
      <c r="L8" s="52">
        <v>59787.445524489216</v>
      </c>
      <c r="M8" s="52">
        <v>67126.463853991503</v>
      </c>
      <c r="N8" s="52">
        <v>70725.562236523023</v>
      </c>
      <c r="O8" s="52">
        <v>90610.661204292992</v>
      </c>
      <c r="P8" s="52">
        <v>89859.952443157556</v>
      </c>
      <c r="Q8" s="52">
        <v>102705.32934160973</v>
      </c>
      <c r="R8" s="52">
        <v>124387.96019148198</v>
      </c>
      <c r="S8" s="52">
        <v>136498.29152890202</v>
      </c>
      <c r="T8" s="52">
        <v>158234.3770089529</v>
      </c>
      <c r="U8" s="52">
        <v>156563.96125651174</v>
      </c>
      <c r="V8" s="52">
        <v>165682.20340162178</v>
      </c>
      <c r="W8" s="52">
        <v>174087.63364880602</v>
      </c>
      <c r="X8" s="52">
        <v>187178.19826499547</v>
      </c>
      <c r="Y8" s="52">
        <v>201473.41245494271</v>
      </c>
      <c r="DA8" s="63" t="s">
        <v>998</v>
      </c>
    </row>
    <row r="9" spans="1:105" ht="12.95" customHeight="1" x14ac:dyDescent="0.25">
      <c r="A9" s="53" t="s">
        <v>115</v>
      </c>
      <c r="B9" s="36"/>
      <c r="C9" s="36">
        <v>15541.615671034335</v>
      </c>
      <c r="D9" s="36">
        <v>16082.260587375858</v>
      </c>
      <c r="E9" s="36">
        <v>16641.712874312085</v>
      </c>
      <c r="F9" s="36">
        <v>17220.626782309526</v>
      </c>
      <c r="G9" s="36">
        <v>17819.679321192089</v>
      </c>
      <c r="H9" s="36">
        <v>26783.091125623905</v>
      </c>
      <c r="I9" s="36">
        <v>26138.979539377731</v>
      </c>
      <c r="J9" s="36">
        <v>29206.535700939305</v>
      </c>
      <c r="K9" s="36">
        <v>35609.025518595532</v>
      </c>
      <c r="L9" s="36">
        <v>39139.749719739513</v>
      </c>
      <c r="M9" s="36">
        <v>43291.56200164248</v>
      </c>
      <c r="N9" s="36">
        <v>42452.302735891426</v>
      </c>
      <c r="O9" s="36">
        <v>56489.448472890421</v>
      </c>
      <c r="P9" s="36">
        <v>56636.049980173935</v>
      </c>
      <c r="Q9" s="36">
        <v>59787.445524489216</v>
      </c>
      <c r="R9" s="36">
        <v>67126.463853991474</v>
      </c>
      <c r="S9" s="36">
        <v>70725.562236523023</v>
      </c>
      <c r="T9" s="36">
        <v>90610.661204293021</v>
      </c>
      <c r="U9" s="36">
        <v>89859.952443157556</v>
      </c>
      <c r="V9" s="36">
        <v>102705.32934160973</v>
      </c>
      <c r="W9" s="36">
        <v>124387.96019148198</v>
      </c>
      <c r="X9" s="36">
        <v>136498.29152890202</v>
      </c>
      <c r="Y9" s="36">
        <v>158234.3770089529</v>
      </c>
      <c r="DA9" s="60" t="s">
        <v>1006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707.73439725434105</v>
      </c>
      <c r="C11" s="54">
        <v>721.52153547833291</v>
      </c>
      <c r="D11" s="54">
        <v>734.11117567109682</v>
      </c>
      <c r="E11" s="54">
        <v>745.970585792458</v>
      </c>
      <c r="F11" s="54">
        <v>757.2574820576109</v>
      </c>
      <c r="G11" s="54">
        <v>767.86111727846856</v>
      </c>
      <c r="H11" s="54">
        <v>778.96006831468117</v>
      </c>
      <c r="I11" s="54">
        <v>788.71296480572846</v>
      </c>
      <c r="J11" s="54">
        <v>794.36157362143513</v>
      </c>
      <c r="K11" s="54">
        <v>800.49474949708133</v>
      </c>
      <c r="L11" s="54">
        <v>808.56583927634915</v>
      </c>
      <c r="M11" s="54">
        <v>807.81442288515177</v>
      </c>
      <c r="N11" s="54">
        <v>810.23371617109558</v>
      </c>
      <c r="O11" s="54">
        <v>809.18992203699599</v>
      </c>
      <c r="P11" s="54">
        <v>807.89370673977396</v>
      </c>
      <c r="Q11" s="54">
        <v>803.74618048321031</v>
      </c>
      <c r="R11" s="54">
        <v>810.72265774528978</v>
      </c>
      <c r="S11" s="54">
        <v>815.49346590570303</v>
      </c>
      <c r="T11" s="54">
        <v>803.25646235325689</v>
      </c>
      <c r="U11" s="54">
        <v>840.71895311558296</v>
      </c>
      <c r="V11" s="54">
        <v>814.92035062882042</v>
      </c>
      <c r="W11" s="54">
        <v>841.855786590501</v>
      </c>
      <c r="X11" s="54">
        <v>809.53310238202937</v>
      </c>
      <c r="Y11" s="54">
        <v>811.83181482032387</v>
      </c>
      <c r="DA11" s="62" t="s">
        <v>1014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392.87447835306659</v>
      </c>
      <c r="C13" s="35">
        <v>385.08555870952529</v>
      </c>
      <c r="D13" s="35">
        <v>376.11631387373194</v>
      </c>
      <c r="E13" s="35">
        <v>365.98029943381175</v>
      </c>
      <c r="F13" s="35">
        <v>353.8342667516801</v>
      </c>
      <c r="G13" s="35">
        <v>340.99811267084857</v>
      </c>
      <c r="H13" s="35">
        <v>327.59864654685629</v>
      </c>
      <c r="I13" s="35">
        <v>314.1016583683496</v>
      </c>
      <c r="J13" s="35">
        <v>297.27340239128023</v>
      </c>
      <c r="K13" s="35">
        <v>279.72582178116505</v>
      </c>
      <c r="L13" s="35">
        <v>260.72837161919415</v>
      </c>
      <c r="M13" s="35">
        <v>243.13713348858226</v>
      </c>
      <c r="N13" s="35">
        <v>228.73463134575812</v>
      </c>
      <c r="O13" s="35">
        <v>212.85333299665515</v>
      </c>
      <c r="P13" s="35">
        <v>200.05537813789655</v>
      </c>
      <c r="Q13" s="35">
        <v>188.84167669094739</v>
      </c>
      <c r="R13" s="35">
        <v>179.78884192048545</v>
      </c>
      <c r="S13" s="35">
        <v>173.20165112652674</v>
      </c>
      <c r="T13" s="35">
        <v>168.18734546845479</v>
      </c>
      <c r="U13" s="35">
        <v>165.2053656335849</v>
      </c>
      <c r="V13" s="35">
        <v>163.6171936606475</v>
      </c>
      <c r="W13" s="35">
        <v>161.84392589190182</v>
      </c>
      <c r="X13" s="35">
        <v>159.99444127946634</v>
      </c>
      <c r="Y13" s="35">
        <v>158.13445130952442</v>
      </c>
      <c r="DA13" s="59" t="s">
        <v>1022</v>
      </c>
    </row>
    <row r="14" spans="1:105" ht="12.95" customHeight="1" x14ac:dyDescent="0.25">
      <c r="A14" s="53" t="s">
        <v>112</v>
      </c>
      <c r="B14" s="36"/>
      <c r="C14" s="36">
        <v>365.378702403803</v>
      </c>
      <c r="D14" s="36">
        <v>353.98425828555787</v>
      </c>
      <c r="E14" s="36">
        <v>345.00200314412353</v>
      </c>
      <c r="F14" s="36">
        <v>332.74858648498184</v>
      </c>
      <c r="G14" s="36">
        <v>320.15959585727268</v>
      </c>
      <c r="H14" s="36">
        <v>302.41576029207107</v>
      </c>
      <c r="I14" s="36">
        <v>283.53332038896849</v>
      </c>
      <c r="J14" s="36">
        <v>265.43879869626289</v>
      </c>
      <c r="K14" s="36">
        <v>245.83536319033857</v>
      </c>
      <c r="L14" s="36">
        <v>224.00756846172081</v>
      </c>
      <c r="M14" s="36">
        <v>213.58352594430809</v>
      </c>
      <c r="N14" s="36">
        <v>204.10058285055217</v>
      </c>
      <c r="O14" s="36">
        <v>191.16904965818404</v>
      </c>
      <c r="P14" s="36">
        <v>179.79006274606616</v>
      </c>
      <c r="Q14" s="36">
        <v>168.02937040313276</v>
      </c>
      <c r="R14" s="36">
        <v>167.38427318358268</v>
      </c>
      <c r="S14" s="36">
        <v>166.13020990963267</v>
      </c>
      <c r="T14" s="36">
        <v>164.10664732152028</v>
      </c>
      <c r="U14" s="36">
        <v>161.92584423299638</v>
      </c>
      <c r="V14" s="36">
        <v>159.84946376369768</v>
      </c>
      <c r="W14" s="36">
        <v>158.25096912606071</v>
      </c>
      <c r="X14" s="36">
        <v>156.65247448842374</v>
      </c>
      <c r="Y14" s="36">
        <v>155.05397985078676</v>
      </c>
      <c r="DA14" s="60" t="s">
        <v>1030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0.38077124825727843</v>
      </c>
      <c r="C16" s="44">
        <f>C7/RES_summary!C$6</f>
        <v>0.42227876394971575</v>
      </c>
      <c r="D16" s="44">
        <f>D7/RES_summary!D$6</f>
        <v>0.45588261543845543</v>
      </c>
      <c r="E16" s="44">
        <f>E7/RES_summary!E$6</f>
        <v>0.49812055194430183</v>
      </c>
      <c r="F16" s="44">
        <f>F7/RES_summary!F$6</f>
        <v>0.56136505688190474</v>
      </c>
      <c r="G16" s="44">
        <f>G7/RES_summary!G$6</f>
        <v>0.63194578583365635</v>
      </c>
      <c r="H16" s="44">
        <f>H7/RES_summary!H$6</f>
        <v>0.68910283127643301</v>
      </c>
      <c r="I16" s="44">
        <f>I7/RES_summary!I$6</f>
        <v>0.73184998621480402</v>
      </c>
      <c r="J16" s="44">
        <f>J7/RES_summary!J$6</f>
        <v>0.7837079614281256</v>
      </c>
      <c r="K16" s="44">
        <f>K7/RES_summary!K$6</f>
        <v>0.83206004904889341</v>
      </c>
      <c r="L16" s="44">
        <f>L7/RES_summary!L$6</f>
        <v>0.88003949684462368</v>
      </c>
      <c r="M16" s="44">
        <f>M7/RES_summary!M$6</f>
        <v>0.93250053003048983</v>
      </c>
      <c r="N16" s="44">
        <f>N7/RES_summary!N$6</f>
        <v>0.99861813354349582</v>
      </c>
      <c r="O16" s="44">
        <f>O7/RES_summary!O$6</f>
        <v>1.1035828129832832</v>
      </c>
      <c r="P16" s="44">
        <f>P7/RES_summary!P$6</f>
        <v>1.1940796113816796</v>
      </c>
      <c r="Q16" s="44">
        <f>Q7/RES_summary!Q$6</f>
        <v>1.3107520261746168</v>
      </c>
      <c r="R16" s="44">
        <f>R7/RES_summary!R$6</f>
        <v>1.4878661899367427</v>
      </c>
      <c r="S16" s="44">
        <f>S7/RES_summary!S$6</f>
        <v>1.6718204310881395</v>
      </c>
      <c r="T16" s="44">
        <f>T7/RES_summary!T$6</f>
        <v>1.8414623375523196</v>
      </c>
      <c r="U16" s="44">
        <f>U7/RES_summary!U$6</f>
        <v>2.0027216616207948</v>
      </c>
      <c r="V16" s="44">
        <f>V7/RES_summary!V$6</f>
        <v>2.1458229063612588</v>
      </c>
      <c r="W16" s="44">
        <f>W7/RES_summary!W$6</f>
        <v>2.237881424442612</v>
      </c>
      <c r="X16" s="44">
        <f>X7/RES_summary!X$6</f>
        <v>2.3095079803025982</v>
      </c>
      <c r="Y16" s="44">
        <f>Y7/RES_summary!Y$6</f>
        <v>2.3647283831587886</v>
      </c>
      <c r="DA16" s="59" t="s">
        <v>1038</v>
      </c>
    </row>
    <row r="17" spans="1:105" ht="12.95" customHeight="1" x14ac:dyDescent="0.25">
      <c r="A17" s="51" t="s">
        <v>43</v>
      </c>
      <c r="B17" s="52">
        <f t="shared" ref="B17:Q17" si="4">B13*B16</f>
        <v>149.59530553092429</v>
      </c>
      <c r="C17" s="52">
        <f t="shared" si="4"/>
        <v>162.61345374674403</v>
      </c>
      <c r="D17" s="52">
        <f t="shared" si="4"/>
        <v>171.46488887782795</v>
      </c>
      <c r="E17" s="52">
        <f t="shared" si="4"/>
        <v>182.30230875471116</v>
      </c>
      <c r="F17" s="52">
        <f t="shared" si="4"/>
        <v>198.63019328182395</v>
      </c>
      <c r="G17" s="52">
        <f t="shared" si="4"/>
        <v>215.49232027957308</v>
      </c>
      <c r="H17" s="52">
        <f t="shared" si="4"/>
        <v>225.74915485776611</v>
      </c>
      <c r="I17" s="52">
        <f t="shared" si="4"/>
        <v>229.87529434692374</v>
      </c>
      <c r="J17" s="52">
        <f t="shared" si="4"/>
        <v>232.97553217487311</v>
      </c>
      <c r="K17" s="52">
        <f t="shared" si="4"/>
        <v>232.74868099147821</v>
      </c>
      <c r="L17" s="52">
        <f t="shared" si="4"/>
        <v>229.45126497287367</v>
      </c>
      <c r="M17" s="52">
        <f t="shared" si="4"/>
        <v>226.72550584819692</v>
      </c>
      <c r="N17" s="52">
        <f t="shared" si="4"/>
        <v>228.41855063126056</v>
      </c>
      <c r="O17" s="52">
        <f t="shared" si="4"/>
        <v>234.90127998131618</v>
      </c>
      <c r="P17" s="52">
        <f t="shared" si="4"/>
        <v>238.88204818171448</v>
      </c>
      <c r="Q17" s="52">
        <f t="shared" si="4"/>
        <v>247.52461034887122</v>
      </c>
      <c r="R17" s="52">
        <f t="shared" ref="R17:V17" si="5">R13*R16</f>
        <v>267.50173922137202</v>
      </c>
      <c r="S17" s="52">
        <f t="shared" si="5"/>
        <v>289.56205905152746</v>
      </c>
      <c r="T17" s="52">
        <f t="shared" si="5"/>
        <v>309.71066233306027</v>
      </c>
      <c r="U17" s="52">
        <f t="shared" si="5"/>
        <v>330.8603643703641</v>
      </c>
      <c r="V17" s="52">
        <f t="shared" si="5"/>
        <v>351.09352203156357</v>
      </c>
      <c r="W17" s="52">
        <f t="shared" ref="W17:Y17" si="6">W13*W16</f>
        <v>362.18751541235378</v>
      </c>
      <c r="X17" s="52">
        <f t="shared" si="6"/>
        <v>369.50843893898298</v>
      </c>
      <c r="Y17" s="52">
        <f t="shared" si="6"/>
        <v>373.94502536687389</v>
      </c>
      <c r="DA17" s="63" t="s">
        <v>1046</v>
      </c>
    </row>
    <row r="18" spans="1:105" ht="12.95" customHeight="1" x14ac:dyDescent="0.25">
      <c r="A18" s="53" t="s">
        <v>42</v>
      </c>
      <c r="B18" s="36">
        <f>B3*11630*1000/RES_summary!B$6</f>
        <v>105.8737433920077</v>
      </c>
      <c r="C18" s="36">
        <f>C3*11630*1000/RES_summary!C$6</f>
        <v>117.32910883678565</v>
      </c>
      <c r="D18" s="36">
        <f>D3*11630*1000/RES_summary!D$6</f>
        <v>125.87429116041623</v>
      </c>
      <c r="E18" s="36">
        <f>E3*11630*1000/RES_summary!E$6</f>
        <v>135.99216005306943</v>
      </c>
      <c r="F18" s="36">
        <f>F3*11630*1000/RES_summary!F$6</f>
        <v>150.41420002521059</v>
      </c>
      <c r="G18" s="36">
        <f>G3*11630*1000/RES_summary!G$6</f>
        <v>165.46817381480258</v>
      </c>
      <c r="H18" s="36">
        <f>H3*11630*1000/RES_summary!H$6</f>
        <v>175.84957708998704</v>
      </c>
      <c r="I18" s="36">
        <f>I3*11630*1000/RES_summary!I$6</f>
        <v>181.30562493995174</v>
      </c>
      <c r="J18" s="36">
        <f>J3*11630*1000/RES_summary!J$6</f>
        <v>185.06681035372344</v>
      </c>
      <c r="K18" s="36">
        <f>K3*11630*1000/RES_summary!K$6</f>
        <v>186.31409708604946</v>
      </c>
      <c r="L18" s="36">
        <f>L3*11630*1000/RES_summary!L$6</f>
        <v>185.5264546358116</v>
      </c>
      <c r="M18" s="36">
        <f>M3*11630*1000/RES_summary!M$6</f>
        <v>183.15213366010528</v>
      </c>
      <c r="N18" s="36">
        <f>N3*11630*1000/RES_summary!N$6</f>
        <v>185.07241112038182</v>
      </c>
      <c r="O18" s="36">
        <f>O3*11630*1000/RES_summary!O$6</f>
        <v>190.07974843447178</v>
      </c>
      <c r="P18" s="36">
        <f>P3*11630*1000/RES_summary!P$6</f>
        <v>192.99130337911456</v>
      </c>
      <c r="Q18" s="36">
        <f>Q3*11630*1000/RES_summary!Q$6</f>
        <v>198.94696014350018</v>
      </c>
      <c r="R18" s="36">
        <f>R3*11630*1000/RES_summary!R$6</f>
        <v>216.8697209730382</v>
      </c>
      <c r="S18" s="36">
        <f>S3*11630*1000/RES_summary!S$6</f>
        <v>236.13596713072195</v>
      </c>
      <c r="T18" s="36">
        <f>T3*11630*1000/RES_summary!T$6</f>
        <v>248.77709097873807</v>
      </c>
      <c r="U18" s="36">
        <f>U3*11630*1000/RES_summary!U$6</f>
        <v>278.16057916089284</v>
      </c>
      <c r="V18" s="36">
        <f>V3*11630*1000/RES_summary!V$6</f>
        <v>286.11325607746932</v>
      </c>
      <c r="W18" s="36">
        <f>W3*11630*1000/RES_summary!W$6</f>
        <v>304.9096556807263</v>
      </c>
      <c r="X18" s="36">
        <f>X3*11630*1000/RES_summary!X$6</f>
        <v>299.12931293061553</v>
      </c>
      <c r="Y18" s="36">
        <f>Y3*11630*1000/RES_summary!Y$6</f>
        <v>303.58046858662124</v>
      </c>
      <c r="DA18" s="60" t="s">
        <v>1054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8" tint="0.59999389629810485"/>
    <pageSetUpPr fitToPage="1"/>
  </sheetPr>
  <dimension ref="A1:DA19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9.2351917354465307</v>
      </c>
      <c r="C3" s="49">
        <f t="shared" ref="C3:W3" si="0">C5*C11/11630</f>
        <v>9.4691586805535355</v>
      </c>
      <c r="D3" s="49">
        <f t="shared" si="0"/>
        <v>9.7706073442726566</v>
      </c>
      <c r="E3" s="49">
        <f t="shared" si="0"/>
        <v>9.9871502019130709</v>
      </c>
      <c r="F3" s="49">
        <f t="shared" si="0"/>
        <v>10.261559506829308</v>
      </c>
      <c r="G3" s="49">
        <f t="shared" si="0"/>
        <v>10.481702638803537</v>
      </c>
      <c r="H3" s="49">
        <f t="shared" si="0"/>
        <v>10.678624063529961</v>
      </c>
      <c r="I3" s="49">
        <f t="shared" si="0"/>
        <v>11.157407179932147</v>
      </c>
      <c r="J3" s="49">
        <f t="shared" si="0"/>
        <v>11.92355398455954</v>
      </c>
      <c r="K3" s="49">
        <f t="shared" si="0"/>
        <v>12.458070328276017</v>
      </c>
      <c r="L3" s="49">
        <f t="shared" si="0"/>
        <v>12.803862002422042</v>
      </c>
      <c r="M3" s="49">
        <f t="shared" si="0"/>
        <v>12.832216309266942</v>
      </c>
      <c r="N3" s="49">
        <f t="shared" si="0"/>
        <v>12.568040489506132</v>
      </c>
      <c r="O3" s="49">
        <f t="shared" si="0"/>
        <v>12.169768094238629</v>
      </c>
      <c r="P3" s="49">
        <f t="shared" si="0"/>
        <v>11.631252038530157</v>
      </c>
      <c r="Q3" s="49">
        <f t="shared" si="0"/>
        <v>10.799908123218261</v>
      </c>
      <c r="R3" s="49">
        <f t="shared" si="0"/>
        <v>10.166127758005048</v>
      </c>
      <c r="S3" s="49">
        <f t="shared" si="0"/>
        <v>9.6309315729913365</v>
      </c>
      <c r="T3" s="49">
        <f t="shared" si="0"/>
        <v>8.9074365130303477</v>
      </c>
      <c r="U3" s="49">
        <f t="shared" si="0"/>
        <v>8.7545419890101588</v>
      </c>
      <c r="V3" s="49">
        <f t="shared" si="0"/>
        <v>8.0372906934563186</v>
      </c>
      <c r="W3" s="49">
        <f t="shared" si="0"/>
        <v>8.0113680615446086</v>
      </c>
      <c r="X3" s="49">
        <f t="shared" ref="X3:Y3" si="1">X5*X11/11630</f>
        <v>7.3804050318955916</v>
      </c>
      <c r="Y3" s="49">
        <f t="shared" si="1"/>
        <v>7.1004456574655963</v>
      </c>
      <c r="DA3" s="62" t="s">
        <v>974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253.12445045935195</v>
      </c>
      <c r="C5" s="49">
        <f t="shared" ref="C5:W5" si="2">C7*C13/1000000</f>
        <v>258.50238756818584</v>
      </c>
      <c r="D5" s="49">
        <f t="shared" si="2"/>
        <v>265.93427122914068</v>
      </c>
      <c r="E5" s="49">
        <f t="shared" si="2"/>
        <v>271.13429933493842</v>
      </c>
      <c r="F5" s="49">
        <f t="shared" si="2"/>
        <v>277.81347847665364</v>
      </c>
      <c r="G5" s="49">
        <f t="shared" si="2"/>
        <v>283.05441857058321</v>
      </c>
      <c r="H5" s="49">
        <f t="shared" si="2"/>
        <v>287.22341784022495</v>
      </c>
      <c r="I5" s="49">
        <f t="shared" si="2"/>
        <v>299.36981653367457</v>
      </c>
      <c r="J5" s="49">
        <f t="shared" si="2"/>
        <v>320.87098038142528</v>
      </c>
      <c r="K5" s="49">
        <f t="shared" si="2"/>
        <v>335.68567494911207</v>
      </c>
      <c r="L5" s="49">
        <f t="shared" si="2"/>
        <v>344.44833201191904</v>
      </c>
      <c r="M5" s="49">
        <f t="shared" si="2"/>
        <v>344.25384044507666</v>
      </c>
      <c r="N5" s="49">
        <f t="shared" si="2"/>
        <v>336.46614451843027</v>
      </c>
      <c r="O5" s="49">
        <f t="shared" si="2"/>
        <v>325.02208318146353</v>
      </c>
      <c r="P5" s="49">
        <f t="shared" si="2"/>
        <v>310.03579112266863</v>
      </c>
      <c r="Q5" s="49">
        <f t="shared" si="2"/>
        <v>286.94336637631329</v>
      </c>
      <c r="R5" s="49">
        <f t="shared" si="2"/>
        <v>266.75808395640598</v>
      </c>
      <c r="S5" s="49">
        <f t="shared" si="2"/>
        <v>250.30630700427719</v>
      </c>
      <c r="T5" s="49">
        <f t="shared" si="2"/>
        <v>232.04741954703505</v>
      </c>
      <c r="U5" s="49">
        <f t="shared" si="2"/>
        <v>215.14752277552958</v>
      </c>
      <c r="V5" s="49">
        <f t="shared" si="2"/>
        <v>201.53729670191049</v>
      </c>
      <c r="W5" s="49">
        <f t="shared" si="2"/>
        <v>192.67473150816588</v>
      </c>
      <c r="X5" s="49">
        <f t="shared" ref="X5:Y5" si="3">X7*X13/1000000</f>
        <v>186.15404919121735</v>
      </c>
      <c r="Y5" s="49">
        <f t="shared" si="3"/>
        <v>179.11089966116737</v>
      </c>
      <c r="DA5" s="62" t="s">
        <v>983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3753987.6276398604</v>
      </c>
      <c r="C7" s="35">
        <v>3882275.5979003906</v>
      </c>
      <c r="D7" s="35">
        <v>4061456.3270843169</v>
      </c>
      <c r="E7" s="35">
        <v>4233249.3532875543</v>
      </c>
      <c r="F7" s="35">
        <v>4450368.5117845507</v>
      </c>
      <c r="G7" s="35">
        <v>4648081.3005693415</v>
      </c>
      <c r="H7" s="35">
        <v>4830651.9013871634</v>
      </c>
      <c r="I7" s="35">
        <v>5172515.7985767331</v>
      </c>
      <c r="J7" s="35">
        <v>5718210.6029166821</v>
      </c>
      <c r="K7" s="35">
        <v>6173003.9463859713</v>
      </c>
      <c r="L7" s="35">
        <v>6635782.3950273823</v>
      </c>
      <c r="M7" s="35">
        <v>7036300.7474235334</v>
      </c>
      <c r="N7" s="35">
        <v>7385089.3929766482</v>
      </c>
      <c r="O7" s="35">
        <v>7567693.7238627756</v>
      </c>
      <c r="P7" s="35">
        <v>7744577.133271521</v>
      </c>
      <c r="Q7" s="35">
        <v>7845212.2801022138</v>
      </c>
      <c r="R7" s="35">
        <v>7973367.8001692221</v>
      </c>
      <c r="S7" s="35">
        <v>8206361.4402666604</v>
      </c>
      <c r="T7" s="35">
        <v>8449524.6535822917</v>
      </c>
      <c r="U7" s="35">
        <v>8687306.1692177262</v>
      </c>
      <c r="V7" s="35">
        <v>8916666.180974273</v>
      </c>
      <c r="W7" s="35">
        <v>9295525.0326375756</v>
      </c>
      <c r="X7" s="35">
        <v>9755377.4896609634</v>
      </c>
      <c r="Y7" s="35">
        <v>10175583.565938132</v>
      </c>
      <c r="DA7" s="59" t="s">
        <v>991</v>
      </c>
    </row>
    <row r="8" spans="1:105" ht="12.95" customHeight="1" x14ac:dyDescent="0.25">
      <c r="A8" s="51" t="s">
        <v>116</v>
      </c>
      <c r="B8" s="52"/>
      <c r="C8" s="52">
        <v>1031923.6959157391</v>
      </c>
      <c r="D8" s="52">
        <v>1091452.8956058933</v>
      </c>
      <c r="E8" s="52">
        <v>1104268.9028136078</v>
      </c>
      <c r="F8" s="52">
        <v>1157491.1644944958</v>
      </c>
      <c r="G8" s="52">
        <v>1180917.8285851502</v>
      </c>
      <c r="H8" s="52">
        <v>1207706.6745525845</v>
      </c>
      <c r="I8" s="52">
        <v>1450074.1656713244</v>
      </c>
      <c r="J8" s="52">
        <v>1688980.2901629992</v>
      </c>
      <c r="K8" s="52">
        <v>1637919.5786985783</v>
      </c>
      <c r="L8" s="52">
        <v>1716921.4781003147</v>
      </c>
      <c r="M8" s="52">
        <v>1775368.4643216524</v>
      </c>
      <c r="N8" s="52">
        <v>1704635.580407449</v>
      </c>
      <c r="O8" s="52">
        <v>1245757.1914066607</v>
      </c>
      <c r="P8" s="52">
        <v>1236091.6427555447</v>
      </c>
      <c r="Q8" s="52">
        <v>1359915.9429259412</v>
      </c>
      <c r="R8" s="52">
        <v>1195107.9264016468</v>
      </c>
      <c r="S8" s="52">
        <v>1116389.0371741876</v>
      </c>
      <c r="T8" s="52">
        <v>1091499.9287133431</v>
      </c>
      <c r="U8" s="52">
        <v>970815.00533339847</v>
      </c>
      <c r="V8" s="52">
        <v>837719.8614456458</v>
      </c>
      <c r="W8" s="52">
        <v>878812.18033248745</v>
      </c>
      <c r="X8" s="52">
        <v>910238.10381934047</v>
      </c>
      <c r="Y8" s="52">
        <v>880789.2996298559</v>
      </c>
      <c r="DA8" s="63" t="s">
        <v>999</v>
      </c>
    </row>
    <row r="9" spans="1:105" ht="12.95" customHeight="1" x14ac:dyDescent="0.25">
      <c r="A9" s="53" t="s">
        <v>115</v>
      </c>
      <c r="B9" s="36"/>
      <c r="C9" s="36">
        <v>903635.72565520927</v>
      </c>
      <c r="D9" s="36">
        <v>912272.16642196756</v>
      </c>
      <c r="E9" s="36">
        <v>932475.87661037035</v>
      </c>
      <c r="F9" s="36">
        <v>940372.00599749945</v>
      </c>
      <c r="G9" s="36">
        <v>983205.03980035987</v>
      </c>
      <c r="H9" s="36">
        <v>1025136.0737347631</v>
      </c>
      <c r="I9" s="36">
        <v>1108210.2684817547</v>
      </c>
      <c r="J9" s="36">
        <v>1143285.4858230501</v>
      </c>
      <c r="K9" s="36">
        <v>1183126.2352292892</v>
      </c>
      <c r="L9" s="36">
        <v>1254143.0294589037</v>
      </c>
      <c r="M9" s="36">
        <v>1374850.1119255014</v>
      </c>
      <c r="N9" s="36">
        <v>1355846.9348543333</v>
      </c>
      <c r="O9" s="36">
        <v>1063152.8605205333</v>
      </c>
      <c r="P9" s="36">
        <v>1059208.2333467994</v>
      </c>
      <c r="Q9" s="36">
        <v>1259280.7960952483</v>
      </c>
      <c r="R9" s="36">
        <v>1066952.4063346386</v>
      </c>
      <c r="S9" s="36">
        <v>883395.39707674924</v>
      </c>
      <c r="T9" s="36">
        <v>848336.71539771184</v>
      </c>
      <c r="U9" s="36">
        <v>733033.48969796486</v>
      </c>
      <c r="V9" s="36">
        <v>608359.84968909808</v>
      </c>
      <c r="W9" s="36">
        <v>499953.32866918482</v>
      </c>
      <c r="X9" s="36">
        <v>450385.64679595269</v>
      </c>
      <c r="Y9" s="36">
        <v>460583.22335268743</v>
      </c>
      <c r="DA9" s="60" t="s">
        <v>1007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424.31807629935321</v>
      </c>
      <c r="C11" s="54">
        <v>426.01662789590023</v>
      </c>
      <c r="D11" s="54">
        <v>427.29416892635288</v>
      </c>
      <c r="E11" s="54">
        <v>428.38754496628837</v>
      </c>
      <c r="F11" s="54">
        <v>429.57576327404104</v>
      </c>
      <c r="G11" s="54">
        <v>430.66701556855315</v>
      </c>
      <c r="H11" s="54">
        <v>432.38952726319303</v>
      </c>
      <c r="I11" s="54">
        <v>433.44598665648971</v>
      </c>
      <c r="J11" s="54">
        <v>432.1703778745798</v>
      </c>
      <c r="K11" s="54">
        <v>431.61614787349544</v>
      </c>
      <c r="L11" s="54">
        <v>432.3113258188622</v>
      </c>
      <c r="M11" s="54">
        <v>433.51346635328105</v>
      </c>
      <c r="N11" s="54">
        <v>434.416101810653</v>
      </c>
      <c r="O11" s="54">
        <v>435.46088176714744</v>
      </c>
      <c r="P11" s="54">
        <v>436.30917810577643</v>
      </c>
      <c r="Q11" s="54">
        <v>437.72725279979392</v>
      </c>
      <c r="R11" s="54">
        <v>443.21830503521073</v>
      </c>
      <c r="S11" s="54">
        <v>447.48266847297327</v>
      </c>
      <c r="T11" s="54">
        <v>446.43240096684195</v>
      </c>
      <c r="U11" s="54">
        <v>473.2349321001264</v>
      </c>
      <c r="V11" s="54">
        <v>463.80343635923583</v>
      </c>
      <c r="W11" s="54">
        <v>483.57254646967033</v>
      </c>
      <c r="X11" s="54">
        <v>461.09182633345233</v>
      </c>
      <c r="Y11" s="54">
        <v>461.04499029674895</v>
      </c>
      <c r="DA11" s="62" t="s">
        <v>1015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67.42815255853462</v>
      </c>
      <c r="C13" s="35">
        <v>66.585274808411057</v>
      </c>
      <c r="D13" s="35">
        <v>65.47756514226819</v>
      </c>
      <c r="E13" s="35">
        <v>64.048742870385055</v>
      </c>
      <c r="F13" s="35">
        <v>62.424825661291891</v>
      </c>
      <c r="G13" s="35">
        <v>60.897045526271668</v>
      </c>
      <c r="H13" s="35">
        <v>59.458521065810245</v>
      </c>
      <c r="I13" s="35">
        <v>57.877023133703908</v>
      </c>
      <c r="J13" s="35">
        <v>56.113879439445427</v>
      </c>
      <c r="K13" s="35">
        <v>54.379630705669904</v>
      </c>
      <c r="L13" s="35">
        <v>51.907719618719909</v>
      </c>
      <c r="M13" s="35">
        <v>48.925401685129977</v>
      </c>
      <c r="N13" s="35">
        <v>45.560199289993108</v>
      </c>
      <c r="O13" s="35">
        <v>42.948630724389652</v>
      </c>
      <c r="P13" s="35">
        <v>40.032630030982858</v>
      </c>
      <c r="Q13" s="35">
        <v>36.575602562608381</v>
      </c>
      <c r="R13" s="35">
        <v>33.456136809685923</v>
      </c>
      <c r="S13" s="35">
        <v>30.501496774938985</v>
      </c>
      <c r="T13" s="35">
        <v>27.462777973984057</v>
      </c>
      <c r="U13" s="35">
        <v>24.765735037389984</v>
      </c>
      <c r="V13" s="35">
        <v>22.602314879964439</v>
      </c>
      <c r="W13" s="35">
        <v>20.727686798934371</v>
      </c>
      <c r="X13" s="35">
        <v>19.082198447831352</v>
      </c>
      <c r="Y13" s="35">
        <v>17.602027294112673</v>
      </c>
      <c r="DA13" s="59" t="s">
        <v>1023</v>
      </c>
    </row>
    <row r="14" spans="1:105" ht="12.95" customHeight="1" x14ac:dyDescent="0.25">
      <c r="A14" s="53" t="s">
        <v>112</v>
      </c>
      <c r="B14" s="36"/>
      <c r="C14" s="36">
        <v>64.257100537663987</v>
      </c>
      <c r="D14" s="36">
        <v>63.164903149902734</v>
      </c>
      <c r="E14" s="36">
        <v>61.554869635125385</v>
      </c>
      <c r="F14" s="36">
        <v>59.915089095352869</v>
      </c>
      <c r="G14" s="36">
        <v>58.528982254456906</v>
      </c>
      <c r="H14" s="36">
        <v>57.004466380643514</v>
      </c>
      <c r="I14" s="36">
        <v>55.584448914663305</v>
      </c>
      <c r="J14" s="36">
        <v>53.490045521343497</v>
      </c>
      <c r="K14" s="36">
        <v>51.447748523894241</v>
      </c>
      <c r="L14" s="36">
        <v>46.851490411061903</v>
      </c>
      <c r="M14" s="36">
        <v>42.937951322165297</v>
      </c>
      <c r="N14" s="36">
        <v>38.472010936122963</v>
      </c>
      <c r="O14" s="36">
        <v>35.377027097534068</v>
      </c>
      <c r="P14" s="36">
        <v>30.429410336871115</v>
      </c>
      <c r="Q14" s="36">
        <v>27.37499256796842</v>
      </c>
      <c r="R14" s="36">
        <v>23.644082738327604</v>
      </c>
      <c r="S14" s="36">
        <v>18.885338507608889</v>
      </c>
      <c r="T14" s="36">
        <v>14.895867222695287</v>
      </c>
      <c r="U14" s="36">
        <v>12.005739306681416</v>
      </c>
      <c r="V14" s="36">
        <v>10.794783439633333</v>
      </c>
      <c r="W14" s="36">
        <v>10.147096433255333</v>
      </c>
      <c r="X14" s="36">
        <v>9.4994094268773317</v>
      </c>
      <c r="Y14" s="36">
        <v>8.8517224204993319</v>
      </c>
      <c r="DA14" s="60" t="s">
        <v>1031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17.158576243200358</v>
      </c>
      <c r="C16" s="44">
        <f>C7/RES_summary!C$6</f>
        <v>17.339483148131698</v>
      </c>
      <c r="D16" s="44">
        <f>D7/RES_summary!D$6</f>
        <v>17.700525277765117</v>
      </c>
      <c r="E16" s="44">
        <f>E7/RES_summary!E$6</f>
        <v>17.996825778573239</v>
      </c>
      <c r="F16" s="44">
        <f>F7/RES_summary!F$6</f>
        <v>18.429705860511312</v>
      </c>
      <c r="G16" s="44">
        <f>G7/RES_summary!G$6</f>
        <v>18.723766039877304</v>
      </c>
      <c r="H16" s="44">
        <f>H7/RES_summary!H$6</f>
        <v>19.19888995865508</v>
      </c>
      <c r="I16" s="44">
        <f>I7/RES_summary!I$6</f>
        <v>19.955308726979545</v>
      </c>
      <c r="J16" s="44">
        <f>J7/RES_summary!J$6</f>
        <v>20.653350728932704</v>
      </c>
      <c r="K16" s="44">
        <f>K7/RES_summary!K$6</f>
        <v>21.580308012592191</v>
      </c>
      <c r="L16" s="44">
        <f>L7/RES_summary!L$6</f>
        <v>22.577215844810173</v>
      </c>
      <c r="M16" s="44">
        <f>M7/RES_summary!M$6</f>
        <v>23.22671402727779</v>
      </c>
      <c r="N16" s="44">
        <f>N7/RES_summary!N$6</f>
        <v>23.731388335213126</v>
      </c>
      <c r="O16" s="44">
        <f>O7/RES_summary!O$6</f>
        <v>24.215457574397313</v>
      </c>
      <c r="P16" s="44">
        <f>P7/RES_summary!P$6</f>
        <v>24.457537669732645</v>
      </c>
      <c r="Q16" s="44">
        <f>Q7/RES_summary!Q$6</f>
        <v>24.423859332657393</v>
      </c>
      <c r="R16" s="44">
        <f>R7/RES_summary!R$6</f>
        <v>24.803607914419281</v>
      </c>
      <c r="S16" s="44">
        <f>S7/RES_summary!S$6</f>
        <v>25.216901402345382</v>
      </c>
      <c r="T16" s="44">
        <f>T7/RES_summary!T$6</f>
        <v>25.437043999778105</v>
      </c>
      <c r="U16" s="44">
        <f>U7/RES_summary!U$6</f>
        <v>25.646395606044052</v>
      </c>
      <c r="V16" s="44">
        <f>V7/RES_summary!V$6</f>
        <v>25.808529206016541</v>
      </c>
      <c r="W16" s="44">
        <f>W7/RES_summary!W$6</f>
        <v>26.296504368276171</v>
      </c>
      <c r="X16" s="44">
        <f>X7/RES_summary!X$6</f>
        <v>26.765927208442296</v>
      </c>
      <c r="Y16" s="44">
        <f>Y7/RES_summary!Y$6</f>
        <v>27.189703952336263</v>
      </c>
      <c r="DA16" s="59" t="s">
        <v>1039</v>
      </c>
    </row>
    <row r="17" spans="1:105" ht="12.95" customHeight="1" x14ac:dyDescent="0.25">
      <c r="A17" s="51" t="s">
        <v>43</v>
      </c>
      <c r="B17" s="52">
        <f t="shared" ref="B17:Q17" si="4">B13*B16</f>
        <v>1156.9710966137616</v>
      </c>
      <c r="C17" s="52">
        <f t="shared" si="4"/>
        <v>1154.5542504541615</v>
      </c>
      <c r="D17" s="52">
        <f t="shared" si="4"/>
        <v>1158.9872969272301</v>
      </c>
      <c r="E17" s="52">
        <f t="shared" si="4"/>
        <v>1152.6740667749548</v>
      </c>
      <c r="F17" s="52">
        <f t="shared" si="4"/>
        <v>1150.4711753313081</v>
      </c>
      <c r="G17" s="52">
        <f t="shared" si="4"/>
        <v>1140.2220329536676</v>
      </c>
      <c r="H17" s="52">
        <f t="shared" si="4"/>
        <v>1141.5376030468658</v>
      </c>
      <c r="I17" s="52">
        <f t="shared" si="4"/>
        <v>1154.9538648315986</v>
      </c>
      <c r="J17" s="52">
        <f t="shared" si="4"/>
        <v>1158.939632823912</v>
      </c>
      <c r="K17" s="52">
        <f t="shared" si="4"/>
        <v>1173.5291802393726</v>
      </c>
      <c r="L17" s="52">
        <f t="shared" si="4"/>
        <v>1171.9317898437271</v>
      </c>
      <c r="M17" s="52">
        <f t="shared" si="4"/>
        <v>1136.3763136102089</v>
      </c>
      <c r="N17" s="52">
        <f t="shared" si="4"/>
        <v>1081.2067819805277</v>
      </c>
      <c r="O17" s="52">
        <f t="shared" si="4"/>
        <v>1040.0207451849146</v>
      </c>
      <c r="P17" s="52">
        <f t="shared" si="4"/>
        <v>979.09955700123362</v>
      </c>
      <c r="Q17" s="52">
        <f t="shared" si="4"/>
        <v>893.31737199633039</v>
      </c>
      <c r="R17" s="52">
        <f t="shared" ref="R17:V17" si="5">R13*R16</f>
        <v>829.83289975861999</v>
      </c>
      <c r="S17" s="52">
        <f t="shared" si="5"/>
        <v>769.15323679759206</v>
      </c>
      <c r="T17" s="52">
        <f t="shared" si="5"/>
        <v>698.5718916803695</v>
      </c>
      <c r="U17" s="52">
        <f t="shared" si="5"/>
        <v>635.15183824336975</v>
      </c>
      <c r="V17" s="52">
        <f t="shared" si="5"/>
        <v>583.33250370314443</v>
      </c>
      <c r="W17" s="52">
        <f t="shared" ref="W17:Y17" si="6">W13*W16</f>
        <v>545.06570645243801</v>
      </c>
      <c r="X17" s="52">
        <f t="shared" si="6"/>
        <v>510.75273463170453</v>
      </c>
      <c r="Y17" s="52">
        <f t="shared" si="6"/>
        <v>478.5939110878661</v>
      </c>
      <c r="DA17" s="63" t="s">
        <v>1047</v>
      </c>
    </row>
    <row r="18" spans="1:105" ht="12.95" customHeight="1" x14ac:dyDescent="0.25">
      <c r="A18" s="51" t="s">
        <v>42</v>
      </c>
      <c r="B18" s="52">
        <f>B3*11630*1000/RES_summary!B$6</f>
        <v>490.9237500491044</v>
      </c>
      <c r="C18" s="52">
        <f>C3*11630*1000/RES_summary!C$6</f>
        <v>491.85930850136054</v>
      </c>
      <c r="D18" s="52">
        <f>D3*11630*1000/RES_summary!D$6</f>
        <v>495.22851383672111</v>
      </c>
      <c r="E18" s="52">
        <f>E3*11630*1000/RES_summary!E$6</f>
        <v>493.79121361203039</v>
      </c>
      <c r="F18" s="52">
        <f>F3*11630*1000/RES_summary!F$6</f>
        <v>494.21453326772973</v>
      </c>
      <c r="G18" s="52">
        <f>G3*11630*1000/RES_summary!G$6</f>
        <v>491.05602001766454</v>
      </c>
      <c r="H18" s="52">
        <f>H3*11630*1000/RES_summary!H$6</f>
        <v>493.58890453459293</v>
      </c>
      <c r="I18" s="52">
        <f>I3*11630*1000/RES_summary!I$6</f>
        <v>500.6101174846583</v>
      </c>
      <c r="J18" s="52">
        <f>J3*11630*1000/RES_summary!J$6</f>
        <v>500.85937905133687</v>
      </c>
      <c r="K18" s="52">
        <f>K3*11630*1000/RES_summary!K$6</f>
        <v>506.51414419205895</v>
      </c>
      <c r="L18" s="52">
        <f>L3*11630*1000/RES_summary!L$6</f>
        <v>506.63938583661383</v>
      </c>
      <c r="M18" s="52">
        <f>M3*11630*1000/RES_summary!M$6</f>
        <v>492.63443479492486</v>
      </c>
      <c r="N18" s="52">
        <f>N3*11630*1000/RES_summary!N$6</f>
        <v>469.69363547922143</v>
      </c>
      <c r="O18" s="52">
        <f>O3*11630*1000/RES_summary!O$6</f>
        <v>452.88835075434861</v>
      </c>
      <c r="P18" s="52">
        <f>P3*11630*1000/RES_summary!P$6</f>
        <v>427.19012299893802</v>
      </c>
      <c r="Q18" s="52">
        <f>Q3*11630*1000/RES_summary!Q$6</f>
        <v>391.02935912228526</v>
      </c>
      <c r="R18" s="52">
        <f>R3*11630*1000/RES_summary!R$6</f>
        <v>367.79713129346948</v>
      </c>
      <c r="S18" s="52">
        <f>S3*11630*1000/RES_summary!S$6</f>
        <v>344.18274286681122</v>
      </c>
      <c r="T18" s="52">
        <f>T3*11630*1000/RES_summary!T$6</f>
        <v>311.86512685081595</v>
      </c>
      <c r="U18" s="52">
        <f>U3*11630*1000/RES_summary!U$6</f>
        <v>300.5760370443715</v>
      </c>
      <c r="V18" s="52">
        <f>V3*11630*1000/RES_summary!V$6</f>
        <v>270.55161975755504</v>
      </c>
      <c r="W18" s="52">
        <f>W3*11630*1000/RES_summary!W$6</f>
        <v>263.5788116624953</v>
      </c>
      <c r="X18" s="52">
        <f>X3*11630*1000/RES_summary!X$6</f>
        <v>235.50391121613777</v>
      </c>
      <c r="Y18" s="52">
        <f>Y3*11630*1000/RES_summary!Y$6</f>
        <v>220.65332509358836</v>
      </c>
      <c r="DA18" s="63" t="s">
        <v>1055</v>
      </c>
    </row>
    <row r="19" spans="1:105" ht="12.95" customHeight="1" x14ac:dyDescent="0.25">
      <c r="A19" s="53" t="s">
        <v>119</v>
      </c>
      <c r="B19" s="36"/>
      <c r="C19" s="36">
        <v>130.75659135701696</v>
      </c>
      <c r="D19" s="36">
        <v>133.59940158983139</v>
      </c>
      <c r="E19" s="36">
        <v>135.73637934307112</v>
      </c>
      <c r="F19" s="36">
        <v>139.02459532429302</v>
      </c>
      <c r="G19" s="36">
        <v>141.19495145747132</v>
      </c>
      <c r="H19" s="36">
        <v>142.39120406757567</v>
      </c>
      <c r="I19" s="36">
        <v>150.090532228239</v>
      </c>
      <c r="J19" s="36">
        <v>160.37206193056508</v>
      </c>
      <c r="K19" s="36">
        <v>160.9295574334862</v>
      </c>
      <c r="L19" s="36">
        <v>166.62260239867805</v>
      </c>
      <c r="M19" s="36">
        <v>171.13716821243804</v>
      </c>
      <c r="N19" s="36">
        <v>173.33912367528777</v>
      </c>
      <c r="O19" s="36">
        <v>171.98141870693092</v>
      </c>
      <c r="P19" s="36">
        <v>174.63358511836861</v>
      </c>
      <c r="Q19" s="36">
        <v>173.80198639531534</v>
      </c>
      <c r="R19" s="36">
        <v>173.32073698379219</v>
      </c>
      <c r="S19" s="36">
        <v>177.61121349482923</v>
      </c>
      <c r="T19" s="36">
        <v>179.78200588157907</v>
      </c>
      <c r="U19" s="36">
        <v>180.07223120044222</v>
      </c>
      <c r="V19" s="36">
        <v>180.24232270070044</v>
      </c>
      <c r="W19" s="36">
        <v>183.21621821740882</v>
      </c>
      <c r="X19" s="36">
        <v>186.83421488393205</v>
      </c>
      <c r="Y19" s="36">
        <v>187.73973385846435</v>
      </c>
      <c r="DA19" s="60" t="s">
        <v>1057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2.8638647386332812</v>
      </c>
      <c r="C3" s="49">
        <f t="shared" ref="C3:W3" si="0">C5*C11/11630</f>
        <v>2.9818881150856598</v>
      </c>
      <c r="D3" s="49">
        <f t="shared" si="0"/>
        <v>3.1554289299080853</v>
      </c>
      <c r="E3" s="49">
        <f t="shared" si="0"/>
        <v>3.3222003946527132</v>
      </c>
      <c r="F3" s="49">
        <f t="shared" si="0"/>
        <v>3.5252156421399721</v>
      </c>
      <c r="G3" s="49">
        <f t="shared" si="0"/>
        <v>3.7068362100730097</v>
      </c>
      <c r="H3" s="49">
        <f t="shared" si="0"/>
        <v>3.8495046391357524</v>
      </c>
      <c r="I3" s="49">
        <f t="shared" si="0"/>
        <v>4.0429732361148361</v>
      </c>
      <c r="J3" s="49">
        <f t="shared" si="0"/>
        <v>4.3437028185617237</v>
      </c>
      <c r="K3" s="49">
        <f t="shared" si="0"/>
        <v>4.5238577559216919</v>
      </c>
      <c r="L3" s="49">
        <f t="shared" si="0"/>
        <v>4.7114092855630645</v>
      </c>
      <c r="M3" s="49">
        <f t="shared" si="0"/>
        <v>4.9009437657714283</v>
      </c>
      <c r="N3" s="49">
        <f t="shared" si="0"/>
        <v>5.1338951191722773</v>
      </c>
      <c r="O3" s="49">
        <f t="shared" si="0"/>
        <v>5.2496296295894647</v>
      </c>
      <c r="P3" s="49">
        <f t="shared" si="0"/>
        <v>5.4027526403655122</v>
      </c>
      <c r="Q3" s="49">
        <f t="shared" si="0"/>
        <v>5.4853358711103386</v>
      </c>
      <c r="R3" s="49">
        <f t="shared" si="0"/>
        <v>5.801468911041372</v>
      </c>
      <c r="S3" s="49">
        <f t="shared" si="0"/>
        <v>6.2159674743948594</v>
      </c>
      <c r="T3" s="49">
        <f t="shared" si="0"/>
        <v>6.4771967041046015</v>
      </c>
      <c r="U3" s="49">
        <f t="shared" si="0"/>
        <v>7.1074470892120001</v>
      </c>
      <c r="V3" s="49">
        <f t="shared" si="0"/>
        <v>7.1435082657466573</v>
      </c>
      <c r="W3" s="49">
        <f t="shared" si="0"/>
        <v>7.5560572550772234</v>
      </c>
      <c r="X3" s="49">
        <f t="shared" ref="X3:Y3" si="1">X5*X11/11630</f>
        <v>7.3856419347223055</v>
      </c>
      <c r="Y3" s="49">
        <f t="shared" si="1"/>
        <v>7.5304280307628373</v>
      </c>
      <c r="DA3" s="62" t="s">
        <v>975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885.30264537081018</v>
      </c>
      <c r="C5" s="49">
        <f t="shared" ref="C5:W5" si="2">C7*C13/1000000</f>
        <v>919.52224005311211</v>
      </c>
      <c r="D5" s="49">
        <f t="shared" si="2"/>
        <v>972.56710265276172</v>
      </c>
      <c r="E5" s="49">
        <f t="shared" si="2"/>
        <v>1024.7918999233461</v>
      </c>
      <c r="F5" s="49">
        <f t="shared" si="2"/>
        <v>1088.8693405787074</v>
      </c>
      <c r="G5" s="49">
        <f t="shared" si="2"/>
        <v>1147.5338542309933</v>
      </c>
      <c r="H5" s="49">
        <f t="shared" si="2"/>
        <v>1193.3588540569363</v>
      </c>
      <c r="I5" s="49">
        <f t="shared" si="2"/>
        <v>1257.729003345572</v>
      </c>
      <c r="J5" s="49">
        <f t="shared" si="2"/>
        <v>1364.0514498044683</v>
      </c>
      <c r="K5" s="49">
        <f t="shared" si="2"/>
        <v>1432.3583406471114</v>
      </c>
      <c r="L5" s="49">
        <f t="shared" si="2"/>
        <v>1500.4034551002617</v>
      </c>
      <c r="M5" s="49">
        <f t="shared" si="2"/>
        <v>1566.9324360008584</v>
      </c>
      <c r="N5" s="49">
        <f t="shared" si="2"/>
        <v>1649.3882047650034</v>
      </c>
      <c r="O5" s="49">
        <f t="shared" si="2"/>
        <v>1694.5536472552878</v>
      </c>
      <c r="P5" s="49">
        <f t="shared" si="2"/>
        <v>1753.3655925204987</v>
      </c>
      <c r="Q5" s="49">
        <f t="shared" si="2"/>
        <v>1787.7483429038418</v>
      </c>
      <c r="R5" s="49">
        <f t="shared" si="2"/>
        <v>1853.1026674515374</v>
      </c>
      <c r="S5" s="49">
        <f t="shared" si="2"/>
        <v>1939.9360714475467</v>
      </c>
      <c r="T5" s="49">
        <f t="shared" si="2"/>
        <v>2023.1758739466698</v>
      </c>
      <c r="U5" s="49">
        <f t="shared" si="2"/>
        <v>2098.9995442343015</v>
      </c>
      <c r="V5" s="49">
        <f t="shared" si="2"/>
        <v>2160.968729639203</v>
      </c>
      <c r="W5" s="49">
        <f t="shared" si="2"/>
        <v>2189.4776927502458</v>
      </c>
      <c r="X5" s="49">
        <f t="shared" ref="X5:Y5" si="3">X7*X13/1000000</f>
        <v>2239.6918399406277</v>
      </c>
      <c r="Y5" s="49">
        <f t="shared" si="3"/>
        <v>2282.1435014383032</v>
      </c>
      <c r="DA5" s="62" t="s">
        <v>984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93707.002727338971</v>
      </c>
      <c r="C7" s="35">
        <v>98485.033855700371</v>
      </c>
      <c r="D7" s="35">
        <v>105431.91742253464</v>
      </c>
      <c r="E7" s="35">
        <v>112302.5760581776</v>
      </c>
      <c r="F7" s="35">
        <v>120550.47380643713</v>
      </c>
      <c r="G7" s="35">
        <v>128208.80816609098</v>
      </c>
      <c r="H7" s="35">
        <v>134418.98005284421</v>
      </c>
      <c r="I7" s="35">
        <v>142769.69541619756</v>
      </c>
      <c r="J7" s="35">
        <v>155947.37339028224</v>
      </c>
      <c r="K7" s="35">
        <v>163853.84600139598</v>
      </c>
      <c r="L7" s="35">
        <v>172107.47403660411</v>
      </c>
      <c r="M7" s="35">
        <v>180438.20842860642</v>
      </c>
      <c r="N7" s="35">
        <v>191496.61177916423</v>
      </c>
      <c r="O7" s="35">
        <v>198938.01076087955</v>
      </c>
      <c r="P7" s="35">
        <v>209155.08674305098</v>
      </c>
      <c r="Q7" s="35">
        <v>216806.13404777949</v>
      </c>
      <c r="R7" s="35">
        <v>229906.13503777207</v>
      </c>
      <c r="S7" s="35">
        <v>246287.95133211327</v>
      </c>
      <c r="T7" s="35">
        <v>263197.88878201507</v>
      </c>
      <c r="U7" s="35">
        <v>279757.73287190322</v>
      </c>
      <c r="V7" s="35">
        <v>295277.58028146159</v>
      </c>
      <c r="W7" s="35">
        <v>304323.61055468913</v>
      </c>
      <c r="X7" s="35">
        <v>315844.41504447901</v>
      </c>
      <c r="Y7" s="35">
        <v>326236.66235209152</v>
      </c>
      <c r="DA7" s="59" t="s">
        <v>992</v>
      </c>
    </row>
    <row r="8" spans="1:105" ht="12.95" customHeight="1" x14ac:dyDescent="0.25">
      <c r="A8" s="51" t="s">
        <v>116</v>
      </c>
      <c r="B8" s="52"/>
      <c r="C8" s="52">
        <v>15802.551861621629</v>
      </c>
      <c r="D8" s="52">
        <v>18161.519604557558</v>
      </c>
      <c r="E8" s="52">
        <v>18278.688472184353</v>
      </c>
      <c r="F8" s="52">
        <v>19852.656414849247</v>
      </c>
      <c r="G8" s="52">
        <v>19463.214399362565</v>
      </c>
      <c r="H8" s="52">
        <v>18218.624346270488</v>
      </c>
      <c r="I8" s="52">
        <v>20566.250801868824</v>
      </c>
      <c r="J8" s="52">
        <v>25603.86748956755</v>
      </c>
      <c r="K8" s="52">
        <v>23709.024472735386</v>
      </c>
      <c r="L8" s="52">
        <v>26415.147639765695</v>
      </c>
      <c r="M8" s="52">
        <v>26609.422864186665</v>
      </c>
      <c r="N8" s="52">
        <v>30911.059765407059</v>
      </c>
      <c r="O8" s="52">
        <v>26904.613381077885</v>
      </c>
      <c r="P8" s="52">
        <v>28435.700328441919</v>
      </c>
      <c r="Q8" s="52">
        <v>28217.298106597329</v>
      </c>
      <c r="R8" s="52">
        <v>38703.868479560129</v>
      </c>
      <c r="S8" s="52">
        <v>40090.840767076588</v>
      </c>
      <c r="T8" s="52">
        <v>43325.085089667497</v>
      </c>
      <c r="U8" s="52">
        <v>43169.266954074817</v>
      </c>
      <c r="V8" s="52">
        <v>46430.907174965425</v>
      </c>
      <c r="W8" s="52">
        <v>35950.64365430543</v>
      </c>
      <c r="X8" s="52">
        <v>39956.504818231799</v>
      </c>
      <c r="Y8" s="52">
        <v>38609.545414209832</v>
      </c>
      <c r="DA8" s="63" t="s">
        <v>1000</v>
      </c>
    </row>
    <row r="9" spans="1:105" ht="12.95" customHeight="1" x14ac:dyDescent="0.25">
      <c r="A9" s="53" t="s">
        <v>115</v>
      </c>
      <c r="B9" s="36"/>
      <c r="C9" s="36">
        <v>11024.520733260229</v>
      </c>
      <c r="D9" s="36">
        <v>11214.636037723292</v>
      </c>
      <c r="E9" s="36">
        <v>11408.029836541391</v>
      </c>
      <c r="F9" s="36">
        <v>11604.758666589711</v>
      </c>
      <c r="G9" s="36">
        <v>11804.880039708718</v>
      </c>
      <c r="H9" s="36">
        <v>12008.452459517255</v>
      </c>
      <c r="I9" s="36">
        <v>12215.535438515479</v>
      </c>
      <c r="J9" s="36">
        <v>12426.189515482867</v>
      </c>
      <c r="K9" s="36">
        <v>15802.551861621643</v>
      </c>
      <c r="L9" s="36">
        <v>18161.519604557572</v>
      </c>
      <c r="M9" s="36">
        <v>18278.688472184353</v>
      </c>
      <c r="N9" s="36">
        <v>19852.656414849247</v>
      </c>
      <c r="O9" s="36">
        <v>19463.214399362565</v>
      </c>
      <c r="P9" s="36">
        <v>18218.624346270488</v>
      </c>
      <c r="Q9" s="36">
        <v>20566.250801868824</v>
      </c>
      <c r="R9" s="36">
        <v>25603.86748956755</v>
      </c>
      <c r="S9" s="36">
        <v>23709.024472735386</v>
      </c>
      <c r="T9" s="36">
        <v>26415.147639765695</v>
      </c>
      <c r="U9" s="36">
        <v>26609.422864186694</v>
      </c>
      <c r="V9" s="36">
        <v>30911.059765407059</v>
      </c>
      <c r="W9" s="36">
        <v>26904.613381077885</v>
      </c>
      <c r="X9" s="36">
        <v>28435.700328441919</v>
      </c>
      <c r="Y9" s="36">
        <v>28217.298106597329</v>
      </c>
      <c r="DA9" s="60" t="s">
        <v>1008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37.621876636722895</v>
      </c>
      <c r="C11" s="54">
        <v>37.714540516652562</v>
      </c>
      <c r="D11" s="54">
        <v>37.732757312821931</v>
      </c>
      <c r="E11" s="54">
        <v>37.702474612358955</v>
      </c>
      <c r="F11" s="54">
        <v>37.652137304461441</v>
      </c>
      <c r="G11" s="54">
        <v>37.56795929305207</v>
      </c>
      <c r="H11" s="54">
        <v>37.515738707556274</v>
      </c>
      <c r="I11" s="54">
        <v>37.384666021807917</v>
      </c>
      <c r="J11" s="54">
        <v>37.034720198504466</v>
      </c>
      <c r="K11" s="54">
        <v>36.731357097135344</v>
      </c>
      <c r="L11" s="54">
        <v>36.519304061077989</v>
      </c>
      <c r="M11" s="54">
        <v>36.375516063342559</v>
      </c>
      <c r="N11" s="54">
        <v>36.199604231121789</v>
      </c>
      <c r="O11" s="54">
        <v>36.029070363759153</v>
      </c>
      <c r="P11" s="54">
        <v>35.836230319271714</v>
      </c>
      <c r="Q11" s="54">
        <v>35.684248532090272</v>
      </c>
      <c r="R11" s="54">
        <v>36.409792409505378</v>
      </c>
      <c r="S11" s="54">
        <v>37.26499176504791</v>
      </c>
      <c r="T11" s="54">
        <v>37.233440077450325</v>
      </c>
      <c r="U11" s="54">
        <v>39.380480036116033</v>
      </c>
      <c r="V11" s="54">
        <v>38.44525836544824</v>
      </c>
      <c r="W11" s="54">
        <v>40.136031605859458</v>
      </c>
      <c r="X11" s="54">
        <v>38.351265191508404</v>
      </c>
      <c r="Y11" s="54">
        <v>38.37571035413675</v>
      </c>
      <c r="DA11" s="62" t="s">
        <v>1016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9447.5612238584981</v>
      </c>
      <c r="C13" s="35">
        <v>9336.6697868062893</v>
      </c>
      <c r="D13" s="35">
        <v>9224.5984558456748</v>
      </c>
      <c r="E13" s="35">
        <v>9125.2750906841138</v>
      </c>
      <c r="F13" s="35">
        <v>9032.476656434048</v>
      </c>
      <c r="G13" s="35">
        <v>8950.5071503698455</v>
      </c>
      <c r="H13" s="35">
        <v>8877.9043970411803</v>
      </c>
      <c r="I13" s="35">
        <v>8809.4955983416603</v>
      </c>
      <c r="J13" s="35">
        <v>8746.8703072716726</v>
      </c>
      <c r="K13" s="35">
        <v>8741.6827593714715</v>
      </c>
      <c r="L13" s="35">
        <v>8717.828574842446</v>
      </c>
      <c r="M13" s="35">
        <v>8684.0389829122196</v>
      </c>
      <c r="N13" s="35">
        <v>8613.145629266246</v>
      </c>
      <c r="O13" s="35">
        <v>8517.9983492049469</v>
      </c>
      <c r="P13" s="35">
        <v>8383.0884528021306</v>
      </c>
      <c r="Q13" s="35">
        <v>8245.8383880866568</v>
      </c>
      <c r="R13" s="35">
        <v>8060.2575792380867</v>
      </c>
      <c r="S13" s="35">
        <v>7876.6990466033412</v>
      </c>
      <c r="T13" s="35">
        <v>7686.9000861260638</v>
      </c>
      <c r="U13" s="35">
        <v>7502.9187672013386</v>
      </c>
      <c r="V13" s="35">
        <v>7318.4314487383217</v>
      </c>
      <c r="W13" s="35">
        <v>7194.57057163424</v>
      </c>
      <c r="X13" s="35">
        <v>7091.1237725233213</v>
      </c>
      <c r="Y13" s="35">
        <v>6995.3618486180312</v>
      </c>
      <c r="DA13" s="59" t="s">
        <v>1024</v>
      </c>
    </row>
    <row r="14" spans="1:105" ht="12.95" customHeight="1" x14ac:dyDescent="0.25">
      <c r="A14" s="53" t="s">
        <v>112</v>
      </c>
      <c r="B14" s="36"/>
      <c r="C14" s="36">
        <v>8756.4610124478768</v>
      </c>
      <c r="D14" s="36">
        <v>8754.5440376823371</v>
      </c>
      <c r="E14" s="36">
        <v>8753.5195885852809</v>
      </c>
      <c r="F14" s="36">
        <v>8750.1694995404596</v>
      </c>
      <c r="G14" s="36">
        <v>8744.2822688791366</v>
      </c>
      <c r="H14" s="36">
        <v>8742.4597276814366</v>
      </c>
      <c r="I14" s="36">
        <v>8741.3680771552154</v>
      </c>
      <c r="J14" s="36">
        <v>8737.7281098976564</v>
      </c>
      <c r="K14" s="36">
        <v>8717.4113955551184</v>
      </c>
      <c r="L14" s="36">
        <v>8595.1038668695601</v>
      </c>
      <c r="M14" s="36">
        <v>8513.2187816217975</v>
      </c>
      <c r="N14" s="36">
        <v>8287.3210868330734</v>
      </c>
      <c r="O14" s="36">
        <v>8004.4741772608095</v>
      </c>
      <c r="P14" s="36">
        <v>7669.4975818162466</v>
      </c>
      <c r="Q14" s="36">
        <v>7589.6677917399647</v>
      </c>
      <c r="R14" s="36">
        <v>7468.864704985438</v>
      </c>
      <c r="S14" s="36">
        <v>7321.2414231324428</v>
      </c>
      <c r="T14" s="36">
        <v>7161.6879569753364</v>
      </c>
      <c r="U14" s="36">
        <v>7003.9528145057384</v>
      </c>
      <c r="V14" s="36">
        <v>6851.8812612528754</v>
      </c>
      <c r="W14" s="36">
        <v>6783.3624486403469</v>
      </c>
      <c r="X14" s="36">
        <v>6714.8436360278174</v>
      </c>
      <c r="Y14" s="36">
        <v>6646.3248234152888</v>
      </c>
      <c r="DA14" s="60" t="s">
        <v>1032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0.42831221365258099</v>
      </c>
      <c r="C16" s="44">
        <f>C7/RES_summary!C$6</f>
        <v>0.4398656256674931</v>
      </c>
      <c r="D16" s="44">
        <f>D7/RES_summary!D$6</f>
        <v>0.45949043129574835</v>
      </c>
      <c r="E16" s="44">
        <f>E7/RES_summary!E$6</f>
        <v>0.47743228124145531</v>
      </c>
      <c r="F16" s="44">
        <f>F7/RES_summary!F$6</f>
        <v>0.49921928211446648</v>
      </c>
      <c r="G16" s="44">
        <f>G7/RES_summary!G$6</f>
        <v>0.51646078739185475</v>
      </c>
      <c r="H16" s="44">
        <f>H7/RES_summary!H$6</f>
        <v>0.53423332069283225</v>
      </c>
      <c r="I16" s="44">
        <f>I7/RES_summary!I$6</f>
        <v>0.55079838512450596</v>
      </c>
      <c r="J16" s="44">
        <f>J7/RES_summary!J$6</f>
        <v>0.56325938681630194</v>
      </c>
      <c r="K16" s="44">
        <f>K7/RES_summary!K$6</f>
        <v>0.57281940793641617</v>
      </c>
      <c r="L16" s="44">
        <f>L7/RES_summary!L$6</f>
        <v>0.58556886867497104</v>
      </c>
      <c r="M16" s="44">
        <f>M7/RES_summary!M$6</f>
        <v>0.59562358364232659</v>
      </c>
      <c r="N16" s="44">
        <f>N7/RES_summary!N$6</f>
        <v>0.6153588964448794</v>
      </c>
      <c r="O16" s="44">
        <f>O7/RES_summary!O$6</f>
        <v>0.63657107902302146</v>
      </c>
      <c r="P16" s="44">
        <f>P7/RES_summary!P$6</f>
        <v>0.66051616825636494</v>
      </c>
      <c r="Q16" s="44">
        <f>Q7/RES_summary!Q$6</f>
        <v>0.67496484879963481</v>
      </c>
      <c r="R16" s="44">
        <f>R7/RES_summary!R$6</f>
        <v>0.71519360118761921</v>
      </c>
      <c r="S16" s="44">
        <f>S7/RES_summary!S$6</f>
        <v>0.7568054405760769</v>
      </c>
      <c r="T16" s="44">
        <f>T7/RES_summary!T$6</f>
        <v>0.79234945776013499</v>
      </c>
      <c r="U16" s="44">
        <f>U7/RES_summary!U$6</f>
        <v>0.82589209489423332</v>
      </c>
      <c r="V16" s="44">
        <f>V7/RES_summary!V$6</f>
        <v>0.85465575360850032</v>
      </c>
      <c r="W16" s="44">
        <f>W7/RES_summary!W$6</f>
        <v>0.8609139479720419</v>
      </c>
      <c r="X16" s="44">
        <f>X7/RES_summary!X$6</f>
        <v>0.86658549412703112</v>
      </c>
      <c r="Y16" s="44">
        <f>Y7/RES_summary!Y$6</f>
        <v>0.87172182413636967</v>
      </c>
      <c r="DA16" s="59" t="s">
        <v>1040</v>
      </c>
    </row>
    <row r="17" spans="1:105" ht="12.95" customHeight="1" x14ac:dyDescent="0.25">
      <c r="A17" s="51" t="s">
        <v>43</v>
      </c>
      <c r="B17" s="52">
        <f t="shared" ref="B17:Q17" si="4">B13*B16</f>
        <v>4046.5058614091204</v>
      </c>
      <c r="C17" s="52">
        <f t="shared" si="4"/>
        <v>4106.8800974243277</v>
      </c>
      <c r="D17" s="52">
        <f t="shared" si="4"/>
        <v>4238.6147230066235</v>
      </c>
      <c r="E17" s="52">
        <f t="shared" si="4"/>
        <v>4356.7009035011442</v>
      </c>
      <c r="F17" s="52">
        <f t="shared" si="4"/>
        <v>4509.1865121406818</v>
      </c>
      <c r="G17" s="52">
        <f t="shared" si="4"/>
        <v>4622.5859704364366</v>
      </c>
      <c r="H17" s="52">
        <f t="shared" si="4"/>
        <v>4742.8723468248063</v>
      </c>
      <c r="I17" s="52">
        <f t="shared" si="4"/>
        <v>4852.2559493280296</v>
      </c>
      <c r="J17" s="52">
        <f t="shared" si="4"/>
        <v>4926.756805835561</v>
      </c>
      <c r="K17" s="52">
        <f t="shared" si="4"/>
        <v>5007.4055425911429</v>
      </c>
      <c r="L17" s="52">
        <f t="shared" si="4"/>
        <v>5104.8890158728263</v>
      </c>
      <c r="M17" s="52">
        <f t="shared" si="4"/>
        <v>5172.4184194918407</v>
      </c>
      <c r="N17" s="52">
        <f t="shared" si="4"/>
        <v>5300.1757893443137</v>
      </c>
      <c r="O17" s="52">
        <f t="shared" si="4"/>
        <v>5422.3114002697084</v>
      </c>
      <c r="P17" s="52">
        <f t="shared" si="4"/>
        <v>5537.1654629990426</v>
      </c>
      <c r="Q17" s="52">
        <f t="shared" si="4"/>
        <v>5565.6510608411345</v>
      </c>
      <c r="R17" s="52">
        <f t="shared" ref="R17:V17" si="5">R13*R16</f>
        <v>5764.6446445950896</v>
      </c>
      <c r="S17" s="52">
        <f t="shared" si="5"/>
        <v>5961.1286922498066</v>
      </c>
      <c r="T17" s="52">
        <f t="shared" si="5"/>
        <v>6090.7111150983219</v>
      </c>
      <c r="U17" s="52">
        <f t="shared" si="5"/>
        <v>6196.6012984651716</v>
      </c>
      <c r="V17" s="52">
        <f t="shared" si="5"/>
        <v>6254.7395450535987</v>
      </c>
      <c r="W17" s="52">
        <f t="shared" ref="W17:Y17" si="6">W13*W16</f>
        <v>6193.9061547891042</v>
      </c>
      <c r="X17" s="52">
        <f t="shared" si="6"/>
        <v>6145.0649983280591</v>
      </c>
      <c r="Y17" s="52">
        <f t="shared" si="6"/>
        <v>6098.009591171277</v>
      </c>
      <c r="DA17" s="63" t="s">
        <v>1048</v>
      </c>
    </row>
    <row r="18" spans="1:105" ht="12.95" customHeight="1" x14ac:dyDescent="0.25">
      <c r="A18" s="53" t="s">
        <v>42</v>
      </c>
      <c r="B18" s="36">
        <f>B3*11630*1000/RES_summary!B$6</f>
        <v>152.23714432771004</v>
      </c>
      <c r="C18" s="36">
        <f>C3*11630*1000/RES_summary!C$6</f>
        <v>154.88909583134384</v>
      </c>
      <c r="D18" s="36">
        <f>D3*11630*1000/RES_summary!D$6</f>
        <v>159.93462068576287</v>
      </c>
      <c r="E18" s="36">
        <f>E3*11630*1000/RES_summary!E$6</f>
        <v>164.25840520789322</v>
      </c>
      <c r="F18" s="36">
        <f>F3*11630*1000/RES_summary!F$6</f>
        <v>169.78050968654651</v>
      </c>
      <c r="G18" s="36">
        <f>G3*11630*1000/RES_summary!G$6</f>
        <v>173.66112156598967</v>
      </c>
      <c r="H18" s="36">
        <f>H3*11630*1000/RES_summary!H$6</f>
        <v>177.93235968677362</v>
      </c>
      <c r="I18" s="36">
        <f>I3*11630*1000/RES_summary!I$6</f>
        <v>181.39996811795893</v>
      </c>
      <c r="J18" s="36">
        <f>J3*11630*1000/RES_summary!J$6</f>
        <v>182.4610597901976</v>
      </c>
      <c r="K18" s="36">
        <f>K3*11630*1000/RES_summary!K$6</f>
        <v>183.92880111509004</v>
      </c>
      <c r="L18" s="36">
        <f>L3*11630*1000/RES_summary!L$6</f>
        <v>186.42699416871696</v>
      </c>
      <c r="M18" s="36">
        <f>M3*11630*1000/RES_summary!M$6</f>
        <v>188.1493893045544</v>
      </c>
      <c r="N18" s="36">
        <f>N3*11630*1000/RES_summary!N$6</f>
        <v>191.86426592963764</v>
      </c>
      <c r="O18" s="36">
        <f>O3*11630*1000/RES_summary!O$6</f>
        <v>195.36083897453074</v>
      </c>
      <c r="P18" s="36">
        <f>P3*11630*1000/RES_summary!P$6</f>
        <v>198.43113684795048</v>
      </c>
      <c r="Q18" s="36">
        <f>Q3*11630*1000/RES_summary!Q$6</f>
        <v>198.60607569794695</v>
      </c>
      <c r="R18" s="36">
        <f>R3*11630*1000/RES_summary!R$6</f>
        <v>209.8895148242741</v>
      </c>
      <c r="S18" s="36">
        <f>S3*11630*1000/RES_summary!S$6</f>
        <v>222.14141162707983</v>
      </c>
      <c r="T18" s="36">
        <f>T3*11630*1000/RES_summary!T$6</f>
        <v>226.778127333074</v>
      </c>
      <c r="U18" s="36">
        <f>U3*11630*1000/RES_summary!U$6</f>
        <v>244.02513372597838</v>
      </c>
      <c r="V18" s="36">
        <f>V3*11630*1000/RES_summary!V$6</f>
        <v>240.46507781817178</v>
      </c>
      <c r="W18" s="36">
        <f>W3*11630*1000/RES_summary!W$6</f>
        <v>248.59881319234293</v>
      </c>
      <c r="X18" s="36">
        <f>X3*11630*1000/RES_summary!X$6</f>
        <v>235.67101736993556</v>
      </c>
      <c r="Y18" s="36">
        <f>Y3*11630*1000/RES_summary!Y$6</f>
        <v>234.01544980753678</v>
      </c>
      <c r="DA18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1058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>
        <v>0</v>
      </c>
      <c r="C3" s="120">
        <v>0</v>
      </c>
      <c r="D3" s="120">
        <v>0</v>
      </c>
      <c r="E3" s="120">
        <v>0</v>
      </c>
      <c r="F3" s="120">
        <v>0</v>
      </c>
      <c r="G3" s="120">
        <v>0</v>
      </c>
      <c r="H3" s="120">
        <v>0</v>
      </c>
      <c r="I3" s="120">
        <v>0</v>
      </c>
      <c r="J3" s="120">
        <v>0</v>
      </c>
      <c r="K3" s="120">
        <v>0</v>
      </c>
      <c r="L3" s="120">
        <v>0</v>
      </c>
      <c r="M3" s="120">
        <v>0</v>
      </c>
      <c r="N3" s="120">
        <v>0</v>
      </c>
      <c r="O3" s="120">
        <v>0</v>
      </c>
      <c r="P3" s="120">
        <v>0</v>
      </c>
      <c r="Q3" s="120">
        <v>0</v>
      </c>
      <c r="R3" s="120">
        <v>0</v>
      </c>
      <c r="S3" s="120">
        <v>0</v>
      </c>
      <c r="T3" s="120">
        <v>0</v>
      </c>
      <c r="U3" s="120">
        <v>0</v>
      </c>
      <c r="V3" s="120">
        <v>0</v>
      </c>
      <c r="W3" s="120">
        <v>0</v>
      </c>
      <c r="X3" s="120">
        <v>0</v>
      </c>
      <c r="Y3" s="120">
        <v>0</v>
      </c>
      <c r="DA3" s="129" t="s">
        <v>336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X5" s="52">
        <v>0</v>
      </c>
      <c r="Y5" s="52">
        <v>0</v>
      </c>
      <c r="DA5" s="63" t="s">
        <v>1059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X8" s="52">
        <v>0</v>
      </c>
      <c r="Y8" s="52">
        <v>0</v>
      </c>
      <c r="DA8" s="63" t="s">
        <v>1060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X10" s="52">
        <v>0</v>
      </c>
      <c r="Y10" s="52">
        <v>0</v>
      </c>
      <c r="DA10" s="63" t="s">
        <v>1061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1062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1063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X15" s="52">
        <v>0</v>
      </c>
      <c r="Y15" s="52">
        <v>0</v>
      </c>
      <c r="DA15" s="63" t="s">
        <v>1064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1065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1066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1067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X22" s="36">
        <v>0</v>
      </c>
      <c r="Y22" s="36">
        <v>0</v>
      </c>
      <c r="DA22" s="60" t="s">
        <v>1068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>
        <v>53219</v>
      </c>
      <c r="C24" s="120">
        <v>53618</v>
      </c>
      <c r="D24" s="120">
        <v>55598</v>
      </c>
      <c r="E24" s="120">
        <v>56727</v>
      </c>
      <c r="F24" s="120">
        <v>57251</v>
      </c>
      <c r="G24" s="120">
        <v>55684</v>
      </c>
      <c r="H24" s="120">
        <v>46393</v>
      </c>
      <c r="I24" s="120">
        <v>44225</v>
      </c>
      <c r="J24" s="120">
        <v>43233</v>
      </c>
      <c r="K24" s="120">
        <v>43633</v>
      </c>
      <c r="L24" s="120">
        <v>46866</v>
      </c>
      <c r="M24" s="120">
        <v>49559</v>
      </c>
      <c r="N24" s="120">
        <v>51593</v>
      </c>
      <c r="O24" s="120">
        <v>52415</v>
      </c>
      <c r="P24" s="120">
        <v>52158</v>
      </c>
      <c r="Q24" s="120">
        <v>50047</v>
      </c>
      <c r="R24" s="120">
        <v>46783</v>
      </c>
      <c r="S24" s="120">
        <v>40884</v>
      </c>
      <c r="T24" s="120">
        <v>34688</v>
      </c>
      <c r="U24" s="120">
        <v>32635</v>
      </c>
      <c r="V24" s="120">
        <v>33359</v>
      </c>
      <c r="W24" s="120">
        <v>36961</v>
      </c>
      <c r="X24" s="120">
        <v>40907</v>
      </c>
      <c r="Y24" s="120">
        <v>43372</v>
      </c>
      <c r="DA24" s="129" t="s">
        <v>337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>
        <v>53219</v>
      </c>
      <c r="C26" s="52">
        <v>53618</v>
      </c>
      <c r="D26" s="52">
        <v>55598</v>
      </c>
      <c r="E26" s="52">
        <v>56727</v>
      </c>
      <c r="F26" s="52">
        <v>57251</v>
      </c>
      <c r="G26" s="52">
        <v>55684</v>
      </c>
      <c r="H26" s="52">
        <v>46393</v>
      </c>
      <c r="I26" s="52">
        <v>44225</v>
      </c>
      <c r="J26" s="52">
        <v>43233</v>
      </c>
      <c r="K26" s="52">
        <v>43633</v>
      </c>
      <c r="L26" s="52">
        <v>46866</v>
      </c>
      <c r="M26" s="52">
        <v>49559</v>
      </c>
      <c r="N26" s="52">
        <v>51593</v>
      </c>
      <c r="O26" s="52">
        <v>52415</v>
      </c>
      <c r="P26" s="52">
        <v>52158</v>
      </c>
      <c r="Q26" s="52">
        <v>50047</v>
      </c>
      <c r="R26" s="52">
        <v>46783</v>
      </c>
      <c r="S26" s="52">
        <v>40884</v>
      </c>
      <c r="T26" s="52">
        <v>34688</v>
      </c>
      <c r="U26" s="52">
        <v>32635</v>
      </c>
      <c r="V26" s="52">
        <v>33359</v>
      </c>
      <c r="W26" s="52">
        <v>36961</v>
      </c>
      <c r="X26" s="52">
        <v>40907</v>
      </c>
      <c r="Y26" s="52">
        <v>43372</v>
      </c>
      <c r="DA26" s="63" t="s">
        <v>1069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>
        <v>18626</v>
      </c>
      <c r="C29" s="52">
        <v>19376</v>
      </c>
      <c r="D29" s="52">
        <v>19993</v>
      </c>
      <c r="E29" s="52">
        <v>23016</v>
      </c>
      <c r="F29" s="52">
        <v>26722</v>
      </c>
      <c r="G29" s="52">
        <v>30512</v>
      </c>
      <c r="H29" s="52">
        <v>29117</v>
      </c>
      <c r="I29" s="52">
        <v>31216</v>
      </c>
      <c r="J29" s="52">
        <v>31908</v>
      </c>
      <c r="K29" s="52">
        <v>32606</v>
      </c>
      <c r="L29" s="52">
        <v>35465</v>
      </c>
      <c r="M29" s="52">
        <v>37723</v>
      </c>
      <c r="N29" s="52">
        <v>39136</v>
      </c>
      <c r="O29" s="52">
        <v>40470</v>
      </c>
      <c r="P29" s="52">
        <v>42559</v>
      </c>
      <c r="Q29" s="52">
        <v>42649</v>
      </c>
      <c r="R29" s="52">
        <v>40105</v>
      </c>
      <c r="S29" s="52">
        <v>34716</v>
      </c>
      <c r="T29" s="52">
        <v>27333</v>
      </c>
      <c r="U29" s="52">
        <v>22250</v>
      </c>
      <c r="V29" s="52">
        <v>19798</v>
      </c>
      <c r="W29" s="52">
        <v>22238</v>
      </c>
      <c r="X29" s="52">
        <v>26196</v>
      </c>
      <c r="Y29" s="52">
        <v>30384</v>
      </c>
      <c r="DA29" s="63" t="s">
        <v>1070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>
        <v>3699</v>
      </c>
      <c r="C31" s="52">
        <v>3630</v>
      </c>
      <c r="D31" s="52">
        <v>3454</v>
      </c>
      <c r="E31" s="52">
        <v>3251</v>
      </c>
      <c r="F31" s="52">
        <v>2999</v>
      </c>
      <c r="G31" s="52">
        <v>2705</v>
      </c>
      <c r="H31" s="52">
        <v>2136</v>
      </c>
      <c r="I31" s="52">
        <v>1876</v>
      </c>
      <c r="J31" s="52">
        <v>1736</v>
      </c>
      <c r="K31" s="52">
        <v>1643</v>
      </c>
      <c r="L31" s="52">
        <v>1721</v>
      </c>
      <c r="M31" s="52">
        <v>1792</v>
      </c>
      <c r="N31" s="52">
        <v>1887</v>
      </c>
      <c r="O31" s="52">
        <v>1742</v>
      </c>
      <c r="P31" s="52">
        <v>1726</v>
      </c>
      <c r="Q31" s="52">
        <v>1647</v>
      </c>
      <c r="R31" s="52">
        <v>1529</v>
      </c>
      <c r="S31" s="52">
        <v>1304</v>
      </c>
      <c r="T31" s="52">
        <v>1047</v>
      </c>
      <c r="U31" s="52">
        <v>994</v>
      </c>
      <c r="V31" s="52">
        <v>1076</v>
      </c>
      <c r="W31" s="52">
        <v>1311</v>
      </c>
      <c r="X31" s="52">
        <v>1472</v>
      </c>
      <c r="Y31" s="52">
        <v>1492</v>
      </c>
      <c r="DA31" s="63" t="s">
        <v>1071</v>
      </c>
    </row>
    <row r="32" spans="1:105" ht="12" customHeight="1" x14ac:dyDescent="0.25">
      <c r="A32" s="97" t="s">
        <v>140</v>
      </c>
      <c r="B32" s="52">
        <v>251</v>
      </c>
      <c r="C32" s="52">
        <v>277</v>
      </c>
      <c r="D32" s="52">
        <v>238</v>
      </c>
      <c r="E32" s="52">
        <v>198</v>
      </c>
      <c r="F32" s="52">
        <v>155</v>
      </c>
      <c r="G32" s="52">
        <v>112</v>
      </c>
      <c r="H32" s="52">
        <v>79</v>
      </c>
      <c r="I32" s="52">
        <v>69</v>
      </c>
      <c r="J32" s="52">
        <v>69</v>
      </c>
      <c r="K32" s="52">
        <v>64</v>
      </c>
      <c r="L32" s="52">
        <v>81</v>
      </c>
      <c r="M32" s="52">
        <v>85</v>
      </c>
      <c r="N32" s="52">
        <v>130</v>
      </c>
      <c r="O32" s="52">
        <v>349</v>
      </c>
      <c r="P32" s="52">
        <v>418</v>
      </c>
      <c r="Q32" s="52">
        <v>404</v>
      </c>
      <c r="R32" s="52">
        <v>374</v>
      </c>
      <c r="S32" s="52">
        <v>334</v>
      </c>
      <c r="T32" s="52">
        <v>280</v>
      </c>
      <c r="U32" s="52">
        <v>215</v>
      </c>
      <c r="V32" s="52">
        <v>160</v>
      </c>
      <c r="W32" s="52">
        <v>200</v>
      </c>
      <c r="X32" s="52">
        <v>267</v>
      </c>
      <c r="Y32" s="52">
        <v>340</v>
      </c>
      <c r="DA32" s="63" t="s">
        <v>1072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>
        <v>119</v>
      </c>
      <c r="C35" s="52">
        <v>164</v>
      </c>
      <c r="D35" s="52">
        <v>146</v>
      </c>
      <c r="E35" s="52">
        <v>127</v>
      </c>
      <c r="F35" s="52">
        <v>105</v>
      </c>
      <c r="G35" s="52">
        <v>82</v>
      </c>
      <c r="H35" s="52">
        <v>77</v>
      </c>
      <c r="I35" s="52">
        <v>59</v>
      </c>
      <c r="J35" s="52">
        <v>42</v>
      </c>
      <c r="K35" s="52">
        <v>31</v>
      </c>
      <c r="L35" s="52">
        <v>29</v>
      </c>
      <c r="M35" s="52">
        <v>26</v>
      </c>
      <c r="N35" s="52">
        <v>19</v>
      </c>
      <c r="O35" s="52">
        <v>641</v>
      </c>
      <c r="P35" s="52">
        <v>862</v>
      </c>
      <c r="Q35" s="52">
        <v>852</v>
      </c>
      <c r="R35" s="52">
        <v>817</v>
      </c>
      <c r="S35" s="52">
        <v>759</v>
      </c>
      <c r="T35" s="52">
        <v>662</v>
      </c>
      <c r="U35" s="52">
        <v>675</v>
      </c>
      <c r="V35" s="52">
        <v>471</v>
      </c>
      <c r="W35" s="52">
        <v>1793</v>
      </c>
      <c r="X35" s="52">
        <v>1709</v>
      </c>
      <c r="Y35" s="52">
        <v>1924</v>
      </c>
      <c r="DA35" s="63" t="s">
        <v>1073</v>
      </c>
    </row>
    <row r="36" spans="1:105" ht="12" customHeight="1" x14ac:dyDescent="0.25">
      <c r="A36" s="97" t="s">
        <v>121</v>
      </c>
      <c r="B36" s="52">
        <v>49150</v>
      </c>
      <c r="C36" s="52">
        <v>49547</v>
      </c>
      <c r="D36" s="52">
        <v>51760</v>
      </c>
      <c r="E36" s="52">
        <v>53151</v>
      </c>
      <c r="F36" s="52">
        <v>53992</v>
      </c>
      <c r="G36" s="52">
        <v>52785</v>
      </c>
      <c r="H36" s="52">
        <v>44101</v>
      </c>
      <c r="I36" s="52">
        <v>42221</v>
      </c>
      <c r="J36" s="52">
        <v>41386</v>
      </c>
      <c r="K36" s="52">
        <v>41895</v>
      </c>
      <c r="L36" s="52">
        <v>45035</v>
      </c>
      <c r="M36" s="52">
        <v>47656</v>
      </c>
      <c r="N36" s="52">
        <v>49557</v>
      </c>
      <c r="O36" s="52">
        <v>49683</v>
      </c>
      <c r="P36" s="52">
        <v>49152</v>
      </c>
      <c r="Q36" s="52">
        <v>47144</v>
      </c>
      <c r="R36" s="52">
        <v>44063</v>
      </c>
      <c r="S36" s="52">
        <v>38487</v>
      </c>
      <c r="T36" s="52">
        <v>32699</v>
      </c>
      <c r="U36" s="52">
        <v>30751</v>
      </c>
      <c r="V36" s="52">
        <v>31652</v>
      </c>
      <c r="W36" s="52">
        <v>33657</v>
      </c>
      <c r="X36" s="52">
        <v>37459</v>
      </c>
      <c r="Y36" s="52">
        <v>39616</v>
      </c>
      <c r="DA36" s="63" t="s">
        <v>1074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>
        <v>38079</v>
      </c>
      <c r="C40" s="52">
        <v>36998</v>
      </c>
      <c r="D40" s="52">
        <v>37178</v>
      </c>
      <c r="E40" s="52">
        <v>37165</v>
      </c>
      <c r="F40" s="52">
        <v>36526</v>
      </c>
      <c r="G40" s="52">
        <v>34894</v>
      </c>
      <c r="H40" s="52">
        <v>28580</v>
      </c>
      <c r="I40" s="52">
        <v>27310</v>
      </c>
      <c r="J40" s="52">
        <v>27162</v>
      </c>
      <c r="K40" s="52">
        <v>27165</v>
      </c>
      <c r="L40" s="52">
        <v>29196</v>
      </c>
      <c r="M40" s="52">
        <v>31050</v>
      </c>
      <c r="N40" s="52">
        <v>32852</v>
      </c>
      <c r="O40" s="52">
        <v>32443</v>
      </c>
      <c r="P40" s="52">
        <v>31655</v>
      </c>
      <c r="Q40" s="52">
        <v>30104</v>
      </c>
      <c r="R40" s="52">
        <v>27718</v>
      </c>
      <c r="S40" s="52">
        <v>23864</v>
      </c>
      <c r="T40" s="52">
        <v>19502</v>
      </c>
      <c r="U40" s="52">
        <v>17970</v>
      </c>
      <c r="V40" s="52">
        <v>17981</v>
      </c>
      <c r="W40" s="52">
        <v>19974</v>
      </c>
      <c r="X40" s="52">
        <v>22990</v>
      </c>
      <c r="Y40" s="52">
        <v>25689</v>
      </c>
      <c r="DA40" s="63" t="s">
        <v>1075</v>
      </c>
    </row>
    <row r="41" spans="1:105" ht="12" customHeight="1" x14ac:dyDescent="0.25">
      <c r="A41" s="109" t="s">
        <v>120</v>
      </c>
      <c r="B41" s="36">
        <v>15140</v>
      </c>
      <c r="C41" s="36">
        <v>16620</v>
      </c>
      <c r="D41" s="36">
        <v>18420</v>
      </c>
      <c r="E41" s="36">
        <v>19562</v>
      </c>
      <c r="F41" s="36">
        <v>20725</v>
      </c>
      <c r="G41" s="36">
        <v>20790</v>
      </c>
      <c r="H41" s="36">
        <v>17813</v>
      </c>
      <c r="I41" s="36">
        <v>16915</v>
      </c>
      <c r="J41" s="36">
        <v>16071</v>
      </c>
      <c r="K41" s="36">
        <v>16468</v>
      </c>
      <c r="L41" s="36">
        <v>17670</v>
      </c>
      <c r="M41" s="36">
        <v>18509</v>
      </c>
      <c r="N41" s="36">
        <v>18741</v>
      </c>
      <c r="O41" s="36">
        <v>19972</v>
      </c>
      <c r="P41" s="36">
        <v>20503</v>
      </c>
      <c r="Q41" s="36">
        <v>19943</v>
      </c>
      <c r="R41" s="36">
        <v>19065</v>
      </c>
      <c r="S41" s="36">
        <v>17020</v>
      </c>
      <c r="T41" s="36">
        <v>15186</v>
      </c>
      <c r="U41" s="36">
        <v>14665</v>
      </c>
      <c r="V41" s="36">
        <v>15378</v>
      </c>
      <c r="W41" s="36">
        <v>16987</v>
      </c>
      <c r="X41" s="36">
        <v>17917</v>
      </c>
      <c r="Y41" s="36">
        <v>17683</v>
      </c>
      <c r="DA41" s="60" t="s">
        <v>1076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>
        <v>153388</v>
      </c>
      <c r="C43" s="120">
        <v>156556</v>
      </c>
      <c r="D43" s="120">
        <v>157332</v>
      </c>
      <c r="E43" s="120">
        <v>159156</v>
      </c>
      <c r="F43" s="120">
        <v>161220</v>
      </c>
      <c r="G43" s="120">
        <v>164912</v>
      </c>
      <c r="H43" s="120">
        <v>171502</v>
      </c>
      <c r="I43" s="120">
        <v>175792</v>
      </c>
      <c r="J43" s="120">
        <v>187436</v>
      </c>
      <c r="K43" s="120">
        <v>189960</v>
      </c>
      <c r="L43" s="120">
        <v>192897</v>
      </c>
      <c r="M43" s="120">
        <v>194262</v>
      </c>
      <c r="N43" s="120">
        <v>195277</v>
      </c>
      <c r="O43" s="120">
        <v>189847</v>
      </c>
      <c r="P43" s="120">
        <v>189456</v>
      </c>
      <c r="Q43" s="120">
        <v>187294</v>
      </c>
      <c r="R43" s="120">
        <v>179252</v>
      </c>
      <c r="S43" s="120">
        <v>169080</v>
      </c>
      <c r="T43" s="120">
        <v>151009</v>
      </c>
      <c r="U43" s="120">
        <v>141722</v>
      </c>
      <c r="V43" s="120">
        <v>136334</v>
      </c>
      <c r="W43" s="120">
        <v>136144</v>
      </c>
      <c r="X43" s="120">
        <v>139843</v>
      </c>
      <c r="Y43" s="120">
        <v>145264</v>
      </c>
      <c r="DA43" s="129" t="s">
        <v>338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>
        <v>153388</v>
      </c>
      <c r="C45" s="52">
        <v>156556</v>
      </c>
      <c r="D45" s="52">
        <v>157332</v>
      </c>
      <c r="E45" s="52">
        <v>159156</v>
      </c>
      <c r="F45" s="52">
        <v>161220</v>
      </c>
      <c r="G45" s="52">
        <v>164912</v>
      </c>
      <c r="H45" s="52">
        <v>171502</v>
      </c>
      <c r="I45" s="52">
        <v>175792</v>
      </c>
      <c r="J45" s="52">
        <v>187436</v>
      </c>
      <c r="K45" s="52">
        <v>189960</v>
      </c>
      <c r="L45" s="52">
        <v>192897</v>
      </c>
      <c r="M45" s="52">
        <v>194262</v>
      </c>
      <c r="N45" s="52">
        <v>195277</v>
      </c>
      <c r="O45" s="52">
        <v>189847</v>
      </c>
      <c r="P45" s="52">
        <v>189456</v>
      </c>
      <c r="Q45" s="52">
        <v>187294</v>
      </c>
      <c r="R45" s="52">
        <v>179252</v>
      </c>
      <c r="S45" s="52">
        <v>169080</v>
      </c>
      <c r="T45" s="52">
        <v>151009</v>
      </c>
      <c r="U45" s="52">
        <v>141722</v>
      </c>
      <c r="V45" s="52">
        <v>136334</v>
      </c>
      <c r="W45" s="52">
        <v>136144</v>
      </c>
      <c r="X45" s="52">
        <v>139843</v>
      </c>
      <c r="Y45" s="52">
        <v>145264</v>
      </c>
      <c r="DA45" s="63" t="s">
        <v>1077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>
        <v>53684</v>
      </c>
      <c r="C48" s="52">
        <v>55955</v>
      </c>
      <c r="D48" s="52">
        <v>57294</v>
      </c>
      <c r="E48" s="52">
        <v>64515</v>
      </c>
      <c r="F48" s="52">
        <v>74298</v>
      </c>
      <c r="G48" s="52">
        <v>90305</v>
      </c>
      <c r="H48" s="52">
        <v>108088</v>
      </c>
      <c r="I48" s="52">
        <v>128332</v>
      </c>
      <c r="J48" s="52">
        <v>142161</v>
      </c>
      <c r="K48" s="52">
        <v>149255</v>
      </c>
      <c r="L48" s="52">
        <v>154112</v>
      </c>
      <c r="M48" s="52">
        <v>156896</v>
      </c>
      <c r="N48" s="52">
        <v>157159</v>
      </c>
      <c r="O48" s="52">
        <v>153765</v>
      </c>
      <c r="P48" s="52">
        <v>150605</v>
      </c>
      <c r="Q48" s="52">
        <v>146617</v>
      </c>
      <c r="R48" s="52">
        <v>138947</v>
      </c>
      <c r="S48" s="52">
        <v>128341</v>
      </c>
      <c r="T48" s="52">
        <v>112166</v>
      </c>
      <c r="U48" s="52">
        <v>98009</v>
      </c>
      <c r="V48" s="52">
        <v>92435</v>
      </c>
      <c r="W48" s="52">
        <v>94771</v>
      </c>
      <c r="X48" s="52">
        <v>97295</v>
      </c>
      <c r="Y48" s="52">
        <v>103102</v>
      </c>
      <c r="DA48" s="63" t="s">
        <v>1078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>
        <v>6391</v>
      </c>
      <c r="C50" s="52">
        <v>6312</v>
      </c>
      <c r="D50" s="52">
        <v>6336</v>
      </c>
      <c r="E50" s="52">
        <v>6351</v>
      </c>
      <c r="F50" s="52">
        <v>6457</v>
      </c>
      <c r="G50" s="52">
        <v>6713</v>
      </c>
      <c r="H50" s="52">
        <v>7314</v>
      </c>
      <c r="I50" s="52">
        <v>7584</v>
      </c>
      <c r="J50" s="52">
        <v>7852</v>
      </c>
      <c r="K50" s="52">
        <v>7984</v>
      </c>
      <c r="L50" s="52">
        <v>8120</v>
      </c>
      <c r="M50" s="52">
        <v>8530</v>
      </c>
      <c r="N50" s="52">
        <v>9120</v>
      </c>
      <c r="O50" s="52">
        <v>8333</v>
      </c>
      <c r="P50" s="52">
        <v>7910</v>
      </c>
      <c r="Q50" s="52">
        <v>9205</v>
      </c>
      <c r="R50" s="52">
        <v>9829</v>
      </c>
      <c r="S50" s="52">
        <v>10185</v>
      </c>
      <c r="T50" s="52">
        <v>11910</v>
      </c>
      <c r="U50" s="52">
        <v>13872</v>
      </c>
      <c r="V50" s="52">
        <v>14475</v>
      </c>
      <c r="W50" s="52">
        <v>15107</v>
      </c>
      <c r="X50" s="52">
        <v>14856</v>
      </c>
      <c r="Y50" s="52">
        <v>12989</v>
      </c>
      <c r="DA50" s="63" t="s">
        <v>1079</v>
      </c>
    </row>
    <row r="51" spans="1:105" ht="12" customHeight="1" x14ac:dyDescent="0.25">
      <c r="A51" s="97" t="s">
        <v>137</v>
      </c>
      <c r="B51" s="52">
        <v>444</v>
      </c>
      <c r="C51" s="52">
        <v>473</v>
      </c>
      <c r="D51" s="52">
        <v>439</v>
      </c>
      <c r="E51" s="52">
        <v>404</v>
      </c>
      <c r="F51" s="52">
        <v>369</v>
      </c>
      <c r="G51" s="52">
        <v>334</v>
      </c>
      <c r="H51" s="52">
        <v>300</v>
      </c>
      <c r="I51" s="52">
        <v>358</v>
      </c>
      <c r="J51" s="52">
        <v>385</v>
      </c>
      <c r="K51" s="52">
        <v>390</v>
      </c>
      <c r="L51" s="52">
        <v>444</v>
      </c>
      <c r="M51" s="52">
        <v>437</v>
      </c>
      <c r="N51" s="52">
        <v>644</v>
      </c>
      <c r="O51" s="52">
        <v>1971</v>
      </c>
      <c r="P51" s="52">
        <v>2127</v>
      </c>
      <c r="Q51" s="52">
        <v>2113</v>
      </c>
      <c r="R51" s="52">
        <v>2079</v>
      </c>
      <c r="S51" s="52">
        <v>2006</v>
      </c>
      <c r="T51" s="52">
        <v>1913</v>
      </c>
      <c r="U51" s="52">
        <v>1980</v>
      </c>
      <c r="V51" s="52">
        <v>1859</v>
      </c>
      <c r="W51" s="52">
        <v>1598</v>
      </c>
      <c r="X51" s="52">
        <v>1891</v>
      </c>
      <c r="Y51" s="52">
        <v>2343</v>
      </c>
      <c r="DA51" s="63" t="s">
        <v>1080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>
        <v>353</v>
      </c>
      <c r="C54" s="52">
        <v>504</v>
      </c>
      <c r="D54" s="52">
        <v>449</v>
      </c>
      <c r="E54" s="52">
        <v>391</v>
      </c>
      <c r="F54" s="52">
        <v>327</v>
      </c>
      <c r="G54" s="52">
        <v>257</v>
      </c>
      <c r="H54" s="52">
        <v>513</v>
      </c>
      <c r="I54" s="52">
        <v>454</v>
      </c>
      <c r="J54" s="52">
        <v>388</v>
      </c>
      <c r="K54" s="52">
        <v>340</v>
      </c>
      <c r="L54" s="52">
        <v>315</v>
      </c>
      <c r="M54" s="52">
        <v>272</v>
      </c>
      <c r="N54" s="52">
        <v>197</v>
      </c>
      <c r="O54" s="52">
        <v>2224</v>
      </c>
      <c r="P54" s="52">
        <v>3744</v>
      </c>
      <c r="Q54" s="52">
        <v>3686</v>
      </c>
      <c r="R54" s="52">
        <v>3553</v>
      </c>
      <c r="S54" s="52">
        <v>3305</v>
      </c>
      <c r="T54" s="52">
        <v>2942</v>
      </c>
      <c r="U54" s="52">
        <v>2779</v>
      </c>
      <c r="V54" s="52">
        <v>1960</v>
      </c>
      <c r="W54" s="52">
        <v>5082</v>
      </c>
      <c r="X54" s="52">
        <v>4534</v>
      </c>
      <c r="Y54" s="52">
        <v>5394</v>
      </c>
      <c r="DA54" s="63" t="s">
        <v>1081</v>
      </c>
    </row>
    <row r="55" spans="1:105" ht="12" customHeight="1" x14ac:dyDescent="0.25">
      <c r="A55" s="97" t="s">
        <v>121</v>
      </c>
      <c r="B55" s="52">
        <v>146200</v>
      </c>
      <c r="C55" s="52">
        <v>149267</v>
      </c>
      <c r="D55" s="52">
        <v>150108</v>
      </c>
      <c r="E55" s="52">
        <v>152010</v>
      </c>
      <c r="F55" s="52">
        <v>154067</v>
      </c>
      <c r="G55" s="52">
        <v>157608</v>
      </c>
      <c r="H55" s="52">
        <v>163375</v>
      </c>
      <c r="I55" s="52">
        <v>167396</v>
      </c>
      <c r="J55" s="52">
        <v>178811</v>
      </c>
      <c r="K55" s="52">
        <v>181246</v>
      </c>
      <c r="L55" s="52">
        <v>184018</v>
      </c>
      <c r="M55" s="52">
        <v>185023</v>
      </c>
      <c r="N55" s="52">
        <v>185316</v>
      </c>
      <c r="O55" s="52">
        <v>177319</v>
      </c>
      <c r="P55" s="52">
        <v>175675</v>
      </c>
      <c r="Q55" s="52">
        <v>172290</v>
      </c>
      <c r="R55" s="52">
        <v>163791</v>
      </c>
      <c r="S55" s="52">
        <v>153584</v>
      </c>
      <c r="T55" s="52">
        <v>134244</v>
      </c>
      <c r="U55" s="52">
        <v>123091</v>
      </c>
      <c r="V55" s="52">
        <v>118040</v>
      </c>
      <c r="W55" s="52">
        <v>114357</v>
      </c>
      <c r="X55" s="52">
        <v>118562</v>
      </c>
      <c r="Y55" s="52">
        <v>124538</v>
      </c>
      <c r="DA55" s="63" t="s">
        <v>1082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>
        <v>109752</v>
      </c>
      <c r="C59" s="52">
        <v>107762</v>
      </c>
      <c r="D59" s="52">
        <v>105345</v>
      </c>
      <c r="E59" s="52">
        <v>104407</v>
      </c>
      <c r="F59" s="52">
        <v>102907</v>
      </c>
      <c r="G59" s="52">
        <v>103384</v>
      </c>
      <c r="H59" s="52">
        <v>107692</v>
      </c>
      <c r="I59" s="52">
        <v>111301</v>
      </c>
      <c r="J59" s="52">
        <v>120769</v>
      </c>
      <c r="K59" s="52">
        <v>121406</v>
      </c>
      <c r="L59" s="52">
        <v>123113</v>
      </c>
      <c r="M59" s="52">
        <v>124179</v>
      </c>
      <c r="N59" s="52">
        <v>126172</v>
      </c>
      <c r="O59" s="52">
        <v>118996</v>
      </c>
      <c r="P59" s="52">
        <v>113743</v>
      </c>
      <c r="Q59" s="52">
        <v>110316</v>
      </c>
      <c r="R59" s="52">
        <v>103458</v>
      </c>
      <c r="S59" s="52">
        <v>96077</v>
      </c>
      <c r="T59" s="52">
        <v>83453</v>
      </c>
      <c r="U59" s="52">
        <v>77334</v>
      </c>
      <c r="V59" s="52">
        <v>73268</v>
      </c>
      <c r="W59" s="52">
        <v>73516</v>
      </c>
      <c r="X59" s="52">
        <v>78772</v>
      </c>
      <c r="Y59" s="52">
        <v>87020</v>
      </c>
      <c r="DA59" s="63" t="s">
        <v>1083</v>
      </c>
    </row>
    <row r="60" spans="1:105" ht="12" customHeight="1" x14ac:dyDescent="0.25">
      <c r="A60" s="109" t="s">
        <v>120</v>
      </c>
      <c r="B60" s="36">
        <v>43636</v>
      </c>
      <c r="C60" s="36">
        <v>48794</v>
      </c>
      <c r="D60" s="36">
        <v>51987</v>
      </c>
      <c r="E60" s="36">
        <v>54749</v>
      </c>
      <c r="F60" s="36">
        <v>58313</v>
      </c>
      <c r="G60" s="36">
        <v>61528</v>
      </c>
      <c r="H60" s="36">
        <v>63810</v>
      </c>
      <c r="I60" s="36">
        <v>64491</v>
      </c>
      <c r="J60" s="36">
        <v>66667</v>
      </c>
      <c r="K60" s="36">
        <v>68554</v>
      </c>
      <c r="L60" s="36">
        <v>69784</v>
      </c>
      <c r="M60" s="36">
        <v>70083</v>
      </c>
      <c r="N60" s="36">
        <v>69105</v>
      </c>
      <c r="O60" s="36">
        <v>70851</v>
      </c>
      <c r="P60" s="36">
        <v>75713</v>
      </c>
      <c r="Q60" s="36">
        <v>76978</v>
      </c>
      <c r="R60" s="36">
        <v>75794</v>
      </c>
      <c r="S60" s="36">
        <v>73003</v>
      </c>
      <c r="T60" s="36">
        <v>67556</v>
      </c>
      <c r="U60" s="36">
        <v>64388</v>
      </c>
      <c r="V60" s="36">
        <v>63066</v>
      </c>
      <c r="W60" s="36">
        <v>62628</v>
      </c>
      <c r="X60" s="36">
        <v>61071</v>
      </c>
      <c r="Y60" s="36">
        <v>58244</v>
      </c>
      <c r="DA60" s="60" t="s">
        <v>1084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>
        <v>0</v>
      </c>
      <c r="C62" s="120">
        <v>0</v>
      </c>
      <c r="D62" s="120">
        <v>0</v>
      </c>
      <c r="E62" s="120">
        <v>0</v>
      </c>
      <c r="F62" s="120">
        <v>0</v>
      </c>
      <c r="G62" s="120">
        <v>0</v>
      </c>
      <c r="H62" s="120">
        <v>0</v>
      </c>
      <c r="I62" s="120">
        <v>0</v>
      </c>
      <c r="J62" s="120">
        <v>0</v>
      </c>
      <c r="K62" s="120">
        <v>0</v>
      </c>
      <c r="L62" s="120">
        <v>0</v>
      </c>
      <c r="M62" s="120">
        <v>0</v>
      </c>
      <c r="N62" s="120">
        <v>0</v>
      </c>
      <c r="O62" s="120">
        <v>0</v>
      </c>
      <c r="P62" s="120">
        <v>0</v>
      </c>
      <c r="Q62" s="120">
        <v>0</v>
      </c>
      <c r="R62" s="120">
        <v>0</v>
      </c>
      <c r="S62" s="120">
        <v>0</v>
      </c>
      <c r="T62" s="120">
        <v>0</v>
      </c>
      <c r="U62" s="120">
        <v>0</v>
      </c>
      <c r="V62" s="120">
        <v>0</v>
      </c>
      <c r="W62" s="120">
        <v>0</v>
      </c>
      <c r="X62" s="120">
        <v>0</v>
      </c>
      <c r="Y62" s="120">
        <v>0</v>
      </c>
      <c r="DA62" s="129" t="s">
        <v>339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DA64" s="63" t="s">
        <v>1085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>
        <v>0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DA67" s="63" t="s">
        <v>1086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>
        <v>0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DA69" s="63" t="s">
        <v>1087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DA70" s="63" t="s">
        <v>1088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>
        <v>0</v>
      </c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0</v>
      </c>
      <c r="R73" s="52">
        <v>0</v>
      </c>
      <c r="S73" s="52">
        <v>0</v>
      </c>
      <c r="T73" s="52">
        <v>0</v>
      </c>
      <c r="U73" s="52">
        <v>0</v>
      </c>
      <c r="V73" s="52">
        <v>0</v>
      </c>
      <c r="W73" s="52">
        <v>0</v>
      </c>
      <c r="X73" s="52">
        <v>0</v>
      </c>
      <c r="Y73" s="52">
        <v>0</v>
      </c>
      <c r="DA73" s="63" t="s">
        <v>1089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X74" s="52">
        <v>0</v>
      </c>
      <c r="Y74" s="52">
        <v>0</v>
      </c>
      <c r="DA74" s="63" t="s">
        <v>1090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0</v>
      </c>
      <c r="Q78" s="52">
        <v>0</v>
      </c>
      <c r="R78" s="52">
        <v>0</v>
      </c>
      <c r="S78" s="52">
        <v>0</v>
      </c>
      <c r="T78" s="52">
        <v>0</v>
      </c>
      <c r="U78" s="52">
        <v>0</v>
      </c>
      <c r="V78" s="52">
        <v>0</v>
      </c>
      <c r="W78" s="52">
        <v>0</v>
      </c>
      <c r="X78" s="52">
        <v>0</v>
      </c>
      <c r="Y78" s="52">
        <v>0</v>
      </c>
      <c r="DA78" s="63" t="s">
        <v>1091</v>
      </c>
    </row>
    <row r="79" spans="1:105" ht="12" customHeight="1" x14ac:dyDescent="0.25">
      <c r="A79" s="109" t="s">
        <v>120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0</v>
      </c>
      <c r="Q79" s="36">
        <v>0</v>
      </c>
      <c r="R79" s="36">
        <v>0</v>
      </c>
      <c r="S79" s="36">
        <v>0</v>
      </c>
      <c r="T79" s="36">
        <v>0</v>
      </c>
      <c r="U79" s="36">
        <v>0</v>
      </c>
      <c r="V79" s="36">
        <v>0</v>
      </c>
      <c r="W79" s="36">
        <v>0</v>
      </c>
      <c r="X79" s="36">
        <v>0</v>
      </c>
      <c r="Y79" s="36">
        <v>0</v>
      </c>
      <c r="DA79" s="60" t="s">
        <v>1092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>
        <v>4444</v>
      </c>
      <c r="C81" s="120">
        <v>4707</v>
      </c>
      <c r="D81" s="120">
        <v>5172</v>
      </c>
      <c r="E81" s="120">
        <v>5833</v>
      </c>
      <c r="F81" s="120">
        <v>7092</v>
      </c>
      <c r="G81" s="120">
        <v>9003</v>
      </c>
      <c r="H81" s="120">
        <v>11931</v>
      </c>
      <c r="I81" s="120">
        <v>16635</v>
      </c>
      <c r="J81" s="120">
        <v>22436</v>
      </c>
      <c r="K81" s="120">
        <v>26440</v>
      </c>
      <c r="L81" s="120">
        <v>27487</v>
      </c>
      <c r="M81" s="120">
        <v>29482</v>
      </c>
      <c r="N81" s="120">
        <v>31972</v>
      </c>
      <c r="O81" s="120">
        <v>34943</v>
      </c>
      <c r="P81" s="120">
        <v>36948</v>
      </c>
      <c r="Q81" s="120">
        <v>42597</v>
      </c>
      <c r="R81" s="120">
        <v>47796</v>
      </c>
      <c r="S81" s="120">
        <v>52970</v>
      </c>
      <c r="T81" s="120">
        <v>54510</v>
      </c>
      <c r="U81" s="120">
        <v>54015</v>
      </c>
      <c r="V81" s="120">
        <v>54077</v>
      </c>
      <c r="W81" s="120">
        <v>54673</v>
      </c>
      <c r="X81" s="120">
        <v>56121</v>
      </c>
      <c r="Y81" s="120">
        <v>57876</v>
      </c>
      <c r="DA81" s="129" t="s">
        <v>340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>
        <v>4444</v>
      </c>
      <c r="C83" s="52">
        <v>4707</v>
      </c>
      <c r="D83" s="52">
        <v>5172</v>
      </c>
      <c r="E83" s="52">
        <v>5833</v>
      </c>
      <c r="F83" s="52">
        <v>7092</v>
      </c>
      <c r="G83" s="52">
        <v>9003</v>
      </c>
      <c r="H83" s="52">
        <v>11931</v>
      </c>
      <c r="I83" s="52">
        <v>16635</v>
      </c>
      <c r="J83" s="52">
        <v>22436</v>
      </c>
      <c r="K83" s="52">
        <v>26440</v>
      </c>
      <c r="L83" s="52">
        <v>27487</v>
      </c>
      <c r="M83" s="52">
        <v>29482</v>
      </c>
      <c r="N83" s="52">
        <v>31972</v>
      </c>
      <c r="O83" s="52">
        <v>34943</v>
      </c>
      <c r="P83" s="52">
        <v>36948</v>
      </c>
      <c r="Q83" s="52">
        <v>42597</v>
      </c>
      <c r="R83" s="52">
        <v>47796</v>
      </c>
      <c r="S83" s="52">
        <v>52970</v>
      </c>
      <c r="T83" s="52">
        <v>54510</v>
      </c>
      <c r="U83" s="52">
        <v>54015</v>
      </c>
      <c r="V83" s="52">
        <v>54077</v>
      </c>
      <c r="W83" s="52">
        <v>54673</v>
      </c>
      <c r="X83" s="52">
        <v>56121</v>
      </c>
      <c r="Y83" s="52">
        <v>57876</v>
      </c>
      <c r="DA83" s="63" t="s">
        <v>1093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>
        <v>1555</v>
      </c>
      <c r="C86" s="52">
        <v>1631</v>
      </c>
      <c r="D86" s="52">
        <v>1737</v>
      </c>
      <c r="E86" s="52">
        <v>2360</v>
      </c>
      <c r="F86" s="52">
        <v>3453</v>
      </c>
      <c r="G86" s="52">
        <v>5483</v>
      </c>
      <c r="H86" s="52">
        <v>8132</v>
      </c>
      <c r="I86" s="52">
        <v>12566</v>
      </c>
      <c r="J86" s="52">
        <v>17364</v>
      </c>
      <c r="K86" s="52">
        <v>20494</v>
      </c>
      <c r="L86" s="52">
        <v>22398</v>
      </c>
      <c r="M86" s="52">
        <v>23811</v>
      </c>
      <c r="N86" s="52">
        <v>26203</v>
      </c>
      <c r="O86" s="52">
        <v>28086</v>
      </c>
      <c r="P86" s="52">
        <v>28911</v>
      </c>
      <c r="Q86" s="52">
        <v>30101</v>
      </c>
      <c r="R86" s="52">
        <v>33681</v>
      </c>
      <c r="S86" s="52">
        <v>36926</v>
      </c>
      <c r="T86" s="52">
        <v>38181</v>
      </c>
      <c r="U86" s="52">
        <v>38537</v>
      </c>
      <c r="V86" s="52">
        <v>39506</v>
      </c>
      <c r="W86" s="52">
        <v>41139</v>
      </c>
      <c r="X86" s="52">
        <v>41264</v>
      </c>
      <c r="Y86" s="52">
        <v>41576</v>
      </c>
      <c r="DA86" s="63" t="s">
        <v>1094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>
        <v>34</v>
      </c>
      <c r="C88" s="52">
        <v>36</v>
      </c>
      <c r="D88" s="52">
        <v>46</v>
      </c>
      <c r="E88" s="52">
        <v>56</v>
      </c>
      <c r="F88" s="52">
        <v>75</v>
      </c>
      <c r="G88" s="52">
        <v>103</v>
      </c>
      <c r="H88" s="52">
        <v>148</v>
      </c>
      <c r="I88" s="52">
        <v>215</v>
      </c>
      <c r="J88" s="52">
        <v>289</v>
      </c>
      <c r="K88" s="52">
        <v>344</v>
      </c>
      <c r="L88" s="52">
        <v>359</v>
      </c>
      <c r="M88" s="52">
        <v>378</v>
      </c>
      <c r="N88" s="52">
        <v>399</v>
      </c>
      <c r="O88" s="52">
        <v>369</v>
      </c>
      <c r="P88" s="52">
        <v>368</v>
      </c>
      <c r="Q88" s="52">
        <v>382</v>
      </c>
      <c r="R88" s="52">
        <v>386</v>
      </c>
      <c r="S88" s="52">
        <v>385</v>
      </c>
      <c r="T88" s="52">
        <v>406</v>
      </c>
      <c r="U88" s="52">
        <v>428</v>
      </c>
      <c r="V88" s="52">
        <v>434</v>
      </c>
      <c r="W88" s="52">
        <v>433</v>
      </c>
      <c r="X88" s="52">
        <v>427</v>
      </c>
      <c r="Y88" s="52">
        <v>370</v>
      </c>
      <c r="DA88" s="63" t="s">
        <v>1095</v>
      </c>
    </row>
    <row r="89" spans="1:105" ht="12" customHeight="1" x14ac:dyDescent="0.25">
      <c r="A89" s="97" t="s">
        <v>131</v>
      </c>
      <c r="B89" s="52">
        <v>2</v>
      </c>
      <c r="C89" s="52">
        <v>3</v>
      </c>
      <c r="D89" s="52">
        <v>3</v>
      </c>
      <c r="E89" s="52">
        <v>3</v>
      </c>
      <c r="F89" s="52">
        <v>2</v>
      </c>
      <c r="G89" s="52">
        <v>3</v>
      </c>
      <c r="H89" s="52">
        <v>3</v>
      </c>
      <c r="I89" s="52">
        <v>6</v>
      </c>
      <c r="J89" s="52">
        <v>15</v>
      </c>
      <c r="K89" s="52">
        <v>19</v>
      </c>
      <c r="L89" s="52">
        <v>18</v>
      </c>
      <c r="M89" s="52">
        <v>18</v>
      </c>
      <c r="N89" s="52">
        <v>28</v>
      </c>
      <c r="O89" s="52">
        <v>90</v>
      </c>
      <c r="P89" s="52">
        <v>104</v>
      </c>
      <c r="Q89" s="52">
        <v>104</v>
      </c>
      <c r="R89" s="52">
        <v>104</v>
      </c>
      <c r="S89" s="52">
        <v>103</v>
      </c>
      <c r="T89" s="52">
        <v>103</v>
      </c>
      <c r="U89" s="52">
        <v>102</v>
      </c>
      <c r="V89" s="52">
        <v>97</v>
      </c>
      <c r="W89" s="52">
        <v>86</v>
      </c>
      <c r="X89" s="52">
        <v>68</v>
      </c>
      <c r="Y89" s="52">
        <v>59</v>
      </c>
      <c r="DA89" s="63" t="s">
        <v>1096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>
        <v>306</v>
      </c>
      <c r="C92" s="52">
        <v>312</v>
      </c>
      <c r="D92" s="52">
        <v>309</v>
      </c>
      <c r="E92" s="52">
        <v>317</v>
      </c>
      <c r="F92" s="52">
        <v>339</v>
      </c>
      <c r="G92" s="52">
        <v>401</v>
      </c>
      <c r="H92" s="52">
        <v>594</v>
      </c>
      <c r="I92" s="52">
        <v>714</v>
      </c>
      <c r="J92" s="52">
        <v>866</v>
      </c>
      <c r="K92" s="52">
        <v>986</v>
      </c>
      <c r="L92" s="52">
        <v>1015</v>
      </c>
      <c r="M92" s="52">
        <v>1075</v>
      </c>
      <c r="N92" s="52">
        <v>1180</v>
      </c>
      <c r="O92" s="52">
        <v>1123</v>
      </c>
      <c r="P92" s="52">
        <v>1140</v>
      </c>
      <c r="Q92" s="52">
        <v>1328</v>
      </c>
      <c r="R92" s="52">
        <v>1497</v>
      </c>
      <c r="S92" s="52">
        <v>1599</v>
      </c>
      <c r="T92" s="52">
        <v>1606</v>
      </c>
      <c r="U92" s="52">
        <v>1615</v>
      </c>
      <c r="V92" s="52">
        <v>1697</v>
      </c>
      <c r="W92" s="52">
        <v>1827</v>
      </c>
      <c r="X92" s="52">
        <v>1943</v>
      </c>
      <c r="Y92" s="52">
        <v>1891</v>
      </c>
      <c r="DA92" s="63" t="s">
        <v>1097</v>
      </c>
    </row>
    <row r="93" spans="1:105" ht="12" customHeight="1" x14ac:dyDescent="0.25">
      <c r="A93" s="97" t="s">
        <v>123</v>
      </c>
      <c r="B93" s="52">
        <v>21</v>
      </c>
      <c r="C93" s="52">
        <v>26</v>
      </c>
      <c r="D93" s="52">
        <v>22</v>
      </c>
      <c r="E93" s="52">
        <v>19</v>
      </c>
      <c r="F93" s="52">
        <v>16</v>
      </c>
      <c r="G93" s="52">
        <v>13</v>
      </c>
      <c r="H93" s="52">
        <v>26</v>
      </c>
      <c r="I93" s="52">
        <v>43</v>
      </c>
      <c r="J93" s="52">
        <v>59</v>
      </c>
      <c r="K93" s="52">
        <v>63</v>
      </c>
      <c r="L93" s="52">
        <v>63</v>
      </c>
      <c r="M93" s="52">
        <v>61</v>
      </c>
      <c r="N93" s="52">
        <v>81</v>
      </c>
      <c r="O93" s="52">
        <v>290</v>
      </c>
      <c r="P93" s="52">
        <v>429</v>
      </c>
      <c r="Q93" s="52">
        <v>415</v>
      </c>
      <c r="R93" s="52">
        <v>395</v>
      </c>
      <c r="S93" s="52">
        <v>368</v>
      </c>
      <c r="T93" s="52">
        <v>327</v>
      </c>
      <c r="U93" s="52">
        <v>259</v>
      </c>
      <c r="V93" s="52">
        <v>190</v>
      </c>
      <c r="W93" s="52">
        <v>222</v>
      </c>
      <c r="X93" s="52">
        <v>286</v>
      </c>
      <c r="Y93" s="52">
        <v>412</v>
      </c>
      <c r="DA93" s="63" t="s">
        <v>1098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>
        <v>10</v>
      </c>
      <c r="C96" s="52">
        <v>14</v>
      </c>
      <c r="D96" s="52">
        <v>13</v>
      </c>
      <c r="E96" s="52">
        <v>11</v>
      </c>
      <c r="F96" s="52">
        <v>10</v>
      </c>
      <c r="G96" s="52">
        <v>8</v>
      </c>
      <c r="H96" s="52">
        <v>38</v>
      </c>
      <c r="I96" s="52">
        <v>34</v>
      </c>
      <c r="J96" s="52">
        <v>34</v>
      </c>
      <c r="K96" s="52">
        <v>34</v>
      </c>
      <c r="L96" s="52">
        <v>33</v>
      </c>
      <c r="M96" s="52">
        <v>28</v>
      </c>
      <c r="N96" s="52">
        <v>22</v>
      </c>
      <c r="O96" s="52">
        <v>605</v>
      </c>
      <c r="P96" s="52">
        <v>1000</v>
      </c>
      <c r="Q96" s="52">
        <v>987</v>
      </c>
      <c r="R96" s="52">
        <v>954</v>
      </c>
      <c r="S96" s="52">
        <v>897</v>
      </c>
      <c r="T96" s="52">
        <v>804</v>
      </c>
      <c r="U96" s="52">
        <v>774</v>
      </c>
      <c r="V96" s="52">
        <v>555</v>
      </c>
      <c r="W96" s="52">
        <v>1871</v>
      </c>
      <c r="X96" s="52">
        <v>1729</v>
      </c>
      <c r="Y96" s="52">
        <v>2104</v>
      </c>
      <c r="DA96" s="63" t="s">
        <v>1099</v>
      </c>
    </row>
    <row r="97" spans="1:105" ht="12" customHeight="1" x14ac:dyDescent="0.25">
      <c r="A97" s="97" t="s">
        <v>121</v>
      </c>
      <c r="B97" s="52">
        <v>4071</v>
      </c>
      <c r="C97" s="52">
        <v>4316</v>
      </c>
      <c r="D97" s="52">
        <v>4779</v>
      </c>
      <c r="E97" s="52">
        <v>5427</v>
      </c>
      <c r="F97" s="52">
        <v>6650</v>
      </c>
      <c r="G97" s="52">
        <v>8475</v>
      </c>
      <c r="H97" s="52">
        <v>11122</v>
      </c>
      <c r="I97" s="52">
        <v>15623</v>
      </c>
      <c r="J97" s="52">
        <v>21173</v>
      </c>
      <c r="K97" s="52">
        <v>24994</v>
      </c>
      <c r="L97" s="52">
        <v>25999</v>
      </c>
      <c r="M97" s="52">
        <v>27922</v>
      </c>
      <c r="N97" s="52">
        <v>30262</v>
      </c>
      <c r="O97" s="52">
        <v>32466</v>
      </c>
      <c r="P97" s="52">
        <v>33907</v>
      </c>
      <c r="Q97" s="52">
        <v>39381</v>
      </c>
      <c r="R97" s="52">
        <v>44460</v>
      </c>
      <c r="S97" s="52">
        <v>49618</v>
      </c>
      <c r="T97" s="52">
        <v>51264</v>
      </c>
      <c r="U97" s="52">
        <v>50837</v>
      </c>
      <c r="V97" s="52">
        <v>51104</v>
      </c>
      <c r="W97" s="52">
        <v>50234</v>
      </c>
      <c r="X97" s="52">
        <v>51668</v>
      </c>
      <c r="Y97" s="52">
        <v>53040</v>
      </c>
      <c r="DA97" s="63" t="s">
        <v>1100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X101" s="52">
        <v>0</v>
      </c>
      <c r="Y101" s="52">
        <v>0</v>
      </c>
      <c r="DA101" s="63" t="s">
        <v>1101</v>
      </c>
    </row>
    <row r="102" spans="1:105" ht="12" customHeight="1" x14ac:dyDescent="0.25">
      <c r="A102" s="97" t="s">
        <v>50</v>
      </c>
      <c r="B102" s="52">
        <v>3180</v>
      </c>
      <c r="C102" s="52">
        <v>3217</v>
      </c>
      <c r="D102" s="52">
        <v>3410</v>
      </c>
      <c r="E102" s="52">
        <v>3764</v>
      </c>
      <c r="F102" s="52">
        <v>4441</v>
      </c>
      <c r="G102" s="52">
        <v>5596</v>
      </c>
      <c r="H102" s="52">
        <v>7594</v>
      </c>
      <c r="I102" s="52">
        <v>10827</v>
      </c>
      <c r="J102" s="52">
        <v>14805</v>
      </c>
      <c r="K102" s="52">
        <v>17022</v>
      </c>
      <c r="L102" s="52">
        <v>17639</v>
      </c>
      <c r="M102" s="52">
        <v>18917</v>
      </c>
      <c r="N102" s="52">
        <v>20726</v>
      </c>
      <c r="O102" s="52">
        <v>21713</v>
      </c>
      <c r="P102" s="52">
        <v>21682</v>
      </c>
      <c r="Q102" s="52">
        <v>24428</v>
      </c>
      <c r="R102" s="52">
        <v>26870</v>
      </c>
      <c r="S102" s="52">
        <v>29374</v>
      </c>
      <c r="T102" s="52">
        <v>29579</v>
      </c>
      <c r="U102" s="52">
        <v>29256</v>
      </c>
      <c r="V102" s="52">
        <v>29098</v>
      </c>
      <c r="W102" s="52">
        <v>29494</v>
      </c>
      <c r="X102" s="52">
        <v>31436</v>
      </c>
      <c r="Y102" s="52">
        <v>34673</v>
      </c>
      <c r="DA102" s="63" t="s">
        <v>1102</v>
      </c>
    </row>
    <row r="103" spans="1:105" ht="12" customHeight="1" x14ac:dyDescent="0.25">
      <c r="A103" s="109" t="s">
        <v>120</v>
      </c>
      <c r="B103" s="36">
        <v>1264</v>
      </c>
      <c r="C103" s="36">
        <v>1490</v>
      </c>
      <c r="D103" s="36">
        <v>1762</v>
      </c>
      <c r="E103" s="36">
        <v>2069</v>
      </c>
      <c r="F103" s="36">
        <v>2651</v>
      </c>
      <c r="G103" s="36">
        <v>3407</v>
      </c>
      <c r="H103" s="36">
        <v>4337</v>
      </c>
      <c r="I103" s="36">
        <v>5808</v>
      </c>
      <c r="J103" s="36">
        <v>7631</v>
      </c>
      <c r="K103" s="36">
        <v>9418</v>
      </c>
      <c r="L103" s="36">
        <v>9848</v>
      </c>
      <c r="M103" s="36">
        <v>10565</v>
      </c>
      <c r="N103" s="36">
        <v>11246</v>
      </c>
      <c r="O103" s="36">
        <v>13230</v>
      </c>
      <c r="P103" s="36">
        <v>15266</v>
      </c>
      <c r="Q103" s="36">
        <v>18169</v>
      </c>
      <c r="R103" s="36">
        <v>20926</v>
      </c>
      <c r="S103" s="36">
        <v>23596</v>
      </c>
      <c r="T103" s="36">
        <v>24931</v>
      </c>
      <c r="U103" s="36">
        <v>24759</v>
      </c>
      <c r="V103" s="36">
        <v>24979</v>
      </c>
      <c r="W103" s="36">
        <v>25179</v>
      </c>
      <c r="X103" s="36">
        <v>24685</v>
      </c>
      <c r="Y103" s="36">
        <v>23203</v>
      </c>
      <c r="DA103" s="60" t="s">
        <v>1103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>
        <v>0</v>
      </c>
      <c r="C105" s="120">
        <v>0</v>
      </c>
      <c r="D105" s="120">
        <v>0</v>
      </c>
      <c r="E105" s="120">
        <v>0</v>
      </c>
      <c r="F105" s="120">
        <v>0</v>
      </c>
      <c r="G105" s="120">
        <v>0</v>
      </c>
      <c r="H105" s="120">
        <v>0</v>
      </c>
      <c r="I105" s="120">
        <v>0</v>
      </c>
      <c r="J105" s="120">
        <v>0</v>
      </c>
      <c r="K105" s="120">
        <v>0</v>
      </c>
      <c r="L105" s="120">
        <v>0</v>
      </c>
      <c r="M105" s="120">
        <v>0</v>
      </c>
      <c r="N105" s="120">
        <v>0</v>
      </c>
      <c r="O105" s="120">
        <v>0</v>
      </c>
      <c r="P105" s="120">
        <v>0</v>
      </c>
      <c r="Q105" s="120">
        <v>0</v>
      </c>
      <c r="R105" s="120">
        <v>0</v>
      </c>
      <c r="S105" s="120">
        <v>0</v>
      </c>
      <c r="T105" s="120">
        <v>0</v>
      </c>
      <c r="U105" s="120">
        <v>0</v>
      </c>
      <c r="V105" s="120">
        <v>0</v>
      </c>
      <c r="W105" s="120">
        <v>0</v>
      </c>
      <c r="X105" s="120">
        <v>0</v>
      </c>
      <c r="Y105" s="120">
        <v>0</v>
      </c>
      <c r="DA105" s="129" t="s">
        <v>341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1104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1105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1106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1107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1108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1109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1110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1111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>
        <v>0</v>
      </c>
      <c r="C124" s="120">
        <v>0</v>
      </c>
      <c r="D124" s="120">
        <v>0</v>
      </c>
      <c r="E124" s="120">
        <v>0</v>
      </c>
      <c r="F124" s="120">
        <v>0</v>
      </c>
      <c r="G124" s="120">
        <v>0</v>
      </c>
      <c r="H124" s="120">
        <v>0</v>
      </c>
      <c r="I124" s="120">
        <v>0</v>
      </c>
      <c r="J124" s="120">
        <v>0</v>
      </c>
      <c r="K124" s="120">
        <v>0</v>
      </c>
      <c r="L124" s="120">
        <v>0</v>
      </c>
      <c r="M124" s="120">
        <v>0</v>
      </c>
      <c r="N124" s="120">
        <v>0</v>
      </c>
      <c r="O124" s="120">
        <v>0</v>
      </c>
      <c r="P124" s="120">
        <v>0</v>
      </c>
      <c r="Q124" s="120">
        <v>0</v>
      </c>
      <c r="R124" s="120">
        <v>0</v>
      </c>
      <c r="S124" s="120">
        <v>0</v>
      </c>
      <c r="T124" s="120">
        <v>0</v>
      </c>
      <c r="U124" s="120">
        <v>0</v>
      </c>
      <c r="V124" s="120">
        <v>0</v>
      </c>
      <c r="W124" s="120">
        <v>0</v>
      </c>
      <c r="X124" s="120">
        <v>0</v>
      </c>
      <c r="Y124" s="120">
        <v>0</v>
      </c>
      <c r="DA124" s="129" t="s">
        <v>342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X126" s="52">
        <v>0</v>
      </c>
      <c r="Y126" s="52">
        <v>0</v>
      </c>
      <c r="DA126" s="63" t="s">
        <v>1112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X129" s="52">
        <v>0</v>
      </c>
      <c r="Y129" s="52">
        <v>0</v>
      </c>
      <c r="DA129" s="63" t="s">
        <v>1113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X131" s="52">
        <v>0</v>
      </c>
      <c r="Y131" s="52">
        <v>0</v>
      </c>
      <c r="DA131" s="63" t="s">
        <v>1114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X132" s="52">
        <v>0</v>
      </c>
      <c r="Y132" s="52">
        <v>0</v>
      </c>
      <c r="DA132" s="63" t="s">
        <v>1115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0</v>
      </c>
      <c r="U135" s="52">
        <v>0</v>
      </c>
      <c r="V135" s="52">
        <v>0</v>
      </c>
      <c r="W135" s="52">
        <v>0</v>
      </c>
      <c r="X135" s="52">
        <v>0</v>
      </c>
      <c r="Y135" s="52">
        <v>0</v>
      </c>
      <c r="DA135" s="63" t="s">
        <v>1116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X136" s="52">
        <v>0</v>
      </c>
      <c r="Y136" s="52">
        <v>0</v>
      </c>
      <c r="DA136" s="63" t="s">
        <v>1117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X140" s="52">
        <v>0</v>
      </c>
      <c r="Y140" s="52">
        <v>0</v>
      </c>
      <c r="DA140" s="63" t="s">
        <v>1118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X141" s="36">
        <v>0</v>
      </c>
      <c r="Y141" s="36">
        <v>0</v>
      </c>
      <c r="DA141" s="60" t="s">
        <v>1119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>
        <v>293</v>
      </c>
      <c r="C143" s="120">
        <v>323</v>
      </c>
      <c r="D143" s="120">
        <v>417</v>
      </c>
      <c r="E143" s="120">
        <v>512</v>
      </c>
      <c r="F143" s="120">
        <v>612</v>
      </c>
      <c r="G143" s="120">
        <v>814</v>
      </c>
      <c r="H143" s="120">
        <v>1202</v>
      </c>
      <c r="I143" s="120">
        <v>1810</v>
      </c>
      <c r="J143" s="120">
        <v>2826</v>
      </c>
      <c r="K143" s="120">
        <v>4267</v>
      </c>
      <c r="L143" s="120">
        <v>6871</v>
      </c>
      <c r="M143" s="120">
        <v>9358</v>
      </c>
      <c r="N143" s="120">
        <v>12339</v>
      </c>
      <c r="O143" s="120">
        <v>14319</v>
      </c>
      <c r="P143" s="120">
        <v>15222</v>
      </c>
      <c r="Q143" s="120">
        <v>16068</v>
      </c>
      <c r="R143" s="120">
        <v>19908</v>
      </c>
      <c r="S143" s="120">
        <v>32593</v>
      </c>
      <c r="T143" s="120">
        <v>59426</v>
      </c>
      <c r="U143" s="120">
        <v>72849</v>
      </c>
      <c r="V143" s="120">
        <v>79675</v>
      </c>
      <c r="W143" s="120">
        <v>82529</v>
      </c>
      <c r="X143" s="120">
        <v>85088</v>
      </c>
      <c r="Y143" s="120">
        <v>87344</v>
      </c>
      <c r="DA143" s="129" t="s">
        <v>343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>
        <v>293</v>
      </c>
      <c r="C145" s="52">
        <v>323</v>
      </c>
      <c r="D145" s="52">
        <v>417</v>
      </c>
      <c r="E145" s="52">
        <v>512</v>
      </c>
      <c r="F145" s="52">
        <v>612</v>
      </c>
      <c r="G145" s="52">
        <v>814</v>
      </c>
      <c r="H145" s="52">
        <v>1202</v>
      </c>
      <c r="I145" s="52">
        <v>1810</v>
      </c>
      <c r="J145" s="52">
        <v>2826</v>
      </c>
      <c r="K145" s="52">
        <v>4267</v>
      </c>
      <c r="L145" s="52">
        <v>6871</v>
      </c>
      <c r="M145" s="52">
        <v>9358</v>
      </c>
      <c r="N145" s="52">
        <v>12339</v>
      </c>
      <c r="O145" s="52">
        <v>14319</v>
      </c>
      <c r="P145" s="52">
        <v>15222</v>
      </c>
      <c r="Q145" s="52">
        <v>16068</v>
      </c>
      <c r="R145" s="52">
        <v>19908</v>
      </c>
      <c r="S145" s="52">
        <v>32593</v>
      </c>
      <c r="T145" s="52">
        <v>59426</v>
      </c>
      <c r="U145" s="52">
        <v>72849</v>
      </c>
      <c r="V145" s="52">
        <v>79675</v>
      </c>
      <c r="W145" s="52">
        <v>82529</v>
      </c>
      <c r="X145" s="52">
        <v>85088</v>
      </c>
      <c r="Y145" s="52">
        <v>87344</v>
      </c>
      <c r="DA145" s="63" t="s">
        <v>1120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>
        <v>293</v>
      </c>
      <c r="C147" s="52">
        <v>294</v>
      </c>
      <c r="D147" s="52">
        <v>390</v>
      </c>
      <c r="E147" s="52">
        <v>474</v>
      </c>
      <c r="F147" s="52">
        <v>604</v>
      </c>
      <c r="G147" s="52">
        <v>925</v>
      </c>
      <c r="H147" s="52">
        <v>1203</v>
      </c>
      <c r="I147" s="52">
        <v>1943</v>
      </c>
      <c r="J147" s="52">
        <v>3311</v>
      </c>
      <c r="K147" s="52">
        <v>4320</v>
      </c>
      <c r="L147" s="52">
        <v>7143</v>
      </c>
      <c r="M147" s="52">
        <v>9719</v>
      </c>
      <c r="N147" s="52">
        <v>13021</v>
      </c>
      <c r="O147" s="52">
        <v>14756</v>
      </c>
      <c r="P147" s="52">
        <v>16027</v>
      </c>
      <c r="Q147" s="52">
        <v>16845</v>
      </c>
      <c r="R147" s="52">
        <v>21288</v>
      </c>
      <c r="S147" s="52">
        <v>34754</v>
      </c>
      <c r="T147" s="52">
        <v>61539</v>
      </c>
      <c r="U147" s="52">
        <v>78206</v>
      </c>
      <c r="V147" s="52">
        <v>83616</v>
      </c>
      <c r="W147" s="52">
        <v>85498</v>
      </c>
      <c r="X147" s="52">
        <v>87474</v>
      </c>
      <c r="Y147" s="52">
        <v>91978</v>
      </c>
      <c r="DA147" s="63" t="s">
        <v>1121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>
        <v>21</v>
      </c>
      <c r="C149" s="52">
        <v>23</v>
      </c>
      <c r="D149" s="52">
        <v>24</v>
      </c>
      <c r="E149" s="52">
        <v>26</v>
      </c>
      <c r="F149" s="52">
        <v>28</v>
      </c>
      <c r="G149" s="52">
        <v>36</v>
      </c>
      <c r="H149" s="52">
        <v>60</v>
      </c>
      <c r="I149" s="52">
        <v>76</v>
      </c>
      <c r="J149" s="52">
        <v>103</v>
      </c>
      <c r="K149" s="52">
        <v>144</v>
      </c>
      <c r="L149" s="52">
        <v>232</v>
      </c>
      <c r="M149" s="52">
        <v>324</v>
      </c>
      <c r="N149" s="52">
        <v>451</v>
      </c>
      <c r="O149" s="52">
        <v>470</v>
      </c>
      <c r="P149" s="52">
        <v>494</v>
      </c>
      <c r="Q149" s="52">
        <v>526</v>
      </c>
      <c r="R149" s="52">
        <v>653</v>
      </c>
      <c r="S149" s="52">
        <v>999</v>
      </c>
      <c r="T149" s="52">
        <v>1696</v>
      </c>
      <c r="U149" s="52">
        <v>2213</v>
      </c>
      <c r="V149" s="52">
        <v>2497</v>
      </c>
      <c r="W149" s="52">
        <v>2681</v>
      </c>
      <c r="X149" s="52">
        <v>2840</v>
      </c>
      <c r="Y149" s="52">
        <v>2816</v>
      </c>
      <c r="DA149" s="63" t="s">
        <v>1122</v>
      </c>
    </row>
    <row r="150" spans="1:105" ht="12" customHeight="1" x14ac:dyDescent="0.25">
      <c r="A150" s="97" t="s">
        <v>123</v>
      </c>
      <c r="B150" s="52">
        <v>1</v>
      </c>
      <c r="C150" s="52">
        <v>1</v>
      </c>
      <c r="D150" s="52">
        <v>1</v>
      </c>
      <c r="E150" s="52">
        <v>1</v>
      </c>
      <c r="F150" s="52">
        <v>0</v>
      </c>
      <c r="G150" s="52">
        <v>0</v>
      </c>
      <c r="H150" s="52">
        <v>2</v>
      </c>
      <c r="I150" s="52">
        <v>4</v>
      </c>
      <c r="J150" s="52">
        <v>7</v>
      </c>
      <c r="K150" s="52">
        <v>10</v>
      </c>
      <c r="L150" s="52">
        <v>14</v>
      </c>
      <c r="M150" s="52">
        <v>16</v>
      </c>
      <c r="N150" s="52">
        <v>31</v>
      </c>
      <c r="O150" s="52">
        <v>112</v>
      </c>
      <c r="P150" s="52">
        <v>151</v>
      </c>
      <c r="Q150" s="52">
        <v>149</v>
      </c>
      <c r="R150" s="52">
        <v>140</v>
      </c>
      <c r="S150" s="52">
        <v>132</v>
      </c>
      <c r="T150" s="52">
        <v>118</v>
      </c>
      <c r="U150" s="52">
        <v>97</v>
      </c>
      <c r="V150" s="52">
        <v>101</v>
      </c>
      <c r="W150" s="52">
        <v>186</v>
      </c>
      <c r="X150" s="52">
        <v>269</v>
      </c>
      <c r="Y150" s="52">
        <v>399</v>
      </c>
      <c r="DA150" s="63" t="s">
        <v>1123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>
        <v>1</v>
      </c>
      <c r="C153" s="52">
        <v>1</v>
      </c>
      <c r="D153" s="52">
        <v>1</v>
      </c>
      <c r="E153" s="52">
        <v>1</v>
      </c>
      <c r="F153" s="52">
        <v>0</v>
      </c>
      <c r="G153" s="52">
        <v>0</v>
      </c>
      <c r="H153" s="52">
        <v>3</v>
      </c>
      <c r="I153" s="52">
        <v>3</v>
      </c>
      <c r="J153" s="52">
        <v>3</v>
      </c>
      <c r="K153" s="52">
        <v>5</v>
      </c>
      <c r="L153" s="52">
        <v>5</v>
      </c>
      <c r="M153" s="52">
        <v>5</v>
      </c>
      <c r="N153" s="52">
        <v>4</v>
      </c>
      <c r="O153" s="52">
        <v>221</v>
      </c>
      <c r="P153" s="52">
        <v>339</v>
      </c>
      <c r="Q153" s="52">
        <v>337</v>
      </c>
      <c r="R153" s="52">
        <v>329</v>
      </c>
      <c r="S153" s="52">
        <v>312</v>
      </c>
      <c r="T153" s="52">
        <v>273</v>
      </c>
      <c r="U153" s="52">
        <v>586</v>
      </c>
      <c r="V153" s="52">
        <v>507</v>
      </c>
      <c r="W153" s="52">
        <v>1788</v>
      </c>
      <c r="X153" s="52">
        <v>1733</v>
      </c>
      <c r="Y153" s="52">
        <v>2139</v>
      </c>
      <c r="DA153" s="63" t="s">
        <v>1124</v>
      </c>
    </row>
    <row r="154" spans="1:105" ht="12" customHeight="1" x14ac:dyDescent="0.25">
      <c r="A154" s="97" t="s">
        <v>121</v>
      </c>
      <c r="B154" s="52">
        <v>270</v>
      </c>
      <c r="C154" s="52">
        <v>298</v>
      </c>
      <c r="D154" s="52">
        <v>391</v>
      </c>
      <c r="E154" s="52">
        <v>484</v>
      </c>
      <c r="F154" s="52">
        <v>584</v>
      </c>
      <c r="G154" s="52">
        <v>778</v>
      </c>
      <c r="H154" s="52">
        <v>1137</v>
      </c>
      <c r="I154" s="52">
        <v>1727</v>
      </c>
      <c r="J154" s="52">
        <v>2713</v>
      </c>
      <c r="K154" s="52">
        <v>4108</v>
      </c>
      <c r="L154" s="52">
        <v>6620</v>
      </c>
      <c r="M154" s="52">
        <v>9013</v>
      </c>
      <c r="N154" s="52">
        <v>11853</v>
      </c>
      <c r="O154" s="52">
        <v>13516</v>
      </c>
      <c r="P154" s="52">
        <v>14238</v>
      </c>
      <c r="Q154" s="52">
        <v>15056</v>
      </c>
      <c r="R154" s="52">
        <v>18786</v>
      </c>
      <c r="S154" s="52">
        <v>31150</v>
      </c>
      <c r="T154" s="52">
        <v>57339</v>
      </c>
      <c r="U154" s="52">
        <v>69953</v>
      </c>
      <c r="V154" s="52">
        <v>76570</v>
      </c>
      <c r="W154" s="52">
        <v>77874</v>
      </c>
      <c r="X154" s="52">
        <v>80246</v>
      </c>
      <c r="Y154" s="52">
        <v>81990</v>
      </c>
      <c r="DA154" s="63" t="s">
        <v>1125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>
        <v>210</v>
      </c>
      <c r="C158" s="52">
        <v>219</v>
      </c>
      <c r="D158" s="52">
        <v>270</v>
      </c>
      <c r="E158" s="52">
        <v>326</v>
      </c>
      <c r="F158" s="52">
        <v>381</v>
      </c>
      <c r="G158" s="52">
        <v>503</v>
      </c>
      <c r="H158" s="52">
        <v>767</v>
      </c>
      <c r="I158" s="52">
        <v>1184</v>
      </c>
      <c r="J158" s="52">
        <v>1871</v>
      </c>
      <c r="K158" s="52">
        <v>2688</v>
      </c>
      <c r="L158" s="52">
        <v>4292</v>
      </c>
      <c r="M158" s="52">
        <v>5883</v>
      </c>
      <c r="N158" s="52">
        <v>7930</v>
      </c>
      <c r="O158" s="52">
        <v>8889</v>
      </c>
      <c r="P158" s="52">
        <v>9112</v>
      </c>
      <c r="Q158" s="52">
        <v>9498</v>
      </c>
      <c r="R158" s="52">
        <v>11479</v>
      </c>
      <c r="S158" s="52">
        <v>18141</v>
      </c>
      <c r="T158" s="52">
        <v>31107</v>
      </c>
      <c r="U158" s="52">
        <v>38838</v>
      </c>
      <c r="V158" s="52">
        <v>42408</v>
      </c>
      <c r="W158" s="52">
        <v>43987</v>
      </c>
      <c r="X158" s="52">
        <v>46411</v>
      </c>
      <c r="Y158" s="52">
        <v>50185</v>
      </c>
      <c r="DA158" s="63" t="s">
        <v>1126</v>
      </c>
    </row>
    <row r="159" spans="1:105" ht="12" customHeight="1" x14ac:dyDescent="0.25">
      <c r="A159" s="109" t="s">
        <v>120</v>
      </c>
      <c r="B159" s="36">
        <v>83</v>
      </c>
      <c r="C159" s="36">
        <v>104</v>
      </c>
      <c r="D159" s="36">
        <v>147</v>
      </c>
      <c r="E159" s="36">
        <v>186</v>
      </c>
      <c r="F159" s="36">
        <v>231</v>
      </c>
      <c r="G159" s="36">
        <v>311</v>
      </c>
      <c r="H159" s="36">
        <v>435</v>
      </c>
      <c r="I159" s="36">
        <v>626</v>
      </c>
      <c r="J159" s="36">
        <v>955</v>
      </c>
      <c r="K159" s="36">
        <v>1579</v>
      </c>
      <c r="L159" s="36">
        <v>2579</v>
      </c>
      <c r="M159" s="36">
        <v>3475</v>
      </c>
      <c r="N159" s="36">
        <v>4409</v>
      </c>
      <c r="O159" s="36">
        <v>5430</v>
      </c>
      <c r="P159" s="36">
        <v>6110</v>
      </c>
      <c r="Q159" s="36">
        <v>6570</v>
      </c>
      <c r="R159" s="36">
        <v>8429</v>
      </c>
      <c r="S159" s="36">
        <v>14452</v>
      </c>
      <c r="T159" s="36">
        <v>28319</v>
      </c>
      <c r="U159" s="36">
        <v>34011</v>
      </c>
      <c r="V159" s="36">
        <v>37267</v>
      </c>
      <c r="W159" s="36">
        <v>38542</v>
      </c>
      <c r="X159" s="36">
        <v>38677</v>
      </c>
      <c r="Y159" s="36">
        <v>37159</v>
      </c>
      <c r="DA159" s="60" t="s">
        <v>1127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>
        <v>7438</v>
      </c>
      <c r="C161" s="120">
        <v>8694</v>
      </c>
      <c r="D161" s="120">
        <v>10935</v>
      </c>
      <c r="E161" s="120">
        <v>12994</v>
      </c>
      <c r="F161" s="120">
        <v>15303</v>
      </c>
      <c r="G161" s="120">
        <v>17832</v>
      </c>
      <c r="H161" s="120">
        <v>20583</v>
      </c>
      <c r="I161" s="120">
        <v>20743</v>
      </c>
      <c r="J161" s="120">
        <v>20935</v>
      </c>
      <c r="K161" s="120">
        <v>21748</v>
      </c>
      <c r="L161" s="120">
        <v>19794</v>
      </c>
      <c r="M161" s="120">
        <v>20279</v>
      </c>
      <c r="N161" s="120">
        <v>20014</v>
      </c>
      <c r="O161" s="120">
        <v>20991</v>
      </c>
      <c r="P161" s="120">
        <v>22870</v>
      </c>
      <c r="Q161" s="120">
        <v>25205</v>
      </c>
      <c r="R161" s="120">
        <v>27721</v>
      </c>
      <c r="S161" s="120">
        <v>29904</v>
      </c>
      <c r="T161" s="120">
        <v>32541</v>
      </c>
      <c r="U161" s="120">
        <v>37513</v>
      </c>
      <c r="V161" s="120">
        <v>42048</v>
      </c>
      <c r="W161" s="120">
        <v>43182</v>
      </c>
      <c r="X161" s="120">
        <v>42511</v>
      </c>
      <c r="Y161" s="120">
        <v>40388</v>
      </c>
      <c r="DA161" s="129" t="s">
        <v>344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>
        <v>7438</v>
      </c>
      <c r="C163" s="52">
        <v>8694</v>
      </c>
      <c r="D163" s="52">
        <v>10935</v>
      </c>
      <c r="E163" s="52">
        <v>12994</v>
      </c>
      <c r="F163" s="52">
        <v>15303</v>
      </c>
      <c r="G163" s="52">
        <v>17832</v>
      </c>
      <c r="H163" s="52">
        <v>20583</v>
      </c>
      <c r="I163" s="52">
        <v>20743</v>
      </c>
      <c r="J163" s="52">
        <v>20935</v>
      </c>
      <c r="K163" s="52">
        <v>21748</v>
      </c>
      <c r="L163" s="52">
        <v>19794</v>
      </c>
      <c r="M163" s="52">
        <v>20279</v>
      </c>
      <c r="N163" s="52">
        <v>20014</v>
      </c>
      <c r="O163" s="52">
        <v>20991</v>
      </c>
      <c r="P163" s="52">
        <v>22870</v>
      </c>
      <c r="Q163" s="52">
        <v>25205</v>
      </c>
      <c r="R163" s="52">
        <v>27721</v>
      </c>
      <c r="S163" s="52">
        <v>29904</v>
      </c>
      <c r="T163" s="52">
        <v>32541</v>
      </c>
      <c r="U163" s="52">
        <v>37513</v>
      </c>
      <c r="V163" s="52">
        <v>42048</v>
      </c>
      <c r="W163" s="52">
        <v>43182</v>
      </c>
      <c r="X163" s="52">
        <v>42511</v>
      </c>
      <c r="Y163" s="52">
        <v>40388</v>
      </c>
      <c r="DA163" s="63" t="s">
        <v>1128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>
        <v>7438</v>
      </c>
      <c r="C165" s="52">
        <v>7080</v>
      </c>
      <c r="D165" s="52">
        <v>8570</v>
      </c>
      <c r="E165" s="52">
        <v>10579</v>
      </c>
      <c r="F165" s="52">
        <v>12616</v>
      </c>
      <c r="G165" s="52">
        <v>18067</v>
      </c>
      <c r="H165" s="52">
        <v>22192</v>
      </c>
      <c r="I165" s="52">
        <v>21394</v>
      </c>
      <c r="J165" s="52">
        <v>21003</v>
      </c>
      <c r="K165" s="52">
        <v>21231</v>
      </c>
      <c r="L165" s="52">
        <v>20361</v>
      </c>
      <c r="M165" s="52">
        <v>21453</v>
      </c>
      <c r="N165" s="52">
        <v>21180</v>
      </c>
      <c r="O165" s="52">
        <v>22087</v>
      </c>
      <c r="P165" s="52">
        <v>23377</v>
      </c>
      <c r="Q165" s="52">
        <v>25444</v>
      </c>
      <c r="R165" s="52">
        <v>27977</v>
      </c>
      <c r="S165" s="52">
        <v>30399</v>
      </c>
      <c r="T165" s="52">
        <v>31713</v>
      </c>
      <c r="U165" s="52">
        <v>38962</v>
      </c>
      <c r="V165" s="52">
        <v>45944</v>
      </c>
      <c r="W165" s="52">
        <v>44432</v>
      </c>
      <c r="X165" s="52">
        <v>42888</v>
      </c>
      <c r="Y165" s="52">
        <v>40618</v>
      </c>
      <c r="DA165" s="63" t="s">
        <v>1129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>
        <v>517</v>
      </c>
      <c r="C167" s="52">
        <v>578</v>
      </c>
      <c r="D167" s="52">
        <v>630</v>
      </c>
      <c r="E167" s="52">
        <v>677</v>
      </c>
      <c r="F167" s="52">
        <v>726</v>
      </c>
      <c r="G167" s="52">
        <v>804</v>
      </c>
      <c r="H167" s="52">
        <v>995</v>
      </c>
      <c r="I167" s="52">
        <v>963</v>
      </c>
      <c r="J167" s="52">
        <v>932</v>
      </c>
      <c r="K167" s="52">
        <v>922</v>
      </c>
      <c r="L167" s="52">
        <v>833</v>
      </c>
      <c r="M167" s="52">
        <v>828</v>
      </c>
      <c r="N167" s="52">
        <v>798</v>
      </c>
      <c r="O167" s="52">
        <v>701</v>
      </c>
      <c r="P167" s="52">
        <v>714</v>
      </c>
      <c r="Q167" s="52">
        <v>794</v>
      </c>
      <c r="R167" s="52">
        <v>871</v>
      </c>
      <c r="S167" s="52">
        <v>913</v>
      </c>
      <c r="T167" s="52">
        <v>962</v>
      </c>
      <c r="U167" s="52">
        <v>1168</v>
      </c>
      <c r="V167" s="52">
        <v>1388</v>
      </c>
      <c r="W167" s="52">
        <v>1501</v>
      </c>
      <c r="X167" s="52">
        <v>1525</v>
      </c>
      <c r="Y167" s="52">
        <v>1421</v>
      </c>
      <c r="DA167" s="63" t="s">
        <v>1130</v>
      </c>
    </row>
    <row r="168" spans="1:105" ht="12" customHeight="1" x14ac:dyDescent="0.25">
      <c r="A168" s="97" t="s">
        <v>123</v>
      </c>
      <c r="B168" s="52">
        <v>35</v>
      </c>
      <c r="C168" s="52">
        <v>47</v>
      </c>
      <c r="D168" s="52">
        <v>41</v>
      </c>
      <c r="E168" s="52">
        <v>36</v>
      </c>
      <c r="F168" s="52">
        <v>30</v>
      </c>
      <c r="G168" s="52">
        <v>23</v>
      </c>
      <c r="H168" s="52">
        <v>39</v>
      </c>
      <c r="I168" s="52">
        <v>40</v>
      </c>
      <c r="J168" s="52">
        <v>43</v>
      </c>
      <c r="K168" s="52">
        <v>43</v>
      </c>
      <c r="L168" s="52">
        <v>43</v>
      </c>
      <c r="M168" s="52">
        <v>40</v>
      </c>
      <c r="N168" s="52">
        <v>52</v>
      </c>
      <c r="O168" s="52">
        <v>184</v>
      </c>
      <c r="P168" s="52">
        <v>284</v>
      </c>
      <c r="Q168" s="52">
        <v>275</v>
      </c>
      <c r="R168" s="52">
        <v>265</v>
      </c>
      <c r="S168" s="52">
        <v>246</v>
      </c>
      <c r="T168" s="52">
        <v>216</v>
      </c>
      <c r="U168" s="52">
        <v>175</v>
      </c>
      <c r="V168" s="52">
        <v>151</v>
      </c>
      <c r="W168" s="52">
        <v>173</v>
      </c>
      <c r="X168" s="52">
        <v>177</v>
      </c>
      <c r="Y168" s="52">
        <v>209</v>
      </c>
      <c r="DA168" s="63" t="s">
        <v>1131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>
        <v>17</v>
      </c>
      <c r="C171" s="52">
        <v>31</v>
      </c>
      <c r="D171" s="52">
        <v>29</v>
      </c>
      <c r="E171" s="52">
        <v>26</v>
      </c>
      <c r="F171" s="52">
        <v>23</v>
      </c>
      <c r="G171" s="52">
        <v>19</v>
      </c>
      <c r="H171" s="52">
        <v>53</v>
      </c>
      <c r="I171" s="52">
        <v>48</v>
      </c>
      <c r="J171" s="52">
        <v>44</v>
      </c>
      <c r="K171" s="52">
        <v>39</v>
      </c>
      <c r="L171" s="52">
        <v>36</v>
      </c>
      <c r="M171" s="52">
        <v>31</v>
      </c>
      <c r="N171" s="52">
        <v>24</v>
      </c>
      <c r="O171" s="52">
        <v>389</v>
      </c>
      <c r="P171" s="52">
        <v>673</v>
      </c>
      <c r="Q171" s="52">
        <v>664</v>
      </c>
      <c r="R171" s="52">
        <v>647</v>
      </c>
      <c r="S171" s="52">
        <v>605</v>
      </c>
      <c r="T171" s="52">
        <v>540</v>
      </c>
      <c r="U171" s="52">
        <v>632</v>
      </c>
      <c r="V171" s="52">
        <v>487</v>
      </c>
      <c r="W171" s="52">
        <v>1395</v>
      </c>
      <c r="X171" s="52">
        <v>1292</v>
      </c>
      <c r="Y171" s="52">
        <v>1393</v>
      </c>
      <c r="DA171" s="63" t="s">
        <v>1132</v>
      </c>
    </row>
    <row r="172" spans="1:105" ht="12" customHeight="1" x14ac:dyDescent="0.25">
      <c r="A172" s="97" t="s">
        <v>121</v>
      </c>
      <c r="B172" s="52">
        <v>6869</v>
      </c>
      <c r="C172" s="52">
        <v>8038</v>
      </c>
      <c r="D172" s="52">
        <v>10235</v>
      </c>
      <c r="E172" s="52">
        <v>12255</v>
      </c>
      <c r="F172" s="52">
        <v>14524</v>
      </c>
      <c r="G172" s="52">
        <v>16986</v>
      </c>
      <c r="H172" s="52">
        <v>19496</v>
      </c>
      <c r="I172" s="52">
        <v>19692</v>
      </c>
      <c r="J172" s="52">
        <v>19916</v>
      </c>
      <c r="K172" s="52">
        <v>20744</v>
      </c>
      <c r="L172" s="52">
        <v>18882</v>
      </c>
      <c r="M172" s="52">
        <v>19380</v>
      </c>
      <c r="N172" s="52">
        <v>19140</v>
      </c>
      <c r="O172" s="52">
        <v>19717</v>
      </c>
      <c r="P172" s="52">
        <v>21199</v>
      </c>
      <c r="Q172" s="52">
        <v>23472</v>
      </c>
      <c r="R172" s="52">
        <v>25938</v>
      </c>
      <c r="S172" s="52">
        <v>28140</v>
      </c>
      <c r="T172" s="52">
        <v>30823</v>
      </c>
      <c r="U172" s="52">
        <v>35538</v>
      </c>
      <c r="V172" s="52">
        <v>40022</v>
      </c>
      <c r="W172" s="52">
        <v>40113</v>
      </c>
      <c r="X172" s="52">
        <v>39517</v>
      </c>
      <c r="Y172" s="52">
        <v>37365</v>
      </c>
      <c r="DA172" s="63" t="s">
        <v>1133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>
        <v>5322</v>
      </c>
      <c r="C176" s="52">
        <v>5841</v>
      </c>
      <c r="D176" s="52">
        <v>7036</v>
      </c>
      <c r="E176" s="52">
        <v>8228</v>
      </c>
      <c r="F176" s="52">
        <v>9482</v>
      </c>
      <c r="G176" s="52">
        <v>10996</v>
      </c>
      <c r="H176" s="52">
        <v>12901</v>
      </c>
      <c r="I176" s="52">
        <v>13102</v>
      </c>
      <c r="J176" s="52">
        <v>13400</v>
      </c>
      <c r="K176" s="52">
        <v>13764</v>
      </c>
      <c r="L176" s="52">
        <v>12546</v>
      </c>
      <c r="M176" s="52">
        <v>12893</v>
      </c>
      <c r="N176" s="52">
        <v>12868</v>
      </c>
      <c r="O176" s="52">
        <v>12927</v>
      </c>
      <c r="P176" s="52">
        <v>13205</v>
      </c>
      <c r="Q176" s="52">
        <v>14364</v>
      </c>
      <c r="R176" s="52">
        <v>15552</v>
      </c>
      <c r="S176" s="52">
        <v>16552</v>
      </c>
      <c r="T176" s="52">
        <v>17493</v>
      </c>
      <c r="U176" s="52">
        <v>20371</v>
      </c>
      <c r="V176" s="52">
        <v>22737</v>
      </c>
      <c r="W176" s="52">
        <v>23410</v>
      </c>
      <c r="X176" s="52">
        <v>23605</v>
      </c>
      <c r="Y176" s="52">
        <v>23146</v>
      </c>
      <c r="DA176" s="63" t="s">
        <v>1134</v>
      </c>
    </row>
    <row r="177" spans="1:105" ht="12" customHeight="1" x14ac:dyDescent="0.25">
      <c r="A177" s="109" t="s">
        <v>120</v>
      </c>
      <c r="B177" s="36">
        <v>2116</v>
      </c>
      <c r="C177" s="36">
        <v>2853</v>
      </c>
      <c r="D177" s="36">
        <v>3899</v>
      </c>
      <c r="E177" s="36">
        <v>4766</v>
      </c>
      <c r="F177" s="36">
        <v>5821</v>
      </c>
      <c r="G177" s="36">
        <v>6836</v>
      </c>
      <c r="H177" s="36">
        <v>7682</v>
      </c>
      <c r="I177" s="36">
        <v>7641</v>
      </c>
      <c r="J177" s="36">
        <v>7535</v>
      </c>
      <c r="K177" s="36">
        <v>7984</v>
      </c>
      <c r="L177" s="36">
        <v>7248</v>
      </c>
      <c r="M177" s="36">
        <v>7386</v>
      </c>
      <c r="N177" s="36">
        <v>7146</v>
      </c>
      <c r="O177" s="36">
        <v>8064</v>
      </c>
      <c r="P177" s="36">
        <v>9665</v>
      </c>
      <c r="Q177" s="36">
        <v>10841</v>
      </c>
      <c r="R177" s="36">
        <v>12169</v>
      </c>
      <c r="S177" s="36">
        <v>13352</v>
      </c>
      <c r="T177" s="36">
        <v>15048</v>
      </c>
      <c r="U177" s="36">
        <v>17142</v>
      </c>
      <c r="V177" s="36">
        <v>19311</v>
      </c>
      <c r="W177" s="36">
        <v>19772</v>
      </c>
      <c r="X177" s="36">
        <v>18906</v>
      </c>
      <c r="Y177" s="36">
        <v>17242</v>
      </c>
      <c r="DA177" s="60" t="s">
        <v>1135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1136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1137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X5" s="52">
        <v>0</v>
      </c>
      <c r="Y5" s="52">
        <v>0</v>
      </c>
      <c r="DA5" s="63" t="s">
        <v>1138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X8" s="52">
        <v>0</v>
      </c>
      <c r="Y8" s="52">
        <v>0</v>
      </c>
      <c r="DA8" s="63" t="s">
        <v>1139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X10" s="52">
        <v>0</v>
      </c>
      <c r="Y10" s="52">
        <v>0</v>
      </c>
      <c r="DA10" s="63" t="s">
        <v>1140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1141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1142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X15" s="52">
        <v>0</v>
      </c>
      <c r="Y15" s="52">
        <v>0</v>
      </c>
      <c r="DA15" s="63" t="s">
        <v>1143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1144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1145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1146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X22" s="36">
        <v>0</v>
      </c>
      <c r="Y22" s="36">
        <v>0</v>
      </c>
      <c r="DA22" s="60" t="s">
        <v>1147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1148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4158</v>
      </c>
      <c r="D26" s="52">
        <v>4159</v>
      </c>
      <c r="E26" s="52">
        <v>4167</v>
      </c>
      <c r="F26" s="52">
        <v>4191</v>
      </c>
      <c r="G26" s="52">
        <v>4237</v>
      </c>
      <c r="H26" s="52">
        <v>9291</v>
      </c>
      <c r="I26" s="52">
        <v>2168</v>
      </c>
      <c r="J26" s="52">
        <v>3754</v>
      </c>
      <c r="K26" s="52">
        <v>4158</v>
      </c>
      <c r="L26" s="52">
        <v>4342</v>
      </c>
      <c r="M26" s="52">
        <v>4840</v>
      </c>
      <c r="N26" s="52">
        <v>5324</v>
      </c>
      <c r="O26" s="52">
        <v>5035</v>
      </c>
      <c r="P26" s="52">
        <v>2382</v>
      </c>
      <c r="Q26" s="52">
        <v>2685</v>
      </c>
      <c r="R26" s="52">
        <v>3410</v>
      </c>
      <c r="S26" s="52">
        <v>5899</v>
      </c>
      <c r="T26" s="52">
        <v>6196</v>
      </c>
      <c r="U26" s="52">
        <v>2053</v>
      </c>
      <c r="V26" s="52">
        <v>2019</v>
      </c>
      <c r="W26" s="52">
        <v>2412</v>
      </c>
      <c r="X26" s="52">
        <v>2894</v>
      </c>
      <c r="Y26" s="52">
        <v>3719</v>
      </c>
      <c r="DA26" s="63" t="s">
        <v>1149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2910</v>
      </c>
      <c r="D29" s="52">
        <v>2918</v>
      </c>
      <c r="E29" s="52">
        <v>2967</v>
      </c>
      <c r="F29" s="52">
        <v>3107</v>
      </c>
      <c r="G29" s="52">
        <v>4929</v>
      </c>
      <c r="H29" s="52">
        <v>6114</v>
      </c>
      <c r="I29" s="52">
        <v>2577</v>
      </c>
      <c r="J29" s="52">
        <v>2320</v>
      </c>
      <c r="K29" s="52">
        <v>3915</v>
      </c>
      <c r="L29" s="52">
        <v>5513</v>
      </c>
      <c r="M29" s="52">
        <v>8627</v>
      </c>
      <c r="N29" s="52">
        <v>9878</v>
      </c>
      <c r="O29" s="52">
        <v>8129</v>
      </c>
      <c r="P29" s="52">
        <v>3539</v>
      </c>
      <c r="Q29" s="52">
        <v>3589</v>
      </c>
      <c r="R29" s="52">
        <v>4996</v>
      </c>
      <c r="S29" s="52">
        <v>7579</v>
      </c>
      <c r="T29" s="52">
        <v>8785</v>
      </c>
      <c r="U29" s="52">
        <v>7614</v>
      </c>
      <c r="V29" s="52">
        <v>6769</v>
      </c>
      <c r="W29" s="52">
        <v>4922</v>
      </c>
      <c r="X29" s="52">
        <v>3532</v>
      </c>
      <c r="Y29" s="52">
        <v>3736</v>
      </c>
      <c r="DA29" s="63" t="s">
        <v>1150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v>578</v>
      </c>
      <c r="D31" s="52">
        <v>578</v>
      </c>
      <c r="E31" s="52">
        <v>586</v>
      </c>
      <c r="F31" s="52">
        <v>604</v>
      </c>
      <c r="G31" s="52">
        <v>636</v>
      </c>
      <c r="H31" s="52">
        <v>733</v>
      </c>
      <c r="I31" s="52">
        <v>393</v>
      </c>
      <c r="J31" s="52">
        <v>304</v>
      </c>
      <c r="K31" s="52">
        <v>403</v>
      </c>
      <c r="L31" s="52">
        <v>353</v>
      </c>
      <c r="M31" s="52">
        <v>337</v>
      </c>
      <c r="N31" s="52">
        <v>317</v>
      </c>
      <c r="O31" s="52">
        <v>267</v>
      </c>
      <c r="P31" s="52">
        <v>133</v>
      </c>
      <c r="Q31" s="52">
        <v>198</v>
      </c>
      <c r="R31" s="52">
        <v>277</v>
      </c>
      <c r="S31" s="52">
        <v>347</v>
      </c>
      <c r="T31" s="52">
        <v>374</v>
      </c>
      <c r="U31" s="52">
        <v>284</v>
      </c>
      <c r="V31" s="52">
        <v>226</v>
      </c>
      <c r="W31" s="52">
        <v>125</v>
      </c>
      <c r="X31" s="52">
        <v>138</v>
      </c>
      <c r="Y31" s="52">
        <v>133</v>
      </c>
      <c r="DA31" s="63" t="s">
        <v>1151</v>
      </c>
    </row>
    <row r="32" spans="1:105" ht="12" customHeight="1" x14ac:dyDescent="0.25">
      <c r="A32" s="97" t="s">
        <v>140</v>
      </c>
      <c r="B32" s="52"/>
      <c r="C32" s="52">
        <v>39</v>
      </c>
      <c r="D32" s="52">
        <v>39</v>
      </c>
      <c r="E32" s="52">
        <v>40</v>
      </c>
      <c r="F32" s="52">
        <v>43</v>
      </c>
      <c r="G32" s="52">
        <v>43</v>
      </c>
      <c r="H32" s="52">
        <v>47</v>
      </c>
      <c r="I32" s="52">
        <v>28</v>
      </c>
      <c r="J32" s="52">
        <v>18</v>
      </c>
      <c r="K32" s="52">
        <v>23</v>
      </c>
      <c r="L32" s="52">
        <v>2</v>
      </c>
      <c r="M32" s="52">
        <v>3</v>
      </c>
      <c r="N32" s="52">
        <v>8</v>
      </c>
      <c r="O32" s="52">
        <v>14</v>
      </c>
      <c r="P32" s="52">
        <v>13</v>
      </c>
      <c r="Q32" s="52">
        <v>14</v>
      </c>
      <c r="R32" s="52">
        <v>30</v>
      </c>
      <c r="S32" s="52">
        <v>40</v>
      </c>
      <c r="T32" s="52">
        <v>54</v>
      </c>
      <c r="U32" s="52">
        <v>65</v>
      </c>
      <c r="V32" s="52">
        <v>90</v>
      </c>
      <c r="W32" s="52">
        <v>99</v>
      </c>
      <c r="X32" s="52">
        <v>26</v>
      </c>
      <c r="Y32" s="52">
        <v>1</v>
      </c>
      <c r="DA32" s="63" t="s">
        <v>1152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/>
      <c r="C35" s="52">
        <v>19</v>
      </c>
      <c r="D35" s="52">
        <v>18</v>
      </c>
      <c r="E35" s="52">
        <v>19</v>
      </c>
      <c r="F35" s="52">
        <v>22</v>
      </c>
      <c r="G35" s="52">
        <v>23</v>
      </c>
      <c r="H35" s="52">
        <v>27</v>
      </c>
      <c r="I35" s="52">
        <v>18</v>
      </c>
      <c r="J35" s="52">
        <v>17</v>
      </c>
      <c r="K35" s="52">
        <v>22</v>
      </c>
      <c r="L35" s="52">
        <v>2</v>
      </c>
      <c r="M35" s="52">
        <v>3</v>
      </c>
      <c r="N35" s="52">
        <v>7</v>
      </c>
      <c r="O35" s="52">
        <v>8</v>
      </c>
      <c r="P35" s="52">
        <v>5</v>
      </c>
      <c r="Q35" s="52">
        <v>10</v>
      </c>
      <c r="R35" s="52">
        <v>35</v>
      </c>
      <c r="S35" s="52">
        <v>58</v>
      </c>
      <c r="T35" s="52">
        <v>97</v>
      </c>
      <c r="U35" s="52">
        <v>123</v>
      </c>
      <c r="V35" s="52">
        <v>204</v>
      </c>
      <c r="W35" s="52">
        <v>267</v>
      </c>
      <c r="X35" s="52">
        <v>84</v>
      </c>
      <c r="Y35" s="52">
        <v>36</v>
      </c>
      <c r="DA35" s="63" t="s">
        <v>1153</v>
      </c>
    </row>
    <row r="36" spans="1:105" ht="12" customHeight="1" x14ac:dyDescent="0.25">
      <c r="A36" s="97" t="s">
        <v>121</v>
      </c>
      <c r="B36" s="52"/>
      <c r="C36" s="52">
        <v>7680</v>
      </c>
      <c r="D36" s="52">
        <v>7695</v>
      </c>
      <c r="E36" s="52">
        <v>7809</v>
      </c>
      <c r="F36" s="52">
        <v>8133</v>
      </c>
      <c r="G36" s="52">
        <v>8770</v>
      </c>
      <c r="H36" s="52">
        <v>10978</v>
      </c>
      <c r="I36" s="52">
        <v>6217</v>
      </c>
      <c r="J36" s="52">
        <v>6325</v>
      </c>
      <c r="K36" s="52">
        <v>8386</v>
      </c>
      <c r="L36" s="52">
        <v>8619</v>
      </c>
      <c r="M36" s="52">
        <v>8067</v>
      </c>
      <c r="N36" s="52">
        <v>7628</v>
      </c>
      <c r="O36" s="52">
        <v>6533</v>
      </c>
      <c r="P36" s="52">
        <v>3899</v>
      </c>
      <c r="Q36" s="52">
        <v>5656</v>
      </c>
      <c r="R36" s="52">
        <v>8050</v>
      </c>
      <c r="S36" s="52">
        <v>9843</v>
      </c>
      <c r="T36" s="52">
        <v>10095</v>
      </c>
      <c r="U36" s="52">
        <v>7783</v>
      </c>
      <c r="V36" s="52">
        <v>6481</v>
      </c>
      <c r="W36" s="52">
        <v>4890</v>
      </c>
      <c r="X36" s="52">
        <v>3979</v>
      </c>
      <c r="Y36" s="52">
        <v>4398</v>
      </c>
      <c r="DA36" s="63" t="s">
        <v>1154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5950</v>
      </c>
      <c r="D40" s="52">
        <v>5960</v>
      </c>
      <c r="E40" s="52">
        <v>6028</v>
      </c>
      <c r="F40" s="52">
        <v>6226</v>
      </c>
      <c r="G40" s="52">
        <v>6621</v>
      </c>
      <c r="H40" s="52">
        <v>8011</v>
      </c>
      <c r="I40" s="52">
        <v>4322</v>
      </c>
      <c r="J40" s="52">
        <v>3969</v>
      </c>
      <c r="K40" s="52">
        <v>5254</v>
      </c>
      <c r="L40" s="52">
        <v>5513</v>
      </c>
      <c r="M40" s="52">
        <v>5268</v>
      </c>
      <c r="N40" s="52">
        <v>5014</v>
      </c>
      <c r="O40" s="52">
        <v>4420</v>
      </c>
      <c r="P40" s="52">
        <v>2544</v>
      </c>
      <c r="Q40" s="52">
        <v>3688</v>
      </c>
      <c r="R40" s="52">
        <v>5212</v>
      </c>
      <c r="S40" s="52">
        <v>6226</v>
      </c>
      <c r="T40" s="52">
        <v>6540</v>
      </c>
      <c r="U40" s="52">
        <v>5135</v>
      </c>
      <c r="V40" s="52">
        <v>4174</v>
      </c>
      <c r="W40" s="52">
        <v>2812</v>
      </c>
      <c r="X40" s="52">
        <v>2220</v>
      </c>
      <c r="Y40" s="52">
        <v>2517</v>
      </c>
      <c r="DA40" s="63" t="s">
        <v>1155</v>
      </c>
    </row>
    <row r="41" spans="1:105" ht="12" customHeight="1" x14ac:dyDescent="0.25">
      <c r="A41" s="109" t="s">
        <v>120</v>
      </c>
      <c r="B41" s="36"/>
      <c r="C41" s="36">
        <v>2366</v>
      </c>
      <c r="D41" s="36">
        <v>2373</v>
      </c>
      <c r="E41" s="36">
        <v>2426</v>
      </c>
      <c r="F41" s="36">
        <v>2571</v>
      </c>
      <c r="G41" s="36">
        <v>2855</v>
      </c>
      <c r="H41" s="36">
        <v>3772</v>
      </c>
      <c r="I41" s="36">
        <v>2335</v>
      </c>
      <c r="J41" s="36">
        <v>2694</v>
      </c>
      <c r="K41" s="36">
        <v>3577</v>
      </c>
      <c r="L41" s="36">
        <v>3469</v>
      </c>
      <c r="M41" s="36">
        <v>3142</v>
      </c>
      <c r="N41" s="36">
        <v>2954</v>
      </c>
      <c r="O41" s="36">
        <v>2403</v>
      </c>
      <c r="P41" s="36">
        <v>1501</v>
      </c>
      <c r="Q41" s="36">
        <v>2198</v>
      </c>
      <c r="R41" s="36">
        <v>3174</v>
      </c>
      <c r="S41" s="36">
        <v>4066</v>
      </c>
      <c r="T41" s="36">
        <v>4068</v>
      </c>
      <c r="U41" s="36">
        <v>3109</v>
      </c>
      <c r="V41" s="36">
        <v>2833</v>
      </c>
      <c r="W41" s="36">
        <v>2563</v>
      </c>
      <c r="X41" s="36">
        <v>1999</v>
      </c>
      <c r="Y41" s="36">
        <v>2058</v>
      </c>
      <c r="DA41" s="60" t="s">
        <v>1156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1157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11983</v>
      </c>
      <c r="D45" s="52">
        <v>11988</v>
      </c>
      <c r="E45" s="52">
        <v>12012</v>
      </c>
      <c r="F45" s="52">
        <v>12080</v>
      </c>
      <c r="G45" s="52">
        <v>12206</v>
      </c>
      <c r="H45" s="52">
        <v>12417</v>
      </c>
      <c r="I45" s="52">
        <v>12731</v>
      </c>
      <c r="J45" s="52">
        <v>13179</v>
      </c>
      <c r="K45" s="52">
        <v>13791</v>
      </c>
      <c r="L45" s="52">
        <v>14587</v>
      </c>
      <c r="M45" s="52">
        <v>15609</v>
      </c>
      <c r="N45" s="52">
        <v>16875</v>
      </c>
      <c r="O45" s="52">
        <v>16004</v>
      </c>
      <c r="P45" s="52">
        <v>8753</v>
      </c>
      <c r="Q45" s="52">
        <v>9965</v>
      </c>
      <c r="R45" s="52">
        <v>12740</v>
      </c>
      <c r="S45" s="52">
        <v>15625</v>
      </c>
      <c r="T45" s="52">
        <v>18071</v>
      </c>
      <c r="U45" s="52">
        <v>14138</v>
      </c>
      <c r="V45" s="52">
        <v>16531</v>
      </c>
      <c r="W45" s="52">
        <v>16850</v>
      </c>
      <c r="X45" s="52">
        <v>16784</v>
      </c>
      <c r="Y45" s="52">
        <v>15953</v>
      </c>
      <c r="DA45" s="63" t="s">
        <v>1158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8388</v>
      </c>
      <c r="D48" s="52">
        <v>8409</v>
      </c>
      <c r="E48" s="52">
        <v>8552</v>
      </c>
      <c r="F48" s="52">
        <v>8949</v>
      </c>
      <c r="G48" s="52">
        <v>13616</v>
      </c>
      <c r="H48" s="52">
        <v>15433</v>
      </c>
      <c r="I48" s="52">
        <v>14440</v>
      </c>
      <c r="J48" s="52">
        <v>13319</v>
      </c>
      <c r="K48" s="52">
        <v>20364</v>
      </c>
      <c r="L48" s="52">
        <v>22413</v>
      </c>
      <c r="M48" s="52">
        <v>26692</v>
      </c>
      <c r="N48" s="52">
        <v>29980</v>
      </c>
      <c r="O48" s="52">
        <v>29310</v>
      </c>
      <c r="P48" s="52">
        <v>20857</v>
      </c>
      <c r="Q48" s="52">
        <v>21946</v>
      </c>
      <c r="R48" s="52">
        <v>25337</v>
      </c>
      <c r="S48" s="52">
        <v>26954</v>
      </c>
      <c r="T48" s="52">
        <v>25764</v>
      </c>
      <c r="U48" s="52">
        <v>24853</v>
      </c>
      <c r="V48" s="52">
        <v>22191</v>
      </c>
      <c r="W48" s="52">
        <v>20085</v>
      </c>
      <c r="X48" s="52">
        <v>18830</v>
      </c>
      <c r="Y48" s="52">
        <v>19178</v>
      </c>
      <c r="DA48" s="63" t="s">
        <v>1159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v>499</v>
      </c>
      <c r="D50" s="52">
        <v>500</v>
      </c>
      <c r="E50" s="52">
        <v>500</v>
      </c>
      <c r="F50" s="52">
        <v>501</v>
      </c>
      <c r="G50" s="52">
        <v>506</v>
      </c>
      <c r="H50" s="52">
        <v>515</v>
      </c>
      <c r="I50" s="52">
        <v>522</v>
      </c>
      <c r="J50" s="52">
        <v>877</v>
      </c>
      <c r="K50" s="52">
        <v>690</v>
      </c>
      <c r="L50" s="52">
        <v>800</v>
      </c>
      <c r="M50" s="52">
        <v>981</v>
      </c>
      <c r="N50" s="52">
        <v>1316</v>
      </c>
      <c r="O50" s="52">
        <v>1511</v>
      </c>
      <c r="P50" s="52">
        <v>423</v>
      </c>
      <c r="Q50" s="52">
        <v>138</v>
      </c>
      <c r="R50" s="52">
        <v>247</v>
      </c>
      <c r="S50" s="52">
        <v>780</v>
      </c>
      <c r="T50" s="52">
        <v>892</v>
      </c>
      <c r="U50" s="52">
        <v>872</v>
      </c>
      <c r="V50" s="52">
        <v>1185</v>
      </c>
      <c r="W50" s="52">
        <v>1371</v>
      </c>
      <c r="X50" s="52">
        <v>1363</v>
      </c>
      <c r="Y50" s="52">
        <v>2486</v>
      </c>
      <c r="DA50" s="63" t="s">
        <v>1160</v>
      </c>
    </row>
    <row r="51" spans="1:105" ht="12" customHeight="1" x14ac:dyDescent="0.25">
      <c r="A51" s="97" t="s">
        <v>137</v>
      </c>
      <c r="B51" s="52"/>
      <c r="C51" s="52">
        <v>35</v>
      </c>
      <c r="D51" s="52">
        <v>34</v>
      </c>
      <c r="E51" s="52">
        <v>35</v>
      </c>
      <c r="F51" s="52">
        <v>35</v>
      </c>
      <c r="G51" s="52">
        <v>35</v>
      </c>
      <c r="H51" s="52">
        <v>36</v>
      </c>
      <c r="I51" s="52">
        <v>36</v>
      </c>
      <c r="J51" s="52">
        <v>52</v>
      </c>
      <c r="K51" s="52">
        <v>40</v>
      </c>
      <c r="L51" s="52">
        <v>46</v>
      </c>
      <c r="M51" s="52">
        <v>48</v>
      </c>
      <c r="N51" s="52">
        <v>57</v>
      </c>
      <c r="O51" s="52">
        <v>55</v>
      </c>
      <c r="P51" s="52">
        <v>31</v>
      </c>
      <c r="Q51" s="52">
        <v>14</v>
      </c>
      <c r="R51" s="52">
        <v>34</v>
      </c>
      <c r="S51" s="52">
        <v>73</v>
      </c>
      <c r="T51" s="52">
        <v>93</v>
      </c>
      <c r="U51" s="52">
        <v>67</v>
      </c>
      <c r="V51" s="52">
        <v>121</v>
      </c>
      <c r="W51" s="52">
        <v>261</v>
      </c>
      <c r="X51" s="52">
        <v>325</v>
      </c>
      <c r="Y51" s="52">
        <v>329</v>
      </c>
      <c r="DA51" s="63" t="s">
        <v>1161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/>
      <c r="C54" s="52">
        <v>55</v>
      </c>
      <c r="D54" s="52">
        <v>55</v>
      </c>
      <c r="E54" s="52">
        <v>58</v>
      </c>
      <c r="F54" s="52">
        <v>64</v>
      </c>
      <c r="G54" s="52">
        <v>70</v>
      </c>
      <c r="H54" s="52">
        <v>79</v>
      </c>
      <c r="I54" s="52">
        <v>59</v>
      </c>
      <c r="J54" s="52">
        <v>66</v>
      </c>
      <c r="K54" s="52">
        <v>81</v>
      </c>
      <c r="L54" s="52">
        <v>25</v>
      </c>
      <c r="M54" s="52">
        <v>43</v>
      </c>
      <c r="N54" s="52">
        <v>75</v>
      </c>
      <c r="O54" s="52">
        <v>97</v>
      </c>
      <c r="P54" s="52">
        <v>87</v>
      </c>
      <c r="Q54" s="52">
        <v>58</v>
      </c>
      <c r="R54" s="52">
        <v>133</v>
      </c>
      <c r="S54" s="52">
        <v>248</v>
      </c>
      <c r="T54" s="52">
        <v>363</v>
      </c>
      <c r="U54" s="52">
        <v>524</v>
      </c>
      <c r="V54" s="52">
        <v>819</v>
      </c>
      <c r="W54" s="52">
        <v>1105</v>
      </c>
      <c r="X54" s="52">
        <v>548</v>
      </c>
      <c r="Y54" s="52">
        <v>134</v>
      </c>
      <c r="DA54" s="63" t="s">
        <v>1162</v>
      </c>
    </row>
    <row r="55" spans="1:105" ht="12" customHeight="1" x14ac:dyDescent="0.25">
      <c r="A55" s="97" t="s">
        <v>121</v>
      </c>
      <c r="B55" s="52"/>
      <c r="C55" s="52">
        <v>22844</v>
      </c>
      <c r="D55" s="52">
        <v>22893</v>
      </c>
      <c r="E55" s="52">
        <v>23247</v>
      </c>
      <c r="F55" s="52">
        <v>24176</v>
      </c>
      <c r="G55" s="52">
        <v>25993</v>
      </c>
      <c r="H55" s="52">
        <v>28993</v>
      </c>
      <c r="I55" s="52">
        <v>19836</v>
      </c>
      <c r="J55" s="52">
        <v>20689</v>
      </c>
      <c r="K55" s="52">
        <v>25927</v>
      </c>
      <c r="L55" s="52">
        <v>26616</v>
      </c>
      <c r="M55" s="52">
        <v>28428</v>
      </c>
      <c r="N55" s="52">
        <v>30278</v>
      </c>
      <c r="O55" s="52">
        <v>30384</v>
      </c>
      <c r="P55" s="52">
        <v>25334</v>
      </c>
      <c r="Q55" s="52">
        <v>27292</v>
      </c>
      <c r="R55" s="52">
        <v>29986</v>
      </c>
      <c r="S55" s="52">
        <v>29348</v>
      </c>
      <c r="T55" s="52">
        <v>29575</v>
      </c>
      <c r="U55" s="52">
        <v>26368</v>
      </c>
      <c r="V55" s="52">
        <v>25330</v>
      </c>
      <c r="W55" s="52">
        <v>21983</v>
      </c>
      <c r="X55" s="52">
        <v>21243</v>
      </c>
      <c r="Y55" s="52">
        <v>19369</v>
      </c>
      <c r="DA55" s="63" t="s">
        <v>1163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17149</v>
      </c>
      <c r="D59" s="52">
        <v>17178</v>
      </c>
      <c r="E59" s="52">
        <v>17385</v>
      </c>
      <c r="F59" s="52">
        <v>17944</v>
      </c>
      <c r="G59" s="52">
        <v>19048</v>
      </c>
      <c r="H59" s="52">
        <v>20894</v>
      </c>
      <c r="I59" s="52">
        <v>13426</v>
      </c>
      <c r="J59" s="52">
        <v>13035</v>
      </c>
      <c r="K59" s="52">
        <v>16103</v>
      </c>
      <c r="L59" s="52">
        <v>17179</v>
      </c>
      <c r="M59" s="52">
        <v>18838</v>
      </c>
      <c r="N59" s="52">
        <v>20483</v>
      </c>
      <c r="O59" s="52">
        <v>21360</v>
      </c>
      <c r="P59" s="52">
        <v>17268</v>
      </c>
      <c r="Q59" s="52">
        <v>18237</v>
      </c>
      <c r="R59" s="52">
        <v>19658</v>
      </c>
      <c r="S59" s="52">
        <v>18773</v>
      </c>
      <c r="T59" s="52">
        <v>19430</v>
      </c>
      <c r="U59" s="52">
        <v>17653</v>
      </c>
      <c r="V59" s="52">
        <v>16630</v>
      </c>
      <c r="W59" s="52">
        <v>13439</v>
      </c>
      <c r="X59" s="52">
        <v>12782</v>
      </c>
      <c r="Y59" s="52">
        <v>12415</v>
      </c>
      <c r="DA59" s="63" t="s">
        <v>1164</v>
      </c>
    </row>
    <row r="60" spans="1:105" ht="12" customHeight="1" x14ac:dyDescent="0.25">
      <c r="A60" s="109" t="s">
        <v>120</v>
      </c>
      <c r="B60" s="36"/>
      <c r="C60" s="36">
        <v>6818</v>
      </c>
      <c r="D60" s="36">
        <v>6841</v>
      </c>
      <c r="E60" s="36">
        <v>7001</v>
      </c>
      <c r="F60" s="36">
        <v>7419</v>
      </c>
      <c r="G60" s="36">
        <v>8211</v>
      </c>
      <c r="H60" s="36">
        <v>9504</v>
      </c>
      <c r="I60" s="36">
        <v>7337</v>
      </c>
      <c r="J60" s="36">
        <v>8720</v>
      </c>
      <c r="K60" s="36">
        <v>10763</v>
      </c>
      <c r="L60" s="36">
        <v>10449</v>
      </c>
      <c r="M60" s="36">
        <v>10830</v>
      </c>
      <c r="N60" s="36">
        <v>11457</v>
      </c>
      <c r="O60" s="36">
        <v>11147</v>
      </c>
      <c r="P60" s="36">
        <v>9031</v>
      </c>
      <c r="Q60" s="36">
        <v>10106</v>
      </c>
      <c r="R60" s="36">
        <v>11647</v>
      </c>
      <c r="S60" s="36">
        <v>12543</v>
      </c>
      <c r="T60" s="36">
        <v>12379</v>
      </c>
      <c r="U60" s="36">
        <v>11456</v>
      </c>
      <c r="V60" s="36">
        <v>11980</v>
      </c>
      <c r="W60" s="36">
        <v>12327</v>
      </c>
      <c r="X60" s="36">
        <v>11669</v>
      </c>
      <c r="Y60" s="36">
        <v>10047</v>
      </c>
      <c r="DA60" s="60" t="s">
        <v>1165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1166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DA64" s="63" t="s">
        <v>1167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DA67" s="63" t="s">
        <v>1168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DA69" s="63" t="s">
        <v>1169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DA70" s="63" t="s">
        <v>1170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/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0</v>
      </c>
      <c r="R73" s="52">
        <v>0</v>
      </c>
      <c r="S73" s="52">
        <v>0</v>
      </c>
      <c r="T73" s="52">
        <v>0</v>
      </c>
      <c r="U73" s="52">
        <v>0</v>
      </c>
      <c r="V73" s="52">
        <v>0</v>
      </c>
      <c r="W73" s="52">
        <v>0</v>
      </c>
      <c r="X73" s="52">
        <v>0</v>
      </c>
      <c r="Y73" s="52">
        <v>0</v>
      </c>
      <c r="DA73" s="63" t="s">
        <v>1171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X74" s="52">
        <v>0</v>
      </c>
      <c r="Y74" s="52">
        <v>0</v>
      </c>
      <c r="DA74" s="63" t="s">
        <v>1172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0</v>
      </c>
      <c r="Q78" s="52">
        <v>0</v>
      </c>
      <c r="R78" s="52">
        <v>0</v>
      </c>
      <c r="S78" s="52">
        <v>0</v>
      </c>
      <c r="T78" s="52">
        <v>0</v>
      </c>
      <c r="U78" s="52">
        <v>0</v>
      </c>
      <c r="V78" s="52">
        <v>0</v>
      </c>
      <c r="W78" s="52">
        <v>0</v>
      </c>
      <c r="X78" s="52">
        <v>0</v>
      </c>
      <c r="Y78" s="52">
        <v>0</v>
      </c>
      <c r="DA78" s="63" t="s">
        <v>1173</v>
      </c>
    </row>
    <row r="79" spans="1:105" ht="12" customHeight="1" x14ac:dyDescent="0.25">
      <c r="A79" s="109" t="s">
        <v>120</v>
      </c>
      <c r="B79" s="36"/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0</v>
      </c>
      <c r="Q79" s="36">
        <v>0</v>
      </c>
      <c r="R79" s="36">
        <v>0</v>
      </c>
      <c r="S79" s="36">
        <v>0</v>
      </c>
      <c r="T79" s="36">
        <v>0</v>
      </c>
      <c r="U79" s="36">
        <v>0</v>
      </c>
      <c r="V79" s="36">
        <v>0</v>
      </c>
      <c r="W79" s="36">
        <v>0</v>
      </c>
      <c r="X79" s="36">
        <v>0</v>
      </c>
      <c r="Y79" s="36">
        <v>0</v>
      </c>
      <c r="DA79" s="60" t="s">
        <v>1174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1175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347</v>
      </c>
      <c r="D83" s="52">
        <v>347</v>
      </c>
      <c r="E83" s="52">
        <v>350</v>
      </c>
      <c r="F83" s="52">
        <v>351</v>
      </c>
      <c r="G83" s="52">
        <v>358</v>
      </c>
      <c r="H83" s="52">
        <v>372</v>
      </c>
      <c r="I83" s="52">
        <v>392</v>
      </c>
      <c r="J83" s="52">
        <v>434</v>
      </c>
      <c r="K83" s="52">
        <v>488</v>
      </c>
      <c r="L83" s="52">
        <v>578</v>
      </c>
      <c r="M83" s="52">
        <v>702</v>
      </c>
      <c r="N83" s="52">
        <v>869</v>
      </c>
      <c r="O83" s="52">
        <v>1013</v>
      </c>
      <c r="P83" s="52">
        <v>1079</v>
      </c>
      <c r="Q83" s="52">
        <v>1236</v>
      </c>
      <c r="R83" s="52">
        <v>1650</v>
      </c>
      <c r="S83" s="52">
        <v>2117</v>
      </c>
      <c r="T83" s="52">
        <v>2514</v>
      </c>
      <c r="U83" s="52">
        <v>2948</v>
      </c>
      <c r="V83" s="52">
        <v>3403</v>
      </c>
      <c r="W83" s="52">
        <v>3828</v>
      </c>
      <c r="X83" s="52">
        <v>4186</v>
      </c>
      <c r="Y83" s="52">
        <v>4368</v>
      </c>
      <c r="DA83" s="63" t="s">
        <v>1176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243</v>
      </c>
      <c r="D86" s="52">
        <v>244</v>
      </c>
      <c r="E86" s="52">
        <v>247</v>
      </c>
      <c r="F86" s="52">
        <v>262</v>
      </c>
      <c r="G86" s="52">
        <v>568</v>
      </c>
      <c r="H86" s="52">
        <v>854</v>
      </c>
      <c r="I86" s="52">
        <v>1235</v>
      </c>
      <c r="J86" s="52">
        <v>1336</v>
      </c>
      <c r="K86" s="52">
        <v>3154</v>
      </c>
      <c r="L86" s="52">
        <v>3009</v>
      </c>
      <c r="M86" s="52">
        <v>2441</v>
      </c>
      <c r="N86" s="52">
        <v>2331</v>
      </c>
      <c r="O86" s="52">
        <v>3089</v>
      </c>
      <c r="P86" s="52">
        <v>3542</v>
      </c>
      <c r="Q86" s="52">
        <v>4682</v>
      </c>
      <c r="R86" s="52">
        <v>5411</v>
      </c>
      <c r="S86" s="52">
        <v>5577</v>
      </c>
      <c r="T86" s="52">
        <v>4865</v>
      </c>
      <c r="U86" s="52">
        <v>5101</v>
      </c>
      <c r="V86" s="52">
        <v>4984</v>
      </c>
      <c r="W86" s="52">
        <v>5574</v>
      </c>
      <c r="X86" s="52">
        <v>6553</v>
      </c>
      <c r="Y86" s="52">
        <v>7873</v>
      </c>
      <c r="DA86" s="63" t="s">
        <v>1177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v>3</v>
      </c>
      <c r="D88" s="52">
        <v>2</v>
      </c>
      <c r="E88" s="52">
        <v>3</v>
      </c>
      <c r="F88" s="52">
        <v>3</v>
      </c>
      <c r="G88" s="52">
        <v>2</v>
      </c>
      <c r="H88" s="52">
        <v>3</v>
      </c>
      <c r="I88" s="52">
        <v>3</v>
      </c>
      <c r="J88" s="52">
        <v>8</v>
      </c>
      <c r="K88" s="52">
        <v>6</v>
      </c>
      <c r="L88" s="52">
        <v>10</v>
      </c>
      <c r="M88" s="52">
        <v>9</v>
      </c>
      <c r="N88" s="52">
        <v>18</v>
      </c>
      <c r="O88" s="52">
        <v>31</v>
      </c>
      <c r="P88" s="52">
        <v>1</v>
      </c>
      <c r="Q88" s="52">
        <v>12</v>
      </c>
      <c r="R88" s="52">
        <v>24</v>
      </c>
      <c r="S88" s="52">
        <v>40</v>
      </c>
      <c r="T88" s="52">
        <v>35</v>
      </c>
      <c r="U88" s="52">
        <v>26</v>
      </c>
      <c r="V88" s="52">
        <v>49</v>
      </c>
      <c r="W88" s="52">
        <v>54</v>
      </c>
      <c r="X88" s="52">
        <v>52</v>
      </c>
      <c r="Y88" s="52">
        <v>57</v>
      </c>
      <c r="DA88" s="63" t="s">
        <v>1178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1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1</v>
      </c>
      <c r="M89" s="52">
        <v>0</v>
      </c>
      <c r="N89" s="52">
        <v>0</v>
      </c>
      <c r="O89" s="52">
        <v>3</v>
      </c>
      <c r="P89" s="52">
        <v>0</v>
      </c>
      <c r="Q89" s="52">
        <v>0</v>
      </c>
      <c r="R89" s="52">
        <v>0</v>
      </c>
      <c r="S89" s="52">
        <v>1</v>
      </c>
      <c r="T89" s="52">
        <v>0</v>
      </c>
      <c r="U89" s="52">
        <v>1</v>
      </c>
      <c r="V89" s="52">
        <v>5</v>
      </c>
      <c r="W89" s="52">
        <v>11</v>
      </c>
      <c r="X89" s="52">
        <v>18</v>
      </c>
      <c r="Y89" s="52">
        <v>15</v>
      </c>
      <c r="DA89" s="63" t="s">
        <v>1179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/>
      <c r="C92" s="52">
        <v>48</v>
      </c>
      <c r="D92" s="52">
        <v>48</v>
      </c>
      <c r="E92" s="52">
        <v>47</v>
      </c>
      <c r="F92" s="52">
        <v>51</v>
      </c>
      <c r="G92" s="52">
        <v>54</v>
      </c>
      <c r="H92" s="52">
        <v>62</v>
      </c>
      <c r="I92" s="52">
        <v>44</v>
      </c>
      <c r="J92" s="52">
        <v>45</v>
      </c>
      <c r="K92" s="52">
        <v>65</v>
      </c>
      <c r="L92" s="52">
        <v>79</v>
      </c>
      <c r="M92" s="52">
        <v>111</v>
      </c>
      <c r="N92" s="52">
        <v>137</v>
      </c>
      <c r="O92" s="52">
        <v>170</v>
      </c>
      <c r="P92" s="52">
        <v>197</v>
      </c>
      <c r="Q92" s="52">
        <v>175</v>
      </c>
      <c r="R92" s="52">
        <v>171</v>
      </c>
      <c r="S92" s="52">
        <v>180</v>
      </c>
      <c r="T92" s="52">
        <v>164</v>
      </c>
      <c r="U92" s="52">
        <v>209</v>
      </c>
      <c r="V92" s="52">
        <v>219</v>
      </c>
      <c r="W92" s="52">
        <v>235</v>
      </c>
      <c r="X92" s="52">
        <v>284</v>
      </c>
      <c r="Y92" s="52">
        <v>318</v>
      </c>
      <c r="DA92" s="63" t="s">
        <v>1180</v>
      </c>
    </row>
    <row r="93" spans="1:105" ht="12" customHeight="1" x14ac:dyDescent="0.25">
      <c r="A93" s="97" t="s">
        <v>123</v>
      </c>
      <c r="B93" s="52"/>
      <c r="C93" s="52">
        <v>3</v>
      </c>
      <c r="D93" s="52">
        <v>4</v>
      </c>
      <c r="E93" s="52">
        <v>3</v>
      </c>
      <c r="F93" s="52">
        <v>3</v>
      </c>
      <c r="G93" s="52">
        <v>3</v>
      </c>
      <c r="H93" s="52">
        <v>6</v>
      </c>
      <c r="I93" s="52">
        <v>2</v>
      </c>
      <c r="J93" s="52">
        <v>2</v>
      </c>
      <c r="K93" s="52">
        <v>4</v>
      </c>
      <c r="L93" s="52">
        <v>2</v>
      </c>
      <c r="M93" s="52">
        <v>4</v>
      </c>
      <c r="N93" s="52">
        <v>9</v>
      </c>
      <c r="O93" s="52">
        <v>10</v>
      </c>
      <c r="P93" s="52">
        <v>15</v>
      </c>
      <c r="Q93" s="52">
        <v>14</v>
      </c>
      <c r="R93" s="52">
        <v>20</v>
      </c>
      <c r="S93" s="52">
        <v>27</v>
      </c>
      <c r="T93" s="52">
        <v>41</v>
      </c>
      <c r="U93" s="52">
        <v>68</v>
      </c>
      <c r="V93" s="52">
        <v>98</v>
      </c>
      <c r="W93" s="52">
        <v>111</v>
      </c>
      <c r="X93" s="52">
        <v>50</v>
      </c>
      <c r="Y93" s="52">
        <v>2</v>
      </c>
      <c r="DA93" s="63" t="s">
        <v>1181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/>
      <c r="C96" s="52">
        <v>2</v>
      </c>
      <c r="D96" s="52">
        <v>1</v>
      </c>
      <c r="E96" s="52">
        <v>2</v>
      </c>
      <c r="F96" s="52">
        <v>1</v>
      </c>
      <c r="G96" s="52">
        <v>2</v>
      </c>
      <c r="H96" s="52">
        <v>1</v>
      </c>
      <c r="I96" s="52">
        <v>4</v>
      </c>
      <c r="J96" s="52">
        <v>0</v>
      </c>
      <c r="K96" s="52">
        <v>5</v>
      </c>
      <c r="L96" s="52">
        <v>1</v>
      </c>
      <c r="M96" s="52">
        <v>5</v>
      </c>
      <c r="N96" s="52">
        <v>6</v>
      </c>
      <c r="O96" s="52">
        <v>8</v>
      </c>
      <c r="P96" s="52">
        <v>13</v>
      </c>
      <c r="Q96" s="52">
        <v>13</v>
      </c>
      <c r="R96" s="52">
        <v>33</v>
      </c>
      <c r="S96" s="52">
        <v>57</v>
      </c>
      <c r="T96" s="52">
        <v>93</v>
      </c>
      <c r="U96" s="52">
        <v>152</v>
      </c>
      <c r="V96" s="52">
        <v>219</v>
      </c>
      <c r="W96" s="52">
        <v>302</v>
      </c>
      <c r="X96" s="52">
        <v>142</v>
      </c>
      <c r="Y96" s="52">
        <v>56</v>
      </c>
      <c r="DA96" s="63" t="s">
        <v>1182</v>
      </c>
    </row>
    <row r="97" spans="1:105" ht="12" customHeight="1" x14ac:dyDescent="0.25">
      <c r="A97" s="97" t="s">
        <v>121</v>
      </c>
      <c r="B97" s="52"/>
      <c r="C97" s="52">
        <v>636</v>
      </c>
      <c r="D97" s="52">
        <v>639</v>
      </c>
      <c r="E97" s="52">
        <v>650</v>
      </c>
      <c r="F97" s="52">
        <v>686</v>
      </c>
      <c r="G97" s="52">
        <v>761</v>
      </c>
      <c r="H97" s="52">
        <v>899</v>
      </c>
      <c r="I97" s="52">
        <v>750</v>
      </c>
      <c r="J97" s="52">
        <v>964</v>
      </c>
      <c r="K97" s="52">
        <v>1427</v>
      </c>
      <c r="L97" s="52">
        <v>1900</v>
      </c>
      <c r="M97" s="52">
        <v>2520</v>
      </c>
      <c r="N97" s="52">
        <v>3302</v>
      </c>
      <c r="O97" s="52">
        <v>4039</v>
      </c>
      <c r="P97" s="52">
        <v>4618</v>
      </c>
      <c r="Q97" s="52">
        <v>5238</v>
      </c>
      <c r="R97" s="52">
        <v>5308</v>
      </c>
      <c r="S97" s="52">
        <v>4861</v>
      </c>
      <c r="T97" s="52">
        <v>4895</v>
      </c>
      <c r="U97" s="52">
        <v>5989</v>
      </c>
      <c r="V97" s="52">
        <v>6980</v>
      </c>
      <c r="W97" s="52">
        <v>7871</v>
      </c>
      <c r="X97" s="52">
        <v>8691</v>
      </c>
      <c r="Y97" s="52">
        <v>9701</v>
      </c>
      <c r="DA97" s="63" t="s">
        <v>1183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X101" s="52">
        <v>0</v>
      </c>
      <c r="Y101" s="52">
        <v>0</v>
      </c>
      <c r="DA101" s="63" t="s">
        <v>1184</v>
      </c>
    </row>
    <row r="102" spans="1:105" ht="12" customHeight="1" x14ac:dyDescent="0.25">
      <c r="A102" s="97" t="s">
        <v>50</v>
      </c>
      <c r="B102" s="52"/>
      <c r="C102" s="52">
        <v>497</v>
      </c>
      <c r="D102" s="52">
        <v>497</v>
      </c>
      <c r="E102" s="52">
        <v>505</v>
      </c>
      <c r="F102" s="52">
        <v>529</v>
      </c>
      <c r="G102" s="52">
        <v>573</v>
      </c>
      <c r="H102" s="52">
        <v>663</v>
      </c>
      <c r="I102" s="52">
        <v>511</v>
      </c>
      <c r="J102" s="52">
        <v>618</v>
      </c>
      <c r="K102" s="52">
        <v>924</v>
      </c>
      <c r="L102" s="52">
        <v>1275</v>
      </c>
      <c r="M102" s="52">
        <v>1715</v>
      </c>
      <c r="N102" s="52">
        <v>2273</v>
      </c>
      <c r="O102" s="52">
        <v>2822</v>
      </c>
      <c r="P102" s="52">
        <v>3220</v>
      </c>
      <c r="Q102" s="52">
        <v>3573</v>
      </c>
      <c r="R102" s="52">
        <v>3508</v>
      </c>
      <c r="S102" s="52">
        <v>3092</v>
      </c>
      <c r="T102" s="52">
        <v>3159</v>
      </c>
      <c r="U102" s="52">
        <v>3810</v>
      </c>
      <c r="V102" s="52">
        <v>4307</v>
      </c>
      <c r="W102" s="52">
        <v>4521</v>
      </c>
      <c r="X102" s="52">
        <v>4929</v>
      </c>
      <c r="Y102" s="52">
        <v>5602</v>
      </c>
      <c r="DA102" s="63" t="s">
        <v>1185</v>
      </c>
    </row>
    <row r="103" spans="1:105" ht="12" customHeight="1" x14ac:dyDescent="0.25">
      <c r="A103" s="109" t="s">
        <v>120</v>
      </c>
      <c r="B103" s="36"/>
      <c r="C103" s="36">
        <v>197</v>
      </c>
      <c r="D103" s="36">
        <v>198</v>
      </c>
      <c r="E103" s="36">
        <v>203</v>
      </c>
      <c r="F103" s="36">
        <v>222</v>
      </c>
      <c r="G103" s="36">
        <v>253</v>
      </c>
      <c r="H103" s="36">
        <v>315</v>
      </c>
      <c r="I103" s="36">
        <v>291</v>
      </c>
      <c r="J103" s="36">
        <v>404</v>
      </c>
      <c r="K103" s="36">
        <v>585</v>
      </c>
      <c r="L103" s="36">
        <v>738</v>
      </c>
      <c r="M103" s="36">
        <v>954</v>
      </c>
      <c r="N103" s="36">
        <v>1229</v>
      </c>
      <c r="O103" s="36">
        <v>1469</v>
      </c>
      <c r="P103" s="36">
        <v>1673</v>
      </c>
      <c r="Q103" s="36">
        <v>1943</v>
      </c>
      <c r="R103" s="36">
        <v>2094</v>
      </c>
      <c r="S103" s="36">
        <v>2112</v>
      </c>
      <c r="T103" s="36">
        <v>2111</v>
      </c>
      <c r="U103" s="36">
        <v>2677</v>
      </c>
      <c r="V103" s="36">
        <v>3304</v>
      </c>
      <c r="W103" s="36">
        <v>4062</v>
      </c>
      <c r="X103" s="36">
        <v>4351</v>
      </c>
      <c r="Y103" s="36">
        <v>4567</v>
      </c>
      <c r="DA103" s="60" t="s">
        <v>1186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1187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1188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1189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1190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1191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1192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1193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1194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1195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1196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X126" s="52">
        <v>0</v>
      </c>
      <c r="Y126" s="52">
        <v>0</v>
      </c>
      <c r="DA126" s="63" t="s">
        <v>1197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X129" s="52">
        <v>0</v>
      </c>
      <c r="Y129" s="52">
        <v>0</v>
      </c>
      <c r="DA129" s="63" t="s">
        <v>1198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X131" s="52">
        <v>0</v>
      </c>
      <c r="Y131" s="52">
        <v>0</v>
      </c>
      <c r="DA131" s="63" t="s">
        <v>1199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X132" s="52">
        <v>0</v>
      </c>
      <c r="Y132" s="52">
        <v>0</v>
      </c>
      <c r="DA132" s="63" t="s">
        <v>1200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/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0</v>
      </c>
      <c r="U135" s="52">
        <v>0</v>
      </c>
      <c r="V135" s="52">
        <v>0</v>
      </c>
      <c r="W135" s="52">
        <v>0</v>
      </c>
      <c r="X135" s="52">
        <v>0</v>
      </c>
      <c r="Y135" s="52">
        <v>0</v>
      </c>
      <c r="DA135" s="63" t="s">
        <v>1201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X136" s="52">
        <v>0</v>
      </c>
      <c r="Y136" s="52">
        <v>0</v>
      </c>
      <c r="DA136" s="63" t="s">
        <v>1202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X140" s="52">
        <v>0</v>
      </c>
      <c r="Y140" s="52">
        <v>0</v>
      </c>
      <c r="DA140" s="63" t="s">
        <v>1203</v>
      </c>
    </row>
    <row r="141" spans="1:105" ht="12" customHeight="1" x14ac:dyDescent="0.25">
      <c r="A141" s="109" t="s">
        <v>120</v>
      </c>
      <c r="B141" s="36"/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X141" s="36">
        <v>0</v>
      </c>
      <c r="Y141" s="36">
        <v>0</v>
      </c>
      <c r="DA141" s="60" t="s">
        <v>1204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1205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23</v>
      </c>
      <c r="D145" s="52">
        <v>23</v>
      </c>
      <c r="E145" s="52">
        <v>23</v>
      </c>
      <c r="F145" s="52">
        <v>23</v>
      </c>
      <c r="G145" s="52">
        <v>22</v>
      </c>
      <c r="H145" s="52">
        <v>27</v>
      </c>
      <c r="I145" s="52">
        <v>28</v>
      </c>
      <c r="J145" s="52">
        <v>32</v>
      </c>
      <c r="K145" s="52">
        <v>41</v>
      </c>
      <c r="L145" s="52">
        <v>45</v>
      </c>
      <c r="M145" s="52">
        <v>68</v>
      </c>
      <c r="N145" s="52">
        <v>91</v>
      </c>
      <c r="O145" s="52">
        <v>129</v>
      </c>
      <c r="P145" s="52">
        <v>206</v>
      </c>
      <c r="Q145" s="52">
        <v>224</v>
      </c>
      <c r="R145" s="52">
        <v>347</v>
      </c>
      <c r="S145" s="52">
        <v>476</v>
      </c>
      <c r="T145" s="52">
        <v>639</v>
      </c>
      <c r="U145" s="52">
        <v>824</v>
      </c>
      <c r="V145" s="52">
        <v>1097</v>
      </c>
      <c r="W145" s="52">
        <v>1476</v>
      </c>
      <c r="X145" s="52">
        <v>1959</v>
      </c>
      <c r="Y145" s="52">
        <v>2523</v>
      </c>
      <c r="DA145" s="63" t="s">
        <v>1206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46</v>
      </c>
      <c r="D147" s="52">
        <v>46</v>
      </c>
      <c r="E147" s="52">
        <v>45</v>
      </c>
      <c r="F147" s="52">
        <v>106</v>
      </c>
      <c r="G147" s="52">
        <v>101</v>
      </c>
      <c r="H147" s="52">
        <v>139</v>
      </c>
      <c r="I147" s="52">
        <v>45</v>
      </c>
      <c r="J147" s="52">
        <v>174</v>
      </c>
      <c r="K147" s="52">
        <v>575</v>
      </c>
      <c r="L147" s="52">
        <v>208</v>
      </c>
      <c r="M147" s="52">
        <v>391</v>
      </c>
      <c r="N147" s="52">
        <v>663</v>
      </c>
      <c r="O147" s="52">
        <v>922</v>
      </c>
      <c r="P147" s="52">
        <v>1095</v>
      </c>
      <c r="Q147" s="52">
        <v>1586</v>
      </c>
      <c r="R147" s="52">
        <v>2086</v>
      </c>
      <c r="S147" s="52">
        <v>2901</v>
      </c>
      <c r="T147" s="52">
        <v>3819</v>
      </c>
      <c r="U147" s="52">
        <v>4863</v>
      </c>
      <c r="V147" s="52">
        <v>7755</v>
      </c>
      <c r="W147" s="52">
        <v>6732</v>
      </c>
      <c r="X147" s="52">
        <v>6700</v>
      </c>
      <c r="Y147" s="52">
        <v>8833</v>
      </c>
      <c r="DA147" s="63" t="s">
        <v>1207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v>3</v>
      </c>
      <c r="D149" s="52">
        <v>4</v>
      </c>
      <c r="E149" s="52">
        <v>3</v>
      </c>
      <c r="F149" s="52">
        <v>3</v>
      </c>
      <c r="G149" s="52">
        <v>3</v>
      </c>
      <c r="H149" s="52">
        <v>4</v>
      </c>
      <c r="I149" s="52">
        <v>3</v>
      </c>
      <c r="J149" s="52">
        <v>3</v>
      </c>
      <c r="K149" s="52">
        <v>8</v>
      </c>
      <c r="L149" s="52">
        <v>8</v>
      </c>
      <c r="M149" s="52">
        <v>11</v>
      </c>
      <c r="N149" s="52">
        <v>19</v>
      </c>
      <c r="O149" s="52">
        <v>26</v>
      </c>
      <c r="P149" s="52">
        <v>36</v>
      </c>
      <c r="Q149" s="52">
        <v>43</v>
      </c>
      <c r="R149" s="52">
        <v>60</v>
      </c>
      <c r="S149" s="52">
        <v>79</v>
      </c>
      <c r="T149" s="52">
        <v>98</v>
      </c>
      <c r="U149" s="52">
        <v>100</v>
      </c>
      <c r="V149" s="52">
        <v>133</v>
      </c>
      <c r="W149" s="52">
        <v>133</v>
      </c>
      <c r="X149" s="52">
        <v>209</v>
      </c>
      <c r="Y149" s="52">
        <v>307</v>
      </c>
      <c r="DA149" s="63" t="s">
        <v>1208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1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2</v>
      </c>
      <c r="P150" s="52">
        <v>3</v>
      </c>
      <c r="Q150" s="52">
        <v>2</v>
      </c>
      <c r="R150" s="52">
        <v>9</v>
      </c>
      <c r="S150" s="52">
        <v>8</v>
      </c>
      <c r="T150" s="52">
        <v>14</v>
      </c>
      <c r="U150" s="52">
        <v>21</v>
      </c>
      <c r="V150" s="52">
        <v>47</v>
      </c>
      <c r="W150" s="52">
        <v>37</v>
      </c>
      <c r="X150" s="52">
        <v>13</v>
      </c>
      <c r="Y150" s="52">
        <v>1</v>
      </c>
      <c r="DA150" s="63" t="s">
        <v>1209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/>
      <c r="C153" s="52">
        <v>0</v>
      </c>
      <c r="D153" s="52">
        <v>0</v>
      </c>
      <c r="E153" s="52">
        <v>0</v>
      </c>
      <c r="F153" s="52">
        <v>1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1</v>
      </c>
      <c r="O153" s="52">
        <v>1</v>
      </c>
      <c r="P153" s="52">
        <v>1</v>
      </c>
      <c r="Q153" s="52">
        <v>2</v>
      </c>
      <c r="R153" s="52">
        <v>8</v>
      </c>
      <c r="S153" s="52">
        <v>17</v>
      </c>
      <c r="T153" s="52">
        <v>39</v>
      </c>
      <c r="U153" s="52">
        <v>52</v>
      </c>
      <c r="V153" s="52">
        <v>79</v>
      </c>
      <c r="W153" s="52">
        <v>105</v>
      </c>
      <c r="X153" s="52">
        <v>55</v>
      </c>
      <c r="Y153" s="52">
        <v>46</v>
      </c>
      <c r="DA153" s="63" t="s">
        <v>1210</v>
      </c>
    </row>
    <row r="154" spans="1:105" ht="12" customHeight="1" x14ac:dyDescent="0.25">
      <c r="A154" s="97" t="s">
        <v>121</v>
      </c>
      <c r="B154" s="52"/>
      <c r="C154" s="52">
        <v>42</v>
      </c>
      <c r="D154" s="52">
        <v>42</v>
      </c>
      <c r="E154" s="52">
        <v>43</v>
      </c>
      <c r="F154" s="52">
        <v>47</v>
      </c>
      <c r="G154" s="52">
        <v>55</v>
      </c>
      <c r="H154" s="52">
        <v>67</v>
      </c>
      <c r="I154" s="52">
        <v>64</v>
      </c>
      <c r="J154" s="52">
        <v>90</v>
      </c>
      <c r="K154" s="52">
        <v>141</v>
      </c>
      <c r="L154" s="52">
        <v>204</v>
      </c>
      <c r="M154" s="52">
        <v>290</v>
      </c>
      <c r="N154" s="52">
        <v>444</v>
      </c>
      <c r="O154" s="52">
        <v>697</v>
      </c>
      <c r="P154" s="52">
        <v>1020</v>
      </c>
      <c r="Q154" s="52">
        <v>1432</v>
      </c>
      <c r="R154" s="52">
        <v>1905</v>
      </c>
      <c r="S154" s="52">
        <v>2343</v>
      </c>
      <c r="T154" s="52">
        <v>2763</v>
      </c>
      <c r="U154" s="52">
        <v>2994</v>
      </c>
      <c r="V154" s="52">
        <v>3656</v>
      </c>
      <c r="W154" s="52">
        <v>4685</v>
      </c>
      <c r="X154" s="52">
        <v>6721</v>
      </c>
      <c r="Y154" s="52">
        <v>9823</v>
      </c>
      <c r="DA154" s="63" t="s">
        <v>1211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33</v>
      </c>
      <c r="D158" s="52">
        <v>33</v>
      </c>
      <c r="E158" s="52">
        <v>32</v>
      </c>
      <c r="F158" s="52">
        <v>38</v>
      </c>
      <c r="G158" s="52">
        <v>41</v>
      </c>
      <c r="H158" s="52">
        <v>48</v>
      </c>
      <c r="I158" s="52">
        <v>40</v>
      </c>
      <c r="J158" s="52">
        <v>63</v>
      </c>
      <c r="K158" s="52">
        <v>88</v>
      </c>
      <c r="L158" s="52">
        <v>134</v>
      </c>
      <c r="M158" s="52">
        <v>197</v>
      </c>
      <c r="N158" s="52">
        <v>297</v>
      </c>
      <c r="O158" s="52">
        <v>463</v>
      </c>
      <c r="P158" s="52">
        <v>684</v>
      </c>
      <c r="Q158" s="52">
        <v>942</v>
      </c>
      <c r="R158" s="52">
        <v>1235</v>
      </c>
      <c r="S158" s="52">
        <v>1499</v>
      </c>
      <c r="T158" s="52">
        <v>1795</v>
      </c>
      <c r="U158" s="52">
        <v>1924</v>
      </c>
      <c r="V158" s="52">
        <v>2219</v>
      </c>
      <c r="W158" s="52">
        <v>2606</v>
      </c>
      <c r="X158" s="52">
        <v>3704</v>
      </c>
      <c r="Y158" s="52">
        <v>5421</v>
      </c>
      <c r="DA158" s="63" t="s">
        <v>1212</v>
      </c>
    </row>
    <row r="159" spans="1:105" ht="12" customHeight="1" x14ac:dyDescent="0.25">
      <c r="A159" s="109" t="s">
        <v>120</v>
      </c>
      <c r="B159" s="36"/>
      <c r="C159" s="36">
        <v>13</v>
      </c>
      <c r="D159" s="36">
        <v>13</v>
      </c>
      <c r="E159" s="36">
        <v>13</v>
      </c>
      <c r="F159" s="36">
        <v>16</v>
      </c>
      <c r="G159" s="36">
        <v>16</v>
      </c>
      <c r="H159" s="36">
        <v>24</v>
      </c>
      <c r="I159" s="36">
        <v>27</v>
      </c>
      <c r="J159" s="36">
        <v>35</v>
      </c>
      <c r="K159" s="36">
        <v>57</v>
      </c>
      <c r="L159" s="36">
        <v>78</v>
      </c>
      <c r="M159" s="36">
        <v>102</v>
      </c>
      <c r="N159" s="36">
        <v>159</v>
      </c>
      <c r="O159" s="36">
        <v>256</v>
      </c>
      <c r="P159" s="36">
        <v>385</v>
      </c>
      <c r="Q159" s="36">
        <v>542</v>
      </c>
      <c r="R159" s="36">
        <v>756</v>
      </c>
      <c r="S159" s="36">
        <v>947</v>
      </c>
      <c r="T159" s="36">
        <v>1131</v>
      </c>
      <c r="U159" s="36">
        <v>1262</v>
      </c>
      <c r="V159" s="36">
        <v>1664</v>
      </c>
      <c r="W159" s="36">
        <v>2352</v>
      </c>
      <c r="X159" s="36">
        <v>3302</v>
      </c>
      <c r="Y159" s="36">
        <v>4728</v>
      </c>
      <c r="DA159" s="60" t="s">
        <v>1213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1214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581</v>
      </c>
      <c r="D163" s="52">
        <v>581</v>
      </c>
      <c r="E163" s="52">
        <v>585</v>
      </c>
      <c r="F163" s="52">
        <v>596</v>
      </c>
      <c r="G163" s="52">
        <v>616</v>
      </c>
      <c r="H163" s="52">
        <v>651</v>
      </c>
      <c r="I163" s="52">
        <v>708</v>
      </c>
      <c r="J163" s="52">
        <v>788</v>
      </c>
      <c r="K163" s="52">
        <v>889</v>
      </c>
      <c r="L163" s="52">
        <v>1954</v>
      </c>
      <c r="M163" s="52">
        <v>601</v>
      </c>
      <c r="N163" s="52">
        <v>1177</v>
      </c>
      <c r="O163" s="52">
        <v>1411</v>
      </c>
      <c r="P163" s="52">
        <v>1297</v>
      </c>
      <c r="Q163" s="52">
        <v>1498</v>
      </c>
      <c r="R163" s="52">
        <v>1890</v>
      </c>
      <c r="S163" s="52">
        <v>2281</v>
      </c>
      <c r="T163" s="52">
        <v>2356</v>
      </c>
      <c r="U163" s="52">
        <v>2225</v>
      </c>
      <c r="V163" s="52">
        <v>2165</v>
      </c>
      <c r="W163" s="52">
        <v>2012</v>
      </c>
      <c r="X163" s="52">
        <v>1838</v>
      </c>
      <c r="Y163" s="52">
        <v>2123</v>
      </c>
      <c r="DA163" s="63" t="s">
        <v>1215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1162</v>
      </c>
      <c r="D165" s="52">
        <v>1164</v>
      </c>
      <c r="E165" s="52">
        <v>1179</v>
      </c>
      <c r="F165" s="52">
        <v>2386</v>
      </c>
      <c r="G165" s="52">
        <v>2291</v>
      </c>
      <c r="H165" s="52">
        <v>2701</v>
      </c>
      <c r="I165" s="52">
        <v>2496</v>
      </c>
      <c r="J165" s="52">
        <v>1852</v>
      </c>
      <c r="K165" s="52">
        <v>2251</v>
      </c>
      <c r="L165" s="52">
        <v>3491</v>
      </c>
      <c r="M165" s="52">
        <v>3421</v>
      </c>
      <c r="N165" s="52">
        <v>4272</v>
      </c>
      <c r="O165" s="52">
        <v>4676</v>
      </c>
      <c r="P165" s="52">
        <v>3846</v>
      </c>
      <c r="Q165" s="52">
        <v>2838</v>
      </c>
      <c r="R165" s="52">
        <v>3008</v>
      </c>
      <c r="S165" s="52">
        <v>3385</v>
      </c>
      <c r="T165" s="52">
        <v>3706</v>
      </c>
      <c r="U165" s="52">
        <v>4347</v>
      </c>
      <c r="V165" s="52">
        <v>5951</v>
      </c>
      <c r="W165" s="52">
        <v>8417</v>
      </c>
      <c r="X165" s="52">
        <v>5786</v>
      </c>
      <c r="Y165" s="52">
        <v>5674</v>
      </c>
      <c r="DA165" s="63" t="s">
        <v>1216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v>81</v>
      </c>
      <c r="D167" s="52">
        <v>81</v>
      </c>
      <c r="E167" s="52">
        <v>83</v>
      </c>
      <c r="F167" s="52">
        <v>88</v>
      </c>
      <c r="G167" s="52">
        <v>97</v>
      </c>
      <c r="H167" s="52">
        <v>114</v>
      </c>
      <c r="I167" s="52">
        <v>90</v>
      </c>
      <c r="J167" s="52">
        <v>103</v>
      </c>
      <c r="K167" s="52">
        <v>141</v>
      </c>
      <c r="L167" s="52">
        <v>155</v>
      </c>
      <c r="M167" s="52">
        <v>147</v>
      </c>
      <c r="N167" s="52">
        <v>167</v>
      </c>
      <c r="O167" s="52">
        <v>170</v>
      </c>
      <c r="P167" s="52">
        <v>143</v>
      </c>
      <c r="Q167" s="52">
        <v>78</v>
      </c>
      <c r="R167" s="52">
        <v>98</v>
      </c>
      <c r="S167" s="52">
        <v>116</v>
      </c>
      <c r="T167" s="52">
        <v>111</v>
      </c>
      <c r="U167" s="52">
        <v>137</v>
      </c>
      <c r="V167" s="52">
        <v>135</v>
      </c>
      <c r="W167" s="52">
        <v>139</v>
      </c>
      <c r="X167" s="52">
        <v>171</v>
      </c>
      <c r="Y167" s="52">
        <v>191</v>
      </c>
      <c r="DA167" s="63" t="s">
        <v>1217</v>
      </c>
    </row>
    <row r="168" spans="1:105" ht="12" customHeight="1" x14ac:dyDescent="0.25">
      <c r="A168" s="97" t="s">
        <v>123</v>
      </c>
      <c r="B168" s="52"/>
      <c r="C168" s="52">
        <v>5</v>
      </c>
      <c r="D168" s="52">
        <v>6</v>
      </c>
      <c r="E168" s="52">
        <v>5</v>
      </c>
      <c r="F168" s="52">
        <v>6</v>
      </c>
      <c r="G168" s="52">
        <v>7</v>
      </c>
      <c r="H168" s="52">
        <v>8</v>
      </c>
      <c r="I168" s="52">
        <v>6</v>
      </c>
      <c r="J168" s="52">
        <v>4</v>
      </c>
      <c r="K168" s="52">
        <v>6</v>
      </c>
      <c r="L168" s="52">
        <v>2</v>
      </c>
      <c r="M168" s="52">
        <v>3</v>
      </c>
      <c r="N168" s="52">
        <v>5</v>
      </c>
      <c r="O168" s="52">
        <v>8</v>
      </c>
      <c r="P168" s="52">
        <v>12</v>
      </c>
      <c r="Q168" s="52">
        <v>9</v>
      </c>
      <c r="R168" s="52">
        <v>10</v>
      </c>
      <c r="S168" s="52">
        <v>19</v>
      </c>
      <c r="T168" s="52">
        <v>30</v>
      </c>
      <c r="U168" s="52">
        <v>41</v>
      </c>
      <c r="V168" s="52">
        <v>66</v>
      </c>
      <c r="W168" s="52">
        <v>72</v>
      </c>
      <c r="X168" s="52">
        <v>37</v>
      </c>
      <c r="Y168" s="52">
        <v>1</v>
      </c>
      <c r="DA168" s="63" t="s">
        <v>1218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/>
      <c r="C171" s="52">
        <v>3</v>
      </c>
      <c r="D171" s="52">
        <v>2</v>
      </c>
      <c r="E171" s="52">
        <v>3</v>
      </c>
      <c r="F171" s="52">
        <v>3</v>
      </c>
      <c r="G171" s="52">
        <v>4</v>
      </c>
      <c r="H171" s="52">
        <v>5</v>
      </c>
      <c r="I171" s="52">
        <v>5</v>
      </c>
      <c r="J171" s="52">
        <v>4</v>
      </c>
      <c r="K171" s="52">
        <v>7</v>
      </c>
      <c r="L171" s="52">
        <v>3</v>
      </c>
      <c r="M171" s="52">
        <v>5</v>
      </c>
      <c r="N171" s="52">
        <v>7</v>
      </c>
      <c r="O171" s="52">
        <v>12</v>
      </c>
      <c r="P171" s="52">
        <v>12</v>
      </c>
      <c r="Q171" s="52">
        <v>9</v>
      </c>
      <c r="R171" s="52">
        <v>17</v>
      </c>
      <c r="S171" s="52">
        <v>42</v>
      </c>
      <c r="T171" s="52">
        <v>65</v>
      </c>
      <c r="U171" s="52">
        <v>101</v>
      </c>
      <c r="V171" s="52">
        <v>145</v>
      </c>
      <c r="W171" s="52">
        <v>206</v>
      </c>
      <c r="X171" s="52">
        <v>103</v>
      </c>
      <c r="Y171" s="52">
        <v>33</v>
      </c>
      <c r="DA171" s="63" t="s">
        <v>1219</v>
      </c>
    </row>
    <row r="172" spans="1:105" ht="12" customHeight="1" x14ac:dyDescent="0.25">
      <c r="A172" s="97" t="s">
        <v>121</v>
      </c>
      <c r="B172" s="52"/>
      <c r="C172" s="52">
        <v>1073</v>
      </c>
      <c r="D172" s="52">
        <v>1079</v>
      </c>
      <c r="E172" s="52">
        <v>1109</v>
      </c>
      <c r="F172" s="52">
        <v>1207</v>
      </c>
      <c r="G172" s="52">
        <v>1406</v>
      </c>
      <c r="H172" s="52">
        <v>1748</v>
      </c>
      <c r="I172" s="52">
        <v>1634</v>
      </c>
      <c r="J172" s="52">
        <v>2142</v>
      </c>
      <c r="K172" s="52">
        <v>2977</v>
      </c>
      <c r="L172" s="52">
        <v>3628</v>
      </c>
      <c r="M172" s="52">
        <v>3208</v>
      </c>
      <c r="N172" s="52">
        <v>3488</v>
      </c>
      <c r="O172" s="52">
        <v>3405</v>
      </c>
      <c r="P172" s="52">
        <v>2879</v>
      </c>
      <c r="Q172" s="52">
        <v>2485</v>
      </c>
      <c r="R172" s="52">
        <v>2914</v>
      </c>
      <c r="S172" s="52">
        <v>3363</v>
      </c>
      <c r="T172" s="52">
        <v>3325</v>
      </c>
      <c r="U172" s="52">
        <v>3966</v>
      </c>
      <c r="V172" s="52">
        <v>4204</v>
      </c>
      <c r="W172" s="52">
        <v>4732</v>
      </c>
      <c r="X172" s="52">
        <v>5267</v>
      </c>
      <c r="Y172" s="52">
        <v>5631</v>
      </c>
      <c r="DA172" s="63" t="s">
        <v>1220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832</v>
      </c>
      <c r="D176" s="52">
        <v>834</v>
      </c>
      <c r="E176" s="52">
        <v>855</v>
      </c>
      <c r="F176" s="52">
        <v>912</v>
      </c>
      <c r="G176" s="52">
        <v>1038</v>
      </c>
      <c r="H176" s="52">
        <v>1246</v>
      </c>
      <c r="I176" s="52">
        <v>1084</v>
      </c>
      <c r="J176" s="52">
        <v>1346</v>
      </c>
      <c r="K176" s="52">
        <v>1893</v>
      </c>
      <c r="L176" s="52">
        <v>2355</v>
      </c>
      <c r="M176" s="52">
        <v>2118</v>
      </c>
      <c r="N176" s="52">
        <v>2346</v>
      </c>
      <c r="O176" s="52">
        <v>2340</v>
      </c>
      <c r="P176" s="52">
        <v>2003</v>
      </c>
      <c r="Q176" s="52">
        <v>1628</v>
      </c>
      <c r="R176" s="52">
        <v>1874</v>
      </c>
      <c r="S176" s="52">
        <v>2092</v>
      </c>
      <c r="T176" s="52">
        <v>2115</v>
      </c>
      <c r="U176" s="52">
        <v>2485</v>
      </c>
      <c r="V176" s="52">
        <v>2550</v>
      </c>
      <c r="W176" s="52">
        <v>2680</v>
      </c>
      <c r="X176" s="52">
        <v>2936</v>
      </c>
      <c r="Y176" s="52">
        <v>3242</v>
      </c>
      <c r="DA176" s="63" t="s">
        <v>1221</v>
      </c>
    </row>
    <row r="177" spans="1:105" ht="12" customHeight="1" x14ac:dyDescent="0.25">
      <c r="A177" s="109" t="s">
        <v>120</v>
      </c>
      <c r="B177" s="36"/>
      <c r="C177" s="36">
        <v>331</v>
      </c>
      <c r="D177" s="36">
        <v>333</v>
      </c>
      <c r="E177" s="36">
        <v>347</v>
      </c>
      <c r="F177" s="36">
        <v>391</v>
      </c>
      <c r="G177" s="36">
        <v>478</v>
      </c>
      <c r="H177" s="36">
        <v>625</v>
      </c>
      <c r="I177" s="36">
        <v>647</v>
      </c>
      <c r="J177" s="36">
        <v>901</v>
      </c>
      <c r="K177" s="36">
        <v>1254</v>
      </c>
      <c r="L177" s="36">
        <v>1439</v>
      </c>
      <c r="M177" s="36">
        <v>1236</v>
      </c>
      <c r="N177" s="36">
        <v>1326</v>
      </c>
      <c r="O177" s="36">
        <v>1255</v>
      </c>
      <c r="P177" s="36">
        <v>1045</v>
      </c>
      <c r="Q177" s="36">
        <v>959</v>
      </c>
      <c r="R177" s="36">
        <v>1166</v>
      </c>
      <c r="S177" s="36">
        <v>1447</v>
      </c>
      <c r="T177" s="36">
        <v>1431</v>
      </c>
      <c r="U177" s="36">
        <v>1753</v>
      </c>
      <c r="V177" s="36">
        <v>1992</v>
      </c>
      <c r="W177" s="36">
        <v>2449</v>
      </c>
      <c r="X177" s="36">
        <v>2623</v>
      </c>
      <c r="Y177" s="36">
        <v>2629</v>
      </c>
      <c r="DA177" s="60" t="s">
        <v>1222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1223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1224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X5" s="52">
        <v>0</v>
      </c>
      <c r="Y5" s="52">
        <v>0</v>
      </c>
      <c r="DA5" s="63" t="s">
        <v>1225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X8" s="52">
        <v>0</v>
      </c>
      <c r="Y8" s="52">
        <v>0</v>
      </c>
      <c r="DA8" s="63" t="s">
        <v>1226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X10" s="52">
        <v>0</v>
      </c>
      <c r="Y10" s="52">
        <v>0</v>
      </c>
      <c r="DA10" s="63" t="s">
        <v>1227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1228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1229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X15" s="52">
        <v>0</v>
      </c>
      <c r="Y15" s="52">
        <v>0</v>
      </c>
      <c r="DA15" s="63" t="s">
        <v>1230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1231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1232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1233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X22" s="36">
        <v>0</v>
      </c>
      <c r="Y22" s="36">
        <v>0</v>
      </c>
      <c r="DA22" s="60" t="s">
        <v>1234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1235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4557</v>
      </c>
      <c r="D26" s="52">
        <v>6139</v>
      </c>
      <c r="E26" s="52">
        <v>5296</v>
      </c>
      <c r="F26" s="52">
        <v>4715</v>
      </c>
      <c r="G26" s="52">
        <v>2670</v>
      </c>
      <c r="H26" s="52">
        <v>0</v>
      </c>
      <c r="I26" s="52">
        <v>0</v>
      </c>
      <c r="J26" s="52">
        <v>2762</v>
      </c>
      <c r="K26" s="52">
        <v>4558</v>
      </c>
      <c r="L26" s="52">
        <v>7575</v>
      </c>
      <c r="M26" s="52">
        <v>7533</v>
      </c>
      <c r="N26" s="52">
        <v>7358</v>
      </c>
      <c r="O26" s="52">
        <v>5857</v>
      </c>
      <c r="P26" s="52">
        <v>2125</v>
      </c>
      <c r="Q26" s="52">
        <v>574</v>
      </c>
      <c r="R26" s="52">
        <v>146</v>
      </c>
      <c r="S26" s="52">
        <v>0</v>
      </c>
      <c r="T26" s="52">
        <v>0</v>
      </c>
      <c r="U26" s="52">
        <v>0</v>
      </c>
      <c r="V26" s="52">
        <v>2743</v>
      </c>
      <c r="W26" s="52">
        <v>6014</v>
      </c>
      <c r="X26" s="52">
        <v>6840</v>
      </c>
      <c r="Y26" s="52">
        <v>6184</v>
      </c>
      <c r="DA26" s="63" t="s">
        <v>1236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3660</v>
      </c>
      <c r="D29" s="52">
        <v>3535</v>
      </c>
      <c r="E29" s="52">
        <v>5990</v>
      </c>
      <c r="F29" s="52">
        <v>6813</v>
      </c>
      <c r="G29" s="52">
        <v>8719</v>
      </c>
      <c r="H29" s="52">
        <v>4719</v>
      </c>
      <c r="I29" s="52">
        <v>4676</v>
      </c>
      <c r="J29" s="52">
        <v>3012</v>
      </c>
      <c r="K29" s="52">
        <v>4613</v>
      </c>
      <c r="L29" s="52">
        <v>8372</v>
      </c>
      <c r="M29" s="52">
        <v>10885</v>
      </c>
      <c r="N29" s="52">
        <v>11291</v>
      </c>
      <c r="O29" s="52">
        <v>9463</v>
      </c>
      <c r="P29" s="52">
        <v>5628</v>
      </c>
      <c r="Q29" s="52">
        <v>3679</v>
      </c>
      <c r="R29" s="52">
        <v>2452</v>
      </c>
      <c r="S29" s="52">
        <v>2190</v>
      </c>
      <c r="T29" s="52">
        <v>1402</v>
      </c>
      <c r="U29" s="52">
        <v>2531</v>
      </c>
      <c r="V29" s="52">
        <v>4317</v>
      </c>
      <c r="W29" s="52">
        <v>7362</v>
      </c>
      <c r="X29" s="52">
        <v>7490</v>
      </c>
      <c r="Y29" s="52">
        <v>7924</v>
      </c>
      <c r="DA29" s="63" t="s">
        <v>1237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v>509</v>
      </c>
      <c r="D31" s="52">
        <v>402</v>
      </c>
      <c r="E31" s="52">
        <v>383</v>
      </c>
      <c r="F31" s="52">
        <v>352</v>
      </c>
      <c r="G31" s="52">
        <v>342</v>
      </c>
      <c r="H31" s="52">
        <v>164</v>
      </c>
      <c r="I31" s="52">
        <v>133</v>
      </c>
      <c r="J31" s="52">
        <v>164</v>
      </c>
      <c r="K31" s="52">
        <v>310</v>
      </c>
      <c r="L31" s="52">
        <v>431</v>
      </c>
      <c r="M31" s="52">
        <v>408</v>
      </c>
      <c r="N31" s="52">
        <v>412</v>
      </c>
      <c r="O31" s="52">
        <v>122</v>
      </c>
      <c r="P31" s="52">
        <v>117</v>
      </c>
      <c r="Q31" s="52">
        <v>119</v>
      </c>
      <c r="R31" s="52">
        <v>159</v>
      </c>
      <c r="S31" s="52">
        <v>122</v>
      </c>
      <c r="T31" s="52">
        <v>117</v>
      </c>
      <c r="U31" s="52">
        <v>231</v>
      </c>
      <c r="V31" s="52">
        <v>308</v>
      </c>
      <c r="W31" s="52">
        <v>360</v>
      </c>
      <c r="X31" s="52">
        <v>299</v>
      </c>
      <c r="Y31" s="52">
        <v>153</v>
      </c>
      <c r="DA31" s="63" t="s">
        <v>1238</v>
      </c>
    </row>
    <row r="32" spans="1:105" ht="12" customHeight="1" x14ac:dyDescent="0.25">
      <c r="A32" s="97" t="s">
        <v>140</v>
      </c>
      <c r="B32" s="52"/>
      <c r="C32" s="52">
        <v>65</v>
      </c>
      <c r="D32" s="52">
        <v>0</v>
      </c>
      <c r="E32" s="52">
        <v>0</v>
      </c>
      <c r="F32" s="52">
        <v>0</v>
      </c>
      <c r="G32" s="52">
        <v>0</v>
      </c>
      <c r="H32" s="52">
        <v>14</v>
      </c>
      <c r="I32" s="52">
        <v>18</v>
      </c>
      <c r="J32" s="52">
        <v>18</v>
      </c>
      <c r="K32" s="52">
        <v>18</v>
      </c>
      <c r="L32" s="52">
        <v>19</v>
      </c>
      <c r="M32" s="52">
        <v>7</v>
      </c>
      <c r="N32" s="52">
        <v>53</v>
      </c>
      <c r="O32" s="52">
        <v>233</v>
      </c>
      <c r="P32" s="52">
        <v>82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35</v>
      </c>
      <c r="W32" s="52">
        <v>139</v>
      </c>
      <c r="X32" s="52">
        <v>93</v>
      </c>
      <c r="Y32" s="52">
        <v>74</v>
      </c>
      <c r="DA32" s="63" t="s">
        <v>1239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/>
      <c r="C35" s="52">
        <v>64</v>
      </c>
      <c r="D35" s="52">
        <v>0</v>
      </c>
      <c r="E35" s="52">
        <v>0</v>
      </c>
      <c r="F35" s="52">
        <v>0</v>
      </c>
      <c r="G35" s="52">
        <v>0</v>
      </c>
      <c r="H35" s="52">
        <v>22</v>
      </c>
      <c r="I35" s="52">
        <v>0</v>
      </c>
      <c r="J35" s="52">
        <v>0</v>
      </c>
      <c r="K35" s="52">
        <v>11</v>
      </c>
      <c r="L35" s="52">
        <v>0</v>
      </c>
      <c r="M35" s="52">
        <v>0</v>
      </c>
      <c r="N35" s="52">
        <v>0</v>
      </c>
      <c r="O35" s="52">
        <v>630</v>
      </c>
      <c r="P35" s="52">
        <v>226</v>
      </c>
      <c r="Q35" s="52">
        <v>0</v>
      </c>
      <c r="R35" s="52">
        <v>0</v>
      </c>
      <c r="S35" s="52">
        <v>0</v>
      </c>
      <c r="T35" s="52">
        <v>0</v>
      </c>
      <c r="U35" s="52">
        <v>136</v>
      </c>
      <c r="V35" s="52">
        <v>0</v>
      </c>
      <c r="W35" s="52">
        <v>1589</v>
      </c>
      <c r="X35" s="52">
        <v>0</v>
      </c>
      <c r="Y35" s="52">
        <v>251</v>
      </c>
      <c r="DA35" s="63" t="s">
        <v>1240</v>
      </c>
    </row>
    <row r="36" spans="1:105" ht="12" customHeight="1" x14ac:dyDescent="0.25">
      <c r="A36" s="97" t="s">
        <v>121</v>
      </c>
      <c r="B36" s="52"/>
      <c r="C36" s="52">
        <v>8077</v>
      </c>
      <c r="D36" s="52">
        <v>9908</v>
      </c>
      <c r="E36" s="52">
        <v>9200</v>
      </c>
      <c r="F36" s="52">
        <v>8974</v>
      </c>
      <c r="G36" s="52">
        <v>7563</v>
      </c>
      <c r="H36" s="52">
        <v>2294</v>
      </c>
      <c r="I36" s="52">
        <v>4337</v>
      </c>
      <c r="J36" s="52">
        <v>5490</v>
      </c>
      <c r="K36" s="52">
        <v>8895</v>
      </c>
      <c r="L36" s="52">
        <v>11759</v>
      </c>
      <c r="M36" s="52">
        <v>10688</v>
      </c>
      <c r="N36" s="52">
        <v>9529</v>
      </c>
      <c r="O36" s="52">
        <v>6659</v>
      </c>
      <c r="P36" s="52">
        <v>3368</v>
      </c>
      <c r="Q36" s="52">
        <v>3648</v>
      </c>
      <c r="R36" s="52">
        <v>4969</v>
      </c>
      <c r="S36" s="52">
        <v>4267</v>
      </c>
      <c r="T36" s="52">
        <v>4307</v>
      </c>
      <c r="U36" s="52">
        <v>5835</v>
      </c>
      <c r="V36" s="52">
        <v>7382</v>
      </c>
      <c r="W36" s="52">
        <v>6895</v>
      </c>
      <c r="X36" s="52">
        <v>7781</v>
      </c>
      <c r="Y36" s="52">
        <v>6555</v>
      </c>
      <c r="DA36" s="63" t="s">
        <v>1241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4869</v>
      </c>
      <c r="D40" s="52">
        <v>6140</v>
      </c>
      <c r="E40" s="52">
        <v>6015</v>
      </c>
      <c r="F40" s="52">
        <v>5587</v>
      </c>
      <c r="G40" s="52">
        <v>4989</v>
      </c>
      <c r="H40" s="52">
        <v>1697</v>
      </c>
      <c r="I40" s="52">
        <v>3052</v>
      </c>
      <c r="J40" s="52">
        <v>3821</v>
      </c>
      <c r="K40" s="52">
        <v>5257</v>
      </c>
      <c r="L40" s="52">
        <v>7544</v>
      </c>
      <c r="M40" s="52">
        <v>7122</v>
      </c>
      <c r="N40" s="52">
        <v>6816</v>
      </c>
      <c r="O40" s="52">
        <v>4011</v>
      </c>
      <c r="P40" s="52">
        <v>1756</v>
      </c>
      <c r="Q40" s="52">
        <v>2137</v>
      </c>
      <c r="R40" s="52">
        <v>2826</v>
      </c>
      <c r="S40" s="52">
        <v>2372</v>
      </c>
      <c r="T40" s="52">
        <v>2178</v>
      </c>
      <c r="U40" s="52">
        <v>3603</v>
      </c>
      <c r="V40" s="52">
        <v>4185</v>
      </c>
      <c r="W40" s="52">
        <v>4805</v>
      </c>
      <c r="X40" s="52">
        <v>5236</v>
      </c>
      <c r="Y40" s="52">
        <v>5216</v>
      </c>
      <c r="DA40" s="63" t="s">
        <v>1242</v>
      </c>
    </row>
    <row r="41" spans="1:105" ht="12" customHeight="1" x14ac:dyDescent="0.25">
      <c r="A41" s="109" t="s">
        <v>120</v>
      </c>
      <c r="B41" s="36"/>
      <c r="C41" s="36">
        <v>3846</v>
      </c>
      <c r="D41" s="36">
        <v>4173</v>
      </c>
      <c r="E41" s="36">
        <v>3568</v>
      </c>
      <c r="F41" s="36">
        <v>3734</v>
      </c>
      <c r="G41" s="36">
        <v>2920</v>
      </c>
      <c r="H41" s="36">
        <v>795</v>
      </c>
      <c r="I41" s="36">
        <v>1437</v>
      </c>
      <c r="J41" s="36">
        <v>1850</v>
      </c>
      <c r="K41" s="36">
        <v>3974</v>
      </c>
      <c r="L41" s="36">
        <v>4671</v>
      </c>
      <c r="M41" s="36">
        <v>3981</v>
      </c>
      <c r="N41" s="36">
        <v>3186</v>
      </c>
      <c r="O41" s="36">
        <v>3634</v>
      </c>
      <c r="P41" s="36">
        <v>2032</v>
      </c>
      <c r="Q41" s="36">
        <v>1638</v>
      </c>
      <c r="R41" s="36">
        <v>2296</v>
      </c>
      <c r="S41" s="36">
        <v>2021</v>
      </c>
      <c r="T41" s="36">
        <v>2234</v>
      </c>
      <c r="U41" s="36">
        <v>2588</v>
      </c>
      <c r="V41" s="36">
        <v>3546</v>
      </c>
      <c r="W41" s="36">
        <v>4172</v>
      </c>
      <c r="X41" s="36">
        <v>2929</v>
      </c>
      <c r="Y41" s="36">
        <v>1824</v>
      </c>
      <c r="DA41" s="60" t="s">
        <v>1243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1244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15151</v>
      </c>
      <c r="D45" s="52">
        <v>12764</v>
      </c>
      <c r="E45" s="52">
        <v>13836</v>
      </c>
      <c r="F45" s="52">
        <v>14144</v>
      </c>
      <c r="G45" s="52">
        <v>15898</v>
      </c>
      <c r="H45" s="52">
        <v>19007</v>
      </c>
      <c r="I45" s="52">
        <v>17021</v>
      </c>
      <c r="J45" s="52">
        <v>24823</v>
      </c>
      <c r="K45" s="52">
        <v>16315</v>
      </c>
      <c r="L45" s="52">
        <v>17524</v>
      </c>
      <c r="M45" s="52">
        <v>16974</v>
      </c>
      <c r="N45" s="52">
        <v>17890</v>
      </c>
      <c r="O45" s="52">
        <v>10574</v>
      </c>
      <c r="P45" s="52">
        <v>8362</v>
      </c>
      <c r="Q45" s="52">
        <v>7803</v>
      </c>
      <c r="R45" s="52">
        <v>4698</v>
      </c>
      <c r="S45" s="52">
        <v>5453</v>
      </c>
      <c r="T45" s="52">
        <v>0</v>
      </c>
      <c r="U45" s="52">
        <v>4851</v>
      </c>
      <c r="V45" s="52">
        <v>11143</v>
      </c>
      <c r="W45" s="52">
        <v>16660</v>
      </c>
      <c r="X45" s="52">
        <v>20483</v>
      </c>
      <c r="Y45" s="52">
        <v>21374</v>
      </c>
      <c r="DA45" s="63" t="s">
        <v>1245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10659</v>
      </c>
      <c r="D48" s="52">
        <v>9748</v>
      </c>
      <c r="E48" s="52">
        <v>15773</v>
      </c>
      <c r="F48" s="52">
        <v>18732</v>
      </c>
      <c r="G48" s="52">
        <v>29623</v>
      </c>
      <c r="H48" s="52">
        <v>33216</v>
      </c>
      <c r="I48" s="52">
        <v>34684</v>
      </c>
      <c r="J48" s="52">
        <v>27148</v>
      </c>
      <c r="K48" s="52">
        <v>27458</v>
      </c>
      <c r="L48" s="52">
        <v>27270</v>
      </c>
      <c r="M48" s="52">
        <v>29476</v>
      </c>
      <c r="N48" s="52">
        <v>30243</v>
      </c>
      <c r="O48" s="52">
        <v>25916</v>
      </c>
      <c r="P48" s="52">
        <v>17697</v>
      </c>
      <c r="Q48" s="52">
        <v>17958</v>
      </c>
      <c r="R48" s="52">
        <v>17667</v>
      </c>
      <c r="S48" s="52">
        <v>16348</v>
      </c>
      <c r="T48" s="52">
        <v>9589</v>
      </c>
      <c r="U48" s="52">
        <v>10696</v>
      </c>
      <c r="V48" s="52">
        <v>16617</v>
      </c>
      <c r="W48" s="52">
        <v>22421</v>
      </c>
      <c r="X48" s="52">
        <v>21354</v>
      </c>
      <c r="Y48" s="52">
        <v>24985</v>
      </c>
      <c r="DA48" s="63" t="s">
        <v>1246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v>420</v>
      </c>
      <c r="D50" s="52">
        <v>524</v>
      </c>
      <c r="E50" s="52">
        <v>515</v>
      </c>
      <c r="F50" s="52">
        <v>607</v>
      </c>
      <c r="G50" s="52">
        <v>762</v>
      </c>
      <c r="H50" s="52">
        <v>1116</v>
      </c>
      <c r="I50" s="52">
        <v>792</v>
      </c>
      <c r="J50" s="52">
        <v>1145</v>
      </c>
      <c r="K50" s="52">
        <v>822</v>
      </c>
      <c r="L50" s="52">
        <v>936</v>
      </c>
      <c r="M50" s="52">
        <v>1391</v>
      </c>
      <c r="N50" s="52">
        <v>1906</v>
      </c>
      <c r="O50" s="52">
        <v>724</v>
      </c>
      <c r="P50" s="52">
        <v>0</v>
      </c>
      <c r="Q50" s="52">
        <v>1433</v>
      </c>
      <c r="R50" s="52">
        <v>871</v>
      </c>
      <c r="S50" s="52">
        <v>1136</v>
      </c>
      <c r="T50" s="52">
        <v>2617</v>
      </c>
      <c r="U50" s="52">
        <v>2834</v>
      </c>
      <c r="V50" s="52">
        <v>1788</v>
      </c>
      <c r="W50" s="52">
        <v>2003</v>
      </c>
      <c r="X50" s="52">
        <v>1112</v>
      </c>
      <c r="Y50" s="52">
        <v>619</v>
      </c>
      <c r="DA50" s="63" t="s">
        <v>1247</v>
      </c>
    </row>
    <row r="51" spans="1:105" ht="12" customHeight="1" x14ac:dyDescent="0.25">
      <c r="A51" s="97" t="s">
        <v>137</v>
      </c>
      <c r="B51" s="52"/>
      <c r="C51" s="52">
        <v>64</v>
      </c>
      <c r="D51" s="52">
        <v>0</v>
      </c>
      <c r="E51" s="52">
        <v>0</v>
      </c>
      <c r="F51" s="52">
        <v>0</v>
      </c>
      <c r="G51" s="52">
        <v>0</v>
      </c>
      <c r="H51" s="52">
        <v>2</v>
      </c>
      <c r="I51" s="52">
        <v>94</v>
      </c>
      <c r="J51" s="52">
        <v>79</v>
      </c>
      <c r="K51" s="52">
        <v>45</v>
      </c>
      <c r="L51" s="52">
        <v>100</v>
      </c>
      <c r="M51" s="52">
        <v>41</v>
      </c>
      <c r="N51" s="52">
        <v>264</v>
      </c>
      <c r="O51" s="52">
        <v>1382</v>
      </c>
      <c r="P51" s="52">
        <v>187</v>
      </c>
      <c r="Q51" s="52">
        <v>0</v>
      </c>
      <c r="R51" s="52">
        <v>0</v>
      </c>
      <c r="S51" s="52">
        <v>0</v>
      </c>
      <c r="T51" s="52">
        <v>0</v>
      </c>
      <c r="U51" s="52">
        <v>134</v>
      </c>
      <c r="V51" s="52">
        <v>0</v>
      </c>
      <c r="W51" s="52">
        <v>0</v>
      </c>
      <c r="X51" s="52">
        <v>618</v>
      </c>
      <c r="Y51" s="52">
        <v>781</v>
      </c>
      <c r="DA51" s="63" t="s">
        <v>1248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/>
      <c r="C54" s="52">
        <v>206</v>
      </c>
      <c r="D54" s="52">
        <v>0</v>
      </c>
      <c r="E54" s="52">
        <v>0</v>
      </c>
      <c r="F54" s="52">
        <v>0</v>
      </c>
      <c r="G54" s="52">
        <v>0</v>
      </c>
      <c r="H54" s="52">
        <v>335</v>
      </c>
      <c r="I54" s="52">
        <v>0</v>
      </c>
      <c r="J54" s="52">
        <v>0</v>
      </c>
      <c r="K54" s="52">
        <v>33</v>
      </c>
      <c r="L54" s="52">
        <v>0</v>
      </c>
      <c r="M54" s="52">
        <v>0</v>
      </c>
      <c r="N54" s="52">
        <v>0</v>
      </c>
      <c r="O54" s="52">
        <v>2124</v>
      </c>
      <c r="P54" s="52">
        <v>1607</v>
      </c>
      <c r="Q54" s="52">
        <v>0</v>
      </c>
      <c r="R54" s="52">
        <v>0</v>
      </c>
      <c r="S54" s="52">
        <v>0</v>
      </c>
      <c r="T54" s="52">
        <v>0</v>
      </c>
      <c r="U54" s="52">
        <v>361</v>
      </c>
      <c r="V54" s="52">
        <v>0</v>
      </c>
      <c r="W54" s="52">
        <v>4227</v>
      </c>
      <c r="X54" s="52">
        <v>0</v>
      </c>
      <c r="Y54" s="52">
        <v>994</v>
      </c>
      <c r="DA54" s="63" t="s">
        <v>1249</v>
      </c>
    </row>
    <row r="55" spans="1:105" ht="12" customHeight="1" x14ac:dyDescent="0.25">
      <c r="A55" s="97" t="s">
        <v>121</v>
      </c>
      <c r="B55" s="52"/>
      <c r="C55" s="52">
        <v>25911</v>
      </c>
      <c r="D55" s="52">
        <v>23734</v>
      </c>
      <c r="E55" s="52">
        <v>25149</v>
      </c>
      <c r="F55" s="52">
        <v>26233</v>
      </c>
      <c r="G55" s="52">
        <v>29534</v>
      </c>
      <c r="H55" s="52">
        <v>34760</v>
      </c>
      <c r="I55" s="52">
        <v>23857</v>
      </c>
      <c r="J55" s="52">
        <v>32104</v>
      </c>
      <c r="K55" s="52">
        <v>28362</v>
      </c>
      <c r="L55" s="52">
        <v>29388</v>
      </c>
      <c r="M55" s="52">
        <v>29433</v>
      </c>
      <c r="N55" s="52">
        <v>30571</v>
      </c>
      <c r="O55" s="52">
        <v>22387</v>
      </c>
      <c r="P55" s="52">
        <v>23690</v>
      </c>
      <c r="Q55" s="52">
        <v>23907</v>
      </c>
      <c r="R55" s="52">
        <v>21487</v>
      </c>
      <c r="S55" s="52">
        <v>19141</v>
      </c>
      <c r="T55" s="52">
        <v>10235</v>
      </c>
      <c r="U55" s="52">
        <v>15215</v>
      </c>
      <c r="V55" s="52">
        <v>20279</v>
      </c>
      <c r="W55" s="52">
        <v>18300</v>
      </c>
      <c r="X55" s="52">
        <v>25448</v>
      </c>
      <c r="Y55" s="52">
        <v>25345</v>
      </c>
      <c r="DA55" s="63" t="s">
        <v>1250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15159</v>
      </c>
      <c r="D59" s="52">
        <v>14761</v>
      </c>
      <c r="E59" s="52">
        <v>16447</v>
      </c>
      <c r="F59" s="52">
        <v>16444</v>
      </c>
      <c r="G59" s="52">
        <v>19525</v>
      </c>
      <c r="H59" s="52">
        <v>25202</v>
      </c>
      <c r="I59" s="52">
        <v>17035</v>
      </c>
      <c r="J59" s="52">
        <v>22503</v>
      </c>
      <c r="K59" s="52">
        <v>16740</v>
      </c>
      <c r="L59" s="52">
        <v>18886</v>
      </c>
      <c r="M59" s="52">
        <v>19904</v>
      </c>
      <c r="N59" s="52">
        <v>22476</v>
      </c>
      <c r="O59" s="52">
        <v>14184</v>
      </c>
      <c r="P59" s="52">
        <v>12015</v>
      </c>
      <c r="Q59" s="52">
        <v>14810</v>
      </c>
      <c r="R59" s="52">
        <v>12800</v>
      </c>
      <c r="S59" s="52">
        <v>11392</v>
      </c>
      <c r="T59" s="52">
        <v>6806</v>
      </c>
      <c r="U59" s="52">
        <v>11534</v>
      </c>
      <c r="V59" s="52">
        <v>12564</v>
      </c>
      <c r="W59" s="52">
        <v>13687</v>
      </c>
      <c r="X59" s="52">
        <v>18038</v>
      </c>
      <c r="Y59" s="52">
        <v>20663</v>
      </c>
      <c r="DA59" s="63" t="s">
        <v>1251</v>
      </c>
    </row>
    <row r="60" spans="1:105" ht="12" customHeight="1" x14ac:dyDescent="0.25">
      <c r="A60" s="109" t="s">
        <v>120</v>
      </c>
      <c r="B60" s="36"/>
      <c r="C60" s="36">
        <v>11976</v>
      </c>
      <c r="D60" s="36">
        <v>10034</v>
      </c>
      <c r="E60" s="36">
        <v>9763</v>
      </c>
      <c r="F60" s="36">
        <v>10983</v>
      </c>
      <c r="G60" s="36">
        <v>11426</v>
      </c>
      <c r="H60" s="36">
        <v>11786</v>
      </c>
      <c r="I60" s="36">
        <v>8018</v>
      </c>
      <c r="J60" s="36">
        <v>10896</v>
      </c>
      <c r="K60" s="36">
        <v>12650</v>
      </c>
      <c r="L60" s="36">
        <v>11679</v>
      </c>
      <c r="M60" s="36">
        <v>11129</v>
      </c>
      <c r="N60" s="36">
        <v>10479</v>
      </c>
      <c r="O60" s="36">
        <v>12893</v>
      </c>
      <c r="P60" s="36">
        <v>13893</v>
      </c>
      <c r="Q60" s="36">
        <v>11371</v>
      </c>
      <c r="R60" s="36">
        <v>10463</v>
      </c>
      <c r="S60" s="36">
        <v>9752</v>
      </c>
      <c r="T60" s="36">
        <v>6932</v>
      </c>
      <c r="U60" s="36">
        <v>8288</v>
      </c>
      <c r="V60" s="36">
        <v>10658</v>
      </c>
      <c r="W60" s="36">
        <v>11889</v>
      </c>
      <c r="X60" s="36">
        <v>10112</v>
      </c>
      <c r="Y60" s="36">
        <v>7220</v>
      </c>
      <c r="DA60" s="60" t="s">
        <v>1252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1253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DA64" s="63" t="s">
        <v>1254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DA67" s="63" t="s">
        <v>1255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DA69" s="63" t="s">
        <v>1256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DA70" s="63" t="s">
        <v>1257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/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0</v>
      </c>
      <c r="R73" s="52">
        <v>0</v>
      </c>
      <c r="S73" s="52">
        <v>0</v>
      </c>
      <c r="T73" s="52">
        <v>0</v>
      </c>
      <c r="U73" s="52">
        <v>0</v>
      </c>
      <c r="V73" s="52">
        <v>0</v>
      </c>
      <c r="W73" s="52">
        <v>0</v>
      </c>
      <c r="X73" s="52">
        <v>0</v>
      </c>
      <c r="Y73" s="52">
        <v>0</v>
      </c>
      <c r="DA73" s="63" t="s">
        <v>1258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X74" s="52">
        <v>0</v>
      </c>
      <c r="Y74" s="52">
        <v>0</v>
      </c>
      <c r="DA74" s="63" t="s">
        <v>1259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0</v>
      </c>
      <c r="Q78" s="52">
        <v>0</v>
      </c>
      <c r="R78" s="52">
        <v>0</v>
      </c>
      <c r="S78" s="52">
        <v>0</v>
      </c>
      <c r="T78" s="52">
        <v>0</v>
      </c>
      <c r="U78" s="52">
        <v>0</v>
      </c>
      <c r="V78" s="52">
        <v>0</v>
      </c>
      <c r="W78" s="52">
        <v>0</v>
      </c>
      <c r="X78" s="52">
        <v>0</v>
      </c>
      <c r="Y78" s="52">
        <v>0</v>
      </c>
      <c r="DA78" s="63" t="s">
        <v>1260</v>
      </c>
    </row>
    <row r="79" spans="1:105" ht="12" customHeight="1" x14ac:dyDescent="0.25">
      <c r="A79" s="109" t="s">
        <v>120</v>
      </c>
      <c r="B79" s="36"/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0</v>
      </c>
      <c r="Q79" s="36">
        <v>0</v>
      </c>
      <c r="R79" s="36">
        <v>0</v>
      </c>
      <c r="S79" s="36">
        <v>0</v>
      </c>
      <c r="T79" s="36">
        <v>0</v>
      </c>
      <c r="U79" s="36">
        <v>0</v>
      </c>
      <c r="V79" s="36">
        <v>0</v>
      </c>
      <c r="W79" s="36">
        <v>0</v>
      </c>
      <c r="X79" s="36">
        <v>0</v>
      </c>
      <c r="Y79" s="36">
        <v>0</v>
      </c>
      <c r="DA79" s="60" t="s">
        <v>1261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1262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610</v>
      </c>
      <c r="D83" s="52">
        <v>812</v>
      </c>
      <c r="E83" s="52">
        <v>1011</v>
      </c>
      <c r="F83" s="52">
        <v>1610</v>
      </c>
      <c r="G83" s="52">
        <v>2269</v>
      </c>
      <c r="H83" s="52">
        <v>3300</v>
      </c>
      <c r="I83" s="52">
        <v>5096</v>
      </c>
      <c r="J83" s="52">
        <v>6235</v>
      </c>
      <c r="K83" s="52">
        <v>4492</v>
      </c>
      <c r="L83" s="52">
        <v>1625</v>
      </c>
      <c r="M83" s="52">
        <v>2697</v>
      </c>
      <c r="N83" s="52">
        <v>3359</v>
      </c>
      <c r="O83" s="52">
        <v>3984</v>
      </c>
      <c r="P83" s="52">
        <v>3084</v>
      </c>
      <c r="Q83" s="52">
        <v>6885</v>
      </c>
      <c r="R83" s="52">
        <v>6849</v>
      </c>
      <c r="S83" s="52">
        <v>7291</v>
      </c>
      <c r="T83" s="52">
        <v>4054</v>
      </c>
      <c r="U83" s="52">
        <v>2453</v>
      </c>
      <c r="V83" s="52">
        <v>3465</v>
      </c>
      <c r="W83" s="52">
        <v>4424</v>
      </c>
      <c r="X83" s="52">
        <v>5634</v>
      </c>
      <c r="Y83" s="52">
        <v>6123</v>
      </c>
      <c r="DA83" s="63" t="s">
        <v>1263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319</v>
      </c>
      <c r="D86" s="52">
        <v>350</v>
      </c>
      <c r="E86" s="52">
        <v>870</v>
      </c>
      <c r="F86" s="52">
        <v>1355</v>
      </c>
      <c r="G86" s="52">
        <v>2598</v>
      </c>
      <c r="H86" s="52">
        <v>3503</v>
      </c>
      <c r="I86" s="52">
        <v>5669</v>
      </c>
      <c r="J86" s="52">
        <v>6134</v>
      </c>
      <c r="K86" s="52">
        <v>6284</v>
      </c>
      <c r="L86" s="52">
        <v>4913</v>
      </c>
      <c r="M86" s="52">
        <v>3854</v>
      </c>
      <c r="N86" s="52">
        <v>4723</v>
      </c>
      <c r="O86" s="52">
        <v>4972</v>
      </c>
      <c r="P86" s="52">
        <v>4367</v>
      </c>
      <c r="Q86" s="52">
        <v>5872</v>
      </c>
      <c r="R86" s="52">
        <v>8991</v>
      </c>
      <c r="S86" s="52">
        <v>8822</v>
      </c>
      <c r="T86" s="52">
        <v>6120</v>
      </c>
      <c r="U86" s="52">
        <v>5457</v>
      </c>
      <c r="V86" s="52">
        <v>5953</v>
      </c>
      <c r="W86" s="52">
        <v>7207</v>
      </c>
      <c r="X86" s="52">
        <v>6678</v>
      </c>
      <c r="Y86" s="52">
        <v>8185</v>
      </c>
      <c r="DA86" s="63" t="s">
        <v>1264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v>5</v>
      </c>
      <c r="D88" s="52">
        <v>12</v>
      </c>
      <c r="E88" s="52">
        <v>13</v>
      </c>
      <c r="F88" s="52">
        <v>22</v>
      </c>
      <c r="G88" s="52">
        <v>30</v>
      </c>
      <c r="H88" s="52">
        <v>48</v>
      </c>
      <c r="I88" s="52">
        <v>70</v>
      </c>
      <c r="J88" s="52">
        <v>82</v>
      </c>
      <c r="K88" s="52">
        <v>61</v>
      </c>
      <c r="L88" s="52">
        <v>25</v>
      </c>
      <c r="M88" s="52">
        <v>28</v>
      </c>
      <c r="N88" s="52">
        <v>39</v>
      </c>
      <c r="O88" s="52">
        <v>1</v>
      </c>
      <c r="P88" s="52">
        <v>0</v>
      </c>
      <c r="Q88" s="52">
        <v>26</v>
      </c>
      <c r="R88" s="52">
        <v>28</v>
      </c>
      <c r="S88" s="52">
        <v>39</v>
      </c>
      <c r="T88" s="52">
        <v>56</v>
      </c>
      <c r="U88" s="52">
        <v>48</v>
      </c>
      <c r="V88" s="52">
        <v>55</v>
      </c>
      <c r="W88" s="52">
        <v>53</v>
      </c>
      <c r="X88" s="52">
        <v>46</v>
      </c>
      <c r="Y88" s="52">
        <v>0</v>
      </c>
      <c r="DA88" s="63" t="s">
        <v>1265</v>
      </c>
    </row>
    <row r="89" spans="1:105" ht="12" customHeight="1" x14ac:dyDescent="0.25">
      <c r="A89" s="97" t="s">
        <v>131</v>
      </c>
      <c r="B89" s="52"/>
      <c r="C89" s="52">
        <v>1</v>
      </c>
      <c r="D89" s="52">
        <v>0</v>
      </c>
      <c r="E89" s="52">
        <v>0</v>
      </c>
      <c r="F89" s="52">
        <v>0</v>
      </c>
      <c r="G89" s="52">
        <v>1</v>
      </c>
      <c r="H89" s="52">
        <v>0</v>
      </c>
      <c r="I89" s="52">
        <v>3</v>
      </c>
      <c r="J89" s="52">
        <v>9</v>
      </c>
      <c r="K89" s="52">
        <v>4</v>
      </c>
      <c r="L89" s="52">
        <v>0</v>
      </c>
      <c r="M89" s="52">
        <v>0</v>
      </c>
      <c r="N89" s="52">
        <v>10</v>
      </c>
      <c r="O89" s="52">
        <v>65</v>
      </c>
      <c r="P89" s="52">
        <v>14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X89" s="52">
        <v>0</v>
      </c>
      <c r="Y89" s="52">
        <v>6</v>
      </c>
      <c r="DA89" s="63" t="s">
        <v>1266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/>
      <c r="C92" s="52">
        <v>54</v>
      </c>
      <c r="D92" s="52">
        <v>45</v>
      </c>
      <c r="E92" s="52">
        <v>55</v>
      </c>
      <c r="F92" s="52">
        <v>73</v>
      </c>
      <c r="G92" s="52">
        <v>116</v>
      </c>
      <c r="H92" s="52">
        <v>255</v>
      </c>
      <c r="I92" s="52">
        <v>164</v>
      </c>
      <c r="J92" s="52">
        <v>197</v>
      </c>
      <c r="K92" s="52">
        <v>185</v>
      </c>
      <c r="L92" s="52">
        <v>108</v>
      </c>
      <c r="M92" s="52">
        <v>171</v>
      </c>
      <c r="N92" s="52">
        <v>242</v>
      </c>
      <c r="O92" s="52">
        <v>113</v>
      </c>
      <c r="P92" s="52">
        <v>214</v>
      </c>
      <c r="Q92" s="52">
        <v>363</v>
      </c>
      <c r="R92" s="52">
        <v>340</v>
      </c>
      <c r="S92" s="52">
        <v>282</v>
      </c>
      <c r="T92" s="52">
        <v>171</v>
      </c>
      <c r="U92" s="52">
        <v>218</v>
      </c>
      <c r="V92" s="52">
        <v>301</v>
      </c>
      <c r="W92" s="52">
        <v>365</v>
      </c>
      <c r="X92" s="52">
        <v>400</v>
      </c>
      <c r="Y92" s="52">
        <v>266</v>
      </c>
      <c r="DA92" s="63" t="s">
        <v>1267</v>
      </c>
    </row>
    <row r="93" spans="1:105" ht="12" customHeight="1" x14ac:dyDescent="0.25">
      <c r="A93" s="97" t="s">
        <v>123</v>
      </c>
      <c r="B93" s="52"/>
      <c r="C93" s="52">
        <v>8</v>
      </c>
      <c r="D93" s="52">
        <v>0</v>
      </c>
      <c r="E93" s="52">
        <v>0</v>
      </c>
      <c r="F93" s="52">
        <v>0</v>
      </c>
      <c r="G93" s="52">
        <v>0</v>
      </c>
      <c r="H93" s="52">
        <v>19</v>
      </c>
      <c r="I93" s="52">
        <v>19</v>
      </c>
      <c r="J93" s="52">
        <v>18</v>
      </c>
      <c r="K93" s="52">
        <v>8</v>
      </c>
      <c r="L93" s="52">
        <v>2</v>
      </c>
      <c r="M93" s="52">
        <v>2</v>
      </c>
      <c r="N93" s="52">
        <v>29</v>
      </c>
      <c r="O93" s="52">
        <v>219</v>
      </c>
      <c r="P93" s="52">
        <v>154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29</v>
      </c>
      <c r="W93" s="52">
        <v>143</v>
      </c>
      <c r="X93" s="52">
        <v>114</v>
      </c>
      <c r="Y93" s="52">
        <v>128</v>
      </c>
      <c r="DA93" s="63" t="s">
        <v>1268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/>
      <c r="C96" s="52">
        <v>6</v>
      </c>
      <c r="D96" s="52">
        <v>0</v>
      </c>
      <c r="E96" s="52">
        <v>0</v>
      </c>
      <c r="F96" s="52">
        <v>0</v>
      </c>
      <c r="G96" s="52">
        <v>0</v>
      </c>
      <c r="H96" s="52">
        <v>31</v>
      </c>
      <c r="I96" s="52">
        <v>0</v>
      </c>
      <c r="J96" s="52">
        <v>0</v>
      </c>
      <c r="K96" s="52">
        <v>5</v>
      </c>
      <c r="L96" s="52">
        <v>0</v>
      </c>
      <c r="M96" s="52">
        <v>0</v>
      </c>
      <c r="N96" s="52">
        <v>0</v>
      </c>
      <c r="O96" s="52">
        <v>591</v>
      </c>
      <c r="P96" s="52">
        <v>408</v>
      </c>
      <c r="Q96" s="52">
        <v>0</v>
      </c>
      <c r="R96" s="52">
        <v>0</v>
      </c>
      <c r="S96" s="52">
        <v>0</v>
      </c>
      <c r="T96" s="52">
        <v>0</v>
      </c>
      <c r="U96" s="52">
        <v>122</v>
      </c>
      <c r="V96" s="52">
        <v>0</v>
      </c>
      <c r="W96" s="52">
        <v>1618</v>
      </c>
      <c r="X96" s="52">
        <v>0</v>
      </c>
      <c r="Y96" s="52">
        <v>431</v>
      </c>
      <c r="DA96" s="63" t="s">
        <v>1269</v>
      </c>
    </row>
    <row r="97" spans="1:105" ht="12" customHeight="1" x14ac:dyDescent="0.25">
      <c r="A97" s="97" t="s">
        <v>121</v>
      </c>
      <c r="B97" s="52"/>
      <c r="C97" s="52">
        <v>881</v>
      </c>
      <c r="D97" s="52">
        <v>1102</v>
      </c>
      <c r="E97" s="52">
        <v>1298</v>
      </c>
      <c r="F97" s="52">
        <v>1909</v>
      </c>
      <c r="G97" s="52">
        <v>2586</v>
      </c>
      <c r="H97" s="52">
        <v>3546</v>
      </c>
      <c r="I97" s="52">
        <v>5251</v>
      </c>
      <c r="J97" s="52">
        <v>6514</v>
      </c>
      <c r="K97" s="52">
        <v>5248</v>
      </c>
      <c r="L97" s="52">
        <v>2905</v>
      </c>
      <c r="M97" s="52">
        <v>4443</v>
      </c>
      <c r="N97" s="52">
        <v>5642</v>
      </c>
      <c r="O97" s="52">
        <v>6243</v>
      </c>
      <c r="P97" s="52">
        <v>6059</v>
      </c>
      <c r="Q97" s="52">
        <v>10712</v>
      </c>
      <c r="R97" s="52">
        <v>10387</v>
      </c>
      <c r="S97" s="52">
        <v>10019</v>
      </c>
      <c r="T97" s="52">
        <v>6541</v>
      </c>
      <c r="U97" s="52">
        <v>5562</v>
      </c>
      <c r="V97" s="52">
        <v>7247</v>
      </c>
      <c r="W97" s="52">
        <v>7001</v>
      </c>
      <c r="X97" s="52">
        <v>10125</v>
      </c>
      <c r="Y97" s="52">
        <v>11073</v>
      </c>
      <c r="DA97" s="63" t="s">
        <v>1270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X101" s="52">
        <v>0</v>
      </c>
      <c r="Y101" s="52">
        <v>0</v>
      </c>
      <c r="DA101" s="63" t="s">
        <v>1271</v>
      </c>
    </row>
    <row r="102" spans="1:105" ht="12" customHeight="1" x14ac:dyDescent="0.25">
      <c r="A102" s="97" t="s">
        <v>50</v>
      </c>
      <c r="B102" s="52"/>
      <c r="C102" s="52">
        <v>534</v>
      </c>
      <c r="D102" s="52">
        <v>690</v>
      </c>
      <c r="E102" s="52">
        <v>859</v>
      </c>
      <c r="F102" s="52">
        <v>1206</v>
      </c>
      <c r="G102" s="52">
        <v>1728</v>
      </c>
      <c r="H102" s="52">
        <v>2661</v>
      </c>
      <c r="I102" s="52">
        <v>3744</v>
      </c>
      <c r="J102" s="52">
        <v>4596</v>
      </c>
      <c r="K102" s="52">
        <v>3141</v>
      </c>
      <c r="L102" s="52">
        <v>1892</v>
      </c>
      <c r="M102" s="52">
        <v>2993</v>
      </c>
      <c r="N102" s="52">
        <v>4082</v>
      </c>
      <c r="O102" s="52">
        <v>3809</v>
      </c>
      <c r="P102" s="52">
        <v>3189</v>
      </c>
      <c r="Q102" s="52">
        <v>6319</v>
      </c>
      <c r="R102" s="52">
        <v>5950</v>
      </c>
      <c r="S102" s="52">
        <v>5596</v>
      </c>
      <c r="T102" s="52">
        <v>3364</v>
      </c>
      <c r="U102" s="52">
        <v>3487</v>
      </c>
      <c r="V102" s="52">
        <v>4149</v>
      </c>
      <c r="W102" s="52">
        <v>4917</v>
      </c>
      <c r="X102" s="52">
        <v>6871</v>
      </c>
      <c r="Y102" s="52">
        <v>8839</v>
      </c>
      <c r="DA102" s="63" t="s">
        <v>1272</v>
      </c>
    </row>
    <row r="103" spans="1:105" ht="12" customHeight="1" x14ac:dyDescent="0.25">
      <c r="A103" s="109" t="s">
        <v>120</v>
      </c>
      <c r="B103" s="36"/>
      <c r="C103" s="36">
        <v>423</v>
      </c>
      <c r="D103" s="36">
        <v>470</v>
      </c>
      <c r="E103" s="36">
        <v>510</v>
      </c>
      <c r="F103" s="36">
        <v>804</v>
      </c>
      <c r="G103" s="36">
        <v>1009</v>
      </c>
      <c r="H103" s="36">
        <v>1245</v>
      </c>
      <c r="I103" s="36">
        <v>1762</v>
      </c>
      <c r="J103" s="36">
        <v>2227</v>
      </c>
      <c r="K103" s="36">
        <v>2372</v>
      </c>
      <c r="L103" s="36">
        <v>1168</v>
      </c>
      <c r="M103" s="36">
        <v>1671</v>
      </c>
      <c r="N103" s="36">
        <v>1910</v>
      </c>
      <c r="O103" s="36">
        <v>3453</v>
      </c>
      <c r="P103" s="36">
        <v>3709</v>
      </c>
      <c r="Q103" s="36">
        <v>4846</v>
      </c>
      <c r="R103" s="36">
        <v>4851</v>
      </c>
      <c r="S103" s="36">
        <v>4782</v>
      </c>
      <c r="T103" s="36">
        <v>3446</v>
      </c>
      <c r="U103" s="36">
        <v>2505</v>
      </c>
      <c r="V103" s="36">
        <v>3524</v>
      </c>
      <c r="W103" s="36">
        <v>4262</v>
      </c>
      <c r="X103" s="36">
        <v>3857</v>
      </c>
      <c r="Y103" s="36">
        <v>3085</v>
      </c>
      <c r="DA103" s="60" t="s">
        <v>1273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1274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1275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1276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1277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1278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1279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1280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1281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1282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1283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X126" s="52">
        <v>0</v>
      </c>
      <c r="Y126" s="52">
        <v>0</v>
      </c>
      <c r="DA126" s="63" t="s">
        <v>1284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X129" s="52">
        <v>0</v>
      </c>
      <c r="Y129" s="52">
        <v>0</v>
      </c>
      <c r="DA129" s="63" t="s">
        <v>1285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X131" s="52">
        <v>0</v>
      </c>
      <c r="Y131" s="52">
        <v>0</v>
      </c>
      <c r="DA131" s="63" t="s">
        <v>1286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X132" s="52">
        <v>0</v>
      </c>
      <c r="Y132" s="52">
        <v>0</v>
      </c>
      <c r="DA132" s="63" t="s">
        <v>1287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/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0</v>
      </c>
      <c r="U135" s="52">
        <v>0</v>
      </c>
      <c r="V135" s="52">
        <v>0</v>
      </c>
      <c r="W135" s="52">
        <v>0</v>
      </c>
      <c r="X135" s="52">
        <v>0</v>
      </c>
      <c r="Y135" s="52">
        <v>0</v>
      </c>
      <c r="DA135" s="63" t="s">
        <v>1288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X136" s="52">
        <v>0</v>
      </c>
      <c r="Y136" s="52">
        <v>0</v>
      </c>
      <c r="DA136" s="63" t="s">
        <v>1289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X140" s="52">
        <v>0</v>
      </c>
      <c r="Y140" s="52">
        <v>0</v>
      </c>
      <c r="DA140" s="63" t="s">
        <v>1290</v>
      </c>
    </row>
    <row r="141" spans="1:105" ht="12" customHeight="1" x14ac:dyDescent="0.25">
      <c r="A141" s="109" t="s">
        <v>120</v>
      </c>
      <c r="B141" s="36"/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X141" s="36">
        <v>0</v>
      </c>
      <c r="Y141" s="36">
        <v>0</v>
      </c>
      <c r="DA141" s="60" t="s">
        <v>1291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1292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53</v>
      </c>
      <c r="D145" s="52">
        <v>117</v>
      </c>
      <c r="E145" s="52">
        <v>118</v>
      </c>
      <c r="F145" s="52">
        <v>123</v>
      </c>
      <c r="G145" s="52">
        <v>224</v>
      </c>
      <c r="H145" s="52">
        <v>415</v>
      </c>
      <c r="I145" s="52">
        <v>636</v>
      </c>
      <c r="J145" s="52">
        <v>1048</v>
      </c>
      <c r="K145" s="52">
        <v>1482</v>
      </c>
      <c r="L145" s="52">
        <v>2649</v>
      </c>
      <c r="M145" s="52">
        <v>2555</v>
      </c>
      <c r="N145" s="52">
        <v>3072</v>
      </c>
      <c r="O145" s="52">
        <v>2109</v>
      </c>
      <c r="P145" s="52">
        <v>1109</v>
      </c>
      <c r="Q145" s="52">
        <v>1070</v>
      </c>
      <c r="R145" s="52">
        <v>4187</v>
      </c>
      <c r="S145" s="52">
        <v>13161</v>
      </c>
      <c r="T145" s="52">
        <v>27472</v>
      </c>
      <c r="U145" s="52">
        <v>14247</v>
      </c>
      <c r="V145" s="52">
        <v>7923</v>
      </c>
      <c r="W145" s="52">
        <v>4330</v>
      </c>
      <c r="X145" s="52">
        <v>4518</v>
      </c>
      <c r="Y145" s="52">
        <v>4779</v>
      </c>
      <c r="DA145" s="63" t="s">
        <v>1293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47</v>
      </c>
      <c r="D147" s="52">
        <v>142</v>
      </c>
      <c r="E147" s="52">
        <v>129</v>
      </c>
      <c r="F147" s="52">
        <v>236</v>
      </c>
      <c r="G147" s="52">
        <v>422</v>
      </c>
      <c r="H147" s="52">
        <v>417</v>
      </c>
      <c r="I147" s="52">
        <v>785</v>
      </c>
      <c r="J147" s="52">
        <v>1542</v>
      </c>
      <c r="K147" s="52">
        <v>1584</v>
      </c>
      <c r="L147" s="52">
        <v>3031</v>
      </c>
      <c r="M147" s="52">
        <v>2967</v>
      </c>
      <c r="N147" s="52">
        <v>3965</v>
      </c>
      <c r="O147" s="52">
        <v>2657</v>
      </c>
      <c r="P147" s="52">
        <v>2366</v>
      </c>
      <c r="Q147" s="52">
        <v>2404</v>
      </c>
      <c r="R147" s="52">
        <v>6529</v>
      </c>
      <c r="S147" s="52">
        <v>16367</v>
      </c>
      <c r="T147" s="52">
        <v>30604</v>
      </c>
      <c r="U147" s="52">
        <v>21530</v>
      </c>
      <c r="V147" s="52">
        <v>13165</v>
      </c>
      <c r="W147" s="52">
        <v>8614</v>
      </c>
      <c r="X147" s="52">
        <v>8676</v>
      </c>
      <c r="Y147" s="52">
        <v>13337</v>
      </c>
      <c r="DA147" s="63" t="s">
        <v>1294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v>5</v>
      </c>
      <c r="D149" s="52">
        <v>5</v>
      </c>
      <c r="E149" s="52">
        <v>5</v>
      </c>
      <c r="F149" s="52">
        <v>5</v>
      </c>
      <c r="G149" s="52">
        <v>11</v>
      </c>
      <c r="H149" s="52">
        <v>28</v>
      </c>
      <c r="I149" s="52">
        <v>19</v>
      </c>
      <c r="J149" s="52">
        <v>30</v>
      </c>
      <c r="K149" s="52">
        <v>49</v>
      </c>
      <c r="L149" s="52">
        <v>96</v>
      </c>
      <c r="M149" s="52">
        <v>103</v>
      </c>
      <c r="N149" s="52">
        <v>146</v>
      </c>
      <c r="O149" s="52">
        <v>45</v>
      </c>
      <c r="P149" s="52">
        <v>60</v>
      </c>
      <c r="Q149" s="52">
        <v>75</v>
      </c>
      <c r="R149" s="52">
        <v>187</v>
      </c>
      <c r="S149" s="52">
        <v>425</v>
      </c>
      <c r="T149" s="52">
        <v>795</v>
      </c>
      <c r="U149" s="52">
        <v>617</v>
      </c>
      <c r="V149" s="52">
        <v>417</v>
      </c>
      <c r="W149" s="52">
        <v>317</v>
      </c>
      <c r="X149" s="52">
        <v>368</v>
      </c>
      <c r="Y149" s="52">
        <v>283</v>
      </c>
      <c r="DA149" s="63" t="s">
        <v>1295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2</v>
      </c>
      <c r="I150" s="52">
        <v>2</v>
      </c>
      <c r="J150" s="52">
        <v>3</v>
      </c>
      <c r="K150" s="52">
        <v>3</v>
      </c>
      <c r="L150" s="52">
        <v>4</v>
      </c>
      <c r="M150" s="52">
        <v>2</v>
      </c>
      <c r="N150" s="52">
        <v>15</v>
      </c>
      <c r="O150" s="52">
        <v>83</v>
      </c>
      <c r="P150" s="52">
        <v>42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51</v>
      </c>
      <c r="W150" s="52">
        <v>122</v>
      </c>
      <c r="X150" s="52">
        <v>96</v>
      </c>
      <c r="Y150" s="52">
        <v>131</v>
      </c>
      <c r="DA150" s="63" t="s">
        <v>1296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/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3</v>
      </c>
      <c r="I153" s="52">
        <v>0</v>
      </c>
      <c r="J153" s="52">
        <v>0</v>
      </c>
      <c r="K153" s="52">
        <v>2</v>
      </c>
      <c r="L153" s="52">
        <v>0</v>
      </c>
      <c r="M153" s="52">
        <v>0</v>
      </c>
      <c r="N153" s="52">
        <v>0</v>
      </c>
      <c r="O153" s="52">
        <v>218</v>
      </c>
      <c r="P153" s="52">
        <v>119</v>
      </c>
      <c r="Q153" s="52">
        <v>0</v>
      </c>
      <c r="R153" s="52">
        <v>0</v>
      </c>
      <c r="S153" s="52">
        <v>0</v>
      </c>
      <c r="T153" s="52">
        <v>0</v>
      </c>
      <c r="U153" s="52">
        <v>365</v>
      </c>
      <c r="V153" s="52">
        <v>0</v>
      </c>
      <c r="W153" s="52">
        <v>1386</v>
      </c>
      <c r="X153" s="52">
        <v>0</v>
      </c>
      <c r="Y153" s="52">
        <v>452</v>
      </c>
      <c r="DA153" s="63" t="s">
        <v>1297</v>
      </c>
    </row>
    <row r="154" spans="1:105" ht="12" customHeight="1" x14ac:dyDescent="0.25">
      <c r="A154" s="97" t="s">
        <v>121</v>
      </c>
      <c r="B154" s="52"/>
      <c r="C154" s="52">
        <v>70</v>
      </c>
      <c r="D154" s="52">
        <v>135</v>
      </c>
      <c r="E154" s="52">
        <v>136</v>
      </c>
      <c r="F154" s="52">
        <v>147</v>
      </c>
      <c r="G154" s="52">
        <v>249</v>
      </c>
      <c r="H154" s="52">
        <v>426</v>
      </c>
      <c r="I154" s="52">
        <v>654</v>
      </c>
      <c r="J154" s="52">
        <v>1076</v>
      </c>
      <c r="K154" s="52">
        <v>1536</v>
      </c>
      <c r="L154" s="52">
        <v>2716</v>
      </c>
      <c r="M154" s="52">
        <v>2683</v>
      </c>
      <c r="N154" s="52">
        <v>3284</v>
      </c>
      <c r="O154" s="52">
        <v>2360</v>
      </c>
      <c r="P154" s="52">
        <v>1742</v>
      </c>
      <c r="Q154" s="52">
        <v>2250</v>
      </c>
      <c r="R154" s="52">
        <v>5635</v>
      </c>
      <c r="S154" s="52">
        <v>14707</v>
      </c>
      <c r="T154" s="52">
        <v>28952</v>
      </c>
      <c r="U154" s="52">
        <v>15608</v>
      </c>
      <c r="V154" s="52">
        <v>10273</v>
      </c>
      <c r="W154" s="52">
        <v>5989</v>
      </c>
      <c r="X154" s="52">
        <v>9093</v>
      </c>
      <c r="Y154" s="52">
        <v>11567</v>
      </c>
      <c r="DA154" s="63" t="s">
        <v>1298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42</v>
      </c>
      <c r="D158" s="52">
        <v>84</v>
      </c>
      <c r="E158" s="52">
        <v>88</v>
      </c>
      <c r="F158" s="52">
        <v>93</v>
      </c>
      <c r="G158" s="52">
        <v>163</v>
      </c>
      <c r="H158" s="52">
        <v>312</v>
      </c>
      <c r="I158" s="52">
        <v>457</v>
      </c>
      <c r="J158" s="52">
        <v>750</v>
      </c>
      <c r="K158" s="52">
        <v>905</v>
      </c>
      <c r="L158" s="52">
        <v>1738</v>
      </c>
      <c r="M158" s="52">
        <v>1788</v>
      </c>
      <c r="N158" s="52">
        <v>2344</v>
      </c>
      <c r="O158" s="52">
        <v>1422</v>
      </c>
      <c r="P158" s="52">
        <v>907</v>
      </c>
      <c r="Q158" s="52">
        <v>1328</v>
      </c>
      <c r="R158" s="52">
        <v>3216</v>
      </c>
      <c r="S158" s="52">
        <v>8161</v>
      </c>
      <c r="T158" s="52">
        <v>14761</v>
      </c>
      <c r="U158" s="52">
        <v>9655</v>
      </c>
      <c r="V158" s="52">
        <v>5789</v>
      </c>
      <c r="W158" s="52">
        <v>4185</v>
      </c>
      <c r="X158" s="52">
        <v>6128</v>
      </c>
      <c r="Y158" s="52">
        <v>9195</v>
      </c>
      <c r="DA158" s="63" t="s">
        <v>1299</v>
      </c>
    </row>
    <row r="159" spans="1:105" ht="12" customHeight="1" x14ac:dyDescent="0.25">
      <c r="A159" s="109" t="s">
        <v>120</v>
      </c>
      <c r="B159" s="36"/>
      <c r="C159" s="36">
        <v>34</v>
      </c>
      <c r="D159" s="36">
        <v>56</v>
      </c>
      <c r="E159" s="36">
        <v>52</v>
      </c>
      <c r="F159" s="36">
        <v>61</v>
      </c>
      <c r="G159" s="36">
        <v>96</v>
      </c>
      <c r="H159" s="36">
        <v>148</v>
      </c>
      <c r="I159" s="36">
        <v>218</v>
      </c>
      <c r="J159" s="36">
        <v>364</v>
      </c>
      <c r="K159" s="36">
        <v>681</v>
      </c>
      <c r="L159" s="36">
        <v>1078</v>
      </c>
      <c r="M159" s="36">
        <v>998</v>
      </c>
      <c r="N159" s="36">
        <v>1093</v>
      </c>
      <c r="O159" s="36">
        <v>1277</v>
      </c>
      <c r="P159" s="36">
        <v>1065</v>
      </c>
      <c r="Q159" s="36">
        <v>1002</v>
      </c>
      <c r="R159" s="36">
        <v>2615</v>
      </c>
      <c r="S159" s="36">
        <v>6970</v>
      </c>
      <c r="T159" s="36">
        <v>14998</v>
      </c>
      <c r="U159" s="36">
        <v>6954</v>
      </c>
      <c r="V159" s="36">
        <v>4920</v>
      </c>
      <c r="W159" s="36">
        <v>3627</v>
      </c>
      <c r="X159" s="36">
        <v>3437</v>
      </c>
      <c r="Y159" s="36">
        <v>3210</v>
      </c>
      <c r="DA159" s="60" t="s">
        <v>1300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1301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1837</v>
      </c>
      <c r="D163" s="52">
        <v>2822</v>
      </c>
      <c r="E163" s="52">
        <v>2644</v>
      </c>
      <c r="F163" s="52">
        <v>2905</v>
      </c>
      <c r="G163" s="52">
        <v>3145</v>
      </c>
      <c r="H163" s="52">
        <v>3402</v>
      </c>
      <c r="I163" s="52">
        <v>868</v>
      </c>
      <c r="J163" s="52">
        <v>980</v>
      </c>
      <c r="K163" s="52">
        <v>1702</v>
      </c>
      <c r="L163" s="52">
        <v>0</v>
      </c>
      <c r="M163" s="52">
        <v>1086</v>
      </c>
      <c r="N163" s="52">
        <v>912</v>
      </c>
      <c r="O163" s="52">
        <v>2388</v>
      </c>
      <c r="P163" s="52">
        <v>3176</v>
      </c>
      <c r="Q163" s="52">
        <v>3833</v>
      </c>
      <c r="R163" s="52">
        <v>4406</v>
      </c>
      <c r="S163" s="52">
        <v>4464</v>
      </c>
      <c r="T163" s="52">
        <v>4993</v>
      </c>
      <c r="U163" s="52">
        <v>7197</v>
      </c>
      <c r="V163" s="52">
        <v>6700</v>
      </c>
      <c r="W163" s="52">
        <v>3146</v>
      </c>
      <c r="X163" s="52">
        <v>1167</v>
      </c>
      <c r="Y163" s="52">
        <v>0</v>
      </c>
      <c r="DA163" s="63" t="s">
        <v>1302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804</v>
      </c>
      <c r="D165" s="52">
        <v>2654</v>
      </c>
      <c r="E165" s="52">
        <v>3188</v>
      </c>
      <c r="F165" s="52">
        <v>4423</v>
      </c>
      <c r="G165" s="52">
        <v>7742</v>
      </c>
      <c r="H165" s="52">
        <v>6826</v>
      </c>
      <c r="I165" s="52">
        <v>1698</v>
      </c>
      <c r="J165" s="52">
        <v>1461</v>
      </c>
      <c r="K165" s="52">
        <v>2479</v>
      </c>
      <c r="L165" s="52">
        <v>2621</v>
      </c>
      <c r="M165" s="52">
        <v>4513</v>
      </c>
      <c r="N165" s="52">
        <v>3999</v>
      </c>
      <c r="O165" s="52">
        <v>5583</v>
      </c>
      <c r="P165" s="52">
        <v>5136</v>
      </c>
      <c r="Q165" s="52">
        <v>4905</v>
      </c>
      <c r="R165" s="52">
        <v>5541</v>
      </c>
      <c r="S165" s="52">
        <v>5807</v>
      </c>
      <c r="T165" s="52">
        <v>5020</v>
      </c>
      <c r="U165" s="52">
        <v>11596</v>
      </c>
      <c r="V165" s="52">
        <v>12933</v>
      </c>
      <c r="W165" s="52">
        <v>6905</v>
      </c>
      <c r="X165" s="52">
        <v>4242</v>
      </c>
      <c r="Y165" s="52">
        <v>3404</v>
      </c>
      <c r="DA165" s="63" t="s">
        <v>1303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v>142</v>
      </c>
      <c r="D167" s="52">
        <v>133</v>
      </c>
      <c r="E167" s="52">
        <v>130</v>
      </c>
      <c r="F167" s="52">
        <v>137</v>
      </c>
      <c r="G167" s="52">
        <v>175</v>
      </c>
      <c r="H167" s="52">
        <v>305</v>
      </c>
      <c r="I167" s="52">
        <v>58</v>
      </c>
      <c r="J167" s="52">
        <v>72</v>
      </c>
      <c r="K167" s="52">
        <v>131</v>
      </c>
      <c r="L167" s="52">
        <v>66</v>
      </c>
      <c r="M167" s="52">
        <v>142</v>
      </c>
      <c r="N167" s="52">
        <v>137</v>
      </c>
      <c r="O167" s="52">
        <v>73</v>
      </c>
      <c r="P167" s="52">
        <v>156</v>
      </c>
      <c r="Q167" s="52">
        <v>158</v>
      </c>
      <c r="R167" s="52">
        <v>175</v>
      </c>
      <c r="S167" s="52">
        <v>158</v>
      </c>
      <c r="T167" s="52">
        <v>160</v>
      </c>
      <c r="U167" s="52">
        <v>343</v>
      </c>
      <c r="V167" s="52">
        <v>355</v>
      </c>
      <c r="W167" s="52">
        <v>252</v>
      </c>
      <c r="X167" s="52">
        <v>195</v>
      </c>
      <c r="Y167" s="52">
        <v>87</v>
      </c>
      <c r="DA167" s="63" t="s">
        <v>1304</v>
      </c>
    </row>
    <row r="168" spans="1:105" ht="12" customHeight="1" x14ac:dyDescent="0.25">
      <c r="A168" s="97" t="s">
        <v>123</v>
      </c>
      <c r="B168" s="52"/>
      <c r="C168" s="52">
        <v>17</v>
      </c>
      <c r="D168" s="52">
        <v>0</v>
      </c>
      <c r="E168" s="52">
        <v>0</v>
      </c>
      <c r="F168" s="52">
        <v>0</v>
      </c>
      <c r="G168" s="52">
        <v>0</v>
      </c>
      <c r="H168" s="52">
        <v>24</v>
      </c>
      <c r="I168" s="52">
        <v>7</v>
      </c>
      <c r="J168" s="52">
        <v>7</v>
      </c>
      <c r="K168" s="52">
        <v>6</v>
      </c>
      <c r="L168" s="52">
        <v>2</v>
      </c>
      <c r="M168" s="52">
        <v>0</v>
      </c>
      <c r="N168" s="52">
        <v>17</v>
      </c>
      <c r="O168" s="52">
        <v>140</v>
      </c>
      <c r="P168" s="52">
        <v>112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42</v>
      </c>
      <c r="W168" s="52">
        <v>94</v>
      </c>
      <c r="X168" s="52">
        <v>41</v>
      </c>
      <c r="Y168" s="52">
        <v>33</v>
      </c>
      <c r="DA168" s="63" t="s">
        <v>1305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/>
      <c r="C171" s="52">
        <v>17</v>
      </c>
      <c r="D171" s="52">
        <v>0</v>
      </c>
      <c r="E171" s="52">
        <v>0</v>
      </c>
      <c r="F171" s="52">
        <v>0</v>
      </c>
      <c r="G171" s="52">
        <v>0</v>
      </c>
      <c r="H171" s="52">
        <v>39</v>
      </c>
      <c r="I171" s="52">
        <v>0</v>
      </c>
      <c r="J171" s="52">
        <v>0</v>
      </c>
      <c r="K171" s="52">
        <v>2</v>
      </c>
      <c r="L171" s="52">
        <v>0</v>
      </c>
      <c r="M171" s="52">
        <v>0</v>
      </c>
      <c r="N171" s="52">
        <v>0</v>
      </c>
      <c r="O171" s="52">
        <v>377</v>
      </c>
      <c r="P171" s="52">
        <v>296</v>
      </c>
      <c r="Q171" s="52">
        <v>0</v>
      </c>
      <c r="R171" s="52">
        <v>0</v>
      </c>
      <c r="S171" s="52">
        <v>0</v>
      </c>
      <c r="T171" s="52">
        <v>0</v>
      </c>
      <c r="U171" s="52">
        <v>193</v>
      </c>
      <c r="V171" s="52">
        <v>0</v>
      </c>
      <c r="W171" s="52">
        <v>1114</v>
      </c>
      <c r="X171" s="52">
        <v>0</v>
      </c>
      <c r="Y171" s="52">
        <v>134</v>
      </c>
      <c r="DA171" s="63" t="s">
        <v>1306</v>
      </c>
    </row>
    <row r="172" spans="1:105" ht="12" customHeight="1" x14ac:dyDescent="0.25">
      <c r="A172" s="97" t="s">
        <v>121</v>
      </c>
      <c r="B172" s="52"/>
      <c r="C172" s="52">
        <v>2242</v>
      </c>
      <c r="D172" s="52">
        <v>3276</v>
      </c>
      <c r="E172" s="52">
        <v>3129</v>
      </c>
      <c r="F172" s="52">
        <v>3476</v>
      </c>
      <c r="G172" s="52">
        <v>3868</v>
      </c>
      <c r="H172" s="52">
        <v>4258</v>
      </c>
      <c r="I172" s="52">
        <v>1830</v>
      </c>
      <c r="J172" s="52">
        <v>2366</v>
      </c>
      <c r="K172" s="52">
        <v>3805</v>
      </c>
      <c r="L172" s="52">
        <v>1766</v>
      </c>
      <c r="M172" s="52">
        <v>3706</v>
      </c>
      <c r="N172" s="52">
        <v>3248</v>
      </c>
      <c r="O172" s="52">
        <v>3982</v>
      </c>
      <c r="P172" s="52">
        <v>4361</v>
      </c>
      <c r="Q172" s="52">
        <v>4758</v>
      </c>
      <c r="R172" s="52">
        <v>5380</v>
      </c>
      <c r="S172" s="52">
        <v>5565</v>
      </c>
      <c r="T172" s="52">
        <v>6008</v>
      </c>
      <c r="U172" s="52">
        <v>8681</v>
      </c>
      <c r="V172" s="52">
        <v>8688</v>
      </c>
      <c r="W172" s="52">
        <v>4823</v>
      </c>
      <c r="X172" s="52">
        <v>4671</v>
      </c>
      <c r="Y172" s="52">
        <v>3479</v>
      </c>
      <c r="DA172" s="63" t="s">
        <v>1307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1351</v>
      </c>
      <c r="D176" s="52">
        <v>2029</v>
      </c>
      <c r="E176" s="52">
        <v>2047</v>
      </c>
      <c r="F176" s="52">
        <v>2166</v>
      </c>
      <c r="G176" s="52">
        <v>2552</v>
      </c>
      <c r="H176" s="52">
        <v>3151</v>
      </c>
      <c r="I176" s="52">
        <v>1285</v>
      </c>
      <c r="J176" s="52">
        <v>1644</v>
      </c>
      <c r="K176" s="52">
        <v>2257</v>
      </c>
      <c r="L176" s="52">
        <v>1137</v>
      </c>
      <c r="M176" s="52">
        <v>2465</v>
      </c>
      <c r="N176" s="52">
        <v>2321</v>
      </c>
      <c r="O176" s="52">
        <v>2399</v>
      </c>
      <c r="P176" s="52">
        <v>2281</v>
      </c>
      <c r="Q176" s="52">
        <v>2787</v>
      </c>
      <c r="R176" s="52">
        <v>3062</v>
      </c>
      <c r="S176" s="52">
        <v>3092</v>
      </c>
      <c r="T176" s="52">
        <v>3056</v>
      </c>
      <c r="U176" s="52">
        <v>5363</v>
      </c>
      <c r="V176" s="52">
        <v>4916</v>
      </c>
      <c r="W176" s="52">
        <v>3353</v>
      </c>
      <c r="X176" s="52">
        <v>3131</v>
      </c>
      <c r="Y176" s="52">
        <v>2783</v>
      </c>
      <c r="DA176" s="63" t="s">
        <v>1308</v>
      </c>
    </row>
    <row r="177" spans="1:105" ht="12" customHeight="1" x14ac:dyDescent="0.25">
      <c r="A177" s="109" t="s">
        <v>120</v>
      </c>
      <c r="B177" s="36"/>
      <c r="C177" s="36">
        <v>1068</v>
      </c>
      <c r="D177" s="36">
        <v>1379</v>
      </c>
      <c r="E177" s="36">
        <v>1214</v>
      </c>
      <c r="F177" s="36">
        <v>1446</v>
      </c>
      <c r="G177" s="36">
        <v>1493</v>
      </c>
      <c r="H177" s="36">
        <v>1471</v>
      </c>
      <c r="I177" s="36">
        <v>606</v>
      </c>
      <c r="J177" s="36">
        <v>795</v>
      </c>
      <c r="K177" s="36">
        <v>1703</v>
      </c>
      <c r="L177" s="36">
        <v>703</v>
      </c>
      <c r="M177" s="36">
        <v>1374</v>
      </c>
      <c r="N177" s="36">
        <v>1086</v>
      </c>
      <c r="O177" s="36">
        <v>2173</v>
      </c>
      <c r="P177" s="36">
        <v>2646</v>
      </c>
      <c r="Q177" s="36">
        <v>2135</v>
      </c>
      <c r="R177" s="36">
        <v>2494</v>
      </c>
      <c r="S177" s="36">
        <v>2630</v>
      </c>
      <c r="T177" s="36">
        <v>3127</v>
      </c>
      <c r="U177" s="36">
        <v>3847</v>
      </c>
      <c r="V177" s="36">
        <v>4161</v>
      </c>
      <c r="W177" s="36">
        <v>2910</v>
      </c>
      <c r="X177" s="36">
        <v>1757</v>
      </c>
      <c r="Y177" s="36">
        <v>965</v>
      </c>
      <c r="DA177" s="60" t="s">
        <v>1309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1310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1311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X5" s="52">
        <v>0</v>
      </c>
      <c r="Y5" s="52">
        <v>0</v>
      </c>
      <c r="DA5" s="63" t="s">
        <v>1312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X8" s="52">
        <v>0</v>
      </c>
      <c r="Y8" s="52">
        <v>0</v>
      </c>
      <c r="DA8" s="63" t="s">
        <v>1313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X10" s="52">
        <v>0</v>
      </c>
      <c r="Y10" s="52">
        <v>0</v>
      </c>
      <c r="DA10" s="63" t="s">
        <v>1314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1315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1316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X15" s="52">
        <v>0</v>
      </c>
      <c r="Y15" s="52">
        <v>0</v>
      </c>
      <c r="DA15" s="63" t="s">
        <v>1317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1318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1319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1320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X22" s="36">
        <v>0</v>
      </c>
      <c r="Y22" s="36">
        <v>0</v>
      </c>
      <c r="DA22" s="60" t="s">
        <v>1321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1322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2093</v>
      </c>
      <c r="D26" s="52">
        <v>2916</v>
      </c>
      <c r="E26" s="52">
        <v>2567</v>
      </c>
      <c r="F26" s="52">
        <v>2352</v>
      </c>
      <c r="G26" s="52">
        <v>1365</v>
      </c>
      <c r="H26" s="52">
        <v>0</v>
      </c>
      <c r="I26" s="52">
        <v>0</v>
      </c>
      <c r="J26" s="52">
        <v>1825</v>
      </c>
      <c r="K26" s="52">
        <v>2493</v>
      </c>
      <c r="L26" s="52">
        <v>3744</v>
      </c>
      <c r="M26" s="52">
        <v>3873</v>
      </c>
      <c r="N26" s="52">
        <v>3454</v>
      </c>
      <c r="O26" s="52">
        <v>2011</v>
      </c>
      <c r="P26" s="52">
        <v>1357</v>
      </c>
      <c r="Q26" s="52">
        <v>339</v>
      </c>
      <c r="R26" s="52">
        <v>55</v>
      </c>
      <c r="S26" s="52">
        <v>0</v>
      </c>
      <c r="T26" s="52">
        <v>0</v>
      </c>
      <c r="U26" s="52">
        <v>0</v>
      </c>
      <c r="V26" s="52">
        <v>1255</v>
      </c>
      <c r="W26" s="52">
        <v>2788</v>
      </c>
      <c r="X26" s="52">
        <v>3398</v>
      </c>
      <c r="Y26" s="52">
        <v>2934</v>
      </c>
      <c r="DA26" s="63" t="s">
        <v>1323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480</v>
      </c>
      <c r="E29" s="52">
        <v>1501</v>
      </c>
      <c r="F29" s="52">
        <v>1686</v>
      </c>
      <c r="G29" s="52">
        <v>1247</v>
      </c>
      <c r="H29" s="52">
        <v>0</v>
      </c>
      <c r="I29" s="52">
        <v>0</v>
      </c>
      <c r="J29" s="52">
        <v>998</v>
      </c>
      <c r="K29" s="52">
        <v>1097</v>
      </c>
      <c r="L29" s="52">
        <v>2119</v>
      </c>
      <c r="M29" s="52">
        <v>1899</v>
      </c>
      <c r="N29" s="52">
        <v>1606</v>
      </c>
      <c r="O29" s="52">
        <v>735</v>
      </c>
      <c r="P29" s="52">
        <v>358</v>
      </c>
      <c r="Q29" s="52">
        <v>78</v>
      </c>
      <c r="R29" s="52">
        <v>17</v>
      </c>
      <c r="S29" s="52">
        <v>0</v>
      </c>
      <c r="T29" s="52">
        <v>0</v>
      </c>
      <c r="U29" s="52">
        <v>0</v>
      </c>
      <c r="V29" s="52">
        <v>341</v>
      </c>
      <c r="W29" s="52">
        <v>928</v>
      </c>
      <c r="X29" s="52">
        <v>955</v>
      </c>
      <c r="Y29" s="52">
        <v>1192</v>
      </c>
      <c r="DA29" s="63" t="s">
        <v>1324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v>122</v>
      </c>
      <c r="D31" s="52">
        <v>114</v>
      </c>
      <c r="E31" s="52">
        <v>103</v>
      </c>
      <c r="F31" s="52">
        <v>89</v>
      </c>
      <c r="G31" s="52">
        <v>59</v>
      </c>
      <c r="H31" s="52">
        <v>0</v>
      </c>
      <c r="I31" s="52">
        <v>0</v>
      </c>
      <c r="J31" s="52">
        <v>54</v>
      </c>
      <c r="K31" s="52">
        <v>84</v>
      </c>
      <c r="L31" s="52">
        <v>132</v>
      </c>
      <c r="M31" s="52">
        <v>142</v>
      </c>
      <c r="N31" s="52">
        <v>142</v>
      </c>
      <c r="O31" s="52">
        <v>33</v>
      </c>
      <c r="P31" s="52">
        <v>43</v>
      </c>
      <c r="Q31" s="52">
        <v>11</v>
      </c>
      <c r="R31" s="52">
        <v>2</v>
      </c>
      <c r="S31" s="52">
        <v>0</v>
      </c>
      <c r="T31" s="52">
        <v>0</v>
      </c>
      <c r="U31" s="52">
        <v>0</v>
      </c>
      <c r="V31" s="52">
        <v>49</v>
      </c>
      <c r="W31" s="52">
        <v>113</v>
      </c>
      <c r="X31" s="52">
        <v>125</v>
      </c>
      <c r="Y31" s="52">
        <v>67</v>
      </c>
      <c r="DA31" s="63" t="s">
        <v>1325</v>
      </c>
    </row>
    <row r="32" spans="1:105" ht="12" customHeight="1" x14ac:dyDescent="0.25">
      <c r="A32" s="97" t="s">
        <v>140</v>
      </c>
      <c r="B32" s="52"/>
      <c r="C32" s="52">
        <v>16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5</v>
      </c>
      <c r="K32" s="52">
        <v>5</v>
      </c>
      <c r="L32" s="52">
        <v>6</v>
      </c>
      <c r="M32" s="52">
        <v>3</v>
      </c>
      <c r="N32" s="52">
        <v>19</v>
      </c>
      <c r="O32" s="52">
        <v>61</v>
      </c>
      <c r="P32" s="52">
        <v>31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7</v>
      </c>
      <c r="W32" s="52">
        <v>44</v>
      </c>
      <c r="X32" s="52">
        <v>41</v>
      </c>
      <c r="Y32" s="52">
        <v>32</v>
      </c>
      <c r="DA32" s="63" t="s">
        <v>1326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/>
      <c r="C35" s="52">
        <v>15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3</v>
      </c>
      <c r="L35" s="52">
        <v>0</v>
      </c>
      <c r="M35" s="52">
        <v>0</v>
      </c>
      <c r="N35" s="52">
        <v>0</v>
      </c>
      <c r="O35" s="52">
        <v>166</v>
      </c>
      <c r="P35" s="52">
        <v>82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494</v>
      </c>
      <c r="X35" s="52">
        <v>0</v>
      </c>
      <c r="Y35" s="52">
        <v>108</v>
      </c>
      <c r="DA35" s="63" t="s">
        <v>1327</v>
      </c>
    </row>
    <row r="36" spans="1:105" ht="12" customHeight="1" x14ac:dyDescent="0.25">
      <c r="A36" s="97" t="s">
        <v>121</v>
      </c>
      <c r="B36" s="52"/>
      <c r="C36" s="52">
        <v>1940</v>
      </c>
      <c r="D36" s="52">
        <v>2802</v>
      </c>
      <c r="E36" s="52">
        <v>2464</v>
      </c>
      <c r="F36" s="52">
        <v>2263</v>
      </c>
      <c r="G36" s="52">
        <v>1306</v>
      </c>
      <c r="H36" s="52">
        <v>0</v>
      </c>
      <c r="I36" s="52">
        <v>0</v>
      </c>
      <c r="J36" s="52">
        <v>1766</v>
      </c>
      <c r="K36" s="52">
        <v>2401</v>
      </c>
      <c r="L36" s="52">
        <v>3606</v>
      </c>
      <c r="M36" s="52">
        <v>3728</v>
      </c>
      <c r="N36" s="52">
        <v>3293</v>
      </c>
      <c r="O36" s="52">
        <v>1751</v>
      </c>
      <c r="P36" s="52">
        <v>1201</v>
      </c>
      <c r="Q36" s="52">
        <v>328</v>
      </c>
      <c r="R36" s="52">
        <v>53</v>
      </c>
      <c r="S36" s="52">
        <v>0</v>
      </c>
      <c r="T36" s="52">
        <v>0</v>
      </c>
      <c r="U36" s="52">
        <v>0</v>
      </c>
      <c r="V36" s="52">
        <v>1199</v>
      </c>
      <c r="W36" s="52">
        <v>2137</v>
      </c>
      <c r="X36" s="52">
        <v>3232</v>
      </c>
      <c r="Y36" s="52">
        <v>2727</v>
      </c>
      <c r="DA36" s="63" t="s">
        <v>1328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1169</v>
      </c>
      <c r="D40" s="52">
        <v>1736</v>
      </c>
      <c r="E40" s="52">
        <v>1611</v>
      </c>
      <c r="F40" s="52">
        <v>1410</v>
      </c>
      <c r="G40" s="52">
        <v>861</v>
      </c>
      <c r="H40" s="52">
        <v>0</v>
      </c>
      <c r="I40" s="52">
        <v>0</v>
      </c>
      <c r="J40" s="52">
        <v>1230</v>
      </c>
      <c r="K40" s="52">
        <v>1420</v>
      </c>
      <c r="L40" s="52">
        <v>2313</v>
      </c>
      <c r="M40" s="52">
        <v>2484</v>
      </c>
      <c r="N40" s="52">
        <v>2355</v>
      </c>
      <c r="O40" s="52">
        <v>1053</v>
      </c>
      <c r="P40" s="52">
        <v>630</v>
      </c>
      <c r="Q40" s="52">
        <v>192</v>
      </c>
      <c r="R40" s="52">
        <v>30</v>
      </c>
      <c r="S40" s="52">
        <v>0</v>
      </c>
      <c r="T40" s="52">
        <v>0</v>
      </c>
      <c r="U40" s="52">
        <v>0</v>
      </c>
      <c r="V40" s="52">
        <v>678</v>
      </c>
      <c r="W40" s="52">
        <v>1490</v>
      </c>
      <c r="X40" s="52">
        <v>2177</v>
      </c>
      <c r="Y40" s="52">
        <v>2175</v>
      </c>
      <c r="DA40" s="63" t="s">
        <v>1329</v>
      </c>
    </row>
    <row r="41" spans="1:105" ht="12" customHeight="1" x14ac:dyDescent="0.25">
      <c r="A41" s="109" t="s">
        <v>120</v>
      </c>
      <c r="B41" s="36"/>
      <c r="C41" s="36">
        <v>924</v>
      </c>
      <c r="D41" s="36">
        <v>1180</v>
      </c>
      <c r="E41" s="36">
        <v>956</v>
      </c>
      <c r="F41" s="36">
        <v>942</v>
      </c>
      <c r="G41" s="36">
        <v>504</v>
      </c>
      <c r="H41" s="36">
        <v>0</v>
      </c>
      <c r="I41" s="36">
        <v>0</v>
      </c>
      <c r="J41" s="36">
        <v>595</v>
      </c>
      <c r="K41" s="36">
        <v>1073</v>
      </c>
      <c r="L41" s="36">
        <v>1431</v>
      </c>
      <c r="M41" s="36">
        <v>1389</v>
      </c>
      <c r="N41" s="36">
        <v>1099</v>
      </c>
      <c r="O41" s="36">
        <v>958</v>
      </c>
      <c r="P41" s="36">
        <v>727</v>
      </c>
      <c r="Q41" s="36">
        <v>147</v>
      </c>
      <c r="R41" s="36">
        <v>25</v>
      </c>
      <c r="S41" s="36">
        <v>0</v>
      </c>
      <c r="T41" s="36">
        <v>0</v>
      </c>
      <c r="U41" s="36">
        <v>0</v>
      </c>
      <c r="V41" s="36">
        <v>577</v>
      </c>
      <c r="W41" s="36">
        <v>1298</v>
      </c>
      <c r="X41" s="36">
        <v>1221</v>
      </c>
      <c r="Y41" s="36">
        <v>759</v>
      </c>
      <c r="DA41" s="60" t="s">
        <v>1330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1331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6963</v>
      </c>
      <c r="D45" s="52">
        <v>6067</v>
      </c>
      <c r="E45" s="52">
        <v>6709</v>
      </c>
      <c r="F45" s="52">
        <v>7061</v>
      </c>
      <c r="G45" s="52">
        <v>8136</v>
      </c>
      <c r="H45" s="52">
        <v>6650</v>
      </c>
      <c r="I45" s="52">
        <v>9689</v>
      </c>
      <c r="J45" s="52">
        <v>16405</v>
      </c>
      <c r="K45" s="52">
        <v>8930</v>
      </c>
      <c r="L45" s="52">
        <v>8663</v>
      </c>
      <c r="M45" s="52">
        <v>8730</v>
      </c>
      <c r="N45" s="52">
        <v>8400</v>
      </c>
      <c r="O45" s="52">
        <v>3634</v>
      </c>
      <c r="P45" s="52">
        <v>5344</v>
      </c>
      <c r="Q45" s="52">
        <v>4615</v>
      </c>
      <c r="R45" s="52">
        <v>1787</v>
      </c>
      <c r="S45" s="52">
        <v>2055</v>
      </c>
      <c r="T45" s="52">
        <v>0</v>
      </c>
      <c r="U45" s="52">
        <v>2410</v>
      </c>
      <c r="V45" s="52">
        <v>5103</v>
      </c>
      <c r="W45" s="52">
        <v>7727</v>
      </c>
      <c r="X45" s="52">
        <v>10181</v>
      </c>
      <c r="Y45" s="52">
        <v>10144</v>
      </c>
      <c r="DA45" s="63" t="s">
        <v>1332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0</v>
      </c>
      <c r="D48" s="52">
        <v>999</v>
      </c>
      <c r="E48" s="52">
        <v>3923</v>
      </c>
      <c r="F48" s="52">
        <v>5060</v>
      </c>
      <c r="G48" s="52">
        <v>7432</v>
      </c>
      <c r="H48" s="52">
        <v>6223</v>
      </c>
      <c r="I48" s="52">
        <v>9255</v>
      </c>
      <c r="J48" s="52">
        <v>8965</v>
      </c>
      <c r="K48" s="52">
        <v>3929</v>
      </c>
      <c r="L48" s="52">
        <v>4903</v>
      </c>
      <c r="M48" s="52">
        <v>4280</v>
      </c>
      <c r="N48" s="52">
        <v>3904</v>
      </c>
      <c r="O48" s="52">
        <v>1330</v>
      </c>
      <c r="P48" s="52">
        <v>1411</v>
      </c>
      <c r="Q48" s="52">
        <v>1064</v>
      </c>
      <c r="R48" s="52">
        <v>539</v>
      </c>
      <c r="S48" s="52">
        <v>745</v>
      </c>
      <c r="T48" s="52">
        <v>0</v>
      </c>
      <c r="U48" s="52">
        <v>517</v>
      </c>
      <c r="V48" s="52">
        <v>1389</v>
      </c>
      <c r="W48" s="52">
        <v>2572</v>
      </c>
      <c r="X48" s="52">
        <v>2861</v>
      </c>
      <c r="Y48" s="52">
        <v>4120</v>
      </c>
      <c r="DA48" s="63" t="s">
        <v>1333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v>19</v>
      </c>
      <c r="D50" s="52">
        <v>27</v>
      </c>
      <c r="E50" s="52">
        <v>27</v>
      </c>
      <c r="F50" s="52">
        <v>35</v>
      </c>
      <c r="G50" s="52">
        <v>49</v>
      </c>
      <c r="H50" s="52">
        <v>57</v>
      </c>
      <c r="I50" s="52">
        <v>68</v>
      </c>
      <c r="J50" s="52">
        <v>315</v>
      </c>
      <c r="K50" s="52">
        <v>122</v>
      </c>
      <c r="L50" s="52">
        <v>124</v>
      </c>
      <c r="M50" s="52">
        <v>182</v>
      </c>
      <c r="N50" s="52">
        <v>225</v>
      </c>
      <c r="O50" s="52">
        <v>44</v>
      </c>
      <c r="P50" s="52">
        <v>0</v>
      </c>
      <c r="Q50" s="52">
        <v>111</v>
      </c>
      <c r="R50" s="52">
        <v>31</v>
      </c>
      <c r="S50" s="52">
        <v>58</v>
      </c>
      <c r="T50" s="52">
        <v>0</v>
      </c>
      <c r="U50" s="52">
        <v>220</v>
      </c>
      <c r="V50" s="52">
        <v>256</v>
      </c>
      <c r="W50" s="52">
        <v>417</v>
      </c>
      <c r="X50" s="52">
        <v>269</v>
      </c>
      <c r="Y50" s="52">
        <v>130</v>
      </c>
      <c r="DA50" s="63" t="s">
        <v>1334</v>
      </c>
    </row>
    <row r="51" spans="1:105" ht="12" customHeight="1" x14ac:dyDescent="0.25">
      <c r="A51" s="97" t="s">
        <v>137</v>
      </c>
      <c r="B51" s="52"/>
      <c r="C51" s="52">
        <v>3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8</v>
      </c>
      <c r="J51" s="52">
        <v>22</v>
      </c>
      <c r="K51" s="52">
        <v>7</v>
      </c>
      <c r="L51" s="52">
        <v>13</v>
      </c>
      <c r="M51" s="52">
        <v>6</v>
      </c>
      <c r="N51" s="52">
        <v>32</v>
      </c>
      <c r="O51" s="52">
        <v>83</v>
      </c>
      <c r="P51" s="52">
        <v>16</v>
      </c>
      <c r="Q51" s="52">
        <v>0</v>
      </c>
      <c r="R51" s="52">
        <v>0</v>
      </c>
      <c r="S51" s="52">
        <v>0</v>
      </c>
      <c r="T51" s="52">
        <v>0</v>
      </c>
      <c r="U51" s="52">
        <v>11</v>
      </c>
      <c r="V51" s="52">
        <v>0</v>
      </c>
      <c r="W51" s="52">
        <v>0</v>
      </c>
      <c r="X51" s="52">
        <v>155</v>
      </c>
      <c r="Y51" s="52">
        <v>154</v>
      </c>
      <c r="DA51" s="63" t="s">
        <v>1335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/>
      <c r="C54" s="52">
        <v>55</v>
      </c>
      <c r="D54" s="52">
        <v>0</v>
      </c>
      <c r="E54" s="52">
        <v>0</v>
      </c>
      <c r="F54" s="52">
        <v>0</v>
      </c>
      <c r="G54" s="52">
        <v>0</v>
      </c>
      <c r="H54" s="52">
        <v>63</v>
      </c>
      <c r="I54" s="52">
        <v>0</v>
      </c>
      <c r="J54" s="52">
        <v>0</v>
      </c>
      <c r="K54" s="52">
        <v>10</v>
      </c>
      <c r="L54" s="52">
        <v>0</v>
      </c>
      <c r="M54" s="52">
        <v>0</v>
      </c>
      <c r="N54" s="52">
        <v>0</v>
      </c>
      <c r="O54" s="52">
        <v>304</v>
      </c>
      <c r="P54" s="52">
        <v>339</v>
      </c>
      <c r="Q54" s="52">
        <v>0</v>
      </c>
      <c r="R54" s="52">
        <v>0</v>
      </c>
      <c r="S54" s="52">
        <v>0</v>
      </c>
      <c r="T54" s="52">
        <v>0</v>
      </c>
      <c r="U54" s="52">
        <v>51</v>
      </c>
      <c r="V54" s="52">
        <v>0</v>
      </c>
      <c r="W54" s="52">
        <v>1372</v>
      </c>
      <c r="X54" s="52">
        <v>0</v>
      </c>
      <c r="Y54" s="52">
        <v>375</v>
      </c>
      <c r="DA54" s="63" t="s">
        <v>1336</v>
      </c>
    </row>
    <row r="55" spans="1:105" ht="12" customHeight="1" x14ac:dyDescent="0.25">
      <c r="A55" s="97" t="s">
        <v>121</v>
      </c>
      <c r="B55" s="52"/>
      <c r="C55" s="52">
        <v>6886</v>
      </c>
      <c r="D55" s="52">
        <v>6040</v>
      </c>
      <c r="E55" s="52">
        <v>6682</v>
      </c>
      <c r="F55" s="52">
        <v>7026</v>
      </c>
      <c r="G55" s="52">
        <v>8087</v>
      </c>
      <c r="H55" s="52">
        <v>6530</v>
      </c>
      <c r="I55" s="52">
        <v>9613</v>
      </c>
      <c r="J55" s="52">
        <v>16068</v>
      </c>
      <c r="K55" s="52">
        <v>8791</v>
      </c>
      <c r="L55" s="52">
        <v>8526</v>
      </c>
      <c r="M55" s="52">
        <v>8542</v>
      </c>
      <c r="N55" s="52">
        <v>8143</v>
      </c>
      <c r="O55" s="52">
        <v>3203</v>
      </c>
      <c r="P55" s="52">
        <v>4989</v>
      </c>
      <c r="Q55" s="52">
        <v>4504</v>
      </c>
      <c r="R55" s="52">
        <v>1756</v>
      </c>
      <c r="S55" s="52">
        <v>1997</v>
      </c>
      <c r="T55" s="52">
        <v>0</v>
      </c>
      <c r="U55" s="52">
        <v>2128</v>
      </c>
      <c r="V55" s="52">
        <v>4847</v>
      </c>
      <c r="W55" s="52">
        <v>5938</v>
      </c>
      <c r="X55" s="52">
        <v>9757</v>
      </c>
      <c r="Y55" s="52">
        <v>9485</v>
      </c>
      <c r="DA55" s="63" t="s">
        <v>1337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3890</v>
      </c>
      <c r="D59" s="52">
        <v>3612</v>
      </c>
      <c r="E59" s="52">
        <v>4210</v>
      </c>
      <c r="F59" s="52">
        <v>4233</v>
      </c>
      <c r="G59" s="52">
        <v>5132</v>
      </c>
      <c r="H59" s="52">
        <v>4531</v>
      </c>
      <c r="I59" s="52">
        <v>6588</v>
      </c>
      <c r="J59" s="52">
        <v>11053</v>
      </c>
      <c r="K59" s="52">
        <v>5085</v>
      </c>
      <c r="L59" s="52">
        <v>5352</v>
      </c>
      <c r="M59" s="52">
        <v>5599</v>
      </c>
      <c r="N59" s="52">
        <v>5728</v>
      </c>
      <c r="O59" s="52">
        <v>1903</v>
      </c>
      <c r="P59" s="52">
        <v>2480</v>
      </c>
      <c r="Q59" s="52">
        <v>2610</v>
      </c>
      <c r="R59" s="52">
        <v>983</v>
      </c>
      <c r="S59" s="52">
        <v>1107</v>
      </c>
      <c r="T59" s="52">
        <v>0</v>
      </c>
      <c r="U59" s="52">
        <v>1402</v>
      </c>
      <c r="V59" s="52">
        <v>2759</v>
      </c>
      <c r="W59" s="52">
        <v>4131</v>
      </c>
      <c r="X59" s="52">
        <v>6524</v>
      </c>
      <c r="Y59" s="52">
        <v>7521</v>
      </c>
      <c r="DA59" s="63" t="s">
        <v>1338</v>
      </c>
    </row>
    <row r="60" spans="1:105" ht="12" customHeight="1" x14ac:dyDescent="0.25">
      <c r="A60" s="109" t="s">
        <v>120</v>
      </c>
      <c r="B60" s="36"/>
      <c r="C60" s="36">
        <v>3073</v>
      </c>
      <c r="D60" s="36">
        <v>2455</v>
      </c>
      <c r="E60" s="36">
        <v>2499</v>
      </c>
      <c r="F60" s="36">
        <v>2828</v>
      </c>
      <c r="G60" s="36">
        <v>3004</v>
      </c>
      <c r="H60" s="36">
        <v>2119</v>
      </c>
      <c r="I60" s="36">
        <v>3101</v>
      </c>
      <c r="J60" s="36">
        <v>5352</v>
      </c>
      <c r="K60" s="36">
        <v>3845</v>
      </c>
      <c r="L60" s="36">
        <v>3311</v>
      </c>
      <c r="M60" s="36">
        <v>3131</v>
      </c>
      <c r="N60" s="36">
        <v>2672</v>
      </c>
      <c r="O60" s="36">
        <v>1731</v>
      </c>
      <c r="P60" s="36">
        <v>2864</v>
      </c>
      <c r="Q60" s="36">
        <v>2005</v>
      </c>
      <c r="R60" s="36">
        <v>804</v>
      </c>
      <c r="S60" s="36">
        <v>948</v>
      </c>
      <c r="T60" s="36">
        <v>0</v>
      </c>
      <c r="U60" s="36">
        <v>1008</v>
      </c>
      <c r="V60" s="36">
        <v>2344</v>
      </c>
      <c r="W60" s="36">
        <v>3596</v>
      </c>
      <c r="X60" s="36">
        <v>3657</v>
      </c>
      <c r="Y60" s="36">
        <v>2623</v>
      </c>
      <c r="DA60" s="60" t="s">
        <v>1339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1340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DA64" s="63" t="s">
        <v>1341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DA67" s="63" t="s">
        <v>1342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DA69" s="63" t="s">
        <v>1343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DA70" s="63" t="s">
        <v>1344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/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0</v>
      </c>
      <c r="R73" s="52">
        <v>0</v>
      </c>
      <c r="S73" s="52">
        <v>0</v>
      </c>
      <c r="T73" s="52">
        <v>0</v>
      </c>
      <c r="U73" s="52">
        <v>0</v>
      </c>
      <c r="V73" s="52">
        <v>0</v>
      </c>
      <c r="W73" s="52">
        <v>0</v>
      </c>
      <c r="X73" s="52">
        <v>0</v>
      </c>
      <c r="Y73" s="52">
        <v>0</v>
      </c>
      <c r="DA73" s="63" t="s">
        <v>1345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X74" s="52">
        <v>0</v>
      </c>
      <c r="Y74" s="52">
        <v>0</v>
      </c>
      <c r="DA74" s="63" t="s">
        <v>1346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0</v>
      </c>
      <c r="Q78" s="52">
        <v>0</v>
      </c>
      <c r="R78" s="52">
        <v>0</v>
      </c>
      <c r="S78" s="52">
        <v>0</v>
      </c>
      <c r="T78" s="52">
        <v>0</v>
      </c>
      <c r="U78" s="52">
        <v>0</v>
      </c>
      <c r="V78" s="52">
        <v>0</v>
      </c>
      <c r="W78" s="52">
        <v>0</v>
      </c>
      <c r="X78" s="52">
        <v>0</v>
      </c>
      <c r="Y78" s="52">
        <v>0</v>
      </c>
      <c r="DA78" s="63" t="s">
        <v>1347</v>
      </c>
    </row>
    <row r="79" spans="1:105" ht="12" customHeight="1" x14ac:dyDescent="0.25">
      <c r="A79" s="109" t="s">
        <v>120</v>
      </c>
      <c r="B79" s="36"/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0</v>
      </c>
      <c r="Q79" s="36">
        <v>0</v>
      </c>
      <c r="R79" s="36">
        <v>0</v>
      </c>
      <c r="S79" s="36">
        <v>0</v>
      </c>
      <c r="T79" s="36">
        <v>0</v>
      </c>
      <c r="U79" s="36">
        <v>0</v>
      </c>
      <c r="V79" s="36">
        <v>0</v>
      </c>
      <c r="W79" s="36">
        <v>0</v>
      </c>
      <c r="X79" s="36">
        <v>0</v>
      </c>
      <c r="Y79" s="36">
        <v>0</v>
      </c>
      <c r="DA79" s="60" t="s">
        <v>1348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1349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280</v>
      </c>
      <c r="D83" s="52">
        <v>385</v>
      </c>
      <c r="E83" s="52">
        <v>490</v>
      </c>
      <c r="F83" s="52">
        <v>803</v>
      </c>
      <c r="G83" s="52">
        <v>1160</v>
      </c>
      <c r="H83" s="52">
        <v>1154</v>
      </c>
      <c r="I83" s="52">
        <v>2900</v>
      </c>
      <c r="J83" s="52">
        <v>4120</v>
      </c>
      <c r="K83" s="52">
        <v>2457</v>
      </c>
      <c r="L83" s="52">
        <v>803</v>
      </c>
      <c r="M83" s="52">
        <v>1386</v>
      </c>
      <c r="N83" s="52">
        <v>1576</v>
      </c>
      <c r="O83" s="52">
        <v>1368</v>
      </c>
      <c r="P83" s="52">
        <v>1970</v>
      </c>
      <c r="Q83" s="52">
        <v>4070</v>
      </c>
      <c r="R83" s="52">
        <v>2608</v>
      </c>
      <c r="S83" s="52">
        <v>2748</v>
      </c>
      <c r="T83" s="52">
        <v>1588</v>
      </c>
      <c r="U83" s="52">
        <v>1218</v>
      </c>
      <c r="V83" s="52">
        <v>1586</v>
      </c>
      <c r="W83" s="52">
        <v>2051</v>
      </c>
      <c r="X83" s="52">
        <v>2799</v>
      </c>
      <c r="Y83" s="52">
        <v>2905</v>
      </c>
      <c r="DA83" s="63" t="s">
        <v>1350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0</v>
      </c>
      <c r="D86" s="52">
        <v>63</v>
      </c>
      <c r="E86" s="52">
        <v>286</v>
      </c>
      <c r="F86" s="52">
        <v>575</v>
      </c>
      <c r="G86" s="52">
        <v>1060</v>
      </c>
      <c r="H86" s="52">
        <v>1080</v>
      </c>
      <c r="I86" s="52">
        <v>2770</v>
      </c>
      <c r="J86" s="52">
        <v>2252</v>
      </c>
      <c r="K86" s="52">
        <v>1081</v>
      </c>
      <c r="L86" s="52">
        <v>455</v>
      </c>
      <c r="M86" s="52">
        <v>680</v>
      </c>
      <c r="N86" s="52">
        <v>733</v>
      </c>
      <c r="O86" s="52">
        <v>500</v>
      </c>
      <c r="P86" s="52">
        <v>521</v>
      </c>
      <c r="Q86" s="52">
        <v>938</v>
      </c>
      <c r="R86" s="52">
        <v>786</v>
      </c>
      <c r="S86" s="52">
        <v>995</v>
      </c>
      <c r="T86" s="52">
        <v>304</v>
      </c>
      <c r="U86" s="52">
        <v>261</v>
      </c>
      <c r="V86" s="52">
        <v>432</v>
      </c>
      <c r="W86" s="52">
        <v>683</v>
      </c>
      <c r="X86" s="52">
        <v>787</v>
      </c>
      <c r="Y86" s="52">
        <v>1180</v>
      </c>
      <c r="DA86" s="63" t="s">
        <v>1351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v>0</v>
      </c>
      <c r="D88" s="52">
        <v>1</v>
      </c>
      <c r="E88" s="52">
        <v>1</v>
      </c>
      <c r="F88" s="52">
        <v>3</v>
      </c>
      <c r="G88" s="52">
        <v>5</v>
      </c>
      <c r="H88" s="52">
        <v>7</v>
      </c>
      <c r="I88" s="52">
        <v>17</v>
      </c>
      <c r="J88" s="52">
        <v>27</v>
      </c>
      <c r="K88" s="52">
        <v>9</v>
      </c>
      <c r="L88" s="52">
        <v>1</v>
      </c>
      <c r="M88" s="52">
        <v>2</v>
      </c>
      <c r="N88" s="52">
        <v>3</v>
      </c>
      <c r="O88" s="52">
        <v>0</v>
      </c>
      <c r="P88" s="52">
        <v>0</v>
      </c>
      <c r="Q88" s="52">
        <v>6</v>
      </c>
      <c r="R88" s="52">
        <v>5</v>
      </c>
      <c r="S88" s="52">
        <v>7</v>
      </c>
      <c r="T88" s="52">
        <v>8</v>
      </c>
      <c r="U88" s="52">
        <v>6</v>
      </c>
      <c r="V88" s="52">
        <v>7</v>
      </c>
      <c r="W88" s="52">
        <v>7</v>
      </c>
      <c r="X88" s="52">
        <v>10</v>
      </c>
      <c r="Y88" s="52">
        <v>0</v>
      </c>
      <c r="DA88" s="63" t="s">
        <v>1352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1</v>
      </c>
      <c r="J89" s="52">
        <v>3</v>
      </c>
      <c r="K89" s="52">
        <v>1</v>
      </c>
      <c r="L89" s="52">
        <v>0</v>
      </c>
      <c r="M89" s="52">
        <v>0</v>
      </c>
      <c r="N89" s="52">
        <v>1</v>
      </c>
      <c r="O89" s="52">
        <v>5</v>
      </c>
      <c r="P89" s="52">
        <v>2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X89" s="52">
        <v>0</v>
      </c>
      <c r="Y89" s="52">
        <v>3</v>
      </c>
      <c r="DA89" s="63" t="s">
        <v>1353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/>
      <c r="C92" s="52">
        <v>16</v>
      </c>
      <c r="D92" s="52">
        <v>15</v>
      </c>
      <c r="E92" s="52">
        <v>20</v>
      </c>
      <c r="F92" s="52">
        <v>30</v>
      </c>
      <c r="G92" s="52">
        <v>50</v>
      </c>
      <c r="H92" s="52">
        <v>76</v>
      </c>
      <c r="I92" s="52">
        <v>86</v>
      </c>
      <c r="J92" s="52">
        <v>120</v>
      </c>
      <c r="K92" s="52">
        <v>82</v>
      </c>
      <c r="L92" s="52">
        <v>29</v>
      </c>
      <c r="M92" s="52">
        <v>51</v>
      </c>
      <c r="N92" s="52">
        <v>64</v>
      </c>
      <c r="O92" s="52">
        <v>22</v>
      </c>
      <c r="P92" s="52">
        <v>62</v>
      </c>
      <c r="Q92" s="52">
        <v>135</v>
      </c>
      <c r="R92" s="52">
        <v>84</v>
      </c>
      <c r="S92" s="52">
        <v>78</v>
      </c>
      <c r="T92" s="52">
        <v>43</v>
      </c>
      <c r="U92" s="52">
        <v>46</v>
      </c>
      <c r="V92" s="52">
        <v>62</v>
      </c>
      <c r="W92" s="52">
        <v>83</v>
      </c>
      <c r="X92" s="52">
        <v>102</v>
      </c>
      <c r="Y92" s="52">
        <v>65</v>
      </c>
      <c r="DA92" s="63" t="s">
        <v>1354</v>
      </c>
    </row>
    <row r="93" spans="1:105" ht="12" customHeight="1" x14ac:dyDescent="0.25">
      <c r="A93" s="97" t="s">
        <v>123</v>
      </c>
      <c r="B93" s="52"/>
      <c r="C93" s="52">
        <v>2</v>
      </c>
      <c r="D93" s="52">
        <v>0</v>
      </c>
      <c r="E93" s="52">
        <v>0</v>
      </c>
      <c r="F93" s="52">
        <v>0</v>
      </c>
      <c r="G93" s="52">
        <v>0</v>
      </c>
      <c r="H93" s="52">
        <v>6</v>
      </c>
      <c r="I93" s="52">
        <v>11</v>
      </c>
      <c r="J93" s="52">
        <v>12</v>
      </c>
      <c r="K93" s="52">
        <v>5</v>
      </c>
      <c r="L93" s="52">
        <v>1</v>
      </c>
      <c r="M93" s="52">
        <v>1</v>
      </c>
      <c r="N93" s="52">
        <v>9</v>
      </c>
      <c r="O93" s="52">
        <v>42</v>
      </c>
      <c r="P93" s="52">
        <v>45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8</v>
      </c>
      <c r="W93" s="52">
        <v>32</v>
      </c>
      <c r="X93" s="52">
        <v>34</v>
      </c>
      <c r="Y93" s="52">
        <v>32</v>
      </c>
      <c r="DA93" s="63" t="s">
        <v>1355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/>
      <c r="C96" s="52">
        <v>2</v>
      </c>
      <c r="D96" s="52">
        <v>0</v>
      </c>
      <c r="E96" s="52">
        <v>0</v>
      </c>
      <c r="F96" s="52">
        <v>0</v>
      </c>
      <c r="G96" s="52">
        <v>0</v>
      </c>
      <c r="H96" s="52">
        <v>10</v>
      </c>
      <c r="I96" s="52">
        <v>0</v>
      </c>
      <c r="J96" s="52">
        <v>0</v>
      </c>
      <c r="K96" s="52">
        <v>3</v>
      </c>
      <c r="L96" s="52">
        <v>0</v>
      </c>
      <c r="M96" s="52">
        <v>0</v>
      </c>
      <c r="N96" s="52">
        <v>0</v>
      </c>
      <c r="O96" s="52">
        <v>113</v>
      </c>
      <c r="P96" s="52">
        <v>118</v>
      </c>
      <c r="Q96" s="52">
        <v>0</v>
      </c>
      <c r="R96" s="52">
        <v>0</v>
      </c>
      <c r="S96" s="52">
        <v>0</v>
      </c>
      <c r="T96" s="52">
        <v>0</v>
      </c>
      <c r="U96" s="52">
        <v>27</v>
      </c>
      <c r="V96" s="52">
        <v>0</v>
      </c>
      <c r="W96" s="52">
        <v>362</v>
      </c>
      <c r="X96" s="52">
        <v>0</v>
      </c>
      <c r="Y96" s="52">
        <v>107</v>
      </c>
      <c r="DA96" s="63" t="s">
        <v>1356</v>
      </c>
    </row>
    <row r="97" spans="1:105" ht="12" customHeight="1" x14ac:dyDescent="0.25">
      <c r="A97" s="97" t="s">
        <v>121</v>
      </c>
      <c r="B97" s="52"/>
      <c r="C97" s="52">
        <v>260</v>
      </c>
      <c r="D97" s="52">
        <v>369</v>
      </c>
      <c r="E97" s="52">
        <v>469</v>
      </c>
      <c r="F97" s="52">
        <v>770</v>
      </c>
      <c r="G97" s="52">
        <v>1105</v>
      </c>
      <c r="H97" s="52">
        <v>1055</v>
      </c>
      <c r="I97" s="52">
        <v>2785</v>
      </c>
      <c r="J97" s="52">
        <v>3958</v>
      </c>
      <c r="K97" s="52">
        <v>2357</v>
      </c>
      <c r="L97" s="52">
        <v>772</v>
      </c>
      <c r="M97" s="52">
        <v>1332</v>
      </c>
      <c r="N97" s="52">
        <v>1499</v>
      </c>
      <c r="O97" s="52">
        <v>1186</v>
      </c>
      <c r="P97" s="52">
        <v>1743</v>
      </c>
      <c r="Q97" s="52">
        <v>3929</v>
      </c>
      <c r="R97" s="52">
        <v>2519</v>
      </c>
      <c r="S97" s="52">
        <v>2663</v>
      </c>
      <c r="T97" s="52">
        <v>1537</v>
      </c>
      <c r="U97" s="52">
        <v>1139</v>
      </c>
      <c r="V97" s="52">
        <v>1509</v>
      </c>
      <c r="W97" s="52">
        <v>1567</v>
      </c>
      <c r="X97" s="52">
        <v>2653</v>
      </c>
      <c r="Y97" s="52">
        <v>2698</v>
      </c>
      <c r="DA97" s="63" t="s">
        <v>1357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X101" s="52">
        <v>0</v>
      </c>
      <c r="Y101" s="52">
        <v>0</v>
      </c>
      <c r="DA101" s="63" t="s">
        <v>1358</v>
      </c>
    </row>
    <row r="102" spans="1:105" ht="12" customHeight="1" x14ac:dyDescent="0.25">
      <c r="A102" s="97" t="s">
        <v>50</v>
      </c>
      <c r="B102" s="52"/>
      <c r="C102" s="52">
        <v>156</v>
      </c>
      <c r="D102" s="52">
        <v>229</v>
      </c>
      <c r="E102" s="52">
        <v>307</v>
      </c>
      <c r="F102" s="52">
        <v>481</v>
      </c>
      <c r="G102" s="52">
        <v>732</v>
      </c>
      <c r="H102" s="52">
        <v>786</v>
      </c>
      <c r="I102" s="52">
        <v>1972</v>
      </c>
      <c r="J102" s="52">
        <v>2776</v>
      </c>
      <c r="K102" s="52">
        <v>1399</v>
      </c>
      <c r="L102" s="52">
        <v>496</v>
      </c>
      <c r="M102" s="52">
        <v>889</v>
      </c>
      <c r="N102" s="52">
        <v>1075</v>
      </c>
      <c r="O102" s="52">
        <v>716</v>
      </c>
      <c r="P102" s="52">
        <v>914</v>
      </c>
      <c r="Q102" s="52">
        <v>2302</v>
      </c>
      <c r="R102" s="52">
        <v>1434</v>
      </c>
      <c r="S102" s="52">
        <v>1480</v>
      </c>
      <c r="T102" s="52">
        <v>789</v>
      </c>
      <c r="U102" s="52">
        <v>709</v>
      </c>
      <c r="V102" s="52">
        <v>857</v>
      </c>
      <c r="W102" s="52">
        <v>1096</v>
      </c>
      <c r="X102" s="52">
        <v>1794</v>
      </c>
      <c r="Y102" s="52">
        <v>2154</v>
      </c>
      <c r="DA102" s="63" t="s">
        <v>1359</v>
      </c>
    </row>
    <row r="103" spans="1:105" ht="12" customHeight="1" x14ac:dyDescent="0.25">
      <c r="A103" s="109" t="s">
        <v>120</v>
      </c>
      <c r="B103" s="36"/>
      <c r="C103" s="36">
        <v>124</v>
      </c>
      <c r="D103" s="36">
        <v>156</v>
      </c>
      <c r="E103" s="36">
        <v>183</v>
      </c>
      <c r="F103" s="36">
        <v>322</v>
      </c>
      <c r="G103" s="36">
        <v>428</v>
      </c>
      <c r="H103" s="36">
        <v>368</v>
      </c>
      <c r="I103" s="36">
        <v>928</v>
      </c>
      <c r="J103" s="36">
        <v>1344</v>
      </c>
      <c r="K103" s="36">
        <v>1058</v>
      </c>
      <c r="L103" s="36">
        <v>307</v>
      </c>
      <c r="M103" s="36">
        <v>497</v>
      </c>
      <c r="N103" s="36">
        <v>501</v>
      </c>
      <c r="O103" s="36">
        <v>652</v>
      </c>
      <c r="P103" s="36">
        <v>1056</v>
      </c>
      <c r="Q103" s="36">
        <v>1768</v>
      </c>
      <c r="R103" s="36">
        <v>1174</v>
      </c>
      <c r="S103" s="36">
        <v>1268</v>
      </c>
      <c r="T103" s="36">
        <v>799</v>
      </c>
      <c r="U103" s="36">
        <v>509</v>
      </c>
      <c r="V103" s="36">
        <v>729</v>
      </c>
      <c r="W103" s="36">
        <v>955</v>
      </c>
      <c r="X103" s="36">
        <v>1005</v>
      </c>
      <c r="Y103" s="36">
        <v>751</v>
      </c>
      <c r="DA103" s="60" t="s">
        <v>1360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1361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1362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1363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1364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1365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1366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1367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1368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1369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1370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X126" s="52">
        <v>0</v>
      </c>
      <c r="Y126" s="52">
        <v>0</v>
      </c>
      <c r="DA126" s="63" t="s">
        <v>1371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X129" s="52">
        <v>0</v>
      </c>
      <c r="Y129" s="52">
        <v>0</v>
      </c>
      <c r="DA129" s="63" t="s">
        <v>1372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X131" s="52">
        <v>0</v>
      </c>
      <c r="Y131" s="52">
        <v>0</v>
      </c>
      <c r="DA131" s="63" t="s">
        <v>1373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X132" s="52">
        <v>0</v>
      </c>
      <c r="Y132" s="52">
        <v>0</v>
      </c>
      <c r="DA132" s="63" t="s">
        <v>1374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/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0</v>
      </c>
      <c r="U135" s="52">
        <v>0</v>
      </c>
      <c r="V135" s="52">
        <v>0</v>
      </c>
      <c r="W135" s="52">
        <v>0</v>
      </c>
      <c r="X135" s="52">
        <v>0</v>
      </c>
      <c r="Y135" s="52">
        <v>0</v>
      </c>
      <c r="DA135" s="63" t="s">
        <v>1375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X136" s="52">
        <v>0</v>
      </c>
      <c r="Y136" s="52">
        <v>0</v>
      </c>
      <c r="DA136" s="63" t="s">
        <v>1376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X140" s="52">
        <v>0</v>
      </c>
      <c r="Y140" s="52">
        <v>0</v>
      </c>
      <c r="DA140" s="63" t="s">
        <v>1377</v>
      </c>
    </row>
    <row r="141" spans="1:105" ht="12" customHeight="1" x14ac:dyDescent="0.25">
      <c r="A141" s="109" t="s">
        <v>120</v>
      </c>
      <c r="B141" s="36"/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X141" s="36">
        <v>0</v>
      </c>
      <c r="Y141" s="36">
        <v>0</v>
      </c>
      <c r="DA141" s="60" t="s">
        <v>1378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1379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24</v>
      </c>
      <c r="D145" s="52">
        <v>55</v>
      </c>
      <c r="E145" s="52">
        <v>57</v>
      </c>
      <c r="F145" s="52">
        <v>61</v>
      </c>
      <c r="G145" s="52">
        <v>114</v>
      </c>
      <c r="H145" s="52">
        <v>145</v>
      </c>
      <c r="I145" s="52">
        <v>362</v>
      </c>
      <c r="J145" s="52">
        <v>692</v>
      </c>
      <c r="K145" s="52">
        <v>810</v>
      </c>
      <c r="L145" s="52">
        <v>1309</v>
      </c>
      <c r="M145" s="52">
        <v>1313</v>
      </c>
      <c r="N145" s="52">
        <v>1442</v>
      </c>
      <c r="O145" s="52">
        <v>724</v>
      </c>
      <c r="P145" s="52">
        <v>708</v>
      </c>
      <c r="Q145" s="52">
        <v>632</v>
      </c>
      <c r="R145" s="52">
        <v>1593</v>
      </c>
      <c r="S145" s="52">
        <v>4962</v>
      </c>
      <c r="T145" s="52">
        <v>10767</v>
      </c>
      <c r="U145" s="52">
        <v>7081</v>
      </c>
      <c r="V145" s="52">
        <v>3626</v>
      </c>
      <c r="W145" s="52">
        <v>2007</v>
      </c>
      <c r="X145" s="52">
        <v>2245</v>
      </c>
      <c r="Y145" s="52">
        <v>2267</v>
      </c>
      <c r="DA145" s="63" t="s">
        <v>1380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0</v>
      </c>
      <c r="D147" s="52">
        <v>47</v>
      </c>
      <c r="E147" s="52">
        <v>50</v>
      </c>
      <c r="F147" s="52">
        <v>59</v>
      </c>
      <c r="G147" s="52">
        <v>114</v>
      </c>
      <c r="H147" s="52">
        <v>145</v>
      </c>
      <c r="I147" s="52">
        <v>362</v>
      </c>
      <c r="J147" s="52">
        <v>692</v>
      </c>
      <c r="K147" s="52">
        <v>810</v>
      </c>
      <c r="L147" s="52">
        <v>1309</v>
      </c>
      <c r="M147" s="52">
        <v>1313</v>
      </c>
      <c r="N147" s="52">
        <v>1442</v>
      </c>
      <c r="O147" s="52">
        <v>724</v>
      </c>
      <c r="P147" s="52">
        <v>708</v>
      </c>
      <c r="Q147" s="52">
        <v>632</v>
      </c>
      <c r="R147" s="52">
        <v>1593</v>
      </c>
      <c r="S147" s="52">
        <v>4962</v>
      </c>
      <c r="T147" s="52">
        <v>10767</v>
      </c>
      <c r="U147" s="52">
        <v>7081</v>
      </c>
      <c r="V147" s="52">
        <v>3626</v>
      </c>
      <c r="W147" s="52">
        <v>2007</v>
      </c>
      <c r="X147" s="52">
        <v>2245</v>
      </c>
      <c r="Y147" s="52">
        <v>2267</v>
      </c>
      <c r="DA147" s="63" t="s">
        <v>1381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v>2</v>
      </c>
      <c r="D149" s="52">
        <v>2</v>
      </c>
      <c r="E149" s="52">
        <v>2</v>
      </c>
      <c r="F149" s="52">
        <v>2</v>
      </c>
      <c r="G149" s="52">
        <v>5</v>
      </c>
      <c r="H149" s="52">
        <v>9</v>
      </c>
      <c r="I149" s="52">
        <v>11</v>
      </c>
      <c r="J149" s="52">
        <v>20</v>
      </c>
      <c r="K149" s="52">
        <v>27</v>
      </c>
      <c r="L149" s="52">
        <v>46</v>
      </c>
      <c r="M149" s="52">
        <v>48</v>
      </c>
      <c r="N149" s="52">
        <v>59</v>
      </c>
      <c r="O149" s="52">
        <v>12</v>
      </c>
      <c r="P149" s="52">
        <v>22</v>
      </c>
      <c r="Q149" s="52">
        <v>21</v>
      </c>
      <c r="R149" s="52">
        <v>52</v>
      </c>
      <c r="S149" s="52">
        <v>142</v>
      </c>
      <c r="T149" s="52">
        <v>290</v>
      </c>
      <c r="U149" s="52">
        <v>269</v>
      </c>
      <c r="V149" s="52">
        <v>143</v>
      </c>
      <c r="W149" s="52">
        <v>81</v>
      </c>
      <c r="X149" s="52">
        <v>83</v>
      </c>
      <c r="Y149" s="52">
        <v>51</v>
      </c>
      <c r="DA149" s="63" t="s">
        <v>1382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1</v>
      </c>
      <c r="I150" s="52">
        <v>1</v>
      </c>
      <c r="J150" s="52">
        <v>2</v>
      </c>
      <c r="K150" s="52">
        <v>2</v>
      </c>
      <c r="L150" s="52">
        <v>2</v>
      </c>
      <c r="M150" s="52">
        <v>1</v>
      </c>
      <c r="N150" s="52">
        <v>8</v>
      </c>
      <c r="O150" s="52">
        <v>22</v>
      </c>
      <c r="P150" s="52">
        <v>16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19</v>
      </c>
      <c r="W150" s="52">
        <v>32</v>
      </c>
      <c r="X150" s="52">
        <v>27</v>
      </c>
      <c r="Y150" s="52">
        <v>25</v>
      </c>
      <c r="DA150" s="63" t="s">
        <v>1383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/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1</v>
      </c>
      <c r="I153" s="52">
        <v>0</v>
      </c>
      <c r="J153" s="52">
        <v>0</v>
      </c>
      <c r="K153" s="52">
        <v>1</v>
      </c>
      <c r="L153" s="52">
        <v>0</v>
      </c>
      <c r="M153" s="52">
        <v>0</v>
      </c>
      <c r="N153" s="52">
        <v>0</v>
      </c>
      <c r="O153" s="52">
        <v>60</v>
      </c>
      <c r="P153" s="52">
        <v>43</v>
      </c>
      <c r="Q153" s="52">
        <v>0</v>
      </c>
      <c r="R153" s="52">
        <v>0</v>
      </c>
      <c r="S153" s="52">
        <v>0</v>
      </c>
      <c r="T153" s="52">
        <v>0</v>
      </c>
      <c r="U153" s="52">
        <v>160</v>
      </c>
      <c r="V153" s="52">
        <v>0</v>
      </c>
      <c r="W153" s="52">
        <v>355</v>
      </c>
      <c r="X153" s="52">
        <v>0</v>
      </c>
      <c r="Y153" s="52">
        <v>83</v>
      </c>
      <c r="DA153" s="63" t="s">
        <v>1384</v>
      </c>
    </row>
    <row r="154" spans="1:105" ht="12" customHeight="1" x14ac:dyDescent="0.25">
      <c r="A154" s="97" t="s">
        <v>121</v>
      </c>
      <c r="B154" s="52"/>
      <c r="C154" s="52">
        <v>22</v>
      </c>
      <c r="D154" s="52">
        <v>53</v>
      </c>
      <c r="E154" s="52">
        <v>55</v>
      </c>
      <c r="F154" s="52">
        <v>59</v>
      </c>
      <c r="G154" s="52">
        <v>109</v>
      </c>
      <c r="H154" s="52">
        <v>134</v>
      </c>
      <c r="I154" s="52">
        <v>350</v>
      </c>
      <c r="J154" s="52">
        <v>670</v>
      </c>
      <c r="K154" s="52">
        <v>780</v>
      </c>
      <c r="L154" s="52">
        <v>1261</v>
      </c>
      <c r="M154" s="52">
        <v>1264</v>
      </c>
      <c r="N154" s="52">
        <v>1375</v>
      </c>
      <c r="O154" s="52">
        <v>630</v>
      </c>
      <c r="P154" s="52">
        <v>627</v>
      </c>
      <c r="Q154" s="52">
        <v>611</v>
      </c>
      <c r="R154" s="52">
        <v>1541</v>
      </c>
      <c r="S154" s="52">
        <v>4820</v>
      </c>
      <c r="T154" s="52">
        <v>10477</v>
      </c>
      <c r="U154" s="52">
        <v>6652</v>
      </c>
      <c r="V154" s="52">
        <v>3464</v>
      </c>
      <c r="W154" s="52">
        <v>1539</v>
      </c>
      <c r="X154" s="52">
        <v>2135</v>
      </c>
      <c r="Y154" s="52">
        <v>2108</v>
      </c>
      <c r="DA154" s="63" t="s">
        <v>1385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13</v>
      </c>
      <c r="D158" s="52">
        <v>33</v>
      </c>
      <c r="E158" s="52">
        <v>36</v>
      </c>
      <c r="F158" s="52">
        <v>37</v>
      </c>
      <c r="G158" s="52">
        <v>72</v>
      </c>
      <c r="H158" s="52">
        <v>99</v>
      </c>
      <c r="I158" s="52">
        <v>246</v>
      </c>
      <c r="J158" s="52">
        <v>466</v>
      </c>
      <c r="K158" s="52">
        <v>461</v>
      </c>
      <c r="L158" s="52">
        <v>809</v>
      </c>
      <c r="M158" s="52">
        <v>842</v>
      </c>
      <c r="N158" s="52">
        <v>983</v>
      </c>
      <c r="O158" s="52">
        <v>379</v>
      </c>
      <c r="P158" s="52">
        <v>329</v>
      </c>
      <c r="Q158" s="52">
        <v>357</v>
      </c>
      <c r="R158" s="52">
        <v>876</v>
      </c>
      <c r="S158" s="52">
        <v>2673</v>
      </c>
      <c r="T158" s="52">
        <v>5347</v>
      </c>
      <c r="U158" s="52">
        <v>4119</v>
      </c>
      <c r="V158" s="52">
        <v>1960</v>
      </c>
      <c r="W158" s="52">
        <v>1073</v>
      </c>
      <c r="X158" s="52">
        <v>1439</v>
      </c>
      <c r="Y158" s="52">
        <v>1681</v>
      </c>
      <c r="DA158" s="63" t="s">
        <v>1386</v>
      </c>
    </row>
    <row r="159" spans="1:105" ht="12" customHeight="1" x14ac:dyDescent="0.25">
      <c r="A159" s="109" t="s">
        <v>120</v>
      </c>
      <c r="B159" s="36"/>
      <c r="C159" s="36">
        <v>11</v>
      </c>
      <c r="D159" s="36">
        <v>22</v>
      </c>
      <c r="E159" s="36">
        <v>21</v>
      </c>
      <c r="F159" s="36">
        <v>24</v>
      </c>
      <c r="G159" s="36">
        <v>42</v>
      </c>
      <c r="H159" s="36">
        <v>46</v>
      </c>
      <c r="I159" s="36">
        <v>116</v>
      </c>
      <c r="J159" s="36">
        <v>226</v>
      </c>
      <c r="K159" s="36">
        <v>349</v>
      </c>
      <c r="L159" s="36">
        <v>500</v>
      </c>
      <c r="M159" s="36">
        <v>471</v>
      </c>
      <c r="N159" s="36">
        <v>459</v>
      </c>
      <c r="O159" s="36">
        <v>345</v>
      </c>
      <c r="P159" s="36">
        <v>379</v>
      </c>
      <c r="Q159" s="36">
        <v>275</v>
      </c>
      <c r="R159" s="36">
        <v>717</v>
      </c>
      <c r="S159" s="36">
        <v>2289</v>
      </c>
      <c r="T159" s="36">
        <v>5420</v>
      </c>
      <c r="U159" s="36">
        <v>2962</v>
      </c>
      <c r="V159" s="36">
        <v>1666</v>
      </c>
      <c r="W159" s="36">
        <v>934</v>
      </c>
      <c r="X159" s="36">
        <v>806</v>
      </c>
      <c r="Y159" s="36">
        <v>586</v>
      </c>
      <c r="DA159" s="60" t="s">
        <v>1387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1388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844</v>
      </c>
      <c r="D163" s="52">
        <v>1340</v>
      </c>
      <c r="E163" s="52">
        <v>1281</v>
      </c>
      <c r="F163" s="52">
        <v>1449</v>
      </c>
      <c r="G163" s="52">
        <v>1608</v>
      </c>
      <c r="H163" s="52">
        <v>1190</v>
      </c>
      <c r="I163" s="52">
        <v>494</v>
      </c>
      <c r="J163" s="52">
        <v>647</v>
      </c>
      <c r="K163" s="52">
        <v>931</v>
      </c>
      <c r="L163" s="52">
        <v>0</v>
      </c>
      <c r="M163" s="52">
        <v>558</v>
      </c>
      <c r="N163" s="52">
        <v>428</v>
      </c>
      <c r="O163" s="52">
        <v>820</v>
      </c>
      <c r="P163" s="52">
        <v>2028</v>
      </c>
      <c r="Q163" s="52">
        <v>2265</v>
      </c>
      <c r="R163" s="52">
        <v>1676</v>
      </c>
      <c r="S163" s="52">
        <v>1682</v>
      </c>
      <c r="T163" s="52">
        <v>1956</v>
      </c>
      <c r="U163" s="52">
        <v>3576</v>
      </c>
      <c r="V163" s="52">
        <v>3067</v>
      </c>
      <c r="W163" s="52">
        <v>1458</v>
      </c>
      <c r="X163" s="52">
        <v>579</v>
      </c>
      <c r="Y163" s="52">
        <v>0</v>
      </c>
      <c r="DA163" s="63" t="s">
        <v>1389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0</v>
      </c>
      <c r="D165" s="52">
        <v>1103</v>
      </c>
      <c r="E165" s="52">
        <v>1107</v>
      </c>
      <c r="F165" s="52">
        <v>1328</v>
      </c>
      <c r="G165" s="52">
        <v>1579</v>
      </c>
      <c r="H165" s="52">
        <v>1190</v>
      </c>
      <c r="I165" s="52">
        <v>494</v>
      </c>
      <c r="J165" s="52">
        <v>640</v>
      </c>
      <c r="K165" s="52">
        <v>916</v>
      </c>
      <c r="L165" s="52">
        <v>0</v>
      </c>
      <c r="M165" s="52">
        <v>558</v>
      </c>
      <c r="N165" s="52">
        <v>428</v>
      </c>
      <c r="O165" s="52">
        <v>820</v>
      </c>
      <c r="P165" s="52">
        <v>2028</v>
      </c>
      <c r="Q165" s="52">
        <v>2265</v>
      </c>
      <c r="R165" s="52">
        <v>1676</v>
      </c>
      <c r="S165" s="52">
        <v>1682</v>
      </c>
      <c r="T165" s="52">
        <v>1641</v>
      </c>
      <c r="U165" s="52">
        <v>3509</v>
      </c>
      <c r="V165" s="52">
        <v>3067</v>
      </c>
      <c r="W165" s="52">
        <v>1458</v>
      </c>
      <c r="X165" s="52">
        <v>579</v>
      </c>
      <c r="Y165" s="52">
        <v>0</v>
      </c>
      <c r="DA165" s="63" t="s">
        <v>1390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v>50</v>
      </c>
      <c r="D167" s="52">
        <v>52</v>
      </c>
      <c r="E167" s="52">
        <v>51</v>
      </c>
      <c r="F167" s="52">
        <v>55</v>
      </c>
      <c r="G167" s="52">
        <v>70</v>
      </c>
      <c r="H167" s="52">
        <v>78</v>
      </c>
      <c r="I167" s="52">
        <v>15</v>
      </c>
      <c r="J167" s="52">
        <v>19</v>
      </c>
      <c r="K167" s="52">
        <v>31</v>
      </c>
      <c r="L167" s="52">
        <v>0</v>
      </c>
      <c r="M167" s="52">
        <v>21</v>
      </c>
      <c r="N167" s="52">
        <v>18</v>
      </c>
      <c r="O167" s="52">
        <v>13</v>
      </c>
      <c r="P167" s="52">
        <v>64</v>
      </c>
      <c r="Q167" s="52">
        <v>75</v>
      </c>
      <c r="R167" s="52">
        <v>54</v>
      </c>
      <c r="S167" s="52">
        <v>48</v>
      </c>
      <c r="T167" s="52">
        <v>53</v>
      </c>
      <c r="U167" s="52">
        <v>136</v>
      </c>
      <c r="V167" s="52">
        <v>121</v>
      </c>
      <c r="W167" s="52">
        <v>59</v>
      </c>
      <c r="X167" s="52">
        <v>21</v>
      </c>
      <c r="Y167" s="52">
        <v>0</v>
      </c>
      <c r="DA167" s="63" t="s">
        <v>1391</v>
      </c>
    </row>
    <row r="168" spans="1:105" ht="12" customHeight="1" x14ac:dyDescent="0.25">
      <c r="A168" s="97" t="s">
        <v>123</v>
      </c>
      <c r="B168" s="52"/>
      <c r="C168" s="52">
        <v>6</v>
      </c>
      <c r="D168" s="52">
        <v>0</v>
      </c>
      <c r="E168" s="52">
        <v>0</v>
      </c>
      <c r="F168" s="52">
        <v>0</v>
      </c>
      <c r="G168" s="52">
        <v>0</v>
      </c>
      <c r="H168" s="52">
        <v>7</v>
      </c>
      <c r="I168" s="52">
        <v>2</v>
      </c>
      <c r="J168" s="52">
        <v>2</v>
      </c>
      <c r="K168" s="52">
        <v>2</v>
      </c>
      <c r="L168" s="52">
        <v>0</v>
      </c>
      <c r="M168" s="52">
        <v>0</v>
      </c>
      <c r="N168" s="52">
        <v>2</v>
      </c>
      <c r="O168" s="52">
        <v>25</v>
      </c>
      <c r="P168" s="52">
        <v>46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16</v>
      </c>
      <c r="W168" s="52">
        <v>23</v>
      </c>
      <c r="X168" s="52">
        <v>7</v>
      </c>
      <c r="Y168" s="52">
        <v>0</v>
      </c>
      <c r="DA168" s="63" t="s">
        <v>1392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/>
      <c r="C171" s="52">
        <v>6</v>
      </c>
      <c r="D171" s="52">
        <v>0</v>
      </c>
      <c r="E171" s="52">
        <v>0</v>
      </c>
      <c r="F171" s="52">
        <v>0</v>
      </c>
      <c r="G171" s="52">
        <v>0</v>
      </c>
      <c r="H171" s="52">
        <v>11</v>
      </c>
      <c r="I171" s="52">
        <v>0</v>
      </c>
      <c r="J171" s="52">
        <v>0</v>
      </c>
      <c r="K171" s="52">
        <v>1</v>
      </c>
      <c r="L171" s="52">
        <v>0</v>
      </c>
      <c r="M171" s="52">
        <v>0</v>
      </c>
      <c r="N171" s="52">
        <v>0</v>
      </c>
      <c r="O171" s="52">
        <v>68</v>
      </c>
      <c r="P171" s="52">
        <v>122</v>
      </c>
      <c r="Q171" s="52">
        <v>0</v>
      </c>
      <c r="R171" s="52">
        <v>0</v>
      </c>
      <c r="S171" s="52">
        <v>0</v>
      </c>
      <c r="T171" s="52">
        <v>0</v>
      </c>
      <c r="U171" s="52">
        <v>81</v>
      </c>
      <c r="V171" s="52">
        <v>0</v>
      </c>
      <c r="W171" s="52">
        <v>258</v>
      </c>
      <c r="X171" s="52">
        <v>0</v>
      </c>
      <c r="Y171" s="52">
        <v>0</v>
      </c>
      <c r="DA171" s="63" t="s">
        <v>1393</v>
      </c>
    </row>
    <row r="172" spans="1:105" ht="12" customHeight="1" x14ac:dyDescent="0.25">
      <c r="A172" s="97" t="s">
        <v>121</v>
      </c>
      <c r="B172" s="52"/>
      <c r="C172" s="52">
        <v>782</v>
      </c>
      <c r="D172" s="52">
        <v>1288</v>
      </c>
      <c r="E172" s="52">
        <v>1230</v>
      </c>
      <c r="F172" s="52">
        <v>1394</v>
      </c>
      <c r="G172" s="52">
        <v>1538</v>
      </c>
      <c r="H172" s="52">
        <v>1094</v>
      </c>
      <c r="I172" s="52">
        <v>477</v>
      </c>
      <c r="J172" s="52">
        <v>626</v>
      </c>
      <c r="K172" s="52">
        <v>897</v>
      </c>
      <c r="L172" s="52">
        <v>0</v>
      </c>
      <c r="M172" s="52">
        <v>537</v>
      </c>
      <c r="N172" s="52">
        <v>408</v>
      </c>
      <c r="O172" s="52">
        <v>714</v>
      </c>
      <c r="P172" s="52">
        <v>1796</v>
      </c>
      <c r="Q172" s="52">
        <v>2190</v>
      </c>
      <c r="R172" s="52">
        <v>1622</v>
      </c>
      <c r="S172" s="52">
        <v>1634</v>
      </c>
      <c r="T172" s="52">
        <v>1903</v>
      </c>
      <c r="U172" s="52">
        <v>3359</v>
      </c>
      <c r="V172" s="52">
        <v>2930</v>
      </c>
      <c r="W172" s="52">
        <v>1118</v>
      </c>
      <c r="X172" s="52">
        <v>551</v>
      </c>
      <c r="Y172" s="52">
        <v>0</v>
      </c>
      <c r="DA172" s="63" t="s">
        <v>1394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471</v>
      </c>
      <c r="D176" s="52">
        <v>798</v>
      </c>
      <c r="E176" s="52">
        <v>804</v>
      </c>
      <c r="F176" s="52">
        <v>869</v>
      </c>
      <c r="G176" s="52">
        <v>1014</v>
      </c>
      <c r="H176" s="52">
        <v>811</v>
      </c>
      <c r="I176" s="52">
        <v>336</v>
      </c>
      <c r="J176" s="52">
        <v>436</v>
      </c>
      <c r="K176" s="52">
        <v>530</v>
      </c>
      <c r="L176" s="52">
        <v>0</v>
      </c>
      <c r="M176" s="52">
        <v>358</v>
      </c>
      <c r="N176" s="52">
        <v>292</v>
      </c>
      <c r="O176" s="52">
        <v>429</v>
      </c>
      <c r="P176" s="52">
        <v>941</v>
      </c>
      <c r="Q176" s="52">
        <v>1281</v>
      </c>
      <c r="R176" s="52">
        <v>922</v>
      </c>
      <c r="S176" s="52">
        <v>906</v>
      </c>
      <c r="T176" s="52">
        <v>971</v>
      </c>
      <c r="U176" s="52">
        <v>2080</v>
      </c>
      <c r="V176" s="52">
        <v>1658</v>
      </c>
      <c r="W176" s="52">
        <v>779</v>
      </c>
      <c r="X176" s="52">
        <v>371</v>
      </c>
      <c r="Y176" s="52">
        <v>0</v>
      </c>
      <c r="DA176" s="63" t="s">
        <v>1395</v>
      </c>
    </row>
    <row r="177" spans="1:105" ht="12" customHeight="1" x14ac:dyDescent="0.25">
      <c r="A177" s="109" t="s">
        <v>120</v>
      </c>
      <c r="B177" s="36"/>
      <c r="C177" s="36">
        <v>373</v>
      </c>
      <c r="D177" s="36">
        <v>542</v>
      </c>
      <c r="E177" s="36">
        <v>477</v>
      </c>
      <c r="F177" s="36">
        <v>580</v>
      </c>
      <c r="G177" s="36">
        <v>594</v>
      </c>
      <c r="H177" s="36">
        <v>379</v>
      </c>
      <c r="I177" s="36">
        <v>158</v>
      </c>
      <c r="J177" s="36">
        <v>211</v>
      </c>
      <c r="K177" s="36">
        <v>401</v>
      </c>
      <c r="L177" s="36">
        <v>0</v>
      </c>
      <c r="M177" s="36">
        <v>200</v>
      </c>
      <c r="N177" s="36">
        <v>136</v>
      </c>
      <c r="O177" s="36">
        <v>391</v>
      </c>
      <c r="P177" s="36">
        <v>1087</v>
      </c>
      <c r="Q177" s="36">
        <v>984</v>
      </c>
      <c r="R177" s="36">
        <v>754</v>
      </c>
      <c r="S177" s="36">
        <v>776</v>
      </c>
      <c r="T177" s="36">
        <v>985</v>
      </c>
      <c r="U177" s="36">
        <v>1496</v>
      </c>
      <c r="V177" s="36">
        <v>1409</v>
      </c>
      <c r="W177" s="36">
        <v>679</v>
      </c>
      <c r="X177" s="36">
        <v>208</v>
      </c>
      <c r="Y177" s="36">
        <v>0</v>
      </c>
      <c r="DA177" s="60" t="s">
        <v>1396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1397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1398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X5" s="52">
        <v>0</v>
      </c>
      <c r="Y5" s="52">
        <v>0</v>
      </c>
      <c r="DA5" s="63" t="s">
        <v>1399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X8" s="52">
        <v>0</v>
      </c>
      <c r="Y8" s="52">
        <v>0</v>
      </c>
      <c r="DA8" s="63" t="s">
        <v>1400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f>RES_hhdet_in!C10-RES_hhdet_in_new!C10</f>
        <v>0</v>
      </c>
      <c r="D10" s="52">
        <f>RES_hhdet_in!D10-RES_hhdet_in_new!D10</f>
        <v>0</v>
      </c>
      <c r="E10" s="52">
        <f>RES_hhdet_in!E10-RES_hhdet_in_new!E10</f>
        <v>0</v>
      </c>
      <c r="F10" s="52">
        <f>RES_hhdet_in!F10-RES_hhdet_in_new!F10</f>
        <v>0</v>
      </c>
      <c r="G10" s="52">
        <f>RES_hhdet_in!G10-RES_hhdet_in_new!G10</f>
        <v>0</v>
      </c>
      <c r="H10" s="52">
        <f>RES_hhdet_in!H10-RES_hhdet_in_new!H10</f>
        <v>0</v>
      </c>
      <c r="I10" s="52">
        <f>RES_hhdet_in!I10-RES_hhdet_in_new!I10</f>
        <v>0</v>
      </c>
      <c r="J10" s="52">
        <f>RES_hhdet_in!J10-RES_hhdet_in_new!J10</f>
        <v>0</v>
      </c>
      <c r="K10" s="52">
        <f>RES_hhdet_in!K10-RES_hhdet_in_new!K10</f>
        <v>0</v>
      </c>
      <c r="L10" s="52">
        <f>RES_hhdet_in!L10-RES_hhdet_in_new!L10</f>
        <v>0</v>
      </c>
      <c r="M10" s="52">
        <f>RES_hhdet_in!M10-RES_hhdet_in_new!M10</f>
        <v>0</v>
      </c>
      <c r="N10" s="52">
        <f>RES_hhdet_in!N10-RES_hhdet_in_new!N10</f>
        <v>0</v>
      </c>
      <c r="O10" s="52">
        <f>RES_hhdet_in!O10-RES_hhdet_in_new!O10</f>
        <v>0</v>
      </c>
      <c r="P10" s="52">
        <f>RES_hhdet_in!P10-RES_hhdet_in_new!P10</f>
        <v>0</v>
      </c>
      <c r="Q10" s="52">
        <f>RES_hhdet_in!Q10-RES_hhdet_in_new!Q10</f>
        <v>0</v>
      </c>
      <c r="R10" s="52">
        <f>RES_hhdet_in!R10-RES_hhdet_in_new!R10</f>
        <v>0</v>
      </c>
      <c r="S10" s="52">
        <f>RES_hhdet_in!S10-RES_hhdet_in_new!S10</f>
        <v>0</v>
      </c>
      <c r="T10" s="52">
        <f>RES_hhdet_in!T10-RES_hhdet_in_new!T10</f>
        <v>0</v>
      </c>
      <c r="U10" s="52">
        <f>RES_hhdet_in!U10-RES_hhdet_in_new!U10</f>
        <v>0</v>
      </c>
      <c r="V10" s="52">
        <f>RES_hhdet_in!V10-RES_hhdet_in_new!V10</f>
        <v>0</v>
      </c>
      <c r="W10" s="52">
        <f>RES_hhdet_in!W10-RES_hhdet_in_new!W10</f>
        <v>0</v>
      </c>
      <c r="X10" s="52">
        <f>RES_hhdet_in!X10-RES_hhdet_in_new!X10</f>
        <v>0</v>
      </c>
      <c r="Y10" s="52">
        <f>RES_hhdet_in!Y10-RES_hhdet_in_new!Y10</f>
        <v>0</v>
      </c>
      <c r="DA10" s="63" t="s">
        <v>1401</v>
      </c>
    </row>
    <row r="11" spans="1:105" ht="12" customHeight="1" x14ac:dyDescent="0.25">
      <c r="A11" s="97" t="s">
        <v>124</v>
      </c>
      <c r="B11" s="52"/>
      <c r="C11" s="52">
        <f>RES_hhdet_in!C11-RES_hhdet_in_new!C11</f>
        <v>0</v>
      </c>
      <c r="D11" s="52">
        <f>RES_hhdet_in!D11-RES_hhdet_in_new!D11</f>
        <v>0</v>
      </c>
      <c r="E11" s="52">
        <f>RES_hhdet_in!E11-RES_hhdet_in_new!E11</f>
        <v>0</v>
      </c>
      <c r="F11" s="52">
        <f>RES_hhdet_in!F11-RES_hhdet_in_new!F11</f>
        <v>0</v>
      </c>
      <c r="G11" s="52">
        <f>RES_hhdet_in!G11-RES_hhdet_in_new!G11</f>
        <v>0</v>
      </c>
      <c r="H11" s="52">
        <f>RES_hhdet_in!H11-RES_hhdet_in_new!H11</f>
        <v>0</v>
      </c>
      <c r="I11" s="52">
        <f>RES_hhdet_in!I11-RES_hhdet_in_new!I11</f>
        <v>0</v>
      </c>
      <c r="J11" s="52">
        <f>RES_hhdet_in!J11-RES_hhdet_in_new!J11</f>
        <v>0</v>
      </c>
      <c r="K11" s="52">
        <f>RES_hhdet_in!K11-RES_hhdet_in_new!K11</f>
        <v>0</v>
      </c>
      <c r="L11" s="52">
        <f>RES_hhdet_in!L11-RES_hhdet_in_new!L11</f>
        <v>0</v>
      </c>
      <c r="M11" s="52">
        <f>RES_hhdet_in!M11-RES_hhdet_in_new!M11</f>
        <v>0</v>
      </c>
      <c r="N11" s="52">
        <f>RES_hhdet_in!N11-RES_hhdet_in_new!N11</f>
        <v>0</v>
      </c>
      <c r="O11" s="52">
        <f>RES_hhdet_in!O11-RES_hhdet_in_new!O11</f>
        <v>0</v>
      </c>
      <c r="P11" s="52">
        <f>RES_hhdet_in!P11-RES_hhdet_in_new!P11</f>
        <v>0</v>
      </c>
      <c r="Q11" s="52">
        <f>RES_hhdet_in!Q11-RES_hhdet_in_new!Q11</f>
        <v>0</v>
      </c>
      <c r="R11" s="52">
        <f>RES_hhdet_in!R11-RES_hhdet_in_new!R11</f>
        <v>0</v>
      </c>
      <c r="S11" s="52">
        <f>RES_hhdet_in!S11-RES_hhdet_in_new!S11</f>
        <v>0</v>
      </c>
      <c r="T11" s="52">
        <f>RES_hhdet_in!T11-RES_hhdet_in_new!T11</f>
        <v>0</v>
      </c>
      <c r="U11" s="52">
        <f>RES_hhdet_in!U11-RES_hhdet_in_new!U11</f>
        <v>0</v>
      </c>
      <c r="V11" s="52">
        <f>RES_hhdet_in!V11-RES_hhdet_in_new!V11</f>
        <v>0</v>
      </c>
      <c r="W11" s="52">
        <f>RES_hhdet_in!W11-RES_hhdet_in_new!W11</f>
        <v>0</v>
      </c>
      <c r="X11" s="52">
        <f>RES_hhdet_in!X11-RES_hhdet_in_new!X11</f>
        <v>0</v>
      </c>
      <c r="Y11" s="52">
        <f>RES_hhdet_in!Y11-RES_hhdet_in_new!Y11</f>
        <v>0</v>
      </c>
      <c r="DA11" s="63" t="s">
        <v>1402</v>
      </c>
    </row>
    <row r="12" spans="1:105" ht="12" customHeight="1" x14ac:dyDescent="0.25">
      <c r="A12" s="97" t="s">
        <v>123</v>
      </c>
      <c r="B12" s="52"/>
      <c r="C12" s="52">
        <f>RES_hhdet_in!C12-RES_hhdet_in_new!C12</f>
        <v>0</v>
      </c>
      <c r="D12" s="52">
        <f>RES_hhdet_in!D12-RES_hhdet_in_new!D12</f>
        <v>0</v>
      </c>
      <c r="E12" s="52">
        <f>RES_hhdet_in!E12-RES_hhdet_in_new!E12</f>
        <v>0</v>
      </c>
      <c r="F12" s="52">
        <f>RES_hhdet_in!F12-RES_hhdet_in_new!F12</f>
        <v>0</v>
      </c>
      <c r="G12" s="52">
        <f>RES_hhdet_in!G12-RES_hhdet_in_new!G12</f>
        <v>0</v>
      </c>
      <c r="H12" s="52">
        <f>RES_hhdet_in!H12-RES_hhdet_in_new!H12</f>
        <v>0</v>
      </c>
      <c r="I12" s="52">
        <f>RES_hhdet_in!I12-RES_hhdet_in_new!I12</f>
        <v>0</v>
      </c>
      <c r="J12" s="52">
        <f>RES_hhdet_in!J12-RES_hhdet_in_new!J12</f>
        <v>0</v>
      </c>
      <c r="K12" s="52">
        <f>RES_hhdet_in!K12-RES_hhdet_in_new!K12</f>
        <v>0</v>
      </c>
      <c r="L12" s="52">
        <f>RES_hhdet_in!L12-RES_hhdet_in_new!L12</f>
        <v>0</v>
      </c>
      <c r="M12" s="52">
        <f>RES_hhdet_in!M12-RES_hhdet_in_new!M12</f>
        <v>0</v>
      </c>
      <c r="N12" s="52">
        <f>RES_hhdet_in!N12-RES_hhdet_in_new!N12</f>
        <v>0</v>
      </c>
      <c r="O12" s="52">
        <f>RES_hhdet_in!O12-RES_hhdet_in_new!O12</f>
        <v>0</v>
      </c>
      <c r="P12" s="52">
        <f>RES_hhdet_in!P12-RES_hhdet_in_new!P12</f>
        <v>0</v>
      </c>
      <c r="Q12" s="52">
        <f>RES_hhdet_in!Q12-RES_hhdet_in_new!Q12</f>
        <v>0</v>
      </c>
      <c r="R12" s="52">
        <f>RES_hhdet_in!R12-RES_hhdet_in_new!R12</f>
        <v>0</v>
      </c>
      <c r="S12" s="52">
        <f>RES_hhdet_in!S12-RES_hhdet_in_new!S12</f>
        <v>0</v>
      </c>
      <c r="T12" s="52">
        <f>RES_hhdet_in!T12-RES_hhdet_in_new!T12</f>
        <v>0</v>
      </c>
      <c r="U12" s="52">
        <f>RES_hhdet_in!U12-RES_hhdet_in_new!U12</f>
        <v>0</v>
      </c>
      <c r="V12" s="52">
        <f>RES_hhdet_in!V12-RES_hhdet_in_new!V12</f>
        <v>0</v>
      </c>
      <c r="W12" s="52">
        <f>RES_hhdet_in!W12-RES_hhdet_in_new!W12</f>
        <v>0</v>
      </c>
      <c r="X12" s="52">
        <f>RES_hhdet_in!X12-RES_hhdet_in_new!X12</f>
        <v>0</v>
      </c>
      <c r="Y12" s="52">
        <f>RES_hhdet_in!Y12-RES_hhdet_in_new!Y12</f>
        <v>0</v>
      </c>
      <c r="DA12" s="63" t="s">
        <v>1403</v>
      </c>
    </row>
    <row r="13" spans="1:105" ht="12" hidden="1" customHeight="1" x14ac:dyDescent="0.25">
      <c r="A13" s="108" t="s">
        <v>50</v>
      </c>
      <c r="B13" s="52"/>
      <c r="C13" s="52">
        <f>RES_hhdet_in!C13-RES_hhdet_in_new!C13</f>
        <v>0</v>
      </c>
      <c r="D13" s="52">
        <f>RES_hhdet_in!D13-RES_hhdet_in_new!D13</f>
        <v>0</v>
      </c>
      <c r="E13" s="52">
        <f>RES_hhdet_in!E13-RES_hhdet_in_new!E13</f>
        <v>0</v>
      </c>
      <c r="F13" s="52">
        <f>RES_hhdet_in!F13-RES_hhdet_in_new!F13</f>
        <v>0</v>
      </c>
      <c r="G13" s="52">
        <f>RES_hhdet_in!G13-RES_hhdet_in_new!G13</f>
        <v>0</v>
      </c>
      <c r="H13" s="52">
        <f>RES_hhdet_in!H13-RES_hhdet_in_new!H13</f>
        <v>0</v>
      </c>
      <c r="I13" s="52">
        <f>RES_hhdet_in!I13-RES_hhdet_in_new!I13</f>
        <v>0</v>
      </c>
      <c r="J13" s="52">
        <f>RES_hhdet_in!J13-RES_hhdet_in_new!J13</f>
        <v>0</v>
      </c>
      <c r="K13" s="52">
        <f>RES_hhdet_in!K13-RES_hhdet_in_new!K13</f>
        <v>0</v>
      </c>
      <c r="L13" s="52">
        <f>RES_hhdet_in!L13-RES_hhdet_in_new!L13</f>
        <v>0</v>
      </c>
      <c r="M13" s="52">
        <f>RES_hhdet_in!M13-RES_hhdet_in_new!M13</f>
        <v>0</v>
      </c>
      <c r="N13" s="52">
        <f>RES_hhdet_in!N13-RES_hhdet_in_new!N13</f>
        <v>0</v>
      </c>
      <c r="O13" s="52">
        <f>RES_hhdet_in!O13-RES_hhdet_in_new!O13</f>
        <v>0</v>
      </c>
      <c r="P13" s="52">
        <f>RES_hhdet_in!P13-RES_hhdet_in_new!P13</f>
        <v>0</v>
      </c>
      <c r="Q13" s="52">
        <f>RES_hhdet_in!Q13-RES_hhdet_in_new!Q13</f>
        <v>0</v>
      </c>
      <c r="R13" s="52">
        <f>RES_hhdet_in!R13-RES_hhdet_in_new!R13</f>
        <v>0</v>
      </c>
      <c r="S13" s="52">
        <f>RES_hhdet_in!S13-RES_hhdet_in_new!S13</f>
        <v>0</v>
      </c>
      <c r="T13" s="52">
        <f>RES_hhdet_in!T13-RES_hhdet_in_new!T13</f>
        <v>0</v>
      </c>
      <c r="U13" s="52">
        <f>RES_hhdet_in!U13-RES_hhdet_in_new!U13</f>
        <v>0</v>
      </c>
      <c r="V13" s="52">
        <f>RES_hhdet_in!V13-RES_hhdet_in_new!V13</f>
        <v>0</v>
      </c>
      <c r="W13" s="52">
        <f>RES_hhdet_in!W13-RES_hhdet_in_new!W13</f>
        <v>0</v>
      </c>
      <c r="X13" s="52">
        <f>RES_hhdet_in!X13-RES_hhdet_in_new!X13</f>
        <v>0</v>
      </c>
      <c r="Y13" s="52">
        <f>RES_hhdet_in!Y13-RES_hhdet_in_new!Y13</f>
        <v>0</v>
      </c>
      <c r="DA13" s="63"/>
    </row>
    <row r="14" spans="1:105" ht="12" hidden="1" customHeight="1" x14ac:dyDescent="0.25">
      <c r="A14" s="108" t="s">
        <v>52</v>
      </c>
      <c r="B14" s="52"/>
      <c r="C14" s="52">
        <f>RES_hhdet_in!C14-RES_hhdet_in_new!C14</f>
        <v>0</v>
      </c>
      <c r="D14" s="52">
        <f>RES_hhdet_in!D14-RES_hhdet_in_new!D14</f>
        <v>0</v>
      </c>
      <c r="E14" s="52">
        <f>RES_hhdet_in!E14-RES_hhdet_in_new!E14</f>
        <v>0</v>
      </c>
      <c r="F14" s="52">
        <f>RES_hhdet_in!F14-RES_hhdet_in_new!F14</f>
        <v>0</v>
      </c>
      <c r="G14" s="52">
        <f>RES_hhdet_in!G14-RES_hhdet_in_new!G14</f>
        <v>0</v>
      </c>
      <c r="H14" s="52">
        <f>RES_hhdet_in!H14-RES_hhdet_in_new!H14</f>
        <v>0</v>
      </c>
      <c r="I14" s="52">
        <f>RES_hhdet_in!I14-RES_hhdet_in_new!I14</f>
        <v>0</v>
      </c>
      <c r="J14" s="52">
        <f>RES_hhdet_in!J14-RES_hhdet_in_new!J14</f>
        <v>0</v>
      </c>
      <c r="K14" s="52">
        <f>RES_hhdet_in!K14-RES_hhdet_in_new!K14</f>
        <v>0</v>
      </c>
      <c r="L14" s="52">
        <f>RES_hhdet_in!L14-RES_hhdet_in_new!L14</f>
        <v>0</v>
      </c>
      <c r="M14" s="52">
        <f>RES_hhdet_in!M14-RES_hhdet_in_new!M14</f>
        <v>0</v>
      </c>
      <c r="N14" s="52">
        <f>RES_hhdet_in!N14-RES_hhdet_in_new!N14</f>
        <v>0</v>
      </c>
      <c r="O14" s="52">
        <f>RES_hhdet_in!O14-RES_hhdet_in_new!O14</f>
        <v>0</v>
      </c>
      <c r="P14" s="52">
        <f>RES_hhdet_in!P14-RES_hhdet_in_new!P14</f>
        <v>0</v>
      </c>
      <c r="Q14" s="52">
        <f>RES_hhdet_in!Q14-RES_hhdet_in_new!Q14</f>
        <v>0</v>
      </c>
      <c r="R14" s="52">
        <f>RES_hhdet_in!R14-RES_hhdet_in_new!R14</f>
        <v>0</v>
      </c>
      <c r="S14" s="52">
        <f>RES_hhdet_in!S14-RES_hhdet_in_new!S14</f>
        <v>0</v>
      </c>
      <c r="T14" s="52">
        <f>RES_hhdet_in!T14-RES_hhdet_in_new!T14</f>
        <v>0</v>
      </c>
      <c r="U14" s="52">
        <f>RES_hhdet_in!U14-RES_hhdet_in_new!U14</f>
        <v>0</v>
      </c>
      <c r="V14" s="52">
        <f>RES_hhdet_in!V14-RES_hhdet_in_new!V14</f>
        <v>0</v>
      </c>
      <c r="W14" s="52">
        <f>RES_hhdet_in!W14-RES_hhdet_in_new!W14</f>
        <v>0</v>
      </c>
      <c r="X14" s="52">
        <f>RES_hhdet_in!X14-RES_hhdet_in_new!X14</f>
        <v>0</v>
      </c>
      <c r="Y14" s="52">
        <f>RES_hhdet_in!Y14-RES_hhdet_in_new!Y14</f>
        <v>0</v>
      </c>
      <c r="DA14" s="63"/>
    </row>
    <row r="15" spans="1:105" ht="12" customHeight="1" x14ac:dyDescent="0.25">
      <c r="A15" s="97" t="s">
        <v>122</v>
      </c>
      <c r="B15" s="52"/>
      <c r="C15" s="52">
        <f>RES_hhdet_in!C15-RES_hhdet_in_new!C15</f>
        <v>0</v>
      </c>
      <c r="D15" s="52">
        <f>RES_hhdet_in!D15-RES_hhdet_in_new!D15</f>
        <v>0</v>
      </c>
      <c r="E15" s="52">
        <f>RES_hhdet_in!E15-RES_hhdet_in_new!E15</f>
        <v>0</v>
      </c>
      <c r="F15" s="52">
        <f>RES_hhdet_in!F15-RES_hhdet_in_new!F15</f>
        <v>0</v>
      </c>
      <c r="G15" s="52">
        <f>RES_hhdet_in!G15-RES_hhdet_in_new!G15</f>
        <v>0</v>
      </c>
      <c r="H15" s="52">
        <f>RES_hhdet_in!H15-RES_hhdet_in_new!H15</f>
        <v>0</v>
      </c>
      <c r="I15" s="52">
        <f>RES_hhdet_in!I15-RES_hhdet_in_new!I15</f>
        <v>0</v>
      </c>
      <c r="J15" s="52">
        <f>RES_hhdet_in!J15-RES_hhdet_in_new!J15</f>
        <v>0</v>
      </c>
      <c r="K15" s="52">
        <f>RES_hhdet_in!K15-RES_hhdet_in_new!K15</f>
        <v>0</v>
      </c>
      <c r="L15" s="52">
        <f>RES_hhdet_in!L15-RES_hhdet_in_new!L15</f>
        <v>0</v>
      </c>
      <c r="M15" s="52">
        <f>RES_hhdet_in!M15-RES_hhdet_in_new!M15</f>
        <v>0</v>
      </c>
      <c r="N15" s="52">
        <f>RES_hhdet_in!N15-RES_hhdet_in_new!N15</f>
        <v>0</v>
      </c>
      <c r="O15" s="52">
        <f>RES_hhdet_in!O15-RES_hhdet_in_new!O15</f>
        <v>0</v>
      </c>
      <c r="P15" s="52">
        <f>RES_hhdet_in!P15-RES_hhdet_in_new!P15</f>
        <v>0</v>
      </c>
      <c r="Q15" s="52">
        <f>RES_hhdet_in!Q15-RES_hhdet_in_new!Q15</f>
        <v>0</v>
      </c>
      <c r="R15" s="52">
        <f>RES_hhdet_in!R15-RES_hhdet_in_new!R15</f>
        <v>0</v>
      </c>
      <c r="S15" s="52">
        <f>RES_hhdet_in!S15-RES_hhdet_in_new!S15</f>
        <v>0</v>
      </c>
      <c r="T15" s="52">
        <f>RES_hhdet_in!T15-RES_hhdet_in_new!T15</f>
        <v>0</v>
      </c>
      <c r="U15" s="52">
        <f>RES_hhdet_in!U15-RES_hhdet_in_new!U15</f>
        <v>0</v>
      </c>
      <c r="V15" s="52">
        <f>RES_hhdet_in!V15-RES_hhdet_in_new!V15</f>
        <v>0</v>
      </c>
      <c r="W15" s="52">
        <f>RES_hhdet_in!W15-RES_hhdet_in_new!W15</f>
        <v>0</v>
      </c>
      <c r="X15" s="52">
        <f>RES_hhdet_in!X15-RES_hhdet_in_new!X15</f>
        <v>0</v>
      </c>
      <c r="Y15" s="52">
        <f>RES_hhdet_in!Y15-RES_hhdet_in_new!Y15</f>
        <v>0</v>
      </c>
      <c r="DA15" s="63" t="s">
        <v>1404</v>
      </c>
    </row>
    <row r="16" spans="1:105" ht="12" customHeight="1" x14ac:dyDescent="0.25">
      <c r="A16" s="97" t="s">
        <v>121</v>
      </c>
      <c r="B16" s="52"/>
      <c r="C16" s="52">
        <f>RES_hhdet_in!C16-RES_hhdet_in_new!C16</f>
        <v>0</v>
      </c>
      <c r="D16" s="52">
        <f>RES_hhdet_in!D16-RES_hhdet_in_new!D16</f>
        <v>0</v>
      </c>
      <c r="E16" s="52">
        <f>RES_hhdet_in!E16-RES_hhdet_in_new!E16</f>
        <v>0</v>
      </c>
      <c r="F16" s="52">
        <f>RES_hhdet_in!F16-RES_hhdet_in_new!F16</f>
        <v>0</v>
      </c>
      <c r="G16" s="52">
        <f>RES_hhdet_in!G16-RES_hhdet_in_new!G16</f>
        <v>0</v>
      </c>
      <c r="H16" s="52">
        <f>RES_hhdet_in!H16-RES_hhdet_in_new!H16</f>
        <v>0</v>
      </c>
      <c r="I16" s="52">
        <f>RES_hhdet_in!I16-RES_hhdet_in_new!I16</f>
        <v>0</v>
      </c>
      <c r="J16" s="52">
        <f>RES_hhdet_in!J16-RES_hhdet_in_new!J16</f>
        <v>0</v>
      </c>
      <c r="K16" s="52">
        <f>RES_hhdet_in!K16-RES_hhdet_in_new!K16</f>
        <v>0</v>
      </c>
      <c r="L16" s="52">
        <f>RES_hhdet_in!L16-RES_hhdet_in_new!L16</f>
        <v>0</v>
      </c>
      <c r="M16" s="52">
        <f>RES_hhdet_in!M16-RES_hhdet_in_new!M16</f>
        <v>0</v>
      </c>
      <c r="N16" s="52">
        <f>RES_hhdet_in!N16-RES_hhdet_in_new!N16</f>
        <v>0</v>
      </c>
      <c r="O16" s="52">
        <f>RES_hhdet_in!O16-RES_hhdet_in_new!O16</f>
        <v>0</v>
      </c>
      <c r="P16" s="52">
        <f>RES_hhdet_in!P16-RES_hhdet_in_new!P16</f>
        <v>0</v>
      </c>
      <c r="Q16" s="52">
        <f>RES_hhdet_in!Q16-RES_hhdet_in_new!Q16</f>
        <v>0</v>
      </c>
      <c r="R16" s="52">
        <f>RES_hhdet_in!R16-RES_hhdet_in_new!R16</f>
        <v>0</v>
      </c>
      <c r="S16" s="52">
        <f>RES_hhdet_in!S16-RES_hhdet_in_new!S16</f>
        <v>0</v>
      </c>
      <c r="T16" s="52">
        <f>RES_hhdet_in!T16-RES_hhdet_in_new!T16</f>
        <v>0</v>
      </c>
      <c r="U16" s="52">
        <f>RES_hhdet_in!U16-RES_hhdet_in_new!U16</f>
        <v>0</v>
      </c>
      <c r="V16" s="52">
        <f>RES_hhdet_in!V16-RES_hhdet_in_new!V16</f>
        <v>0</v>
      </c>
      <c r="W16" s="52">
        <f>RES_hhdet_in!W16-RES_hhdet_in_new!W16</f>
        <v>0</v>
      </c>
      <c r="X16" s="52">
        <f>RES_hhdet_in!X16-RES_hhdet_in_new!X16</f>
        <v>0</v>
      </c>
      <c r="Y16" s="52">
        <f>RES_hhdet_in!Y16-RES_hhdet_in_new!Y16</f>
        <v>0</v>
      </c>
      <c r="DA16" s="63" t="s">
        <v>1405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1406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1407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X22" s="36">
        <v>0</v>
      </c>
      <c r="Y22" s="36">
        <v>0</v>
      </c>
      <c r="DA22" s="60" t="s">
        <v>1408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1409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2464</v>
      </c>
      <c r="D26" s="52">
        <v>3223</v>
      </c>
      <c r="E26" s="52">
        <v>2729</v>
      </c>
      <c r="F26" s="52">
        <v>2363</v>
      </c>
      <c r="G26" s="52">
        <v>1305</v>
      </c>
      <c r="H26" s="52">
        <v>0</v>
      </c>
      <c r="I26" s="52">
        <v>0</v>
      </c>
      <c r="J26" s="52">
        <v>937</v>
      </c>
      <c r="K26" s="52">
        <v>2065</v>
      </c>
      <c r="L26" s="52">
        <v>3831</v>
      </c>
      <c r="M26" s="52">
        <v>3660</v>
      </c>
      <c r="N26" s="52">
        <v>3904</v>
      </c>
      <c r="O26" s="52">
        <v>3846</v>
      </c>
      <c r="P26" s="52">
        <v>768</v>
      </c>
      <c r="Q26" s="52">
        <v>235</v>
      </c>
      <c r="R26" s="52">
        <v>91</v>
      </c>
      <c r="S26" s="52">
        <v>0</v>
      </c>
      <c r="T26" s="52">
        <v>0</v>
      </c>
      <c r="U26" s="52">
        <v>0</v>
      </c>
      <c r="V26" s="52">
        <v>1488</v>
      </c>
      <c r="W26" s="52">
        <v>3226</v>
      </c>
      <c r="X26" s="52">
        <v>3442</v>
      </c>
      <c r="Y26" s="52">
        <v>3250</v>
      </c>
      <c r="DA26" s="63" t="s">
        <v>1410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3660</v>
      </c>
      <c r="D29" s="52">
        <v>3055</v>
      </c>
      <c r="E29" s="52">
        <v>4489</v>
      </c>
      <c r="F29" s="52">
        <v>5127</v>
      </c>
      <c r="G29" s="52">
        <v>7472</v>
      </c>
      <c r="H29" s="52">
        <v>4719</v>
      </c>
      <c r="I29" s="52">
        <v>4676</v>
      </c>
      <c r="J29" s="52">
        <v>2014</v>
      </c>
      <c r="K29" s="52">
        <v>3516</v>
      </c>
      <c r="L29" s="52">
        <v>6253</v>
      </c>
      <c r="M29" s="52">
        <v>8986</v>
      </c>
      <c r="N29" s="52">
        <v>9685</v>
      </c>
      <c r="O29" s="52">
        <v>8728</v>
      </c>
      <c r="P29" s="52">
        <v>5270</v>
      </c>
      <c r="Q29" s="52">
        <v>3601</v>
      </c>
      <c r="R29" s="52">
        <v>2435</v>
      </c>
      <c r="S29" s="52">
        <v>2190</v>
      </c>
      <c r="T29" s="52">
        <v>1402</v>
      </c>
      <c r="U29" s="52">
        <v>2531</v>
      </c>
      <c r="V29" s="52">
        <v>3976</v>
      </c>
      <c r="W29" s="52">
        <v>6434</v>
      </c>
      <c r="X29" s="52">
        <v>6535</v>
      </c>
      <c r="Y29" s="52">
        <v>6732</v>
      </c>
      <c r="DA29" s="63" t="s">
        <v>1411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f>RES_hhdet_in!C31-RES_hhdet_in_new!C31</f>
        <v>387</v>
      </c>
      <c r="D31" s="52">
        <f>RES_hhdet_in!D31-RES_hhdet_in_new!D31</f>
        <v>288</v>
      </c>
      <c r="E31" s="52">
        <f>RES_hhdet_in!E31-RES_hhdet_in_new!E31</f>
        <v>280</v>
      </c>
      <c r="F31" s="52">
        <f>RES_hhdet_in!F31-RES_hhdet_in_new!F31</f>
        <v>263</v>
      </c>
      <c r="G31" s="52">
        <f>RES_hhdet_in!G31-RES_hhdet_in_new!G31</f>
        <v>283</v>
      </c>
      <c r="H31" s="52">
        <f>RES_hhdet_in!H31-RES_hhdet_in_new!H31</f>
        <v>164</v>
      </c>
      <c r="I31" s="52">
        <f>RES_hhdet_in!I31-RES_hhdet_in_new!I31</f>
        <v>133</v>
      </c>
      <c r="J31" s="52">
        <f>RES_hhdet_in!J31-RES_hhdet_in_new!J31</f>
        <v>110</v>
      </c>
      <c r="K31" s="52">
        <f>RES_hhdet_in!K31-RES_hhdet_in_new!K31</f>
        <v>226</v>
      </c>
      <c r="L31" s="52">
        <f>RES_hhdet_in!L31-RES_hhdet_in_new!L31</f>
        <v>299</v>
      </c>
      <c r="M31" s="52">
        <f>RES_hhdet_in!M31-RES_hhdet_in_new!M31</f>
        <v>266</v>
      </c>
      <c r="N31" s="52">
        <f>RES_hhdet_in!N31-RES_hhdet_in_new!N31</f>
        <v>270</v>
      </c>
      <c r="O31" s="52">
        <f>RES_hhdet_in!O31-RES_hhdet_in_new!O31</f>
        <v>89</v>
      </c>
      <c r="P31" s="52">
        <f>RES_hhdet_in!P31-RES_hhdet_in_new!P31</f>
        <v>74</v>
      </c>
      <c r="Q31" s="52">
        <f>RES_hhdet_in!Q31-RES_hhdet_in_new!Q31</f>
        <v>108</v>
      </c>
      <c r="R31" s="52">
        <f>RES_hhdet_in!R31-RES_hhdet_in_new!R31</f>
        <v>157</v>
      </c>
      <c r="S31" s="52">
        <f>RES_hhdet_in!S31-RES_hhdet_in_new!S31</f>
        <v>122</v>
      </c>
      <c r="T31" s="52">
        <f>RES_hhdet_in!T31-RES_hhdet_in_new!T31</f>
        <v>117</v>
      </c>
      <c r="U31" s="52">
        <f>RES_hhdet_in!U31-RES_hhdet_in_new!U31</f>
        <v>231</v>
      </c>
      <c r="V31" s="52">
        <f>RES_hhdet_in!V31-RES_hhdet_in_new!V31</f>
        <v>259</v>
      </c>
      <c r="W31" s="52">
        <f>RES_hhdet_in!W31-RES_hhdet_in_new!W31</f>
        <v>247</v>
      </c>
      <c r="X31" s="52">
        <f>RES_hhdet_in!X31-RES_hhdet_in_new!X31</f>
        <v>174</v>
      </c>
      <c r="Y31" s="52">
        <f>RES_hhdet_in!Y31-RES_hhdet_in_new!Y31</f>
        <v>86</v>
      </c>
      <c r="DA31" s="63" t="s">
        <v>1412</v>
      </c>
    </row>
    <row r="32" spans="1:105" ht="12" customHeight="1" x14ac:dyDescent="0.25">
      <c r="A32" s="97" t="s">
        <v>140</v>
      </c>
      <c r="B32" s="52"/>
      <c r="C32" s="52">
        <f>RES_hhdet_in!C32-RES_hhdet_in_new!C32</f>
        <v>49</v>
      </c>
      <c r="D32" s="52">
        <f>RES_hhdet_in!D32-RES_hhdet_in_new!D32</f>
        <v>0</v>
      </c>
      <c r="E32" s="52">
        <f>RES_hhdet_in!E32-RES_hhdet_in_new!E32</f>
        <v>0</v>
      </c>
      <c r="F32" s="52">
        <f>RES_hhdet_in!F32-RES_hhdet_in_new!F32</f>
        <v>0</v>
      </c>
      <c r="G32" s="52">
        <f>RES_hhdet_in!G32-RES_hhdet_in_new!G32</f>
        <v>0</v>
      </c>
      <c r="H32" s="52">
        <f>RES_hhdet_in!H32-RES_hhdet_in_new!H32</f>
        <v>14</v>
      </c>
      <c r="I32" s="52">
        <f>RES_hhdet_in!I32-RES_hhdet_in_new!I32</f>
        <v>18</v>
      </c>
      <c r="J32" s="52">
        <f>RES_hhdet_in!J32-RES_hhdet_in_new!J32</f>
        <v>13</v>
      </c>
      <c r="K32" s="52">
        <f>RES_hhdet_in!K32-RES_hhdet_in_new!K32</f>
        <v>13</v>
      </c>
      <c r="L32" s="52">
        <f>RES_hhdet_in!L32-RES_hhdet_in_new!L32</f>
        <v>13</v>
      </c>
      <c r="M32" s="52">
        <f>RES_hhdet_in!M32-RES_hhdet_in_new!M32</f>
        <v>4</v>
      </c>
      <c r="N32" s="52">
        <f>RES_hhdet_in!N32-RES_hhdet_in_new!N32</f>
        <v>34</v>
      </c>
      <c r="O32" s="52">
        <f>RES_hhdet_in!O32-RES_hhdet_in_new!O32</f>
        <v>172</v>
      </c>
      <c r="P32" s="52">
        <f>RES_hhdet_in!P32-RES_hhdet_in_new!P32</f>
        <v>51</v>
      </c>
      <c r="Q32" s="52">
        <f>RES_hhdet_in!Q32-RES_hhdet_in_new!Q32</f>
        <v>0</v>
      </c>
      <c r="R32" s="52">
        <f>RES_hhdet_in!R32-RES_hhdet_in_new!R32</f>
        <v>0</v>
      </c>
      <c r="S32" s="52">
        <f>RES_hhdet_in!S32-RES_hhdet_in_new!S32</f>
        <v>0</v>
      </c>
      <c r="T32" s="52">
        <f>RES_hhdet_in!T32-RES_hhdet_in_new!T32</f>
        <v>0</v>
      </c>
      <c r="U32" s="52">
        <f>RES_hhdet_in!U32-RES_hhdet_in_new!U32</f>
        <v>0</v>
      </c>
      <c r="V32" s="52">
        <f>RES_hhdet_in!V32-RES_hhdet_in_new!V32</f>
        <v>28</v>
      </c>
      <c r="W32" s="52">
        <f>RES_hhdet_in!W32-RES_hhdet_in_new!W32</f>
        <v>95</v>
      </c>
      <c r="X32" s="52">
        <f>RES_hhdet_in!X32-RES_hhdet_in_new!X32</f>
        <v>52</v>
      </c>
      <c r="Y32" s="52">
        <f>RES_hhdet_in!Y32-RES_hhdet_in_new!Y32</f>
        <v>42</v>
      </c>
      <c r="DA32" s="63" t="s">
        <v>1413</v>
      </c>
    </row>
    <row r="33" spans="1:105" ht="12" hidden="1" customHeight="1" x14ac:dyDescent="0.25">
      <c r="A33" s="108" t="s">
        <v>50</v>
      </c>
      <c r="B33" s="52"/>
      <c r="C33" s="52">
        <f>RES_hhdet_in!C33-RES_hhdet_in_new!C33</f>
        <v>0</v>
      </c>
      <c r="D33" s="52">
        <f>RES_hhdet_in!D33-RES_hhdet_in_new!D33</f>
        <v>0</v>
      </c>
      <c r="E33" s="52">
        <f>RES_hhdet_in!E33-RES_hhdet_in_new!E33</f>
        <v>0</v>
      </c>
      <c r="F33" s="52">
        <f>RES_hhdet_in!F33-RES_hhdet_in_new!F33</f>
        <v>0</v>
      </c>
      <c r="G33" s="52">
        <f>RES_hhdet_in!G33-RES_hhdet_in_new!G33</f>
        <v>0</v>
      </c>
      <c r="H33" s="52">
        <f>RES_hhdet_in!H33-RES_hhdet_in_new!H33</f>
        <v>0</v>
      </c>
      <c r="I33" s="52">
        <f>RES_hhdet_in!I33-RES_hhdet_in_new!I33</f>
        <v>0</v>
      </c>
      <c r="J33" s="52">
        <f>RES_hhdet_in!J33-RES_hhdet_in_new!J33</f>
        <v>0</v>
      </c>
      <c r="K33" s="52">
        <f>RES_hhdet_in!K33-RES_hhdet_in_new!K33</f>
        <v>0</v>
      </c>
      <c r="L33" s="52">
        <f>RES_hhdet_in!L33-RES_hhdet_in_new!L33</f>
        <v>0</v>
      </c>
      <c r="M33" s="52">
        <f>RES_hhdet_in!M33-RES_hhdet_in_new!M33</f>
        <v>0</v>
      </c>
      <c r="N33" s="52">
        <f>RES_hhdet_in!N33-RES_hhdet_in_new!N33</f>
        <v>0</v>
      </c>
      <c r="O33" s="52">
        <f>RES_hhdet_in!O33-RES_hhdet_in_new!O33</f>
        <v>0</v>
      </c>
      <c r="P33" s="52">
        <f>RES_hhdet_in!P33-RES_hhdet_in_new!P33</f>
        <v>0</v>
      </c>
      <c r="Q33" s="52">
        <f>RES_hhdet_in!Q33-RES_hhdet_in_new!Q33</f>
        <v>0</v>
      </c>
      <c r="R33" s="52">
        <f>RES_hhdet_in!R33-RES_hhdet_in_new!R33</f>
        <v>0</v>
      </c>
      <c r="S33" s="52">
        <f>RES_hhdet_in!S33-RES_hhdet_in_new!S33</f>
        <v>0</v>
      </c>
      <c r="T33" s="52">
        <f>RES_hhdet_in!T33-RES_hhdet_in_new!T33</f>
        <v>0</v>
      </c>
      <c r="U33" s="52">
        <f>RES_hhdet_in!U33-RES_hhdet_in_new!U33</f>
        <v>0</v>
      </c>
      <c r="V33" s="52">
        <f>RES_hhdet_in!V33-RES_hhdet_in_new!V33</f>
        <v>0</v>
      </c>
      <c r="W33" s="52">
        <f>RES_hhdet_in!W33-RES_hhdet_in_new!W33</f>
        <v>0</v>
      </c>
      <c r="X33" s="52">
        <f>RES_hhdet_in!X33-RES_hhdet_in_new!X33</f>
        <v>0</v>
      </c>
      <c r="Y33" s="52">
        <f>RES_hhdet_in!Y33-RES_hhdet_in_new!Y33</f>
        <v>0</v>
      </c>
      <c r="DA33" s="63"/>
    </row>
    <row r="34" spans="1:105" ht="12" hidden="1" customHeight="1" x14ac:dyDescent="0.25">
      <c r="A34" s="108" t="s">
        <v>52</v>
      </c>
      <c r="B34" s="52"/>
      <c r="C34" s="52">
        <f>RES_hhdet_in!C34-RES_hhdet_in_new!C34</f>
        <v>0</v>
      </c>
      <c r="D34" s="52">
        <f>RES_hhdet_in!D34-RES_hhdet_in_new!D34</f>
        <v>0</v>
      </c>
      <c r="E34" s="52">
        <f>RES_hhdet_in!E34-RES_hhdet_in_new!E34</f>
        <v>0</v>
      </c>
      <c r="F34" s="52">
        <f>RES_hhdet_in!F34-RES_hhdet_in_new!F34</f>
        <v>0</v>
      </c>
      <c r="G34" s="52">
        <f>RES_hhdet_in!G34-RES_hhdet_in_new!G34</f>
        <v>0</v>
      </c>
      <c r="H34" s="52">
        <f>RES_hhdet_in!H34-RES_hhdet_in_new!H34</f>
        <v>0</v>
      </c>
      <c r="I34" s="52">
        <f>RES_hhdet_in!I34-RES_hhdet_in_new!I34</f>
        <v>0</v>
      </c>
      <c r="J34" s="52">
        <f>RES_hhdet_in!J34-RES_hhdet_in_new!J34</f>
        <v>0</v>
      </c>
      <c r="K34" s="52">
        <f>RES_hhdet_in!K34-RES_hhdet_in_new!K34</f>
        <v>0</v>
      </c>
      <c r="L34" s="52">
        <f>RES_hhdet_in!L34-RES_hhdet_in_new!L34</f>
        <v>0</v>
      </c>
      <c r="M34" s="52">
        <f>RES_hhdet_in!M34-RES_hhdet_in_new!M34</f>
        <v>0</v>
      </c>
      <c r="N34" s="52">
        <f>RES_hhdet_in!N34-RES_hhdet_in_new!N34</f>
        <v>0</v>
      </c>
      <c r="O34" s="52">
        <f>RES_hhdet_in!O34-RES_hhdet_in_new!O34</f>
        <v>0</v>
      </c>
      <c r="P34" s="52">
        <f>RES_hhdet_in!P34-RES_hhdet_in_new!P34</f>
        <v>0</v>
      </c>
      <c r="Q34" s="52">
        <f>RES_hhdet_in!Q34-RES_hhdet_in_new!Q34</f>
        <v>0</v>
      </c>
      <c r="R34" s="52">
        <f>RES_hhdet_in!R34-RES_hhdet_in_new!R34</f>
        <v>0</v>
      </c>
      <c r="S34" s="52">
        <f>RES_hhdet_in!S34-RES_hhdet_in_new!S34</f>
        <v>0</v>
      </c>
      <c r="T34" s="52">
        <f>RES_hhdet_in!T34-RES_hhdet_in_new!T34</f>
        <v>0</v>
      </c>
      <c r="U34" s="52">
        <f>RES_hhdet_in!U34-RES_hhdet_in_new!U34</f>
        <v>0</v>
      </c>
      <c r="V34" s="52">
        <f>RES_hhdet_in!V34-RES_hhdet_in_new!V34</f>
        <v>0</v>
      </c>
      <c r="W34" s="52">
        <f>RES_hhdet_in!W34-RES_hhdet_in_new!W34</f>
        <v>0</v>
      </c>
      <c r="X34" s="52">
        <f>RES_hhdet_in!X34-RES_hhdet_in_new!X34</f>
        <v>0</v>
      </c>
      <c r="Y34" s="52">
        <f>RES_hhdet_in!Y34-RES_hhdet_in_new!Y34</f>
        <v>0</v>
      </c>
      <c r="DA34" s="63"/>
    </row>
    <row r="35" spans="1:105" ht="12" customHeight="1" x14ac:dyDescent="0.25">
      <c r="A35" s="97" t="s">
        <v>122</v>
      </c>
      <c r="B35" s="52"/>
      <c r="C35" s="52">
        <f>RES_hhdet_in!C35-RES_hhdet_in_new!C35</f>
        <v>49</v>
      </c>
      <c r="D35" s="52">
        <f>RES_hhdet_in!D35-RES_hhdet_in_new!D35</f>
        <v>0</v>
      </c>
      <c r="E35" s="52">
        <f>RES_hhdet_in!E35-RES_hhdet_in_new!E35</f>
        <v>0</v>
      </c>
      <c r="F35" s="52">
        <f>RES_hhdet_in!F35-RES_hhdet_in_new!F35</f>
        <v>0</v>
      </c>
      <c r="G35" s="52">
        <f>RES_hhdet_in!G35-RES_hhdet_in_new!G35</f>
        <v>0</v>
      </c>
      <c r="H35" s="52">
        <f>RES_hhdet_in!H35-RES_hhdet_in_new!H35</f>
        <v>22</v>
      </c>
      <c r="I35" s="52">
        <f>RES_hhdet_in!I35-RES_hhdet_in_new!I35</f>
        <v>0</v>
      </c>
      <c r="J35" s="52">
        <f>RES_hhdet_in!J35-RES_hhdet_in_new!J35</f>
        <v>0</v>
      </c>
      <c r="K35" s="52">
        <f>RES_hhdet_in!K35-RES_hhdet_in_new!K35</f>
        <v>8</v>
      </c>
      <c r="L35" s="52">
        <f>RES_hhdet_in!L35-RES_hhdet_in_new!L35</f>
        <v>0</v>
      </c>
      <c r="M35" s="52">
        <f>RES_hhdet_in!M35-RES_hhdet_in_new!M35</f>
        <v>0</v>
      </c>
      <c r="N35" s="52">
        <f>RES_hhdet_in!N35-RES_hhdet_in_new!N35</f>
        <v>0</v>
      </c>
      <c r="O35" s="52">
        <f>RES_hhdet_in!O35-RES_hhdet_in_new!O35</f>
        <v>464</v>
      </c>
      <c r="P35" s="52">
        <f>RES_hhdet_in!P35-RES_hhdet_in_new!P35</f>
        <v>144</v>
      </c>
      <c r="Q35" s="52">
        <f>RES_hhdet_in!Q35-RES_hhdet_in_new!Q35</f>
        <v>0</v>
      </c>
      <c r="R35" s="52">
        <f>RES_hhdet_in!R35-RES_hhdet_in_new!R35</f>
        <v>0</v>
      </c>
      <c r="S35" s="52">
        <f>RES_hhdet_in!S35-RES_hhdet_in_new!S35</f>
        <v>0</v>
      </c>
      <c r="T35" s="52">
        <f>RES_hhdet_in!T35-RES_hhdet_in_new!T35</f>
        <v>0</v>
      </c>
      <c r="U35" s="52">
        <f>RES_hhdet_in!U35-RES_hhdet_in_new!U35</f>
        <v>136</v>
      </c>
      <c r="V35" s="52">
        <f>RES_hhdet_in!V35-RES_hhdet_in_new!V35</f>
        <v>0</v>
      </c>
      <c r="W35" s="52">
        <f>RES_hhdet_in!W35-RES_hhdet_in_new!W35</f>
        <v>1095</v>
      </c>
      <c r="X35" s="52">
        <f>RES_hhdet_in!X35-RES_hhdet_in_new!X35</f>
        <v>0</v>
      </c>
      <c r="Y35" s="52">
        <f>RES_hhdet_in!Y35-RES_hhdet_in_new!Y35</f>
        <v>143</v>
      </c>
      <c r="DA35" s="63" t="s">
        <v>1414</v>
      </c>
    </row>
    <row r="36" spans="1:105" ht="12" customHeight="1" x14ac:dyDescent="0.25">
      <c r="A36" s="97" t="s">
        <v>121</v>
      </c>
      <c r="B36" s="52"/>
      <c r="C36" s="52">
        <f>RES_hhdet_in!C36-RES_hhdet_in_new!C36</f>
        <v>6137</v>
      </c>
      <c r="D36" s="52">
        <f>RES_hhdet_in!D36-RES_hhdet_in_new!D36</f>
        <v>7106</v>
      </c>
      <c r="E36" s="52">
        <f>RES_hhdet_in!E36-RES_hhdet_in_new!E36</f>
        <v>6736</v>
      </c>
      <c r="F36" s="52">
        <f>RES_hhdet_in!F36-RES_hhdet_in_new!F36</f>
        <v>6711</v>
      </c>
      <c r="G36" s="52">
        <f>RES_hhdet_in!G36-RES_hhdet_in_new!G36</f>
        <v>6257</v>
      </c>
      <c r="H36" s="52">
        <f>RES_hhdet_in!H36-RES_hhdet_in_new!H36</f>
        <v>2294</v>
      </c>
      <c r="I36" s="52">
        <f>RES_hhdet_in!I36-RES_hhdet_in_new!I36</f>
        <v>4337</v>
      </c>
      <c r="J36" s="52">
        <f>RES_hhdet_in!J36-RES_hhdet_in_new!J36</f>
        <v>3724</v>
      </c>
      <c r="K36" s="52">
        <f>RES_hhdet_in!K36-RES_hhdet_in_new!K36</f>
        <v>6494</v>
      </c>
      <c r="L36" s="52">
        <f>RES_hhdet_in!L36-RES_hhdet_in_new!L36</f>
        <v>8153</v>
      </c>
      <c r="M36" s="52">
        <f>RES_hhdet_in!M36-RES_hhdet_in_new!M36</f>
        <v>6960</v>
      </c>
      <c r="N36" s="52">
        <f>RES_hhdet_in!N36-RES_hhdet_in_new!N36</f>
        <v>6236</v>
      </c>
      <c r="O36" s="52">
        <f>RES_hhdet_in!O36-RES_hhdet_in_new!O36</f>
        <v>4908</v>
      </c>
      <c r="P36" s="52">
        <f>RES_hhdet_in!P36-RES_hhdet_in_new!P36</f>
        <v>2167</v>
      </c>
      <c r="Q36" s="52">
        <f>RES_hhdet_in!Q36-RES_hhdet_in_new!Q36</f>
        <v>3320</v>
      </c>
      <c r="R36" s="52">
        <f>RES_hhdet_in!R36-RES_hhdet_in_new!R36</f>
        <v>4916</v>
      </c>
      <c r="S36" s="52">
        <f>RES_hhdet_in!S36-RES_hhdet_in_new!S36</f>
        <v>4267</v>
      </c>
      <c r="T36" s="52">
        <f>RES_hhdet_in!T36-RES_hhdet_in_new!T36</f>
        <v>4307</v>
      </c>
      <c r="U36" s="52">
        <f>RES_hhdet_in!U36-RES_hhdet_in_new!U36</f>
        <v>5835</v>
      </c>
      <c r="V36" s="52">
        <f>RES_hhdet_in!V36-RES_hhdet_in_new!V36</f>
        <v>6183</v>
      </c>
      <c r="W36" s="52">
        <f>RES_hhdet_in!W36-RES_hhdet_in_new!W36</f>
        <v>4758</v>
      </c>
      <c r="X36" s="52">
        <f>RES_hhdet_in!X36-RES_hhdet_in_new!X36</f>
        <v>4549</v>
      </c>
      <c r="Y36" s="52">
        <f>RES_hhdet_in!Y36-RES_hhdet_in_new!Y36</f>
        <v>3828</v>
      </c>
      <c r="DA36" s="63" t="s">
        <v>1415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3700</v>
      </c>
      <c r="D40" s="52">
        <v>4404</v>
      </c>
      <c r="E40" s="52">
        <v>4404</v>
      </c>
      <c r="F40" s="52">
        <v>4177</v>
      </c>
      <c r="G40" s="52">
        <v>4128</v>
      </c>
      <c r="H40" s="52">
        <v>1697</v>
      </c>
      <c r="I40" s="52">
        <v>3052</v>
      </c>
      <c r="J40" s="52">
        <v>2591</v>
      </c>
      <c r="K40" s="52">
        <v>3837</v>
      </c>
      <c r="L40" s="52">
        <v>5231</v>
      </c>
      <c r="M40" s="52">
        <v>4638</v>
      </c>
      <c r="N40" s="52">
        <v>4461</v>
      </c>
      <c r="O40" s="52">
        <v>2958</v>
      </c>
      <c r="P40" s="52">
        <v>1126</v>
      </c>
      <c r="Q40" s="52">
        <v>1945</v>
      </c>
      <c r="R40" s="52">
        <v>2796</v>
      </c>
      <c r="S40" s="52">
        <v>2372</v>
      </c>
      <c r="T40" s="52">
        <v>2178</v>
      </c>
      <c r="U40" s="52">
        <v>3603</v>
      </c>
      <c r="V40" s="52">
        <v>3507</v>
      </c>
      <c r="W40" s="52">
        <v>3315</v>
      </c>
      <c r="X40" s="52">
        <v>3059</v>
      </c>
      <c r="Y40" s="52">
        <v>3041</v>
      </c>
      <c r="DA40" s="63" t="s">
        <v>1416</v>
      </c>
    </row>
    <row r="41" spans="1:105" ht="12" customHeight="1" x14ac:dyDescent="0.25">
      <c r="A41" s="109" t="s">
        <v>120</v>
      </c>
      <c r="B41" s="36"/>
      <c r="C41" s="36">
        <v>2922</v>
      </c>
      <c r="D41" s="36">
        <v>2993</v>
      </c>
      <c r="E41" s="36">
        <v>2612</v>
      </c>
      <c r="F41" s="36">
        <v>2792</v>
      </c>
      <c r="G41" s="36">
        <v>2416</v>
      </c>
      <c r="H41" s="36">
        <v>795</v>
      </c>
      <c r="I41" s="36">
        <v>1437</v>
      </c>
      <c r="J41" s="36">
        <v>1255</v>
      </c>
      <c r="K41" s="36">
        <v>2901</v>
      </c>
      <c r="L41" s="36">
        <v>3240</v>
      </c>
      <c r="M41" s="36">
        <v>2592</v>
      </c>
      <c r="N41" s="36">
        <v>2087</v>
      </c>
      <c r="O41" s="36">
        <v>2676</v>
      </c>
      <c r="P41" s="36">
        <v>1305</v>
      </c>
      <c r="Q41" s="36">
        <v>1491</v>
      </c>
      <c r="R41" s="36">
        <v>2271</v>
      </c>
      <c r="S41" s="36">
        <v>2021</v>
      </c>
      <c r="T41" s="36">
        <v>2234</v>
      </c>
      <c r="U41" s="36">
        <v>2588</v>
      </c>
      <c r="V41" s="36">
        <v>2969</v>
      </c>
      <c r="W41" s="36">
        <v>2874</v>
      </c>
      <c r="X41" s="36">
        <v>1708</v>
      </c>
      <c r="Y41" s="36">
        <v>1065</v>
      </c>
      <c r="DA41" s="60" t="s">
        <v>1417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1418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8188</v>
      </c>
      <c r="D45" s="52">
        <v>6697</v>
      </c>
      <c r="E45" s="52">
        <v>7127</v>
      </c>
      <c r="F45" s="52">
        <v>7083</v>
      </c>
      <c r="G45" s="52">
        <v>7762</v>
      </c>
      <c r="H45" s="52">
        <v>12357</v>
      </c>
      <c r="I45" s="52">
        <v>7332</v>
      </c>
      <c r="J45" s="52">
        <v>8418</v>
      </c>
      <c r="K45" s="52">
        <v>7385</v>
      </c>
      <c r="L45" s="52">
        <v>8861</v>
      </c>
      <c r="M45" s="52">
        <v>8244</v>
      </c>
      <c r="N45" s="52">
        <v>9490</v>
      </c>
      <c r="O45" s="52">
        <v>6940</v>
      </c>
      <c r="P45" s="52">
        <v>3018</v>
      </c>
      <c r="Q45" s="52">
        <v>3188</v>
      </c>
      <c r="R45" s="52">
        <v>2911</v>
      </c>
      <c r="S45" s="52">
        <v>3398</v>
      </c>
      <c r="T45" s="52">
        <v>0</v>
      </c>
      <c r="U45" s="52">
        <v>2441</v>
      </c>
      <c r="V45" s="52">
        <v>6040</v>
      </c>
      <c r="W45" s="52">
        <v>8933</v>
      </c>
      <c r="X45" s="52">
        <v>10302</v>
      </c>
      <c r="Y45" s="52">
        <v>11230</v>
      </c>
      <c r="DA45" s="63" t="s">
        <v>1419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10659</v>
      </c>
      <c r="D48" s="52">
        <v>8749</v>
      </c>
      <c r="E48" s="52">
        <v>11850</v>
      </c>
      <c r="F48" s="52">
        <v>13672</v>
      </c>
      <c r="G48" s="52">
        <v>22191</v>
      </c>
      <c r="H48" s="52">
        <v>26993</v>
      </c>
      <c r="I48" s="52">
        <v>25429</v>
      </c>
      <c r="J48" s="52">
        <v>18183</v>
      </c>
      <c r="K48" s="52">
        <v>23529</v>
      </c>
      <c r="L48" s="52">
        <v>22367</v>
      </c>
      <c r="M48" s="52">
        <v>25196</v>
      </c>
      <c r="N48" s="52">
        <v>26339</v>
      </c>
      <c r="O48" s="52">
        <v>24586</v>
      </c>
      <c r="P48" s="52">
        <v>16286</v>
      </c>
      <c r="Q48" s="52">
        <v>16894</v>
      </c>
      <c r="R48" s="52">
        <v>17128</v>
      </c>
      <c r="S48" s="52">
        <v>15603</v>
      </c>
      <c r="T48" s="52">
        <v>9589</v>
      </c>
      <c r="U48" s="52">
        <v>10179</v>
      </c>
      <c r="V48" s="52">
        <v>15228</v>
      </c>
      <c r="W48" s="52">
        <v>19849</v>
      </c>
      <c r="X48" s="52">
        <v>18493</v>
      </c>
      <c r="Y48" s="52">
        <v>20865</v>
      </c>
      <c r="DA48" s="63" t="s">
        <v>1420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f>RES_hhdet_in!C50-RES_hhdet_in_new!C50</f>
        <v>401</v>
      </c>
      <c r="D50" s="52">
        <f>RES_hhdet_in!D50-RES_hhdet_in_new!D50</f>
        <v>497</v>
      </c>
      <c r="E50" s="52">
        <f>RES_hhdet_in!E50-RES_hhdet_in_new!E50</f>
        <v>488</v>
      </c>
      <c r="F50" s="52">
        <f>RES_hhdet_in!F50-RES_hhdet_in_new!F50</f>
        <v>572</v>
      </c>
      <c r="G50" s="52">
        <f>RES_hhdet_in!G50-RES_hhdet_in_new!G50</f>
        <v>713</v>
      </c>
      <c r="H50" s="52">
        <f>RES_hhdet_in!H50-RES_hhdet_in_new!H50</f>
        <v>1059</v>
      </c>
      <c r="I50" s="52">
        <f>RES_hhdet_in!I50-RES_hhdet_in_new!I50</f>
        <v>724</v>
      </c>
      <c r="J50" s="52">
        <f>RES_hhdet_in!J50-RES_hhdet_in_new!J50</f>
        <v>830</v>
      </c>
      <c r="K50" s="52">
        <f>RES_hhdet_in!K50-RES_hhdet_in_new!K50</f>
        <v>700</v>
      </c>
      <c r="L50" s="52">
        <f>RES_hhdet_in!L50-RES_hhdet_in_new!L50</f>
        <v>812</v>
      </c>
      <c r="M50" s="52">
        <f>RES_hhdet_in!M50-RES_hhdet_in_new!M50</f>
        <v>1209</v>
      </c>
      <c r="N50" s="52">
        <f>RES_hhdet_in!N50-RES_hhdet_in_new!N50</f>
        <v>1681</v>
      </c>
      <c r="O50" s="52">
        <f>RES_hhdet_in!O50-RES_hhdet_in_new!O50</f>
        <v>680</v>
      </c>
      <c r="P50" s="52">
        <f>RES_hhdet_in!P50-RES_hhdet_in_new!P50</f>
        <v>0</v>
      </c>
      <c r="Q50" s="52">
        <f>RES_hhdet_in!Q50-RES_hhdet_in_new!Q50</f>
        <v>1322</v>
      </c>
      <c r="R50" s="52">
        <f>RES_hhdet_in!R50-RES_hhdet_in_new!R50</f>
        <v>840</v>
      </c>
      <c r="S50" s="52">
        <f>RES_hhdet_in!S50-RES_hhdet_in_new!S50</f>
        <v>1078</v>
      </c>
      <c r="T50" s="52">
        <f>RES_hhdet_in!T50-RES_hhdet_in_new!T50</f>
        <v>2617</v>
      </c>
      <c r="U50" s="52">
        <f>RES_hhdet_in!U50-RES_hhdet_in_new!U50</f>
        <v>2614</v>
      </c>
      <c r="V50" s="52">
        <f>RES_hhdet_in!V50-RES_hhdet_in_new!V50</f>
        <v>1532</v>
      </c>
      <c r="W50" s="52">
        <f>RES_hhdet_in!W50-RES_hhdet_in_new!W50</f>
        <v>1586</v>
      </c>
      <c r="X50" s="52">
        <f>RES_hhdet_in!X50-RES_hhdet_in_new!X50</f>
        <v>843</v>
      </c>
      <c r="Y50" s="52">
        <f>RES_hhdet_in!Y50-RES_hhdet_in_new!Y50</f>
        <v>489</v>
      </c>
      <c r="DA50" s="63" t="s">
        <v>1421</v>
      </c>
    </row>
    <row r="51" spans="1:105" ht="12" customHeight="1" x14ac:dyDescent="0.25">
      <c r="A51" s="97" t="s">
        <v>137</v>
      </c>
      <c r="B51" s="52"/>
      <c r="C51" s="52">
        <f>RES_hhdet_in!C51-RES_hhdet_in_new!C51</f>
        <v>61</v>
      </c>
      <c r="D51" s="52">
        <f>RES_hhdet_in!D51-RES_hhdet_in_new!D51</f>
        <v>0</v>
      </c>
      <c r="E51" s="52">
        <f>RES_hhdet_in!E51-RES_hhdet_in_new!E51</f>
        <v>0</v>
      </c>
      <c r="F51" s="52">
        <f>RES_hhdet_in!F51-RES_hhdet_in_new!F51</f>
        <v>0</v>
      </c>
      <c r="G51" s="52">
        <f>RES_hhdet_in!G51-RES_hhdet_in_new!G51</f>
        <v>0</v>
      </c>
      <c r="H51" s="52">
        <f>RES_hhdet_in!H51-RES_hhdet_in_new!H51</f>
        <v>2</v>
      </c>
      <c r="I51" s="52">
        <f>RES_hhdet_in!I51-RES_hhdet_in_new!I51</f>
        <v>86</v>
      </c>
      <c r="J51" s="52">
        <f>RES_hhdet_in!J51-RES_hhdet_in_new!J51</f>
        <v>57</v>
      </c>
      <c r="K51" s="52">
        <f>RES_hhdet_in!K51-RES_hhdet_in_new!K51</f>
        <v>38</v>
      </c>
      <c r="L51" s="52">
        <f>RES_hhdet_in!L51-RES_hhdet_in_new!L51</f>
        <v>87</v>
      </c>
      <c r="M51" s="52">
        <f>RES_hhdet_in!M51-RES_hhdet_in_new!M51</f>
        <v>35</v>
      </c>
      <c r="N51" s="52">
        <f>RES_hhdet_in!N51-RES_hhdet_in_new!N51</f>
        <v>232</v>
      </c>
      <c r="O51" s="52">
        <f>RES_hhdet_in!O51-RES_hhdet_in_new!O51</f>
        <v>1299</v>
      </c>
      <c r="P51" s="52">
        <f>RES_hhdet_in!P51-RES_hhdet_in_new!P51</f>
        <v>171</v>
      </c>
      <c r="Q51" s="52">
        <f>RES_hhdet_in!Q51-RES_hhdet_in_new!Q51</f>
        <v>0</v>
      </c>
      <c r="R51" s="52">
        <f>RES_hhdet_in!R51-RES_hhdet_in_new!R51</f>
        <v>0</v>
      </c>
      <c r="S51" s="52">
        <f>RES_hhdet_in!S51-RES_hhdet_in_new!S51</f>
        <v>0</v>
      </c>
      <c r="T51" s="52">
        <f>RES_hhdet_in!T51-RES_hhdet_in_new!T51</f>
        <v>0</v>
      </c>
      <c r="U51" s="52">
        <f>RES_hhdet_in!U51-RES_hhdet_in_new!U51</f>
        <v>123</v>
      </c>
      <c r="V51" s="52">
        <f>RES_hhdet_in!V51-RES_hhdet_in_new!V51</f>
        <v>0</v>
      </c>
      <c r="W51" s="52">
        <f>RES_hhdet_in!W51-RES_hhdet_in_new!W51</f>
        <v>0</v>
      </c>
      <c r="X51" s="52">
        <f>RES_hhdet_in!X51-RES_hhdet_in_new!X51</f>
        <v>463</v>
      </c>
      <c r="Y51" s="52">
        <f>RES_hhdet_in!Y51-RES_hhdet_in_new!Y51</f>
        <v>627</v>
      </c>
      <c r="DA51" s="63" t="s">
        <v>1422</v>
      </c>
    </row>
    <row r="52" spans="1:105" ht="12" hidden="1" customHeight="1" x14ac:dyDescent="0.25">
      <c r="A52" s="108" t="s">
        <v>136</v>
      </c>
      <c r="B52" s="52"/>
      <c r="C52" s="52">
        <f>RES_hhdet_in!C52-RES_hhdet_in_new!C52</f>
        <v>0</v>
      </c>
      <c r="D52" s="52">
        <f>RES_hhdet_in!D52-RES_hhdet_in_new!D52</f>
        <v>0</v>
      </c>
      <c r="E52" s="52">
        <f>RES_hhdet_in!E52-RES_hhdet_in_new!E52</f>
        <v>0</v>
      </c>
      <c r="F52" s="52">
        <f>RES_hhdet_in!F52-RES_hhdet_in_new!F52</f>
        <v>0</v>
      </c>
      <c r="G52" s="52">
        <f>RES_hhdet_in!G52-RES_hhdet_in_new!G52</f>
        <v>0</v>
      </c>
      <c r="H52" s="52">
        <f>RES_hhdet_in!H52-RES_hhdet_in_new!H52</f>
        <v>0</v>
      </c>
      <c r="I52" s="52">
        <f>RES_hhdet_in!I52-RES_hhdet_in_new!I52</f>
        <v>0</v>
      </c>
      <c r="J52" s="52">
        <f>RES_hhdet_in!J52-RES_hhdet_in_new!J52</f>
        <v>0</v>
      </c>
      <c r="K52" s="52">
        <f>RES_hhdet_in!K52-RES_hhdet_in_new!K52</f>
        <v>0</v>
      </c>
      <c r="L52" s="52">
        <f>RES_hhdet_in!L52-RES_hhdet_in_new!L52</f>
        <v>0</v>
      </c>
      <c r="M52" s="52">
        <f>RES_hhdet_in!M52-RES_hhdet_in_new!M52</f>
        <v>0</v>
      </c>
      <c r="N52" s="52">
        <f>RES_hhdet_in!N52-RES_hhdet_in_new!N52</f>
        <v>0</v>
      </c>
      <c r="O52" s="52">
        <f>RES_hhdet_in!O52-RES_hhdet_in_new!O52</f>
        <v>0</v>
      </c>
      <c r="P52" s="52">
        <f>RES_hhdet_in!P52-RES_hhdet_in_new!P52</f>
        <v>0</v>
      </c>
      <c r="Q52" s="52">
        <f>RES_hhdet_in!Q52-RES_hhdet_in_new!Q52</f>
        <v>0</v>
      </c>
      <c r="R52" s="52">
        <f>RES_hhdet_in!R52-RES_hhdet_in_new!R52</f>
        <v>0</v>
      </c>
      <c r="S52" s="52">
        <f>RES_hhdet_in!S52-RES_hhdet_in_new!S52</f>
        <v>0</v>
      </c>
      <c r="T52" s="52">
        <f>RES_hhdet_in!T52-RES_hhdet_in_new!T52</f>
        <v>0</v>
      </c>
      <c r="U52" s="52">
        <f>RES_hhdet_in!U52-RES_hhdet_in_new!U52</f>
        <v>0</v>
      </c>
      <c r="V52" s="52">
        <f>RES_hhdet_in!V52-RES_hhdet_in_new!V52</f>
        <v>0</v>
      </c>
      <c r="W52" s="52">
        <f>RES_hhdet_in!W52-RES_hhdet_in_new!W52</f>
        <v>0</v>
      </c>
      <c r="X52" s="52">
        <f>RES_hhdet_in!X52-RES_hhdet_in_new!X52</f>
        <v>0</v>
      </c>
      <c r="Y52" s="52">
        <f>RES_hhdet_in!Y52-RES_hhdet_in_new!Y52</f>
        <v>0</v>
      </c>
      <c r="DA52" s="63"/>
    </row>
    <row r="53" spans="1:105" ht="12" hidden="1" customHeight="1" x14ac:dyDescent="0.25">
      <c r="A53" s="108" t="s">
        <v>52</v>
      </c>
      <c r="B53" s="52"/>
      <c r="C53" s="52">
        <f>RES_hhdet_in!C53-RES_hhdet_in_new!C53</f>
        <v>0</v>
      </c>
      <c r="D53" s="52">
        <f>RES_hhdet_in!D53-RES_hhdet_in_new!D53</f>
        <v>0</v>
      </c>
      <c r="E53" s="52">
        <f>RES_hhdet_in!E53-RES_hhdet_in_new!E53</f>
        <v>0</v>
      </c>
      <c r="F53" s="52">
        <f>RES_hhdet_in!F53-RES_hhdet_in_new!F53</f>
        <v>0</v>
      </c>
      <c r="G53" s="52">
        <f>RES_hhdet_in!G53-RES_hhdet_in_new!G53</f>
        <v>0</v>
      </c>
      <c r="H53" s="52">
        <f>RES_hhdet_in!H53-RES_hhdet_in_new!H53</f>
        <v>0</v>
      </c>
      <c r="I53" s="52">
        <f>RES_hhdet_in!I53-RES_hhdet_in_new!I53</f>
        <v>0</v>
      </c>
      <c r="J53" s="52">
        <f>RES_hhdet_in!J53-RES_hhdet_in_new!J53</f>
        <v>0</v>
      </c>
      <c r="K53" s="52">
        <f>RES_hhdet_in!K53-RES_hhdet_in_new!K53</f>
        <v>0</v>
      </c>
      <c r="L53" s="52">
        <f>RES_hhdet_in!L53-RES_hhdet_in_new!L53</f>
        <v>0</v>
      </c>
      <c r="M53" s="52">
        <f>RES_hhdet_in!M53-RES_hhdet_in_new!M53</f>
        <v>0</v>
      </c>
      <c r="N53" s="52">
        <f>RES_hhdet_in!N53-RES_hhdet_in_new!N53</f>
        <v>0</v>
      </c>
      <c r="O53" s="52">
        <f>RES_hhdet_in!O53-RES_hhdet_in_new!O53</f>
        <v>0</v>
      </c>
      <c r="P53" s="52">
        <f>RES_hhdet_in!P53-RES_hhdet_in_new!P53</f>
        <v>0</v>
      </c>
      <c r="Q53" s="52">
        <f>RES_hhdet_in!Q53-RES_hhdet_in_new!Q53</f>
        <v>0</v>
      </c>
      <c r="R53" s="52">
        <f>RES_hhdet_in!R53-RES_hhdet_in_new!R53</f>
        <v>0</v>
      </c>
      <c r="S53" s="52">
        <f>RES_hhdet_in!S53-RES_hhdet_in_new!S53</f>
        <v>0</v>
      </c>
      <c r="T53" s="52">
        <f>RES_hhdet_in!T53-RES_hhdet_in_new!T53</f>
        <v>0</v>
      </c>
      <c r="U53" s="52">
        <f>RES_hhdet_in!U53-RES_hhdet_in_new!U53</f>
        <v>0</v>
      </c>
      <c r="V53" s="52">
        <f>RES_hhdet_in!V53-RES_hhdet_in_new!V53</f>
        <v>0</v>
      </c>
      <c r="W53" s="52">
        <f>RES_hhdet_in!W53-RES_hhdet_in_new!W53</f>
        <v>0</v>
      </c>
      <c r="X53" s="52">
        <f>RES_hhdet_in!X53-RES_hhdet_in_new!X53</f>
        <v>0</v>
      </c>
      <c r="Y53" s="52">
        <f>RES_hhdet_in!Y53-RES_hhdet_in_new!Y53</f>
        <v>0</v>
      </c>
      <c r="DA53" s="63"/>
    </row>
    <row r="54" spans="1:105" ht="12" customHeight="1" x14ac:dyDescent="0.25">
      <c r="A54" s="97" t="s">
        <v>122</v>
      </c>
      <c r="B54" s="52"/>
      <c r="C54" s="52">
        <f>RES_hhdet_in!C54-RES_hhdet_in_new!C54</f>
        <v>151</v>
      </c>
      <c r="D54" s="52">
        <f>RES_hhdet_in!D54-RES_hhdet_in_new!D54</f>
        <v>0</v>
      </c>
      <c r="E54" s="52">
        <f>RES_hhdet_in!E54-RES_hhdet_in_new!E54</f>
        <v>0</v>
      </c>
      <c r="F54" s="52">
        <f>RES_hhdet_in!F54-RES_hhdet_in_new!F54</f>
        <v>0</v>
      </c>
      <c r="G54" s="52">
        <f>RES_hhdet_in!G54-RES_hhdet_in_new!G54</f>
        <v>0</v>
      </c>
      <c r="H54" s="52">
        <f>RES_hhdet_in!H54-RES_hhdet_in_new!H54</f>
        <v>272</v>
      </c>
      <c r="I54" s="52">
        <f>RES_hhdet_in!I54-RES_hhdet_in_new!I54</f>
        <v>0</v>
      </c>
      <c r="J54" s="52">
        <f>RES_hhdet_in!J54-RES_hhdet_in_new!J54</f>
        <v>0</v>
      </c>
      <c r="K54" s="52">
        <f>RES_hhdet_in!K54-RES_hhdet_in_new!K54</f>
        <v>23</v>
      </c>
      <c r="L54" s="52">
        <f>RES_hhdet_in!L54-RES_hhdet_in_new!L54</f>
        <v>0</v>
      </c>
      <c r="M54" s="52">
        <f>RES_hhdet_in!M54-RES_hhdet_in_new!M54</f>
        <v>0</v>
      </c>
      <c r="N54" s="52">
        <f>RES_hhdet_in!N54-RES_hhdet_in_new!N54</f>
        <v>0</v>
      </c>
      <c r="O54" s="52">
        <f>RES_hhdet_in!O54-RES_hhdet_in_new!O54</f>
        <v>1820</v>
      </c>
      <c r="P54" s="52">
        <f>RES_hhdet_in!P54-RES_hhdet_in_new!P54</f>
        <v>1268</v>
      </c>
      <c r="Q54" s="52">
        <f>RES_hhdet_in!Q54-RES_hhdet_in_new!Q54</f>
        <v>0</v>
      </c>
      <c r="R54" s="52">
        <f>RES_hhdet_in!R54-RES_hhdet_in_new!R54</f>
        <v>0</v>
      </c>
      <c r="S54" s="52">
        <f>RES_hhdet_in!S54-RES_hhdet_in_new!S54</f>
        <v>0</v>
      </c>
      <c r="T54" s="52">
        <f>RES_hhdet_in!T54-RES_hhdet_in_new!T54</f>
        <v>0</v>
      </c>
      <c r="U54" s="52">
        <f>RES_hhdet_in!U54-RES_hhdet_in_new!U54</f>
        <v>310</v>
      </c>
      <c r="V54" s="52">
        <f>RES_hhdet_in!V54-RES_hhdet_in_new!V54</f>
        <v>0</v>
      </c>
      <c r="W54" s="52">
        <f>RES_hhdet_in!W54-RES_hhdet_in_new!W54</f>
        <v>2855</v>
      </c>
      <c r="X54" s="52">
        <f>RES_hhdet_in!X54-RES_hhdet_in_new!X54</f>
        <v>0</v>
      </c>
      <c r="Y54" s="52">
        <f>RES_hhdet_in!Y54-RES_hhdet_in_new!Y54</f>
        <v>619</v>
      </c>
      <c r="DA54" s="63" t="s">
        <v>1423</v>
      </c>
    </row>
    <row r="55" spans="1:105" ht="12" customHeight="1" x14ac:dyDescent="0.25">
      <c r="A55" s="97" t="s">
        <v>121</v>
      </c>
      <c r="B55" s="52"/>
      <c r="C55" s="52">
        <f>RES_hhdet_in!C55-RES_hhdet_in_new!C55</f>
        <v>19025</v>
      </c>
      <c r="D55" s="52">
        <f>RES_hhdet_in!D55-RES_hhdet_in_new!D55</f>
        <v>17694</v>
      </c>
      <c r="E55" s="52">
        <f>RES_hhdet_in!E55-RES_hhdet_in_new!E55</f>
        <v>18467</v>
      </c>
      <c r="F55" s="52">
        <f>RES_hhdet_in!F55-RES_hhdet_in_new!F55</f>
        <v>19207</v>
      </c>
      <c r="G55" s="52">
        <f>RES_hhdet_in!G55-RES_hhdet_in_new!G55</f>
        <v>21447</v>
      </c>
      <c r="H55" s="52">
        <f>RES_hhdet_in!H55-RES_hhdet_in_new!H55</f>
        <v>28230</v>
      </c>
      <c r="I55" s="52">
        <f>RES_hhdet_in!I55-RES_hhdet_in_new!I55</f>
        <v>14244</v>
      </c>
      <c r="J55" s="52">
        <f>RES_hhdet_in!J55-RES_hhdet_in_new!J55</f>
        <v>16036</v>
      </c>
      <c r="K55" s="52">
        <f>RES_hhdet_in!K55-RES_hhdet_in_new!K55</f>
        <v>19571</v>
      </c>
      <c r="L55" s="52">
        <f>RES_hhdet_in!L55-RES_hhdet_in_new!L55</f>
        <v>20862</v>
      </c>
      <c r="M55" s="52">
        <f>RES_hhdet_in!M55-RES_hhdet_in_new!M55</f>
        <v>20891</v>
      </c>
      <c r="N55" s="52">
        <f>RES_hhdet_in!N55-RES_hhdet_in_new!N55</f>
        <v>22428</v>
      </c>
      <c r="O55" s="52">
        <f>RES_hhdet_in!O55-RES_hhdet_in_new!O55</f>
        <v>19184</v>
      </c>
      <c r="P55" s="52">
        <f>RES_hhdet_in!P55-RES_hhdet_in_new!P55</f>
        <v>18701</v>
      </c>
      <c r="Q55" s="52">
        <f>RES_hhdet_in!Q55-RES_hhdet_in_new!Q55</f>
        <v>19403</v>
      </c>
      <c r="R55" s="52">
        <f>RES_hhdet_in!R55-RES_hhdet_in_new!R55</f>
        <v>19731</v>
      </c>
      <c r="S55" s="52">
        <f>RES_hhdet_in!S55-RES_hhdet_in_new!S55</f>
        <v>17144</v>
      </c>
      <c r="T55" s="52">
        <f>RES_hhdet_in!T55-RES_hhdet_in_new!T55</f>
        <v>10235</v>
      </c>
      <c r="U55" s="52">
        <f>RES_hhdet_in!U55-RES_hhdet_in_new!U55</f>
        <v>13087</v>
      </c>
      <c r="V55" s="52">
        <f>RES_hhdet_in!V55-RES_hhdet_in_new!V55</f>
        <v>15432</v>
      </c>
      <c r="W55" s="52">
        <f>RES_hhdet_in!W55-RES_hhdet_in_new!W55</f>
        <v>12362</v>
      </c>
      <c r="X55" s="52">
        <f>RES_hhdet_in!X55-RES_hhdet_in_new!X55</f>
        <v>15691</v>
      </c>
      <c r="Y55" s="52">
        <f>RES_hhdet_in!Y55-RES_hhdet_in_new!Y55</f>
        <v>15860</v>
      </c>
      <c r="DA55" s="63" t="s">
        <v>1424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11269</v>
      </c>
      <c r="D59" s="52">
        <v>11149</v>
      </c>
      <c r="E59" s="52">
        <v>12237</v>
      </c>
      <c r="F59" s="52">
        <v>12211</v>
      </c>
      <c r="G59" s="52">
        <v>14393</v>
      </c>
      <c r="H59" s="52">
        <v>20671</v>
      </c>
      <c r="I59" s="52">
        <v>10447</v>
      </c>
      <c r="J59" s="52">
        <v>11450</v>
      </c>
      <c r="K59" s="52">
        <v>11655</v>
      </c>
      <c r="L59" s="52">
        <v>13534</v>
      </c>
      <c r="M59" s="52">
        <v>14305</v>
      </c>
      <c r="N59" s="52">
        <v>16748</v>
      </c>
      <c r="O59" s="52">
        <v>12281</v>
      </c>
      <c r="P59" s="52">
        <v>9535</v>
      </c>
      <c r="Q59" s="52">
        <v>12200</v>
      </c>
      <c r="R59" s="52">
        <v>11817</v>
      </c>
      <c r="S59" s="52">
        <v>10285</v>
      </c>
      <c r="T59" s="52">
        <v>6806</v>
      </c>
      <c r="U59" s="52">
        <v>10132</v>
      </c>
      <c r="V59" s="52">
        <v>9805</v>
      </c>
      <c r="W59" s="52">
        <v>9556</v>
      </c>
      <c r="X59" s="52">
        <v>11514</v>
      </c>
      <c r="Y59" s="52">
        <v>13142</v>
      </c>
      <c r="DA59" s="63" t="s">
        <v>1425</v>
      </c>
    </row>
    <row r="60" spans="1:105" ht="12" customHeight="1" x14ac:dyDescent="0.25">
      <c r="A60" s="109" t="s">
        <v>120</v>
      </c>
      <c r="B60" s="36"/>
      <c r="C60" s="36">
        <v>8903</v>
      </c>
      <c r="D60" s="36">
        <v>7579</v>
      </c>
      <c r="E60" s="36">
        <v>7264</v>
      </c>
      <c r="F60" s="36">
        <v>8155</v>
      </c>
      <c r="G60" s="36">
        <v>8422</v>
      </c>
      <c r="H60" s="36">
        <v>9667</v>
      </c>
      <c r="I60" s="36">
        <v>4917</v>
      </c>
      <c r="J60" s="36">
        <v>5544</v>
      </c>
      <c r="K60" s="36">
        <v>8805</v>
      </c>
      <c r="L60" s="36">
        <v>8368</v>
      </c>
      <c r="M60" s="36">
        <v>7998</v>
      </c>
      <c r="N60" s="36">
        <v>7807</v>
      </c>
      <c r="O60" s="36">
        <v>11162</v>
      </c>
      <c r="P60" s="36">
        <v>11029</v>
      </c>
      <c r="Q60" s="36">
        <v>9366</v>
      </c>
      <c r="R60" s="36">
        <v>9659</v>
      </c>
      <c r="S60" s="36">
        <v>8804</v>
      </c>
      <c r="T60" s="36">
        <v>6932</v>
      </c>
      <c r="U60" s="36">
        <v>7280</v>
      </c>
      <c r="V60" s="36">
        <v>8314</v>
      </c>
      <c r="W60" s="36">
        <v>8293</v>
      </c>
      <c r="X60" s="36">
        <v>6455</v>
      </c>
      <c r="Y60" s="36">
        <v>4597</v>
      </c>
      <c r="DA60" s="60" t="s">
        <v>1426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1427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DA64" s="63" t="s">
        <v>1428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DA67" s="63" t="s">
        <v>1429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f>RES_hhdet_in!C69-RES_hhdet_in_new!C69</f>
        <v>0</v>
      </c>
      <c r="D69" s="52">
        <f>RES_hhdet_in!D69-RES_hhdet_in_new!D69</f>
        <v>0</v>
      </c>
      <c r="E69" s="52">
        <f>RES_hhdet_in!E69-RES_hhdet_in_new!E69</f>
        <v>0</v>
      </c>
      <c r="F69" s="52">
        <f>RES_hhdet_in!F69-RES_hhdet_in_new!F69</f>
        <v>0</v>
      </c>
      <c r="G69" s="52">
        <f>RES_hhdet_in!G69-RES_hhdet_in_new!G69</f>
        <v>0</v>
      </c>
      <c r="H69" s="52">
        <f>RES_hhdet_in!H69-RES_hhdet_in_new!H69</f>
        <v>0</v>
      </c>
      <c r="I69" s="52">
        <f>RES_hhdet_in!I69-RES_hhdet_in_new!I69</f>
        <v>0</v>
      </c>
      <c r="J69" s="52">
        <f>RES_hhdet_in!J69-RES_hhdet_in_new!J69</f>
        <v>0</v>
      </c>
      <c r="K69" s="52">
        <f>RES_hhdet_in!K69-RES_hhdet_in_new!K69</f>
        <v>0</v>
      </c>
      <c r="L69" s="52">
        <f>RES_hhdet_in!L69-RES_hhdet_in_new!L69</f>
        <v>0</v>
      </c>
      <c r="M69" s="52">
        <f>RES_hhdet_in!M69-RES_hhdet_in_new!M69</f>
        <v>0</v>
      </c>
      <c r="N69" s="52">
        <f>RES_hhdet_in!N69-RES_hhdet_in_new!N69</f>
        <v>0</v>
      </c>
      <c r="O69" s="52">
        <f>RES_hhdet_in!O69-RES_hhdet_in_new!O69</f>
        <v>0</v>
      </c>
      <c r="P69" s="52">
        <f>RES_hhdet_in!P69-RES_hhdet_in_new!P69</f>
        <v>0</v>
      </c>
      <c r="Q69" s="52">
        <f>RES_hhdet_in!Q69-RES_hhdet_in_new!Q69</f>
        <v>0</v>
      </c>
      <c r="R69" s="52">
        <f>RES_hhdet_in!R69-RES_hhdet_in_new!R69</f>
        <v>0</v>
      </c>
      <c r="S69" s="52">
        <f>RES_hhdet_in!S69-RES_hhdet_in_new!S69</f>
        <v>0</v>
      </c>
      <c r="T69" s="52">
        <f>RES_hhdet_in!T69-RES_hhdet_in_new!T69</f>
        <v>0</v>
      </c>
      <c r="U69" s="52">
        <f>RES_hhdet_in!U69-RES_hhdet_in_new!U69</f>
        <v>0</v>
      </c>
      <c r="V69" s="52">
        <f>RES_hhdet_in!V69-RES_hhdet_in_new!V69</f>
        <v>0</v>
      </c>
      <c r="W69" s="52">
        <f>RES_hhdet_in!W69-RES_hhdet_in_new!W69</f>
        <v>0</v>
      </c>
      <c r="X69" s="52">
        <f>RES_hhdet_in!X69-RES_hhdet_in_new!X69</f>
        <v>0</v>
      </c>
      <c r="Y69" s="52">
        <f>RES_hhdet_in!Y69-RES_hhdet_in_new!Y69</f>
        <v>0</v>
      </c>
      <c r="DA69" s="63" t="s">
        <v>1430</v>
      </c>
    </row>
    <row r="70" spans="1:105" ht="12" customHeight="1" x14ac:dyDescent="0.25">
      <c r="A70" s="97" t="s">
        <v>133</v>
      </c>
      <c r="B70" s="52"/>
      <c r="C70" s="52">
        <f>RES_hhdet_in!C70-RES_hhdet_in_new!C70</f>
        <v>0</v>
      </c>
      <c r="D70" s="52">
        <f>RES_hhdet_in!D70-RES_hhdet_in_new!D70</f>
        <v>0</v>
      </c>
      <c r="E70" s="52">
        <f>RES_hhdet_in!E70-RES_hhdet_in_new!E70</f>
        <v>0</v>
      </c>
      <c r="F70" s="52">
        <f>RES_hhdet_in!F70-RES_hhdet_in_new!F70</f>
        <v>0</v>
      </c>
      <c r="G70" s="52">
        <f>RES_hhdet_in!G70-RES_hhdet_in_new!G70</f>
        <v>0</v>
      </c>
      <c r="H70" s="52">
        <f>RES_hhdet_in!H70-RES_hhdet_in_new!H70</f>
        <v>0</v>
      </c>
      <c r="I70" s="52">
        <f>RES_hhdet_in!I70-RES_hhdet_in_new!I70</f>
        <v>0</v>
      </c>
      <c r="J70" s="52">
        <f>RES_hhdet_in!J70-RES_hhdet_in_new!J70</f>
        <v>0</v>
      </c>
      <c r="K70" s="52">
        <f>RES_hhdet_in!K70-RES_hhdet_in_new!K70</f>
        <v>0</v>
      </c>
      <c r="L70" s="52">
        <f>RES_hhdet_in!L70-RES_hhdet_in_new!L70</f>
        <v>0</v>
      </c>
      <c r="M70" s="52">
        <f>RES_hhdet_in!M70-RES_hhdet_in_new!M70</f>
        <v>0</v>
      </c>
      <c r="N70" s="52">
        <f>RES_hhdet_in!N70-RES_hhdet_in_new!N70</f>
        <v>0</v>
      </c>
      <c r="O70" s="52">
        <f>RES_hhdet_in!O70-RES_hhdet_in_new!O70</f>
        <v>0</v>
      </c>
      <c r="P70" s="52">
        <f>RES_hhdet_in!P70-RES_hhdet_in_new!P70</f>
        <v>0</v>
      </c>
      <c r="Q70" s="52">
        <f>RES_hhdet_in!Q70-RES_hhdet_in_new!Q70</f>
        <v>0</v>
      </c>
      <c r="R70" s="52">
        <f>RES_hhdet_in!R70-RES_hhdet_in_new!R70</f>
        <v>0</v>
      </c>
      <c r="S70" s="52">
        <f>RES_hhdet_in!S70-RES_hhdet_in_new!S70</f>
        <v>0</v>
      </c>
      <c r="T70" s="52">
        <f>RES_hhdet_in!T70-RES_hhdet_in_new!T70</f>
        <v>0</v>
      </c>
      <c r="U70" s="52">
        <f>RES_hhdet_in!U70-RES_hhdet_in_new!U70</f>
        <v>0</v>
      </c>
      <c r="V70" s="52">
        <f>RES_hhdet_in!V70-RES_hhdet_in_new!V70</f>
        <v>0</v>
      </c>
      <c r="W70" s="52">
        <f>RES_hhdet_in!W70-RES_hhdet_in_new!W70</f>
        <v>0</v>
      </c>
      <c r="X70" s="52">
        <f>RES_hhdet_in!X70-RES_hhdet_in_new!X70</f>
        <v>0</v>
      </c>
      <c r="Y70" s="52">
        <f>RES_hhdet_in!Y70-RES_hhdet_in_new!Y70</f>
        <v>0</v>
      </c>
      <c r="DA70" s="63" t="s">
        <v>1431</v>
      </c>
    </row>
    <row r="71" spans="1:105" ht="12" hidden="1" customHeight="1" x14ac:dyDescent="0.25">
      <c r="A71" s="108" t="s">
        <v>189</v>
      </c>
      <c r="B71" s="52"/>
      <c r="C71" s="52">
        <f>RES_hhdet_in!C71-RES_hhdet_in_new!C71</f>
        <v>0</v>
      </c>
      <c r="D71" s="52">
        <f>RES_hhdet_in!D71-RES_hhdet_in_new!D71</f>
        <v>0</v>
      </c>
      <c r="E71" s="52">
        <f>RES_hhdet_in!E71-RES_hhdet_in_new!E71</f>
        <v>0</v>
      </c>
      <c r="F71" s="52">
        <f>RES_hhdet_in!F71-RES_hhdet_in_new!F71</f>
        <v>0</v>
      </c>
      <c r="G71" s="52">
        <f>RES_hhdet_in!G71-RES_hhdet_in_new!G71</f>
        <v>0</v>
      </c>
      <c r="H71" s="52">
        <f>RES_hhdet_in!H71-RES_hhdet_in_new!H71</f>
        <v>0</v>
      </c>
      <c r="I71" s="52">
        <f>RES_hhdet_in!I71-RES_hhdet_in_new!I71</f>
        <v>0</v>
      </c>
      <c r="J71" s="52">
        <f>RES_hhdet_in!J71-RES_hhdet_in_new!J71</f>
        <v>0</v>
      </c>
      <c r="K71" s="52">
        <f>RES_hhdet_in!K71-RES_hhdet_in_new!K71</f>
        <v>0</v>
      </c>
      <c r="L71" s="52">
        <f>RES_hhdet_in!L71-RES_hhdet_in_new!L71</f>
        <v>0</v>
      </c>
      <c r="M71" s="52">
        <f>RES_hhdet_in!M71-RES_hhdet_in_new!M71</f>
        <v>0</v>
      </c>
      <c r="N71" s="52">
        <f>RES_hhdet_in!N71-RES_hhdet_in_new!N71</f>
        <v>0</v>
      </c>
      <c r="O71" s="52">
        <f>RES_hhdet_in!O71-RES_hhdet_in_new!O71</f>
        <v>0</v>
      </c>
      <c r="P71" s="52">
        <f>RES_hhdet_in!P71-RES_hhdet_in_new!P71</f>
        <v>0</v>
      </c>
      <c r="Q71" s="52">
        <f>RES_hhdet_in!Q71-RES_hhdet_in_new!Q71</f>
        <v>0</v>
      </c>
      <c r="R71" s="52">
        <f>RES_hhdet_in!R71-RES_hhdet_in_new!R71</f>
        <v>0</v>
      </c>
      <c r="S71" s="52">
        <f>RES_hhdet_in!S71-RES_hhdet_in_new!S71</f>
        <v>0</v>
      </c>
      <c r="T71" s="52">
        <f>RES_hhdet_in!T71-RES_hhdet_in_new!T71</f>
        <v>0</v>
      </c>
      <c r="U71" s="52">
        <f>RES_hhdet_in!U71-RES_hhdet_in_new!U71</f>
        <v>0</v>
      </c>
      <c r="V71" s="52">
        <f>RES_hhdet_in!V71-RES_hhdet_in_new!V71</f>
        <v>0</v>
      </c>
      <c r="W71" s="52">
        <f>RES_hhdet_in!W71-RES_hhdet_in_new!W71</f>
        <v>0</v>
      </c>
      <c r="X71" s="52">
        <f>RES_hhdet_in!X71-RES_hhdet_in_new!X71</f>
        <v>0</v>
      </c>
      <c r="Y71" s="52">
        <f>RES_hhdet_in!Y71-RES_hhdet_in_new!Y71</f>
        <v>0</v>
      </c>
      <c r="DA71" s="63"/>
    </row>
    <row r="72" spans="1:105" ht="12" hidden="1" customHeight="1" x14ac:dyDescent="0.25">
      <c r="A72" s="108" t="s">
        <v>52</v>
      </c>
      <c r="B72" s="52"/>
      <c r="C72" s="52">
        <f>RES_hhdet_in!C72-RES_hhdet_in_new!C72</f>
        <v>0</v>
      </c>
      <c r="D72" s="52">
        <f>RES_hhdet_in!D72-RES_hhdet_in_new!D72</f>
        <v>0</v>
      </c>
      <c r="E72" s="52">
        <f>RES_hhdet_in!E72-RES_hhdet_in_new!E72</f>
        <v>0</v>
      </c>
      <c r="F72" s="52">
        <f>RES_hhdet_in!F72-RES_hhdet_in_new!F72</f>
        <v>0</v>
      </c>
      <c r="G72" s="52">
        <f>RES_hhdet_in!G72-RES_hhdet_in_new!G72</f>
        <v>0</v>
      </c>
      <c r="H72" s="52">
        <f>RES_hhdet_in!H72-RES_hhdet_in_new!H72</f>
        <v>0</v>
      </c>
      <c r="I72" s="52">
        <f>RES_hhdet_in!I72-RES_hhdet_in_new!I72</f>
        <v>0</v>
      </c>
      <c r="J72" s="52">
        <f>RES_hhdet_in!J72-RES_hhdet_in_new!J72</f>
        <v>0</v>
      </c>
      <c r="K72" s="52">
        <f>RES_hhdet_in!K72-RES_hhdet_in_new!K72</f>
        <v>0</v>
      </c>
      <c r="L72" s="52">
        <f>RES_hhdet_in!L72-RES_hhdet_in_new!L72</f>
        <v>0</v>
      </c>
      <c r="M72" s="52">
        <f>RES_hhdet_in!M72-RES_hhdet_in_new!M72</f>
        <v>0</v>
      </c>
      <c r="N72" s="52">
        <f>RES_hhdet_in!N72-RES_hhdet_in_new!N72</f>
        <v>0</v>
      </c>
      <c r="O72" s="52">
        <f>RES_hhdet_in!O72-RES_hhdet_in_new!O72</f>
        <v>0</v>
      </c>
      <c r="P72" s="52">
        <f>RES_hhdet_in!P72-RES_hhdet_in_new!P72</f>
        <v>0</v>
      </c>
      <c r="Q72" s="52">
        <f>RES_hhdet_in!Q72-RES_hhdet_in_new!Q72</f>
        <v>0</v>
      </c>
      <c r="R72" s="52">
        <f>RES_hhdet_in!R72-RES_hhdet_in_new!R72</f>
        <v>0</v>
      </c>
      <c r="S72" s="52">
        <f>RES_hhdet_in!S72-RES_hhdet_in_new!S72</f>
        <v>0</v>
      </c>
      <c r="T72" s="52">
        <f>RES_hhdet_in!T72-RES_hhdet_in_new!T72</f>
        <v>0</v>
      </c>
      <c r="U72" s="52">
        <f>RES_hhdet_in!U72-RES_hhdet_in_new!U72</f>
        <v>0</v>
      </c>
      <c r="V72" s="52">
        <f>RES_hhdet_in!V72-RES_hhdet_in_new!V72</f>
        <v>0</v>
      </c>
      <c r="W72" s="52">
        <f>RES_hhdet_in!W72-RES_hhdet_in_new!W72</f>
        <v>0</v>
      </c>
      <c r="X72" s="52">
        <f>RES_hhdet_in!X72-RES_hhdet_in_new!X72</f>
        <v>0</v>
      </c>
      <c r="Y72" s="52">
        <f>RES_hhdet_in!Y72-RES_hhdet_in_new!Y72</f>
        <v>0</v>
      </c>
      <c r="DA72" s="63"/>
    </row>
    <row r="73" spans="1:105" ht="12" customHeight="1" x14ac:dyDescent="0.25">
      <c r="A73" s="97" t="s">
        <v>122</v>
      </c>
      <c r="B73" s="52"/>
      <c r="C73" s="52">
        <f>RES_hhdet_in!C73-RES_hhdet_in_new!C73</f>
        <v>0</v>
      </c>
      <c r="D73" s="52">
        <f>RES_hhdet_in!D73-RES_hhdet_in_new!D73</f>
        <v>0</v>
      </c>
      <c r="E73" s="52">
        <f>RES_hhdet_in!E73-RES_hhdet_in_new!E73</f>
        <v>0</v>
      </c>
      <c r="F73" s="52">
        <f>RES_hhdet_in!F73-RES_hhdet_in_new!F73</f>
        <v>0</v>
      </c>
      <c r="G73" s="52">
        <f>RES_hhdet_in!G73-RES_hhdet_in_new!G73</f>
        <v>0</v>
      </c>
      <c r="H73" s="52">
        <f>RES_hhdet_in!H73-RES_hhdet_in_new!H73</f>
        <v>0</v>
      </c>
      <c r="I73" s="52">
        <f>RES_hhdet_in!I73-RES_hhdet_in_new!I73</f>
        <v>0</v>
      </c>
      <c r="J73" s="52">
        <f>RES_hhdet_in!J73-RES_hhdet_in_new!J73</f>
        <v>0</v>
      </c>
      <c r="K73" s="52">
        <f>RES_hhdet_in!K73-RES_hhdet_in_new!K73</f>
        <v>0</v>
      </c>
      <c r="L73" s="52">
        <f>RES_hhdet_in!L73-RES_hhdet_in_new!L73</f>
        <v>0</v>
      </c>
      <c r="M73" s="52">
        <f>RES_hhdet_in!M73-RES_hhdet_in_new!M73</f>
        <v>0</v>
      </c>
      <c r="N73" s="52">
        <f>RES_hhdet_in!N73-RES_hhdet_in_new!N73</f>
        <v>0</v>
      </c>
      <c r="O73" s="52">
        <f>RES_hhdet_in!O73-RES_hhdet_in_new!O73</f>
        <v>0</v>
      </c>
      <c r="P73" s="52">
        <f>RES_hhdet_in!P73-RES_hhdet_in_new!P73</f>
        <v>0</v>
      </c>
      <c r="Q73" s="52">
        <f>RES_hhdet_in!Q73-RES_hhdet_in_new!Q73</f>
        <v>0</v>
      </c>
      <c r="R73" s="52">
        <f>RES_hhdet_in!R73-RES_hhdet_in_new!R73</f>
        <v>0</v>
      </c>
      <c r="S73" s="52">
        <f>RES_hhdet_in!S73-RES_hhdet_in_new!S73</f>
        <v>0</v>
      </c>
      <c r="T73" s="52">
        <f>RES_hhdet_in!T73-RES_hhdet_in_new!T73</f>
        <v>0</v>
      </c>
      <c r="U73" s="52">
        <f>RES_hhdet_in!U73-RES_hhdet_in_new!U73</f>
        <v>0</v>
      </c>
      <c r="V73" s="52">
        <f>RES_hhdet_in!V73-RES_hhdet_in_new!V73</f>
        <v>0</v>
      </c>
      <c r="W73" s="52">
        <f>RES_hhdet_in!W73-RES_hhdet_in_new!W73</f>
        <v>0</v>
      </c>
      <c r="X73" s="52">
        <f>RES_hhdet_in!X73-RES_hhdet_in_new!X73</f>
        <v>0</v>
      </c>
      <c r="Y73" s="52">
        <f>RES_hhdet_in!Y73-RES_hhdet_in_new!Y73</f>
        <v>0</v>
      </c>
      <c r="DA73" s="63" t="s">
        <v>1432</v>
      </c>
    </row>
    <row r="74" spans="1:105" ht="12" customHeight="1" x14ac:dyDescent="0.25">
      <c r="A74" s="97" t="s">
        <v>121</v>
      </c>
      <c r="B74" s="52"/>
      <c r="C74" s="52">
        <f>RES_hhdet_in!C74-RES_hhdet_in_new!C74</f>
        <v>0</v>
      </c>
      <c r="D74" s="52">
        <f>RES_hhdet_in!D74-RES_hhdet_in_new!D74</f>
        <v>0</v>
      </c>
      <c r="E74" s="52">
        <f>RES_hhdet_in!E74-RES_hhdet_in_new!E74</f>
        <v>0</v>
      </c>
      <c r="F74" s="52">
        <f>RES_hhdet_in!F74-RES_hhdet_in_new!F74</f>
        <v>0</v>
      </c>
      <c r="G74" s="52">
        <f>RES_hhdet_in!G74-RES_hhdet_in_new!G74</f>
        <v>0</v>
      </c>
      <c r="H74" s="52">
        <f>RES_hhdet_in!H74-RES_hhdet_in_new!H74</f>
        <v>0</v>
      </c>
      <c r="I74" s="52">
        <f>RES_hhdet_in!I74-RES_hhdet_in_new!I74</f>
        <v>0</v>
      </c>
      <c r="J74" s="52">
        <f>RES_hhdet_in!J74-RES_hhdet_in_new!J74</f>
        <v>0</v>
      </c>
      <c r="K74" s="52">
        <f>RES_hhdet_in!K74-RES_hhdet_in_new!K74</f>
        <v>0</v>
      </c>
      <c r="L74" s="52">
        <f>RES_hhdet_in!L74-RES_hhdet_in_new!L74</f>
        <v>0</v>
      </c>
      <c r="M74" s="52">
        <f>RES_hhdet_in!M74-RES_hhdet_in_new!M74</f>
        <v>0</v>
      </c>
      <c r="N74" s="52">
        <f>RES_hhdet_in!N74-RES_hhdet_in_new!N74</f>
        <v>0</v>
      </c>
      <c r="O74" s="52">
        <f>RES_hhdet_in!O74-RES_hhdet_in_new!O74</f>
        <v>0</v>
      </c>
      <c r="P74" s="52">
        <f>RES_hhdet_in!P74-RES_hhdet_in_new!P74</f>
        <v>0</v>
      </c>
      <c r="Q74" s="52">
        <f>RES_hhdet_in!Q74-RES_hhdet_in_new!Q74</f>
        <v>0</v>
      </c>
      <c r="R74" s="52">
        <f>RES_hhdet_in!R74-RES_hhdet_in_new!R74</f>
        <v>0</v>
      </c>
      <c r="S74" s="52">
        <f>RES_hhdet_in!S74-RES_hhdet_in_new!S74</f>
        <v>0</v>
      </c>
      <c r="T74" s="52">
        <f>RES_hhdet_in!T74-RES_hhdet_in_new!T74</f>
        <v>0</v>
      </c>
      <c r="U74" s="52">
        <f>RES_hhdet_in!U74-RES_hhdet_in_new!U74</f>
        <v>0</v>
      </c>
      <c r="V74" s="52">
        <f>RES_hhdet_in!V74-RES_hhdet_in_new!V74</f>
        <v>0</v>
      </c>
      <c r="W74" s="52">
        <f>RES_hhdet_in!W74-RES_hhdet_in_new!W74</f>
        <v>0</v>
      </c>
      <c r="X74" s="52">
        <f>RES_hhdet_in!X74-RES_hhdet_in_new!X74</f>
        <v>0</v>
      </c>
      <c r="Y74" s="52">
        <f>RES_hhdet_in!Y74-RES_hhdet_in_new!Y74</f>
        <v>0</v>
      </c>
      <c r="DA74" s="63" t="s">
        <v>1433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0</v>
      </c>
      <c r="Q78" s="52">
        <v>0</v>
      </c>
      <c r="R78" s="52">
        <v>0</v>
      </c>
      <c r="S78" s="52">
        <v>0</v>
      </c>
      <c r="T78" s="52">
        <v>0</v>
      </c>
      <c r="U78" s="52">
        <v>0</v>
      </c>
      <c r="V78" s="52">
        <v>0</v>
      </c>
      <c r="W78" s="52">
        <v>0</v>
      </c>
      <c r="X78" s="52">
        <v>0</v>
      </c>
      <c r="Y78" s="52">
        <v>0</v>
      </c>
      <c r="DA78" s="63" t="s">
        <v>1434</v>
      </c>
    </row>
    <row r="79" spans="1:105" ht="12" customHeight="1" x14ac:dyDescent="0.25">
      <c r="A79" s="109" t="s">
        <v>120</v>
      </c>
      <c r="B79" s="36"/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0</v>
      </c>
      <c r="Q79" s="36">
        <v>0</v>
      </c>
      <c r="R79" s="36">
        <v>0</v>
      </c>
      <c r="S79" s="36">
        <v>0</v>
      </c>
      <c r="T79" s="36">
        <v>0</v>
      </c>
      <c r="U79" s="36">
        <v>0</v>
      </c>
      <c r="V79" s="36">
        <v>0</v>
      </c>
      <c r="W79" s="36">
        <v>0</v>
      </c>
      <c r="X79" s="36">
        <v>0</v>
      </c>
      <c r="Y79" s="36">
        <v>0</v>
      </c>
      <c r="DA79" s="60" t="s">
        <v>1435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1436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330</v>
      </c>
      <c r="D83" s="52">
        <v>427</v>
      </c>
      <c r="E83" s="52">
        <v>521</v>
      </c>
      <c r="F83" s="52">
        <v>807</v>
      </c>
      <c r="G83" s="52">
        <v>1109</v>
      </c>
      <c r="H83" s="52">
        <v>2146</v>
      </c>
      <c r="I83" s="52">
        <v>2196</v>
      </c>
      <c r="J83" s="52">
        <v>2115</v>
      </c>
      <c r="K83" s="52">
        <v>2035</v>
      </c>
      <c r="L83" s="52">
        <v>822</v>
      </c>
      <c r="M83" s="52">
        <v>1311</v>
      </c>
      <c r="N83" s="52">
        <v>1783</v>
      </c>
      <c r="O83" s="52">
        <v>2616</v>
      </c>
      <c r="P83" s="52">
        <v>1114</v>
      </c>
      <c r="Q83" s="52">
        <v>2815</v>
      </c>
      <c r="R83" s="52">
        <v>4241</v>
      </c>
      <c r="S83" s="52">
        <v>4543</v>
      </c>
      <c r="T83" s="52">
        <v>2466</v>
      </c>
      <c r="U83" s="52">
        <v>1235</v>
      </c>
      <c r="V83" s="52">
        <v>1879</v>
      </c>
      <c r="W83" s="52">
        <v>2373</v>
      </c>
      <c r="X83" s="52">
        <v>2835</v>
      </c>
      <c r="Y83" s="52">
        <v>3218</v>
      </c>
      <c r="DA83" s="63" t="s">
        <v>1437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319</v>
      </c>
      <c r="D86" s="52">
        <v>287</v>
      </c>
      <c r="E86" s="52">
        <v>584</v>
      </c>
      <c r="F86" s="52">
        <v>780</v>
      </c>
      <c r="G86" s="52">
        <v>1538</v>
      </c>
      <c r="H86" s="52">
        <v>2423</v>
      </c>
      <c r="I86" s="52">
        <v>2899</v>
      </c>
      <c r="J86" s="52">
        <v>3882</v>
      </c>
      <c r="K86" s="52">
        <v>5203</v>
      </c>
      <c r="L86" s="52">
        <v>4458</v>
      </c>
      <c r="M86" s="52">
        <v>3174</v>
      </c>
      <c r="N86" s="52">
        <v>3990</v>
      </c>
      <c r="O86" s="52">
        <v>4472</v>
      </c>
      <c r="P86" s="52">
        <v>3846</v>
      </c>
      <c r="Q86" s="52">
        <v>4934</v>
      </c>
      <c r="R86" s="52">
        <v>8205</v>
      </c>
      <c r="S86" s="52">
        <v>7827</v>
      </c>
      <c r="T86" s="52">
        <v>5816</v>
      </c>
      <c r="U86" s="52">
        <v>5196</v>
      </c>
      <c r="V86" s="52">
        <v>5521</v>
      </c>
      <c r="W86" s="52">
        <v>6524</v>
      </c>
      <c r="X86" s="52">
        <v>5891</v>
      </c>
      <c r="Y86" s="52">
        <v>7005</v>
      </c>
      <c r="DA86" s="63" t="s">
        <v>1438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f>RES_hhdet_in!C88-RES_hhdet_in_new!C88</f>
        <v>5</v>
      </c>
      <c r="D88" s="52">
        <f>RES_hhdet_in!D88-RES_hhdet_in_new!D88</f>
        <v>11</v>
      </c>
      <c r="E88" s="52">
        <f>RES_hhdet_in!E88-RES_hhdet_in_new!E88</f>
        <v>12</v>
      </c>
      <c r="F88" s="52">
        <f>RES_hhdet_in!F88-RES_hhdet_in_new!F88</f>
        <v>19</v>
      </c>
      <c r="G88" s="52">
        <f>RES_hhdet_in!G88-RES_hhdet_in_new!G88</f>
        <v>25</v>
      </c>
      <c r="H88" s="52">
        <f>RES_hhdet_in!H88-RES_hhdet_in_new!H88</f>
        <v>41</v>
      </c>
      <c r="I88" s="52">
        <f>RES_hhdet_in!I88-RES_hhdet_in_new!I88</f>
        <v>53</v>
      </c>
      <c r="J88" s="52">
        <f>RES_hhdet_in!J88-RES_hhdet_in_new!J88</f>
        <v>55</v>
      </c>
      <c r="K88" s="52">
        <f>RES_hhdet_in!K88-RES_hhdet_in_new!K88</f>
        <v>52</v>
      </c>
      <c r="L88" s="52">
        <f>RES_hhdet_in!L88-RES_hhdet_in_new!L88</f>
        <v>24</v>
      </c>
      <c r="M88" s="52">
        <f>RES_hhdet_in!M88-RES_hhdet_in_new!M88</f>
        <v>26</v>
      </c>
      <c r="N88" s="52">
        <f>RES_hhdet_in!N88-RES_hhdet_in_new!N88</f>
        <v>36</v>
      </c>
      <c r="O88" s="52">
        <f>RES_hhdet_in!O88-RES_hhdet_in_new!O88</f>
        <v>1</v>
      </c>
      <c r="P88" s="52">
        <f>RES_hhdet_in!P88-RES_hhdet_in_new!P88</f>
        <v>0</v>
      </c>
      <c r="Q88" s="52">
        <f>RES_hhdet_in!Q88-RES_hhdet_in_new!Q88</f>
        <v>20</v>
      </c>
      <c r="R88" s="52">
        <f>RES_hhdet_in!R88-RES_hhdet_in_new!R88</f>
        <v>23</v>
      </c>
      <c r="S88" s="52">
        <f>RES_hhdet_in!S88-RES_hhdet_in_new!S88</f>
        <v>32</v>
      </c>
      <c r="T88" s="52">
        <f>RES_hhdet_in!T88-RES_hhdet_in_new!T88</f>
        <v>48</v>
      </c>
      <c r="U88" s="52">
        <f>RES_hhdet_in!U88-RES_hhdet_in_new!U88</f>
        <v>42</v>
      </c>
      <c r="V88" s="52">
        <f>RES_hhdet_in!V88-RES_hhdet_in_new!V88</f>
        <v>48</v>
      </c>
      <c r="W88" s="52">
        <f>RES_hhdet_in!W88-RES_hhdet_in_new!W88</f>
        <v>46</v>
      </c>
      <c r="X88" s="52">
        <f>RES_hhdet_in!X88-RES_hhdet_in_new!X88</f>
        <v>36</v>
      </c>
      <c r="Y88" s="52">
        <f>RES_hhdet_in!Y88-RES_hhdet_in_new!Y88</f>
        <v>0</v>
      </c>
      <c r="DA88" s="63" t="s">
        <v>1439</v>
      </c>
    </row>
    <row r="89" spans="1:105" ht="12" customHeight="1" x14ac:dyDescent="0.25">
      <c r="A89" s="97" t="s">
        <v>131</v>
      </c>
      <c r="B89" s="52"/>
      <c r="C89" s="52">
        <f>RES_hhdet_in!C89-RES_hhdet_in_new!C89</f>
        <v>1</v>
      </c>
      <c r="D89" s="52">
        <f>RES_hhdet_in!D89-RES_hhdet_in_new!D89</f>
        <v>0</v>
      </c>
      <c r="E89" s="52">
        <f>RES_hhdet_in!E89-RES_hhdet_in_new!E89</f>
        <v>0</v>
      </c>
      <c r="F89" s="52">
        <f>RES_hhdet_in!F89-RES_hhdet_in_new!F89</f>
        <v>0</v>
      </c>
      <c r="G89" s="52">
        <f>RES_hhdet_in!G89-RES_hhdet_in_new!G89</f>
        <v>1</v>
      </c>
      <c r="H89" s="52">
        <f>RES_hhdet_in!H89-RES_hhdet_in_new!H89</f>
        <v>0</v>
      </c>
      <c r="I89" s="52">
        <f>RES_hhdet_in!I89-RES_hhdet_in_new!I89</f>
        <v>2</v>
      </c>
      <c r="J89" s="52">
        <f>RES_hhdet_in!J89-RES_hhdet_in_new!J89</f>
        <v>6</v>
      </c>
      <c r="K89" s="52">
        <f>RES_hhdet_in!K89-RES_hhdet_in_new!K89</f>
        <v>3</v>
      </c>
      <c r="L89" s="52">
        <f>RES_hhdet_in!L89-RES_hhdet_in_new!L89</f>
        <v>0</v>
      </c>
      <c r="M89" s="52">
        <f>RES_hhdet_in!M89-RES_hhdet_in_new!M89</f>
        <v>0</v>
      </c>
      <c r="N89" s="52">
        <f>RES_hhdet_in!N89-RES_hhdet_in_new!N89</f>
        <v>9</v>
      </c>
      <c r="O89" s="52">
        <f>RES_hhdet_in!O89-RES_hhdet_in_new!O89</f>
        <v>60</v>
      </c>
      <c r="P89" s="52">
        <f>RES_hhdet_in!P89-RES_hhdet_in_new!P89</f>
        <v>12</v>
      </c>
      <c r="Q89" s="52">
        <f>RES_hhdet_in!Q89-RES_hhdet_in_new!Q89</f>
        <v>0</v>
      </c>
      <c r="R89" s="52">
        <f>RES_hhdet_in!R89-RES_hhdet_in_new!R89</f>
        <v>0</v>
      </c>
      <c r="S89" s="52">
        <f>RES_hhdet_in!S89-RES_hhdet_in_new!S89</f>
        <v>0</v>
      </c>
      <c r="T89" s="52">
        <f>RES_hhdet_in!T89-RES_hhdet_in_new!T89</f>
        <v>0</v>
      </c>
      <c r="U89" s="52">
        <f>RES_hhdet_in!U89-RES_hhdet_in_new!U89</f>
        <v>0</v>
      </c>
      <c r="V89" s="52">
        <f>RES_hhdet_in!V89-RES_hhdet_in_new!V89</f>
        <v>0</v>
      </c>
      <c r="W89" s="52">
        <f>RES_hhdet_in!W89-RES_hhdet_in_new!W89</f>
        <v>0</v>
      </c>
      <c r="X89" s="52">
        <f>RES_hhdet_in!X89-RES_hhdet_in_new!X89</f>
        <v>0</v>
      </c>
      <c r="Y89" s="52">
        <f>RES_hhdet_in!Y89-RES_hhdet_in_new!Y89</f>
        <v>3</v>
      </c>
      <c r="DA89" s="63" t="s">
        <v>1440</v>
      </c>
    </row>
    <row r="90" spans="1:105" ht="12" hidden="1" customHeight="1" x14ac:dyDescent="0.25">
      <c r="A90" s="108" t="s">
        <v>202</v>
      </c>
      <c r="B90" s="52"/>
      <c r="C90" s="52">
        <f>RES_hhdet_in!C90-RES_hhdet_in_new!C90</f>
        <v>0</v>
      </c>
      <c r="D90" s="52">
        <f>RES_hhdet_in!D90-RES_hhdet_in_new!D90</f>
        <v>0</v>
      </c>
      <c r="E90" s="52">
        <f>RES_hhdet_in!E90-RES_hhdet_in_new!E90</f>
        <v>0</v>
      </c>
      <c r="F90" s="52">
        <f>RES_hhdet_in!F90-RES_hhdet_in_new!F90</f>
        <v>0</v>
      </c>
      <c r="G90" s="52">
        <f>RES_hhdet_in!G90-RES_hhdet_in_new!G90</f>
        <v>0</v>
      </c>
      <c r="H90" s="52">
        <f>RES_hhdet_in!H90-RES_hhdet_in_new!H90</f>
        <v>0</v>
      </c>
      <c r="I90" s="52">
        <f>RES_hhdet_in!I90-RES_hhdet_in_new!I90</f>
        <v>0</v>
      </c>
      <c r="J90" s="52">
        <f>RES_hhdet_in!J90-RES_hhdet_in_new!J90</f>
        <v>0</v>
      </c>
      <c r="K90" s="52">
        <f>RES_hhdet_in!K90-RES_hhdet_in_new!K90</f>
        <v>0</v>
      </c>
      <c r="L90" s="52">
        <f>RES_hhdet_in!L90-RES_hhdet_in_new!L90</f>
        <v>0</v>
      </c>
      <c r="M90" s="52">
        <f>RES_hhdet_in!M90-RES_hhdet_in_new!M90</f>
        <v>0</v>
      </c>
      <c r="N90" s="52">
        <f>RES_hhdet_in!N90-RES_hhdet_in_new!N90</f>
        <v>0</v>
      </c>
      <c r="O90" s="52">
        <f>RES_hhdet_in!O90-RES_hhdet_in_new!O90</f>
        <v>0</v>
      </c>
      <c r="P90" s="52">
        <f>RES_hhdet_in!P90-RES_hhdet_in_new!P90</f>
        <v>0</v>
      </c>
      <c r="Q90" s="52">
        <f>RES_hhdet_in!Q90-RES_hhdet_in_new!Q90</f>
        <v>0</v>
      </c>
      <c r="R90" s="52">
        <f>RES_hhdet_in!R90-RES_hhdet_in_new!R90</f>
        <v>0</v>
      </c>
      <c r="S90" s="52">
        <f>RES_hhdet_in!S90-RES_hhdet_in_new!S90</f>
        <v>0</v>
      </c>
      <c r="T90" s="52">
        <f>RES_hhdet_in!T90-RES_hhdet_in_new!T90</f>
        <v>0</v>
      </c>
      <c r="U90" s="52">
        <f>RES_hhdet_in!U90-RES_hhdet_in_new!U90</f>
        <v>0</v>
      </c>
      <c r="V90" s="52">
        <f>RES_hhdet_in!V90-RES_hhdet_in_new!V90</f>
        <v>0</v>
      </c>
      <c r="W90" s="52">
        <f>RES_hhdet_in!W90-RES_hhdet_in_new!W90</f>
        <v>0</v>
      </c>
      <c r="X90" s="52">
        <f>RES_hhdet_in!X90-RES_hhdet_in_new!X90</f>
        <v>0</v>
      </c>
      <c r="Y90" s="52">
        <f>RES_hhdet_in!Y90-RES_hhdet_in_new!Y90</f>
        <v>0</v>
      </c>
      <c r="DA90" s="63"/>
    </row>
    <row r="91" spans="1:105" ht="12" hidden="1" customHeight="1" x14ac:dyDescent="0.25">
      <c r="A91" s="108" t="s">
        <v>52</v>
      </c>
      <c r="B91" s="52"/>
      <c r="C91" s="52">
        <f>RES_hhdet_in!C91-RES_hhdet_in_new!C91</f>
        <v>0</v>
      </c>
      <c r="D91" s="52">
        <f>RES_hhdet_in!D91-RES_hhdet_in_new!D91</f>
        <v>0</v>
      </c>
      <c r="E91" s="52">
        <f>RES_hhdet_in!E91-RES_hhdet_in_new!E91</f>
        <v>0</v>
      </c>
      <c r="F91" s="52">
        <f>RES_hhdet_in!F91-RES_hhdet_in_new!F91</f>
        <v>0</v>
      </c>
      <c r="G91" s="52">
        <f>RES_hhdet_in!G91-RES_hhdet_in_new!G91</f>
        <v>0</v>
      </c>
      <c r="H91" s="52">
        <f>RES_hhdet_in!H91-RES_hhdet_in_new!H91</f>
        <v>0</v>
      </c>
      <c r="I91" s="52">
        <f>RES_hhdet_in!I91-RES_hhdet_in_new!I91</f>
        <v>0</v>
      </c>
      <c r="J91" s="52">
        <f>RES_hhdet_in!J91-RES_hhdet_in_new!J91</f>
        <v>0</v>
      </c>
      <c r="K91" s="52">
        <f>RES_hhdet_in!K91-RES_hhdet_in_new!K91</f>
        <v>0</v>
      </c>
      <c r="L91" s="52">
        <f>RES_hhdet_in!L91-RES_hhdet_in_new!L91</f>
        <v>0</v>
      </c>
      <c r="M91" s="52">
        <f>RES_hhdet_in!M91-RES_hhdet_in_new!M91</f>
        <v>0</v>
      </c>
      <c r="N91" s="52">
        <f>RES_hhdet_in!N91-RES_hhdet_in_new!N91</f>
        <v>0</v>
      </c>
      <c r="O91" s="52">
        <f>RES_hhdet_in!O91-RES_hhdet_in_new!O91</f>
        <v>0</v>
      </c>
      <c r="P91" s="52">
        <f>RES_hhdet_in!P91-RES_hhdet_in_new!P91</f>
        <v>0</v>
      </c>
      <c r="Q91" s="52">
        <f>RES_hhdet_in!Q91-RES_hhdet_in_new!Q91</f>
        <v>0</v>
      </c>
      <c r="R91" s="52">
        <f>RES_hhdet_in!R91-RES_hhdet_in_new!R91</f>
        <v>0</v>
      </c>
      <c r="S91" s="52">
        <f>RES_hhdet_in!S91-RES_hhdet_in_new!S91</f>
        <v>0</v>
      </c>
      <c r="T91" s="52">
        <f>RES_hhdet_in!T91-RES_hhdet_in_new!T91</f>
        <v>0</v>
      </c>
      <c r="U91" s="52">
        <f>RES_hhdet_in!U91-RES_hhdet_in_new!U91</f>
        <v>0</v>
      </c>
      <c r="V91" s="52">
        <f>RES_hhdet_in!V91-RES_hhdet_in_new!V91</f>
        <v>0</v>
      </c>
      <c r="W91" s="52">
        <f>RES_hhdet_in!W91-RES_hhdet_in_new!W91</f>
        <v>0</v>
      </c>
      <c r="X91" s="52">
        <f>RES_hhdet_in!X91-RES_hhdet_in_new!X91</f>
        <v>0</v>
      </c>
      <c r="Y91" s="52">
        <f>RES_hhdet_in!Y91-RES_hhdet_in_new!Y91</f>
        <v>0</v>
      </c>
      <c r="DA91" s="63"/>
    </row>
    <row r="92" spans="1:105" ht="12" customHeight="1" x14ac:dyDescent="0.25">
      <c r="A92" s="97" t="s">
        <v>124</v>
      </c>
      <c r="B92" s="52"/>
      <c r="C92" s="52">
        <f>RES_hhdet_in!C92-RES_hhdet_in_new!C92</f>
        <v>38</v>
      </c>
      <c r="D92" s="52">
        <f>RES_hhdet_in!D92-RES_hhdet_in_new!D92</f>
        <v>30</v>
      </c>
      <c r="E92" s="52">
        <f>RES_hhdet_in!E92-RES_hhdet_in_new!E92</f>
        <v>35</v>
      </c>
      <c r="F92" s="52">
        <f>RES_hhdet_in!F92-RES_hhdet_in_new!F92</f>
        <v>43</v>
      </c>
      <c r="G92" s="52">
        <f>RES_hhdet_in!G92-RES_hhdet_in_new!G92</f>
        <v>66</v>
      </c>
      <c r="H92" s="52">
        <f>RES_hhdet_in!H92-RES_hhdet_in_new!H92</f>
        <v>179</v>
      </c>
      <c r="I92" s="52">
        <f>RES_hhdet_in!I92-RES_hhdet_in_new!I92</f>
        <v>78</v>
      </c>
      <c r="J92" s="52">
        <f>RES_hhdet_in!J92-RES_hhdet_in_new!J92</f>
        <v>77</v>
      </c>
      <c r="K92" s="52">
        <f>RES_hhdet_in!K92-RES_hhdet_in_new!K92</f>
        <v>103</v>
      </c>
      <c r="L92" s="52">
        <f>RES_hhdet_in!L92-RES_hhdet_in_new!L92</f>
        <v>79</v>
      </c>
      <c r="M92" s="52">
        <f>RES_hhdet_in!M92-RES_hhdet_in_new!M92</f>
        <v>120</v>
      </c>
      <c r="N92" s="52">
        <f>RES_hhdet_in!N92-RES_hhdet_in_new!N92</f>
        <v>178</v>
      </c>
      <c r="O92" s="52">
        <f>RES_hhdet_in!O92-RES_hhdet_in_new!O92</f>
        <v>91</v>
      </c>
      <c r="P92" s="52">
        <f>RES_hhdet_in!P92-RES_hhdet_in_new!P92</f>
        <v>152</v>
      </c>
      <c r="Q92" s="52">
        <f>RES_hhdet_in!Q92-RES_hhdet_in_new!Q92</f>
        <v>228</v>
      </c>
      <c r="R92" s="52">
        <f>RES_hhdet_in!R92-RES_hhdet_in_new!R92</f>
        <v>256</v>
      </c>
      <c r="S92" s="52">
        <f>RES_hhdet_in!S92-RES_hhdet_in_new!S92</f>
        <v>204</v>
      </c>
      <c r="T92" s="52">
        <f>RES_hhdet_in!T92-RES_hhdet_in_new!T92</f>
        <v>128</v>
      </c>
      <c r="U92" s="52">
        <f>RES_hhdet_in!U92-RES_hhdet_in_new!U92</f>
        <v>172</v>
      </c>
      <c r="V92" s="52">
        <f>RES_hhdet_in!V92-RES_hhdet_in_new!V92</f>
        <v>239</v>
      </c>
      <c r="W92" s="52">
        <f>RES_hhdet_in!W92-RES_hhdet_in_new!W92</f>
        <v>282</v>
      </c>
      <c r="X92" s="52">
        <f>RES_hhdet_in!X92-RES_hhdet_in_new!X92</f>
        <v>298</v>
      </c>
      <c r="Y92" s="52">
        <f>RES_hhdet_in!Y92-RES_hhdet_in_new!Y92</f>
        <v>201</v>
      </c>
      <c r="DA92" s="63" t="s">
        <v>1441</v>
      </c>
    </row>
    <row r="93" spans="1:105" ht="12" customHeight="1" x14ac:dyDescent="0.25">
      <c r="A93" s="97" t="s">
        <v>123</v>
      </c>
      <c r="B93" s="52"/>
      <c r="C93" s="52">
        <f>RES_hhdet_in!C93-RES_hhdet_in_new!C93</f>
        <v>6</v>
      </c>
      <c r="D93" s="52">
        <f>RES_hhdet_in!D93-RES_hhdet_in_new!D93</f>
        <v>0</v>
      </c>
      <c r="E93" s="52">
        <f>RES_hhdet_in!E93-RES_hhdet_in_new!E93</f>
        <v>0</v>
      </c>
      <c r="F93" s="52">
        <f>RES_hhdet_in!F93-RES_hhdet_in_new!F93</f>
        <v>0</v>
      </c>
      <c r="G93" s="52">
        <f>RES_hhdet_in!G93-RES_hhdet_in_new!G93</f>
        <v>0</v>
      </c>
      <c r="H93" s="52">
        <f>RES_hhdet_in!H93-RES_hhdet_in_new!H93</f>
        <v>13</v>
      </c>
      <c r="I93" s="52">
        <f>RES_hhdet_in!I93-RES_hhdet_in_new!I93</f>
        <v>8</v>
      </c>
      <c r="J93" s="52">
        <f>RES_hhdet_in!J93-RES_hhdet_in_new!J93</f>
        <v>6</v>
      </c>
      <c r="K93" s="52">
        <f>RES_hhdet_in!K93-RES_hhdet_in_new!K93</f>
        <v>3</v>
      </c>
      <c r="L93" s="52">
        <f>RES_hhdet_in!L93-RES_hhdet_in_new!L93</f>
        <v>1</v>
      </c>
      <c r="M93" s="52">
        <f>RES_hhdet_in!M93-RES_hhdet_in_new!M93</f>
        <v>1</v>
      </c>
      <c r="N93" s="52">
        <f>RES_hhdet_in!N93-RES_hhdet_in_new!N93</f>
        <v>20</v>
      </c>
      <c r="O93" s="52">
        <f>RES_hhdet_in!O93-RES_hhdet_in_new!O93</f>
        <v>177</v>
      </c>
      <c r="P93" s="52">
        <f>RES_hhdet_in!P93-RES_hhdet_in_new!P93</f>
        <v>109</v>
      </c>
      <c r="Q93" s="52">
        <f>RES_hhdet_in!Q93-RES_hhdet_in_new!Q93</f>
        <v>0</v>
      </c>
      <c r="R93" s="52">
        <f>RES_hhdet_in!R93-RES_hhdet_in_new!R93</f>
        <v>0</v>
      </c>
      <c r="S93" s="52">
        <f>RES_hhdet_in!S93-RES_hhdet_in_new!S93</f>
        <v>0</v>
      </c>
      <c r="T93" s="52">
        <f>RES_hhdet_in!T93-RES_hhdet_in_new!T93</f>
        <v>0</v>
      </c>
      <c r="U93" s="52">
        <f>RES_hhdet_in!U93-RES_hhdet_in_new!U93</f>
        <v>0</v>
      </c>
      <c r="V93" s="52">
        <f>RES_hhdet_in!V93-RES_hhdet_in_new!V93</f>
        <v>21</v>
      </c>
      <c r="W93" s="52">
        <f>RES_hhdet_in!W93-RES_hhdet_in_new!W93</f>
        <v>111</v>
      </c>
      <c r="X93" s="52">
        <f>RES_hhdet_in!X93-RES_hhdet_in_new!X93</f>
        <v>80</v>
      </c>
      <c r="Y93" s="52">
        <f>RES_hhdet_in!Y93-RES_hhdet_in_new!Y93</f>
        <v>96</v>
      </c>
      <c r="DA93" s="63" t="s">
        <v>1442</v>
      </c>
    </row>
    <row r="94" spans="1:105" ht="12" hidden="1" customHeight="1" x14ac:dyDescent="0.25">
      <c r="A94" s="108" t="s">
        <v>50</v>
      </c>
      <c r="B94" s="52"/>
      <c r="C94" s="52">
        <f>RES_hhdet_in!C94-RES_hhdet_in_new!C94</f>
        <v>0</v>
      </c>
      <c r="D94" s="52">
        <f>RES_hhdet_in!D94-RES_hhdet_in_new!D94</f>
        <v>0</v>
      </c>
      <c r="E94" s="52">
        <f>RES_hhdet_in!E94-RES_hhdet_in_new!E94</f>
        <v>0</v>
      </c>
      <c r="F94" s="52">
        <f>RES_hhdet_in!F94-RES_hhdet_in_new!F94</f>
        <v>0</v>
      </c>
      <c r="G94" s="52">
        <f>RES_hhdet_in!G94-RES_hhdet_in_new!G94</f>
        <v>0</v>
      </c>
      <c r="H94" s="52">
        <f>RES_hhdet_in!H94-RES_hhdet_in_new!H94</f>
        <v>0</v>
      </c>
      <c r="I94" s="52">
        <f>RES_hhdet_in!I94-RES_hhdet_in_new!I94</f>
        <v>0</v>
      </c>
      <c r="J94" s="52">
        <f>RES_hhdet_in!J94-RES_hhdet_in_new!J94</f>
        <v>0</v>
      </c>
      <c r="K94" s="52">
        <f>RES_hhdet_in!K94-RES_hhdet_in_new!K94</f>
        <v>0</v>
      </c>
      <c r="L94" s="52">
        <f>RES_hhdet_in!L94-RES_hhdet_in_new!L94</f>
        <v>0</v>
      </c>
      <c r="M94" s="52">
        <f>RES_hhdet_in!M94-RES_hhdet_in_new!M94</f>
        <v>0</v>
      </c>
      <c r="N94" s="52">
        <f>RES_hhdet_in!N94-RES_hhdet_in_new!N94</f>
        <v>0</v>
      </c>
      <c r="O94" s="52">
        <f>RES_hhdet_in!O94-RES_hhdet_in_new!O94</f>
        <v>0</v>
      </c>
      <c r="P94" s="52">
        <f>RES_hhdet_in!P94-RES_hhdet_in_new!P94</f>
        <v>0</v>
      </c>
      <c r="Q94" s="52">
        <f>RES_hhdet_in!Q94-RES_hhdet_in_new!Q94</f>
        <v>0</v>
      </c>
      <c r="R94" s="52">
        <f>RES_hhdet_in!R94-RES_hhdet_in_new!R94</f>
        <v>0</v>
      </c>
      <c r="S94" s="52">
        <f>RES_hhdet_in!S94-RES_hhdet_in_new!S94</f>
        <v>0</v>
      </c>
      <c r="T94" s="52">
        <f>RES_hhdet_in!T94-RES_hhdet_in_new!T94</f>
        <v>0</v>
      </c>
      <c r="U94" s="52">
        <f>RES_hhdet_in!U94-RES_hhdet_in_new!U94</f>
        <v>0</v>
      </c>
      <c r="V94" s="52">
        <f>RES_hhdet_in!V94-RES_hhdet_in_new!V94</f>
        <v>0</v>
      </c>
      <c r="W94" s="52">
        <f>RES_hhdet_in!W94-RES_hhdet_in_new!W94</f>
        <v>0</v>
      </c>
      <c r="X94" s="52">
        <f>RES_hhdet_in!X94-RES_hhdet_in_new!X94</f>
        <v>0</v>
      </c>
      <c r="Y94" s="52">
        <f>RES_hhdet_in!Y94-RES_hhdet_in_new!Y94</f>
        <v>0</v>
      </c>
      <c r="DA94" s="63"/>
    </row>
    <row r="95" spans="1:105" ht="12" hidden="1" customHeight="1" x14ac:dyDescent="0.25">
      <c r="A95" s="108" t="s">
        <v>52</v>
      </c>
      <c r="B95" s="52"/>
      <c r="C95" s="52">
        <f>RES_hhdet_in!C95-RES_hhdet_in_new!C95</f>
        <v>0</v>
      </c>
      <c r="D95" s="52">
        <f>RES_hhdet_in!D95-RES_hhdet_in_new!D95</f>
        <v>0</v>
      </c>
      <c r="E95" s="52">
        <f>RES_hhdet_in!E95-RES_hhdet_in_new!E95</f>
        <v>0</v>
      </c>
      <c r="F95" s="52">
        <f>RES_hhdet_in!F95-RES_hhdet_in_new!F95</f>
        <v>0</v>
      </c>
      <c r="G95" s="52">
        <f>RES_hhdet_in!G95-RES_hhdet_in_new!G95</f>
        <v>0</v>
      </c>
      <c r="H95" s="52">
        <f>RES_hhdet_in!H95-RES_hhdet_in_new!H95</f>
        <v>0</v>
      </c>
      <c r="I95" s="52">
        <f>RES_hhdet_in!I95-RES_hhdet_in_new!I95</f>
        <v>0</v>
      </c>
      <c r="J95" s="52">
        <f>RES_hhdet_in!J95-RES_hhdet_in_new!J95</f>
        <v>0</v>
      </c>
      <c r="K95" s="52">
        <f>RES_hhdet_in!K95-RES_hhdet_in_new!K95</f>
        <v>0</v>
      </c>
      <c r="L95" s="52">
        <f>RES_hhdet_in!L95-RES_hhdet_in_new!L95</f>
        <v>0</v>
      </c>
      <c r="M95" s="52">
        <f>RES_hhdet_in!M95-RES_hhdet_in_new!M95</f>
        <v>0</v>
      </c>
      <c r="N95" s="52">
        <f>RES_hhdet_in!N95-RES_hhdet_in_new!N95</f>
        <v>0</v>
      </c>
      <c r="O95" s="52">
        <f>RES_hhdet_in!O95-RES_hhdet_in_new!O95</f>
        <v>0</v>
      </c>
      <c r="P95" s="52">
        <f>RES_hhdet_in!P95-RES_hhdet_in_new!P95</f>
        <v>0</v>
      </c>
      <c r="Q95" s="52">
        <f>RES_hhdet_in!Q95-RES_hhdet_in_new!Q95</f>
        <v>0</v>
      </c>
      <c r="R95" s="52">
        <f>RES_hhdet_in!R95-RES_hhdet_in_new!R95</f>
        <v>0</v>
      </c>
      <c r="S95" s="52">
        <f>RES_hhdet_in!S95-RES_hhdet_in_new!S95</f>
        <v>0</v>
      </c>
      <c r="T95" s="52">
        <f>RES_hhdet_in!T95-RES_hhdet_in_new!T95</f>
        <v>0</v>
      </c>
      <c r="U95" s="52">
        <f>RES_hhdet_in!U95-RES_hhdet_in_new!U95</f>
        <v>0</v>
      </c>
      <c r="V95" s="52">
        <f>RES_hhdet_in!V95-RES_hhdet_in_new!V95</f>
        <v>0</v>
      </c>
      <c r="W95" s="52">
        <f>RES_hhdet_in!W95-RES_hhdet_in_new!W95</f>
        <v>0</v>
      </c>
      <c r="X95" s="52">
        <f>RES_hhdet_in!X95-RES_hhdet_in_new!X95</f>
        <v>0</v>
      </c>
      <c r="Y95" s="52">
        <f>RES_hhdet_in!Y95-RES_hhdet_in_new!Y95</f>
        <v>0</v>
      </c>
      <c r="DA95" s="63"/>
    </row>
    <row r="96" spans="1:105" ht="12" customHeight="1" x14ac:dyDescent="0.25">
      <c r="A96" s="97" t="s">
        <v>122</v>
      </c>
      <c r="B96" s="52"/>
      <c r="C96" s="52">
        <f>RES_hhdet_in!C96-RES_hhdet_in_new!C96</f>
        <v>4</v>
      </c>
      <c r="D96" s="52">
        <f>RES_hhdet_in!D96-RES_hhdet_in_new!D96</f>
        <v>0</v>
      </c>
      <c r="E96" s="52">
        <f>RES_hhdet_in!E96-RES_hhdet_in_new!E96</f>
        <v>0</v>
      </c>
      <c r="F96" s="52">
        <f>RES_hhdet_in!F96-RES_hhdet_in_new!F96</f>
        <v>0</v>
      </c>
      <c r="G96" s="52">
        <f>RES_hhdet_in!G96-RES_hhdet_in_new!G96</f>
        <v>0</v>
      </c>
      <c r="H96" s="52">
        <f>RES_hhdet_in!H96-RES_hhdet_in_new!H96</f>
        <v>21</v>
      </c>
      <c r="I96" s="52">
        <f>RES_hhdet_in!I96-RES_hhdet_in_new!I96</f>
        <v>0</v>
      </c>
      <c r="J96" s="52">
        <f>RES_hhdet_in!J96-RES_hhdet_in_new!J96</f>
        <v>0</v>
      </c>
      <c r="K96" s="52">
        <f>RES_hhdet_in!K96-RES_hhdet_in_new!K96</f>
        <v>2</v>
      </c>
      <c r="L96" s="52">
        <f>RES_hhdet_in!L96-RES_hhdet_in_new!L96</f>
        <v>0</v>
      </c>
      <c r="M96" s="52">
        <f>RES_hhdet_in!M96-RES_hhdet_in_new!M96</f>
        <v>0</v>
      </c>
      <c r="N96" s="52">
        <f>RES_hhdet_in!N96-RES_hhdet_in_new!N96</f>
        <v>0</v>
      </c>
      <c r="O96" s="52">
        <f>RES_hhdet_in!O96-RES_hhdet_in_new!O96</f>
        <v>478</v>
      </c>
      <c r="P96" s="52">
        <f>RES_hhdet_in!P96-RES_hhdet_in_new!P96</f>
        <v>290</v>
      </c>
      <c r="Q96" s="52">
        <f>RES_hhdet_in!Q96-RES_hhdet_in_new!Q96</f>
        <v>0</v>
      </c>
      <c r="R96" s="52">
        <f>RES_hhdet_in!R96-RES_hhdet_in_new!R96</f>
        <v>0</v>
      </c>
      <c r="S96" s="52">
        <f>RES_hhdet_in!S96-RES_hhdet_in_new!S96</f>
        <v>0</v>
      </c>
      <c r="T96" s="52">
        <f>RES_hhdet_in!T96-RES_hhdet_in_new!T96</f>
        <v>0</v>
      </c>
      <c r="U96" s="52">
        <f>RES_hhdet_in!U96-RES_hhdet_in_new!U96</f>
        <v>95</v>
      </c>
      <c r="V96" s="52">
        <f>RES_hhdet_in!V96-RES_hhdet_in_new!V96</f>
        <v>0</v>
      </c>
      <c r="W96" s="52">
        <f>RES_hhdet_in!W96-RES_hhdet_in_new!W96</f>
        <v>1256</v>
      </c>
      <c r="X96" s="52">
        <f>RES_hhdet_in!X96-RES_hhdet_in_new!X96</f>
        <v>0</v>
      </c>
      <c r="Y96" s="52">
        <f>RES_hhdet_in!Y96-RES_hhdet_in_new!Y96</f>
        <v>324</v>
      </c>
      <c r="DA96" s="63" t="s">
        <v>1443</v>
      </c>
    </row>
    <row r="97" spans="1:105" ht="12" customHeight="1" x14ac:dyDescent="0.25">
      <c r="A97" s="97" t="s">
        <v>121</v>
      </c>
      <c r="B97" s="52"/>
      <c r="C97" s="52">
        <f>RES_hhdet_in!C97-RES_hhdet_in_new!C97</f>
        <v>621</v>
      </c>
      <c r="D97" s="52">
        <f>RES_hhdet_in!D97-RES_hhdet_in_new!D97</f>
        <v>733</v>
      </c>
      <c r="E97" s="52">
        <f>RES_hhdet_in!E97-RES_hhdet_in_new!E97</f>
        <v>829</v>
      </c>
      <c r="F97" s="52">
        <f>RES_hhdet_in!F97-RES_hhdet_in_new!F97</f>
        <v>1139</v>
      </c>
      <c r="G97" s="52">
        <f>RES_hhdet_in!G97-RES_hhdet_in_new!G97</f>
        <v>1481</v>
      </c>
      <c r="H97" s="52">
        <f>RES_hhdet_in!H97-RES_hhdet_in_new!H97</f>
        <v>2491</v>
      </c>
      <c r="I97" s="52">
        <f>RES_hhdet_in!I97-RES_hhdet_in_new!I97</f>
        <v>2466</v>
      </c>
      <c r="J97" s="52">
        <f>RES_hhdet_in!J97-RES_hhdet_in_new!J97</f>
        <v>2556</v>
      </c>
      <c r="K97" s="52">
        <f>RES_hhdet_in!K97-RES_hhdet_in_new!K97</f>
        <v>2891</v>
      </c>
      <c r="L97" s="52">
        <f>RES_hhdet_in!L97-RES_hhdet_in_new!L97</f>
        <v>2133</v>
      </c>
      <c r="M97" s="52">
        <f>RES_hhdet_in!M97-RES_hhdet_in_new!M97</f>
        <v>3111</v>
      </c>
      <c r="N97" s="52">
        <f>RES_hhdet_in!N97-RES_hhdet_in_new!N97</f>
        <v>4143</v>
      </c>
      <c r="O97" s="52">
        <f>RES_hhdet_in!O97-RES_hhdet_in_new!O97</f>
        <v>5057</v>
      </c>
      <c r="P97" s="52">
        <f>RES_hhdet_in!P97-RES_hhdet_in_new!P97</f>
        <v>4316</v>
      </c>
      <c r="Q97" s="52">
        <f>RES_hhdet_in!Q97-RES_hhdet_in_new!Q97</f>
        <v>6783</v>
      </c>
      <c r="R97" s="52">
        <f>RES_hhdet_in!R97-RES_hhdet_in_new!R97</f>
        <v>7868</v>
      </c>
      <c r="S97" s="52">
        <f>RES_hhdet_in!S97-RES_hhdet_in_new!S97</f>
        <v>7356</v>
      </c>
      <c r="T97" s="52">
        <f>RES_hhdet_in!T97-RES_hhdet_in_new!T97</f>
        <v>5004</v>
      </c>
      <c r="U97" s="52">
        <f>RES_hhdet_in!U97-RES_hhdet_in_new!U97</f>
        <v>4423</v>
      </c>
      <c r="V97" s="52">
        <f>RES_hhdet_in!V97-RES_hhdet_in_new!V97</f>
        <v>5738</v>
      </c>
      <c r="W97" s="52">
        <f>RES_hhdet_in!W97-RES_hhdet_in_new!W97</f>
        <v>5434</v>
      </c>
      <c r="X97" s="52">
        <f>RES_hhdet_in!X97-RES_hhdet_in_new!X97</f>
        <v>7472</v>
      </c>
      <c r="Y97" s="52">
        <f>RES_hhdet_in!Y97-RES_hhdet_in_new!Y97</f>
        <v>8375</v>
      </c>
      <c r="DA97" s="63" t="s">
        <v>1444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X101" s="52">
        <v>0</v>
      </c>
      <c r="Y101" s="52">
        <v>0</v>
      </c>
      <c r="DA101" s="63" t="s">
        <v>1445</v>
      </c>
    </row>
    <row r="102" spans="1:105" ht="12" customHeight="1" x14ac:dyDescent="0.25">
      <c r="A102" s="97" t="s">
        <v>50</v>
      </c>
      <c r="B102" s="52"/>
      <c r="C102" s="52">
        <v>378</v>
      </c>
      <c r="D102" s="52">
        <v>461</v>
      </c>
      <c r="E102" s="52">
        <v>552</v>
      </c>
      <c r="F102" s="52">
        <v>725</v>
      </c>
      <c r="G102" s="52">
        <v>996</v>
      </c>
      <c r="H102" s="52">
        <v>1875</v>
      </c>
      <c r="I102" s="52">
        <v>1772</v>
      </c>
      <c r="J102" s="52">
        <v>1820</v>
      </c>
      <c r="K102" s="52">
        <v>1742</v>
      </c>
      <c r="L102" s="52">
        <v>1396</v>
      </c>
      <c r="M102" s="52">
        <v>2104</v>
      </c>
      <c r="N102" s="52">
        <v>3007</v>
      </c>
      <c r="O102" s="52">
        <v>3093</v>
      </c>
      <c r="P102" s="52">
        <v>2275</v>
      </c>
      <c r="Q102" s="52">
        <v>4017</v>
      </c>
      <c r="R102" s="52">
        <v>4516</v>
      </c>
      <c r="S102" s="52">
        <v>4116</v>
      </c>
      <c r="T102" s="52">
        <v>2575</v>
      </c>
      <c r="U102" s="52">
        <v>2778</v>
      </c>
      <c r="V102" s="52">
        <v>3292</v>
      </c>
      <c r="W102" s="52">
        <v>3821</v>
      </c>
      <c r="X102" s="52">
        <v>5077</v>
      </c>
      <c r="Y102" s="52">
        <v>6685</v>
      </c>
      <c r="DA102" s="63" t="s">
        <v>1446</v>
      </c>
    </row>
    <row r="103" spans="1:105" ht="12" customHeight="1" x14ac:dyDescent="0.25">
      <c r="A103" s="109" t="s">
        <v>120</v>
      </c>
      <c r="B103" s="36"/>
      <c r="C103" s="36">
        <v>299</v>
      </c>
      <c r="D103" s="36">
        <v>314</v>
      </c>
      <c r="E103" s="36">
        <v>327</v>
      </c>
      <c r="F103" s="36">
        <v>482</v>
      </c>
      <c r="G103" s="36">
        <v>581</v>
      </c>
      <c r="H103" s="36">
        <v>877</v>
      </c>
      <c r="I103" s="36">
        <v>834</v>
      </c>
      <c r="J103" s="36">
        <v>883</v>
      </c>
      <c r="K103" s="36">
        <v>1314</v>
      </c>
      <c r="L103" s="36">
        <v>861</v>
      </c>
      <c r="M103" s="36">
        <v>1174</v>
      </c>
      <c r="N103" s="36">
        <v>1409</v>
      </c>
      <c r="O103" s="36">
        <v>2801</v>
      </c>
      <c r="P103" s="36">
        <v>2653</v>
      </c>
      <c r="Q103" s="36">
        <v>3078</v>
      </c>
      <c r="R103" s="36">
        <v>3677</v>
      </c>
      <c r="S103" s="36">
        <v>3514</v>
      </c>
      <c r="T103" s="36">
        <v>2647</v>
      </c>
      <c r="U103" s="36">
        <v>1996</v>
      </c>
      <c r="V103" s="36">
        <v>2795</v>
      </c>
      <c r="W103" s="36">
        <v>3307</v>
      </c>
      <c r="X103" s="36">
        <v>2852</v>
      </c>
      <c r="Y103" s="36">
        <v>2334</v>
      </c>
      <c r="DA103" s="60" t="s">
        <v>1447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1448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1449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1450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f>RES_hhdet_in!C112-RES_hhdet_in_new!C112</f>
        <v>0</v>
      </c>
      <c r="D112" s="52">
        <f>RES_hhdet_in!D112-RES_hhdet_in_new!D112</f>
        <v>0</v>
      </c>
      <c r="E112" s="52">
        <f>RES_hhdet_in!E112-RES_hhdet_in_new!E112</f>
        <v>0</v>
      </c>
      <c r="F112" s="52">
        <f>RES_hhdet_in!F112-RES_hhdet_in_new!F112</f>
        <v>0</v>
      </c>
      <c r="G112" s="52">
        <f>RES_hhdet_in!G112-RES_hhdet_in_new!G112</f>
        <v>0</v>
      </c>
      <c r="H112" s="52">
        <f>RES_hhdet_in!H112-RES_hhdet_in_new!H112</f>
        <v>0</v>
      </c>
      <c r="I112" s="52">
        <f>RES_hhdet_in!I112-RES_hhdet_in_new!I112</f>
        <v>0</v>
      </c>
      <c r="J112" s="52">
        <f>RES_hhdet_in!J112-RES_hhdet_in_new!J112</f>
        <v>0</v>
      </c>
      <c r="K112" s="52">
        <f>RES_hhdet_in!K112-RES_hhdet_in_new!K112</f>
        <v>0</v>
      </c>
      <c r="L112" s="52">
        <f>RES_hhdet_in!L112-RES_hhdet_in_new!L112</f>
        <v>0</v>
      </c>
      <c r="M112" s="52">
        <f>RES_hhdet_in!M112-RES_hhdet_in_new!M112</f>
        <v>0</v>
      </c>
      <c r="N112" s="52">
        <f>RES_hhdet_in!N112-RES_hhdet_in_new!N112</f>
        <v>0</v>
      </c>
      <c r="O112" s="52">
        <f>RES_hhdet_in!O112-RES_hhdet_in_new!O112</f>
        <v>0</v>
      </c>
      <c r="P112" s="52">
        <f>RES_hhdet_in!P112-RES_hhdet_in_new!P112</f>
        <v>0</v>
      </c>
      <c r="Q112" s="52">
        <f>RES_hhdet_in!Q112-RES_hhdet_in_new!Q112</f>
        <v>0</v>
      </c>
      <c r="R112" s="52">
        <f>RES_hhdet_in!R112-RES_hhdet_in_new!R112</f>
        <v>0</v>
      </c>
      <c r="S112" s="52">
        <f>RES_hhdet_in!S112-RES_hhdet_in_new!S112</f>
        <v>0</v>
      </c>
      <c r="T112" s="52">
        <f>RES_hhdet_in!T112-RES_hhdet_in_new!T112</f>
        <v>0</v>
      </c>
      <c r="U112" s="52">
        <f>RES_hhdet_in!U112-RES_hhdet_in_new!U112</f>
        <v>0</v>
      </c>
      <c r="V112" s="52">
        <f>RES_hhdet_in!V112-RES_hhdet_in_new!V112</f>
        <v>0</v>
      </c>
      <c r="W112" s="52">
        <f>RES_hhdet_in!W112-RES_hhdet_in_new!W112</f>
        <v>0</v>
      </c>
      <c r="X112" s="52">
        <f>RES_hhdet_in!X112-RES_hhdet_in_new!X112</f>
        <v>0</v>
      </c>
      <c r="Y112" s="52">
        <f>RES_hhdet_in!Y112-RES_hhdet_in_new!Y112</f>
        <v>0</v>
      </c>
      <c r="DA112" s="63" t="s">
        <v>1451</v>
      </c>
    </row>
    <row r="113" spans="1:105" ht="12" customHeight="1" x14ac:dyDescent="0.25">
      <c r="A113" s="97" t="s">
        <v>129</v>
      </c>
      <c r="B113" s="52"/>
      <c r="C113" s="52">
        <f>RES_hhdet_in!C113-RES_hhdet_in_new!C113</f>
        <v>0</v>
      </c>
      <c r="D113" s="52">
        <f>RES_hhdet_in!D113-RES_hhdet_in_new!D113</f>
        <v>0</v>
      </c>
      <c r="E113" s="52">
        <f>RES_hhdet_in!E113-RES_hhdet_in_new!E113</f>
        <v>0</v>
      </c>
      <c r="F113" s="52">
        <f>RES_hhdet_in!F113-RES_hhdet_in_new!F113</f>
        <v>0</v>
      </c>
      <c r="G113" s="52">
        <f>RES_hhdet_in!G113-RES_hhdet_in_new!G113</f>
        <v>0</v>
      </c>
      <c r="H113" s="52">
        <f>RES_hhdet_in!H113-RES_hhdet_in_new!H113</f>
        <v>0</v>
      </c>
      <c r="I113" s="52">
        <f>RES_hhdet_in!I113-RES_hhdet_in_new!I113</f>
        <v>0</v>
      </c>
      <c r="J113" s="52">
        <f>RES_hhdet_in!J113-RES_hhdet_in_new!J113</f>
        <v>0</v>
      </c>
      <c r="K113" s="52">
        <f>RES_hhdet_in!K113-RES_hhdet_in_new!K113</f>
        <v>0</v>
      </c>
      <c r="L113" s="52">
        <f>RES_hhdet_in!L113-RES_hhdet_in_new!L113</f>
        <v>0</v>
      </c>
      <c r="M113" s="52">
        <f>RES_hhdet_in!M113-RES_hhdet_in_new!M113</f>
        <v>0</v>
      </c>
      <c r="N113" s="52">
        <f>RES_hhdet_in!N113-RES_hhdet_in_new!N113</f>
        <v>0</v>
      </c>
      <c r="O113" s="52">
        <f>RES_hhdet_in!O113-RES_hhdet_in_new!O113</f>
        <v>0</v>
      </c>
      <c r="P113" s="52">
        <f>RES_hhdet_in!P113-RES_hhdet_in_new!P113</f>
        <v>0</v>
      </c>
      <c r="Q113" s="52">
        <f>RES_hhdet_in!Q113-RES_hhdet_in_new!Q113</f>
        <v>0</v>
      </c>
      <c r="R113" s="52">
        <f>RES_hhdet_in!R113-RES_hhdet_in_new!R113</f>
        <v>0</v>
      </c>
      <c r="S113" s="52">
        <f>RES_hhdet_in!S113-RES_hhdet_in_new!S113</f>
        <v>0</v>
      </c>
      <c r="T113" s="52">
        <f>RES_hhdet_in!T113-RES_hhdet_in_new!T113</f>
        <v>0</v>
      </c>
      <c r="U113" s="52">
        <f>RES_hhdet_in!U113-RES_hhdet_in_new!U113</f>
        <v>0</v>
      </c>
      <c r="V113" s="52">
        <f>RES_hhdet_in!V113-RES_hhdet_in_new!V113</f>
        <v>0</v>
      </c>
      <c r="W113" s="52">
        <f>RES_hhdet_in!W113-RES_hhdet_in_new!W113</f>
        <v>0</v>
      </c>
      <c r="X113" s="52">
        <f>RES_hhdet_in!X113-RES_hhdet_in_new!X113</f>
        <v>0</v>
      </c>
      <c r="Y113" s="52">
        <f>RES_hhdet_in!Y113-RES_hhdet_in_new!Y113</f>
        <v>0</v>
      </c>
      <c r="DA113" s="63" t="s">
        <v>1452</v>
      </c>
    </row>
    <row r="114" spans="1:105" ht="12" hidden="1" customHeight="1" x14ac:dyDescent="0.25">
      <c r="A114" s="108" t="s">
        <v>197</v>
      </c>
      <c r="B114" s="52"/>
      <c r="C114" s="52">
        <f>RES_hhdet_in!C114-RES_hhdet_in_new!C114</f>
        <v>0</v>
      </c>
      <c r="D114" s="52">
        <f>RES_hhdet_in!D114-RES_hhdet_in_new!D114</f>
        <v>0</v>
      </c>
      <c r="E114" s="52">
        <f>RES_hhdet_in!E114-RES_hhdet_in_new!E114</f>
        <v>0</v>
      </c>
      <c r="F114" s="52">
        <f>RES_hhdet_in!F114-RES_hhdet_in_new!F114</f>
        <v>0</v>
      </c>
      <c r="G114" s="52">
        <f>RES_hhdet_in!G114-RES_hhdet_in_new!G114</f>
        <v>0</v>
      </c>
      <c r="H114" s="52">
        <f>RES_hhdet_in!H114-RES_hhdet_in_new!H114</f>
        <v>0</v>
      </c>
      <c r="I114" s="52">
        <f>RES_hhdet_in!I114-RES_hhdet_in_new!I114</f>
        <v>0</v>
      </c>
      <c r="J114" s="52">
        <f>RES_hhdet_in!J114-RES_hhdet_in_new!J114</f>
        <v>0</v>
      </c>
      <c r="K114" s="52">
        <f>RES_hhdet_in!K114-RES_hhdet_in_new!K114</f>
        <v>0</v>
      </c>
      <c r="L114" s="52">
        <f>RES_hhdet_in!L114-RES_hhdet_in_new!L114</f>
        <v>0</v>
      </c>
      <c r="M114" s="52">
        <f>RES_hhdet_in!M114-RES_hhdet_in_new!M114</f>
        <v>0</v>
      </c>
      <c r="N114" s="52">
        <f>RES_hhdet_in!N114-RES_hhdet_in_new!N114</f>
        <v>0</v>
      </c>
      <c r="O114" s="52">
        <f>RES_hhdet_in!O114-RES_hhdet_in_new!O114</f>
        <v>0</v>
      </c>
      <c r="P114" s="52">
        <f>RES_hhdet_in!P114-RES_hhdet_in_new!P114</f>
        <v>0</v>
      </c>
      <c r="Q114" s="52">
        <f>RES_hhdet_in!Q114-RES_hhdet_in_new!Q114</f>
        <v>0</v>
      </c>
      <c r="R114" s="52">
        <f>RES_hhdet_in!R114-RES_hhdet_in_new!R114</f>
        <v>0</v>
      </c>
      <c r="S114" s="52">
        <f>RES_hhdet_in!S114-RES_hhdet_in_new!S114</f>
        <v>0</v>
      </c>
      <c r="T114" s="52">
        <f>RES_hhdet_in!T114-RES_hhdet_in_new!T114</f>
        <v>0</v>
      </c>
      <c r="U114" s="52">
        <f>RES_hhdet_in!U114-RES_hhdet_in_new!U114</f>
        <v>0</v>
      </c>
      <c r="V114" s="52">
        <f>RES_hhdet_in!V114-RES_hhdet_in_new!V114</f>
        <v>0</v>
      </c>
      <c r="W114" s="52">
        <f>RES_hhdet_in!W114-RES_hhdet_in_new!W114</f>
        <v>0</v>
      </c>
      <c r="X114" s="52">
        <f>RES_hhdet_in!X114-RES_hhdet_in_new!X114</f>
        <v>0</v>
      </c>
      <c r="Y114" s="52">
        <f>RES_hhdet_in!Y114-RES_hhdet_in_new!Y114</f>
        <v>0</v>
      </c>
      <c r="DA114" s="63"/>
    </row>
    <row r="115" spans="1:105" ht="12" hidden="1" customHeight="1" x14ac:dyDescent="0.25">
      <c r="A115" s="108" t="s">
        <v>52</v>
      </c>
      <c r="B115" s="52"/>
      <c r="C115" s="52">
        <f>RES_hhdet_in!C115-RES_hhdet_in_new!C115</f>
        <v>0</v>
      </c>
      <c r="D115" s="52">
        <f>RES_hhdet_in!D115-RES_hhdet_in_new!D115</f>
        <v>0</v>
      </c>
      <c r="E115" s="52">
        <f>RES_hhdet_in!E115-RES_hhdet_in_new!E115</f>
        <v>0</v>
      </c>
      <c r="F115" s="52">
        <f>RES_hhdet_in!F115-RES_hhdet_in_new!F115</f>
        <v>0</v>
      </c>
      <c r="G115" s="52">
        <f>RES_hhdet_in!G115-RES_hhdet_in_new!G115</f>
        <v>0</v>
      </c>
      <c r="H115" s="52">
        <f>RES_hhdet_in!H115-RES_hhdet_in_new!H115</f>
        <v>0</v>
      </c>
      <c r="I115" s="52">
        <f>RES_hhdet_in!I115-RES_hhdet_in_new!I115</f>
        <v>0</v>
      </c>
      <c r="J115" s="52">
        <f>RES_hhdet_in!J115-RES_hhdet_in_new!J115</f>
        <v>0</v>
      </c>
      <c r="K115" s="52">
        <f>RES_hhdet_in!K115-RES_hhdet_in_new!K115</f>
        <v>0</v>
      </c>
      <c r="L115" s="52">
        <f>RES_hhdet_in!L115-RES_hhdet_in_new!L115</f>
        <v>0</v>
      </c>
      <c r="M115" s="52">
        <f>RES_hhdet_in!M115-RES_hhdet_in_new!M115</f>
        <v>0</v>
      </c>
      <c r="N115" s="52">
        <f>RES_hhdet_in!N115-RES_hhdet_in_new!N115</f>
        <v>0</v>
      </c>
      <c r="O115" s="52">
        <f>RES_hhdet_in!O115-RES_hhdet_in_new!O115</f>
        <v>0</v>
      </c>
      <c r="P115" s="52">
        <f>RES_hhdet_in!P115-RES_hhdet_in_new!P115</f>
        <v>0</v>
      </c>
      <c r="Q115" s="52">
        <f>RES_hhdet_in!Q115-RES_hhdet_in_new!Q115</f>
        <v>0</v>
      </c>
      <c r="R115" s="52">
        <f>RES_hhdet_in!R115-RES_hhdet_in_new!R115</f>
        <v>0</v>
      </c>
      <c r="S115" s="52">
        <f>RES_hhdet_in!S115-RES_hhdet_in_new!S115</f>
        <v>0</v>
      </c>
      <c r="T115" s="52">
        <f>RES_hhdet_in!T115-RES_hhdet_in_new!T115</f>
        <v>0</v>
      </c>
      <c r="U115" s="52">
        <f>RES_hhdet_in!U115-RES_hhdet_in_new!U115</f>
        <v>0</v>
      </c>
      <c r="V115" s="52">
        <f>RES_hhdet_in!V115-RES_hhdet_in_new!V115</f>
        <v>0</v>
      </c>
      <c r="W115" s="52">
        <f>RES_hhdet_in!W115-RES_hhdet_in_new!W115</f>
        <v>0</v>
      </c>
      <c r="X115" s="52">
        <f>RES_hhdet_in!X115-RES_hhdet_in_new!X115</f>
        <v>0</v>
      </c>
      <c r="Y115" s="52">
        <f>RES_hhdet_in!Y115-RES_hhdet_in_new!Y115</f>
        <v>0</v>
      </c>
      <c r="DA115" s="63"/>
    </row>
    <row r="116" spans="1:105" ht="12" customHeight="1" x14ac:dyDescent="0.25">
      <c r="A116" s="97" t="s">
        <v>122</v>
      </c>
      <c r="B116" s="52"/>
      <c r="C116" s="52">
        <f>RES_hhdet_in!C116-RES_hhdet_in_new!C116</f>
        <v>0</v>
      </c>
      <c r="D116" s="52">
        <f>RES_hhdet_in!D116-RES_hhdet_in_new!D116</f>
        <v>0</v>
      </c>
      <c r="E116" s="52">
        <f>RES_hhdet_in!E116-RES_hhdet_in_new!E116</f>
        <v>0</v>
      </c>
      <c r="F116" s="52">
        <f>RES_hhdet_in!F116-RES_hhdet_in_new!F116</f>
        <v>0</v>
      </c>
      <c r="G116" s="52">
        <f>RES_hhdet_in!G116-RES_hhdet_in_new!G116</f>
        <v>0</v>
      </c>
      <c r="H116" s="52">
        <f>RES_hhdet_in!H116-RES_hhdet_in_new!H116</f>
        <v>0</v>
      </c>
      <c r="I116" s="52">
        <f>RES_hhdet_in!I116-RES_hhdet_in_new!I116</f>
        <v>0</v>
      </c>
      <c r="J116" s="52">
        <f>RES_hhdet_in!J116-RES_hhdet_in_new!J116</f>
        <v>0</v>
      </c>
      <c r="K116" s="52">
        <f>RES_hhdet_in!K116-RES_hhdet_in_new!K116</f>
        <v>0</v>
      </c>
      <c r="L116" s="52">
        <f>RES_hhdet_in!L116-RES_hhdet_in_new!L116</f>
        <v>0</v>
      </c>
      <c r="M116" s="52">
        <f>RES_hhdet_in!M116-RES_hhdet_in_new!M116</f>
        <v>0</v>
      </c>
      <c r="N116" s="52">
        <f>RES_hhdet_in!N116-RES_hhdet_in_new!N116</f>
        <v>0</v>
      </c>
      <c r="O116" s="52">
        <f>RES_hhdet_in!O116-RES_hhdet_in_new!O116</f>
        <v>0</v>
      </c>
      <c r="P116" s="52">
        <f>RES_hhdet_in!P116-RES_hhdet_in_new!P116</f>
        <v>0</v>
      </c>
      <c r="Q116" s="52">
        <f>RES_hhdet_in!Q116-RES_hhdet_in_new!Q116</f>
        <v>0</v>
      </c>
      <c r="R116" s="52">
        <f>RES_hhdet_in!R116-RES_hhdet_in_new!R116</f>
        <v>0</v>
      </c>
      <c r="S116" s="52">
        <f>RES_hhdet_in!S116-RES_hhdet_in_new!S116</f>
        <v>0</v>
      </c>
      <c r="T116" s="52">
        <f>RES_hhdet_in!T116-RES_hhdet_in_new!T116</f>
        <v>0</v>
      </c>
      <c r="U116" s="52">
        <f>RES_hhdet_in!U116-RES_hhdet_in_new!U116</f>
        <v>0</v>
      </c>
      <c r="V116" s="52">
        <f>RES_hhdet_in!V116-RES_hhdet_in_new!V116</f>
        <v>0</v>
      </c>
      <c r="W116" s="52">
        <f>RES_hhdet_in!W116-RES_hhdet_in_new!W116</f>
        <v>0</v>
      </c>
      <c r="X116" s="52">
        <f>RES_hhdet_in!X116-RES_hhdet_in_new!X116</f>
        <v>0</v>
      </c>
      <c r="Y116" s="52">
        <f>RES_hhdet_in!Y116-RES_hhdet_in_new!Y116</f>
        <v>0</v>
      </c>
      <c r="DA116" s="63" t="s">
        <v>1453</v>
      </c>
    </row>
    <row r="117" spans="1:105" ht="12" customHeight="1" x14ac:dyDescent="0.25">
      <c r="A117" s="97" t="s">
        <v>121</v>
      </c>
      <c r="B117" s="52"/>
      <c r="C117" s="52">
        <f>RES_hhdet_in!C117-RES_hhdet_in_new!C117</f>
        <v>0</v>
      </c>
      <c r="D117" s="52">
        <f>RES_hhdet_in!D117-RES_hhdet_in_new!D117</f>
        <v>0</v>
      </c>
      <c r="E117" s="52">
        <f>RES_hhdet_in!E117-RES_hhdet_in_new!E117</f>
        <v>0</v>
      </c>
      <c r="F117" s="52">
        <f>RES_hhdet_in!F117-RES_hhdet_in_new!F117</f>
        <v>0</v>
      </c>
      <c r="G117" s="52">
        <f>RES_hhdet_in!G117-RES_hhdet_in_new!G117</f>
        <v>0</v>
      </c>
      <c r="H117" s="52">
        <f>RES_hhdet_in!H117-RES_hhdet_in_new!H117</f>
        <v>0</v>
      </c>
      <c r="I117" s="52">
        <f>RES_hhdet_in!I117-RES_hhdet_in_new!I117</f>
        <v>0</v>
      </c>
      <c r="J117" s="52">
        <f>RES_hhdet_in!J117-RES_hhdet_in_new!J117</f>
        <v>0</v>
      </c>
      <c r="K117" s="52">
        <f>RES_hhdet_in!K117-RES_hhdet_in_new!K117</f>
        <v>0</v>
      </c>
      <c r="L117" s="52">
        <f>RES_hhdet_in!L117-RES_hhdet_in_new!L117</f>
        <v>0</v>
      </c>
      <c r="M117" s="52">
        <f>RES_hhdet_in!M117-RES_hhdet_in_new!M117</f>
        <v>0</v>
      </c>
      <c r="N117" s="52">
        <f>RES_hhdet_in!N117-RES_hhdet_in_new!N117</f>
        <v>0</v>
      </c>
      <c r="O117" s="52">
        <f>RES_hhdet_in!O117-RES_hhdet_in_new!O117</f>
        <v>0</v>
      </c>
      <c r="P117" s="52">
        <f>RES_hhdet_in!P117-RES_hhdet_in_new!P117</f>
        <v>0</v>
      </c>
      <c r="Q117" s="52">
        <f>RES_hhdet_in!Q117-RES_hhdet_in_new!Q117</f>
        <v>0</v>
      </c>
      <c r="R117" s="52">
        <f>RES_hhdet_in!R117-RES_hhdet_in_new!R117</f>
        <v>0</v>
      </c>
      <c r="S117" s="52">
        <f>RES_hhdet_in!S117-RES_hhdet_in_new!S117</f>
        <v>0</v>
      </c>
      <c r="T117" s="52">
        <f>RES_hhdet_in!T117-RES_hhdet_in_new!T117</f>
        <v>0</v>
      </c>
      <c r="U117" s="52">
        <f>RES_hhdet_in!U117-RES_hhdet_in_new!U117</f>
        <v>0</v>
      </c>
      <c r="V117" s="52">
        <f>RES_hhdet_in!V117-RES_hhdet_in_new!V117</f>
        <v>0</v>
      </c>
      <c r="W117" s="52">
        <f>RES_hhdet_in!W117-RES_hhdet_in_new!W117</f>
        <v>0</v>
      </c>
      <c r="X117" s="52">
        <f>RES_hhdet_in!X117-RES_hhdet_in_new!X117</f>
        <v>0</v>
      </c>
      <c r="Y117" s="52">
        <f>RES_hhdet_in!Y117-RES_hhdet_in_new!Y117</f>
        <v>0</v>
      </c>
      <c r="DA117" s="63" t="s">
        <v>1454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1455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1456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1457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X126" s="52">
        <v>0</v>
      </c>
      <c r="Y126" s="52">
        <v>0</v>
      </c>
      <c r="DA126" s="63" t="s">
        <v>1458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X129" s="52">
        <v>0</v>
      </c>
      <c r="Y129" s="52">
        <v>0</v>
      </c>
      <c r="DA129" s="63" t="s">
        <v>1459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f>RES_hhdet_in!C131-RES_hhdet_in_new!C131</f>
        <v>0</v>
      </c>
      <c r="D131" s="52">
        <f>RES_hhdet_in!D131-RES_hhdet_in_new!D131</f>
        <v>0</v>
      </c>
      <c r="E131" s="52">
        <f>RES_hhdet_in!E131-RES_hhdet_in_new!E131</f>
        <v>0</v>
      </c>
      <c r="F131" s="52">
        <f>RES_hhdet_in!F131-RES_hhdet_in_new!F131</f>
        <v>0</v>
      </c>
      <c r="G131" s="52">
        <f>RES_hhdet_in!G131-RES_hhdet_in_new!G131</f>
        <v>0</v>
      </c>
      <c r="H131" s="52">
        <f>RES_hhdet_in!H131-RES_hhdet_in_new!H131</f>
        <v>0</v>
      </c>
      <c r="I131" s="52">
        <f>RES_hhdet_in!I131-RES_hhdet_in_new!I131</f>
        <v>0</v>
      </c>
      <c r="J131" s="52">
        <f>RES_hhdet_in!J131-RES_hhdet_in_new!J131</f>
        <v>0</v>
      </c>
      <c r="K131" s="52">
        <f>RES_hhdet_in!K131-RES_hhdet_in_new!K131</f>
        <v>0</v>
      </c>
      <c r="L131" s="52">
        <f>RES_hhdet_in!L131-RES_hhdet_in_new!L131</f>
        <v>0</v>
      </c>
      <c r="M131" s="52">
        <f>RES_hhdet_in!M131-RES_hhdet_in_new!M131</f>
        <v>0</v>
      </c>
      <c r="N131" s="52">
        <f>RES_hhdet_in!N131-RES_hhdet_in_new!N131</f>
        <v>0</v>
      </c>
      <c r="O131" s="52">
        <f>RES_hhdet_in!O131-RES_hhdet_in_new!O131</f>
        <v>0</v>
      </c>
      <c r="P131" s="52">
        <f>RES_hhdet_in!P131-RES_hhdet_in_new!P131</f>
        <v>0</v>
      </c>
      <c r="Q131" s="52">
        <f>RES_hhdet_in!Q131-RES_hhdet_in_new!Q131</f>
        <v>0</v>
      </c>
      <c r="R131" s="52">
        <f>RES_hhdet_in!R131-RES_hhdet_in_new!R131</f>
        <v>0</v>
      </c>
      <c r="S131" s="52">
        <f>RES_hhdet_in!S131-RES_hhdet_in_new!S131</f>
        <v>0</v>
      </c>
      <c r="T131" s="52">
        <f>RES_hhdet_in!T131-RES_hhdet_in_new!T131</f>
        <v>0</v>
      </c>
      <c r="U131" s="52">
        <f>RES_hhdet_in!U131-RES_hhdet_in_new!U131</f>
        <v>0</v>
      </c>
      <c r="V131" s="52">
        <f>RES_hhdet_in!V131-RES_hhdet_in_new!V131</f>
        <v>0</v>
      </c>
      <c r="W131" s="52">
        <f>RES_hhdet_in!W131-RES_hhdet_in_new!W131</f>
        <v>0</v>
      </c>
      <c r="X131" s="52">
        <f>RES_hhdet_in!X131-RES_hhdet_in_new!X131</f>
        <v>0</v>
      </c>
      <c r="Y131" s="52">
        <f>RES_hhdet_in!Y131-RES_hhdet_in_new!Y131</f>
        <v>0</v>
      </c>
      <c r="DA131" s="63" t="s">
        <v>1460</v>
      </c>
    </row>
    <row r="132" spans="1:105" ht="12" customHeight="1" x14ac:dyDescent="0.25">
      <c r="A132" s="97" t="s">
        <v>127</v>
      </c>
      <c r="B132" s="52"/>
      <c r="C132" s="52">
        <f>RES_hhdet_in!C132-RES_hhdet_in_new!C132</f>
        <v>0</v>
      </c>
      <c r="D132" s="52">
        <f>RES_hhdet_in!D132-RES_hhdet_in_new!D132</f>
        <v>0</v>
      </c>
      <c r="E132" s="52">
        <f>RES_hhdet_in!E132-RES_hhdet_in_new!E132</f>
        <v>0</v>
      </c>
      <c r="F132" s="52">
        <f>RES_hhdet_in!F132-RES_hhdet_in_new!F132</f>
        <v>0</v>
      </c>
      <c r="G132" s="52">
        <f>RES_hhdet_in!G132-RES_hhdet_in_new!G132</f>
        <v>0</v>
      </c>
      <c r="H132" s="52">
        <f>RES_hhdet_in!H132-RES_hhdet_in_new!H132</f>
        <v>0</v>
      </c>
      <c r="I132" s="52">
        <f>RES_hhdet_in!I132-RES_hhdet_in_new!I132</f>
        <v>0</v>
      </c>
      <c r="J132" s="52">
        <f>RES_hhdet_in!J132-RES_hhdet_in_new!J132</f>
        <v>0</v>
      </c>
      <c r="K132" s="52">
        <f>RES_hhdet_in!K132-RES_hhdet_in_new!K132</f>
        <v>0</v>
      </c>
      <c r="L132" s="52">
        <f>RES_hhdet_in!L132-RES_hhdet_in_new!L132</f>
        <v>0</v>
      </c>
      <c r="M132" s="52">
        <f>RES_hhdet_in!M132-RES_hhdet_in_new!M132</f>
        <v>0</v>
      </c>
      <c r="N132" s="52">
        <f>RES_hhdet_in!N132-RES_hhdet_in_new!N132</f>
        <v>0</v>
      </c>
      <c r="O132" s="52">
        <f>RES_hhdet_in!O132-RES_hhdet_in_new!O132</f>
        <v>0</v>
      </c>
      <c r="P132" s="52">
        <f>RES_hhdet_in!P132-RES_hhdet_in_new!P132</f>
        <v>0</v>
      </c>
      <c r="Q132" s="52">
        <f>RES_hhdet_in!Q132-RES_hhdet_in_new!Q132</f>
        <v>0</v>
      </c>
      <c r="R132" s="52">
        <f>RES_hhdet_in!R132-RES_hhdet_in_new!R132</f>
        <v>0</v>
      </c>
      <c r="S132" s="52">
        <f>RES_hhdet_in!S132-RES_hhdet_in_new!S132</f>
        <v>0</v>
      </c>
      <c r="T132" s="52">
        <f>RES_hhdet_in!T132-RES_hhdet_in_new!T132</f>
        <v>0</v>
      </c>
      <c r="U132" s="52">
        <f>RES_hhdet_in!U132-RES_hhdet_in_new!U132</f>
        <v>0</v>
      </c>
      <c r="V132" s="52">
        <f>RES_hhdet_in!V132-RES_hhdet_in_new!V132</f>
        <v>0</v>
      </c>
      <c r="W132" s="52">
        <f>RES_hhdet_in!W132-RES_hhdet_in_new!W132</f>
        <v>0</v>
      </c>
      <c r="X132" s="52">
        <f>RES_hhdet_in!X132-RES_hhdet_in_new!X132</f>
        <v>0</v>
      </c>
      <c r="Y132" s="52">
        <f>RES_hhdet_in!Y132-RES_hhdet_in_new!Y132</f>
        <v>0</v>
      </c>
      <c r="DA132" s="63" t="s">
        <v>1461</v>
      </c>
    </row>
    <row r="133" spans="1:105" ht="12" hidden="1" customHeight="1" x14ac:dyDescent="0.25">
      <c r="A133" s="108" t="s">
        <v>198</v>
      </c>
      <c r="B133" s="52"/>
      <c r="C133" s="52">
        <f>RES_hhdet_in!C133-RES_hhdet_in_new!C133</f>
        <v>0</v>
      </c>
      <c r="D133" s="52">
        <f>RES_hhdet_in!D133-RES_hhdet_in_new!D133</f>
        <v>0</v>
      </c>
      <c r="E133" s="52">
        <f>RES_hhdet_in!E133-RES_hhdet_in_new!E133</f>
        <v>0</v>
      </c>
      <c r="F133" s="52">
        <f>RES_hhdet_in!F133-RES_hhdet_in_new!F133</f>
        <v>0</v>
      </c>
      <c r="G133" s="52">
        <f>RES_hhdet_in!G133-RES_hhdet_in_new!G133</f>
        <v>0</v>
      </c>
      <c r="H133" s="52">
        <f>RES_hhdet_in!H133-RES_hhdet_in_new!H133</f>
        <v>0</v>
      </c>
      <c r="I133" s="52">
        <f>RES_hhdet_in!I133-RES_hhdet_in_new!I133</f>
        <v>0</v>
      </c>
      <c r="J133" s="52">
        <f>RES_hhdet_in!J133-RES_hhdet_in_new!J133</f>
        <v>0</v>
      </c>
      <c r="K133" s="52">
        <f>RES_hhdet_in!K133-RES_hhdet_in_new!K133</f>
        <v>0</v>
      </c>
      <c r="L133" s="52">
        <f>RES_hhdet_in!L133-RES_hhdet_in_new!L133</f>
        <v>0</v>
      </c>
      <c r="M133" s="52">
        <f>RES_hhdet_in!M133-RES_hhdet_in_new!M133</f>
        <v>0</v>
      </c>
      <c r="N133" s="52">
        <f>RES_hhdet_in!N133-RES_hhdet_in_new!N133</f>
        <v>0</v>
      </c>
      <c r="O133" s="52">
        <f>RES_hhdet_in!O133-RES_hhdet_in_new!O133</f>
        <v>0</v>
      </c>
      <c r="P133" s="52">
        <f>RES_hhdet_in!P133-RES_hhdet_in_new!P133</f>
        <v>0</v>
      </c>
      <c r="Q133" s="52">
        <f>RES_hhdet_in!Q133-RES_hhdet_in_new!Q133</f>
        <v>0</v>
      </c>
      <c r="R133" s="52">
        <f>RES_hhdet_in!R133-RES_hhdet_in_new!R133</f>
        <v>0</v>
      </c>
      <c r="S133" s="52">
        <f>RES_hhdet_in!S133-RES_hhdet_in_new!S133</f>
        <v>0</v>
      </c>
      <c r="T133" s="52">
        <f>RES_hhdet_in!T133-RES_hhdet_in_new!T133</f>
        <v>0</v>
      </c>
      <c r="U133" s="52">
        <f>RES_hhdet_in!U133-RES_hhdet_in_new!U133</f>
        <v>0</v>
      </c>
      <c r="V133" s="52">
        <f>RES_hhdet_in!V133-RES_hhdet_in_new!V133</f>
        <v>0</v>
      </c>
      <c r="W133" s="52">
        <f>RES_hhdet_in!W133-RES_hhdet_in_new!W133</f>
        <v>0</v>
      </c>
      <c r="X133" s="52">
        <f>RES_hhdet_in!X133-RES_hhdet_in_new!X133</f>
        <v>0</v>
      </c>
      <c r="Y133" s="52">
        <f>RES_hhdet_in!Y133-RES_hhdet_in_new!Y133</f>
        <v>0</v>
      </c>
      <c r="DA133" s="63"/>
    </row>
    <row r="134" spans="1:105" ht="12" hidden="1" customHeight="1" x14ac:dyDescent="0.25">
      <c r="A134" s="108" t="s">
        <v>52</v>
      </c>
      <c r="B134" s="52"/>
      <c r="C134" s="52">
        <f>RES_hhdet_in!C134-RES_hhdet_in_new!C134</f>
        <v>0</v>
      </c>
      <c r="D134" s="52">
        <f>RES_hhdet_in!D134-RES_hhdet_in_new!D134</f>
        <v>0</v>
      </c>
      <c r="E134" s="52">
        <f>RES_hhdet_in!E134-RES_hhdet_in_new!E134</f>
        <v>0</v>
      </c>
      <c r="F134" s="52">
        <f>RES_hhdet_in!F134-RES_hhdet_in_new!F134</f>
        <v>0</v>
      </c>
      <c r="G134" s="52">
        <f>RES_hhdet_in!G134-RES_hhdet_in_new!G134</f>
        <v>0</v>
      </c>
      <c r="H134" s="52">
        <f>RES_hhdet_in!H134-RES_hhdet_in_new!H134</f>
        <v>0</v>
      </c>
      <c r="I134" s="52">
        <f>RES_hhdet_in!I134-RES_hhdet_in_new!I134</f>
        <v>0</v>
      </c>
      <c r="J134" s="52">
        <f>RES_hhdet_in!J134-RES_hhdet_in_new!J134</f>
        <v>0</v>
      </c>
      <c r="K134" s="52">
        <f>RES_hhdet_in!K134-RES_hhdet_in_new!K134</f>
        <v>0</v>
      </c>
      <c r="L134" s="52">
        <f>RES_hhdet_in!L134-RES_hhdet_in_new!L134</f>
        <v>0</v>
      </c>
      <c r="M134" s="52">
        <f>RES_hhdet_in!M134-RES_hhdet_in_new!M134</f>
        <v>0</v>
      </c>
      <c r="N134" s="52">
        <f>RES_hhdet_in!N134-RES_hhdet_in_new!N134</f>
        <v>0</v>
      </c>
      <c r="O134" s="52">
        <f>RES_hhdet_in!O134-RES_hhdet_in_new!O134</f>
        <v>0</v>
      </c>
      <c r="P134" s="52">
        <f>RES_hhdet_in!P134-RES_hhdet_in_new!P134</f>
        <v>0</v>
      </c>
      <c r="Q134" s="52">
        <f>RES_hhdet_in!Q134-RES_hhdet_in_new!Q134</f>
        <v>0</v>
      </c>
      <c r="R134" s="52">
        <f>RES_hhdet_in!R134-RES_hhdet_in_new!R134</f>
        <v>0</v>
      </c>
      <c r="S134" s="52">
        <f>RES_hhdet_in!S134-RES_hhdet_in_new!S134</f>
        <v>0</v>
      </c>
      <c r="T134" s="52">
        <f>RES_hhdet_in!T134-RES_hhdet_in_new!T134</f>
        <v>0</v>
      </c>
      <c r="U134" s="52">
        <f>RES_hhdet_in!U134-RES_hhdet_in_new!U134</f>
        <v>0</v>
      </c>
      <c r="V134" s="52">
        <f>RES_hhdet_in!V134-RES_hhdet_in_new!V134</f>
        <v>0</v>
      </c>
      <c r="W134" s="52">
        <f>RES_hhdet_in!W134-RES_hhdet_in_new!W134</f>
        <v>0</v>
      </c>
      <c r="X134" s="52">
        <f>RES_hhdet_in!X134-RES_hhdet_in_new!X134</f>
        <v>0</v>
      </c>
      <c r="Y134" s="52">
        <f>RES_hhdet_in!Y134-RES_hhdet_in_new!Y134</f>
        <v>0</v>
      </c>
      <c r="DA134" s="63"/>
    </row>
    <row r="135" spans="1:105" ht="12" customHeight="1" x14ac:dyDescent="0.25">
      <c r="A135" s="97" t="s">
        <v>122</v>
      </c>
      <c r="B135" s="52"/>
      <c r="C135" s="52">
        <f>RES_hhdet_in!C135-RES_hhdet_in_new!C135</f>
        <v>0</v>
      </c>
      <c r="D135" s="52">
        <f>RES_hhdet_in!D135-RES_hhdet_in_new!D135</f>
        <v>0</v>
      </c>
      <c r="E135" s="52">
        <f>RES_hhdet_in!E135-RES_hhdet_in_new!E135</f>
        <v>0</v>
      </c>
      <c r="F135" s="52">
        <f>RES_hhdet_in!F135-RES_hhdet_in_new!F135</f>
        <v>0</v>
      </c>
      <c r="G135" s="52">
        <f>RES_hhdet_in!G135-RES_hhdet_in_new!G135</f>
        <v>0</v>
      </c>
      <c r="H135" s="52">
        <f>RES_hhdet_in!H135-RES_hhdet_in_new!H135</f>
        <v>0</v>
      </c>
      <c r="I135" s="52">
        <f>RES_hhdet_in!I135-RES_hhdet_in_new!I135</f>
        <v>0</v>
      </c>
      <c r="J135" s="52">
        <f>RES_hhdet_in!J135-RES_hhdet_in_new!J135</f>
        <v>0</v>
      </c>
      <c r="K135" s="52">
        <f>RES_hhdet_in!K135-RES_hhdet_in_new!K135</f>
        <v>0</v>
      </c>
      <c r="L135" s="52">
        <f>RES_hhdet_in!L135-RES_hhdet_in_new!L135</f>
        <v>0</v>
      </c>
      <c r="M135" s="52">
        <f>RES_hhdet_in!M135-RES_hhdet_in_new!M135</f>
        <v>0</v>
      </c>
      <c r="N135" s="52">
        <f>RES_hhdet_in!N135-RES_hhdet_in_new!N135</f>
        <v>0</v>
      </c>
      <c r="O135" s="52">
        <f>RES_hhdet_in!O135-RES_hhdet_in_new!O135</f>
        <v>0</v>
      </c>
      <c r="P135" s="52">
        <f>RES_hhdet_in!P135-RES_hhdet_in_new!P135</f>
        <v>0</v>
      </c>
      <c r="Q135" s="52">
        <f>RES_hhdet_in!Q135-RES_hhdet_in_new!Q135</f>
        <v>0</v>
      </c>
      <c r="R135" s="52">
        <f>RES_hhdet_in!R135-RES_hhdet_in_new!R135</f>
        <v>0</v>
      </c>
      <c r="S135" s="52">
        <f>RES_hhdet_in!S135-RES_hhdet_in_new!S135</f>
        <v>0</v>
      </c>
      <c r="T135" s="52">
        <f>RES_hhdet_in!T135-RES_hhdet_in_new!T135</f>
        <v>0</v>
      </c>
      <c r="U135" s="52">
        <f>RES_hhdet_in!U135-RES_hhdet_in_new!U135</f>
        <v>0</v>
      </c>
      <c r="V135" s="52">
        <f>RES_hhdet_in!V135-RES_hhdet_in_new!V135</f>
        <v>0</v>
      </c>
      <c r="W135" s="52">
        <f>RES_hhdet_in!W135-RES_hhdet_in_new!W135</f>
        <v>0</v>
      </c>
      <c r="X135" s="52">
        <f>RES_hhdet_in!X135-RES_hhdet_in_new!X135</f>
        <v>0</v>
      </c>
      <c r="Y135" s="52">
        <f>RES_hhdet_in!Y135-RES_hhdet_in_new!Y135</f>
        <v>0</v>
      </c>
      <c r="DA135" s="63" t="s">
        <v>1462</v>
      </c>
    </row>
    <row r="136" spans="1:105" ht="12" customHeight="1" x14ac:dyDescent="0.25">
      <c r="A136" s="97" t="s">
        <v>121</v>
      </c>
      <c r="B136" s="52"/>
      <c r="C136" s="52">
        <f>RES_hhdet_in!C136-RES_hhdet_in_new!C136</f>
        <v>0</v>
      </c>
      <c r="D136" s="52">
        <f>RES_hhdet_in!D136-RES_hhdet_in_new!D136</f>
        <v>0</v>
      </c>
      <c r="E136" s="52">
        <f>RES_hhdet_in!E136-RES_hhdet_in_new!E136</f>
        <v>0</v>
      </c>
      <c r="F136" s="52">
        <f>RES_hhdet_in!F136-RES_hhdet_in_new!F136</f>
        <v>0</v>
      </c>
      <c r="G136" s="52">
        <f>RES_hhdet_in!G136-RES_hhdet_in_new!G136</f>
        <v>0</v>
      </c>
      <c r="H136" s="52">
        <f>RES_hhdet_in!H136-RES_hhdet_in_new!H136</f>
        <v>0</v>
      </c>
      <c r="I136" s="52">
        <f>RES_hhdet_in!I136-RES_hhdet_in_new!I136</f>
        <v>0</v>
      </c>
      <c r="J136" s="52">
        <f>RES_hhdet_in!J136-RES_hhdet_in_new!J136</f>
        <v>0</v>
      </c>
      <c r="K136" s="52">
        <f>RES_hhdet_in!K136-RES_hhdet_in_new!K136</f>
        <v>0</v>
      </c>
      <c r="L136" s="52">
        <f>RES_hhdet_in!L136-RES_hhdet_in_new!L136</f>
        <v>0</v>
      </c>
      <c r="M136" s="52">
        <f>RES_hhdet_in!M136-RES_hhdet_in_new!M136</f>
        <v>0</v>
      </c>
      <c r="N136" s="52">
        <f>RES_hhdet_in!N136-RES_hhdet_in_new!N136</f>
        <v>0</v>
      </c>
      <c r="O136" s="52">
        <f>RES_hhdet_in!O136-RES_hhdet_in_new!O136</f>
        <v>0</v>
      </c>
      <c r="P136" s="52">
        <f>RES_hhdet_in!P136-RES_hhdet_in_new!P136</f>
        <v>0</v>
      </c>
      <c r="Q136" s="52">
        <f>RES_hhdet_in!Q136-RES_hhdet_in_new!Q136</f>
        <v>0</v>
      </c>
      <c r="R136" s="52">
        <f>RES_hhdet_in!R136-RES_hhdet_in_new!R136</f>
        <v>0</v>
      </c>
      <c r="S136" s="52">
        <f>RES_hhdet_in!S136-RES_hhdet_in_new!S136</f>
        <v>0</v>
      </c>
      <c r="T136" s="52">
        <f>RES_hhdet_in!T136-RES_hhdet_in_new!T136</f>
        <v>0</v>
      </c>
      <c r="U136" s="52">
        <f>RES_hhdet_in!U136-RES_hhdet_in_new!U136</f>
        <v>0</v>
      </c>
      <c r="V136" s="52">
        <f>RES_hhdet_in!V136-RES_hhdet_in_new!V136</f>
        <v>0</v>
      </c>
      <c r="W136" s="52">
        <f>RES_hhdet_in!W136-RES_hhdet_in_new!W136</f>
        <v>0</v>
      </c>
      <c r="X136" s="52">
        <f>RES_hhdet_in!X136-RES_hhdet_in_new!X136</f>
        <v>0</v>
      </c>
      <c r="Y136" s="52">
        <f>RES_hhdet_in!Y136-RES_hhdet_in_new!Y136</f>
        <v>0</v>
      </c>
      <c r="DA136" s="63" t="s">
        <v>1463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X140" s="52">
        <v>0</v>
      </c>
      <c r="Y140" s="52">
        <v>0</v>
      </c>
      <c r="DA140" s="63" t="s">
        <v>1464</v>
      </c>
    </row>
    <row r="141" spans="1:105" ht="12" customHeight="1" x14ac:dyDescent="0.25">
      <c r="A141" s="109" t="s">
        <v>120</v>
      </c>
      <c r="B141" s="36"/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X141" s="36">
        <v>0</v>
      </c>
      <c r="Y141" s="36">
        <v>0</v>
      </c>
      <c r="DA141" s="60" t="s">
        <v>1465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1466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29</v>
      </c>
      <c r="D145" s="52">
        <v>62</v>
      </c>
      <c r="E145" s="52">
        <v>61</v>
      </c>
      <c r="F145" s="52">
        <v>62</v>
      </c>
      <c r="G145" s="52">
        <v>110</v>
      </c>
      <c r="H145" s="52">
        <v>270</v>
      </c>
      <c r="I145" s="52">
        <v>274</v>
      </c>
      <c r="J145" s="52">
        <v>356</v>
      </c>
      <c r="K145" s="52">
        <v>672</v>
      </c>
      <c r="L145" s="52">
        <v>1340</v>
      </c>
      <c r="M145" s="52">
        <v>1242</v>
      </c>
      <c r="N145" s="52">
        <v>1630</v>
      </c>
      <c r="O145" s="52">
        <v>1385</v>
      </c>
      <c r="P145" s="52">
        <v>401</v>
      </c>
      <c r="Q145" s="52">
        <v>438</v>
      </c>
      <c r="R145" s="52">
        <v>2594</v>
      </c>
      <c r="S145" s="52">
        <v>8199</v>
      </c>
      <c r="T145" s="52">
        <v>16705</v>
      </c>
      <c r="U145" s="52">
        <v>7166</v>
      </c>
      <c r="V145" s="52">
        <v>4297</v>
      </c>
      <c r="W145" s="52">
        <v>2323</v>
      </c>
      <c r="X145" s="52">
        <v>2273</v>
      </c>
      <c r="Y145" s="52">
        <v>2512</v>
      </c>
      <c r="DA145" s="63" t="s">
        <v>1467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47</v>
      </c>
      <c r="D147" s="52">
        <v>95</v>
      </c>
      <c r="E147" s="52">
        <v>79</v>
      </c>
      <c r="F147" s="52">
        <v>177</v>
      </c>
      <c r="G147" s="52">
        <v>308</v>
      </c>
      <c r="H147" s="52">
        <v>272</v>
      </c>
      <c r="I147" s="52">
        <v>423</v>
      </c>
      <c r="J147" s="52">
        <v>850</v>
      </c>
      <c r="K147" s="52">
        <v>774</v>
      </c>
      <c r="L147" s="52">
        <v>1722</v>
      </c>
      <c r="M147" s="52">
        <v>1654</v>
      </c>
      <c r="N147" s="52">
        <v>2523</v>
      </c>
      <c r="O147" s="52">
        <v>1933</v>
      </c>
      <c r="P147" s="52">
        <v>1658</v>
      </c>
      <c r="Q147" s="52">
        <v>1772</v>
      </c>
      <c r="R147" s="52">
        <v>4936</v>
      </c>
      <c r="S147" s="52">
        <v>11405</v>
      </c>
      <c r="T147" s="52">
        <v>19837</v>
      </c>
      <c r="U147" s="52">
        <v>14449</v>
      </c>
      <c r="V147" s="52">
        <v>9539</v>
      </c>
      <c r="W147" s="52">
        <v>6607</v>
      </c>
      <c r="X147" s="52">
        <v>6431</v>
      </c>
      <c r="Y147" s="52">
        <v>11070</v>
      </c>
      <c r="DA147" s="63" t="s">
        <v>1468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f>RES_hhdet_in!C149-RES_hhdet_in_new!C149</f>
        <v>3</v>
      </c>
      <c r="D149" s="52">
        <f>RES_hhdet_in!D149-RES_hhdet_in_new!D149</f>
        <v>3</v>
      </c>
      <c r="E149" s="52">
        <f>RES_hhdet_in!E149-RES_hhdet_in_new!E149</f>
        <v>3</v>
      </c>
      <c r="F149" s="52">
        <f>RES_hhdet_in!F149-RES_hhdet_in_new!F149</f>
        <v>3</v>
      </c>
      <c r="G149" s="52">
        <f>RES_hhdet_in!G149-RES_hhdet_in_new!G149</f>
        <v>6</v>
      </c>
      <c r="H149" s="52">
        <f>RES_hhdet_in!H149-RES_hhdet_in_new!H149</f>
        <v>19</v>
      </c>
      <c r="I149" s="52">
        <f>RES_hhdet_in!I149-RES_hhdet_in_new!I149</f>
        <v>8</v>
      </c>
      <c r="J149" s="52">
        <f>RES_hhdet_in!J149-RES_hhdet_in_new!J149</f>
        <v>10</v>
      </c>
      <c r="K149" s="52">
        <f>RES_hhdet_in!K149-RES_hhdet_in_new!K149</f>
        <v>22</v>
      </c>
      <c r="L149" s="52">
        <f>RES_hhdet_in!L149-RES_hhdet_in_new!L149</f>
        <v>50</v>
      </c>
      <c r="M149" s="52">
        <f>RES_hhdet_in!M149-RES_hhdet_in_new!M149</f>
        <v>55</v>
      </c>
      <c r="N149" s="52">
        <f>RES_hhdet_in!N149-RES_hhdet_in_new!N149</f>
        <v>87</v>
      </c>
      <c r="O149" s="52">
        <f>RES_hhdet_in!O149-RES_hhdet_in_new!O149</f>
        <v>33</v>
      </c>
      <c r="P149" s="52">
        <f>RES_hhdet_in!P149-RES_hhdet_in_new!P149</f>
        <v>38</v>
      </c>
      <c r="Q149" s="52">
        <f>RES_hhdet_in!Q149-RES_hhdet_in_new!Q149</f>
        <v>54</v>
      </c>
      <c r="R149" s="52">
        <f>RES_hhdet_in!R149-RES_hhdet_in_new!R149</f>
        <v>135</v>
      </c>
      <c r="S149" s="52">
        <f>RES_hhdet_in!S149-RES_hhdet_in_new!S149</f>
        <v>283</v>
      </c>
      <c r="T149" s="52">
        <f>RES_hhdet_in!T149-RES_hhdet_in_new!T149</f>
        <v>505</v>
      </c>
      <c r="U149" s="52">
        <f>RES_hhdet_in!U149-RES_hhdet_in_new!U149</f>
        <v>348</v>
      </c>
      <c r="V149" s="52">
        <f>RES_hhdet_in!V149-RES_hhdet_in_new!V149</f>
        <v>274</v>
      </c>
      <c r="W149" s="52">
        <f>RES_hhdet_in!W149-RES_hhdet_in_new!W149</f>
        <v>236</v>
      </c>
      <c r="X149" s="52">
        <f>RES_hhdet_in!X149-RES_hhdet_in_new!X149</f>
        <v>285</v>
      </c>
      <c r="Y149" s="52">
        <f>RES_hhdet_in!Y149-RES_hhdet_in_new!Y149</f>
        <v>232</v>
      </c>
      <c r="DA149" s="63" t="s">
        <v>1469</v>
      </c>
    </row>
    <row r="150" spans="1:105" ht="12" customHeight="1" x14ac:dyDescent="0.25">
      <c r="A150" s="97" t="s">
        <v>123</v>
      </c>
      <c r="B150" s="52"/>
      <c r="C150" s="52">
        <f>RES_hhdet_in!C150-RES_hhdet_in_new!C150</f>
        <v>0</v>
      </c>
      <c r="D150" s="52">
        <f>RES_hhdet_in!D150-RES_hhdet_in_new!D150</f>
        <v>0</v>
      </c>
      <c r="E150" s="52">
        <f>RES_hhdet_in!E150-RES_hhdet_in_new!E150</f>
        <v>0</v>
      </c>
      <c r="F150" s="52">
        <f>RES_hhdet_in!F150-RES_hhdet_in_new!F150</f>
        <v>0</v>
      </c>
      <c r="G150" s="52">
        <f>RES_hhdet_in!G150-RES_hhdet_in_new!G150</f>
        <v>0</v>
      </c>
      <c r="H150" s="52">
        <f>RES_hhdet_in!H150-RES_hhdet_in_new!H150</f>
        <v>1</v>
      </c>
      <c r="I150" s="52">
        <f>RES_hhdet_in!I150-RES_hhdet_in_new!I150</f>
        <v>1</v>
      </c>
      <c r="J150" s="52">
        <f>RES_hhdet_in!J150-RES_hhdet_in_new!J150</f>
        <v>1</v>
      </c>
      <c r="K150" s="52">
        <f>RES_hhdet_in!K150-RES_hhdet_in_new!K150</f>
        <v>1</v>
      </c>
      <c r="L150" s="52">
        <f>RES_hhdet_in!L150-RES_hhdet_in_new!L150</f>
        <v>2</v>
      </c>
      <c r="M150" s="52">
        <f>RES_hhdet_in!M150-RES_hhdet_in_new!M150</f>
        <v>1</v>
      </c>
      <c r="N150" s="52">
        <f>RES_hhdet_in!N150-RES_hhdet_in_new!N150</f>
        <v>7</v>
      </c>
      <c r="O150" s="52">
        <f>RES_hhdet_in!O150-RES_hhdet_in_new!O150</f>
        <v>61</v>
      </c>
      <c r="P150" s="52">
        <f>RES_hhdet_in!P150-RES_hhdet_in_new!P150</f>
        <v>26</v>
      </c>
      <c r="Q150" s="52">
        <f>RES_hhdet_in!Q150-RES_hhdet_in_new!Q150</f>
        <v>0</v>
      </c>
      <c r="R150" s="52">
        <f>RES_hhdet_in!R150-RES_hhdet_in_new!R150</f>
        <v>0</v>
      </c>
      <c r="S150" s="52">
        <f>RES_hhdet_in!S150-RES_hhdet_in_new!S150</f>
        <v>0</v>
      </c>
      <c r="T150" s="52">
        <f>RES_hhdet_in!T150-RES_hhdet_in_new!T150</f>
        <v>0</v>
      </c>
      <c r="U150" s="52">
        <f>RES_hhdet_in!U150-RES_hhdet_in_new!U150</f>
        <v>0</v>
      </c>
      <c r="V150" s="52">
        <f>RES_hhdet_in!V150-RES_hhdet_in_new!V150</f>
        <v>32</v>
      </c>
      <c r="W150" s="52">
        <f>RES_hhdet_in!W150-RES_hhdet_in_new!W150</f>
        <v>90</v>
      </c>
      <c r="X150" s="52">
        <f>RES_hhdet_in!X150-RES_hhdet_in_new!X150</f>
        <v>69</v>
      </c>
      <c r="Y150" s="52">
        <f>RES_hhdet_in!Y150-RES_hhdet_in_new!Y150</f>
        <v>106</v>
      </c>
      <c r="DA150" s="63" t="s">
        <v>1470</v>
      </c>
    </row>
    <row r="151" spans="1:105" ht="12" hidden="1" customHeight="1" x14ac:dyDescent="0.25">
      <c r="A151" s="108" t="s">
        <v>50</v>
      </c>
      <c r="B151" s="52"/>
      <c r="C151" s="52">
        <f>RES_hhdet_in!C151-RES_hhdet_in_new!C151</f>
        <v>0</v>
      </c>
      <c r="D151" s="52">
        <f>RES_hhdet_in!D151-RES_hhdet_in_new!D151</f>
        <v>0</v>
      </c>
      <c r="E151" s="52">
        <f>RES_hhdet_in!E151-RES_hhdet_in_new!E151</f>
        <v>0</v>
      </c>
      <c r="F151" s="52">
        <f>RES_hhdet_in!F151-RES_hhdet_in_new!F151</f>
        <v>0</v>
      </c>
      <c r="G151" s="52">
        <f>RES_hhdet_in!G151-RES_hhdet_in_new!G151</f>
        <v>0</v>
      </c>
      <c r="H151" s="52">
        <f>RES_hhdet_in!H151-RES_hhdet_in_new!H151</f>
        <v>0</v>
      </c>
      <c r="I151" s="52">
        <f>RES_hhdet_in!I151-RES_hhdet_in_new!I151</f>
        <v>0</v>
      </c>
      <c r="J151" s="52">
        <f>RES_hhdet_in!J151-RES_hhdet_in_new!J151</f>
        <v>0</v>
      </c>
      <c r="K151" s="52">
        <f>RES_hhdet_in!K151-RES_hhdet_in_new!K151</f>
        <v>0</v>
      </c>
      <c r="L151" s="52">
        <f>RES_hhdet_in!L151-RES_hhdet_in_new!L151</f>
        <v>0</v>
      </c>
      <c r="M151" s="52">
        <f>RES_hhdet_in!M151-RES_hhdet_in_new!M151</f>
        <v>0</v>
      </c>
      <c r="N151" s="52">
        <f>RES_hhdet_in!N151-RES_hhdet_in_new!N151</f>
        <v>0</v>
      </c>
      <c r="O151" s="52">
        <f>RES_hhdet_in!O151-RES_hhdet_in_new!O151</f>
        <v>0</v>
      </c>
      <c r="P151" s="52">
        <f>RES_hhdet_in!P151-RES_hhdet_in_new!P151</f>
        <v>0</v>
      </c>
      <c r="Q151" s="52">
        <f>RES_hhdet_in!Q151-RES_hhdet_in_new!Q151</f>
        <v>0</v>
      </c>
      <c r="R151" s="52">
        <f>RES_hhdet_in!R151-RES_hhdet_in_new!R151</f>
        <v>0</v>
      </c>
      <c r="S151" s="52">
        <f>RES_hhdet_in!S151-RES_hhdet_in_new!S151</f>
        <v>0</v>
      </c>
      <c r="T151" s="52">
        <f>RES_hhdet_in!T151-RES_hhdet_in_new!T151</f>
        <v>0</v>
      </c>
      <c r="U151" s="52">
        <f>RES_hhdet_in!U151-RES_hhdet_in_new!U151</f>
        <v>0</v>
      </c>
      <c r="V151" s="52">
        <f>RES_hhdet_in!V151-RES_hhdet_in_new!V151</f>
        <v>0</v>
      </c>
      <c r="W151" s="52">
        <f>RES_hhdet_in!W151-RES_hhdet_in_new!W151</f>
        <v>0</v>
      </c>
      <c r="X151" s="52">
        <f>RES_hhdet_in!X151-RES_hhdet_in_new!X151</f>
        <v>0</v>
      </c>
      <c r="Y151" s="52">
        <f>RES_hhdet_in!Y151-RES_hhdet_in_new!Y151</f>
        <v>0</v>
      </c>
      <c r="DA151" s="63"/>
    </row>
    <row r="152" spans="1:105" ht="12" hidden="1" customHeight="1" x14ac:dyDescent="0.25">
      <c r="A152" s="108" t="s">
        <v>52</v>
      </c>
      <c r="B152" s="52"/>
      <c r="C152" s="52">
        <f>RES_hhdet_in!C152-RES_hhdet_in_new!C152</f>
        <v>0</v>
      </c>
      <c r="D152" s="52">
        <f>RES_hhdet_in!D152-RES_hhdet_in_new!D152</f>
        <v>0</v>
      </c>
      <c r="E152" s="52">
        <f>RES_hhdet_in!E152-RES_hhdet_in_new!E152</f>
        <v>0</v>
      </c>
      <c r="F152" s="52">
        <f>RES_hhdet_in!F152-RES_hhdet_in_new!F152</f>
        <v>0</v>
      </c>
      <c r="G152" s="52">
        <f>RES_hhdet_in!G152-RES_hhdet_in_new!G152</f>
        <v>0</v>
      </c>
      <c r="H152" s="52">
        <f>RES_hhdet_in!H152-RES_hhdet_in_new!H152</f>
        <v>0</v>
      </c>
      <c r="I152" s="52">
        <f>RES_hhdet_in!I152-RES_hhdet_in_new!I152</f>
        <v>0</v>
      </c>
      <c r="J152" s="52">
        <f>RES_hhdet_in!J152-RES_hhdet_in_new!J152</f>
        <v>0</v>
      </c>
      <c r="K152" s="52">
        <f>RES_hhdet_in!K152-RES_hhdet_in_new!K152</f>
        <v>0</v>
      </c>
      <c r="L152" s="52">
        <f>RES_hhdet_in!L152-RES_hhdet_in_new!L152</f>
        <v>0</v>
      </c>
      <c r="M152" s="52">
        <f>RES_hhdet_in!M152-RES_hhdet_in_new!M152</f>
        <v>0</v>
      </c>
      <c r="N152" s="52">
        <f>RES_hhdet_in!N152-RES_hhdet_in_new!N152</f>
        <v>0</v>
      </c>
      <c r="O152" s="52">
        <f>RES_hhdet_in!O152-RES_hhdet_in_new!O152</f>
        <v>0</v>
      </c>
      <c r="P152" s="52">
        <f>RES_hhdet_in!P152-RES_hhdet_in_new!P152</f>
        <v>0</v>
      </c>
      <c r="Q152" s="52">
        <f>RES_hhdet_in!Q152-RES_hhdet_in_new!Q152</f>
        <v>0</v>
      </c>
      <c r="R152" s="52">
        <f>RES_hhdet_in!R152-RES_hhdet_in_new!R152</f>
        <v>0</v>
      </c>
      <c r="S152" s="52">
        <f>RES_hhdet_in!S152-RES_hhdet_in_new!S152</f>
        <v>0</v>
      </c>
      <c r="T152" s="52">
        <f>RES_hhdet_in!T152-RES_hhdet_in_new!T152</f>
        <v>0</v>
      </c>
      <c r="U152" s="52">
        <f>RES_hhdet_in!U152-RES_hhdet_in_new!U152</f>
        <v>0</v>
      </c>
      <c r="V152" s="52">
        <f>RES_hhdet_in!V152-RES_hhdet_in_new!V152</f>
        <v>0</v>
      </c>
      <c r="W152" s="52">
        <f>RES_hhdet_in!W152-RES_hhdet_in_new!W152</f>
        <v>0</v>
      </c>
      <c r="X152" s="52">
        <f>RES_hhdet_in!X152-RES_hhdet_in_new!X152</f>
        <v>0</v>
      </c>
      <c r="Y152" s="52">
        <f>RES_hhdet_in!Y152-RES_hhdet_in_new!Y152</f>
        <v>0</v>
      </c>
      <c r="DA152" s="63"/>
    </row>
    <row r="153" spans="1:105" ht="12" customHeight="1" x14ac:dyDescent="0.25">
      <c r="A153" s="97" t="s">
        <v>122</v>
      </c>
      <c r="B153" s="52"/>
      <c r="C153" s="52">
        <f>RES_hhdet_in!C153-RES_hhdet_in_new!C153</f>
        <v>0</v>
      </c>
      <c r="D153" s="52">
        <f>RES_hhdet_in!D153-RES_hhdet_in_new!D153</f>
        <v>0</v>
      </c>
      <c r="E153" s="52">
        <f>RES_hhdet_in!E153-RES_hhdet_in_new!E153</f>
        <v>0</v>
      </c>
      <c r="F153" s="52">
        <f>RES_hhdet_in!F153-RES_hhdet_in_new!F153</f>
        <v>0</v>
      </c>
      <c r="G153" s="52">
        <f>RES_hhdet_in!G153-RES_hhdet_in_new!G153</f>
        <v>0</v>
      </c>
      <c r="H153" s="52">
        <f>RES_hhdet_in!H153-RES_hhdet_in_new!H153</f>
        <v>2</v>
      </c>
      <c r="I153" s="52">
        <f>RES_hhdet_in!I153-RES_hhdet_in_new!I153</f>
        <v>0</v>
      </c>
      <c r="J153" s="52">
        <f>RES_hhdet_in!J153-RES_hhdet_in_new!J153</f>
        <v>0</v>
      </c>
      <c r="K153" s="52">
        <f>RES_hhdet_in!K153-RES_hhdet_in_new!K153</f>
        <v>1</v>
      </c>
      <c r="L153" s="52">
        <f>RES_hhdet_in!L153-RES_hhdet_in_new!L153</f>
        <v>0</v>
      </c>
      <c r="M153" s="52">
        <f>RES_hhdet_in!M153-RES_hhdet_in_new!M153</f>
        <v>0</v>
      </c>
      <c r="N153" s="52">
        <f>RES_hhdet_in!N153-RES_hhdet_in_new!N153</f>
        <v>0</v>
      </c>
      <c r="O153" s="52">
        <f>RES_hhdet_in!O153-RES_hhdet_in_new!O153</f>
        <v>158</v>
      </c>
      <c r="P153" s="52">
        <f>RES_hhdet_in!P153-RES_hhdet_in_new!P153</f>
        <v>76</v>
      </c>
      <c r="Q153" s="52">
        <f>RES_hhdet_in!Q153-RES_hhdet_in_new!Q153</f>
        <v>0</v>
      </c>
      <c r="R153" s="52">
        <f>RES_hhdet_in!R153-RES_hhdet_in_new!R153</f>
        <v>0</v>
      </c>
      <c r="S153" s="52">
        <f>RES_hhdet_in!S153-RES_hhdet_in_new!S153</f>
        <v>0</v>
      </c>
      <c r="T153" s="52">
        <f>RES_hhdet_in!T153-RES_hhdet_in_new!T153</f>
        <v>0</v>
      </c>
      <c r="U153" s="52">
        <f>RES_hhdet_in!U153-RES_hhdet_in_new!U153</f>
        <v>205</v>
      </c>
      <c r="V153" s="52">
        <f>RES_hhdet_in!V153-RES_hhdet_in_new!V153</f>
        <v>0</v>
      </c>
      <c r="W153" s="52">
        <f>RES_hhdet_in!W153-RES_hhdet_in_new!W153</f>
        <v>1031</v>
      </c>
      <c r="X153" s="52">
        <f>RES_hhdet_in!X153-RES_hhdet_in_new!X153</f>
        <v>0</v>
      </c>
      <c r="Y153" s="52">
        <f>RES_hhdet_in!Y153-RES_hhdet_in_new!Y153</f>
        <v>369</v>
      </c>
      <c r="DA153" s="63" t="s">
        <v>1471</v>
      </c>
    </row>
    <row r="154" spans="1:105" ht="12" customHeight="1" x14ac:dyDescent="0.25">
      <c r="A154" s="97" t="s">
        <v>121</v>
      </c>
      <c r="B154" s="52"/>
      <c r="C154" s="52">
        <f>RES_hhdet_in!C154-RES_hhdet_in_new!C154</f>
        <v>48</v>
      </c>
      <c r="D154" s="52">
        <f>RES_hhdet_in!D154-RES_hhdet_in_new!D154</f>
        <v>82</v>
      </c>
      <c r="E154" s="52">
        <f>RES_hhdet_in!E154-RES_hhdet_in_new!E154</f>
        <v>81</v>
      </c>
      <c r="F154" s="52">
        <f>RES_hhdet_in!F154-RES_hhdet_in_new!F154</f>
        <v>88</v>
      </c>
      <c r="G154" s="52">
        <f>RES_hhdet_in!G154-RES_hhdet_in_new!G154</f>
        <v>140</v>
      </c>
      <c r="H154" s="52">
        <f>RES_hhdet_in!H154-RES_hhdet_in_new!H154</f>
        <v>292</v>
      </c>
      <c r="I154" s="52">
        <f>RES_hhdet_in!I154-RES_hhdet_in_new!I154</f>
        <v>304</v>
      </c>
      <c r="J154" s="52">
        <f>RES_hhdet_in!J154-RES_hhdet_in_new!J154</f>
        <v>406</v>
      </c>
      <c r="K154" s="52">
        <f>RES_hhdet_in!K154-RES_hhdet_in_new!K154</f>
        <v>756</v>
      </c>
      <c r="L154" s="52">
        <f>RES_hhdet_in!L154-RES_hhdet_in_new!L154</f>
        <v>1455</v>
      </c>
      <c r="M154" s="52">
        <f>RES_hhdet_in!M154-RES_hhdet_in_new!M154</f>
        <v>1419</v>
      </c>
      <c r="N154" s="52">
        <f>RES_hhdet_in!N154-RES_hhdet_in_new!N154</f>
        <v>1909</v>
      </c>
      <c r="O154" s="52">
        <f>RES_hhdet_in!O154-RES_hhdet_in_new!O154</f>
        <v>1730</v>
      </c>
      <c r="P154" s="52">
        <f>RES_hhdet_in!P154-RES_hhdet_in_new!P154</f>
        <v>1115</v>
      </c>
      <c r="Q154" s="52">
        <f>RES_hhdet_in!Q154-RES_hhdet_in_new!Q154</f>
        <v>1639</v>
      </c>
      <c r="R154" s="52">
        <f>RES_hhdet_in!R154-RES_hhdet_in_new!R154</f>
        <v>4094</v>
      </c>
      <c r="S154" s="52">
        <f>RES_hhdet_in!S154-RES_hhdet_in_new!S154</f>
        <v>9887</v>
      </c>
      <c r="T154" s="52">
        <f>RES_hhdet_in!T154-RES_hhdet_in_new!T154</f>
        <v>18475</v>
      </c>
      <c r="U154" s="52">
        <f>RES_hhdet_in!U154-RES_hhdet_in_new!U154</f>
        <v>8956</v>
      </c>
      <c r="V154" s="52">
        <f>RES_hhdet_in!V154-RES_hhdet_in_new!V154</f>
        <v>6809</v>
      </c>
      <c r="W154" s="52">
        <f>RES_hhdet_in!W154-RES_hhdet_in_new!W154</f>
        <v>4450</v>
      </c>
      <c r="X154" s="52">
        <f>RES_hhdet_in!X154-RES_hhdet_in_new!X154</f>
        <v>6958</v>
      </c>
      <c r="Y154" s="52">
        <f>RES_hhdet_in!Y154-RES_hhdet_in_new!Y154</f>
        <v>9459</v>
      </c>
      <c r="DA154" s="63" t="s">
        <v>1472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29</v>
      </c>
      <c r="D158" s="52">
        <v>51</v>
      </c>
      <c r="E158" s="52">
        <v>52</v>
      </c>
      <c r="F158" s="52">
        <v>56</v>
      </c>
      <c r="G158" s="52">
        <v>91</v>
      </c>
      <c r="H158" s="52">
        <v>213</v>
      </c>
      <c r="I158" s="52">
        <v>211</v>
      </c>
      <c r="J158" s="52">
        <v>284</v>
      </c>
      <c r="K158" s="52">
        <v>444</v>
      </c>
      <c r="L158" s="52">
        <v>929</v>
      </c>
      <c r="M158" s="52">
        <v>946</v>
      </c>
      <c r="N158" s="52">
        <v>1361</v>
      </c>
      <c r="O158" s="52">
        <v>1043</v>
      </c>
      <c r="P158" s="52">
        <v>578</v>
      </c>
      <c r="Q158" s="52">
        <v>971</v>
      </c>
      <c r="R158" s="52">
        <v>2340</v>
      </c>
      <c r="S158" s="52">
        <v>5488</v>
      </c>
      <c r="T158" s="52">
        <v>9414</v>
      </c>
      <c r="U158" s="52">
        <v>5536</v>
      </c>
      <c r="V158" s="52">
        <v>3829</v>
      </c>
      <c r="W158" s="52">
        <v>3112</v>
      </c>
      <c r="X158" s="52">
        <v>4689</v>
      </c>
      <c r="Y158" s="52">
        <v>7514</v>
      </c>
      <c r="DA158" s="63" t="s">
        <v>1473</v>
      </c>
    </row>
    <row r="159" spans="1:105" ht="12" customHeight="1" x14ac:dyDescent="0.25">
      <c r="A159" s="109" t="s">
        <v>120</v>
      </c>
      <c r="B159" s="36"/>
      <c r="C159" s="36">
        <v>23</v>
      </c>
      <c r="D159" s="36">
        <v>34</v>
      </c>
      <c r="E159" s="36">
        <v>31</v>
      </c>
      <c r="F159" s="36">
        <v>37</v>
      </c>
      <c r="G159" s="36">
        <v>54</v>
      </c>
      <c r="H159" s="36">
        <v>102</v>
      </c>
      <c r="I159" s="36">
        <v>102</v>
      </c>
      <c r="J159" s="36">
        <v>138</v>
      </c>
      <c r="K159" s="36">
        <v>332</v>
      </c>
      <c r="L159" s="36">
        <v>578</v>
      </c>
      <c r="M159" s="36">
        <v>527</v>
      </c>
      <c r="N159" s="36">
        <v>634</v>
      </c>
      <c r="O159" s="36">
        <v>932</v>
      </c>
      <c r="P159" s="36">
        <v>686</v>
      </c>
      <c r="Q159" s="36">
        <v>727</v>
      </c>
      <c r="R159" s="36">
        <v>1898</v>
      </c>
      <c r="S159" s="36">
        <v>4681</v>
      </c>
      <c r="T159" s="36">
        <v>9578</v>
      </c>
      <c r="U159" s="36">
        <v>3992</v>
      </c>
      <c r="V159" s="36">
        <v>3254</v>
      </c>
      <c r="W159" s="36">
        <v>2693</v>
      </c>
      <c r="X159" s="36">
        <v>2631</v>
      </c>
      <c r="Y159" s="36">
        <v>2624</v>
      </c>
      <c r="DA159" s="60" t="s">
        <v>1474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1475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993</v>
      </c>
      <c r="D163" s="52">
        <v>1482</v>
      </c>
      <c r="E163" s="52">
        <v>1363</v>
      </c>
      <c r="F163" s="52">
        <v>1456</v>
      </c>
      <c r="G163" s="52">
        <v>1537</v>
      </c>
      <c r="H163" s="52">
        <v>2212</v>
      </c>
      <c r="I163" s="52">
        <v>374</v>
      </c>
      <c r="J163" s="52">
        <v>333</v>
      </c>
      <c r="K163" s="52">
        <v>771</v>
      </c>
      <c r="L163" s="52">
        <v>0</v>
      </c>
      <c r="M163" s="52">
        <v>528</v>
      </c>
      <c r="N163" s="52">
        <v>484</v>
      </c>
      <c r="O163" s="52">
        <v>1568</v>
      </c>
      <c r="P163" s="52">
        <v>1148</v>
      </c>
      <c r="Q163" s="52">
        <v>1568</v>
      </c>
      <c r="R163" s="52">
        <v>2730</v>
      </c>
      <c r="S163" s="52">
        <v>2782</v>
      </c>
      <c r="T163" s="52">
        <v>3037</v>
      </c>
      <c r="U163" s="52">
        <v>3621</v>
      </c>
      <c r="V163" s="52">
        <v>3633</v>
      </c>
      <c r="W163" s="52">
        <v>1688</v>
      </c>
      <c r="X163" s="52">
        <v>588</v>
      </c>
      <c r="Y163" s="52">
        <v>0</v>
      </c>
      <c r="DA163" s="63" t="s">
        <v>1476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804</v>
      </c>
      <c r="D165" s="52">
        <v>1551</v>
      </c>
      <c r="E165" s="52">
        <v>2081</v>
      </c>
      <c r="F165" s="52">
        <v>3095</v>
      </c>
      <c r="G165" s="52">
        <v>6163</v>
      </c>
      <c r="H165" s="52">
        <v>5636</v>
      </c>
      <c r="I165" s="52">
        <v>1204</v>
      </c>
      <c r="J165" s="52">
        <v>821</v>
      </c>
      <c r="K165" s="52">
        <v>1563</v>
      </c>
      <c r="L165" s="52">
        <v>2621</v>
      </c>
      <c r="M165" s="52">
        <v>3955</v>
      </c>
      <c r="N165" s="52">
        <v>3571</v>
      </c>
      <c r="O165" s="52">
        <v>4763</v>
      </c>
      <c r="P165" s="52">
        <v>3108</v>
      </c>
      <c r="Q165" s="52">
        <v>2640</v>
      </c>
      <c r="R165" s="52">
        <v>3865</v>
      </c>
      <c r="S165" s="52">
        <v>4125</v>
      </c>
      <c r="T165" s="52">
        <v>3379</v>
      </c>
      <c r="U165" s="52">
        <v>8087</v>
      </c>
      <c r="V165" s="52">
        <v>9866</v>
      </c>
      <c r="W165" s="52">
        <v>5447</v>
      </c>
      <c r="X165" s="52">
        <v>3663</v>
      </c>
      <c r="Y165" s="52">
        <v>3404</v>
      </c>
      <c r="DA165" s="63" t="s">
        <v>1477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f>RES_hhdet_in!C167-RES_hhdet_in_new!C167</f>
        <v>92</v>
      </c>
      <c r="D167" s="52">
        <f>RES_hhdet_in!D167-RES_hhdet_in_new!D167</f>
        <v>81</v>
      </c>
      <c r="E167" s="52">
        <f>RES_hhdet_in!E167-RES_hhdet_in_new!E167</f>
        <v>79</v>
      </c>
      <c r="F167" s="52">
        <f>RES_hhdet_in!F167-RES_hhdet_in_new!F167</f>
        <v>82</v>
      </c>
      <c r="G167" s="52">
        <f>RES_hhdet_in!G167-RES_hhdet_in_new!G167</f>
        <v>105</v>
      </c>
      <c r="H167" s="52">
        <f>RES_hhdet_in!H167-RES_hhdet_in_new!H167</f>
        <v>227</v>
      </c>
      <c r="I167" s="52">
        <f>RES_hhdet_in!I167-RES_hhdet_in_new!I167</f>
        <v>43</v>
      </c>
      <c r="J167" s="52">
        <f>RES_hhdet_in!J167-RES_hhdet_in_new!J167</f>
        <v>53</v>
      </c>
      <c r="K167" s="52">
        <f>RES_hhdet_in!K167-RES_hhdet_in_new!K167</f>
        <v>100</v>
      </c>
      <c r="L167" s="52">
        <f>RES_hhdet_in!L167-RES_hhdet_in_new!L167</f>
        <v>66</v>
      </c>
      <c r="M167" s="52">
        <f>RES_hhdet_in!M167-RES_hhdet_in_new!M167</f>
        <v>121</v>
      </c>
      <c r="N167" s="52">
        <f>RES_hhdet_in!N167-RES_hhdet_in_new!N167</f>
        <v>119</v>
      </c>
      <c r="O167" s="52">
        <f>RES_hhdet_in!O167-RES_hhdet_in_new!O167</f>
        <v>60</v>
      </c>
      <c r="P167" s="52">
        <f>RES_hhdet_in!P167-RES_hhdet_in_new!P167</f>
        <v>92</v>
      </c>
      <c r="Q167" s="52">
        <f>RES_hhdet_in!Q167-RES_hhdet_in_new!Q167</f>
        <v>83</v>
      </c>
      <c r="R167" s="52">
        <f>RES_hhdet_in!R167-RES_hhdet_in_new!R167</f>
        <v>121</v>
      </c>
      <c r="S167" s="52">
        <f>RES_hhdet_in!S167-RES_hhdet_in_new!S167</f>
        <v>110</v>
      </c>
      <c r="T167" s="52">
        <f>RES_hhdet_in!T167-RES_hhdet_in_new!T167</f>
        <v>107</v>
      </c>
      <c r="U167" s="52">
        <f>RES_hhdet_in!U167-RES_hhdet_in_new!U167</f>
        <v>207</v>
      </c>
      <c r="V167" s="52">
        <f>RES_hhdet_in!V167-RES_hhdet_in_new!V167</f>
        <v>234</v>
      </c>
      <c r="W167" s="52">
        <f>RES_hhdet_in!W167-RES_hhdet_in_new!W167</f>
        <v>193</v>
      </c>
      <c r="X167" s="52">
        <f>RES_hhdet_in!X167-RES_hhdet_in_new!X167</f>
        <v>174</v>
      </c>
      <c r="Y167" s="52">
        <f>RES_hhdet_in!Y167-RES_hhdet_in_new!Y167</f>
        <v>87</v>
      </c>
      <c r="DA167" s="63" t="s">
        <v>1478</v>
      </c>
    </row>
    <row r="168" spans="1:105" ht="12" customHeight="1" x14ac:dyDescent="0.25">
      <c r="A168" s="97" t="s">
        <v>123</v>
      </c>
      <c r="B168" s="52"/>
      <c r="C168" s="52">
        <f>RES_hhdet_in!C168-RES_hhdet_in_new!C168</f>
        <v>11</v>
      </c>
      <c r="D168" s="52">
        <f>RES_hhdet_in!D168-RES_hhdet_in_new!D168</f>
        <v>0</v>
      </c>
      <c r="E168" s="52">
        <f>RES_hhdet_in!E168-RES_hhdet_in_new!E168</f>
        <v>0</v>
      </c>
      <c r="F168" s="52">
        <f>RES_hhdet_in!F168-RES_hhdet_in_new!F168</f>
        <v>0</v>
      </c>
      <c r="G168" s="52">
        <f>RES_hhdet_in!G168-RES_hhdet_in_new!G168</f>
        <v>0</v>
      </c>
      <c r="H168" s="52">
        <f>RES_hhdet_in!H168-RES_hhdet_in_new!H168</f>
        <v>17</v>
      </c>
      <c r="I168" s="52">
        <f>RES_hhdet_in!I168-RES_hhdet_in_new!I168</f>
        <v>5</v>
      </c>
      <c r="J168" s="52">
        <f>RES_hhdet_in!J168-RES_hhdet_in_new!J168</f>
        <v>5</v>
      </c>
      <c r="K168" s="52">
        <f>RES_hhdet_in!K168-RES_hhdet_in_new!K168</f>
        <v>4</v>
      </c>
      <c r="L168" s="52">
        <f>RES_hhdet_in!L168-RES_hhdet_in_new!L168</f>
        <v>2</v>
      </c>
      <c r="M168" s="52">
        <f>RES_hhdet_in!M168-RES_hhdet_in_new!M168</f>
        <v>0</v>
      </c>
      <c r="N168" s="52">
        <f>RES_hhdet_in!N168-RES_hhdet_in_new!N168</f>
        <v>15</v>
      </c>
      <c r="O168" s="52">
        <f>RES_hhdet_in!O168-RES_hhdet_in_new!O168</f>
        <v>115</v>
      </c>
      <c r="P168" s="52">
        <f>RES_hhdet_in!P168-RES_hhdet_in_new!P168</f>
        <v>66</v>
      </c>
      <c r="Q168" s="52">
        <f>RES_hhdet_in!Q168-RES_hhdet_in_new!Q168</f>
        <v>0</v>
      </c>
      <c r="R168" s="52">
        <f>RES_hhdet_in!R168-RES_hhdet_in_new!R168</f>
        <v>0</v>
      </c>
      <c r="S168" s="52">
        <f>RES_hhdet_in!S168-RES_hhdet_in_new!S168</f>
        <v>0</v>
      </c>
      <c r="T168" s="52">
        <f>RES_hhdet_in!T168-RES_hhdet_in_new!T168</f>
        <v>0</v>
      </c>
      <c r="U168" s="52">
        <f>RES_hhdet_in!U168-RES_hhdet_in_new!U168</f>
        <v>0</v>
      </c>
      <c r="V168" s="52">
        <f>RES_hhdet_in!V168-RES_hhdet_in_new!V168</f>
        <v>26</v>
      </c>
      <c r="W168" s="52">
        <f>RES_hhdet_in!W168-RES_hhdet_in_new!W168</f>
        <v>71</v>
      </c>
      <c r="X168" s="52">
        <f>RES_hhdet_in!X168-RES_hhdet_in_new!X168</f>
        <v>34</v>
      </c>
      <c r="Y168" s="52">
        <f>RES_hhdet_in!Y168-RES_hhdet_in_new!Y168</f>
        <v>33</v>
      </c>
      <c r="DA168" s="63" t="s">
        <v>1479</v>
      </c>
    </row>
    <row r="169" spans="1:105" ht="12" hidden="1" customHeight="1" x14ac:dyDescent="0.25">
      <c r="A169" s="108" t="s">
        <v>50</v>
      </c>
      <c r="B169" s="52"/>
      <c r="C169" s="52">
        <f>RES_hhdet_in!C169-RES_hhdet_in_new!C169</f>
        <v>0</v>
      </c>
      <c r="D169" s="52">
        <f>RES_hhdet_in!D169-RES_hhdet_in_new!D169</f>
        <v>0</v>
      </c>
      <c r="E169" s="52">
        <f>RES_hhdet_in!E169-RES_hhdet_in_new!E169</f>
        <v>0</v>
      </c>
      <c r="F169" s="52">
        <f>RES_hhdet_in!F169-RES_hhdet_in_new!F169</f>
        <v>0</v>
      </c>
      <c r="G169" s="52">
        <f>RES_hhdet_in!G169-RES_hhdet_in_new!G169</f>
        <v>0</v>
      </c>
      <c r="H169" s="52">
        <f>RES_hhdet_in!H169-RES_hhdet_in_new!H169</f>
        <v>0</v>
      </c>
      <c r="I169" s="52">
        <f>RES_hhdet_in!I169-RES_hhdet_in_new!I169</f>
        <v>0</v>
      </c>
      <c r="J169" s="52">
        <f>RES_hhdet_in!J169-RES_hhdet_in_new!J169</f>
        <v>0</v>
      </c>
      <c r="K169" s="52">
        <f>RES_hhdet_in!K169-RES_hhdet_in_new!K169</f>
        <v>0</v>
      </c>
      <c r="L169" s="52">
        <f>RES_hhdet_in!L169-RES_hhdet_in_new!L169</f>
        <v>0</v>
      </c>
      <c r="M169" s="52">
        <f>RES_hhdet_in!M169-RES_hhdet_in_new!M169</f>
        <v>0</v>
      </c>
      <c r="N169" s="52">
        <f>RES_hhdet_in!N169-RES_hhdet_in_new!N169</f>
        <v>0</v>
      </c>
      <c r="O169" s="52">
        <f>RES_hhdet_in!O169-RES_hhdet_in_new!O169</f>
        <v>0</v>
      </c>
      <c r="P169" s="52">
        <f>RES_hhdet_in!P169-RES_hhdet_in_new!P169</f>
        <v>0</v>
      </c>
      <c r="Q169" s="52">
        <f>RES_hhdet_in!Q169-RES_hhdet_in_new!Q169</f>
        <v>0</v>
      </c>
      <c r="R169" s="52">
        <f>RES_hhdet_in!R169-RES_hhdet_in_new!R169</f>
        <v>0</v>
      </c>
      <c r="S169" s="52">
        <f>RES_hhdet_in!S169-RES_hhdet_in_new!S169</f>
        <v>0</v>
      </c>
      <c r="T169" s="52">
        <f>RES_hhdet_in!T169-RES_hhdet_in_new!T169</f>
        <v>0</v>
      </c>
      <c r="U169" s="52">
        <f>RES_hhdet_in!U169-RES_hhdet_in_new!U169</f>
        <v>0</v>
      </c>
      <c r="V169" s="52">
        <f>RES_hhdet_in!V169-RES_hhdet_in_new!V169</f>
        <v>0</v>
      </c>
      <c r="W169" s="52">
        <f>RES_hhdet_in!W169-RES_hhdet_in_new!W169</f>
        <v>0</v>
      </c>
      <c r="X169" s="52">
        <f>RES_hhdet_in!X169-RES_hhdet_in_new!X169</f>
        <v>0</v>
      </c>
      <c r="Y169" s="52">
        <f>RES_hhdet_in!Y169-RES_hhdet_in_new!Y169</f>
        <v>0</v>
      </c>
      <c r="DA169" s="63"/>
    </row>
    <row r="170" spans="1:105" ht="12" hidden="1" customHeight="1" x14ac:dyDescent="0.25">
      <c r="A170" s="108" t="s">
        <v>52</v>
      </c>
      <c r="B170" s="52"/>
      <c r="C170" s="52">
        <f>RES_hhdet_in!C170-RES_hhdet_in_new!C170</f>
        <v>0</v>
      </c>
      <c r="D170" s="52">
        <f>RES_hhdet_in!D170-RES_hhdet_in_new!D170</f>
        <v>0</v>
      </c>
      <c r="E170" s="52">
        <f>RES_hhdet_in!E170-RES_hhdet_in_new!E170</f>
        <v>0</v>
      </c>
      <c r="F170" s="52">
        <f>RES_hhdet_in!F170-RES_hhdet_in_new!F170</f>
        <v>0</v>
      </c>
      <c r="G170" s="52">
        <f>RES_hhdet_in!G170-RES_hhdet_in_new!G170</f>
        <v>0</v>
      </c>
      <c r="H170" s="52">
        <f>RES_hhdet_in!H170-RES_hhdet_in_new!H170</f>
        <v>0</v>
      </c>
      <c r="I170" s="52">
        <f>RES_hhdet_in!I170-RES_hhdet_in_new!I170</f>
        <v>0</v>
      </c>
      <c r="J170" s="52">
        <f>RES_hhdet_in!J170-RES_hhdet_in_new!J170</f>
        <v>0</v>
      </c>
      <c r="K170" s="52">
        <f>RES_hhdet_in!K170-RES_hhdet_in_new!K170</f>
        <v>0</v>
      </c>
      <c r="L170" s="52">
        <f>RES_hhdet_in!L170-RES_hhdet_in_new!L170</f>
        <v>0</v>
      </c>
      <c r="M170" s="52">
        <f>RES_hhdet_in!M170-RES_hhdet_in_new!M170</f>
        <v>0</v>
      </c>
      <c r="N170" s="52">
        <f>RES_hhdet_in!N170-RES_hhdet_in_new!N170</f>
        <v>0</v>
      </c>
      <c r="O170" s="52">
        <f>RES_hhdet_in!O170-RES_hhdet_in_new!O170</f>
        <v>0</v>
      </c>
      <c r="P170" s="52">
        <f>RES_hhdet_in!P170-RES_hhdet_in_new!P170</f>
        <v>0</v>
      </c>
      <c r="Q170" s="52">
        <f>RES_hhdet_in!Q170-RES_hhdet_in_new!Q170</f>
        <v>0</v>
      </c>
      <c r="R170" s="52">
        <f>RES_hhdet_in!R170-RES_hhdet_in_new!R170</f>
        <v>0</v>
      </c>
      <c r="S170" s="52">
        <f>RES_hhdet_in!S170-RES_hhdet_in_new!S170</f>
        <v>0</v>
      </c>
      <c r="T170" s="52">
        <f>RES_hhdet_in!T170-RES_hhdet_in_new!T170</f>
        <v>0</v>
      </c>
      <c r="U170" s="52">
        <f>RES_hhdet_in!U170-RES_hhdet_in_new!U170</f>
        <v>0</v>
      </c>
      <c r="V170" s="52">
        <f>RES_hhdet_in!V170-RES_hhdet_in_new!V170</f>
        <v>0</v>
      </c>
      <c r="W170" s="52">
        <f>RES_hhdet_in!W170-RES_hhdet_in_new!W170</f>
        <v>0</v>
      </c>
      <c r="X170" s="52">
        <f>RES_hhdet_in!X170-RES_hhdet_in_new!X170</f>
        <v>0</v>
      </c>
      <c r="Y170" s="52">
        <f>RES_hhdet_in!Y170-RES_hhdet_in_new!Y170</f>
        <v>0</v>
      </c>
      <c r="DA170" s="63"/>
    </row>
    <row r="171" spans="1:105" ht="12" customHeight="1" x14ac:dyDescent="0.25">
      <c r="A171" s="97" t="s">
        <v>122</v>
      </c>
      <c r="B171" s="52"/>
      <c r="C171" s="52">
        <f>RES_hhdet_in!C171-RES_hhdet_in_new!C171</f>
        <v>11</v>
      </c>
      <c r="D171" s="52">
        <f>RES_hhdet_in!D171-RES_hhdet_in_new!D171</f>
        <v>0</v>
      </c>
      <c r="E171" s="52">
        <f>RES_hhdet_in!E171-RES_hhdet_in_new!E171</f>
        <v>0</v>
      </c>
      <c r="F171" s="52">
        <f>RES_hhdet_in!F171-RES_hhdet_in_new!F171</f>
        <v>0</v>
      </c>
      <c r="G171" s="52">
        <f>RES_hhdet_in!G171-RES_hhdet_in_new!G171</f>
        <v>0</v>
      </c>
      <c r="H171" s="52">
        <f>RES_hhdet_in!H171-RES_hhdet_in_new!H171</f>
        <v>28</v>
      </c>
      <c r="I171" s="52">
        <f>RES_hhdet_in!I171-RES_hhdet_in_new!I171</f>
        <v>0</v>
      </c>
      <c r="J171" s="52">
        <f>RES_hhdet_in!J171-RES_hhdet_in_new!J171</f>
        <v>0</v>
      </c>
      <c r="K171" s="52">
        <f>RES_hhdet_in!K171-RES_hhdet_in_new!K171</f>
        <v>1</v>
      </c>
      <c r="L171" s="52">
        <f>RES_hhdet_in!L171-RES_hhdet_in_new!L171</f>
        <v>0</v>
      </c>
      <c r="M171" s="52">
        <f>RES_hhdet_in!M171-RES_hhdet_in_new!M171</f>
        <v>0</v>
      </c>
      <c r="N171" s="52">
        <f>RES_hhdet_in!N171-RES_hhdet_in_new!N171</f>
        <v>0</v>
      </c>
      <c r="O171" s="52">
        <f>RES_hhdet_in!O171-RES_hhdet_in_new!O171</f>
        <v>309</v>
      </c>
      <c r="P171" s="52">
        <f>RES_hhdet_in!P171-RES_hhdet_in_new!P171</f>
        <v>174</v>
      </c>
      <c r="Q171" s="52">
        <f>RES_hhdet_in!Q171-RES_hhdet_in_new!Q171</f>
        <v>0</v>
      </c>
      <c r="R171" s="52">
        <f>RES_hhdet_in!R171-RES_hhdet_in_new!R171</f>
        <v>0</v>
      </c>
      <c r="S171" s="52">
        <f>RES_hhdet_in!S171-RES_hhdet_in_new!S171</f>
        <v>0</v>
      </c>
      <c r="T171" s="52">
        <f>RES_hhdet_in!T171-RES_hhdet_in_new!T171</f>
        <v>0</v>
      </c>
      <c r="U171" s="52">
        <f>RES_hhdet_in!U171-RES_hhdet_in_new!U171</f>
        <v>112</v>
      </c>
      <c r="V171" s="52">
        <f>RES_hhdet_in!V171-RES_hhdet_in_new!V171</f>
        <v>0</v>
      </c>
      <c r="W171" s="52">
        <f>RES_hhdet_in!W171-RES_hhdet_in_new!W171</f>
        <v>856</v>
      </c>
      <c r="X171" s="52">
        <f>RES_hhdet_in!X171-RES_hhdet_in_new!X171</f>
        <v>0</v>
      </c>
      <c r="Y171" s="52">
        <f>RES_hhdet_in!Y171-RES_hhdet_in_new!Y171</f>
        <v>134</v>
      </c>
      <c r="DA171" s="63" t="s">
        <v>1480</v>
      </c>
    </row>
    <row r="172" spans="1:105" ht="12" customHeight="1" x14ac:dyDescent="0.25">
      <c r="A172" s="97" t="s">
        <v>121</v>
      </c>
      <c r="B172" s="52"/>
      <c r="C172" s="52">
        <f>RES_hhdet_in!C172-RES_hhdet_in_new!C172</f>
        <v>1460</v>
      </c>
      <c r="D172" s="52">
        <f>RES_hhdet_in!D172-RES_hhdet_in_new!D172</f>
        <v>1988</v>
      </c>
      <c r="E172" s="52">
        <f>RES_hhdet_in!E172-RES_hhdet_in_new!E172</f>
        <v>1899</v>
      </c>
      <c r="F172" s="52">
        <f>RES_hhdet_in!F172-RES_hhdet_in_new!F172</f>
        <v>2082</v>
      </c>
      <c r="G172" s="52">
        <f>RES_hhdet_in!G172-RES_hhdet_in_new!G172</f>
        <v>2330</v>
      </c>
      <c r="H172" s="52">
        <f>RES_hhdet_in!H172-RES_hhdet_in_new!H172</f>
        <v>3164</v>
      </c>
      <c r="I172" s="52">
        <f>RES_hhdet_in!I172-RES_hhdet_in_new!I172</f>
        <v>1353</v>
      </c>
      <c r="J172" s="52">
        <f>RES_hhdet_in!J172-RES_hhdet_in_new!J172</f>
        <v>1740</v>
      </c>
      <c r="K172" s="52">
        <f>RES_hhdet_in!K172-RES_hhdet_in_new!K172</f>
        <v>2908</v>
      </c>
      <c r="L172" s="52">
        <f>RES_hhdet_in!L172-RES_hhdet_in_new!L172</f>
        <v>1766</v>
      </c>
      <c r="M172" s="52">
        <f>RES_hhdet_in!M172-RES_hhdet_in_new!M172</f>
        <v>3169</v>
      </c>
      <c r="N172" s="52">
        <f>RES_hhdet_in!N172-RES_hhdet_in_new!N172</f>
        <v>2840</v>
      </c>
      <c r="O172" s="52">
        <f>RES_hhdet_in!O172-RES_hhdet_in_new!O172</f>
        <v>3268</v>
      </c>
      <c r="P172" s="52">
        <f>RES_hhdet_in!P172-RES_hhdet_in_new!P172</f>
        <v>2565</v>
      </c>
      <c r="Q172" s="52">
        <f>RES_hhdet_in!Q172-RES_hhdet_in_new!Q172</f>
        <v>2568</v>
      </c>
      <c r="R172" s="52">
        <f>RES_hhdet_in!R172-RES_hhdet_in_new!R172</f>
        <v>3758</v>
      </c>
      <c r="S172" s="52">
        <f>RES_hhdet_in!S172-RES_hhdet_in_new!S172</f>
        <v>3931</v>
      </c>
      <c r="T172" s="52">
        <f>RES_hhdet_in!T172-RES_hhdet_in_new!T172</f>
        <v>4105</v>
      </c>
      <c r="U172" s="52">
        <f>RES_hhdet_in!U172-RES_hhdet_in_new!U172</f>
        <v>5322</v>
      </c>
      <c r="V172" s="52">
        <f>RES_hhdet_in!V172-RES_hhdet_in_new!V172</f>
        <v>5758</v>
      </c>
      <c r="W172" s="52">
        <f>RES_hhdet_in!W172-RES_hhdet_in_new!W172</f>
        <v>3705</v>
      </c>
      <c r="X172" s="52">
        <f>RES_hhdet_in!X172-RES_hhdet_in_new!X172</f>
        <v>4120</v>
      </c>
      <c r="Y172" s="52">
        <f>RES_hhdet_in!Y172-RES_hhdet_in_new!Y172</f>
        <v>3479</v>
      </c>
      <c r="DA172" s="63" t="s">
        <v>1481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880</v>
      </c>
      <c r="D176" s="52">
        <v>1231</v>
      </c>
      <c r="E176" s="52">
        <v>1243</v>
      </c>
      <c r="F176" s="52">
        <v>1297</v>
      </c>
      <c r="G176" s="52">
        <v>1538</v>
      </c>
      <c r="H176" s="52">
        <v>2340</v>
      </c>
      <c r="I176" s="52">
        <v>949</v>
      </c>
      <c r="J176" s="52">
        <v>1208</v>
      </c>
      <c r="K176" s="52">
        <v>1727</v>
      </c>
      <c r="L176" s="52">
        <v>1137</v>
      </c>
      <c r="M176" s="52">
        <v>2107</v>
      </c>
      <c r="N176" s="52">
        <v>2029</v>
      </c>
      <c r="O176" s="52">
        <v>1970</v>
      </c>
      <c r="P176" s="52">
        <v>1340</v>
      </c>
      <c r="Q176" s="52">
        <v>1506</v>
      </c>
      <c r="R176" s="52">
        <v>2140</v>
      </c>
      <c r="S176" s="52">
        <v>2186</v>
      </c>
      <c r="T176" s="52">
        <v>2085</v>
      </c>
      <c r="U176" s="52">
        <v>3283</v>
      </c>
      <c r="V176" s="52">
        <v>3258</v>
      </c>
      <c r="W176" s="52">
        <v>2574</v>
      </c>
      <c r="X176" s="52">
        <v>2760</v>
      </c>
      <c r="Y176" s="52">
        <v>2783</v>
      </c>
      <c r="DA176" s="63" t="s">
        <v>1482</v>
      </c>
    </row>
    <row r="177" spans="1:105" ht="12" customHeight="1" x14ac:dyDescent="0.25">
      <c r="A177" s="109" t="s">
        <v>120</v>
      </c>
      <c r="B177" s="36"/>
      <c r="C177" s="36">
        <v>695</v>
      </c>
      <c r="D177" s="36">
        <v>837</v>
      </c>
      <c r="E177" s="36">
        <v>737</v>
      </c>
      <c r="F177" s="36">
        <v>866</v>
      </c>
      <c r="G177" s="36">
        <v>899</v>
      </c>
      <c r="H177" s="36">
        <v>1092</v>
      </c>
      <c r="I177" s="36">
        <v>448</v>
      </c>
      <c r="J177" s="36">
        <v>584</v>
      </c>
      <c r="K177" s="36">
        <v>1302</v>
      </c>
      <c r="L177" s="36">
        <v>703</v>
      </c>
      <c r="M177" s="36">
        <v>1174</v>
      </c>
      <c r="N177" s="36">
        <v>950</v>
      </c>
      <c r="O177" s="36">
        <v>1782</v>
      </c>
      <c r="P177" s="36">
        <v>1559</v>
      </c>
      <c r="Q177" s="36">
        <v>1151</v>
      </c>
      <c r="R177" s="36">
        <v>1740</v>
      </c>
      <c r="S177" s="36">
        <v>1854</v>
      </c>
      <c r="T177" s="36">
        <v>2142</v>
      </c>
      <c r="U177" s="36">
        <v>2351</v>
      </c>
      <c r="V177" s="36">
        <v>2752</v>
      </c>
      <c r="W177" s="36">
        <v>2231</v>
      </c>
      <c r="X177" s="36">
        <v>1549</v>
      </c>
      <c r="Y177" s="36">
        <v>965</v>
      </c>
      <c r="DA177" s="60" t="s">
        <v>1483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theme="6" tint="-0.249977111117893"/>
    <pageSetUpPr fitToPage="1"/>
  </sheetPr>
  <dimension ref="A1:DA177"/>
  <sheetViews>
    <sheetView showGridLines="0" zoomScaleNormal="100" workbookViewId="0">
      <pane xSplit="1" ySplit="2" topLeftCell="G3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1484</v>
      </c>
      <c r="B1" s="17">
        <v>2021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139" t="s">
        <v>146</v>
      </c>
      <c r="B2" s="140" t="s">
        <v>145</v>
      </c>
      <c r="C2" s="140">
        <v>2001</v>
      </c>
      <c r="D2" s="140">
        <v>2002</v>
      </c>
      <c r="E2" s="140">
        <v>2003</v>
      </c>
      <c r="F2" s="140">
        <v>2004</v>
      </c>
      <c r="G2" s="140">
        <v>2005</v>
      </c>
      <c r="H2" s="140">
        <v>2006</v>
      </c>
      <c r="I2" s="140">
        <v>2007</v>
      </c>
      <c r="J2" s="140">
        <v>2008</v>
      </c>
      <c r="K2" s="140">
        <v>2009</v>
      </c>
      <c r="L2" s="140">
        <v>2010</v>
      </c>
      <c r="M2" s="140">
        <v>2011</v>
      </c>
      <c r="N2" s="140">
        <v>2012</v>
      </c>
      <c r="O2" s="140">
        <v>2013</v>
      </c>
      <c r="P2" s="140">
        <v>2014</v>
      </c>
      <c r="Q2" s="140">
        <v>2015</v>
      </c>
      <c r="R2" s="140">
        <v>2016</v>
      </c>
      <c r="S2" s="140">
        <v>2017</v>
      </c>
      <c r="T2" s="140">
        <v>2018</v>
      </c>
      <c r="U2" s="140">
        <v>2019</v>
      </c>
      <c r="V2" s="140">
        <v>2020</v>
      </c>
      <c r="W2" s="140">
        <v>2021</v>
      </c>
      <c r="X2" s="140">
        <v>2021</v>
      </c>
      <c r="Y2" s="140">
        <v>2021</v>
      </c>
      <c r="DA2" s="143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1485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X5" s="52">
        <v>0</v>
      </c>
      <c r="Y5" s="52">
        <v>0</v>
      </c>
      <c r="DA5" s="63" t="s">
        <v>1486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X8" s="52">
        <v>0</v>
      </c>
      <c r="Y8" s="52">
        <v>0</v>
      </c>
      <c r="DA8" s="63" t="s">
        <v>1487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X10" s="52">
        <v>0</v>
      </c>
      <c r="Y10" s="52">
        <v>0</v>
      </c>
      <c r="DA10" s="63" t="s">
        <v>1488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1489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1490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X15" s="52">
        <v>0</v>
      </c>
      <c r="Y15" s="52">
        <v>0</v>
      </c>
      <c r="DA15" s="63" t="s">
        <v>1491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1492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1493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1494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X22" s="36">
        <v>0</v>
      </c>
      <c r="Y22" s="36">
        <v>0</v>
      </c>
      <c r="DA22" s="60" t="s">
        <v>1495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1496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486</v>
      </c>
      <c r="K26" s="52">
        <v>1504</v>
      </c>
      <c r="L26" s="52">
        <v>3512</v>
      </c>
      <c r="M26" s="52">
        <v>4354</v>
      </c>
      <c r="N26" s="52">
        <v>4966</v>
      </c>
      <c r="O26" s="52">
        <v>4426</v>
      </c>
      <c r="P26" s="52">
        <v>1745</v>
      </c>
      <c r="Q26" s="52">
        <v>497</v>
      </c>
      <c r="R26" s="52">
        <v>129</v>
      </c>
      <c r="S26" s="52">
        <v>0</v>
      </c>
      <c r="T26" s="52">
        <v>0</v>
      </c>
      <c r="U26" s="52">
        <v>0</v>
      </c>
      <c r="V26" s="52">
        <v>2727</v>
      </c>
      <c r="W26" s="52">
        <v>6003</v>
      </c>
      <c r="X26" s="52">
        <v>6839</v>
      </c>
      <c r="Y26" s="52">
        <v>6184</v>
      </c>
      <c r="DA26" s="63" t="s">
        <v>1497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679</v>
      </c>
      <c r="S29" s="52">
        <v>1128</v>
      </c>
      <c r="T29" s="52">
        <v>1006</v>
      </c>
      <c r="U29" s="52">
        <v>2139</v>
      </c>
      <c r="V29" s="52">
        <v>3974</v>
      </c>
      <c r="W29" s="52">
        <v>6745</v>
      </c>
      <c r="X29" s="52">
        <v>6789</v>
      </c>
      <c r="Y29" s="52">
        <v>7924</v>
      </c>
      <c r="DA29" s="63" t="s">
        <v>1498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47</v>
      </c>
      <c r="S31" s="52">
        <v>68</v>
      </c>
      <c r="T31" s="52">
        <v>85</v>
      </c>
      <c r="U31" s="52">
        <v>194</v>
      </c>
      <c r="V31" s="52">
        <v>291</v>
      </c>
      <c r="W31" s="52">
        <v>355</v>
      </c>
      <c r="X31" s="52">
        <v>299</v>
      </c>
      <c r="Y31" s="52">
        <v>153</v>
      </c>
      <c r="DA31" s="63" t="s">
        <v>1499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35</v>
      </c>
      <c r="W32" s="52">
        <v>138</v>
      </c>
      <c r="X32" s="52">
        <v>93</v>
      </c>
      <c r="Y32" s="52">
        <v>74</v>
      </c>
      <c r="DA32" s="63" t="s">
        <v>1500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115</v>
      </c>
      <c r="V35" s="52">
        <v>0</v>
      </c>
      <c r="W35" s="52">
        <v>1558</v>
      </c>
      <c r="X35" s="52">
        <v>0</v>
      </c>
      <c r="Y35" s="52">
        <v>251</v>
      </c>
      <c r="DA35" s="63" t="s">
        <v>1501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1494</v>
      </c>
      <c r="S36" s="52">
        <v>2341</v>
      </c>
      <c r="T36" s="52">
        <v>3112</v>
      </c>
      <c r="U36" s="52">
        <v>4777</v>
      </c>
      <c r="V36" s="52">
        <v>6862</v>
      </c>
      <c r="W36" s="52">
        <v>6725</v>
      </c>
      <c r="X36" s="52">
        <v>7750</v>
      </c>
      <c r="Y36" s="52">
        <v>6555</v>
      </c>
      <c r="DA36" s="63" t="s">
        <v>1502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845</v>
      </c>
      <c r="S40" s="52">
        <v>1296</v>
      </c>
      <c r="T40" s="52">
        <v>1576</v>
      </c>
      <c r="U40" s="52">
        <v>2960</v>
      </c>
      <c r="V40" s="52">
        <v>3895</v>
      </c>
      <c r="W40" s="52">
        <v>4690</v>
      </c>
      <c r="X40" s="52">
        <v>5211</v>
      </c>
      <c r="Y40" s="52">
        <v>5216</v>
      </c>
      <c r="DA40" s="63" t="s">
        <v>1503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0</v>
      </c>
      <c r="Q41" s="36">
        <v>0</v>
      </c>
      <c r="R41" s="36">
        <v>688</v>
      </c>
      <c r="S41" s="36">
        <v>1105</v>
      </c>
      <c r="T41" s="36">
        <v>1613</v>
      </c>
      <c r="U41" s="36">
        <v>2130</v>
      </c>
      <c r="V41" s="36">
        <v>3311</v>
      </c>
      <c r="W41" s="36">
        <v>4088</v>
      </c>
      <c r="X41" s="36">
        <v>2924</v>
      </c>
      <c r="Y41" s="36">
        <v>1824</v>
      </c>
      <c r="DA41" s="60" t="s">
        <v>1504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1505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4371</v>
      </c>
      <c r="K45" s="52">
        <v>5386</v>
      </c>
      <c r="L45" s="52">
        <v>8123</v>
      </c>
      <c r="M45" s="52">
        <v>9814</v>
      </c>
      <c r="N45" s="52">
        <v>12075</v>
      </c>
      <c r="O45" s="52">
        <v>7993</v>
      </c>
      <c r="P45" s="52">
        <v>6873</v>
      </c>
      <c r="Q45" s="52">
        <v>6827</v>
      </c>
      <c r="R45" s="52">
        <v>4304</v>
      </c>
      <c r="S45" s="52">
        <v>5167</v>
      </c>
      <c r="T45" s="52">
        <v>0</v>
      </c>
      <c r="U45" s="52">
        <v>4776</v>
      </c>
      <c r="V45" s="52">
        <v>11070</v>
      </c>
      <c r="W45" s="52">
        <v>16630</v>
      </c>
      <c r="X45" s="52">
        <v>20481</v>
      </c>
      <c r="Y45" s="52">
        <v>21374</v>
      </c>
      <c r="DA45" s="63" t="s">
        <v>1506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3872</v>
      </c>
      <c r="S48" s="52">
        <v>6666</v>
      </c>
      <c r="T48" s="52">
        <v>5794</v>
      </c>
      <c r="U48" s="52">
        <v>7975</v>
      </c>
      <c r="V48" s="52">
        <v>14295</v>
      </c>
      <c r="W48" s="52">
        <v>20122</v>
      </c>
      <c r="X48" s="52">
        <v>19393</v>
      </c>
      <c r="Y48" s="52">
        <v>24985</v>
      </c>
      <c r="DA48" s="63" t="s">
        <v>1507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76</v>
      </c>
      <c r="K50" s="52">
        <v>78</v>
      </c>
      <c r="L50" s="52">
        <v>162</v>
      </c>
      <c r="M50" s="52">
        <v>362</v>
      </c>
      <c r="N50" s="52">
        <v>666</v>
      </c>
      <c r="O50" s="52">
        <v>314</v>
      </c>
      <c r="P50" s="52">
        <v>0</v>
      </c>
      <c r="Q50" s="52">
        <v>901</v>
      </c>
      <c r="R50" s="52">
        <v>660</v>
      </c>
      <c r="S50" s="52">
        <v>881</v>
      </c>
      <c r="T50" s="52">
        <v>1992</v>
      </c>
      <c r="U50" s="52">
        <v>2134</v>
      </c>
      <c r="V50" s="52">
        <v>1404</v>
      </c>
      <c r="W50" s="52">
        <v>1718</v>
      </c>
      <c r="X50" s="52">
        <v>1022</v>
      </c>
      <c r="Y50" s="52">
        <v>619</v>
      </c>
      <c r="DA50" s="63" t="s">
        <v>1508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6</v>
      </c>
      <c r="K51" s="52">
        <v>4</v>
      </c>
      <c r="L51" s="52">
        <v>18</v>
      </c>
      <c r="M51" s="52">
        <v>10</v>
      </c>
      <c r="N51" s="52">
        <v>100</v>
      </c>
      <c r="O51" s="52">
        <v>621</v>
      </c>
      <c r="P51" s="52">
        <v>106</v>
      </c>
      <c r="Q51" s="52">
        <v>0</v>
      </c>
      <c r="R51" s="52">
        <v>0</v>
      </c>
      <c r="S51" s="52">
        <v>0</v>
      </c>
      <c r="T51" s="52">
        <v>0</v>
      </c>
      <c r="U51" s="52">
        <v>109</v>
      </c>
      <c r="V51" s="52">
        <v>0</v>
      </c>
      <c r="W51" s="52">
        <v>0</v>
      </c>
      <c r="X51" s="52">
        <v>588</v>
      </c>
      <c r="Y51" s="52">
        <v>781</v>
      </c>
      <c r="DA51" s="63" t="s">
        <v>1509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311</v>
      </c>
      <c r="V54" s="52">
        <v>0</v>
      </c>
      <c r="W54" s="52">
        <v>4089</v>
      </c>
      <c r="X54" s="52">
        <v>0</v>
      </c>
      <c r="Y54" s="52">
        <v>994</v>
      </c>
      <c r="DA54" s="63" t="s">
        <v>1510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6861</v>
      </c>
      <c r="S55" s="52">
        <v>10683</v>
      </c>
      <c r="T55" s="52">
        <v>7495</v>
      </c>
      <c r="U55" s="52">
        <v>12749</v>
      </c>
      <c r="V55" s="52">
        <v>18453</v>
      </c>
      <c r="W55" s="52">
        <v>17617</v>
      </c>
      <c r="X55" s="52">
        <v>25335</v>
      </c>
      <c r="Y55" s="52">
        <v>25345</v>
      </c>
      <c r="DA55" s="63" t="s">
        <v>1511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4004</v>
      </c>
      <c r="S59" s="52">
        <v>6215</v>
      </c>
      <c r="T59" s="52">
        <v>4762</v>
      </c>
      <c r="U59" s="52">
        <v>9144</v>
      </c>
      <c r="V59" s="52">
        <v>11173</v>
      </c>
      <c r="W59" s="52">
        <v>13104</v>
      </c>
      <c r="X59" s="52">
        <v>17955</v>
      </c>
      <c r="Y59" s="52">
        <v>20663</v>
      </c>
      <c r="DA59" s="63" t="s">
        <v>1512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3274</v>
      </c>
      <c r="S60" s="36">
        <v>5323</v>
      </c>
      <c r="T60" s="36">
        <v>4853</v>
      </c>
      <c r="U60" s="36">
        <v>6589</v>
      </c>
      <c r="V60" s="36">
        <v>9505</v>
      </c>
      <c r="W60" s="36">
        <v>11408</v>
      </c>
      <c r="X60" s="36">
        <v>10072</v>
      </c>
      <c r="Y60" s="36">
        <v>7220</v>
      </c>
      <c r="DA60" s="60" t="s">
        <v>1513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1514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DA64" s="63" t="s">
        <v>1515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>
        <v>0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DA67" s="63" t="s">
        <v>1516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>
        <v>0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DA69" s="63" t="s">
        <v>1517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DA70" s="63" t="s">
        <v>1518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>
        <v>0</v>
      </c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0</v>
      </c>
      <c r="R73" s="52">
        <v>0</v>
      </c>
      <c r="S73" s="52">
        <v>0</v>
      </c>
      <c r="T73" s="52">
        <v>0</v>
      </c>
      <c r="U73" s="52">
        <v>0</v>
      </c>
      <c r="V73" s="52">
        <v>0</v>
      </c>
      <c r="W73" s="52">
        <v>0</v>
      </c>
      <c r="X73" s="52">
        <v>0</v>
      </c>
      <c r="Y73" s="52">
        <v>0</v>
      </c>
      <c r="DA73" s="63" t="s">
        <v>1519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X74" s="52">
        <v>0</v>
      </c>
      <c r="Y74" s="52">
        <v>0</v>
      </c>
      <c r="DA74" s="63" t="s">
        <v>1520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0</v>
      </c>
      <c r="Q78" s="52">
        <v>0</v>
      </c>
      <c r="R78" s="52">
        <v>0</v>
      </c>
      <c r="S78" s="52">
        <v>0</v>
      </c>
      <c r="T78" s="52">
        <v>0</v>
      </c>
      <c r="U78" s="52">
        <v>0</v>
      </c>
      <c r="V78" s="52">
        <v>0</v>
      </c>
      <c r="W78" s="52">
        <v>0</v>
      </c>
      <c r="X78" s="52">
        <v>0</v>
      </c>
      <c r="Y78" s="52">
        <v>0</v>
      </c>
      <c r="DA78" s="63" t="s">
        <v>1521</v>
      </c>
    </row>
    <row r="79" spans="1:105" ht="12" customHeight="1" x14ac:dyDescent="0.25">
      <c r="A79" s="109" t="s">
        <v>120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0</v>
      </c>
      <c r="Q79" s="36">
        <v>0</v>
      </c>
      <c r="R79" s="36">
        <v>0</v>
      </c>
      <c r="S79" s="36">
        <v>0</v>
      </c>
      <c r="T79" s="36">
        <v>0</v>
      </c>
      <c r="U79" s="36">
        <v>0</v>
      </c>
      <c r="V79" s="36">
        <v>0</v>
      </c>
      <c r="W79" s="36">
        <v>0</v>
      </c>
      <c r="X79" s="36">
        <v>0</v>
      </c>
      <c r="Y79" s="36">
        <v>0</v>
      </c>
      <c r="DA79" s="60" t="s">
        <v>1522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1523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>
        <v>0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0</v>
      </c>
      <c r="I83" s="52">
        <v>0</v>
      </c>
      <c r="J83" s="52">
        <v>1097</v>
      </c>
      <c r="K83" s="52">
        <v>1483</v>
      </c>
      <c r="L83" s="52">
        <v>753</v>
      </c>
      <c r="M83" s="52">
        <v>1558</v>
      </c>
      <c r="N83" s="52">
        <v>2268</v>
      </c>
      <c r="O83" s="52">
        <v>3012</v>
      </c>
      <c r="P83" s="52">
        <v>2534</v>
      </c>
      <c r="Q83" s="52">
        <v>6024</v>
      </c>
      <c r="R83" s="52">
        <v>6275</v>
      </c>
      <c r="S83" s="52">
        <v>6907</v>
      </c>
      <c r="T83" s="52">
        <v>3932</v>
      </c>
      <c r="U83" s="52">
        <v>2416</v>
      </c>
      <c r="V83" s="52">
        <v>3444</v>
      </c>
      <c r="W83" s="52">
        <v>4417</v>
      </c>
      <c r="X83" s="52">
        <v>5633</v>
      </c>
      <c r="Y83" s="52">
        <v>6123</v>
      </c>
      <c r="DA83" s="63" t="s">
        <v>1524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>
        <v>0</v>
      </c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0</v>
      </c>
      <c r="Q86" s="52">
        <v>0</v>
      </c>
      <c r="R86" s="52">
        <v>2537</v>
      </c>
      <c r="S86" s="52">
        <v>4450</v>
      </c>
      <c r="T86" s="52">
        <v>4169</v>
      </c>
      <c r="U86" s="52">
        <v>4351</v>
      </c>
      <c r="V86" s="52">
        <v>5183</v>
      </c>
      <c r="W86" s="52">
        <v>6540</v>
      </c>
      <c r="X86" s="52">
        <v>6161</v>
      </c>
      <c r="Y86" s="52">
        <v>8185</v>
      </c>
      <c r="DA86" s="63" t="s">
        <v>1525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0</v>
      </c>
      <c r="I88" s="52">
        <v>0</v>
      </c>
      <c r="J88" s="52">
        <v>7</v>
      </c>
      <c r="K88" s="52">
        <v>8</v>
      </c>
      <c r="L88" s="52">
        <v>5</v>
      </c>
      <c r="M88" s="52">
        <v>9</v>
      </c>
      <c r="N88" s="52">
        <v>14</v>
      </c>
      <c r="O88" s="52">
        <v>1</v>
      </c>
      <c r="P88" s="52">
        <v>0</v>
      </c>
      <c r="Q88" s="52">
        <v>21</v>
      </c>
      <c r="R88" s="52">
        <v>28</v>
      </c>
      <c r="S88" s="52">
        <v>37</v>
      </c>
      <c r="T88" s="52">
        <v>51</v>
      </c>
      <c r="U88" s="52">
        <v>43</v>
      </c>
      <c r="V88" s="52">
        <v>51</v>
      </c>
      <c r="W88" s="52">
        <v>51</v>
      </c>
      <c r="X88" s="52">
        <v>44</v>
      </c>
      <c r="Y88" s="52">
        <v>0</v>
      </c>
      <c r="DA88" s="63" t="s">
        <v>1526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1</v>
      </c>
      <c r="K89" s="52">
        <v>0</v>
      </c>
      <c r="L89" s="52">
        <v>0</v>
      </c>
      <c r="M89" s="52">
        <v>0</v>
      </c>
      <c r="N89" s="52">
        <v>6</v>
      </c>
      <c r="O89" s="52">
        <v>35</v>
      </c>
      <c r="P89" s="52">
        <v>11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X89" s="52">
        <v>0</v>
      </c>
      <c r="Y89" s="52">
        <v>6</v>
      </c>
      <c r="DA89" s="63" t="s">
        <v>1527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112</v>
      </c>
      <c r="S92" s="52">
        <v>161</v>
      </c>
      <c r="T92" s="52">
        <v>129</v>
      </c>
      <c r="U92" s="52">
        <v>188</v>
      </c>
      <c r="V92" s="52">
        <v>279</v>
      </c>
      <c r="W92" s="52">
        <v>356</v>
      </c>
      <c r="X92" s="52">
        <v>400</v>
      </c>
      <c r="Y92" s="52">
        <v>266</v>
      </c>
      <c r="DA92" s="63" t="s">
        <v>1528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29</v>
      </c>
      <c r="W93" s="52">
        <v>141</v>
      </c>
      <c r="X93" s="52">
        <v>114</v>
      </c>
      <c r="Y93" s="52">
        <v>128</v>
      </c>
      <c r="DA93" s="63" t="s">
        <v>1529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>
        <v>0</v>
      </c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0</v>
      </c>
      <c r="N96" s="52">
        <v>0</v>
      </c>
      <c r="O96" s="52">
        <v>0</v>
      </c>
      <c r="P96" s="52">
        <v>0</v>
      </c>
      <c r="Q96" s="52">
        <v>0</v>
      </c>
      <c r="R96" s="52">
        <v>0</v>
      </c>
      <c r="S96" s="52">
        <v>0</v>
      </c>
      <c r="T96" s="52">
        <v>0</v>
      </c>
      <c r="U96" s="52">
        <v>106</v>
      </c>
      <c r="V96" s="52">
        <v>0</v>
      </c>
      <c r="W96" s="52">
        <v>1567</v>
      </c>
      <c r="X96" s="52">
        <v>0</v>
      </c>
      <c r="Y96" s="52">
        <v>431</v>
      </c>
      <c r="DA96" s="63" t="s">
        <v>1530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3389</v>
      </c>
      <c r="S97" s="52">
        <v>5730</v>
      </c>
      <c r="T97" s="52">
        <v>4813</v>
      </c>
      <c r="U97" s="52">
        <v>4661</v>
      </c>
      <c r="V97" s="52">
        <v>6561</v>
      </c>
      <c r="W97" s="52">
        <v>6728</v>
      </c>
      <c r="X97" s="52">
        <v>10085</v>
      </c>
      <c r="Y97" s="52">
        <v>11073</v>
      </c>
      <c r="DA97" s="63" t="s">
        <v>1531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X101" s="52">
        <v>0</v>
      </c>
      <c r="Y101" s="52">
        <v>0</v>
      </c>
      <c r="DA101" s="63" t="s">
        <v>1532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1937</v>
      </c>
      <c r="S102" s="52">
        <v>3198</v>
      </c>
      <c r="T102" s="52">
        <v>2475</v>
      </c>
      <c r="U102" s="52">
        <v>2907</v>
      </c>
      <c r="V102" s="52">
        <v>3752</v>
      </c>
      <c r="W102" s="52">
        <v>4730</v>
      </c>
      <c r="X102" s="52">
        <v>6835</v>
      </c>
      <c r="Y102" s="52">
        <v>8839</v>
      </c>
      <c r="DA102" s="63" t="s">
        <v>1533</v>
      </c>
    </row>
    <row r="103" spans="1:105" ht="12" customHeight="1" x14ac:dyDescent="0.25">
      <c r="A103" s="109" t="s">
        <v>120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0</v>
      </c>
      <c r="Q103" s="36">
        <v>0</v>
      </c>
      <c r="R103" s="36">
        <v>1582</v>
      </c>
      <c r="S103" s="36">
        <v>2736</v>
      </c>
      <c r="T103" s="36">
        <v>2533</v>
      </c>
      <c r="U103" s="36">
        <v>2102</v>
      </c>
      <c r="V103" s="36">
        <v>3201</v>
      </c>
      <c r="W103" s="36">
        <v>4118</v>
      </c>
      <c r="X103" s="36">
        <v>3846</v>
      </c>
      <c r="Y103" s="36">
        <v>3085</v>
      </c>
      <c r="DA103" s="60" t="s">
        <v>1534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1535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1536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1537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1538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1539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1540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1541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1542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1543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1544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X126" s="52">
        <v>0</v>
      </c>
      <c r="Y126" s="52">
        <v>0</v>
      </c>
      <c r="DA126" s="63" t="s">
        <v>1545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X129" s="52">
        <v>0</v>
      </c>
      <c r="Y129" s="52">
        <v>0</v>
      </c>
      <c r="DA129" s="63" t="s">
        <v>1546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X131" s="52">
        <v>0</v>
      </c>
      <c r="Y131" s="52">
        <v>0</v>
      </c>
      <c r="DA131" s="63" t="s">
        <v>1547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X132" s="52">
        <v>0</v>
      </c>
      <c r="Y132" s="52">
        <v>0</v>
      </c>
      <c r="DA132" s="63" t="s">
        <v>1548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0</v>
      </c>
      <c r="U135" s="52">
        <v>0</v>
      </c>
      <c r="V135" s="52">
        <v>0</v>
      </c>
      <c r="W135" s="52">
        <v>0</v>
      </c>
      <c r="X135" s="52">
        <v>0</v>
      </c>
      <c r="Y135" s="52">
        <v>0</v>
      </c>
      <c r="DA135" s="63" t="s">
        <v>1549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X136" s="52">
        <v>0</v>
      </c>
      <c r="Y136" s="52">
        <v>0</v>
      </c>
      <c r="DA136" s="63" t="s">
        <v>1550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X140" s="52">
        <v>0</v>
      </c>
      <c r="Y140" s="52">
        <v>0</v>
      </c>
      <c r="DA140" s="63" t="s">
        <v>1551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X141" s="36">
        <v>0</v>
      </c>
      <c r="Y141" s="36">
        <v>0</v>
      </c>
      <c r="DA141" s="60" t="s">
        <v>1552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1553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184</v>
      </c>
      <c r="K145" s="52">
        <v>489</v>
      </c>
      <c r="L145" s="52">
        <v>1229</v>
      </c>
      <c r="M145" s="52">
        <v>1477</v>
      </c>
      <c r="N145" s="52">
        <v>2074</v>
      </c>
      <c r="O145" s="52">
        <v>1593</v>
      </c>
      <c r="P145" s="52">
        <v>912</v>
      </c>
      <c r="Q145" s="52">
        <v>937</v>
      </c>
      <c r="R145" s="52">
        <v>3837</v>
      </c>
      <c r="S145" s="52">
        <v>12464</v>
      </c>
      <c r="T145" s="52">
        <v>26633</v>
      </c>
      <c r="U145" s="52">
        <v>14024</v>
      </c>
      <c r="V145" s="52">
        <v>7872</v>
      </c>
      <c r="W145" s="52">
        <v>4323</v>
      </c>
      <c r="X145" s="52">
        <v>4517</v>
      </c>
      <c r="Y145" s="52">
        <v>4779</v>
      </c>
      <c r="DA145" s="63" t="s">
        <v>1554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2048</v>
      </c>
      <c r="S147" s="52">
        <v>9369</v>
      </c>
      <c r="T147" s="52">
        <v>22670</v>
      </c>
      <c r="U147" s="52">
        <v>16771</v>
      </c>
      <c r="V147" s="52">
        <v>11297</v>
      </c>
      <c r="W147" s="52">
        <v>7893</v>
      </c>
      <c r="X147" s="52">
        <v>8593</v>
      </c>
      <c r="Y147" s="52">
        <v>13337</v>
      </c>
      <c r="DA147" s="63" t="s">
        <v>1555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61</v>
      </c>
      <c r="S149" s="52">
        <v>244</v>
      </c>
      <c r="T149" s="52">
        <v>604</v>
      </c>
      <c r="U149" s="52">
        <v>544</v>
      </c>
      <c r="V149" s="52">
        <v>397</v>
      </c>
      <c r="W149" s="52">
        <v>315</v>
      </c>
      <c r="X149" s="52">
        <v>368</v>
      </c>
      <c r="Y149" s="52">
        <v>283</v>
      </c>
      <c r="DA149" s="63" t="s">
        <v>1556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50</v>
      </c>
      <c r="W150" s="52">
        <v>122</v>
      </c>
      <c r="X150" s="52">
        <v>96</v>
      </c>
      <c r="Y150" s="52">
        <v>131</v>
      </c>
      <c r="DA150" s="63" t="s">
        <v>1557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  <c r="Q153" s="52">
        <v>0</v>
      </c>
      <c r="R153" s="52">
        <v>0</v>
      </c>
      <c r="S153" s="52">
        <v>0</v>
      </c>
      <c r="T153" s="52">
        <v>0</v>
      </c>
      <c r="U153" s="52">
        <v>323</v>
      </c>
      <c r="V153" s="52">
        <v>0</v>
      </c>
      <c r="W153" s="52">
        <v>1364</v>
      </c>
      <c r="X153" s="52">
        <v>0</v>
      </c>
      <c r="Y153" s="52">
        <v>452</v>
      </c>
      <c r="DA153" s="63" t="s">
        <v>1558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1848</v>
      </c>
      <c r="S154" s="52">
        <v>8502</v>
      </c>
      <c r="T154" s="52">
        <v>21871</v>
      </c>
      <c r="U154" s="52">
        <v>13628</v>
      </c>
      <c r="V154" s="52">
        <v>9647</v>
      </c>
      <c r="W154" s="52">
        <v>5859</v>
      </c>
      <c r="X154" s="52">
        <v>9068</v>
      </c>
      <c r="Y154" s="52">
        <v>11567</v>
      </c>
      <c r="DA154" s="63" t="s">
        <v>1559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1050</v>
      </c>
      <c r="S158" s="52">
        <v>4716</v>
      </c>
      <c r="T158" s="52">
        <v>11158</v>
      </c>
      <c r="U158" s="52">
        <v>8424</v>
      </c>
      <c r="V158" s="52">
        <v>5442</v>
      </c>
      <c r="W158" s="52">
        <v>4098</v>
      </c>
      <c r="X158" s="52">
        <v>6102</v>
      </c>
      <c r="Y158" s="52">
        <v>9195</v>
      </c>
      <c r="DA158" s="63" t="s">
        <v>1560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858</v>
      </c>
      <c r="S159" s="36">
        <v>4032</v>
      </c>
      <c r="T159" s="36">
        <v>11340</v>
      </c>
      <c r="U159" s="36">
        <v>6081</v>
      </c>
      <c r="V159" s="36">
        <v>4643</v>
      </c>
      <c r="W159" s="36">
        <v>3562</v>
      </c>
      <c r="X159" s="36">
        <v>3433</v>
      </c>
      <c r="Y159" s="36">
        <v>3210</v>
      </c>
      <c r="DA159" s="60" t="s">
        <v>1561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1562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>
        <v>0</v>
      </c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0</v>
      </c>
      <c r="I163" s="52">
        <v>0</v>
      </c>
      <c r="J163" s="52">
        <v>171</v>
      </c>
      <c r="K163" s="52">
        <v>556</v>
      </c>
      <c r="L163" s="52">
        <v>0</v>
      </c>
      <c r="M163" s="52">
        <v>620</v>
      </c>
      <c r="N163" s="52">
        <v>608</v>
      </c>
      <c r="O163" s="52">
        <v>1782</v>
      </c>
      <c r="P163" s="52">
        <v>2580</v>
      </c>
      <c r="Q163" s="52">
        <v>3313</v>
      </c>
      <c r="R163" s="52">
        <v>3985</v>
      </c>
      <c r="S163" s="52">
        <v>4176</v>
      </c>
      <c r="T163" s="52">
        <v>4781</v>
      </c>
      <c r="U163" s="52">
        <v>6985</v>
      </c>
      <c r="V163" s="52">
        <v>6574</v>
      </c>
      <c r="W163" s="52">
        <v>3104</v>
      </c>
      <c r="X163" s="52">
        <v>1153</v>
      </c>
      <c r="Y163" s="52">
        <v>0</v>
      </c>
      <c r="DA163" s="63" t="s">
        <v>1563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>
        <v>0</v>
      </c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0</v>
      </c>
      <c r="M165" s="52">
        <v>0</v>
      </c>
      <c r="N165" s="52">
        <v>0</v>
      </c>
      <c r="O165" s="52">
        <v>0</v>
      </c>
      <c r="P165" s="52">
        <v>0</v>
      </c>
      <c r="Q165" s="52">
        <v>0</v>
      </c>
      <c r="R165" s="52">
        <v>1805</v>
      </c>
      <c r="S165" s="52">
        <v>3350</v>
      </c>
      <c r="T165" s="52">
        <v>3380</v>
      </c>
      <c r="U165" s="52">
        <v>7842</v>
      </c>
      <c r="V165" s="52">
        <v>10234</v>
      </c>
      <c r="W165" s="52">
        <v>6433</v>
      </c>
      <c r="X165" s="52">
        <v>4170</v>
      </c>
      <c r="Y165" s="52">
        <v>3404</v>
      </c>
      <c r="DA165" s="63" t="s">
        <v>1564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56</v>
      </c>
      <c r="S167" s="52">
        <v>91</v>
      </c>
      <c r="T167" s="52">
        <v>120</v>
      </c>
      <c r="U167" s="52">
        <v>294</v>
      </c>
      <c r="V167" s="52">
        <v>332</v>
      </c>
      <c r="W167" s="52">
        <v>247</v>
      </c>
      <c r="X167" s="52">
        <v>194</v>
      </c>
      <c r="Y167" s="52">
        <v>87</v>
      </c>
      <c r="DA167" s="63" t="s">
        <v>1565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41</v>
      </c>
      <c r="W168" s="52">
        <v>94</v>
      </c>
      <c r="X168" s="52">
        <v>41</v>
      </c>
      <c r="Y168" s="52">
        <v>33</v>
      </c>
      <c r="DA168" s="63" t="s">
        <v>1566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>
        <v>0</v>
      </c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0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0</v>
      </c>
      <c r="Q171" s="52">
        <v>0</v>
      </c>
      <c r="R171" s="52">
        <v>0</v>
      </c>
      <c r="S171" s="52">
        <v>0</v>
      </c>
      <c r="T171" s="52">
        <v>0</v>
      </c>
      <c r="U171" s="52">
        <v>169</v>
      </c>
      <c r="V171" s="52">
        <v>0</v>
      </c>
      <c r="W171" s="52">
        <v>1090</v>
      </c>
      <c r="X171" s="52">
        <v>0</v>
      </c>
      <c r="Y171" s="52">
        <v>134</v>
      </c>
      <c r="DA171" s="63" t="s">
        <v>1567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52">
        <v>1709</v>
      </c>
      <c r="S172" s="52">
        <v>3115</v>
      </c>
      <c r="T172" s="52">
        <v>4414</v>
      </c>
      <c r="U172" s="52">
        <v>7323</v>
      </c>
      <c r="V172" s="52">
        <v>8027</v>
      </c>
      <c r="W172" s="52">
        <v>4680</v>
      </c>
      <c r="X172" s="52">
        <v>4618</v>
      </c>
      <c r="Y172" s="52">
        <v>3479</v>
      </c>
      <c r="DA172" s="63" t="s">
        <v>1568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968</v>
      </c>
      <c r="S176" s="52">
        <v>1734</v>
      </c>
      <c r="T176" s="52">
        <v>2249</v>
      </c>
      <c r="U176" s="52">
        <v>4529</v>
      </c>
      <c r="V176" s="52">
        <v>4548</v>
      </c>
      <c r="W176" s="52">
        <v>3249</v>
      </c>
      <c r="X176" s="52">
        <v>3086</v>
      </c>
      <c r="Y176" s="52">
        <v>2783</v>
      </c>
      <c r="DA176" s="63" t="s">
        <v>1569</v>
      </c>
    </row>
    <row r="177" spans="1:105" ht="12" customHeight="1" x14ac:dyDescent="0.25">
      <c r="A177" s="109" t="s">
        <v>120</v>
      </c>
      <c r="B177" s="36">
        <v>0</v>
      </c>
      <c r="C177" s="36">
        <v>0</v>
      </c>
      <c r="D177" s="36">
        <v>0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6">
        <v>0</v>
      </c>
      <c r="K177" s="36">
        <v>0</v>
      </c>
      <c r="L177" s="36">
        <v>0</v>
      </c>
      <c r="M177" s="36">
        <v>0</v>
      </c>
      <c r="N177" s="36">
        <v>0</v>
      </c>
      <c r="O177" s="36">
        <v>0</v>
      </c>
      <c r="P177" s="36">
        <v>0</v>
      </c>
      <c r="Q177" s="36">
        <v>0</v>
      </c>
      <c r="R177" s="36">
        <v>791</v>
      </c>
      <c r="S177" s="36">
        <v>1485</v>
      </c>
      <c r="T177" s="36">
        <v>2300</v>
      </c>
      <c r="U177" s="36">
        <v>3258</v>
      </c>
      <c r="V177" s="36">
        <v>3863</v>
      </c>
      <c r="W177" s="36">
        <v>2836</v>
      </c>
      <c r="X177" s="36">
        <v>1744</v>
      </c>
      <c r="Y177" s="36">
        <v>965</v>
      </c>
      <c r="DA177" s="60" t="s">
        <v>1570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1571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1572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1573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1574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1575</v>
      </c>
    </row>
    <row r="7" spans="1:105" ht="12.95" customHeight="1" x14ac:dyDescent="0.25">
      <c r="A7" s="121" t="s">
        <v>92</v>
      </c>
      <c r="B7" s="122">
        <f t="shared" ref="B7:Y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1576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1577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1578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1579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1580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1581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1582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1583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1584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1585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1586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1587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1588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1589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1590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1591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63.490033638591044</v>
      </c>
      <c r="C24" s="117">
        <f t="shared" si="7"/>
        <v>62.263463034196079</v>
      </c>
      <c r="D24" s="117">
        <f t="shared" si="7"/>
        <v>65.085090804201513</v>
      </c>
      <c r="E24" s="117">
        <f t="shared" si="7"/>
        <v>71.189929675859503</v>
      </c>
      <c r="F24" s="117">
        <f t="shared" si="7"/>
        <v>68.818176949419382</v>
      </c>
      <c r="G24" s="117">
        <f t="shared" si="7"/>
        <v>66.555960550492301</v>
      </c>
      <c r="H24" s="117">
        <f t="shared" si="7"/>
        <v>43.700765933639801</v>
      </c>
      <c r="I24" s="117">
        <f t="shared" si="7"/>
        <v>44.941474820644892</v>
      </c>
      <c r="J24" s="117">
        <f t="shared" si="7"/>
        <v>41.949736027675584</v>
      </c>
      <c r="K24" s="117">
        <f t="shared" si="7"/>
        <v>43.897594165613576</v>
      </c>
      <c r="L24" s="117">
        <f t="shared" si="7"/>
        <v>42.833972794212364</v>
      </c>
      <c r="M24" s="117">
        <f t="shared" si="7"/>
        <v>46.812066664584322</v>
      </c>
      <c r="N24" s="117">
        <f t="shared" si="7"/>
        <v>45.85302082700796</v>
      </c>
      <c r="O24" s="117">
        <f t="shared" si="7"/>
        <v>39.14127817403692</v>
      </c>
      <c r="P24" s="117">
        <f t="shared" si="7"/>
        <v>36.771496038794133</v>
      </c>
      <c r="Q24" s="117">
        <f t="shared" si="7"/>
        <v>39.942573390273274</v>
      </c>
      <c r="R24" s="117">
        <f t="shared" ref="R24:V24" si="8">R25+R28+R30+R39</f>
        <v>41.062521756848099</v>
      </c>
      <c r="S24" s="117">
        <f t="shared" si="8"/>
        <v>35.967541508226375</v>
      </c>
      <c r="T24" s="117">
        <f t="shared" si="8"/>
        <v>28.140581411611844</v>
      </c>
      <c r="U24" s="117">
        <f t="shared" si="8"/>
        <v>29.293708687574426</v>
      </c>
      <c r="V24" s="117">
        <f t="shared" si="8"/>
        <v>29.366289955594141</v>
      </c>
      <c r="W24" s="117">
        <f t="shared" ref="W24:Y24" si="9">W25+W28+W30+W39</f>
        <v>31.80330641552424</v>
      </c>
      <c r="X24" s="117">
        <f t="shared" si="9"/>
        <v>34.905742212846448</v>
      </c>
      <c r="Y24" s="117">
        <f t="shared" si="9"/>
        <v>33.400540872176691</v>
      </c>
      <c r="DA24" s="129" t="s">
        <v>1592</v>
      </c>
    </row>
    <row r="25" spans="1:105" ht="12.95" customHeight="1" x14ac:dyDescent="0.25">
      <c r="A25" s="121" t="s">
        <v>57</v>
      </c>
      <c r="B25" s="122">
        <f t="shared" ref="B25:Q25" si="10">SUM(B26:B27)</f>
        <v>41.417592666383456</v>
      </c>
      <c r="C25" s="122">
        <f t="shared" si="10"/>
        <v>41.498893080513668</v>
      </c>
      <c r="D25" s="122">
        <f t="shared" si="10"/>
        <v>42.62180159609764</v>
      </c>
      <c r="E25" s="122">
        <f t="shared" si="10"/>
        <v>46.380710560644872</v>
      </c>
      <c r="F25" s="122">
        <f t="shared" si="10"/>
        <v>43.839788507456049</v>
      </c>
      <c r="G25" s="122">
        <f t="shared" si="10"/>
        <v>40.899134297943</v>
      </c>
      <c r="H25" s="122">
        <f t="shared" si="10"/>
        <v>22.099706911345251</v>
      </c>
      <c r="I25" s="122">
        <f t="shared" si="10"/>
        <v>22.45283234237278</v>
      </c>
      <c r="J25" s="122">
        <f t="shared" si="10"/>
        <v>20.368741598403435</v>
      </c>
      <c r="K25" s="122">
        <f t="shared" si="10"/>
        <v>22.486801683388286</v>
      </c>
      <c r="L25" s="122">
        <f t="shared" si="10"/>
        <v>20.217742103377692</v>
      </c>
      <c r="M25" s="122">
        <f t="shared" si="10"/>
        <v>23.777162482105425</v>
      </c>
      <c r="N25" s="122">
        <f t="shared" si="10"/>
        <v>22.849668311964649</v>
      </c>
      <c r="O25" s="122">
        <f t="shared" si="10"/>
        <v>18.66206643256843</v>
      </c>
      <c r="P25" s="122">
        <f t="shared" si="10"/>
        <v>16.692773137509725</v>
      </c>
      <c r="Q25" s="122">
        <f t="shared" si="10"/>
        <v>19.666956436860325</v>
      </c>
      <c r="R25" s="122">
        <f t="shared" ref="R25:V25" si="11">SUM(R26:R27)</f>
        <v>20.94127438928528</v>
      </c>
      <c r="S25" s="122">
        <f t="shared" si="11"/>
        <v>17.801007226387654</v>
      </c>
      <c r="T25" s="122">
        <f t="shared" si="11"/>
        <v>13.152760433479108</v>
      </c>
      <c r="U25" s="122">
        <f t="shared" si="11"/>
        <v>15.687110685868381</v>
      </c>
      <c r="V25" s="122">
        <f t="shared" si="11"/>
        <v>15.990245011499384</v>
      </c>
      <c r="W25" s="122">
        <f t="shared" ref="W25:Y25" si="12">SUM(W26:W27)</f>
        <v>17.093597519948663</v>
      </c>
      <c r="X25" s="122">
        <f t="shared" si="12"/>
        <v>19.170051485239764</v>
      </c>
      <c r="Y25" s="122">
        <f t="shared" si="12"/>
        <v>17.062983185730321</v>
      </c>
      <c r="DA25" s="130" t="s">
        <v>1593</v>
      </c>
    </row>
    <row r="26" spans="1:105" ht="12" customHeight="1" x14ac:dyDescent="0.25">
      <c r="A26" s="97" t="s">
        <v>74</v>
      </c>
      <c r="B26" s="98">
        <v>41.289089767299735</v>
      </c>
      <c r="C26" s="98">
        <v>41.345718564025013</v>
      </c>
      <c r="D26" s="98">
        <v>42.450190922782866</v>
      </c>
      <c r="E26" s="98">
        <v>46.202495667549009</v>
      </c>
      <c r="F26" s="98">
        <v>43.65484008890342</v>
      </c>
      <c r="G26" s="98">
        <v>40.728280346361885</v>
      </c>
      <c r="H26" s="98">
        <v>22.016415083324311</v>
      </c>
      <c r="I26" s="98">
        <v>22.37719087595703</v>
      </c>
      <c r="J26" s="98">
        <v>20.303867976576356</v>
      </c>
      <c r="K26" s="98">
        <v>22.409910799503827</v>
      </c>
      <c r="L26" s="98">
        <v>20.149694777804683</v>
      </c>
      <c r="M26" s="98">
        <v>23.683297037376686</v>
      </c>
      <c r="N26" s="98">
        <v>22.777542250455383</v>
      </c>
      <c r="O26" s="98">
        <v>18.591270999421734</v>
      </c>
      <c r="P26" s="98">
        <v>16.611076876525832</v>
      </c>
      <c r="Q26" s="98">
        <v>19.579407882642865</v>
      </c>
      <c r="R26" s="98">
        <v>20.847963685199893</v>
      </c>
      <c r="S26" s="98">
        <v>17.712159457349497</v>
      </c>
      <c r="T26" s="98">
        <v>13.09368969141109</v>
      </c>
      <c r="U26" s="98">
        <v>15.61643498614694</v>
      </c>
      <c r="V26" s="98">
        <v>15.916905512563293</v>
      </c>
      <c r="W26" s="98">
        <v>17.012802140059232</v>
      </c>
      <c r="X26" s="98">
        <v>19.076798509601606</v>
      </c>
      <c r="Y26" s="98">
        <v>16.97772762013949</v>
      </c>
      <c r="DA26" s="63" t="s">
        <v>1594</v>
      </c>
    </row>
    <row r="27" spans="1:105" ht="12" customHeight="1" x14ac:dyDescent="0.25">
      <c r="A27" s="97" t="s">
        <v>53</v>
      </c>
      <c r="B27" s="98">
        <v>0.12850289908372278</v>
      </c>
      <c r="C27" s="98">
        <v>0.15317451648865296</v>
      </c>
      <c r="D27" s="98">
        <v>0.17161067331477092</v>
      </c>
      <c r="E27" s="98">
        <v>0.17821489309586286</v>
      </c>
      <c r="F27" s="98">
        <v>0.18494841855262731</v>
      </c>
      <c r="G27" s="98">
        <v>0.17085395158111574</v>
      </c>
      <c r="H27" s="98">
        <v>8.3291828020941552E-2</v>
      </c>
      <c r="I27" s="98">
        <v>7.5641466415750605E-2</v>
      </c>
      <c r="J27" s="98">
        <v>6.4873621827080091E-2</v>
      </c>
      <c r="K27" s="98">
        <v>7.6890883884458278E-2</v>
      </c>
      <c r="L27" s="98">
        <v>6.8047325573008577E-2</v>
      </c>
      <c r="M27" s="98">
        <v>9.3865444728736688E-2</v>
      </c>
      <c r="N27" s="98">
        <v>7.2126061509265899E-2</v>
      </c>
      <c r="O27" s="98">
        <v>7.0795433146694883E-2</v>
      </c>
      <c r="P27" s="98">
        <v>8.1696260983893335E-2</v>
      </c>
      <c r="Q27" s="98">
        <v>8.7548554217460606E-2</v>
      </c>
      <c r="R27" s="98">
        <v>9.3310704085387636E-2</v>
      </c>
      <c r="S27" s="98">
        <v>8.8847769038158358E-2</v>
      </c>
      <c r="T27" s="98">
        <v>5.9070742068017802E-2</v>
      </c>
      <c r="U27" s="98">
        <v>7.0675699721440985E-2</v>
      </c>
      <c r="V27" s="98">
        <v>7.3339498936091624E-2</v>
      </c>
      <c r="W27" s="98">
        <v>8.0795379889429517E-2</v>
      </c>
      <c r="X27" s="98">
        <v>9.3252975638157945E-2</v>
      </c>
      <c r="Y27" s="98">
        <v>8.5255565590831431E-2</v>
      </c>
      <c r="DA27" s="63" t="s">
        <v>1595</v>
      </c>
    </row>
    <row r="28" spans="1:105" ht="12.95" customHeight="1" x14ac:dyDescent="0.25">
      <c r="A28" s="121" t="s">
        <v>92</v>
      </c>
      <c r="B28" s="122">
        <f t="shared" ref="B28:Y28" si="13">B29</f>
        <v>5.5652752720832295</v>
      </c>
      <c r="C28" s="122">
        <f t="shared" si="13"/>
        <v>4.766131563677078</v>
      </c>
      <c r="D28" s="122">
        <f t="shared" si="13"/>
        <v>4.5197223078328816</v>
      </c>
      <c r="E28" s="122">
        <f t="shared" si="13"/>
        <v>5.1860879210038249</v>
      </c>
      <c r="F28" s="122">
        <f t="shared" si="13"/>
        <v>4.6029681927804376</v>
      </c>
      <c r="G28" s="122">
        <f t="shared" si="13"/>
        <v>4.4572331066066768</v>
      </c>
      <c r="H28" s="122">
        <f t="shared" si="13"/>
        <v>4.6353823008639603</v>
      </c>
      <c r="I28" s="122">
        <f t="shared" si="13"/>
        <v>5.4096120907485474</v>
      </c>
      <c r="J28" s="122">
        <f t="shared" si="13"/>
        <v>5.7083943433664546</v>
      </c>
      <c r="K28" s="122">
        <f t="shared" si="13"/>
        <v>5.4598226072825735</v>
      </c>
      <c r="L28" s="122">
        <f t="shared" si="13"/>
        <v>6.0115040142340552</v>
      </c>
      <c r="M28" s="122">
        <f t="shared" si="13"/>
        <v>5.2584530659667506</v>
      </c>
      <c r="N28" s="122">
        <f t="shared" si="13"/>
        <v>6.3574940266413691</v>
      </c>
      <c r="O28" s="122">
        <f t="shared" si="13"/>
        <v>5.3289549360972996</v>
      </c>
      <c r="P28" s="122">
        <f t="shared" si="13"/>
        <v>4.9523171433596351</v>
      </c>
      <c r="Q28" s="122">
        <f t="shared" si="13"/>
        <v>5.2880165414240841</v>
      </c>
      <c r="R28" s="122">
        <f t="shared" si="13"/>
        <v>5.5976417190044332</v>
      </c>
      <c r="S28" s="122">
        <f t="shared" si="13"/>
        <v>4.5708400257795763</v>
      </c>
      <c r="T28" s="122">
        <f t="shared" si="13"/>
        <v>3.9771646667232918</v>
      </c>
      <c r="U28" s="122">
        <f t="shared" si="13"/>
        <v>3.2070018371692468</v>
      </c>
      <c r="V28" s="122">
        <f t="shared" si="13"/>
        <v>2.7095520487268274</v>
      </c>
      <c r="W28" s="122">
        <f t="shared" si="13"/>
        <v>2.9311122066016391</v>
      </c>
      <c r="X28" s="122">
        <f t="shared" si="13"/>
        <v>3.3862245169397558</v>
      </c>
      <c r="Y28" s="122">
        <f t="shared" si="13"/>
        <v>4.1809100763847109</v>
      </c>
      <c r="DA28" s="130" t="s">
        <v>1596</v>
      </c>
    </row>
    <row r="29" spans="1:105" ht="12" customHeight="1" x14ac:dyDescent="0.25">
      <c r="A29" s="97" t="s">
        <v>53</v>
      </c>
      <c r="B29" s="98">
        <v>5.5652752720832295</v>
      </c>
      <c r="C29" s="98">
        <v>4.766131563677078</v>
      </c>
      <c r="D29" s="98">
        <v>4.5197223078328816</v>
      </c>
      <c r="E29" s="98">
        <v>5.1860879210038249</v>
      </c>
      <c r="F29" s="98">
        <v>4.6029681927804376</v>
      </c>
      <c r="G29" s="98">
        <v>4.4572331066066768</v>
      </c>
      <c r="H29" s="98">
        <v>4.6353823008639603</v>
      </c>
      <c r="I29" s="98">
        <v>5.4096120907485474</v>
      </c>
      <c r="J29" s="98">
        <v>5.7083943433664546</v>
      </c>
      <c r="K29" s="98">
        <v>5.4598226072825735</v>
      </c>
      <c r="L29" s="98">
        <v>6.0115040142340552</v>
      </c>
      <c r="M29" s="98">
        <v>5.2584530659667506</v>
      </c>
      <c r="N29" s="98">
        <v>6.3574940266413691</v>
      </c>
      <c r="O29" s="98">
        <v>5.3289549360972996</v>
      </c>
      <c r="P29" s="98">
        <v>4.9523171433596351</v>
      </c>
      <c r="Q29" s="98">
        <v>5.2880165414240841</v>
      </c>
      <c r="R29" s="98">
        <v>5.5976417190044332</v>
      </c>
      <c r="S29" s="98">
        <v>4.5708400257795763</v>
      </c>
      <c r="T29" s="98">
        <v>3.9771646667232918</v>
      </c>
      <c r="U29" s="98">
        <v>3.2070018371692468</v>
      </c>
      <c r="V29" s="98">
        <v>2.7095520487268274</v>
      </c>
      <c r="W29" s="98">
        <v>2.9311122066016391</v>
      </c>
      <c r="X29" s="98">
        <v>3.3862245169397558</v>
      </c>
      <c r="Y29" s="98">
        <v>4.1809100763847109</v>
      </c>
      <c r="DA29" s="63" t="s">
        <v>1597</v>
      </c>
    </row>
    <row r="30" spans="1:105" ht="12" customHeight="1" x14ac:dyDescent="0.25">
      <c r="A30" s="121" t="s">
        <v>55</v>
      </c>
      <c r="B30" s="122">
        <v>11.328044200549289</v>
      </c>
      <c r="C30" s="122">
        <v>10.564564146104978</v>
      </c>
      <c r="D30" s="122">
        <v>12.292948697491207</v>
      </c>
      <c r="E30" s="122">
        <v>13.799389929691914</v>
      </c>
      <c r="F30" s="122">
        <v>14.367870200849383</v>
      </c>
      <c r="G30" s="122">
        <v>15.605792004405179</v>
      </c>
      <c r="H30" s="122">
        <v>12.71629919777477</v>
      </c>
      <c r="I30" s="122">
        <v>13.115309043914671</v>
      </c>
      <c r="J30" s="122">
        <v>12.320506856635394</v>
      </c>
      <c r="K30" s="122">
        <v>12.370910590448855</v>
      </c>
      <c r="L30" s="122">
        <v>12.884508652181029</v>
      </c>
      <c r="M30" s="122">
        <v>13.629036175425799</v>
      </c>
      <c r="N30" s="122">
        <v>12.807594378874537</v>
      </c>
      <c r="O30" s="122">
        <v>11.149477043433865</v>
      </c>
      <c r="P30" s="122">
        <v>10.858796423576425</v>
      </c>
      <c r="Q30" s="122">
        <v>11.007518146395727</v>
      </c>
      <c r="R30" s="122">
        <v>10.819691104022706</v>
      </c>
      <c r="S30" s="122">
        <v>10.210565865136353</v>
      </c>
      <c r="T30" s="122">
        <v>8.2941125514742193</v>
      </c>
      <c r="U30" s="122">
        <v>7.5334727249307214</v>
      </c>
      <c r="V30" s="122">
        <v>7.7658586985613693</v>
      </c>
      <c r="W30" s="122">
        <v>8.6483793619254303</v>
      </c>
      <c r="X30" s="122">
        <v>9.1488273875541744</v>
      </c>
      <c r="Y30" s="122">
        <v>9.0851812734351949</v>
      </c>
      <c r="DA30" s="130" t="s">
        <v>1598</v>
      </c>
    </row>
    <row r="31" spans="1:105" ht="12" customHeight="1" x14ac:dyDescent="0.25">
      <c r="A31" s="97" t="s">
        <v>141</v>
      </c>
      <c r="B31" s="98">
        <v>1.488942436023015</v>
      </c>
      <c r="C31" s="98">
        <v>1.4198026132611878</v>
      </c>
      <c r="D31" s="98">
        <v>1.4352463721879134</v>
      </c>
      <c r="E31" s="98">
        <v>1.418711560331483</v>
      </c>
      <c r="F31" s="98">
        <v>1.334300332124146</v>
      </c>
      <c r="G31" s="98">
        <v>1.3044642631743784</v>
      </c>
      <c r="H31" s="98">
        <v>1.0369008756573947</v>
      </c>
      <c r="I31" s="98">
        <v>0.93725220307584189</v>
      </c>
      <c r="J31" s="98">
        <v>0.89608872424658126</v>
      </c>
      <c r="K31" s="98">
        <v>0.84380715915438753</v>
      </c>
      <c r="L31" s="98">
        <v>0.85136074792225291</v>
      </c>
      <c r="M31" s="98">
        <v>0.84266870779716307</v>
      </c>
      <c r="N31" s="98">
        <v>0.82053870215794855</v>
      </c>
      <c r="O31" s="98">
        <v>0.78722648268629436</v>
      </c>
      <c r="P31" s="98">
        <v>0.7992639054587557</v>
      </c>
      <c r="Q31" s="98">
        <v>0.74071542701469339</v>
      </c>
      <c r="R31" s="98">
        <v>0.67453407771485341</v>
      </c>
      <c r="S31" s="98">
        <v>0.56771055246016888</v>
      </c>
      <c r="T31" s="98">
        <v>0.43177338166646112</v>
      </c>
      <c r="U31" s="98">
        <v>0.37257638690836187</v>
      </c>
      <c r="V31" s="98">
        <v>0.34556626866441215</v>
      </c>
      <c r="W31" s="98">
        <v>0.46930413787507502</v>
      </c>
      <c r="X31" s="98">
        <v>0.51874795814934982</v>
      </c>
      <c r="Y31" s="98">
        <v>0.47697248387930513</v>
      </c>
      <c r="DA31" s="63" t="s">
        <v>1599</v>
      </c>
    </row>
    <row r="32" spans="1:105" ht="12" customHeight="1" x14ac:dyDescent="0.25">
      <c r="A32" s="97" t="s">
        <v>140</v>
      </c>
      <c r="B32" s="98">
        <v>5.0309391405997099E-2</v>
      </c>
      <c r="C32" s="98">
        <v>5.3830563367889925E-2</v>
      </c>
      <c r="D32" s="98">
        <v>5.5109453080974063E-2</v>
      </c>
      <c r="E32" s="98">
        <v>5.0969502304779826E-2</v>
      </c>
      <c r="F32" s="98">
        <v>3.9437150816188822E-2</v>
      </c>
      <c r="G32" s="98">
        <v>3.232064244237557E-2</v>
      </c>
      <c r="H32" s="98">
        <v>2.2336319822138392E-2</v>
      </c>
      <c r="I32" s="98">
        <v>1.9071111875569625E-2</v>
      </c>
      <c r="J32" s="98">
        <v>1.9746523794996647E-2</v>
      </c>
      <c r="K32" s="98">
        <v>1.8276980047297713E-2</v>
      </c>
      <c r="L32" s="98">
        <v>2.1928051021353437E-2</v>
      </c>
      <c r="M32" s="98">
        <v>2.2153027750359149E-2</v>
      </c>
      <c r="N32" s="98">
        <v>2.9937692775573333E-2</v>
      </c>
      <c r="O32" s="98">
        <v>8.1356828614674553E-2</v>
      </c>
      <c r="P32" s="98">
        <v>0.1012157845530357</v>
      </c>
      <c r="Q32" s="98">
        <v>0.10910352195152911</v>
      </c>
      <c r="R32" s="98">
        <v>0.10463539795198558</v>
      </c>
      <c r="S32" s="98">
        <v>9.9264717730412816E-2</v>
      </c>
      <c r="T32" s="98">
        <v>7.5440024094235184E-2</v>
      </c>
      <c r="U32" s="98">
        <v>4.9628533400265469E-2</v>
      </c>
      <c r="V32" s="98">
        <v>3.2466363316746231E-2</v>
      </c>
      <c r="W32" s="98">
        <v>4.7675853726235465E-2</v>
      </c>
      <c r="X32" s="98">
        <v>6.3500647093496926E-2</v>
      </c>
      <c r="Y32" s="98">
        <v>7.28873303856509E-2</v>
      </c>
      <c r="DA32" s="63" t="s">
        <v>1600</v>
      </c>
    </row>
    <row r="33" spans="1:105" ht="12" customHeight="1" x14ac:dyDescent="0.25">
      <c r="A33" s="100" t="s">
        <v>50</v>
      </c>
      <c r="B33" s="101">
        <v>1.4221582898955448E-2</v>
      </c>
      <c r="C33" s="101">
        <v>1.4705106804736707E-2</v>
      </c>
      <c r="D33" s="101">
        <v>2.3366554922142967E-2</v>
      </c>
      <c r="E33" s="101">
        <v>2.4919172612641979E-2</v>
      </c>
      <c r="F33" s="101">
        <v>1.7393838786366404E-2</v>
      </c>
      <c r="G33" s="101">
        <v>1.5768807398812115E-2</v>
      </c>
      <c r="H33" s="101">
        <v>9.9040238440993231E-3</v>
      </c>
      <c r="I33" s="101">
        <v>6.989465634797032E-3</v>
      </c>
      <c r="J33" s="101">
        <v>7.2400876724055159E-3</v>
      </c>
      <c r="K33" s="101">
        <v>6.6187005606663327E-3</v>
      </c>
      <c r="L33" s="101">
        <v>7.0371150689008694E-3</v>
      </c>
      <c r="M33" s="101">
        <v>7.03238394359518E-3</v>
      </c>
      <c r="N33" s="101">
        <v>6.5588786467879467E-3</v>
      </c>
      <c r="O33" s="101">
        <v>1.1762667835968126E-2</v>
      </c>
      <c r="P33" s="101">
        <v>1.4662484706732945E-2</v>
      </c>
      <c r="Q33" s="101">
        <v>4.1618246144908527E-2</v>
      </c>
      <c r="R33" s="101">
        <v>4.5580936096506153E-2</v>
      </c>
      <c r="S33" s="101">
        <v>5.0316083631741435E-2</v>
      </c>
      <c r="T33" s="101">
        <v>2.7812517919558761E-2</v>
      </c>
      <c r="U33" s="101">
        <v>7.2677257502090937E-3</v>
      </c>
      <c r="V33" s="101">
        <v>2.0578362110872375E-3</v>
      </c>
      <c r="W33" s="101">
        <v>5.7415857176434781E-3</v>
      </c>
      <c r="X33" s="101">
        <v>6.8290618969236716E-3</v>
      </c>
      <c r="Y33" s="101">
        <v>4.5532222494608842E-3</v>
      </c>
      <c r="DA33" s="131" t="s">
        <v>1601</v>
      </c>
    </row>
    <row r="34" spans="1:105" ht="12" customHeight="1" x14ac:dyDescent="0.25">
      <c r="A34" s="103" t="s">
        <v>52</v>
      </c>
      <c r="B34" s="104">
        <v>3.6087808507041651E-2</v>
      </c>
      <c r="C34" s="104">
        <v>3.9125456563153214E-2</v>
      </c>
      <c r="D34" s="104">
        <v>3.1742898158831093E-2</v>
      </c>
      <c r="E34" s="104">
        <v>2.6050329692137851E-2</v>
      </c>
      <c r="F34" s="104">
        <v>2.2043312029822418E-2</v>
      </c>
      <c r="G34" s="104">
        <v>1.6551835043563456E-2</v>
      </c>
      <c r="H34" s="104">
        <v>1.2432295978039069E-2</v>
      </c>
      <c r="I34" s="104">
        <v>1.2081646240772594E-2</v>
      </c>
      <c r="J34" s="104">
        <v>1.2506436122591133E-2</v>
      </c>
      <c r="K34" s="104">
        <v>1.1658279486631382E-2</v>
      </c>
      <c r="L34" s="104">
        <v>1.4890935952452569E-2</v>
      </c>
      <c r="M34" s="104">
        <v>1.5120643806763968E-2</v>
      </c>
      <c r="N34" s="104">
        <v>2.3378814128785386E-2</v>
      </c>
      <c r="O34" s="104">
        <v>6.9594160778706435E-2</v>
      </c>
      <c r="P34" s="104">
        <v>8.6553299846302764E-2</v>
      </c>
      <c r="Q34" s="104">
        <v>6.7485275806620587E-2</v>
      </c>
      <c r="R34" s="104">
        <v>5.9054461855479426E-2</v>
      </c>
      <c r="S34" s="104">
        <v>4.8948634098671374E-2</v>
      </c>
      <c r="T34" s="104">
        <v>4.7627506174676426E-2</v>
      </c>
      <c r="U34" s="104">
        <v>4.2360807650056377E-2</v>
      </c>
      <c r="V34" s="104">
        <v>3.0408527105658993E-2</v>
      </c>
      <c r="W34" s="104">
        <v>4.1934268008591985E-2</v>
      </c>
      <c r="X34" s="104">
        <v>5.6671585196573247E-2</v>
      </c>
      <c r="Y34" s="104">
        <v>6.8334108136190022E-2</v>
      </c>
      <c r="DA34" s="132" t="s">
        <v>1602</v>
      </c>
    </row>
    <row r="35" spans="1:105" ht="12" customHeight="1" x14ac:dyDescent="0.25">
      <c r="A35" s="106" t="s">
        <v>122</v>
      </c>
      <c r="B35" s="101">
        <v>4.3262916260763153E-2</v>
      </c>
      <c r="C35" s="101">
        <v>5.4932780468414377E-2</v>
      </c>
      <c r="D35" s="101">
        <v>5.2477723320568825E-2</v>
      </c>
      <c r="E35" s="101">
        <v>4.85762511815701E-2</v>
      </c>
      <c r="F35" s="101">
        <v>4.2113340027458923E-2</v>
      </c>
      <c r="G35" s="101">
        <v>3.547013534671755E-2</v>
      </c>
      <c r="H35" s="101">
        <v>3.2950175382321291E-2</v>
      </c>
      <c r="I35" s="101">
        <v>2.847396476834145E-2</v>
      </c>
      <c r="J35" s="101">
        <v>1.9538158983906932E-2</v>
      </c>
      <c r="K35" s="101">
        <v>1.4184108161680455E-2</v>
      </c>
      <c r="L35" s="101">
        <v>1.318326421668147E-2</v>
      </c>
      <c r="M35" s="101">
        <v>1.1884420151102488E-2</v>
      </c>
      <c r="N35" s="101">
        <v>8.1805903893167782E-3</v>
      </c>
      <c r="O35" s="101">
        <v>0.23621560353028756</v>
      </c>
      <c r="P35" s="101">
        <v>0.31571953048154083</v>
      </c>
      <c r="Q35" s="101">
        <v>0.31776445451902391</v>
      </c>
      <c r="R35" s="101">
        <v>0.31452522491994722</v>
      </c>
      <c r="S35" s="101">
        <v>0.30699813414012456</v>
      </c>
      <c r="T35" s="101">
        <v>0.26112952900680836</v>
      </c>
      <c r="U35" s="101">
        <v>0.25453995501404186</v>
      </c>
      <c r="V35" s="101">
        <v>0.17860461200589348</v>
      </c>
      <c r="W35" s="101">
        <v>0.59955883274228206</v>
      </c>
      <c r="X35" s="101">
        <v>0.5489467404380709</v>
      </c>
      <c r="Y35" s="101">
        <v>0.58923345421431406</v>
      </c>
      <c r="DA35" s="131" t="s">
        <v>1603</v>
      </c>
    </row>
    <row r="36" spans="1:105" ht="12" customHeight="1" x14ac:dyDescent="0.25">
      <c r="A36" s="107" t="s">
        <v>121</v>
      </c>
      <c r="B36" s="104">
        <v>9.7455294568595132</v>
      </c>
      <c r="C36" s="104">
        <v>9.0359981890074863</v>
      </c>
      <c r="D36" s="104">
        <v>10.750115148901751</v>
      </c>
      <c r="E36" s="104">
        <v>12.281132615874082</v>
      </c>
      <c r="F36" s="104">
        <v>12.952019377881589</v>
      </c>
      <c r="G36" s="104">
        <v>14.233536963441708</v>
      </c>
      <c r="H36" s="104">
        <v>11.624111826912916</v>
      </c>
      <c r="I36" s="104">
        <v>12.130511764194917</v>
      </c>
      <c r="J36" s="104">
        <v>11.385133449609908</v>
      </c>
      <c r="K36" s="104">
        <v>11.49464234308549</v>
      </c>
      <c r="L36" s="104">
        <v>11.998036589020742</v>
      </c>
      <c r="M36" s="104">
        <v>12.752330019727175</v>
      </c>
      <c r="N36" s="104">
        <v>11.948937393551699</v>
      </c>
      <c r="O36" s="104">
        <v>10.044678128602609</v>
      </c>
      <c r="P36" s="104">
        <v>9.6425972030830938</v>
      </c>
      <c r="Q36" s="104">
        <v>9.8399347429104811</v>
      </c>
      <c r="R36" s="104">
        <v>9.7259964034359196</v>
      </c>
      <c r="S36" s="104">
        <v>9.236592460805646</v>
      </c>
      <c r="T36" s="104">
        <v>7.5257696167067145</v>
      </c>
      <c r="U36" s="104">
        <v>6.8567278496080517</v>
      </c>
      <c r="V36" s="104">
        <v>7.2092214545743172</v>
      </c>
      <c r="W36" s="104">
        <v>7.5318405375818376</v>
      </c>
      <c r="X36" s="104">
        <v>8.0176320418732576</v>
      </c>
      <c r="Y36" s="104">
        <v>7.9460880049559242</v>
      </c>
      <c r="DA36" s="132" t="s">
        <v>1604</v>
      </c>
    </row>
    <row r="37" spans="1:105" ht="12" customHeight="1" x14ac:dyDescent="0.25">
      <c r="A37" s="108" t="s">
        <v>53</v>
      </c>
      <c r="B37" s="98">
        <v>2.5718808700798785</v>
      </c>
      <c r="C37" s="98">
        <v>2.1880574198752196</v>
      </c>
      <c r="D37" s="98">
        <v>3.6235640838114649</v>
      </c>
      <c r="E37" s="98">
        <v>4.9696868639116856</v>
      </c>
      <c r="F37" s="98">
        <v>5.0387455144378759</v>
      </c>
      <c r="G37" s="98">
        <v>6.3926564605131135</v>
      </c>
      <c r="H37" s="98">
        <v>4.8211214133279023</v>
      </c>
      <c r="I37" s="98">
        <v>4.3180138373361325</v>
      </c>
      <c r="J37" s="98">
        <v>3.9156392546934504</v>
      </c>
      <c r="K37" s="98">
        <v>3.9415725238900401</v>
      </c>
      <c r="L37" s="98">
        <v>3.7146453141893261</v>
      </c>
      <c r="M37" s="98">
        <v>3.9801003855483961</v>
      </c>
      <c r="N37" s="98">
        <v>2.8052785700107661</v>
      </c>
      <c r="O37" s="98">
        <v>0.6726700218715278</v>
      </c>
      <c r="P37" s="98">
        <v>0.29111078759529507</v>
      </c>
      <c r="Q37" s="98">
        <v>0.78329525234591002</v>
      </c>
      <c r="R37" s="98">
        <v>1.0987905115803489</v>
      </c>
      <c r="S37" s="98">
        <v>1.6455735839829866</v>
      </c>
      <c r="T37" s="98">
        <v>1.0533518897434186</v>
      </c>
      <c r="U37" s="98">
        <v>0.75205329078038774</v>
      </c>
      <c r="V37" s="98">
        <v>0.95471970446203003</v>
      </c>
      <c r="W37" s="98">
        <v>0.74379494299113524</v>
      </c>
      <c r="X37" s="98">
        <v>0.63199940078855177</v>
      </c>
      <c r="Y37" s="98">
        <v>0.26131121675981966</v>
      </c>
      <c r="DA37" s="63" t="s">
        <v>1605</v>
      </c>
    </row>
    <row r="38" spans="1:105" ht="12" customHeight="1" x14ac:dyDescent="0.25">
      <c r="A38" s="108" t="s">
        <v>52</v>
      </c>
      <c r="B38" s="98">
        <v>7.1736485867796347</v>
      </c>
      <c r="C38" s="98">
        <v>6.8479407691322658</v>
      </c>
      <c r="D38" s="98">
        <v>7.1265510650902852</v>
      </c>
      <c r="E38" s="98">
        <v>7.3114457519623963</v>
      </c>
      <c r="F38" s="98">
        <v>7.9132738634437132</v>
      </c>
      <c r="G38" s="98">
        <v>7.8408805029285951</v>
      </c>
      <c r="H38" s="98">
        <v>6.8029904135850146</v>
      </c>
      <c r="I38" s="98">
        <v>7.8124979268587857</v>
      </c>
      <c r="J38" s="98">
        <v>7.4694941949164582</v>
      </c>
      <c r="K38" s="98">
        <v>7.55306981919545</v>
      </c>
      <c r="L38" s="98">
        <v>8.2833912748314162</v>
      </c>
      <c r="M38" s="98">
        <v>8.77222963417878</v>
      </c>
      <c r="N38" s="98">
        <v>9.1436588235409317</v>
      </c>
      <c r="O38" s="98">
        <v>9.3720081067310819</v>
      </c>
      <c r="P38" s="98">
        <v>9.3514864154877984</v>
      </c>
      <c r="Q38" s="98">
        <v>9.0566394905645708</v>
      </c>
      <c r="R38" s="98">
        <v>8.6272058918555707</v>
      </c>
      <c r="S38" s="98">
        <v>7.5910188768226599</v>
      </c>
      <c r="T38" s="98">
        <v>6.4724177269632959</v>
      </c>
      <c r="U38" s="98">
        <v>6.1046745588276643</v>
      </c>
      <c r="V38" s="98">
        <v>6.2545017501122873</v>
      </c>
      <c r="W38" s="98">
        <v>6.7880455945907023</v>
      </c>
      <c r="X38" s="98">
        <v>7.3856326410847064</v>
      </c>
      <c r="Y38" s="98">
        <v>7.6847767881961042</v>
      </c>
      <c r="DA38" s="63" t="s">
        <v>1606</v>
      </c>
    </row>
    <row r="39" spans="1:105" ht="12" customHeight="1" x14ac:dyDescent="0.25">
      <c r="A39" s="121" t="s">
        <v>54</v>
      </c>
      <c r="B39" s="122">
        <v>5.1791214995750767</v>
      </c>
      <c r="C39" s="122">
        <v>5.4338742439003518</v>
      </c>
      <c r="D39" s="122">
        <v>5.6506182027797855</v>
      </c>
      <c r="E39" s="122">
        <v>5.8237412645188922</v>
      </c>
      <c r="F39" s="122">
        <v>6.0075500483335134</v>
      </c>
      <c r="G39" s="122">
        <v>5.5938011415374342</v>
      </c>
      <c r="H39" s="122">
        <v>4.2493775236558262</v>
      </c>
      <c r="I39" s="122">
        <v>3.9637213436088987</v>
      </c>
      <c r="J39" s="122">
        <v>3.5520932292703007</v>
      </c>
      <c r="K39" s="122">
        <v>3.580059284493863</v>
      </c>
      <c r="L39" s="122">
        <v>3.7202180244195873</v>
      </c>
      <c r="M39" s="122">
        <v>4.1474149410863452</v>
      </c>
      <c r="N39" s="122">
        <v>3.8382641095274099</v>
      </c>
      <c r="O39" s="122">
        <v>4.0007797619373209</v>
      </c>
      <c r="P39" s="122">
        <v>4.267609334348343</v>
      </c>
      <c r="Q39" s="122">
        <v>3.9800822655931416</v>
      </c>
      <c r="R39" s="122">
        <v>3.7039145445356816</v>
      </c>
      <c r="S39" s="122">
        <v>3.3851283909227923</v>
      </c>
      <c r="T39" s="122">
        <v>2.7165437599352233</v>
      </c>
      <c r="U39" s="122">
        <v>2.8661234396060769</v>
      </c>
      <c r="V39" s="122">
        <v>2.9006341968065597</v>
      </c>
      <c r="W39" s="122">
        <v>3.1302173270485047</v>
      </c>
      <c r="X39" s="122">
        <v>3.2006388231127576</v>
      </c>
      <c r="Y39" s="122">
        <v>3.0714663366264636</v>
      </c>
      <c r="DA39" s="130" t="s">
        <v>1607</v>
      </c>
    </row>
    <row r="40" spans="1:105" ht="12" customHeight="1" x14ac:dyDescent="0.25">
      <c r="A40" s="97" t="s">
        <v>50</v>
      </c>
      <c r="B40" s="98">
        <v>4.072252132770255</v>
      </c>
      <c r="C40" s="98">
        <v>4.0203355170652912</v>
      </c>
      <c r="D40" s="98">
        <v>4.0500389034362225</v>
      </c>
      <c r="E40" s="98">
        <v>4.2096447338804097</v>
      </c>
      <c r="F40" s="98">
        <v>4.2230203244516238</v>
      </c>
      <c r="G40" s="98">
        <v>3.8711666131813507</v>
      </c>
      <c r="H40" s="98">
        <v>2.8471521252671166</v>
      </c>
      <c r="I40" s="98">
        <v>2.7499987619760962</v>
      </c>
      <c r="J40" s="98">
        <v>2.4774502679512134</v>
      </c>
      <c r="K40" s="98">
        <v>2.4413053577916246</v>
      </c>
      <c r="L40" s="98">
        <v>2.5572657705286632</v>
      </c>
      <c r="M40" s="98">
        <v>2.788568719725049</v>
      </c>
      <c r="N40" s="98">
        <v>2.8035008457721577</v>
      </c>
      <c r="O40" s="98">
        <v>2.799474453263568</v>
      </c>
      <c r="P40" s="98">
        <v>2.75786327826403</v>
      </c>
      <c r="Q40" s="98">
        <v>2.6862638269244057</v>
      </c>
      <c r="R40" s="98">
        <v>2.4937038709681891</v>
      </c>
      <c r="S40" s="98">
        <v>2.1881841425326294</v>
      </c>
      <c r="T40" s="98">
        <v>1.8262194976034249</v>
      </c>
      <c r="U40" s="98">
        <v>1.8146188779083008</v>
      </c>
      <c r="V40" s="98">
        <v>1.6770895428129491</v>
      </c>
      <c r="W40" s="98">
        <v>1.895695807076113</v>
      </c>
      <c r="X40" s="98">
        <v>2.0156996134199932</v>
      </c>
      <c r="Y40" s="98">
        <v>2.149458810529044</v>
      </c>
      <c r="DA40" s="63" t="s">
        <v>1608</v>
      </c>
    </row>
    <row r="41" spans="1:105" ht="12" customHeight="1" x14ac:dyDescent="0.25">
      <c r="A41" s="109" t="s">
        <v>120</v>
      </c>
      <c r="B41" s="33">
        <v>1.1068693668048217</v>
      </c>
      <c r="C41" s="33">
        <v>1.4135387268350608</v>
      </c>
      <c r="D41" s="33">
        <v>1.6005792993435635</v>
      </c>
      <c r="E41" s="33">
        <v>1.6140965306384827</v>
      </c>
      <c r="F41" s="33">
        <v>1.7845297238818894</v>
      </c>
      <c r="G41" s="33">
        <v>1.7226345283560838</v>
      </c>
      <c r="H41" s="33">
        <v>1.4022253983887094</v>
      </c>
      <c r="I41" s="33">
        <v>1.2137225816328026</v>
      </c>
      <c r="J41" s="33">
        <v>1.0746429613190875</v>
      </c>
      <c r="K41" s="33">
        <v>1.1387539267022384</v>
      </c>
      <c r="L41" s="33">
        <v>1.162952253890924</v>
      </c>
      <c r="M41" s="33">
        <v>1.3588462213612962</v>
      </c>
      <c r="N41" s="33">
        <v>1.0347632637552524</v>
      </c>
      <c r="O41" s="33">
        <v>1.2013053086737531</v>
      </c>
      <c r="P41" s="33">
        <v>1.5097460560843134</v>
      </c>
      <c r="Q41" s="33">
        <v>1.2938184386687359</v>
      </c>
      <c r="R41" s="33">
        <v>1.2102106735674922</v>
      </c>
      <c r="S41" s="33">
        <v>1.1969442483901629</v>
      </c>
      <c r="T41" s="33">
        <v>0.8903242623317984</v>
      </c>
      <c r="U41" s="33">
        <v>1.0515045616977758</v>
      </c>
      <c r="V41" s="33">
        <v>1.2235446539936108</v>
      </c>
      <c r="W41" s="33">
        <v>1.234521519972392</v>
      </c>
      <c r="X41" s="33">
        <v>1.1849392096927645</v>
      </c>
      <c r="Y41" s="33">
        <v>0.92200752609741943</v>
      </c>
      <c r="DA41" s="60" t="s">
        <v>1609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189.33494807029828</v>
      </c>
      <c r="C43" s="117">
        <f t="shared" si="14"/>
        <v>187.41612670833095</v>
      </c>
      <c r="D43" s="117">
        <f t="shared" si="14"/>
        <v>193.74659381752139</v>
      </c>
      <c r="E43" s="117">
        <f t="shared" si="14"/>
        <v>202.37862032282342</v>
      </c>
      <c r="F43" s="117">
        <f t="shared" si="14"/>
        <v>185.34633451091713</v>
      </c>
      <c r="G43" s="117">
        <f t="shared" si="14"/>
        <v>171.55710512866648</v>
      </c>
      <c r="H43" s="117">
        <f t="shared" si="14"/>
        <v>193.62056628492536</v>
      </c>
      <c r="I43" s="117">
        <f t="shared" si="14"/>
        <v>194.26415295770749</v>
      </c>
      <c r="J43" s="117">
        <f t="shared" si="14"/>
        <v>184.42847655569415</v>
      </c>
      <c r="K43" s="117">
        <f t="shared" si="14"/>
        <v>195.19719090467754</v>
      </c>
      <c r="L43" s="117">
        <f t="shared" si="14"/>
        <v>177.30556829914261</v>
      </c>
      <c r="M43" s="117">
        <f t="shared" si="14"/>
        <v>187.40741229589901</v>
      </c>
      <c r="N43" s="117">
        <f t="shared" si="14"/>
        <v>181.77169917004818</v>
      </c>
      <c r="O43" s="117">
        <f t="shared" si="14"/>
        <v>148.7949254194952</v>
      </c>
      <c r="P43" s="117">
        <f t="shared" si="14"/>
        <v>137.88545715265704</v>
      </c>
      <c r="Q43" s="117">
        <f t="shared" si="14"/>
        <v>152.51873800713068</v>
      </c>
      <c r="R43" s="117">
        <f t="shared" ref="R43:V43" si="15">R44+R47+R49+R58</f>
        <v>152.71936779956872</v>
      </c>
      <c r="S43" s="117">
        <f t="shared" si="15"/>
        <v>150.71612860020872</v>
      </c>
      <c r="T43" s="117">
        <f t="shared" si="15"/>
        <v>124.74064140680595</v>
      </c>
      <c r="U43" s="117">
        <f t="shared" si="15"/>
        <v>130.56340749435191</v>
      </c>
      <c r="V43" s="117">
        <f t="shared" si="15"/>
        <v>127.2329279818442</v>
      </c>
      <c r="W43" s="117">
        <f t="shared" ref="W43:Y43" si="16">W44+W47+W49+W58</f>
        <v>114.61758068896836</v>
      </c>
      <c r="X43" s="117">
        <f t="shared" si="16"/>
        <v>119.24560964234117</v>
      </c>
      <c r="Y43" s="117">
        <f t="shared" si="16"/>
        <v>106.64803721468691</v>
      </c>
      <c r="DA43" s="129" t="s">
        <v>1610</v>
      </c>
    </row>
    <row r="44" spans="1:105" ht="12.95" customHeight="1" x14ac:dyDescent="0.25">
      <c r="A44" s="121" t="s">
        <v>57</v>
      </c>
      <c r="B44" s="122">
        <f t="shared" ref="B44:Q44" si="17">SUM(B45:B46)</f>
        <v>126.50447542142761</v>
      </c>
      <c r="C44" s="122">
        <f t="shared" si="17"/>
        <v>127.90738812169569</v>
      </c>
      <c r="D44" s="122">
        <f t="shared" si="17"/>
        <v>130.70855667458267</v>
      </c>
      <c r="E44" s="122">
        <f t="shared" si="17"/>
        <v>133.16738632949742</v>
      </c>
      <c r="F44" s="122">
        <f t="shared" si="17"/>
        <v>115.47019322283833</v>
      </c>
      <c r="G44" s="122">
        <f t="shared" si="17"/>
        <v>96.088442151585525</v>
      </c>
      <c r="H44" s="122">
        <f t="shared" si="17"/>
        <v>113.97920524739241</v>
      </c>
      <c r="I44" s="122">
        <f t="shared" si="17"/>
        <v>104.27346215327172</v>
      </c>
      <c r="J44" s="122">
        <f t="shared" si="17"/>
        <v>90.822495071742864</v>
      </c>
      <c r="K44" s="122">
        <f t="shared" si="17"/>
        <v>101.12219673304135</v>
      </c>
      <c r="L44" s="122">
        <f t="shared" si="17"/>
        <v>82.582467323429725</v>
      </c>
      <c r="M44" s="122">
        <f t="shared" si="17"/>
        <v>94.983969555244613</v>
      </c>
      <c r="N44" s="122">
        <f t="shared" si="17"/>
        <v>91.712428751801284</v>
      </c>
      <c r="O44" s="122">
        <f t="shared" si="17"/>
        <v>72.001040207750577</v>
      </c>
      <c r="P44" s="122">
        <f t="shared" si="17"/>
        <v>63.823215180641704</v>
      </c>
      <c r="Q44" s="122">
        <f t="shared" si="17"/>
        <v>77.281683225038734</v>
      </c>
      <c r="R44" s="122">
        <f t="shared" ref="R44:V44" si="18">SUM(R45:R46)</f>
        <v>77.119399154243695</v>
      </c>
      <c r="S44" s="122">
        <f t="shared" si="18"/>
        <v>77.228537273886261</v>
      </c>
      <c r="T44" s="122">
        <f t="shared" si="18"/>
        <v>60.032477193684791</v>
      </c>
      <c r="U44" s="122">
        <f t="shared" si="18"/>
        <v>68.433661672892057</v>
      </c>
      <c r="V44" s="122">
        <f t="shared" si="18"/>
        <v>67.966864363725009</v>
      </c>
      <c r="W44" s="122">
        <f t="shared" ref="W44:Y44" si="19">SUM(W45:W46)</f>
        <v>57.245749966502188</v>
      </c>
      <c r="X44" s="122">
        <f t="shared" si="19"/>
        <v>62.601012555985669</v>
      </c>
      <c r="Y44" s="122">
        <f t="shared" si="19"/>
        <v>50.26440828915414</v>
      </c>
      <c r="DA44" s="130" t="s">
        <v>1611</v>
      </c>
    </row>
    <row r="45" spans="1:105" ht="12" customHeight="1" x14ac:dyDescent="0.25">
      <c r="A45" s="97" t="s">
        <v>211</v>
      </c>
      <c r="B45" s="98">
        <v>126.13134764953548</v>
      </c>
      <c r="C45" s="98">
        <v>127.45780415672024</v>
      </c>
      <c r="D45" s="98">
        <v>130.20853308340122</v>
      </c>
      <c r="E45" s="98">
        <v>132.68094940748909</v>
      </c>
      <c r="F45" s="98">
        <v>115.00606439469665</v>
      </c>
      <c r="G45" s="98">
        <v>95.703301630552019</v>
      </c>
      <c r="H45" s="98">
        <v>113.56129103824748</v>
      </c>
      <c r="I45" s="98">
        <v>103.92640600885215</v>
      </c>
      <c r="J45" s="98">
        <v>90.533921304806171</v>
      </c>
      <c r="K45" s="98">
        <v>100.77773335788206</v>
      </c>
      <c r="L45" s="98">
        <v>82.307469333336513</v>
      </c>
      <c r="M45" s="98">
        <v>94.614936717360834</v>
      </c>
      <c r="N45" s="98">
        <v>91.42841483996267</v>
      </c>
      <c r="O45" s="98">
        <v>71.734506054503299</v>
      </c>
      <c r="P45" s="98">
        <v>63.517300437522387</v>
      </c>
      <c r="Q45" s="98">
        <v>76.941807424765159</v>
      </c>
      <c r="R45" s="98">
        <v>76.777525498840319</v>
      </c>
      <c r="S45" s="98">
        <v>76.841296685311605</v>
      </c>
      <c r="T45" s="98">
        <v>59.76082449603512</v>
      </c>
      <c r="U45" s="98">
        <v>68.118758956721123</v>
      </c>
      <c r="V45" s="98">
        <v>67.644539982803096</v>
      </c>
      <c r="W45" s="98">
        <v>56.962988439858563</v>
      </c>
      <c r="X45" s="98">
        <v>62.277395624343143</v>
      </c>
      <c r="Y45" s="98">
        <v>49.992934938377765</v>
      </c>
      <c r="DA45" s="63" t="s">
        <v>1612</v>
      </c>
    </row>
    <row r="46" spans="1:105" ht="12" customHeight="1" x14ac:dyDescent="0.25">
      <c r="A46" s="97" t="s">
        <v>53</v>
      </c>
      <c r="B46" s="98">
        <v>0.37312777189213353</v>
      </c>
      <c r="C46" s="98">
        <v>0.44958396497545167</v>
      </c>
      <c r="D46" s="98">
        <v>0.50002359118145256</v>
      </c>
      <c r="E46" s="98">
        <v>0.48643692200831917</v>
      </c>
      <c r="F46" s="98">
        <v>0.46412882814167561</v>
      </c>
      <c r="G46" s="98">
        <v>0.38514052103350277</v>
      </c>
      <c r="H46" s="98">
        <v>0.41791420914493282</v>
      </c>
      <c r="I46" s="98">
        <v>0.34705614441957006</v>
      </c>
      <c r="J46" s="98">
        <v>0.28857376693669062</v>
      </c>
      <c r="K46" s="98">
        <v>0.34446337515929126</v>
      </c>
      <c r="L46" s="98">
        <v>0.27499799009320824</v>
      </c>
      <c r="M46" s="98">
        <v>0.36903283788378471</v>
      </c>
      <c r="N46" s="98">
        <v>0.28401391183861674</v>
      </c>
      <c r="O46" s="98">
        <v>0.26653415324727975</v>
      </c>
      <c r="P46" s="98">
        <v>0.30591474311931877</v>
      </c>
      <c r="Q46" s="98">
        <v>0.33987580027356928</v>
      </c>
      <c r="R46" s="98">
        <v>0.34187365540337078</v>
      </c>
      <c r="S46" s="98">
        <v>0.38724058857466037</v>
      </c>
      <c r="T46" s="98">
        <v>0.27165269764967259</v>
      </c>
      <c r="U46" s="98">
        <v>0.3149027161709278</v>
      </c>
      <c r="V46" s="98">
        <v>0.32232438092191135</v>
      </c>
      <c r="W46" s="98">
        <v>0.28276152664362891</v>
      </c>
      <c r="X46" s="98">
        <v>0.32361693164252364</v>
      </c>
      <c r="Y46" s="98">
        <v>0.2714733507763733</v>
      </c>
      <c r="DA46" s="63" t="s">
        <v>1613</v>
      </c>
    </row>
    <row r="47" spans="1:105" ht="12.95" customHeight="1" x14ac:dyDescent="0.25">
      <c r="A47" s="121" t="s">
        <v>92</v>
      </c>
      <c r="B47" s="122">
        <f t="shared" ref="B47:Y47" si="20">B48</f>
        <v>16.040279056507899</v>
      </c>
      <c r="C47" s="122">
        <f t="shared" si="20"/>
        <v>13.757475293704715</v>
      </c>
      <c r="D47" s="122">
        <f t="shared" si="20"/>
        <v>12.969824734576976</v>
      </c>
      <c r="E47" s="122">
        <f t="shared" si="20"/>
        <v>14.613500176553819</v>
      </c>
      <c r="F47" s="122">
        <f t="shared" si="20"/>
        <v>12.858729401148588</v>
      </c>
      <c r="G47" s="122">
        <f t="shared" si="20"/>
        <v>13.127305883402499</v>
      </c>
      <c r="H47" s="122">
        <f t="shared" si="20"/>
        <v>16.830620731050974</v>
      </c>
      <c r="I47" s="122">
        <f t="shared" si="20"/>
        <v>21.695170815347588</v>
      </c>
      <c r="J47" s="122">
        <f t="shared" si="20"/>
        <v>24.685580487079278</v>
      </c>
      <c r="K47" s="122">
        <f t="shared" si="20"/>
        <v>24.364099628061801</v>
      </c>
      <c r="L47" s="122">
        <f t="shared" si="20"/>
        <v>25.916172828864781</v>
      </c>
      <c r="M47" s="122">
        <f t="shared" si="20"/>
        <v>22.176509905643417</v>
      </c>
      <c r="N47" s="122">
        <f t="shared" si="20"/>
        <v>26.365372666417173</v>
      </c>
      <c r="O47" s="122">
        <f t="shared" si="20"/>
        <v>21.080474741933539</v>
      </c>
      <c r="P47" s="122">
        <f t="shared" si="20"/>
        <v>18.056621749257637</v>
      </c>
      <c r="Q47" s="122">
        <f t="shared" si="20"/>
        <v>18.375705459803559</v>
      </c>
      <c r="R47" s="122">
        <f t="shared" si="20"/>
        <v>19.225410445162328</v>
      </c>
      <c r="S47" s="122">
        <f t="shared" si="20"/>
        <v>16.548861117271407</v>
      </c>
      <c r="T47" s="122">
        <f t="shared" si="20"/>
        <v>15.935014290926876</v>
      </c>
      <c r="U47" s="122">
        <f t="shared" si="20"/>
        <v>13.871248109407908</v>
      </c>
      <c r="V47" s="122">
        <f t="shared" si="20"/>
        <v>12.494305101755096</v>
      </c>
      <c r="W47" s="122">
        <f t="shared" si="20"/>
        <v>12.459350313476403</v>
      </c>
      <c r="X47" s="122">
        <f t="shared" si="20"/>
        <v>12.613679074533913</v>
      </c>
      <c r="Y47" s="122">
        <f t="shared" si="20"/>
        <v>14.198551368797055</v>
      </c>
      <c r="DA47" s="130" t="s">
        <v>1614</v>
      </c>
    </row>
    <row r="48" spans="1:105" ht="12" customHeight="1" x14ac:dyDescent="0.25">
      <c r="A48" s="97" t="s">
        <v>53</v>
      </c>
      <c r="B48" s="98">
        <v>16.040279056507899</v>
      </c>
      <c r="C48" s="98">
        <v>13.757475293704715</v>
      </c>
      <c r="D48" s="98">
        <v>12.969824734576976</v>
      </c>
      <c r="E48" s="98">
        <v>14.613500176553819</v>
      </c>
      <c r="F48" s="98">
        <v>12.858729401148588</v>
      </c>
      <c r="G48" s="98">
        <v>13.127305883402499</v>
      </c>
      <c r="H48" s="98">
        <v>16.830620731050974</v>
      </c>
      <c r="I48" s="98">
        <v>21.695170815347588</v>
      </c>
      <c r="J48" s="98">
        <v>24.685580487079278</v>
      </c>
      <c r="K48" s="98">
        <v>24.364099628061801</v>
      </c>
      <c r="L48" s="98">
        <v>25.916172828864781</v>
      </c>
      <c r="M48" s="98">
        <v>22.176509905643417</v>
      </c>
      <c r="N48" s="98">
        <v>26.365372666417173</v>
      </c>
      <c r="O48" s="98">
        <v>21.080474741933539</v>
      </c>
      <c r="P48" s="98">
        <v>18.056621749257637</v>
      </c>
      <c r="Q48" s="98">
        <v>18.375705459803559</v>
      </c>
      <c r="R48" s="98">
        <v>19.225410445162328</v>
      </c>
      <c r="S48" s="98">
        <v>16.548861117271407</v>
      </c>
      <c r="T48" s="98">
        <v>15.935014290926876</v>
      </c>
      <c r="U48" s="98">
        <v>13.871248109407908</v>
      </c>
      <c r="V48" s="98">
        <v>12.494305101755096</v>
      </c>
      <c r="W48" s="98">
        <v>12.459350313476403</v>
      </c>
      <c r="X48" s="98">
        <v>12.613679074533913</v>
      </c>
      <c r="Y48" s="98">
        <v>14.198551368797055</v>
      </c>
      <c r="DA48" s="63" t="s">
        <v>1615</v>
      </c>
    </row>
    <row r="49" spans="1:105" ht="12" customHeight="1" x14ac:dyDescent="0.25">
      <c r="A49" s="121" t="s">
        <v>55</v>
      </c>
      <c r="B49" s="122">
        <v>31.862891223046066</v>
      </c>
      <c r="C49" s="122">
        <v>29.893698740834093</v>
      </c>
      <c r="D49" s="122">
        <v>34.071837275324661</v>
      </c>
      <c r="E49" s="122">
        <v>38.250578042740656</v>
      </c>
      <c r="F49" s="122">
        <v>40.09647358147177</v>
      </c>
      <c r="G49" s="122">
        <v>45.77783921855287</v>
      </c>
      <c r="H49" s="122">
        <v>47.076974173100169</v>
      </c>
      <c r="I49" s="122">
        <v>52.476618522421887</v>
      </c>
      <c r="J49" s="122">
        <v>53.464783299363972</v>
      </c>
      <c r="K49" s="122">
        <v>54.067676238193762</v>
      </c>
      <c r="L49" s="122">
        <v>53.423843909847982</v>
      </c>
      <c r="M49" s="122">
        <v>53.933346981246153</v>
      </c>
      <c r="N49" s="122">
        <v>49.096149226248166</v>
      </c>
      <c r="O49" s="122">
        <v>41.172307934259415</v>
      </c>
      <c r="P49" s="122">
        <v>40.528575363956115</v>
      </c>
      <c r="Q49" s="122">
        <v>42.048924136709005</v>
      </c>
      <c r="R49" s="122">
        <v>42.287346631128059</v>
      </c>
      <c r="S49" s="122">
        <v>43.03156080883123</v>
      </c>
      <c r="T49" s="122">
        <v>36.998401324251056</v>
      </c>
      <c r="U49" s="122">
        <v>35.786955982531261</v>
      </c>
      <c r="V49" s="122">
        <v>34.829882697521349</v>
      </c>
      <c r="W49" s="122">
        <v>33.284445238770466</v>
      </c>
      <c r="X49" s="122">
        <v>33.031360773085524</v>
      </c>
      <c r="Y49" s="122">
        <v>31.851347961449477</v>
      </c>
      <c r="DA49" s="130" t="s">
        <v>1616</v>
      </c>
    </row>
    <row r="50" spans="1:105" ht="12" customHeight="1" x14ac:dyDescent="0.25">
      <c r="A50" s="97" t="s">
        <v>138</v>
      </c>
      <c r="B50" s="98">
        <v>2.6539882226731857</v>
      </c>
      <c r="C50" s="98">
        <v>2.4166774657366616</v>
      </c>
      <c r="D50" s="98">
        <v>2.6254919788523563</v>
      </c>
      <c r="E50" s="98">
        <v>2.8573084091063992</v>
      </c>
      <c r="F50" s="98">
        <v>2.9022022256744191</v>
      </c>
      <c r="G50" s="98">
        <v>3.0920170607028581</v>
      </c>
      <c r="H50" s="98">
        <v>3.7854262112196593</v>
      </c>
      <c r="I50" s="98">
        <v>4.1758761345421336</v>
      </c>
      <c r="J50" s="98">
        <v>4.1456565363360456</v>
      </c>
      <c r="K50" s="98">
        <v>4.1901554743191367</v>
      </c>
      <c r="L50" s="98">
        <v>4.1631978400934191</v>
      </c>
      <c r="M50" s="98">
        <v>4.1417557775768934</v>
      </c>
      <c r="N50" s="98">
        <v>4.1159250099971958</v>
      </c>
      <c r="O50" s="98">
        <v>3.987464831472475</v>
      </c>
      <c r="P50" s="98">
        <v>4.1516533720251427</v>
      </c>
      <c r="Q50" s="98">
        <v>4.2122527404961643</v>
      </c>
      <c r="R50" s="98">
        <v>4.297676290267531</v>
      </c>
      <c r="S50" s="98">
        <v>4.3941049659029314</v>
      </c>
      <c r="T50" s="98">
        <v>4.5336594895654558</v>
      </c>
      <c r="U50" s="98">
        <v>6.7400587198437476</v>
      </c>
      <c r="V50" s="98">
        <v>6.6702633029136384</v>
      </c>
      <c r="W50" s="98">
        <v>5.6312754365539552</v>
      </c>
      <c r="X50" s="98">
        <v>5.7973903082337186</v>
      </c>
      <c r="Y50" s="98">
        <v>4.7815296534107192</v>
      </c>
      <c r="DA50" s="63" t="s">
        <v>1617</v>
      </c>
    </row>
    <row r="51" spans="1:105" ht="12" customHeight="1" x14ac:dyDescent="0.25">
      <c r="A51" s="97" t="s">
        <v>137</v>
      </c>
      <c r="B51" s="98">
        <v>9.1831812271133351E-2</v>
      </c>
      <c r="C51" s="98">
        <v>8.8729866866255766E-2</v>
      </c>
      <c r="D51" s="98">
        <v>0.10090961506808507</v>
      </c>
      <c r="E51" s="98">
        <v>0.10727322763956088</v>
      </c>
      <c r="F51" s="98">
        <v>9.5565352083861188E-2</v>
      </c>
      <c r="G51" s="98">
        <v>9.3233140933803971E-2</v>
      </c>
      <c r="H51" s="98">
        <v>8.9996919023562133E-2</v>
      </c>
      <c r="I51" s="98">
        <v>0.10860582529684201</v>
      </c>
      <c r="J51" s="98">
        <v>0.1113720464720748</v>
      </c>
      <c r="K51" s="98">
        <v>0.11249423516885272</v>
      </c>
      <c r="L51" s="98">
        <v>0.12250781146032477</v>
      </c>
      <c r="M51" s="98">
        <v>0.11472981672389619</v>
      </c>
      <c r="N51" s="98">
        <v>0.15022806595326615</v>
      </c>
      <c r="O51" s="98">
        <v>0.47511630131068733</v>
      </c>
      <c r="P51" s="98">
        <v>0.52871927696776833</v>
      </c>
      <c r="Q51" s="98">
        <v>0.53832300416453005</v>
      </c>
      <c r="R51" s="98">
        <v>0.54028724187319144</v>
      </c>
      <c r="S51" s="98">
        <v>0.56361124089931813</v>
      </c>
      <c r="T51" s="98">
        <v>0.45018000621093679</v>
      </c>
      <c r="U51" s="98">
        <v>0.56577769336279948</v>
      </c>
      <c r="V51" s="98">
        <v>0.52454308932712301</v>
      </c>
      <c r="W51" s="98">
        <v>0.35145767284037571</v>
      </c>
      <c r="X51" s="98">
        <v>0.43750909215516048</v>
      </c>
      <c r="Y51" s="98">
        <v>0.50707618400748833</v>
      </c>
      <c r="DA51" s="63" t="s">
        <v>1618</v>
      </c>
    </row>
    <row r="52" spans="1:105" ht="12" customHeight="1" x14ac:dyDescent="0.25">
      <c r="A52" s="100" t="s">
        <v>211</v>
      </c>
      <c r="B52" s="101">
        <v>2.6755514244936475E-2</v>
      </c>
      <c r="C52" s="101">
        <v>2.3526916135127997E-2</v>
      </c>
      <c r="D52" s="101">
        <v>4.3358719891345737E-2</v>
      </c>
      <c r="E52" s="101">
        <v>5.3896117502676345E-2</v>
      </c>
      <c r="F52" s="101">
        <v>4.4698701483841211E-2</v>
      </c>
      <c r="G52" s="101">
        <v>4.8705384411462833E-2</v>
      </c>
      <c r="H52" s="101">
        <v>4.133090186555817E-2</v>
      </c>
      <c r="I52" s="101">
        <v>4.2429808454365649E-2</v>
      </c>
      <c r="J52" s="101">
        <v>4.1832305031465615E-2</v>
      </c>
      <c r="K52" s="101">
        <v>4.1999387919137612E-2</v>
      </c>
      <c r="L52" s="101">
        <v>4.1198690714527468E-2</v>
      </c>
      <c r="M52" s="101">
        <v>3.7632526558348992E-2</v>
      </c>
      <c r="N52" s="101">
        <v>3.5367802662638781E-2</v>
      </c>
      <c r="O52" s="101">
        <v>7.716926879638554E-2</v>
      </c>
      <c r="P52" s="101">
        <v>2.2017815560050044E-2</v>
      </c>
      <c r="Q52" s="101">
        <v>0.16090114170336572</v>
      </c>
      <c r="R52" s="101">
        <v>0.20717138372103017</v>
      </c>
      <c r="S52" s="101">
        <v>0.27646421292998674</v>
      </c>
      <c r="T52" s="101">
        <v>0.15925634114056653</v>
      </c>
      <c r="U52" s="101">
        <v>0.1232975426956445</v>
      </c>
      <c r="V52" s="101">
        <v>0.13068252683698711</v>
      </c>
      <c r="W52" s="101">
        <v>5.0963982572806002E-2</v>
      </c>
      <c r="X52" s="101">
        <v>5.5050696829793598E-2</v>
      </c>
      <c r="Y52" s="101">
        <v>4.0410730653476667E-2</v>
      </c>
      <c r="DA52" s="131" t="s">
        <v>1619</v>
      </c>
    </row>
    <row r="53" spans="1:105" ht="12" customHeight="1" x14ac:dyDescent="0.25">
      <c r="A53" s="103" t="s">
        <v>52</v>
      </c>
      <c r="B53" s="104">
        <v>6.5076298026196883E-2</v>
      </c>
      <c r="C53" s="104">
        <v>6.5202950731127765E-2</v>
      </c>
      <c r="D53" s="104">
        <v>5.7550895176739329E-2</v>
      </c>
      <c r="E53" s="104">
        <v>5.337711013688453E-2</v>
      </c>
      <c r="F53" s="104">
        <v>5.0866650600019978E-2</v>
      </c>
      <c r="G53" s="104">
        <v>4.452775652234113E-2</v>
      </c>
      <c r="H53" s="104">
        <v>4.8666017158003956E-2</v>
      </c>
      <c r="I53" s="104">
        <v>6.6176016842476357E-2</v>
      </c>
      <c r="J53" s="104">
        <v>6.953974144060919E-2</v>
      </c>
      <c r="K53" s="104">
        <v>7.0494847249715109E-2</v>
      </c>
      <c r="L53" s="104">
        <v>8.1309120745797298E-2</v>
      </c>
      <c r="M53" s="104">
        <v>7.70972901655472E-2</v>
      </c>
      <c r="N53" s="104">
        <v>0.11486026329062739</v>
      </c>
      <c r="O53" s="104">
        <v>0.3979470325143018</v>
      </c>
      <c r="P53" s="104">
        <v>0.50670146140771832</v>
      </c>
      <c r="Q53" s="104">
        <v>0.37742186246116433</v>
      </c>
      <c r="R53" s="104">
        <v>0.33311585815216121</v>
      </c>
      <c r="S53" s="104">
        <v>0.28714702796933134</v>
      </c>
      <c r="T53" s="104">
        <v>0.29092366507037026</v>
      </c>
      <c r="U53" s="104">
        <v>0.44248015066715496</v>
      </c>
      <c r="V53" s="104">
        <v>0.3938605624901359</v>
      </c>
      <c r="W53" s="104">
        <v>0.30049369026756972</v>
      </c>
      <c r="X53" s="104">
        <v>0.38245839532536691</v>
      </c>
      <c r="Y53" s="104">
        <v>0.46666545335401166</v>
      </c>
      <c r="DA53" s="132" t="s">
        <v>1620</v>
      </c>
    </row>
    <row r="54" spans="1:105" ht="12" customHeight="1" x14ac:dyDescent="0.25">
      <c r="A54" s="106" t="s">
        <v>122</v>
      </c>
      <c r="B54" s="101">
        <v>0.12833453310965875</v>
      </c>
      <c r="C54" s="101">
        <v>0.1687125657787355</v>
      </c>
      <c r="D54" s="101">
        <v>0.16127547241748161</v>
      </c>
      <c r="E54" s="101">
        <v>0.14947488503095305</v>
      </c>
      <c r="F54" s="101">
        <v>0.13104169296890378</v>
      </c>
      <c r="G54" s="101">
        <v>0.11109996010690537</v>
      </c>
      <c r="H54" s="101">
        <v>0.21730753464510094</v>
      </c>
      <c r="I54" s="101">
        <v>0.21719066878194415</v>
      </c>
      <c r="J54" s="101">
        <v>0.17897088229571548</v>
      </c>
      <c r="K54" s="101">
        <v>0.15603067228794781</v>
      </c>
      <c r="L54" s="101">
        <v>0.14367866562378862</v>
      </c>
      <c r="M54" s="101">
        <v>0.12481775142186034</v>
      </c>
      <c r="N54" s="101">
        <v>8.5371652935342476E-2</v>
      </c>
      <c r="O54" s="101">
        <v>0.82388337809586065</v>
      </c>
      <c r="P54" s="101">
        <v>1.3660955546320761</v>
      </c>
      <c r="Q54" s="101">
        <v>1.3693942844718905</v>
      </c>
      <c r="R54" s="101">
        <v>1.363305403514433</v>
      </c>
      <c r="S54" s="101">
        <v>1.332296644829235</v>
      </c>
      <c r="T54" s="101">
        <v>1.1563613427804376</v>
      </c>
      <c r="U54" s="101">
        <v>1.0543012228470445</v>
      </c>
      <c r="V54" s="101">
        <v>0.74999468744047759</v>
      </c>
      <c r="W54" s="101">
        <v>1.7150067010661381</v>
      </c>
      <c r="X54" s="101">
        <v>1.4528360372884737</v>
      </c>
      <c r="Y54" s="101">
        <v>1.6448769187046195</v>
      </c>
      <c r="DA54" s="131" t="s">
        <v>1621</v>
      </c>
    </row>
    <row r="55" spans="1:105" ht="12" customHeight="1" x14ac:dyDescent="0.25">
      <c r="A55" s="107" t="s">
        <v>121</v>
      </c>
      <c r="B55" s="104">
        <v>28.988736654992088</v>
      </c>
      <c r="C55" s="104">
        <v>27.219578842452439</v>
      </c>
      <c r="D55" s="104">
        <v>31.184160208986739</v>
      </c>
      <c r="E55" s="104">
        <v>35.136521520963747</v>
      </c>
      <c r="F55" s="104">
        <v>36.967664310744588</v>
      </c>
      <c r="G55" s="104">
        <v>42.481489056809302</v>
      </c>
      <c r="H55" s="104">
        <v>42.984243508211847</v>
      </c>
      <c r="I55" s="104">
        <v>47.974945893800964</v>
      </c>
      <c r="J55" s="104">
        <v>49.028783834260139</v>
      </c>
      <c r="K55" s="104">
        <v>49.608995856417827</v>
      </c>
      <c r="L55" s="104">
        <v>48.994459592670452</v>
      </c>
      <c r="M55" s="104">
        <v>49.552043635523503</v>
      </c>
      <c r="N55" s="104">
        <v>44.744624497362359</v>
      </c>
      <c r="O55" s="104">
        <v>35.885843423380393</v>
      </c>
      <c r="P55" s="104">
        <v>34.482107160331125</v>
      </c>
      <c r="Q55" s="104">
        <v>35.928954107576423</v>
      </c>
      <c r="R55" s="104">
        <v>36.086077695472902</v>
      </c>
      <c r="S55" s="104">
        <v>36.741547957199749</v>
      </c>
      <c r="T55" s="104">
        <v>30.858200485694226</v>
      </c>
      <c r="U55" s="104">
        <v>27.426818346477667</v>
      </c>
      <c r="V55" s="104">
        <v>26.885081617840111</v>
      </c>
      <c r="W55" s="104">
        <v>25.586705428309998</v>
      </c>
      <c r="X55" s="104">
        <v>25.34362533540817</v>
      </c>
      <c r="Y55" s="104">
        <v>24.917865205326653</v>
      </c>
      <c r="DA55" s="132" t="s">
        <v>1622</v>
      </c>
    </row>
    <row r="56" spans="1:105" ht="12" customHeight="1" x14ac:dyDescent="0.25">
      <c r="A56" s="108" t="s">
        <v>53</v>
      </c>
      <c r="B56" s="98">
        <v>7.6502336359242786</v>
      </c>
      <c r="C56" s="98">
        <v>6.5895243576764821</v>
      </c>
      <c r="D56" s="98">
        <v>10.51577249927834</v>
      </c>
      <c r="E56" s="98">
        <v>14.224957853260392</v>
      </c>
      <c r="F56" s="98">
        <v>14.386589534119519</v>
      </c>
      <c r="G56" s="98">
        <v>19.0753405077647</v>
      </c>
      <c r="H56" s="98">
        <v>17.798948778552546</v>
      </c>
      <c r="I56" s="98">
        <v>17.047889730832559</v>
      </c>
      <c r="J56" s="98">
        <v>16.828198485725391</v>
      </c>
      <c r="K56" s="98">
        <v>16.996650346217507</v>
      </c>
      <c r="L56" s="98">
        <v>15.186212762189351</v>
      </c>
      <c r="M56" s="98">
        <v>15.505823130762728</v>
      </c>
      <c r="N56" s="98">
        <v>10.542641480010063</v>
      </c>
      <c r="O56" s="98">
        <v>2.4124980670092073</v>
      </c>
      <c r="P56" s="98">
        <v>1.0371829899076119</v>
      </c>
      <c r="Q56" s="98">
        <v>2.8280014035544556</v>
      </c>
      <c r="R56" s="98">
        <v>4.0214095082843482</v>
      </c>
      <c r="S56" s="98">
        <v>6.4630399351566394</v>
      </c>
      <c r="T56" s="98">
        <v>4.2975597431280645</v>
      </c>
      <c r="U56" s="98">
        <v>3.0248910155499407</v>
      </c>
      <c r="V56" s="98">
        <v>3.6029241910447078</v>
      </c>
      <c r="W56" s="98">
        <v>2.5606045903412746</v>
      </c>
      <c r="X56" s="98">
        <v>2.0116244848579288</v>
      </c>
      <c r="Y56" s="98">
        <v>0.81990865196573071</v>
      </c>
      <c r="DA56" s="63" t="s">
        <v>1623</v>
      </c>
    </row>
    <row r="57" spans="1:105" ht="12" customHeight="1" x14ac:dyDescent="0.25">
      <c r="A57" s="108" t="s">
        <v>52</v>
      </c>
      <c r="B57" s="98">
        <v>21.338503019067812</v>
      </c>
      <c r="C57" s="98">
        <v>20.630054484775957</v>
      </c>
      <c r="D57" s="98">
        <v>20.668387709708401</v>
      </c>
      <c r="E57" s="98">
        <v>20.911563667703355</v>
      </c>
      <c r="F57" s="98">
        <v>22.581074776625069</v>
      </c>
      <c r="G57" s="98">
        <v>23.406148549044602</v>
      </c>
      <c r="H57" s="98">
        <v>25.185294729659297</v>
      </c>
      <c r="I57" s="98">
        <v>30.927056162968405</v>
      </c>
      <c r="J57" s="98">
        <v>32.200585348534744</v>
      </c>
      <c r="K57" s="98">
        <v>32.612345510200321</v>
      </c>
      <c r="L57" s="98">
        <v>33.808246830481103</v>
      </c>
      <c r="M57" s="98">
        <v>34.046220504760775</v>
      </c>
      <c r="N57" s="98">
        <v>34.201983017352298</v>
      </c>
      <c r="O57" s="98">
        <v>33.473345356371183</v>
      </c>
      <c r="P57" s="98">
        <v>33.444924170423512</v>
      </c>
      <c r="Q57" s="98">
        <v>33.100952704021971</v>
      </c>
      <c r="R57" s="98">
        <v>32.064668187188552</v>
      </c>
      <c r="S57" s="98">
        <v>30.278508022043109</v>
      </c>
      <c r="T57" s="98">
        <v>26.560640742566161</v>
      </c>
      <c r="U57" s="98">
        <v>24.401927330927727</v>
      </c>
      <c r="V57" s="98">
        <v>23.282157426795404</v>
      </c>
      <c r="W57" s="98">
        <v>23.026100837968723</v>
      </c>
      <c r="X57" s="98">
        <v>23.332000850550241</v>
      </c>
      <c r="Y57" s="98">
        <v>24.097956553360923</v>
      </c>
      <c r="DA57" s="63" t="s">
        <v>1624</v>
      </c>
    </row>
    <row r="58" spans="1:105" ht="12" customHeight="1" x14ac:dyDescent="0.25">
      <c r="A58" s="121" t="s">
        <v>54</v>
      </c>
      <c r="B58" s="122">
        <v>14.927302369316729</v>
      </c>
      <c r="C58" s="122">
        <v>15.857564552096445</v>
      </c>
      <c r="D58" s="122">
        <v>15.996375133037072</v>
      </c>
      <c r="E58" s="122">
        <v>16.347155774031517</v>
      </c>
      <c r="F58" s="122">
        <v>16.920938305458431</v>
      </c>
      <c r="G58" s="122">
        <v>16.563517875125576</v>
      </c>
      <c r="H58" s="122">
        <v>15.733766133381781</v>
      </c>
      <c r="I58" s="122">
        <v>15.818901466666279</v>
      </c>
      <c r="J58" s="122">
        <v>15.45561769750805</v>
      </c>
      <c r="K58" s="122">
        <v>15.643218305380628</v>
      </c>
      <c r="L58" s="122">
        <v>15.383084237000094</v>
      </c>
      <c r="M58" s="122">
        <v>16.313585853764835</v>
      </c>
      <c r="N58" s="122">
        <v>14.59774852558154</v>
      </c>
      <c r="O58" s="122">
        <v>14.541102535551659</v>
      </c>
      <c r="P58" s="122">
        <v>15.477044858801573</v>
      </c>
      <c r="Q58" s="122">
        <v>14.812425185579361</v>
      </c>
      <c r="R58" s="122">
        <v>14.08721156903464</v>
      </c>
      <c r="S58" s="122">
        <v>13.907169400219795</v>
      </c>
      <c r="T58" s="122">
        <v>11.774748597943232</v>
      </c>
      <c r="U58" s="122">
        <v>12.471541729520681</v>
      </c>
      <c r="V58" s="122">
        <v>11.941875818842735</v>
      </c>
      <c r="W58" s="122">
        <v>11.628035170219306</v>
      </c>
      <c r="X58" s="122">
        <v>10.999557238736054</v>
      </c>
      <c r="Y58" s="122">
        <v>10.333729595286243</v>
      </c>
      <c r="DA58" s="130" t="s">
        <v>1625</v>
      </c>
    </row>
    <row r="59" spans="1:105" ht="12" customHeight="1" x14ac:dyDescent="0.25">
      <c r="A59" s="97" t="s">
        <v>50</v>
      </c>
      <c r="B59" s="98">
        <v>11.737120619653902</v>
      </c>
      <c r="C59" s="98">
        <v>11.708622294332734</v>
      </c>
      <c r="D59" s="98">
        <v>11.477785713866719</v>
      </c>
      <c r="E59" s="98">
        <v>11.828389114618112</v>
      </c>
      <c r="F59" s="98">
        <v>11.899163151703718</v>
      </c>
      <c r="G59" s="98">
        <v>11.467066800906739</v>
      </c>
      <c r="H59" s="98">
        <v>10.71789174711404</v>
      </c>
      <c r="I59" s="98">
        <v>11.198298336835171</v>
      </c>
      <c r="J59" s="98">
        <v>11.005618935662051</v>
      </c>
      <c r="K59" s="98">
        <v>10.906186501155153</v>
      </c>
      <c r="L59" s="98">
        <v>10.786666001203724</v>
      </c>
      <c r="M59" s="98">
        <v>11.159996756910441</v>
      </c>
      <c r="N59" s="98">
        <v>10.775108675332806</v>
      </c>
      <c r="O59" s="98">
        <v>10.273936115498538</v>
      </c>
      <c r="P59" s="98">
        <v>9.9110765249434252</v>
      </c>
      <c r="Q59" s="98">
        <v>9.8402316477489169</v>
      </c>
      <c r="R59" s="98">
        <v>9.3010510230448116</v>
      </c>
      <c r="S59" s="98">
        <v>8.8001048002937274</v>
      </c>
      <c r="T59" s="98">
        <v>7.8156962871619573</v>
      </c>
      <c r="U59" s="98">
        <v>7.8303940556256348</v>
      </c>
      <c r="V59" s="98">
        <v>6.870016008269654</v>
      </c>
      <c r="W59" s="98">
        <v>7.0187880471208324</v>
      </c>
      <c r="X59" s="98">
        <v>6.9304730300018713</v>
      </c>
      <c r="Y59" s="98">
        <v>7.2885816973665793</v>
      </c>
      <c r="DA59" s="63" t="s">
        <v>1626</v>
      </c>
    </row>
    <row r="60" spans="1:105" ht="12" customHeight="1" x14ac:dyDescent="0.25">
      <c r="A60" s="109" t="s">
        <v>120</v>
      </c>
      <c r="B60" s="33">
        <v>3.1901817496628273</v>
      </c>
      <c r="C60" s="33">
        <v>4.1489422577637107</v>
      </c>
      <c r="D60" s="33">
        <v>4.5185894191703522</v>
      </c>
      <c r="E60" s="33">
        <v>4.5187666594134059</v>
      </c>
      <c r="F60" s="33">
        <v>5.0217751537547137</v>
      </c>
      <c r="G60" s="33">
        <v>5.0964510742188356</v>
      </c>
      <c r="H60" s="33">
        <v>5.0158743862677406</v>
      </c>
      <c r="I60" s="33">
        <v>4.6206031298311094</v>
      </c>
      <c r="J60" s="33">
        <v>4.4499987618459986</v>
      </c>
      <c r="K60" s="33">
        <v>4.7370318042254755</v>
      </c>
      <c r="L60" s="33">
        <v>4.5964182357963717</v>
      </c>
      <c r="M60" s="33">
        <v>5.1535890968543931</v>
      </c>
      <c r="N60" s="33">
        <v>3.8226398502487338</v>
      </c>
      <c r="O60" s="33">
        <v>4.2671664200531199</v>
      </c>
      <c r="P60" s="33">
        <v>5.5659683338581472</v>
      </c>
      <c r="Q60" s="33">
        <v>4.9721935378304432</v>
      </c>
      <c r="R60" s="33">
        <v>4.7861605459898273</v>
      </c>
      <c r="S60" s="33">
        <v>5.1070645999260673</v>
      </c>
      <c r="T60" s="33">
        <v>3.9590523107812747</v>
      </c>
      <c r="U60" s="33">
        <v>4.6411476738950457</v>
      </c>
      <c r="V60" s="33">
        <v>5.0718598105730806</v>
      </c>
      <c r="W60" s="33">
        <v>4.6092471230984735</v>
      </c>
      <c r="X60" s="33">
        <v>4.069084208734183</v>
      </c>
      <c r="Y60" s="33">
        <v>3.0451478979196636</v>
      </c>
      <c r="DA60" s="60" t="s">
        <v>1627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0</v>
      </c>
      <c r="C62" s="117">
        <f t="shared" si="21"/>
        <v>0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0</v>
      </c>
      <c r="I62" s="117">
        <f t="shared" si="21"/>
        <v>0</v>
      </c>
      <c r="J62" s="117">
        <f t="shared" si="21"/>
        <v>0</v>
      </c>
      <c r="K62" s="117">
        <f t="shared" si="21"/>
        <v>0</v>
      </c>
      <c r="L62" s="117">
        <f t="shared" si="21"/>
        <v>0</v>
      </c>
      <c r="M62" s="117">
        <f t="shared" si="21"/>
        <v>0</v>
      </c>
      <c r="N62" s="117">
        <f t="shared" si="21"/>
        <v>0</v>
      </c>
      <c r="O62" s="117">
        <f t="shared" si="21"/>
        <v>0</v>
      </c>
      <c r="P62" s="117">
        <f t="shared" si="21"/>
        <v>0</v>
      </c>
      <c r="Q62" s="117">
        <f t="shared" si="21"/>
        <v>0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0</v>
      </c>
      <c r="W62" s="117">
        <f t="shared" ref="W62:Y62" si="23">W63+W66+W68+W77</f>
        <v>0</v>
      </c>
      <c r="X62" s="117">
        <f t="shared" si="23"/>
        <v>0</v>
      </c>
      <c r="Y62" s="117">
        <f t="shared" si="23"/>
        <v>0</v>
      </c>
      <c r="DA62" s="129" t="s">
        <v>1628</v>
      </c>
    </row>
    <row r="63" spans="1:105" ht="12.95" customHeight="1" x14ac:dyDescent="0.25">
      <c r="A63" s="121" t="s">
        <v>57</v>
      </c>
      <c r="B63" s="122">
        <f t="shared" ref="B63:Q63" si="24">SUM(B64:B65)</f>
        <v>0</v>
      </c>
      <c r="C63" s="122">
        <f t="shared" si="24"/>
        <v>0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0</v>
      </c>
      <c r="I63" s="122">
        <f t="shared" si="24"/>
        <v>0</v>
      </c>
      <c r="J63" s="122">
        <f t="shared" si="24"/>
        <v>0</v>
      </c>
      <c r="K63" s="122">
        <f t="shared" si="24"/>
        <v>0</v>
      </c>
      <c r="L63" s="122">
        <f t="shared" si="24"/>
        <v>0</v>
      </c>
      <c r="M63" s="122">
        <f t="shared" si="24"/>
        <v>0</v>
      </c>
      <c r="N63" s="122">
        <f t="shared" si="24"/>
        <v>0</v>
      </c>
      <c r="O63" s="122">
        <f t="shared" si="24"/>
        <v>0</v>
      </c>
      <c r="P63" s="122">
        <f t="shared" si="24"/>
        <v>0</v>
      </c>
      <c r="Q63" s="122">
        <f t="shared" si="24"/>
        <v>0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0</v>
      </c>
      <c r="W63" s="122">
        <f t="shared" ref="W63:Y63" si="26">SUM(W64:W65)</f>
        <v>0</v>
      </c>
      <c r="X63" s="122">
        <f t="shared" si="26"/>
        <v>0</v>
      </c>
      <c r="Y63" s="122">
        <f t="shared" si="26"/>
        <v>0</v>
      </c>
      <c r="DA63" s="130" t="s">
        <v>1629</v>
      </c>
    </row>
    <row r="64" spans="1:105" ht="12" customHeight="1" x14ac:dyDescent="0.25">
      <c r="A64" s="97" t="s">
        <v>212</v>
      </c>
      <c r="B64" s="98">
        <v>0</v>
      </c>
      <c r="C64" s="98">
        <v>0</v>
      </c>
      <c r="D64" s="98">
        <v>0</v>
      </c>
      <c r="E64" s="98">
        <v>0</v>
      </c>
      <c r="F64" s="98">
        <v>0</v>
      </c>
      <c r="G64" s="98">
        <v>0</v>
      </c>
      <c r="H64" s="98">
        <v>0</v>
      </c>
      <c r="I64" s="98">
        <v>0</v>
      </c>
      <c r="J64" s="98">
        <v>0</v>
      </c>
      <c r="K64" s="98">
        <v>0</v>
      </c>
      <c r="L64" s="98">
        <v>0</v>
      </c>
      <c r="M64" s="98">
        <v>0</v>
      </c>
      <c r="N64" s="98">
        <v>0</v>
      </c>
      <c r="O64" s="98">
        <v>0</v>
      </c>
      <c r="P64" s="98">
        <v>0</v>
      </c>
      <c r="Q64" s="98">
        <v>0</v>
      </c>
      <c r="R64" s="98">
        <v>0</v>
      </c>
      <c r="S64" s="98">
        <v>0</v>
      </c>
      <c r="T64" s="98">
        <v>0</v>
      </c>
      <c r="U64" s="98">
        <v>0</v>
      </c>
      <c r="V64" s="98">
        <v>0</v>
      </c>
      <c r="W64" s="98">
        <v>0</v>
      </c>
      <c r="X64" s="98">
        <v>0</v>
      </c>
      <c r="Y64" s="98">
        <v>0</v>
      </c>
      <c r="DA64" s="63" t="s">
        <v>1630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1631</v>
      </c>
    </row>
    <row r="66" spans="1:105" ht="12.95" customHeight="1" x14ac:dyDescent="0.25">
      <c r="A66" s="121" t="s">
        <v>92</v>
      </c>
      <c r="B66" s="122">
        <f t="shared" ref="B66:Y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1632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1633</v>
      </c>
    </row>
    <row r="68" spans="1:105" ht="12" customHeight="1" x14ac:dyDescent="0.25">
      <c r="A68" s="121" t="s">
        <v>55</v>
      </c>
      <c r="B68" s="122">
        <v>0</v>
      </c>
      <c r="C68" s="122">
        <v>0</v>
      </c>
      <c r="D68" s="122">
        <v>0</v>
      </c>
      <c r="E68" s="122">
        <v>0</v>
      </c>
      <c r="F68" s="122">
        <v>0</v>
      </c>
      <c r="G68" s="122">
        <v>0</v>
      </c>
      <c r="H68" s="122">
        <v>0</v>
      </c>
      <c r="I68" s="122">
        <v>0</v>
      </c>
      <c r="J68" s="122">
        <v>0</v>
      </c>
      <c r="K68" s="122">
        <v>0</v>
      </c>
      <c r="L68" s="122">
        <v>0</v>
      </c>
      <c r="M68" s="122">
        <v>0</v>
      </c>
      <c r="N68" s="122">
        <v>0</v>
      </c>
      <c r="O68" s="122">
        <v>0</v>
      </c>
      <c r="P68" s="122">
        <v>0</v>
      </c>
      <c r="Q68" s="122">
        <v>0</v>
      </c>
      <c r="R68" s="122">
        <v>0</v>
      </c>
      <c r="S68" s="122">
        <v>0</v>
      </c>
      <c r="T68" s="122">
        <v>0</v>
      </c>
      <c r="U68" s="122">
        <v>0</v>
      </c>
      <c r="V68" s="122">
        <v>0</v>
      </c>
      <c r="W68" s="122">
        <v>0</v>
      </c>
      <c r="X68" s="122">
        <v>0</v>
      </c>
      <c r="Y68" s="122">
        <v>0</v>
      </c>
      <c r="DA68" s="130" t="s">
        <v>1634</v>
      </c>
    </row>
    <row r="69" spans="1:105" ht="12" customHeight="1" x14ac:dyDescent="0.25">
      <c r="A69" s="97" t="s">
        <v>134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X69" s="98">
        <v>0</v>
      </c>
      <c r="Y69" s="98">
        <v>0</v>
      </c>
      <c r="DA69" s="63" t="s">
        <v>1635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1636</v>
      </c>
    </row>
    <row r="71" spans="1:105" ht="12" customHeight="1" x14ac:dyDescent="0.25">
      <c r="A71" s="100" t="s">
        <v>212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X71" s="101">
        <v>0</v>
      </c>
      <c r="Y71" s="101">
        <v>0</v>
      </c>
      <c r="DA71" s="131" t="s">
        <v>1637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1638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1639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1640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1641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1642</v>
      </c>
    </row>
    <row r="77" spans="1:105" ht="12" customHeight="1" x14ac:dyDescent="0.25">
      <c r="A77" s="121" t="s">
        <v>54</v>
      </c>
      <c r="B77" s="122">
        <v>0</v>
      </c>
      <c r="C77" s="122">
        <v>0</v>
      </c>
      <c r="D77" s="122">
        <v>0</v>
      </c>
      <c r="E77" s="122">
        <v>0</v>
      </c>
      <c r="F77" s="122">
        <v>0</v>
      </c>
      <c r="G77" s="122">
        <v>0</v>
      </c>
      <c r="H77" s="122">
        <v>0</v>
      </c>
      <c r="I77" s="122">
        <v>0</v>
      </c>
      <c r="J77" s="122">
        <v>0</v>
      </c>
      <c r="K77" s="122">
        <v>0</v>
      </c>
      <c r="L77" s="122">
        <v>0</v>
      </c>
      <c r="M77" s="122">
        <v>0</v>
      </c>
      <c r="N77" s="122">
        <v>0</v>
      </c>
      <c r="O77" s="122">
        <v>0</v>
      </c>
      <c r="P77" s="122">
        <v>0</v>
      </c>
      <c r="Q77" s="122">
        <v>0</v>
      </c>
      <c r="R77" s="122">
        <v>0</v>
      </c>
      <c r="S77" s="122">
        <v>0</v>
      </c>
      <c r="T77" s="122">
        <v>0</v>
      </c>
      <c r="U77" s="122">
        <v>0</v>
      </c>
      <c r="V77" s="122">
        <v>0</v>
      </c>
      <c r="W77" s="122">
        <v>0</v>
      </c>
      <c r="X77" s="122">
        <v>0</v>
      </c>
      <c r="Y77" s="122">
        <v>0</v>
      </c>
      <c r="DA77" s="130" t="s">
        <v>1643</v>
      </c>
    </row>
    <row r="78" spans="1:105" ht="12" customHeight="1" x14ac:dyDescent="0.25">
      <c r="A78" s="97" t="s">
        <v>189</v>
      </c>
      <c r="B78" s="98">
        <v>0</v>
      </c>
      <c r="C78" s="98">
        <v>0</v>
      </c>
      <c r="D78" s="98">
        <v>0</v>
      </c>
      <c r="E78" s="98">
        <v>0</v>
      </c>
      <c r="F78" s="98">
        <v>0</v>
      </c>
      <c r="G78" s="98">
        <v>0</v>
      </c>
      <c r="H78" s="98">
        <v>0</v>
      </c>
      <c r="I78" s="98">
        <v>0</v>
      </c>
      <c r="J78" s="98">
        <v>0</v>
      </c>
      <c r="K78" s="98">
        <v>0</v>
      </c>
      <c r="L78" s="98">
        <v>0</v>
      </c>
      <c r="M78" s="98">
        <v>0</v>
      </c>
      <c r="N78" s="98">
        <v>0</v>
      </c>
      <c r="O78" s="98">
        <v>0</v>
      </c>
      <c r="P78" s="98">
        <v>0</v>
      </c>
      <c r="Q78" s="98">
        <v>0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X78" s="98">
        <v>0</v>
      </c>
      <c r="Y78" s="98">
        <v>0</v>
      </c>
      <c r="DA78" s="63" t="s">
        <v>1644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1645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5.4643985449851584</v>
      </c>
      <c r="C81" s="117">
        <f t="shared" si="28"/>
        <v>5.4727819317938184</v>
      </c>
      <c r="D81" s="117">
        <f t="shared" si="28"/>
        <v>6.2836689709981659</v>
      </c>
      <c r="E81" s="117">
        <f t="shared" si="28"/>
        <v>6.5812936354087048</v>
      </c>
      <c r="F81" s="117">
        <f t="shared" si="28"/>
        <v>7.4610390124534192</v>
      </c>
      <c r="G81" s="117">
        <f t="shared" si="28"/>
        <v>9.2040392331626801</v>
      </c>
      <c r="H81" s="117">
        <f t="shared" si="28"/>
        <v>10.999812669063378</v>
      </c>
      <c r="I81" s="117">
        <f t="shared" si="28"/>
        <v>15.099405060643665</v>
      </c>
      <c r="J81" s="117">
        <f t="shared" si="28"/>
        <v>21.015281422777097</v>
      </c>
      <c r="K81" s="117">
        <f t="shared" si="28"/>
        <v>26.083792657967891</v>
      </c>
      <c r="L81" s="117">
        <f t="shared" si="28"/>
        <v>22.055002168659243</v>
      </c>
      <c r="M81" s="117">
        <f t="shared" si="28"/>
        <v>24.735996684997843</v>
      </c>
      <c r="N81" s="117">
        <f t="shared" si="28"/>
        <v>27.112125462123263</v>
      </c>
      <c r="O81" s="117">
        <f t="shared" si="28"/>
        <v>24.950505864735383</v>
      </c>
      <c r="P81" s="117">
        <f t="shared" si="28"/>
        <v>22.767597648179521</v>
      </c>
      <c r="Q81" s="117">
        <f t="shared" si="28"/>
        <v>31.016643509804005</v>
      </c>
      <c r="R81" s="117">
        <f t="shared" ref="R81:V81" si="29">R82+R85+R87+R100</f>
        <v>35.445467566875692</v>
      </c>
      <c r="S81" s="117">
        <f t="shared" si="29"/>
        <v>41.625177146838062</v>
      </c>
      <c r="T81" s="117">
        <f t="shared" si="29"/>
        <v>42.901362985868907</v>
      </c>
      <c r="U81" s="117">
        <f t="shared" si="29"/>
        <v>43.683579688174532</v>
      </c>
      <c r="V81" s="117">
        <f t="shared" si="29"/>
        <v>44.953777726159053</v>
      </c>
      <c r="W81" s="117">
        <f t="shared" ref="W81:Y81" si="30">W82+W85+W87+W100</f>
        <v>43.379688572116343</v>
      </c>
      <c r="X81" s="117">
        <f t="shared" si="30"/>
        <v>44.211093335303964</v>
      </c>
      <c r="Y81" s="117">
        <f t="shared" si="30"/>
        <v>41.034751301979654</v>
      </c>
      <c r="DA81" s="129" t="s">
        <v>1646</v>
      </c>
    </row>
    <row r="82" spans="1:105" ht="12.95" customHeight="1" x14ac:dyDescent="0.25">
      <c r="A82" s="121" t="s">
        <v>57</v>
      </c>
      <c r="B82" s="122">
        <f t="shared" ref="B82:Q82" si="31">SUM(B83:B84)</f>
        <v>3.6158177492915806</v>
      </c>
      <c r="C82" s="122">
        <f t="shared" si="31"/>
        <v>3.6649115881772523</v>
      </c>
      <c r="D82" s="122">
        <f t="shared" si="31"/>
        <v>4.2237798117601271</v>
      </c>
      <c r="E82" s="122">
        <f t="shared" si="31"/>
        <v>4.0547236609317423</v>
      </c>
      <c r="F82" s="122">
        <f t="shared" si="31"/>
        <v>4.3830624812799419</v>
      </c>
      <c r="G82" s="122">
        <f t="shared" si="31"/>
        <v>5.0341553425057404</v>
      </c>
      <c r="H82" s="122">
        <f t="shared" si="31"/>
        <v>5.4102191151677248</v>
      </c>
      <c r="I82" s="122">
        <f t="shared" si="31"/>
        <v>6.6228895478053804</v>
      </c>
      <c r="J82" s="122">
        <f t="shared" si="31"/>
        <v>9.8723112196807072</v>
      </c>
      <c r="K82" s="122">
        <f t="shared" si="31"/>
        <v>13.173915225696746</v>
      </c>
      <c r="L82" s="122">
        <f t="shared" si="31"/>
        <v>8.6386760823869704</v>
      </c>
      <c r="M82" s="122">
        <f t="shared" si="31"/>
        <v>10.801115058962461</v>
      </c>
      <c r="N82" s="122">
        <f t="shared" si="31"/>
        <v>12.356362156838403</v>
      </c>
      <c r="O82" s="122">
        <f t="shared" si="31"/>
        <v>10.899505506959967</v>
      </c>
      <c r="P82" s="122">
        <f t="shared" si="31"/>
        <v>8.5053434236396726</v>
      </c>
      <c r="Q82" s="122">
        <f t="shared" si="31"/>
        <v>14.583215714198413</v>
      </c>
      <c r="R82" s="122">
        <f t="shared" ref="R82:V82" si="32">SUM(R83:R84)</f>
        <v>16.262013438409699</v>
      </c>
      <c r="S82" s="122">
        <f t="shared" si="32"/>
        <v>19.718896492681203</v>
      </c>
      <c r="T82" s="122">
        <f t="shared" si="32"/>
        <v>20.613826999275403</v>
      </c>
      <c r="U82" s="122">
        <f t="shared" si="32"/>
        <v>21.29984841719288</v>
      </c>
      <c r="V82" s="122">
        <f t="shared" si="32"/>
        <v>22.426368004726555</v>
      </c>
      <c r="W82" s="122">
        <f t="shared" ref="W82:Y82" si="33">SUM(W83:W84)</f>
        <v>20.620077559952506</v>
      </c>
      <c r="X82" s="122">
        <f t="shared" si="33"/>
        <v>21.927351282863675</v>
      </c>
      <c r="Y82" s="122">
        <f t="shared" si="33"/>
        <v>19.046375281116305</v>
      </c>
      <c r="DA82" s="130" t="s">
        <v>1647</v>
      </c>
    </row>
    <row r="83" spans="1:105" ht="12" customHeight="1" x14ac:dyDescent="0.25">
      <c r="A83" s="97" t="s">
        <v>199</v>
      </c>
      <c r="B83" s="98">
        <v>3.6115471817761486</v>
      </c>
      <c r="C83" s="98">
        <v>3.6596583895727601</v>
      </c>
      <c r="D83" s="98">
        <v>4.2170137515161068</v>
      </c>
      <c r="E83" s="98">
        <v>4.0483419209843703</v>
      </c>
      <c r="F83" s="98">
        <v>4.375178673761436</v>
      </c>
      <c r="G83" s="98">
        <v>5.024792848855709</v>
      </c>
      <c r="H83" s="98">
        <v>5.4007202313932963</v>
      </c>
      <c r="I83" s="98">
        <v>6.6120195952015894</v>
      </c>
      <c r="J83" s="98">
        <v>9.8566276006611648</v>
      </c>
      <c r="K83" s="98">
        <v>13.151381252001229</v>
      </c>
      <c r="L83" s="98">
        <v>8.6243532766663655</v>
      </c>
      <c r="M83" s="98">
        <v>10.780364089359697</v>
      </c>
      <c r="N83" s="98">
        <v>12.337651052833721</v>
      </c>
      <c r="O83" s="98">
        <v>10.879921679816206</v>
      </c>
      <c r="P83" s="98">
        <v>8.4856164735080579</v>
      </c>
      <c r="Q83" s="98">
        <v>14.552103304886771</v>
      </c>
      <c r="R83" s="98">
        <v>16.226906983028471</v>
      </c>
      <c r="S83" s="98">
        <v>19.670720887395575</v>
      </c>
      <c r="T83" s="98">
        <v>20.568300372599591</v>
      </c>
      <c r="U83" s="98">
        <v>21.252431451227665</v>
      </c>
      <c r="V83" s="98">
        <v>22.375833572179236</v>
      </c>
      <c r="W83" s="98">
        <v>20.572876659978991</v>
      </c>
      <c r="X83" s="98">
        <v>21.876201394860033</v>
      </c>
      <c r="Y83" s="98">
        <v>19.001050921945158</v>
      </c>
      <c r="DA83" s="63" t="s">
        <v>1648</v>
      </c>
    </row>
    <row r="84" spans="1:105" ht="12" customHeight="1" x14ac:dyDescent="0.25">
      <c r="A84" s="97" t="s">
        <v>53</v>
      </c>
      <c r="B84" s="98">
        <v>4.2705675154317757E-3</v>
      </c>
      <c r="C84" s="98">
        <v>5.2531986044920612E-3</v>
      </c>
      <c r="D84" s="98">
        <v>6.7660602440202163E-3</v>
      </c>
      <c r="E84" s="98">
        <v>6.381739947372355E-3</v>
      </c>
      <c r="F84" s="98">
        <v>7.8838075185063399E-3</v>
      </c>
      <c r="G84" s="98">
        <v>9.3624936500312523E-3</v>
      </c>
      <c r="H84" s="98">
        <v>9.4988837744282902E-3</v>
      </c>
      <c r="I84" s="98">
        <v>1.0869952603790912E-2</v>
      </c>
      <c r="J84" s="98">
        <v>1.5683619019542558E-2</v>
      </c>
      <c r="K84" s="98">
        <v>2.2533973695515484E-2</v>
      </c>
      <c r="L84" s="98">
        <v>1.4322805720604582E-2</v>
      </c>
      <c r="M84" s="98">
        <v>2.0750969602763319E-2</v>
      </c>
      <c r="N84" s="98">
        <v>1.8711104004682615E-2</v>
      </c>
      <c r="O84" s="98">
        <v>1.9583827143760474E-2</v>
      </c>
      <c r="P84" s="98">
        <v>1.9726950131613942E-2</v>
      </c>
      <c r="Q84" s="98">
        <v>3.1112409311641821E-2</v>
      </c>
      <c r="R84" s="98">
        <v>3.5106455381226961E-2</v>
      </c>
      <c r="S84" s="98">
        <v>4.8175605285628316E-2</v>
      </c>
      <c r="T84" s="98">
        <v>4.5526626675813933E-2</v>
      </c>
      <c r="U84" s="98">
        <v>4.7416965965214129E-2</v>
      </c>
      <c r="V84" s="98">
        <v>5.0534432547319659E-2</v>
      </c>
      <c r="W84" s="98">
        <v>4.720089997351469E-2</v>
      </c>
      <c r="X84" s="98">
        <v>5.1149888003641904E-2</v>
      </c>
      <c r="Y84" s="98">
        <v>4.5324359171147285E-2</v>
      </c>
      <c r="DA84" s="63" t="s">
        <v>1649</v>
      </c>
    </row>
    <row r="85" spans="1:105" ht="12.95" customHeight="1" x14ac:dyDescent="0.25">
      <c r="A85" s="121" t="s">
        <v>92</v>
      </c>
      <c r="B85" s="122">
        <f t="shared" ref="B85:Y85" si="34">B86</f>
        <v>0.46461951294370357</v>
      </c>
      <c r="C85" s="122">
        <f t="shared" si="34"/>
        <v>0.40041425021039889</v>
      </c>
      <c r="D85" s="122">
        <f t="shared" si="34"/>
        <v>0.38932307509676162</v>
      </c>
      <c r="E85" s="122">
        <f t="shared" si="34"/>
        <v>0.5134262145994849</v>
      </c>
      <c r="F85" s="122">
        <f t="shared" si="34"/>
        <v>0.56452253396043306</v>
      </c>
      <c r="G85" s="122">
        <f t="shared" si="34"/>
        <v>0.75557373921956117</v>
      </c>
      <c r="H85" s="122">
        <f t="shared" si="34"/>
        <v>1.2242038789446676</v>
      </c>
      <c r="I85" s="122">
        <f t="shared" si="34"/>
        <v>2.0616500685746257</v>
      </c>
      <c r="J85" s="122">
        <f t="shared" si="34"/>
        <v>2.9119227222405391</v>
      </c>
      <c r="K85" s="122">
        <f t="shared" si="34"/>
        <v>3.2338610278689606</v>
      </c>
      <c r="L85" s="122">
        <f t="shared" si="34"/>
        <v>3.6658516888136878</v>
      </c>
      <c r="M85" s="122">
        <f t="shared" si="34"/>
        <v>3.3259254088570578</v>
      </c>
      <c r="N85" s="122">
        <f t="shared" si="34"/>
        <v>4.3880305038672018</v>
      </c>
      <c r="O85" s="122">
        <f t="shared" si="34"/>
        <v>3.8727661409347038</v>
      </c>
      <c r="P85" s="122">
        <f t="shared" si="34"/>
        <v>3.4714897566143939</v>
      </c>
      <c r="Q85" s="122">
        <f t="shared" si="34"/>
        <v>3.7242459904727556</v>
      </c>
      <c r="R85" s="122">
        <f t="shared" si="34"/>
        <v>4.4930912136830221</v>
      </c>
      <c r="S85" s="122">
        <f t="shared" si="34"/>
        <v>4.5590510954743806</v>
      </c>
      <c r="T85" s="122">
        <f t="shared" si="34"/>
        <v>5.2055750888999874</v>
      </c>
      <c r="U85" s="122">
        <f t="shared" si="34"/>
        <v>5.2809128252436777</v>
      </c>
      <c r="V85" s="122">
        <f t="shared" si="34"/>
        <v>5.2304587792784085</v>
      </c>
      <c r="W85" s="122">
        <f t="shared" si="34"/>
        <v>5.3555245000963456</v>
      </c>
      <c r="X85" s="122">
        <f t="shared" si="34"/>
        <v>5.3481965275731573</v>
      </c>
      <c r="Y85" s="122">
        <f t="shared" si="34"/>
        <v>5.7735630312468436</v>
      </c>
      <c r="DA85" s="130" t="s">
        <v>1650</v>
      </c>
    </row>
    <row r="86" spans="1:105" ht="12" customHeight="1" x14ac:dyDescent="0.25">
      <c r="A86" s="97" t="s">
        <v>53</v>
      </c>
      <c r="B86" s="98">
        <v>0.46461951294370357</v>
      </c>
      <c r="C86" s="98">
        <v>0.40041425021039889</v>
      </c>
      <c r="D86" s="98">
        <v>0.38932307509676162</v>
      </c>
      <c r="E86" s="98">
        <v>0.5134262145994849</v>
      </c>
      <c r="F86" s="98">
        <v>0.56452253396043306</v>
      </c>
      <c r="G86" s="98">
        <v>0.75557373921956117</v>
      </c>
      <c r="H86" s="98">
        <v>1.2242038789446676</v>
      </c>
      <c r="I86" s="98">
        <v>2.0616500685746257</v>
      </c>
      <c r="J86" s="98">
        <v>2.9119227222405391</v>
      </c>
      <c r="K86" s="98">
        <v>3.2338610278689606</v>
      </c>
      <c r="L86" s="98">
        <v>3.6658516888136878</v>
      </c>
      <c r="M86" s="98">
        <v>3.3259254088570578</v>
      </c>
      <c r="N86" s="98">
        <v>4.3880305038672018</v>
      </c>
      <c r="O86" s="98">
        <v>3.8727661409347038</v>
      </c>
      <c r="P86" s="98">
        <v>3.4714897566143939</v>
      </c>
      <c r="Q86" s="98">
        <v>3.7242459904727556</v>
      </c>
      <c r="R86" s="98">
        <v>4.4930912136830221</v>
      </c>
      <c r="S86" s="98">
        <v>4.5590510954743806</v>
      </c>
      <c r="T86" s="98">
        <v>5.2055750888999874</v>
      </c>
      <c r="U86" s="98">
        <v>5.2809128252436777</v>
      </c>
      <c r="V86" s="98">
        <v>5.2304587792784085</v>
      </c>
      <c r="W86" s="98">
        <v>5.3555245000963456</v>
      </c>
      <c r="X86" s="98">
        <v>5.3481965275731573</v>
      </c>
      <c r="Y86" s="98">
        <v>5.7735630312468436</v>
      </c>
      <c r="DA86" s="63" t="s">
        <v>1651</v>
      </c>
    </row>
    <row r="87" spans="1:105" ht="12" customHeight="1" x14ac:dyDescent="0.25">
      <c r="A87" s="121" t="s">
        <v>55</v>
      </c>
      <c r="B87" s="122">
        <v>0.95147537705539786</v>
      </c>
      <c r="C87" s="122">
        <v>0.93140948335117535</v>
      </c>
      <c r="D87" s="122">
        <v>1.1464681288941807</v>
      </c>
      <c r="E87" s="122">
        <v>1.4169197734267676</v>
      </c>
      <c r="F87" s="122">
        <v>1.7732415643049715</v>
      </c>
      <c r="G87" s="122">
        <v>2.5133160004789428</v>
      </c>
      <c r="H87" s="122">
        <v>3.2702275895353359</v>
      </c>
      <c r="I87" s="122">
        <v>4.9114462755331623</v>
      </c>
      <c r="J87" s="122">
        <v>6.3752680964137376</v>
      </c>
      <c r="K87" s="122">
        <v>7.498799441773297</v>
      </c>
      <c r="L87" s="122">
        <v>7.5575936994139248</v>
      </c>
      <c r="M87" s="122">
        <v>8.1324572886859183</v>
      </c>
      <c r="N87" s="122">
        <v>7.9756502515073073</v>
      </c>
      <c r="O87" s="122">
        <v>7.5075924137322918</v>
      </c>
      <c r="P87" s="122">
        <v>7.78214472160127</v>
      </c>
      <c r="Q87" s="122">
        <v>9.36508101260379</v>
      </c>
      <c r="R87" s="122">
        <v>10.968795531864712</v>
      </c>
      <c r="S87" s="122">
        <v>13.030430135564064</v>
      </c>
      <c r="T87" s="122">
        <v>12.873630308879289</v>
      </c>
      <c r="U87" s="122">
        <v>12.368100691842383</v>
      </c>
      <c r="V87" s="122">
        <v>12.556547574164179</v>
      </c>
      <c r="W87" s="122">
        <v>12.721679909189485</v>
      </c>
      <c r="X87" s="122">
        <v>12.509070236671187</v>
      </c>
      <c r="Y87" s="122">
        <v>12.089404121423598</v>
      </c>
      <c r="DA87" s="130" t="s">
        <v>1652</v>
      </c>
    </row>
    <row r="88" spans="1:105" ht="12" customHeight="1" x14ac:dyDescent="0.25">
      <c r="A88" s="97" t="s">
        <v>132</v>
      </c>
      <c r="B88" s="98">
        <v>1.2872227986127237E-2</v>
      </c>
      <c r="C88" s="98">
        <v>1.2418102360241377E-2</v>
      </c>
      <c r="D88" s="98">
        <v>1.6316348918042092E-2</v>
      </c>
      <c r="E88" s="98">
        <v>1.7718908453882295E-2</v>
      </c>
      <c r="F88" s="98">
        <v>2.4266119252294428E-2</v>
      </c>
      <c r="G88" s="98">
        <v>3.8431893561263697E-2</v>
      </c>
      <c r="H88" s="98">
        <v>4.5013537397926899E-2</v>
      </c>
      <c r="I88" s="98">
        <v>7.0848963351674274E-2</v>
      </c>
      <c r="J88" s="98">
        <v>0.12098174875154871</v>
      </c>
      <c r="K88" s="98">
        <v>0.14870476394681534</v>
      </c>
      <c r="L88" s="98">
        <v>0.11936344250854564</v>
      </c>
      <c r="M88" s="98">
        <v>0.13004401948557895</v>
      </c>
      <c r="N88" s="98">
        <v>0.12910801413563291</v>
      </c>
      <c r="O88" s="98">
        <v>0.12468676836069945</v>
      </c>
      <c r="P88" s="98">
        <v>0.12950597609283074</v>
      </c>
      <c r="Q88" s="98">
        <v>0.12964498617877768</v>
      </c>
      <c r="R88" s="98">
        <v>0.13118201763826465</v>
      </c>
      <c r="S88" s="98">
        <v>0.13300370946109372</v>
      </c>
      <c r="T88" s="98">
        <v>0.13594676782705692</v>
      </c>
      <c r="U88" s="98">
        <v>0.14528779277866005</v>
      </c>
      <c r="V88" s="98">
        <v>0.14424719988097373</v>
      </c>
      <c r="W88" s="98">
        <v>0.1386608786657533</v>
      </c>
      <c r="X88" s="98">
        <v>0.12848954096976262</v>
      </c>
      <c r="Y88" s="98">
        <v>0.10453211122115171</v>
      </c>
      <c r="DA88" s="63" t="s">
        <v>1653</v>
      </c>
    </row>
    <row r="89" spans="1:105" ht="12" customHeight="1" x14ac:dyDescent="0.25">
      <c r="A89" s="97" t="s">
        <v>131</v>
      </c>
      <c r="B89" s="98">
        <v>3.8213670841237264E-4</v>
      </c>
      <c r="C89" s="98">
        <v>5.5039624593363314E-4</v>
      </c>
      <c r="D89" s="98">
        <v>6.4081438661669663E-4</v>
      </c>
      <c r="E89" s="98">
        <v>6.2215765129104554E-4</v>
      </c>
      <c r="F89" s="98">
        <v>3.622174724364911E-4</v>
      </c>
      <c r="G89" s="98">
        <v>7.6849419069838958E-4</v>
      </c>
      <c r="H89" s="98">
        <v>5.6580496727715577E-4</v>
      </c>
      <c r="I89" s="98">
        <v>1.2428978409966885E-3</v>
      </c>
      <c r="J89" s="98">
        <v>4.3342916310436007E-3</v>
      </c>
      <c r="K89" s="98">
        <v>5.7605149567570889E-3</v>
      </c>
      <c r="L89" s="98">
        <v>4.0967521997640772E-3</v>
      </c>
      <c r="M89" s="98">
        <v>4.2717660935770903E-3</v>
      </c>
      <c r="N89" s="98">
        <v>6.1575866762065157E-3</v>
      </c>
      <c r="O89" s="98">
        <v>2.056407788103818E-2</v>
      </c>
      <c r="P89" s="98">
        <v>2.4204668982510023E-2</v>
      </c>
      <c r="Q89" s="98">
        <v>2.5316830211123631E-2</v>
      </c>
      <c r="R89" s="98">
        <v>2.6357512432456424E-2</v>
      </c>
      <c r="S89" s="98">
        <v>2.7908654676978402E-2</v>
      </c>
      <c r="T89" s="98">
        <v>2.6919258424928975E-2</v>
      </c>
      <c r="U89" s="98">
        <v>2.674632079583282E-2</v>
      </c>
      <c r="V89" s="98">
        <v>2.5646560529479407E-2</v>
      </c>
      <c r="W89" s="98">
        <v>2.1945809244576939E-2</v>
      </c>
      <c r="X89" s="98">
        <v>1.5816673428670127E-2</v>
      </c>
      <c r="Y89" s="98">
        <v>1.2678445399594769E-2</v>
      </c>
      <c r="DA89" s="63" t="s">
        <v>1654</v>
      </c>
    </row>
    <row r="90" spans="1:105" ht="12" customHeight="1" x14ac:dyDescent="0.25">
      <c r="A90" s="100" t="s">
        <v>199</v>
      </c>
      <c r="B90" s="101">
        <v>8.6179231707443491E-5</v>
      </c>
      <c r="C90" s="101">
        <v>1.5050720715246475E-4</v>
      </c>
      <c r="D90" s="101">
        <v>2.4685571374739358E-4</v>
      </c>
      <c r="E90" s="101">
        <v>2.7622989106451261E-4</v>
      </c>
      <c r="F90" s="101">
        <v>3.9299849551572446E-5</v>
      </c>
      <c r="G90" s="101">
        <v>3.1781992180873536E-4</v>
      </c>
      <c r="H90" s="101">
        <v>9.9973308753142614E-6</v>
      </c>
      <c r="I90" s="101">
        <v>2.0521412348413616E-5</v>
      </c>
      <c r="J90" s="101">
        <v>1.3244425047356236E-3</v>
      </c>
      <c r="K90" s="101">
        <v>1.8056435532484278E-3</v>
      </c>
      <c r="L90" s="101">
        <v>9.9523267375696122E-4</v>
      </c>
      <c r="M90" s="101">
        <v>1.0278326852518564E-3</v>
      </c>
      <c r="N90" s="101">
        <v>1.0827215087225901E-3</v>
      </c>
      <c r="O90" s="101">
        <v>2.7862207826702067E-3</v>
      </c>
      <c r="P90" s="101">
        <v>1.3865787740023271E-3</v>
      </c>
      <c r="Q90" s="101">
        <v>7.5036435862072797E-3</v>
      </c>
      <c r="R90" s="101">
        <v>1.0096725902487303E-2</v>
      </c>
      <c r="S90" s="101">
        <v>1.3472307700536106E-2</v>
      </c>
      <c r="T90" s="101">
        <v>1.1230073674805987E-2</v>
      </c>
      <c r="U90" s="101">
        <v>9.2455023393297614E-3</v>
      </c>
      <c r="V90" s="101">
        <v>9.497903778145491E-3</v>
      </c>
      <c r="W90" s="101">
        <v>7.0351182770192816E-3</v>
      </c>
      <c r="X90" s="101">
        <v>2.87570217536013E-3</v>
      </c>
      <c r="Y90" s="101">
        <v>1.7792986034251547E-4</v>
      </c>
      <c r="DA90" s="131" t="s">
        <v>1655</v>
      </c>
    </row>
    <row r="91" spans="1:105" ht="12" customHeight="1" x14ac:dyDescent="0.25">
      <c r="A91" s="103" t="s">
        <v>52</v>
      </c>
      <c r="B91" s="104">
        <v>2.9595747670492912E-4</v>
      </c>
      <c r="C91" s="104">
        <v>3.9988903878116844E-4</v>
      </c>
      <c r="D91" s="104">
        <v>3.9395867286930305E-4</v>
      </c>
      <c r="E91" s="104">
        <v>3.4592776022653298E-4</v>
      </c>
      <c r="F91" s="104">
        <v>3.2291762288491865E-4</v>
      </c>
      <c r="G91" s="104">
        <v>4.5067426888965417E-4</v>
      </c>
      <c r="H91" s="104">
        <v>5.5580763640184156E-4</v>
      </c>
      <c r="I91" s="104">
        <v>1.2223764286482749E-3</v>
      </c>
      <c r="J91" s="104">
        <v>3.0098491263079773E-3</v>
      </c>
      <c r="K91" s="104">
        <v>3.9548714035086609E-3</v>
      </c>
      <c r="L91" s="104">
        <v>3.1015195260071164E-3</v>
      </c>
      <c r="M91" s="104">
        <v>3.2439334083252335E-3</v>
      </c>
      <c r="N91" s="104">
        <v>5.0748651674839256E-3</v>
      </c>
      <c r="O91" s="104">
        <v>1.7777857098367975E-2</v>
      </c>
      <c r="P91" s="104">
        <v>2.2818090208507696E-2</v>
      </c>
      <c r="Q91" s="104">
        <v>1.7813186624916353E-2</v>
      </c>
      <c r="R91" s="104">
        <v>1.626078652996912E-2</v>
      </c>
      <c r="S91" s="104">
        <v>1.4436346976442294E-2</v>
      </c>
      <c r="T91" s="104">
        <v>1.568918475012299E-2</v>
      </c>
      <c r="U91" s="104">
        <v>1.7500818456503059E-2</v>
      </c>
      <c r="V91" s="104">
        <v>1.6148656751333916E-2</v>
      </c>
      <c r="W91" s="104">
        <v>1.4910690967557658E-2</v>
      </c>
      <c r="X91" s="104">
        <v>1.2940971253309997E-2</v>
      </c>
      <c r="Y91" s="104">
        <v>1.2500515539252252E-2</v>
      </c>
      <c r="DA91" s="132" t="s">
        <v>1656</v>
      </c>
    </row>
    <row r="92" spans="1:105" ht="12" customHeight="1" x14ac:dyDescent="0.25">
      <c r="A92" s="106" t="s">
        <v>124</v>
      </c>
      <c r="B92" s="101">
        <v>0.12317285358827862</v>
      </c>
      <c r="C92" s="101">
        <v>0.12187132236646507</v>
      </c>
      <c r="D92" s="101">
        <v>0.12808226384369439</v>
      </c>
      <c r="E92" s="101">
        <v>0.13771073304294981</v>
      </c>
      <c r="F92" s="101">
        <v>0.14968403900291946</v>
      </c>
      <c r="G92" s="101">
        <v>0.19121607916350586</v>
      </c>
      <c r="H92" s="101">
        <v>0.28400747626470435</v>
      </c>
      <c r="I92" s="101">
        <v>0.35162783951650844</v>
      </c>
      <c r="J92" s="101">
        <v>0.43964933159662278</v>
      </c>
      <c r="K92" s="101">
        <v>0.50015298908242412</v>
      </c>
      <c r="L92" s="101">
        <v>0.50087232542374027</v>
      </c>
      <c r="M92" s="101">
        <v>0.50791110017965257</v>
      </c>
      <c r="N92" s="101">
        <v>0.51739404383469345</v>
      </c>
      <c r="O92" s="101">
        <v>0.51057993504648924</v>
      </c>
      <c r="P92" s="101">
        <v>0.51789395093908197</v>
      </c>
      <c r="Q92" s="101">
        <v>0.56322448311553153</v>
      </c>
      <c r="R92" s="101">
        <v>0.61160783322801349</v>
      </c>
      <c r="S92" s="101">
        <v>0.64244777347475968</v>
      </c>
      <c r="T92" s="101">
        <v>0.6243404860317574</v>
      </c>
      <c r="U92" s="101">
        <v>0.59268586017418834</v>
      </c>
      <c r="V92" s="101">
        <v>0.55053218391009173</v>
      </c>
      <c r="W92" s="101">
        <v>0.6640551308011664</v>
      </c>
      <c r="X92" s="101">
        <v>0.69247136955745414</v>
      </c>
      <c r="Y92" s="101">
        <v>0.60695887774323287</v>
      </c>
      <c r="DA92" s="131" t="s">
        <v>1657</v>
      </c>
    </row>
    <row r="93" spans="1:105" ht="12" customHeight="1" x14ac:dyDescent="0.25">
      <c r="A93" s="107" t="s">
        <v>123</v>
      </c>
      <c r="B93" s="104">
        <v>4.2091522690276464E-3</v>
      </c>
      <c r="C93" s="104">
        <v>5.048530787440433E-3</v>
      </c>
      <c r="D93" s="104">
        <v>5.0862094193533953E-3</v>
      </c>
      <c r="E93" s="104">
        <v>4.8820179007977079E-3</v>
      </c>
      <c r="F93" s="104">
        <v>4.0631379411577781E-3</v>
      </c>
      <c r="G93" s="104">
        <v>3.743539526333101E-3</v>
      </c>
      <c r="H93" s="104">
        <v>7.2544976513395565E-3</v>
      </c>
      <c r="I93" s="104">
        <v>1.1754764001236878E-2</v>
      </c>
      <c r="J93" s="104">
        <v>1.6717882424385388E-2</v>
      </c>
      <c r="K93" s="104">
        <v>1.7911194708892738E-2</v>
      </c>
      <c r="L93" s="104">
        <v>1.7027807272303446E-2</v>
      </c>
      <c r="M93" s="104">
        <v>1.5888518586644328E-2</v>
      </c>
      <c r="N93" s="104">
        <v>1.865645651721291E-2</v>
      </c>
      <c r="O93" s="104">
        <v>6.7574562032558724E-2</v>
      </c>
      <c r="P93" s="104">
        <v>0.10358317614865495</v>
      </c>
      <c r="Q93" s="104">
        <v>0.11115784796854551</v>
      </c>
      <c r="R93" s="104">
        <v>0.10967065746115467</v>
      </c>
      <c r="S93" s="104">
        <v>0.10855230405562394</v>
      </c>
      <c r="T93" s="104">
        <v>8.7771568598446689E-2</v>
      </c>
      <c r="U93" s="104">
        <v>5.9734421782017454E-2</v>
      </c>
      <c r="V93" s="104">
        <v>3.8585901759710405E-2</v>
      </c>
      <c r="W93" s="104">
        <v>5.316626318641083E-2</v>
      </c>
      <c r="X93" s="104">
        <v>6.8139642547501461E-2</v>
      </c>
      <c r="Y93" s="104">
        <v>8.8538485919170087E-2</v>
      </c>
      <c r="DA93" s="132" t="s">
        <v>1658</v>
      </c>
    </row>
    <row r="94" spans="1:105" ht="12" customHeight="1" x14ac:dyDescent="0.25">
      <c r="A94" s="108" t="s">
        <v>50</v>
      </c>
      <c r="B94" s="98">
        <v>1.1898535493149976E-3</v>
      </c>
      <c r="C94" s="98">
        <v>1.3762460151355779E-3</v>
      </c>
      <c r="D94" s="98">
        <v>2.1521309386263693E-3</v>
      </c>
      <c r="E94" s="98">
        <v>2.3823610732707817E-3</v>
      </c>
      <c r="F94" s="98">
        <v>1.7878277570638288E-3</v>
      </c>
      <c r="G94" s="98">
        <v>1.8224552532456269E-3</v>
      </c>
      <c r="H94" s="98">
        <v>3.1753567270165536E-3</v>
      </c>
      <c r="I94" s="98">
        <v>4.2700417769052125E-3</v>
      </c>
      <c r="J94" s="98">
        <v>6.0948458215267327E-3</v>
      </c>
      <c r="K94" s="98">
        <v>6.5012523365804657E-3</v>
      </c>
      <c r="L94" s="98">
        <v>5.4961167715376945E-3</v>
      </c>
      <c r="M94" s="98">
        <v>5.0801250386796337E-3</v>
      </c>
      <c r="N94" s="98">
        <v>4.1220920813557806E-3</v>
      </c>
      <c r="O94" s="98">
        <v>9.7265089501036659E-3</v>
      </c>
      <c r="P94" s="98">
        <v>1.4749534816698055E-2</v>
      </c>
      <c r="Q94" s="98">
        <v>4.1823244795488088E-2</v>
      </c>
      <c r="R94" s="98">
        <v>4.7269306606328644E-2</v>
      </c>
      <c r="S94" s="98">
        <v>5.458571908930776E-2</v>
      </c>
      <c r="T94" s="98">
        <v>3.2094023620929585E-2</v>
      </c>
      <c r="U94" s="98">
        <v>8.6545451635187953E-3</v>
      </c>
      <c r="V94" s="98">
        <v>2.4550792717541957E-3</v>
      </c>
      <c r="W94" s="98">
        <v>6.5083382900972125E-3</v>
      </c>
      <c r="X94" s="98">
        <v>7.3244794358330112E-3</v>
      </c>
      <c r="Y94" s="98">
        <v>5.5259265392740052E-3</v>
      </c>
      <c r="DA94" s="63" t="s">
        <v>1659</v>
      </c>
    </row>
    <row r="95" spans="1:105" ht="12" customHeight="1" x14ac:dyDescent="0.25">
      <c r="A95" s="108" t="s">
        <v>52</v>
      </c>
      <c r="B95" s="98">
        <v>3.0192987197126485E-3</v>
      </c>
      <c r="C95" s="98">
        <v>3.6722847723048551E-3</v>
      </c>
      <c r="D95" s="98">
        <v>2.9340784807270256E-3</v>
      </c>
      <c r="E95" s="98">
        <v>2.4996568275269266E-3</v>
      </c>
      <c r="F95" s="98">
        <v>2.2753101840939497E-3</v>
      </c>
      <c r="G95" s="98">
        <v>1.9210842730874741E-3</v>
      </c>
      <c r="H95" s="98">
        <v>4.0791409243230029E-3</v>
      </c>
      <c r="I95" s="98">
        <v>7.4847222243316653E-3</v>
      </c>
      <c r="J95" s="98">
        <v>1.0623036602858656E-2</v>
      </c>
      <c r="K95" s="98">
        <v>1.1409942372312272E-2</v>
      </c>
      <c r="L95" s="98">
        <v>1.1531690500765751E-2</v>
      </c>
      <c r="M95" s="98">
        <v>1.0808393547964692E-2</v>
      </c>
      <c r="N95" s="98">
        <v>1.4534364435857129E-2</v>
      </c>
      <c r="O95" s="98">
        <v>5.784805308245506E-2</v>
      </c>
      <c r="P95" s="98">
        <v>8.8833641331956897E-2</v>
      </c>
      <c r="Q95" s="98">
        <v>6.9334603173057424E-2</v>
      </c>
      <c r="R95" s="98">
        <v>6.2401350854826024E-2</v>
      </c>
      <c r="S95" s="98">
        <v>5.3966584966316178E-2</v>
      </c>
      <c r="T95" s="98">
        <v>5.5677544977517104E-2</v>
      </c>
      <c r="U95" s="98">
        <v>5.1079876618498658E-2</v>
      </c>
      <c r="V95" s="98">
        <v>3.613082248795621E-2</v>
      </c>
      <c r="W95" s="98">
        <v>4.6657924896313617E-2</v>
      </c>
      <c r="X95" s="98">
        <v>6.0815163111668444E-2</v>
      </c>
      <c r="Y95" s="98">
        <v>8.3012559379896086E-2</v>
      </c>
      <c r="DA95" s="63" t="s">
        <v>1660</v>
      </c>
    </row>
    <row r="96" spans="1:105" ht="12" customHeight="1" x14ac:dyDescent="0.25">
      <c r="A96" s="106" t="s">
        <v>122</v>
      </c>
      <c r="B96" s="101">
        <v>3.635539181576736E-3</v>
      </c>
      <c r="C96" s="101">
        <v>4.6831864555174239E-3</v>
      </c>
      <c r="D96" s="101">
        <v>4.6687493611943642E-3</v>
      </c>
      <c r="E96" s="101">
        <v>4.2012800068469761E-3</v>
      </c>
      <c r="F96" s="101">
        <v>4.0065953889608583E-3</v>
      </c>
      <c r="G96" s="101">
        <v>3.4524110548217047E-3</v>
      </c>
      <c r="H96" s="101">
        <v>1.6011896035871418E-2</v>
      </c>
      <c r="I96" s="101">
        <v>1.6182170006506319E-2</v>
      </c>
      <c r="J96" s="101">
        <v>1.5634114565769464E-2</v>
      </c>
      <c r="K96" s="101">
        <v>1.555762768528344E-2</v>
      </c>
      <c r="L96" s="101">
        <v>1.5007139900303175E-2</v>
      </c>
      <c r="M96" s="101">
        <v>1.280362754087595E-2</v>
      </c>
      <c r="N96" s="101">
        <v>9.4977990044989493E-3</v>
      </c>
      <c r="O96" s="101">
        <v>0.22339525328148047</v>
      </c>
      <c r="P96" s="101">
        <v>0.36443709499172577</v>
      </c>
      <c r="Q96" s="101">
        <v>0.36627114063894939</v>
      </c>
      <c r="R96" s="101">
        <v>0.36572084616884587</v>
      </c>
      <c r="S96" s="101">
        <v>0.36127323739034639</v>
      </c>
      <c r="T96" s="101">
        <v>0.31572858337050391</v>
      </c>
      <c r="U96" s="101">
        <v>0.29203690714617608</v>
      </c>
      <c r="V96" s="101">
        <v>0.21083231177242928</v>
      </c>
      <c r="W96" s="101">
        <v>0.62943215586046419</v>
      </c>
      <c r="X96" s="101">
        <v>0.55574526500165733</v>
      </c>
      <c r="Y96" s="101">
        <v>0.64349270674512626</v>
      </c>
      <c r="DA96" s="131" t="s">
        <v>1661</v>
      </c>
    </row>
    <row r="97" spans="1:105" ht="12" customHeight="1" x14ac:dyDescent="0.25">
      <c r="A97" s="107" t="s">
        <v>121</v>
      </c>
      <c r="B97" s="104">
        <v>0.80720346732197523</v>
      </c>
      <c r="C97" s="104">
        <v>0.78683794513557737</v>
      </c>
      <c r="D97" s="104">
        <v>0.99167374296527977</v>
      </c>
      <c r="E97" s="104">
        <v>1.2517846763709997</v>
      </c>
      <c r="F97" s="104">
        <v>1.5908594552472024</v>
      </c>
      <c r="G97" s="104">
        <v>2.2757035829823202</v>
      </c>
      <c r="H97" s="104">
        <v>2.9173743772182164</v>
      </c>
      <c r="I97" s="104">
        <v>4.4597896408162399</v>
      </c>
      <c r="J97" s="104">
        <v>5.7779507274443676</v>
      </c>
      <c r="K97" s="104">
        <v>6.810712351393124</v>
      </c>
      <c r="L97" s="104">
        <v>6.9012262321092681</v>
      </c>
      <c r="M97" s="104">
        <v>7.4615382567995896</v>
      </c>
      <c r="N97" s="104">
        <v>7.2948363513390628</v>
      </c>
      <c r="O97" s="104">
        <v>6.5607918171300259</v>
      </c>
      <c r="P97" s="104">
        <v>6.6425198544464665</v>
      </c>
      <c r="Q97" s="104">
        <v>8.1694657244908626</v>
      </c>
      <c r="R97" s="104">
        <v>9.724256664935977</v>
      </c>
      <c r="S97" s="104">
        <v>11.757244456505262</v>
      </c>
      <c r="T97" s="104">
        <v>11.682923644626594</v>
      </c>
      <c r="U97" s="104">
        <v>11.251609389165507</v>
      </c>
      <c r="V97" s="104">
        <v>11.586703416311495</v>
      </c>
      <c r="W97" s="104">
        <v>11.214419671431113</v>
      </c>
      <c r="X97" s="104">
        <v>11.048407745166141</v>
      </c>
      <c r="Y97" s="104">
        <v>10.633203494395323</v>
      </c>
      <c r="DA97" s="132" t="s">
        <v>1662</v>
      </c>
    </row>
    <row r="98" spans="1:105" ht="12" customHeight="1" x14ac:dyDescent="0.25">
      <c r="A98" s="108" t="s">
        <v>53</v>
      </c>
      <c r="B98" s="98">
        <v>0.21302394755025811</v>
      </c>
      <c r="C98" s="98">
        <v>0.1903443970833974</v>
      </c>
      <c r="D98" s="98">
        <v>0.33376401945327128</v>
      </c>
      <c r="E98" s="98">
        <v>0.50550036397986364</v>
      </c>
      <c r="F98" s="98">
        <v>0.61701275886188711</v>
      </c>
      <c r="G98" s="98">
        <v>1.0188231857833669</v>
      </c>
      <c r="H98" s="98">
        <v>1.2055192243254622</v>
      </c>
      <c r="I98" s="98">
        <v>1.5809631136320217</v>
      </c>
      <c r="J98" s="98">
        <v>1.9776411969421457</v>
      </c>
      <c r="K98" s="98">
        <v>2.3279941502366679</v>
      </c>
      <c r="L98" s="98">
        <v>2.1368389896923206</v>
      </c>
      <c r="M98" s="98">
        <v>2.3341186417951194</v>
      </c>
      <c r="N98" s="98">
        <v>1.7183334243456789</v>
      </c>
      <c r="O98" s="98">
        <v>0.43969211896069954</v>
      </c>
      <c r="P98" s="98">
        <v>0.19846175636135674</v>
      </c>
      <c r="Q98" s="98">
        <v>0.63146680250436471</v>
      </c>
      <c r="R98" s="98">
        <v>1.0586943867768845</v>
      </c>
      <c r="S98" s="98">
        <v>2.0224610572686195</v>
      </c>
      <c r="T98" s="98">
        <v>1.5947006999982916</v>
      </c>
      <c r="U98" s="98">
        <v>1.2257240288525355</v>
      </c>
      <c r="V98" s="98">
        <v>1.5477743667246477</v>
      </c>
      <c r="W98" s="98">
        <v>1.1240703272818422</v>
      </c>
      <c r="X98" s="98">
        <v>0.88118112911859459</v>
      </c>
      <c r="Y98" s="98">
        <v>0.35105185045040826</v>
      </c>
      <c r="DA98" s="63" t="s">
        <v>1663</v>
      </c>
    </row>
    <row r="99" spans="1:105" ht="12" customHeight="1" x14ac:dyDescent="0.25">
      <c r="A99" s="108" t="s">
        <v>52</v>
      </c>
      <c r="B99" s="98">
        <v>0.59417951977171712</v>
      </c>
      <c r="C99" s="98">
        <v>0.59649354805217991</v>
      </c>
      <c r="D99" s="98">
        <v>0.65790972351200849</v>
      </c>
      <c r="E99" s="98">
        <v>0.74628431239113602</v>
      </c>
      <c r="F99" s="98">
        <v>0.97384669638531529</v>
      </c>
      <c r="G99" s="98">
        <v>1.2568803971989533</v>
      </c>
      <c r="H99" s="98">
        <v>1.7118551528927544</v>
      </c>
      <c r="I99" s="98">
        <v>2.8788265271842186</v>
      </c>
      <c r="J99" s="98">
        <v>3.8003095305022221</v>
      </c>
      <c r="K99" s="98">
        <v>4.4827182011564561</v>
      </c>
      <c r="L99" s="98">
        <v>4.7643872424169471</v>
      </c>
      <c r="M99" s="98">
        <v>5.1274196150044702</v>
      </c>
      <c r="N99" s="98">
        <v>5.5765029269933839</v>
      </c>
      <c r="O99" s="98">
        <v>6.121099698169326</v>
      </c>
      <c r="P99" s="98">
        <v>6.4440580980851099</v>
      </c>
      <c r="Q99" s="98">
        <v>7.5379989219864978</v>
      </c>
      <c r="R99" s="98">
        <v>8.6655622781590917</v>
      </c>
      <c r="S99" s="98">
        <v>9.7347833992366422</v>
      </c>
      <c r="T99" s="98">
        <v>10.088222944628303</v>
      </c>
      <c r="U99" s="98">
        <v>10.025885360312971</v>
      </c>
      <c r="V99" s="98">
        <v>10.038929049586848</v>
      </c>
      <c r="W99" s="98">
        <v>10.090349344149271</v>
      </c>
      <c r="X99" s="98">
        <v>10.167226616047547</v>
      </c>
      <c r="Y99" s="98">
        <v>10.282151643944914</v>
      </c>
      <c r="DA99" s="63" t="s">
        <v>1664</v>
      </c>
    </row>
    <row r="100" spans="1:105" ht="12" customHeight="1" x14ac:dyDescent="0.25">
      <c r="A100" s="121" t="s">
        <v>54</v>
      </c>
      <c r="B100" s="122">
        <v>0.43248590569447687</v>
      </c>
      <c r="C100" s="122">
        <v>0.47604661005499188</v>
      </c>
      <c r="D100" s="122">
        <v>0.52409795524709635</v>
      </c>
      <c r="E100" s="122">
        <v>0.59622398645071051</v>
      </c>
      <c r="F100" s="122">
        <v>0.74021243290807304</v>
      </c>
      <c r="G100" s="122">
        <v>0.90099415095843605</v>
      </c>
      <c r="H100" s="122">
        <v>1.0951620854156507</v>
      </c>
      <c r="I100" s="122">
        <v>1.5034191687304972</v>
      </c>
      <c r="J100" s="122">
        <v>1.8557793844421129</v>
      </c>
      <c r="K100" s="122">
        <v>2.1772169626288846</v>
      </c>
      <c r="L100" s="122">
        <v>2.1928806980446596</v>
      </c>
      <c r="M100" s="122">
        <v>2.4764989284924042</v>
      </c>
      <c r="N100" s="122">
        <v>2.3920825499103522</v>
      </c>
      <c r="O100" s="122">
        <v>2.6706418031084214</v>
      </c>
      <c r="P100" s="122">
        <v>3.0086197463241833</v>
      </c>
      <c r="Q100" s="122">
        <v>3.3441007925290474</v>
      </c>
      <c r="R100" s="122">
        <v>3.7215673829182574</v>
      </c>
      <c r="S100" s="122">
        <v>4.3167994231184181</v>
      </c>
      <c r="T100" s="122">
        <v>4.2083305888142259</v>
      </c>
      <c r="U100" s="122">
        <v>4.7347177538955965</v>
      </c>
      <c r="V100" s="122">
        <v>4.7404033679899147</v>
      </c>
      <c r="W100" s="122">
        <v>4.6824066028780109</v>
      </c>
      <c r="X100" s="122">
        <v>4.4264752881959435</v>
      </c>
      <c r="Y100" s="122">
        <v>4.125408868192908</v>
      </c>
      <c r="DA100" s="130" t="s">
        <v>1665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1666</v>
      </c>
    </row>
    <row r="102" spans="1:105" ht="12" customHeight="1" x14ac:dyDescent="0.25">
      <c r="A102" s="97" t="s">
        <v>50</v>
      </c>
      <c r="B102" s="98">
        <v>0.34007620426506502</v>
      </c>
      <c r="C102" s="98">
        <v>0.3494367909865137</v>
      </c>
      <c r="D102" s="98">
        <v>0.3711959130202831</v>
      </c>
      <c r="E102" s="98">
        <v>0.42581586650771114</v>
      </c>
      <c r="F102" s="98">
        <v>0.51251719027581122</v>
      </c>
      <c r="G102" s="98">
        <v>0.619504007217485</v>
      </c>
      <c r="H102" s="98">
        <v>0.75488755145695985</v>
      </c>
      <c r="I102" s="98">
        <v>1.0882016322560901</v>
      </c>
      <c r="J102" s="98">
        <v>1.3476836802627701</v>
      </c>
      <c r="K102" s="98">
        <v>1.527782452080428</v>
      </c>
      <c r="L102" s="98">
        <v>1.5448260481603595</v>
      </c>
      <c r="M102" s="98">
        <v>1.699833486220844</v>
      </c>
      <c r="N102" s="98">
        <v>1.7700126377171135</v>
      </c>
      <c r="O102" s="98">
        <v>1.8747342590893932</v>
      </c>
      <c r="P102" s="98">
        <v>1.8891207061955788</v>
      </c>
      <c r="Q102" s="98">
        <v>2.1773806750954683</v>
      </c>
      <c r="R102" s="98">
        <v>2.4113192760070863</v>
      </c>
      <c r="S102" s="98">
        <v>2.6824676989383569</v>
      </c>
      <c r="T102" s="98">
        <v>2.7609764115637287</v>
      </c>
      <c r="U102" s="98">
        <v>2.9584146048839424</v>
      </c>
      <c r="V102" s="98">
        <v>2.7312368002319105</v>
      </c>
      <c r="W102" s="98">
        <v>2.8223829989596974</v>
      </c>
      <c r="X102" s="98">
        <v>2.7727393671240033</v>
      </c>
      <c r="Y102" s="98">
        <v>2.9079034338908798</v>
      </c>
      <c r="DA102" s="63" t="s">
        <v>1667</v>
      </c>
    </row>
    <row r="103" spans="1:105" ht="12" customHeight="1" x14ac:dyDescent="0.25">
      <c r="A103" s="109" t="s">
        <v>120</v>
      </c>
      <c r="B103" s="33">
        <v>9.2409701429411822E-2</v>
      </c>
      <c r="C103" s="33">
        <v>0.12660981906847818</v>
      </c>
      <c r="D103" s="33">
        <v>0.15290204222681322</v>
      </c>
      <c r="E103" s="33">
        <v>0.17040811994299934</v>
      </c>
      <c r="F103" s="33">
        <v>0.22769524263226185</v>
      </c>
      <c r="G103" s="33">
        <v>0.28149014374095099</v>
      </c>
      <c r="H103" s="33">
        <v>0.34027453395869084</v>
      </c>
      <c r="I103" s="33">
        <v>0.41521753647440696</v>
      </c>
      <c r="J103" s="33">
        <v>0.5080957041793428</v>
      </c>
      <c r="K103" s="33">
        <v>0.64943451054845658</v>
      </c>
      <c r="L103" s="33">
        <v>0.64805464988430017</v>
      </c>
      <c r="M103" s="33">
        <v>0.77666544227156009</v>
      </c>
      <c r="N103" s="33">
        <v>0.62206991219323871</v>
      </c>
      <c r="O103" s="33">
        <v>0.79590754401902808</v>
      </c>
      <c r="P103" s="33">
        <v>1.1194990401286045</v>
      </c>
      <c r="Q103" s="33">
        <v>1.1667201174335791</v>
      </c>
      <c r="R103" s="33">
        <v>1.3102481069111713</v>
      </c>
      <c r="S103" s="33">
        <v>1.6343317241800608</v>
      </c>
      <c r="T103" s="33">
        <v>1.4473541772504968</v>
      </c>
      <c r="U103" s="33">
        <v>1.7763031490116543</v>
      </c>
      <c r="V103" s="33">
        <v>2.0091665677580046</v>
      </c>
      <c r="W103" s="33">
        <v>1.8600236039183131</v>
      </c>
      <c r="X103" s="33">
        <v>1.65373592107194</v>
      </c>
      <c r="Y103" s="33">
        <v>1.2175054343020286</v>
      </c>
      <c r="DA103" s="60" t="s">
        <v>1668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1669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1670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1671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1672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1673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1674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1675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1676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1677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1678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1679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1680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1681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1682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1683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1684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1685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1686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0</v>
      </c>
      <c r="DA124" s="129" t="s">
        <v>1687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1688</v>
      </c>
    </row>
    <row r="126" spans="1:105" ht="12" customHeight="1" x14ac:dyDescent="0.25">
      <c r="A126" s="97" t="s">
        <v>198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1689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1690</v>
      </c>
    </row>
    <row r="128" spans="1:105" ht="12.95" customHeight="1" x14ac:dyDescent="0.25">
      <c r="A128" s="121" t="s">
        <v>92</v>
      </c>
      <c r="B128" s="122">
        <f t="shared" ref="B128:Y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1691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1692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1693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1694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1695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1696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1697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1698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1699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1700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1701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X139" s="122">
        <v>0</v>
      </c>
      <c r="Y139" s="122">
        <v>0</v>
      </c>
      <c r="DA139" s="130" t="s">
        <v>1702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1703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1704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0.23298956445107852</v>
      </c>
      <c r="C143" s="117">
        <f t="shared" si="49"/>
        <v>0.22511682590716814</v>
      </c>
      <c r="D143" s="117">
        <f t="shared" si="49"/>
        <v>0.28854362881949142</v>
      </c>
      <c r="E143" s="117">
        <f t="shared" si="49"/>
        <v>0.37379214680410533</v>
      </c>
      <c r="F143" s="117">
        <f t="shared" si="49"/>
        <v>0.40305381123437312</v>
      </c>
      <c r="G143" s="117">
        <f t="shared" si="49"/>
        <v>0.51439473363552934</v>
      </c>
      <c r="H143" s="117">
        <f t="shared" si="49"/>
        <v>0.73195697618373057</v>
      </c>
      <c r="I143" s="117">
        <f t="shared" si="49"/>
        <v>1.2075706213870714</v>
      </c>
      <c r="J143" s="117">
        <f t="shared" si="49"/>
        <v>1.7886193787071145</v>
      </c>
      <c r="K143" s="117">
        <f t="shared" si="49"/>
        <v>2.4780581318352031</v>
      </c>
      <c r="L143" s="117">
        <f t="shared" si="49"/>
        <v>4.0515357080107179</v>
      </c>
      <c r="M143" s="117">
        <f t="shared" si="49"/>
        <v>5.2928921012154806</v>
      </c>
      <c r="N143" s="117">
        <f t="shared" si="49"/>
        <v>6.9168919490743983</v>
      </c>
      <c r="O143" s="117">
        <f t="shared" si="49"/>
        <v>6.9300786496188369</v>
      </c>
      <c r="P143" s="117">
        <f t="shared" si="49"/>
        <v>7.1356321080585294</v>
      </c>
      <c r="Q143" s="117">
        <f t="shared" si="49"/>
        <v>7.6943733292051117</v>
      </c>
      <c r="R143" s="117">
        <f t="shared" ref="R143:V143" si="50">R144+R146+R148+R157</f>
        <v>9.7230199327304199</v>
      </c>
      <c r="S143" s="117">
        <f t="shared" si="50"/>
        <v>15.461697100689248</v>
      </c>
      <c r="T143" s="117">
        <f t="shared" si="50"/>
        <v>31.116391283526934</v>
      </c>
      <c r="U143" s="117">
        <f t="shared" si="50"/>
        <v>38.169146225748484</v>
      </c>
      <c r="V143" s="117">
        <f t="shared" si="50"/>
        <v>41.099311348518995</v>
      </c>
      <c r="W143" s="117">
        <f t="shared" ref="W143:Y143" si="51">W144+W146+W148+W157</f>
        <v>42.320493303464545</v>
      </c>
      <c r="X143" s="117">
        <f t="shared" si="51"/>
        <v>41.732541421541896</v>
      </c>
      <c r="Y143" s="117">
        <f t="shared" si="51"/>
        <v>42.222799099347043</v>
      </c>
      <c r="DA143" s="129" t="s">
        <v>1705</v>
      </c>
    </row>
    <row r="144" spans="1:105" ht="12.95" customHeight="1" x14ac:dyDescent="0.25">
      <c r="A144" s="121" t="s">
        <v>57</v>
      </c>
      <c r="B144" s="122">
        <f t="shared" ref="B144:Y144" si="52">B145</f>
        <v>5.436499023843596E-2</v>
      </c>
      <c r="C144" s="122">
        <f t="shared" si="52"/>
        <v>5.5760478610426462E-2</v>
      </c>
      <c r="D144" s="122">
        <f t="shared" si="52"/>
        <v>7.0731201419091227E-2</v>
      </c>
      <c r="E144" s="122">
        <f t="shared" si="52"/>
        <v>9.5825662905328859E-2</v>
      </c>
      <c r="F144" s="122">
        <f t="shared" si="52"/>
        <v>8.7748395485489336E-2</v>
      </c>
      <c r="G144" s="122">
        <f t="shared" si="52"/>
        <v>7.8726723529604151E-2</v>
      </c>
      <c r="H144" s="122">
        <f t="shared" si="52"/>
        <v>0.11003875766244284</v>
      </c>
      <c r="I144" s="122">
        <f t="shared" si="52"/>
        <v>0.1901858658113682</v>
      </c>
      <c r="J144" s="122">
        <f t="shared" si="52"/>
        <v>0.20847793402021431</v>
      </c>
      <c r="K144" s="122">
        <f t="shared" si="52"/>
        <v>0.26015126424168455</v>
      </c>
      <c r="L144" s="122">
        <f t="shared" si="52"/>
        <v>0.5078270861311015</v>
      </c>
      <c r="M144" s="122">
        <f t="shared" si="52"/>
        <v>0.65696289782305906</v>
      </c>
      <c r="N144" s="122">
        <f t="shared" si="52"/>
        <v>0.86992735547465827</v>
      </c>
      <c r="O144" s="122">
        <f t="shared" si="52"/>
        <v>0.83307952811215746</v>
      </c>
      <c r="P144" s="122">
        <f t="shared" si="52"/>
        <v>0.85180051872885398</v>
      </c>
      <c r="Q144" s="122">
        <f t="shared" si="52"/>
        <v>0.82968771826481635</v>
      </c>
      <c r="R144" s="122">
        <f t="shared" si="52"/>
        <v>0.77157586262777256</v>
      </c>
      <c r="S144" s="122">
        <f t="shared" si="52"/>
        <v>0.6902077555551509</v>
      </c>
      <c r="T144" s="122">
        <f t="shared" si="52"/>
        <v>4.7814475693877752</v>
      </c>
      <c r="U144" s="122">
        <f t="shared" si="52"/>
        <v>5.1739933621889325</v>
      </c>
      <c r="V144" s="122">
        <f t="shared" si="52"/>
        <v>5.2052490204909017</v>
      </c>
      <c r="W144" s="122">
        <f t="shared" si="52"/>
        <v>5.4211044825309775</v>
      </c>
      <c r="X144" s="122">
        <f t="shared" si="52"/>
        <v>4.9815910355297115</v>
      </c>
      <c r="Y144" s="122">
        <f t="shared" si="52"/>
        <v>5.019399902549031</v>
      </c>
      <c r="DA144" s="130" t="s">
        <v>1706</v>
      </c>
    </row>
    <row r="145" spans="1:105" ht="12" customHeight="1" x14ac:dyDescent="0.25">
      <c r="A145" s="97" t="s">
        <v>53</v>
      </c>
      <c r="B145" s="98">
        <v>5.436499023843596E-2</v>
      </c>
      <c r="C145" s="98">
        <v>5.5760478610426462E-2</v>
      </c>
      <c r="D145" s="98">
        <v>7.0731201419091227E-2</v>
      </c>
      <c r="E145" s="98">
        <v>9.5825662905328859E-2</v>
      </c>
      <c r="F145" s="98">
        <v>8.7748395485489336E-2</v>
      </c>
      <c r="G145" s="98">
        <v>7.8726723529604151E-2</v>
      </c>
      <c r="H145" s="98">
        <v>0.11003875766244284</v>
      </c>
      <c r="I145" s="98">
        <v>0.1901858658113682</v>
      </c>
      <c r="J145" s="98">
        <v>0.20847793402021431</v>
      </c>
      <c r="K145" s="98">
        <v>0.26015126424168455</v>
      </c>
      <c r="L145" s="98">
        <v>0.5078270861311015</v>
      </c>
      <c r="M145" s="98">
        <v>0.65696289782305906</v>
      </c>
      <c r="N145" s="98">
        <v>0.86992735547465827</v>
      </c>
      <c r="O145" s="98">
        <v>0.83307952811215746</v>
      </c>
      <c r="P145" s="98">
        <v>0.85180051872885398</v>
      </c>
      <c r="Q145" s="98">
        <v>0.82968771826481635</v>
      </c>
      <c r="R145" s="98">
        <v>0.77157586262777256</v>
      </c>
      <c r="S145" s="98">
        <v>0.6902077555551509</v>
      </c>
      <c r="T145" s="98">
        <v>4.7814475693877752</v>
      </c>
      <c r="U145" s="98">
        <v>5.1739933621889325</v>
      </c>
      <c r="V145" s="98">
        <v>5.2052490204909017</v>
      </c>
      <c r="W145" s="98">
        <v>5.4211044825309775</v>
      </c>
      <c r="X145" s="98">
        <v>4.9815910355297115</v>
      </c>
      <c r="Y145" s="98">
        <v>5.019399902549031</v>
      </c>
      <c r="DA145" s="63" t="s">
        <v>1707</v>
      </c>
    </row>
    <row r="146" spans="1:105" ht="12.95" customHeight="1" x14ac:dyDescent="0.25">
      <c r="A146" s="121" t="s">
        <v>92</v>
      </c>
      <c r="B146" s="122">
        <f t="shared" ref="B146:Y146" si="53">B147</f>
        <v>8.7545670284569221E-2</v>
      </c>
      <c r="C146" s="122">
        <f t="shared" si="53"/>
        <v>7.2929223134759288E-2</v>
      </c>
      <c r="D146" s="122">
        <f t="shared" si="53"/>
        <v>8.4218924700295572E-2</v>
      </c>
      <c r="E146" s="122">
        <f t="shared" si="53"/>
        <v>0.10252433004477254</v>
      </c>
      <c r="F146" s="122">
        <f t="shared" si="53"/>
        <v>9.9626526697622189E-2</v>
      </c>
      <c r="G146" s="122">
        <f t="shared" si="53"/>
        <v>0.1284065857274575</v>
      </c>
      <c r="H146" s="122">
        <f t="shared" si="53"/>
        <v>0.18302603611050428</v>
      </c>
      <c r="I146" s="122">
        <f t="shared" si="53"/>
        <v>0.32106559931546585</v>
      </c>
      <c r="J146" s="122">
        <f t="shared" si="53"/>
        <v>0.55147025973928843</v>
      </c>
      <c r="K146" s="122">
        <f t="shared" si="53"/>
        <v>0.67364037551334022</v>
      </c>
      <c r="L146" s="122">
        <f t="shared" si="53"/>
        <v>1.130430183948719</v>
      </c>
      <c r="M146" s="122">
        <f t="shared" si="53"/>
        <v>1.3004894816748542</v>
      </c>
      <c r="N146" s="122">
        <f t="shared" si="53"/>
        <v>2.0818283265424276</v>
      </c>
      <c r="O146" s="122">
        <f t="shared" si="53"/>
        <v>1.9626078403379537</v>
      </c>
      <c r="P146" s="122">
        <f t="shared" si="53"/>
        <v>1.8733520909226584</v>
      </c>
      <c r="Q146" s="122">
        <f t="shared" si="53"/>
        <v>2.0716115350464661</v>
      </c>
      <c r="R146" s="122">
        <f t="shared" si="53"/>
        <v>2.8444292781765892</v>
      </c>
      <c r="S146" s="122">
        <f t="shared" si="53"/>
        <v>4.2322257203013915</v>
      </c>
      <c r="T146" s="122">
        <f t="shared" si="53"/>
        <v>8.1762729421321829</v>
      </c>
      <c r="U146" s="122">
        <f t="shared" si="53"/>
        <v>10.434596811643733</v>
      </c>
      <c r="V146" s="122">
        <f t="shared" si="53"/>
        <v>10.85523634779004</v>
      </c>
      <c r="W146" s="122">
        <f t="shared" si="53"/>
        <v>11.025397805733256</v>
      </c>
      <c r="X146" s="122">
        <f t="shared" si="53"/>
        <v>11.327846455269144</v>
      </c>
      <c r="Y146" s="122">
        <f t="shared" si="53"/>
        <v>12.930811067329067</v>
      </c>
      <c r="DA146" s="130" t="s">
        <v>1708</v>
      </c>
    </row>
    <row r="147" spans="1:105" ht="12" customHeight="1" x14ac:dyDescent="0.25">
      <c r="A147" s="97" t="s">
        <v>53</v>
      </c>
      <c r="B147" s="98">
        <v>8.7545670284569221E-2</v>
      </c>
      <c r="C147" s="98">
        <v>7.2929223134759288E-2</v>
      </c>
      <c r="D147" s="98">
        <v>8.4218924700295572E-2</v>
      </c>
      <c r="E147" s="98">
        <v>0.10252433004477254</v>
      </c>
      <c r="F147" s="98">
        <v>9.9626526697622189E-2</v>
      </c>
      <c r="G147" s="98">
        <v>0.1284065857274575</v>
      </c>
      <c r="H147" s="98">
        <v>0.18302603611050428</v>
      </c>
      <c r="I147" s="98">
        <v>0.32106559931546585</v>
      </c>
      <c r="J147" s="98">
        <v>0.55147025973928843</v>
      </c>
      <c r="K147" s="98">
        <v>0.67364037551334022</v>
      </c>
      <c r="L147" s="98">
        <v>1.130430183948719</v>
      </c>
      <c r="M147" s="98">
        <v>1.3004894816748542</v>
      </c>
      <c r="N147" s="98">
        <v>2.0818283265424276</v>
      </c>
      <c r="O147" s="98">
        <v>1.9626078403379537</v>
      </c>
      <c r="P147" s="98">
        <v>1.8733520909226584</v>
      </c>
      <c r="Q147" s="98">
        <v>2.0716115350464661</v>
      </c>
      <c r="R147" s="98">
        <v>2.8444292781765892</v>
      </c>
      <c r="S147" s="98">
        <v>4.2322257203013915</v>
      </c>
      <c r="T147" s="98">
        <v>8.1762729421321829</v>
      </c>
      <c r="U147" s="98">
        <v>10.434596811643733</v>
      </c>
      <c r="V147" s="98">
        <v>10.85523634779004</v>
      </c>
      <c r="W147" s="98">
        <v>11.025397805733256</v>
      </c>
      <c r="X147" s="98">
        <v>11.327846455269144</v>
      </c>
      <c r="Y147" s="98">
        <v>12.930811067329067</v>
      </c>
      <c r="DA147" s="63" t="s">
        <v>1709</v>
      </c>
    </row>
    <row r="148" spans="1:105" ht="12" customHeight="1" x14ac:dyDescent="0.25">
      <c r="A148" s="121" t="s">
        <v>55</v>
      </c>
      <c r="B148" s="122">
        <v>6.2552999278911781E-2</v>
      </c>
      <c r="C148" s="122">
        <v>6.381516451741763E-2</v>
      </c>
      <c r="D148" s="122">
        <v>9.1511777561476632E-2</v>
      </c>
      <c r="E148" s="122">
        <v>0.12332101230144747</v>
      </c>
      <c r="F148" s="122">
        <v>0.15191780675663083</v>
      </c>
      <c r="G148" s="122">
        <v>0.22591696400220745</v>
      </c>
      <c r="H148" s="122">
        <v>0.32855066792724313</v>
      </c>
      <c r="I148" s="122">
        <v>0.53260331194460686</v>
      </c>
      <c r="J148" s="122">
        <v>0.79488040276257022</v>
      </c>
      <c r="K148" s="122">
        <v>1.1944577846453655</v>
      </c>
      <c r="L148" s="122">
        <v>1.8686927904334443</v>
      </c>
      <c r="M148" s="122">
        <v>2.55292741221032</v>
      </c>
      <c r="N148" s="122">
        <v>3.0456074543182146</v>
      </c>
      <c r="O148" s="122">
        <v>3.041333458048193</v>
      </c>
      <c r="P148" s="122">
        <v>3.1683643410340894</v>
      </c>
      <c r="Q148" s="122">
        <v>3.5220287884950814</v>
      </c>
      <c r="R148" s="122">
        <v>4.548624861762594</v>
      </c>
      <c r="S148" s="122">
        <v>7.9034955286146431</v>
      </c>
      <c r="T148" s="122">
        <v>13.698202889401802</v>
      </c>
      <c r="U148" s="122">
        <v>16.323048420619546</v>
      </c>
      <c r="V148" s="122">
        <v>18.17675819066066</v>
      </c>
      <c r="W148" s="122">
        <v>18.877156156612621</v>
      </c>
      <c r="X148" s="122">
        <v>18.743698372725746</v>
      </c>
      <c r="Y148" s="122">
        <v>18.084291211964217</v>
      </c>
      <c r="DA148" s="130" t="s">
        <v>1710</v>
      </c>
    </row>
    <row r="149" spans="1:105" ht="12" customHeight="1" x14ac:dyDescent="0.25">
      <c r="A149" s="97" t="s">
        <v>124</v>
      </c>
      <c r="B149" s="98">
        <v>8.4530389717446097E-3</v>
      </c>
      <c r="C149" s="98">
        <v>8.9678608960931418E-3</v>
      </c>
      <c r="D149" s="98">
        <v>9.9052427727352541E-3</v>
      </c>
      <c r="E149" s="98">
        <v>1.1245915719155801E-2</v>
      </c>
      <c r="F149" s="98">
        <v>1.2337857583878033E-2</v>
      </c>
      <c r="G149" s="98">
        <v>1.714678615106453E-2</v>
      </c>
      <c r="H149" s="98">
        <v>2.8660507218028861E-2</v>
      </c>
      <c r="I149" s="98">
        <v>3.7404530935612794E-2</v>
      </c>
      <c r="J149" s="98">
        <v>5.2170342763444427E-2</v>
      </c>
      <c r="K149" s="98">
        <v>7.2570947854770279E-2</v>
      </c>
      <c r="L149" s="98">
        <v>0.11281529456836481</v>
      </c>
      <c r="M149" s="98">
        <v>0.15025167219220192</v>
      </c>
      <c r="N149" s="98">
        <v>0.19345689197196</v>
      </c>
      <c r="O149" s="98">
        <v>0.21019563957437254</v>
      </c>
      <c r="P149" s="98">
        <v>0.22452399515820126</v>
      </c>
      <c r="Q149" s="98">
        <v>0.22956493052874674</v>
      </c>
      <c r="R149" s="98">
        <v>0.27194127360769293</v>
      </c>
      <c r="S149" s="98">
        <v>0.39408912503259419</v>
      </c>
      <c r="T149" s="98">
        <v>0.62372487951027267</v>
      </c>
      <c r="U149" s="98">
        <v>0.76935107258108892</v>
      </c>
      <c r="V149" s="98">
        <v>0.77881228853895879</v>
      </c>
      <c r="W149" s="98">
        <v>0.9541335316675984</v>
      </c>
      <c r="X149" s="98">
        <v>1.0066027724229039</v>
      </c>
      <c r="Y149" s="98">
        <v>0.90843208864308533</v>
      </c>
      <c r="DA149" s="63" t="s">
        <v>1711</v>
      </c>
    </row>
    <row r="150" spans="1:105" ht="12" customHeight="1" x14ac:dyDescent="0.25">
      <c r="A150" s="97" t="s">
        <v>123</v>
      </c>
      <c r="B150" s="98">
        <v>2.0043582233464978E-4</v>
      </c>
      <c r="C150" s="98">
        <v>1.9484645385297678E-4</v>
      </c>
      <c r="D150" s="98">
        <v>2.326394457883747E-4</v>
      </c>
      <c r="E150" s="98">
        <v>2.5909409279856091E-4</v>
      </c>
      <c r="F150" s="98">
        <v>0</v>
      </c>
      <c r="G150" s="98">
        <v>0</v>
      </c>
      <c r="H150" s="98">
        <v>5.5367014064794601E-4</v>
      </c>
      <c r="I150" s="98">
        <v>1.09035346188975E-3</v>
      </c>
      <c r="J150" s="98">
        <v>1.9782463096410623E-3</v>
      </c>
      <c r="K150" s="98">
        <v>2.8338778773402728E-3</v>
      </c>
      <c r="L150" s="98">
        <v>3.7635353038916507E-3</v>
      </c>
      <c r="M150" s="98">
        <v>4.1416442443741753E-3</v>
      </c>
      <c r="N150" s="98">
        <v>7.0910690365519613E-3</v>
      </c>
      <c r="O150" s="98">
        <v>2.6036308292325751E-2</v>
      </c>
      <c r="P150" s="98">
        <v>3.6434061582259945E-2</v>
      </c>
      <c r="Q150" s="98">
        <v>3.9987545411233838E-2</v>
      </c>
      <c r="R150" s="98">
        <v>3.8943780777379811E-2</v>
      </c>
      <c r="S150" s="98">
        <v>3.9060838195448519E-2</v>
      </c>
      <c r="T150" s="98">
        <v>3.1685618595182881E-2</v>
      </c>
      <c r="U150" s="98">
        <v>2.2363817283028345E-2</v>
      </c>
      <c r="V150" s="98">
        <v>2.0243482250575835E-2</v>
      </c>
      <c r="W150" s="98">
        <v>4.4129000610427287E-2</v>
      </c>
      <c r="X150" s="98">
        <v>6.3960476579589712E-2</v>
      </c>
      <c r="Y150" s="98">
        <v>8.5711996708388333E-2</v>
      </c>
      <c r="DA150" s="63" t="s">
        <v>1712</v>
      </c>
    </row>
    <row r="151" spans="1:105" ht="12" customHeight="1" x14ac:dyDescent="0.25">
      <c r="A151" s="100" t="s">
        <v>50</v>
      </c>
      <c r="B151" s="101">
        <v>5.6659692824523698E-5</v>
      </c>
      <c r="C151" s="101">
        <v>5.3582999002043778E-5</v>
      </c>
      <c r="D151" s="101">
        <v>9.9247989126844159E-5</v>
      </c>
      <c r="E151" s="101">
        <v>1.275055042785079E-4</v>
      </c>
      <c r="F151" s="101">
        <v>0</v>
      </c>
      <c r="G151" s="101">
        <v>0</v>
      </c>
      <c r="H151" s="101">
        <v>2.4101857745005746E-4</v>
      </c>
      <c r="I151" s="101">
        <v>3.9507438886479847E-4</v>
      </c>
      <c r="J151" s="101">
        <v>7.196963337853246E-4</v>
      </c>
      <c r="K151" s="101">
        <v>1.0259648008092573E-3</v>
      </c>
      <c r="L151" s="101">
        <v>1.206705527731771E-3</v>
      </c>
      <c r="M151" s="101">
        <v>1.312650178663188E-3</v>
      </c>
      <c r="N151" s="101">
        <v>1.5464295273044191E-3</v>
      </c>
      <c r="O151" s="101">
        <v>3.7381582102583512E-3</v>
      </c>
      <c r="P151" s="101">
        <v>5.2183407134147935E-3</v>
      </c>
      <c r="Q151" s="101">
        <v>1.513583891011974E-2</v>
      </c>
      <c r="R151" s="101">
        <v>1.6867239182095053E-2</v>
      </c>
      <c r="S151" s="101">
        <v>1.9731619769107013E-2</v>
      </c>
      <c r="T151" s="101">
        <v>1.1627615611665634E-2</v>
      </c>
      <c r="U151" s="101">
        <v>3.2564616319778641E-3</v>
      </c>
      <c r="V151" s="101">
        <v>1.2087401234451246E-3</v>
      </c>
      <c r="W151" s="101">
        <v>5.2625573018292597E-3</v>
      </c>
      <c r="X151" s="101">
        <v>6.8817412714230622E-3</v>
      </c>
      <c r="Y151" s="101">
        <v>5.3524440187251564E-3</v>
      </c>
      <c r="DA151" s="131" t="s">
        <v>1713</v>
      </c>
    </row>
    <row r="152" spans="1:105" ht="12" customHeight="1" x14ac:dyDescent="0.25">
      <c r="A152" s="103" t="s">
        <v>52</v>
      </c>
      <c r="B152" s="104">
        <v>1.4377612951012609E-4</v>
      </c>
      <c r="C152" s="104">
        <v>1.4126345485093299E-4</v>
      </c>
      <c r="D152" s="104">
        <v>1.3339145666153054E-4</v>
      </c>
      <c r="E152" s="104">
        <v>1.31588588520053E-4</v>
      </c>
      <c r="F152" s="104">
        <v>0</v>
      </c>
      <c r="G152" s="104">
        <v>0</v>
      </c>
      <c r="H152" s="104">
        <v>3.126515631978885E-4</v>
      </c>
      <c r="I152" s="104">
        <v>6.9527907302495168E-4</v>
      </c>
      <c r="J152" s="104">
        <v>1.2585499758557374E-3</v>
      </c>
      <c r="K152" s="104">
        <v>1.8079130765310157E-3</v>
      </c>
      <c r="L152" s="104">
        <v>2.5568297761598795E-3</v>
      </c>
      <c r="M152" s="104">
        <v>2.828994065710987E-3</v>
      </c>
      <c r="N152" s="104">
        <v>5.5446395092475422E-3</v>
      </c>
      <c r="O152" s="104">
        <v>2.2298150082067401E-2</v>
      </c>
      <c r="P152" s="104">
        <v>3.1215720868845154E-2</v>
      </c>
      <c r="Q152" s="104">
        <v>2.4851706501114099E-2</v>
      </c>
      <c r="R152" s="104">
        <v>2.2076541595284754E-2</v>
      </c>
      <c r="S152" s="104">
        <v>1.9329218426341506E-2</v>
      </c>
      <c r="T152" s="104">
        <v>2.0058002983517245E-2</v>
      </c>
      <c r="U152" s="104">
        <v>1.910735565105048E-2</v>
      </c>
      <c r="V152" s="104">
        <v>1.9034742127130709E-2</v>
      </c>
      <c r="W152" s="104">
        <v>3.886644330859803E-2</v>
      </c>
      <c r="X152" s="104">
        <v>5.707873530816665E-2</v>
      </c>
      <c r="Y152" s="104">
        <v>8.0359552689663175E-2</v>
      </c>
      <c r="DA152" s="132" t="s">
        <v>1714</v>
      </c>
    </row>
    <row r="153" spans="1:105" ht="12" customHeight="1" x14ac:dyDescent="0.25">
      <c r="A153" s="106" t="s">
        <v>122</v>
      </c>
      <c r="B153" s="101">
        <v>3.6355391815767355E-4</v>
      </c>
      <c r="C153" s="101">
        <v>3.3917935028646395E-4</v>
      </c>
      <c r="D153" s="101">
        <v>3.6453517147183741E-4</v>
      </c>
      <c r="E153" s="101">
        <v>3.8874088995635833E-4</v>
      </c>
      <c r="F153" s="101">
        <v>0</v>
      </c>
      <c r="G153" s="101">
        <v>0</v>
      </c>
      <c r="H153" s="101">
        <v>1.257525595702985E-3</v>
      </c>
      <c r="I153" s="101">
        <v>1.4247700997803536E-3</v>
      </c>
      <c r="J153" s="101">
        <v>1.376516187933558E-3</v>
      </c>
      <c r="K153" s="101">
        <v>2.2753814128675847E-3</v>
      </c>
      <c r="L153" s="101">
        <v>2.2619246969423847E-3</v>
      </c>
      <c r="M153" s="101">
        <v>2.2765970796260284E-3</v>
      </c>
      <c r="N153" s="101">
        <v>1.7157988904285253E-3</v>
      </c>
      <c r="O153" s="101">
        <v>8.1403934493707919E-2</v>
      </c>
      <c r="P153" s="101">
        <v>0.12361516954993154</v>
      </c>
      <c r="Q153" s="101">
        <v>0.12515305262447568</v>
      </c>
      <c r="R153" s="101">
        <v>0.12618359679963811</v>
      </c>
      <c r="S153" s="101">
        <v>0.1256907475659769</v>
      </c>
      <c r="T153" s="101">
        <v>0.10720591754846172</v>
      </c>
      <c r="U153" s="101">
        <v>0.20508970497706136</v>
      </c>
      <c r="V153" s="101">
        <v>0.1777283903917467</v>
      </c>
      <c r="W153" s="101">
        <v>0.59746996423981491</v>
      </c>
      <c r="X153" s="101">
        <v>0.55836320997209155</v>
      </c>
      <c r="Y153" s="101">
        <v>0.65570488991158482</v>
      </c>
      <c r="DA153" s="131" t="s">
        <v>1715</v>
      </c>
    </row>
    <row r="154" spans="1:105" ht="12" customHeight="1" x14ac:dyDescent="0.25">
      <c r="A154" s="107" t="s">
        <v>121</v>
      </c>
      <c r="B154" s="104">
        <v>5.3535970566674848E-2</v>
      </c>
      <c r="C154" s="104">
        <v>5.4313277817185049E-2</v>
      </c>
      <c r="D154" s="104">
        <v>8.1009360171481165E-2</v>
      </c>
      <c r="E154" s="104">
        <v>0.11142726159953675</v>
      </c>
      <c r="F154" s="104">
        <v>0.13957994917275279</v>
      </c>
      <c r="G154" s="104">
        <v>0.20877017785114294</v>
      </c>
      <c r="H154" s="104">
        <v>0.29807896497286335</v>
      </c>
      <c r="I154" s="104">
        <v>0.49268365744732401</v>
      </c>
      <c r="J154" s="104">
        <v>0.73935529750155116</v>
      </c>
      <c r="K154" s="104">
        <v>1.1167775775003874</v>
      </c>
      <c r="L154" s="104">
        <v>1.7498520358642455</v>
      </c>
      <c r="M154" s="104">
        <v>2.3962574986941179</v>
      </c>
      <c r="N154" s="104">
        <v>2.843343694419274</v>
      </c>
      <c r="O154" s="104">
        <v>2.7236975756877868</v>
      </c>
      <c r="P154" s="104">
        <v>2.7837911147436967</v>
      </c>
      <c r="Q154" s="104">
        <v>3.1273232599306251</v>
      </c>
      <c r="R154" s="104">
        <v>4.1115562105778833</v>
      </c>
      <c r="S154" s="104">
        <v>7.344654817820623</v>
      </c>
      <c r="T154" s="104">
        <v>12.935586473747884</v>
      </c>
      <c r="U154" s="104">
        <v>15.326243825778366</v>
      </c>
      <c r="V154" s="104">
        <v>17.199974029479378</v>
      </c>
      <c r="W154" s="104">
        <v>17.281423660094781</v>
      </c>
      <c r="X154" s="104">
        <v>17.114771913751159</v>
      </c>
      <c r="Y154" s="104">
        <v>16.434442236701159</v>
      </c>
      <c r="DA154" s="132" t="s">
        <v>1716</v>
      </c>
    </row>
    <row r="155" spans="1:105" ht="12" customHeight="1" x14ac:dyDescent="0.25">
      <c r="A155" s="108" t="s">
        <v>53</v>
      </c>
      <c r="B155" s="98">
        <v>1.4128338452117339E-2</v>
      </c>
      <c r="C155" s="98">
        <v>1.3129253883941167E-2</v>
      </c>
      <c r="D155" s="98">
        <v>2.7194803397831577E-2</v>
      </c>
      <c r="E155" s="98">
        <v>4.4893593330248845E-2</v>
      </c>
      <c r="F155" s="98">
        <v>5.4071439045867309E-2</v>
      </c>
      <c r="G155" s="98">
        <v>9.3409623943975326E-2</v>
      </c>
      <c r="H155" s="98">
        <v>0.12311826704141449</v>
      </c>
      <c r="I155" s="98">
        <v>0.17457615093782639</v>
      </c>
      <c r="J155" s="98">
        <v>0.25283362427796297</v>
      </c>
      <c r="K155" s="98">
        <v>0.38100980316317945</v>
      </c>
      <c r="L155" s="98">
        <v>0.53946977888334657</v>
      </c>
      <c r="M155" s="98">
        <v>0.74567152618672417</v>
      </c>
      <c r="N155" s="98">
        <v>0.66537362704463487</v>
      </c>
      <c r="O155" s="98">
        <v>0.18168131810698279</v>
      </c>
      <c r="P155" s="98">
        <v>8.3339674232577363E-2</v>
      </c>
      <c r="Q155" s="98">
        <v>0.24541475120276704</v>
      </c>
      <c r="R155" s="98">
        <v>0.45131216703002053</v>
      </c>
      <c r="S155" s="98">
        <v>1.2467823022099938</v>
      </c>
      <c r="T155" s="98">
        <v>1.7094533752045893</v>
      </c>
      <c r="U155" s="98">
        <v>1.6175520001819903</v>
      </c>
      <c r="V155" s="98">
        <v>2.2467627339970027</v>
      </c>
      <c r="W155" s="98">
        <v>1.7119530104052338</v>
      </c>
      <c r="X155" s="98">
        <v>1.3655441463464466</v>
      </c>
      <c r="Y155" s="98">
        <v>0.54864122610186661</v>
      </c>
      <c r="DA155" s="63" t="s">
        <v>1717</v>
      </c>
    </row>
    <row r="156" spans="1:105" ht="12" customHeight="1" x14ac:dyDescent="0.25">
      <c r="A156" s="108" t="s">
        <v>52</v>
      </c>
      <c r="B156" s="98">
        <v>3.9407632114557507E-2</v>
      </c>
      <c r="C156" s="98">
        <v>4.1184023933243885E-2</v>
      </c>
      <c r="D156" s="98">
        <v>5.3814556773649595E-2</v>
      </c>
      <c r="E156" s="98">
        <v>6.6533668269287916E-2</v>
      </c>
      <c r="F156" s="98">
        <v>8.5508510126885484E-2</v>
      </c>
      <c r="G156" s="98">
        <v>0.11536055390716762</v>
      </c>
      <c r="H156" s="98">
        <v>0.17496069793144883</v>
      </c>
      <c r="I156" s="98">
        <v>0.31810750650949765</v>
      </c>
      <c r="J156" s="98">
        <v>0.48652167322358825</v>
      </c>
      <c r="K156" s="98">
        <v>0.73576777433720797</v>
      </c>
      <c r="L156" s="98">
        <v>1.2103822569808991</v>
      </c>
      <c r="M156" s="98">
        <v>1.6505859725073937</v>
      </c>
      <c r="N156" s="98">
        <v>2.1779700673746394</v>
      </c>
      <c r="O156" s="98">
        <v>2.5420162575808041</v>
      </c>
      <c r="P156" s="98">
        <v>2.7004514405111193</v>
      </c>
      <c r="Q156" s="98">
        <v>2.8819085087278582</v>
      </c>
      <c r="R156" s="98">
        <v>3.6602440435478627</v>
      </c>
      <c r="S156" s="98">
        <v>6.0978725156106295</v>
      </c>
      <c r="T156" s="98">
        <v>11.226133098543295</v>
      </c>
      <c r="U156" s="98">
        <v>13.708691825596377</v>
      </c>
      <c r="V156" s="98">
        <v>14.953211295482374</v>
      </c>
      <c r="W156" s="98">
        <v>15.569470649689547</v>
      </c>
      <c r="X156" s="98">
        <v>15.749227767404712</v>
      </c>
      <c r="Y156" s="98">
        <v>15.885801010599293</v>
      </c>
      <c r="DA156" s="63" t="s">
        <v>1718</v>
      </c>
    </row>
    <row r="157" spans="1:105" ht="12" customHeight="1" x14ac:dyDescent="0.25">
      <c r="A157" s="121" t="s">
        <v>54</v>
      </c>
      <c r="B157" s="122">
        <v>2.8525904649161545E-2</v>
      </c>
      <c r="C157" s="122">
        <v>3.2611959644564772E-2</v>
      </c>
      <c r="D157" s="122">
        <v>4.2081725138627998E-2</v>
      </c>
      <c r="E157" s="122">
        <v>5.2121141552556434E-2</v>
      </c>
      <c r="F157" s="122">
        <v>6.3761082294630761E-2</v>
      </c>
      <c r="G157" s="122">
        <v>8.1344460376260225E-2</v>
      </c>
      <c r="H157" s="122">
        <v>0.1103415144835402</v>
      </c>
      <c r="I157" s="122">
        <v>0.16371584431563035</v>
      </c>
      <c r="J157" s="122">
        <v>0.23379078218504151</v>
      </c>
      <c r="K157" s="122">
        <v>0.34980870743481285</v>
      </c>
      <c r="L157" s="122">
        <v>0.54458564749745353</v>
      </c>
      <c r="M157" s="122">
        <v>0.78251230950724748</v>
      </c>
      <c r="N157" s="122">
        <v>0.91952881273909759</v>
      </c>
      <c r="O157" s="122">
        <v>1.0930578231205326</v>
      </c>
      <c r="P157" s="122">
        <v>1.2421151573729283</v>
      </c>
      <c r="Q157" s="122">
        <v>1.2710452873987472</v>
      </c>
      <c r="R157" s="122">
        <v>1.5583899301634647</v>
      </c>
      <c r="S157" s="122">
        <v>2.6357680962180634</v>
      </c>
      <c r="T157" s="122">
        <v>4.4604678826051725</v>
      </c>
      <c r="U157" s="122">
        <v>6.2375076312962765</v>
      </c>
      <c r="V157" s="122">
        <v>6.8620677895773952</v>
      </c>
      <c r="W157" s="122">
        <v>6.9968348585876914</v>
      </c>
      <c r="X157" s="122">
        <v>6.6794055580172946</v>
      </c>
      <c r="Y157" s="122">
        <v>6.1882969175047293</v>
      </c>
      <c r="DA157" s="130" t="s">
        <v>1719</v>
      </c>
    </row>
    <row r="158" spans="1:105" ht="12" customHeight="1" x14ac:dyDescent="0.25">
      <c r="A158" s="97" t="s">
        <v>50</v>
      </c>
      <c r="B158" s="98">
        <v>2.245786254580618E-2</v>
      </c>
      <c r="C158" s="98">
        <v>2.3781366548826236E-2</v>
      </c>
      <c r="D158" s="98">
        <v>2.9351884829650753E-2</v>
      </c>
      <c r="E158" s="98">
        <v>3.6829858864934659E-2</v>
      </c>
      <c r="F158" s="98">
        <v>4.3936535023929864E-2</v>
      </c>
      <c r="G158" s="98">
        <v>5.566068156346482E-2</v>
      </c>
      <c r="H158" s="98">
        <v>7.6225225976045405E-2</v>
      </c>
      <c r="I158" s="98">
        <v>0.11898131392739521</v>
      </c>
      <c r="J158" s="98">
        <v>0.17025601417680131</v>
      </c>
      <c r="K158" s="98">
        <v>0.24110523570917475</v>
      </c>
      <c r="L158" s="98">
        <v>0.3754074798508682</v>
      </c>
      <c r="M158" s="98">
        <v>0.52792449386724238</v>
      </c>
      <c r="N158" s="98">
        <v>0.67645770644698766</v>
      </c>
      <c r="O158" s="98">
        <v>0.76692606766651372</v>
      </c>
      <c r="P158" s="98">
        <v>0.79364626468218469</v>
      </c>
      <c r="Q158" s="98">
        <v>0.84703203492021784</v>
      </c>
      <c r="R158" s="98">
        <v>1.0299817921061321</v>
      </c>
      <c r="S158" s="98">
        <v>1.6477837676618019</v>
      </c>
      <c r="T158" s="98">
        <v>2.8652222872305422</v>
      </c>
      <c r="U158" s="98">
        <v>3.8706673030117917</v>
      </c>
      <c r="V158" s="98">
        <v>3.9347765187777877</v>
      </c>
      <c r="W158" s="98">
        <v>4.1825625853548312</v>
      </c>
      <c r="X158" s="98">
        <v>4.0894311239853565</v>
      </c>
      <c r="Y158" s="98">
        <v>4.2215534346633428</v>
      </c>
      <c r="DA158" s="63" t="s">
        <v>1720</v>
      </c>
    </row>
    <row r="159" spans="1:105" ht="12" customHeight="1" x14ac:dyDescent="0.25">
      <c r="A159" s="109" t="s">
        <v>120</v>
      </c>
      <c r="B159" s="33">
        <v>6.0680421033553643E-3</v>
      </c>
      <c r="C159" s="33">
        <v>8.8305930957385346E-3</v>
      </c>
      <c r="D159" s="33">
        <v>1.2729840308977246E-2</v>
      </c>
      <c r="E159" s="33">
        <v>1.5291282687621775E-2</v>
      </c>
      <c r="F159" s="33">
        <v>1.982454727070089E-2</v>
      </c>
      <c r="G159" s="33">
        <v>2.5683778812795401E-2</v>
      </c>
      <c r="H159" s="33">
        <v>3.4116288507494791E-2</v>
      </c>
      <c r="I159" s="33">
        <v>4.4734530388235147E-2</v>
      </c>
      <c r="J159" s="33">
        <v>6.3534768008240219E-2</v>
      </c>
      <c r="K159" s="33">
        <v>0.1087034717256381</v>
      </c>
      <c r="L159" s="33">
        <v>0.16917816764658536</v>
      </c>
      <c r="M159" s="33">
        <v>0.2545878156400051</v>
      </c>
      <c r="N159" s="33">
        <v>0.24307110629210996</v>
      </c>
      <c r="O159" s="33">
        <v>0.32613175545401896</v>
      </c>
      <c r="P159" s="33">
        <v>0.44846889269074369</v>
      </c>
      <c r="Q159" s="33">
        <v>0.42401325247852945</v>
      </c>
      <c r="R159" s="33">
        <v>0.52840813805733267</v>
      </c>
      <c r="S159" s="33">
        <v>0.98798432855626128</v>
      </c>
      <c r="T159" s="33">
        <v>1.5952455953746307</v>
      </c>
      <c r="U159" s="33">
        <v>2.3668403282844852</v>
      </c>
      <c r="V159" s="33">
        <v>2.9272912707996075</v>
      </c>
      <c r="W159" s="33">
        <v>2.8142722732328598</v>
      </c>
      <c r="X159" s="33">
        <v>2.5899744340319382</v>
      </c>
      <c r="Y159" s="33">
        <v>1.9667434828413863</v>
      </c>
      <c r="DA159" s="60" t="s">
        <v>1721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8.3420430625390392</v>
      </c>
      <c r="C161" s="117">
        <f t="shared" si="54"/>
        <v>8.8285264357346644</v>
      </c>
      <c r="D161" s="117">
        <f t="shared" si="54"/>
        <v>11.466174819096333</v>
      </c>
      <c r="E161" s="117">
        <f t="shared" si="54"/>
        <v>13.8660340169198</v>
      </c>
      <c r="F161" s="117">
        <f t="shared" si="54"/>
        <v>14.945062515073733</v>
      </c>
      <c r="G161" s="117">
        <f t="shared" si="54"/>
        <v>16.378803617864332</v>
      </c>
      <c r="H161" s="117">
        <f t="shared" si="54"/>
        <v>19.34935664206948</v>
      </c>
      <c r="I161" s="117">
        <f t="shared" si="54"/>
        <v>21.521577263278342</v>
      </c>
      <c r="J161" s="117">
        <f t="shared" si="54"/>
        <v>19.502889542017641</v>
      </c>
      <c r="K161" s="117">
        <f t="shared" si="54"/>
        <v>19.155910268114898</v>
      </c>
      <c r="L161" s="117">
        <f t="shared" si="54"/>
        <v>17.032635116825563</v>
      </c>
      <c r="M161" s="117">
        <f t="shared" si="54"/>
        <v>16.920186312373733</v>
      </c>
      <c r="N161" s="117">
        <f t="shared" si="54"/>
        <v>13.067554507795863</v>
      </c>
      <c r="O161" s="117">
        <f t="shared" si="54"/>
        <v>10.478039203103272</v>
      </c>
      <c r="P161" s="117">
        <f t="shared" si="54"/>
        <v>12.635593278473291</v>
      </c>
      <c r="Q161" s="117">
        <f t="shared" si="54"/>
        <v>17.758056921035578</v>
      </c>
      <c r="R161" s="117">
        <f t="shared" ref="R161:V161" si="55">R162+R164+R166+R175</f>
        <v>20.109622051240375</v>
      </c>
      <c r="S161" s="117">
        <f t="shared" si="55"/>
        <v>23.453920391601503</v>
      </c>
      <c r="T161" s="117">
        <f t="shared" si="55"/>
        <v>23.715888608804455</v>
      </c>
      <c r="U161" s="117">
        <f t="shared" si="55"/>
        <v>30.254582634604976</v>
      </c>
      <c r="V161" s="117">
        <f t="shared" si="55"/>
        <v>34.333441442223425</v>
      </c>
      <c r="W161" s="117">
        <f t="shared" ref="W161:Y161" si="56">W162+W164+W166+W175</f>
        <v>33.630793774338898</v>
      </c>
      <c r="X161" s="117">
        <f t="shared" si="56"/>
        <v>34.442124884638559</v>
      </c>
      <c r="Y161" s="117">
        <f t="shared" si="56"/>
        <v>26.767888584949851</v>
      </c>
      <c r="DA161" s="129" t="s">
        <v>1722</v>
      </c>
    </row>
    <row r="162" spans="1:105" ht="12.95" customHeight="1" x14ac:dyDescent="0.25">
      <c r="A162" s="121" t="s">
        <v>57</v>
      </c>
      <c r="B162" s="122">
        <f t="shared" ref="B162:Y162" si="57">B163</f>
        <v>3.8124968499324652</v>
      </c>
      <c r="C162" s="122">
        <f t="shared" si="57"/>
        <v>4.4637620018313271</v>
      </c>
      <c r="D162" s="122">
        <f t="shared" si="57"/>
        <v>6.0610368405790576</v>
      </c>
      <c r="E162" s="122">
        <f t="shared" si="57"/>
        <v>7.0878065600196507</v>
      </c>
      <c r="F162" s="122">
        <f t="shared" si="57"/>
        <v>7.4258176914072038</v>
      </c>
      <c r="G162" s="122">
        <f t="shared" si="57"/>
        <v>7.095702925343887</v>
      </c>
      <c r="H162" s="122">
        <f t="shared" si="57"/>
        <v>8.4294995130983281</v>
      </c>
      <c r="I162" s="122">
        <f t="shared" si="57"/>
        <v>9.8451007937478732</v>
      </c>
      <c r="J162" s="122">
        <f t="shared" si="57"/>
        <v>8.0589860198364711</v>
      </c>
      <c r="K162" s="122">
        <f t="shared" si="57"/>
        <v>7.6035823200533814</v>
      </c>
      <c r="L162" s="122">
        <f t="shared" si="57"/>
        <v>6.4483727758140388</v>
      </c>
      <c r="M162" s="122">
        <f t="shared" si="57"/>
        <v>6.5071698392217474</v>
      </c>
      <c r="N162" s="122">
        <f t="shared" si="57"/>
        <v>2.9717135213085752</v>
      </c>
      <c r="O162" s="122">
        <f t="shared" si="57"/>
        <v>1.3843192312056383</v>
      </c>
      <c r="P162" s="122">
        <f t="shared" si="57"/>
        <v>3.2838939434645491</v>
      </c>
      <c r="Q162" s="122">
        <f t="shared" si="57"/>
        <v>7.1847608620412577</v>
      </c>
      <c r="R162" s="122">
        <f t="shared" si="57"/>
        <v>7.8704308174137916</v>
      </c>
      <c r="S162" s="122">
        <f t="shared" si="57"/>
        <v>9.8823919775461508</v>
      </c>
      <c r="T162" s="122">
        <f t="shared" si="57"/>
        <v>9.2014099140049108</v>
      </c>
      <c r="U162" s="122">
        <f t="shared" si="57"/>
        <v>13.184090679176226</v>
      </c>
      <c r="V162" s="122">
        <f t="shared" si="57"/>
        <v>15.052649163804217</v>
      </c>
      <c r="W162" s="122">
        <f t="shared" si="57"/>
        <v>14.279824990852919</v>
      </c>
      <c r="X162" s="122">
        <f t="shared" si="57"/>
        <v>16.133862937287404</v>
      </c>
      <c r="Y162" s="122">
        <f t="shared" si="57"/>
        <v>9.7619474217416204</v>
      </c>
      <c r="DA162" s="130" t="s">
        <v>1723</v>
      </c>
    </row>
    <row r="163" spans="1:105" ht="12" customHeight="1" x14ac:dyDescent="0.25">
      <c r="A163" s="97" t="s">
        <v>53</v>
      </c>
      <c r="B163" s="33">
        <v>3.8124968499324652</v>
      </c>
      <c r="C163" s="33">
        <v>4.4637620018313271</v>
      </c>
      <c r="D163" s="33">
        <v>6.0610368405790576</v>
      </c>
      <c r="E163" s="33">
        <v>7.0878065600196507</v>
      </c>
      <c r="F163" s="33">
        <v>7.4258176914072038</v>
      </c>
      <c r="G163" s="33">
        <v>7.095702925343887</v>
      </c>
      <c r="H163" s="33">
        <v>8.4294995130983281</v>
      </c>
      <c r="I163" s="33">
        <v>9.8451007937478732</v>
      </c>
      <c r="J163" s="33">
        <v>8.0589860198364711</v>
      </c>
      <c r="K163" s="33">
        <v>7.6035823200533814</v>
      </c>
      <c r="L163" s="33">
        <v>6.4483727758140388</v>
      </c>
      <c r="M163" s="33">
        <v>6.5071698392217474</v>
      </c>
      <c r="N163" s="33">
        <v>2.9717135213085752</v>
      </c>
      <c r="O163" s="33">
        <v>1.3843192312056383</v>
      </c>
      <c r="P163" s="33">
        <v>3.2838939434645491</v>
      </c>
      <c r="Q163" s="33">
        <v>7.1847608620412577</v>
      </c>
      <c r="R163" s="33">
        <v>7.8704308174137916</v>
      </c>
      <c r="S163" s="33">
        <v>9.8823919775461508</v>
      </c>
      <c r="T163" s="33">
        <v>9.2014099140049108</v>
      </c>
      <c r="U163" s="33">
        <v>13.184090679176226</v>
      </c>
      <c r="V163" s="33">
        <v>15.052649163804217</v>
      </c>
      <c r="W163" s="33">
        <v>14.279824990852919</v>
      </c>
      <c r="X163" s="33">
        <v>16.133862937287404</v>
      </c>
      <c r="Y163" s="33">
        <v>9.7619474217416204</v>
      </c>
      <c r="DA163" s="60" t="s">
        <v>1724</v>
      </c>
    </row>
    <row r="164" spans="1:105" ht="12.95" customHeight="1" x14ac:dyDescent="0.25">
      <c r="A164" s="121" t="s">
        <v>92</v>
      </c>
      <c r="B164" s="122">
        <f t="shared" ref="B164:Y164" si="58">B165</f>
        <v>2.2224051043570849</v>
      </c>
      <c r="C164" s="122">
        <f t="shared" si="58"/>
        <v>1.7797151815092751</v>
      </c>
      <c r="D164" s="122">
        <f t="shared" si="58"/>
        <v>1.9028478319997661</v>
      </c>
      <c r="E164" s="122">
        <f t="shared" si="58"/>
        <v>2.323102804188466</v>
      </c>
      <c r="F164" s="122">
        <f t="shared" si="58"/>
        <v>2.1174183056139557</v>
      </c>
      <c r="G164" s="122">
        <f t="shared" si="58"/>
        <v>2.5393670723987602</v>
      </c>
      <c r="H164" s="122">
        <f t="shared" si="58"/>
        <v>3.4024170222087076</v>
      </c>
      <c r="I164" s="122">
        <f t="shared" si="58"/>
        <v>3.6576434808202496</v>
      </c>
      <c r="J164" s="122">
        <f t="shared" si="58"/>
        <v>3.7423183649446092</v>
      </c>
      <c r="K164" s="122">
        <f t="shared" si="58"/>
        <v>3.5775662131897952</v>
      </c>
      <c r="L164" s="122">
        <f t="shared" si="58"/>
        <v>3.5252284339640245</v>
      </c>
      <c r="M164" s="122">
        <f t="shared" si="58"/>
        <v>3.0896157447909491</v>
      </c>
      <c r="N164" s="122">
        <f t="shared" si="58"/>
        <v>3.5924750459655823</v>
      </c>
      <c r="O164" s="122">
        <f t="shared" si="58"/>
        <v>2.9872599511817541</v>
      </c>
      <c r="P164" s="122">
        <f t="shared" si="58"/>
        <v>2.6955284015158183</v>
      </c>
      <c r="Q164" s="122">
        <f t="shared" si="58"/>
        <v>3.0554738224029645</v>
      </c>
      <c r="R164" s="122">
        <f t="shared" si="58"/>
        <v>3.7131959443929348</v>
      </c>
      <c r="S164" s="122">
        <f t="shared" si="58"/>
        <v>3.7700393429473511</v>
      </c>
      <c r="T164" s="122">
        <f t="shared" si="58"/>
        <v>4.3545590436096768</v>
      </c>
      <c r="U164" s="122">
        <f t="shared" si="58"/>
        <v>5.290767979351938</v>
      </c>
      <c r="V164" s="122">
        <f t="shared" si="58"/>
        <v>5.976139897858161</v>
      </c>
      <c r="W164" s="122">
        <f t="shared" si="58"/>
        <v>5.7331771307180164</v>
      </c>
      <c r="X164" s="122">
        <f t="shared" si="58"/>
        <v>5.5502882589697595</v>
      </c>
      <c r="Y164" s="122">
        <f t="shared" si="58"/>
        <v>5.7295780417971027</v>
      </c>
      <c r="DA164" s="130" t="s">
        <v>1725</v>
      </c>
    </row>
    <row r="165" spans="1:105" ht="12" customHeight="1" x14ac:dyDescent="0.25">
      <c r="A165" s="97" t="s">
        <v>53</v>
      </c>
      <c r="B165" s="98">
        <v>2.2224051043570849</v>
      </c>
      <c r="C165" s="98">
        <v>1.7797151815092751</v>
      </c>
      <c r="D165" s="98">
        <v>1.9028478319997661</v>
      </c>
      <c r="E165" s="98">
        <v>2.323102804188466</v>
      </c>
      <c r="F165" s="98">
        <v>2.1174183056139557</v>
      </c>
      <c r="G165" s="98">
        <v>2.5393670723987602</v>
      </c>
      <c r="H165" s="98">
        <v>3.4024170222087076</v>
      </c>
      <c r="I165" s="98">
        <v>3.6576434808202496</v>
      </c>
      <c r="J165" s="98">
        <v>3.7423183649446092</v>
      </c>
      <c r="K165" s="98">
        <v>3.5775662131897952</v>
      </c>
      <c r="L165" s="98">
        <v>3.5252284339640245</v>
      </c>
      <c r="M165" s="98">
        <v>3.0896157447909491</v>
      </c>
      <c r="N165" s="98">
        <v>3.5924750459655823</v>
      </c>
      <c r="O165" s="98">
        <v>2.9872599511817541</v>
      </c>
      <c r="P165" s="98">
        <v>2.6955284015158183</v>
      </c>
      <c r="Q165" s="98">
        <v>3.0554738224029645</v>
      </c>
      <c r="R165" s="98">
        <v>3.7131959443929348</v>
      </c>
      <c r="S165" s="98">
        <v>3.7700393429473511</v>
      </c>
      <c r="T165" s="98">
        <v>4.3545590436096768</v>
      </c>
      <c r="U165" s="98">
        <v>5.290767979351938</v>
      </c>
      <c r="V165" s="98">
        <v>5.976139897858161</v>
      </c>
      <c r="W165" s="98">
        <v>5.7331771307180164</v>
      </c>
      <c r="X165" s="98">
        <v>5.5502882589697595</v>
      </c>
      <c r="Y165" s="98">
        <v>5.7295780417971027</v>
      </c>
      <c r="DA165" s="63" t="s">
        <v>1726</v>
      </c>
    </row>
    <row r="166" spans="1:105" ht="12" customHeight="1" x14ac:dyDescent="0.25">
      <c r="A166" s="121" t="s">
        <v>55</v>
      </c>
      <c r="B166" s="122">
        <v>1.5832961868521409</v>
      </c>
      <c r="C166" s="122">
        <v>1.7090030418226987</v>
      </c>
      <c r="D166" s="122">
        <v>2.3999190257051803</v>
      </c>
      <c r="E166" s="122">
        <v>3.1336442461233256</v>
      </c>
      <c r="F166" s="122">
        <v>3.8085539640389694</v>
      </c>
      <c r="G166" s="122">
        <v>4.961350088042086</v>
      </c>
      <c r="H166" s="122">
        <v>5.6309574621628364</v>
      </c>
      <c r="I166" s="122">
        <v>6.1529112252855604</v>
      </c>
      <c r="J166" s="122">
        <v>5.9766767038178434</v>
      </c>
      <c r="K166" s="122">
        <v>6.1860692589168869</v>
      </c>
      <c r="L166" s="122">
        <v>5.4814591419439447</v>
      </c>
      <c r="M166" s="122">
        <v>5.621104690732027</v>
      </c>
      <c r="N166" s="122">
        <v>5.0089735443573415</v>
      </c>
      <c r="O166" s="122">
        <v>4.5056369348309957</v>
      </c>
      <c r="P166" s="122">
        <v>4.7980284351642606</v>
      </c>
      <c r="Q166" s="122">
        <v>5.5399535291385531</v>
      </c>
      <c r="R166" s="122">
        <v>6.3655972099111757</v>
      </c>
      <c r="S166" s="122">
        <v>7.3623739931818806</v>
      </c>
      <c r="T166" s="122">
        <v>7.6580427249589045</v>
      </c>
      <c r="U166" s="122">
        <v>8.5166411816637915</v>
      </c>
      <c r="V166" s="122">
        <v>9.6572061423387243</v>
      </c>
      <c r="W166" s="122">
        <v>9.9470170191856706</v>
      </c>
      <c r="X166" s="122">
        <v>9.4212538030293675</v>
      </c>
      <c r="Y166" s="122">
        <v>8.4260793072039561</v>
      </c>
      <c r="DA166" s="130" t="s">
        <v>1727</v>
      </c>
    </row>
    <row r="167" spans="1:105" ht="12" customHeight="1" x14ac:dyDescent="0.25">
      <c r="A167" s="97" t="s">
        <v>124</v>
      </c>
      <c r="B167" s="98">
        <v>0.20810576897104585</v>
      </c>
      <c r="C167" s="98">
        <v>0.22511586180187998</v>
      </c>
      <c r="D167" s="98">
        <v>0.25980722048976429</v>
      </c>
      <c r="E167" s="98">
        <v>0.29262907870053528</v>
      </c>
      <c r="F167" s="98">
        <v>0.31960007171243432</v>
      </c>
      <c r="G167" s="98">
        <v>0.38356401446920196</v>
      </c>
      <c r="H167" s="98">
        <v>0.47755678367509086</v>
      </c>
      <c r="I167" s="98">
        <v>0.47768599124593375</v>
      </c>
      <c r="J167" s="98">
        <v>0.47826391486233349</v>
      </c>
      <c r="K167" s="98">
        <v>0.47247788324859386</v>
      </c>
      <c r="L167" s="98">
        <v>0.41504071262057468</v>
      </c>
      <c r="M167" s="98">
        <v>0.394008360319129</v>
      </c>
      <c r="N167" s="98">
        <v>0.35248217476647559</v>
      </c>
      <c r="O167" s="98">
        <v>0.31971937235783598</v>
      </c>
      <c r="P167" s="98">
        <v>0.32296970462877217</v>
      </c>
      <c r="Q167" s="98">
        <v>0.340552253293049</v>
      </c>
      <c r="R167" s="98">
        <v>0.36106648123608082</v>
      </c>
      <c r="S167" s="98">
        <v>0.37103823856489671</v>
      </c>
      <c r="T167" s="98">
        <v>0.37401210365933996</v>
      </c>
      <c r="U167" s="98">
        <v>0.41963871218302151</v>
      </c>
      <c r="V167" s="98">
        <v>0.43912620488896592</v>
      </c>
      <c r="W167" s="98">
        <v>0.53579759311730535</v>
      </c>
      <c r="X167" s="98">
        <v>0.53915340864361738</v>
      </c>
      <c r="Y167" s="98">
        <v>0.45674312475193335</v>
      </c>
      <c r="DA167" s="63" t="s">
        <v>1728</v>
      </c>
    </row>
    <row r="168" spans="1:105" ht="12" customHeight="1" x14ac:dyDescent="0.25">
      <c r="A168" s="97" t="s">
        <v>123</v>
      </c>
      <c r="B168" s="98">
        <v>7.0152537817127422E-3</v>
      </c>
      <c r="C168" s="98">
        <v>9.119970025301587E-3</v>
      </c>
      <c r="D168" s="98">
        <v>9.4697175024771128E-3</v>
      </c>
      <c r="E168" s="98">
        <v>9.2398619459728056E-3</v>
      </c>
      <c r="F168" s="98">
        <v>7.6083658829901278E-3</v>
      </c>
      <c r="G168" s="98">
        <v>6.6176116449080894E-3</v>
      </c>
      <c r="H168" s="98">
        <v>1.0907447020043419E-2</v>
      </c>
      <c r="I168" s="98">
        <v>1.0985247348639506E-2</v>
      </c>
      <c r="J168" s="98">
        <v>1.2260496415723529E-2</v>
      </c>
      <c r="K168" s="98">
        <v>1.2291271157259837E-2</v>
      </c>
      <c r="L168" s="98">
        <v>1.1682984441782479E-2</v>
      </c>
      <c r="M168" s="98">
        <v>1.0482111179722005E-2</v>
      </c>
      <c r="N168" s="98">
        <v>1.2056068563697194E-2</v>
      </c>
      <c r="O168" s="98">
        <v>4.2977598701497324E-2</v>
      </c>
      <c r="P168" s="98">
        <v>6.8544197804638871E-2</v>
      </c>
      <c r="Q168" s="98">
        <v>7.3557922197697301E-2</v>
      </c>
      <c r="R168" s="98">
        <v>7.3477192650118206E-2</v>
      </c>
      <c r="S168" s="98">
        <v>7.2424599838017162E-2</v>
      </c>
      <c r="T168" s="98">
        <v>5.7872758802156102E-2</v>
      </c>
      <c r="U168" s="98">
        <v>4.0329154593550333E-2</v>
      </c>
      <c r="V168" s="98">
        <v>3.0483449786660566E-2</v>
      </c>
      <c r="W168" s="98">
        <v>4.1301138067681112E-2</v>
      </c>
      <c r="X168" s="98">
        <v>4.2171892685022763E-2</v>
      </c>
      <c r="Y168" s="98">
        <v>4.5015782521297176E-2</v>
      </c>
      <c r="DA168" s="63" t="s">
        <v>1729</v>
      </c>
    </row>
    <row r="169" spans="1:105" ht="12" customHeight="1" x14ac:dyDescent="0.25">
      <c r="A169" s="100" t="s">
        <v>50</v>
      </c>
      <c r="B169" s="101">
        <v>1.9830892488583293E-3</v>
      </c>
      <c r="C169" s="101">
        <v>2.4822828087659463E-3</v>
      </c>
      <c r="D169" s="101">
        <v>4.0022684768342993E-3</v>
      </c>
      <c r="E169" s="101">
        <v>4.5042518223131385E-3</v>
      </c>
      <c r="F169" s="101">
        <v>3.3427993788260018E-3</v>
      </c>
      <c r="G169" s="101">
        <v>3.2192023314053936E-3</v>
      </c>
      <c r="H169" s="101">
        <v>4.7849938003689408E-3</v>
      </c>
      <c r="I169" s="101">
        <v>4.0039308538995294E-3</v>
      </c>
      <c r="J169" s="101">
        <v>4.4853831900000711E-3</v>
      </c>
      <c r="K169" s="101">
        <v>4.4690770665163412E-3</v>
      </c>
      <c r="L169" s="101">
        <v>3.7761101783065814E-3</v>
      </c>
      <c r="M169" s="101">
        <v>3.3590436148823537E-3</v>
      </c>
      <c r="N169" s="101">
        <v>2.6741418265604565E-3</v>
      </c>
      <c r="O169" s="101">
        <v>6.1874791417678788E-3</v>
      </c>
      <c r="P169" s="101">
        <v>9.7271562629081699E-3</v>
      </c>
      <c r="Q169" s="101">
        <v>2.7616688982144699E-2</v>
      </c>
      <c r="R169" s="101">
        <v>3.1619817925212741E-2</v>
      </c>
      <c r="S169" s="101">
        <v>3.6367753007556382E-2</v>
      </c>
      <c r="T169" s="101">
        <v>2.1123064971321309E-2</v>
      </c>
      <c r="U169" s="101">
        <v>5.8398002393349876E-3</v>
      </c>
      <c r="V169" s="101">
        <v>1.8951673795350088E-3</v>
      </c>
      <c r="W169" s="101">
        <v>5.0507604638312829E-3</v>
      </c>
      <c r="X169" s="101">
        <v>4.5415158738546738E-3</v>
      </c>
      <c r="Y169" s="101">
        <v>2.8163750239369179E-3</v>
      </c>
      <c r="DA169" s="131" t="s">
        <v>1730</v>
      </c>
    </row>
    <row r="170" spans="1:105" ht="12" customHeight="1" x14ac:dyDescent="0.25">
      <c r="A170" s="103" t="s">
        <v>52</v>
      </c>
      <c r="B170" s="104">
        <v>5.0321645328544129E-3</v>
      </c>
      <c r="C170" s="104">
        <v>6.6376872165356407E-3</v>
      </c>
      <c r="D170" s="104">
        <v>5.4674490256428135E-3</v>
      </c>
      <c r="E170" s="104">
        <v>4.735610123659667E-3</v>
      </c>
      <c r="F170" s="104">
        <v>4.2655665041641264E-3</v>
      </c>
      <c r="G170" s="104">
        <v>3.3984093135026954E-3</v>
      </c>
      <c r="H170" s="104">
        <v>6.1224532196744773E-3</v>
      </c>
      <c r="I170" s="104">
        <v>6.9813164947399768E-3</v>
      </c>
      <c r="J170" s="104">
        <v>7.7751132257234583E-3</v>
      </c>
      <c r="K170" s="104">
        <v>7.8221940907434954E-3</v>
      </c>
      <c r="L170" s="104">
        <v>7.9068742634758968E-3</v>
      </c>
      <c r="M170" s="104">
        <v>7.1230675648396519E-3</v>
      </c>
      <c r="N170" s="104">
        <v>9.3819267371367376E-3</v>
      </c>
      <c r="O170" s="104">
        <v>3.6790119559729446E-2</v>
      </c>
      <c r="P170" s="104">
        <v>5.8817041541730695E-2</v>
      </c>
      <c r="Q170" s="104">
        <v>4.5941233215552602E-2</v>
      </c>
      <c r="R170" s="104">
        <v>4.1857374724905472E-2</v>
      </c>
      <c r="S170" s="104">
        <v>3.6056846830460787E-2</v>
      </c>
      <c r="T170" s="104">
        <v>3.674969383083479E-2</v>
      </c>
      <c r="U170" s="104">
        <v>3.4489354354215344E-2</v>
      </c>
      <c r="V170" s="104">
        <v>2.8588282407125559E-2</v>
      </c>
      <c r="W170" s="104">
        <v>3.6250377603849832E-2</v>
      </c>
      <c r="X170" s="104">
        <v>3.7630376811168091E-2</v>
      </c>
      <c r="Y170" s="104">
        <v>4.2199407497360258E-2</v>
      </c>
      <c r="DA170" s="132" t="s">
        <v>1731</v>
      </c>
    </row>
    <row r="171" spans="1:105" ht="12" customHeight="1" x14ac:dyDescent="0.25">
      <c r="A171" s="106" t="s">
        <v>122</v>
      </c>
      <c r="B171" s="101">
        <v>6.18041660868045E-3</v>
      </c>
      <c r="C171" s="101">
        <v>1.032925491418368E-2</v>
      </c>
      <c r="D171" s="101">
        <v>1.0372362300694878E-2</v>
      </c>
      <c r="E171" s="101">
        <v>9.8948810788906418E-3</v>
      </c>
      <c r="F171" s="101">
        <v>9.1729426141396314E-3</v>
      </c>
      <c r="G171" s="101">
        <v>8.188830605190961E-3</v>
      </c>
      <c r="H171" s="101">
        <v>2.2373189945978929E-2</v>
      </c>
      <c r="I171" s="101">
        <v>2.2904352661274802E-2</v>
      </c>
      <c r="J171" s="101">
        <v>2.0251010960443142E-2</v>
      </c>
      <c r="K171" s="101">
        <v>1.7895955662887254E-2</v>
      </c>
      <c r="L171" s="101">
        <v>1.6414680450882548E-2</v>
      </c>
      <c r="M171" s="101">
        <v>1.4226705623097914E-2</v>
      </c>
      <c r="N171" s="101">
        <v>1.0406792997131856E-2</v>
      </c>
      <c r="O171" s="101">
        <v>0.14392042856131709</v>
      </c>
      <c r="P171" s="101">
        <v>0.24478793639090379</v>
      </c>
      <c r="Q171" s="101">
        <v>0.24593571136160114</v>
      </c>
      <c r="R171" s="101">
        <v>0.24753260265350757</v>
      </c>
      <c r="S171" s="101">
        <v>0.2431437226982274</v>
      </c>
      <c r="T171" s="101">
        <v>0.21161349468133861</v>
      </c>
      <c r="U171" s="101">
        <v>0.23243768117261807</v>
      </c>
      <c r="V171" s="101">
        <v>0.17952325491769183</v>
      </c>
      <c r="W171" s="101">
        <v>0.46922797844785868</v>
      </c>
      <c r="X171" s="101">
        <v>0.41574088674523763</v>
      </c>
      <c r="Y171" s="101">
        <v>0.4288797261911525</v>
      </c>
      <c r="DA171" s="131" t="s">
        <v>1732</v>
      </c>
    </row>
    <row r="172" spans="1:105" ht="12" customHeight="1" x14ac:dyDescent="0.25">
      <c r="A172" s="107" t="s">
        <v>121</v>
      </c>
      <c r="B172" s="104">
        <v>1.3619947474907019</v>
      </c>
      <c r="C172" s="104">
        <v>1.4644379550813333</v>
      </c>
      <c r="D172" s="104">
        <v>2.120269725412244</v>
      </c>
      <c r="E172" s="104">
        <v>2.8218804243979267</v>
      </c>
      <c r="F172" s="104">
        <v>3.4721725838294053</v>
      </c>
      <c r="G172" s="104">
        <v>4.5629796313227846</v>
      </c>
      <c r="H172" s="104">
        <v>5.120120041521723</v>
      </c>
      <c r="I172" s="104">
        <v>5.6413356340297121</v>
      </c>
      <c r="J172" s="104">
        <v>5.4659012815793435</v>
      </c>
      <c r="K172" s="104">
        <v>5.6834041488481457</v>
      </c>
      <c r="L172" s="104">
        <v>5.0383207644307051</v>
      </c>
      <c r="M172" s="104">
        <v>5.2023875136100779</v>
      </c>
      <c r="N172" s="104">
        <v>4.6340285080300365</v>
      </c>
      <c r="O172" s="104">
        <v>3.9990195352103455</v>
      </c>
      <c r="P172" s="104">
        <v>4.1617265963399461</v>
      </c>
      <c r="Q172" s="104">
        <v>4.8799076422862058</v>
      </c>
      <c r="R172" s="104">
        <v>5.6835209333714696</v>
      </c>
      <c r="S172" s="104">
        <v>6.6757674320807396</v>
      </c>
      <c r="T172" s="104">
        <v>7.0145443678160699</v>
      </c>
      <c r="U172" s="104">
        <v>7.8242356337146015</v>
      </c>
      <c r="V172" s="104">
        <v>9.0080732327454065</v>
      </c>
      <c r="W172" s="104">
        <v>8.9006903095528251</v>
      </c>
      <c r="X172" s="104">
        <v>8.4241876149554891</v>
      </c>
      <c r="Y172" s="104">
        <v>7.4954406737395738</v>
      </c>
      <c r="DA172" s="132" t="s">
        <v>1733</v>
      </c>
    </row>
    <row r="173" spans="1:105" ht="12" customHeight="1" x14ac:dyDescent="0.25">
      <c r="A173" s="108" t="s">
        <v>53</v>
      </c>
      <c r="B173" s="98">
        <v>0.35943539565775562</v>
      </c>
      <c r="C173" s="98">
        <v>0.35362705494177338</v>
      </c>
      <c r="D173" s="98">
        <v>0.71159494869062889</v>
      </c>
      <c r="E173" s="98">
        <v>1.1371205418051304</v>
      </c>
      <c r="F173" s="98">
        <v>1.3454158917770029</v>
      </c>
      <c r="G173" s="98">
        <v>2.0432524462740149</v>
      </c>
      <c r="H173" s="98">
        <v>2.1179483014680054</v>
      </c>
      <c r="I173" s="98">
        <v>2.0051392335133222</v>
      </c>
      <c r="J173" s="98">
        <v>1.8777397165572616</v>
      </c>
      <c r="K173" s="98">
        <v>1.9483142064901564</v>
      </c>
      <c r="L173" s="98">
        <v>1.5636865608860384</v>
      </c>
      <c r="M173" s="98">
        <v>1.6285651326983146</v>
      </c>
      <c r="N173" s="98">
        <v>1.0917849405499487</v>
      </c>
      <c r="O173" s="98">
        <v>0.26761191101322479</v>
      </c>
      <c r="P173" s="98">
        <v>0.12389724002528578</v>
      </c>
      <c r="Q173" s="98">
        <v>0.37899976133676272</v>
      </c>
      <c r="R173" s="98">
        <v>0.62315601394010878</v>
      </c>
      <c r="S173" s="98">
        <v>1.1540859798673377</v>
      </c>
      <c r="T173" s="98">
        <v>0.95680141725512013</v>
      </c>
      <c r="U173" s="98">
        <v>0.84319833502971286</v>
      </c>
      <c r="V173" s="98">
        <v>1.1872696275411454</v>
      </c>
      <c r="W173" s="98">
        <v>0.8826609306597939</v>
      </c>
      <c r="X173" s="98">
        <v>0.66956805152868659</v>
      </c>
      <c r="Y173" s="98">
        <v>0.24924125869856079</v>
      </c>
      <c r="DA173" s="63" t="s">
        <v>1734</v>
      </c>
    </row>
    <row r="174" spans="1:105" ht="12" customHeight="1" x14ac:dyDescent="0.25">
      <c r="A174" s="115" t="s">
        <v>52</v>
      </c>
      <c r="B174" s="33">
        <v>1.0025593518329463</v>
      </c>
      <c r="C174" s="33">
        <v>1.1108109001395599</v>
      </c>
      <c r="D174" s="33">
        <v>1.408674776721615</v>
      </c>
      <c r="E174" s="33">
        <v>1.6847598825927961</v>
      </c>
      <c r="F174" s="33">
        <v>2.1267566920524024</v>
      </c>
      <c r="G174" s="33">
        <v>2.5197271850487697</v>
      </c>
      <c r="H174" s="33">
        <v>3.0021717400537176</v>
      </c>
      <c r="I174" s="33">
        <v>3.6361964005163903</v>
      </c>
      <c r="J174" s="33">
        <v>3.5881615650220815</v>
      </c>
      <c r="K174" s="33">
        <v>3.7350899423579897</v>
      </c>
      <c r="L174" s="33">
        <v>3.4746342035446665</v>
      </c>
      <c r="M174" s="33">
        <v>3.5738223809117633</v>
      </c>
      <c r="N174" s="33">
        <v>3.5422435674800883</v>
      </c>
      <c r="O174" s="33">
        <v>3.7314076241971206</v>
      </c>
      <c r="P174" s="33">
        <v>4.0378293563146608</v>
      </c>
      <c r="Q174" s="33">
        <v>4.5009078809494429</v>
      </c>
      <c r="R174" s="33">
        <v>5.0603649194313611</v>
      </c>
      <c r="S174" s="33">
        <v>5.5216814522134019</v>
      </c>
      <c r="T174" s="33">
        <v>6.0577429505609501</v>
      </c>
      <c r="U174" s="33">
        <v>6.981037298684889</v>
      </c>
      <c r="V174" s="33">
        <v>7.8208036052042615</v>
      </c>
      <c r="W174" s="33">
        <v>8.018029378893031</v>
      </c>
      <c r="X174" s="33">
        <v>7.7546195634268029</v>
      </c>
      <c r="Y174" s="33">
        <v>7.2461994150410129</v>
      </c>
      <c r="DA174" s="60" t="s">
        <v>1735</v>
      </c>
    </row>
    <row r="175" spans="1:105" ht="12" customHeight="1" x14ac:dyDescent="0.25">
      <c r="A175" s="121" t="s">
        <v>54</v>
      </c>
      <c r="B175" s="122">
        <v>0.72384492139734768</v>
      </c>
      <c r="C175" s="122">
        <v>0.87604621057136423</v>
      </c>
      <c r="D175" s="122">
        <v>1.1023711208123292</v>
      </c>
      <c r="E175" s="122">
        <v>1.3214804065883587</v>
      </c>
      <c r="F175" s="122">
        <v>1.5932725540136037</v>
      </c>
      <c r="G175" s="122">
        <v>1.782383532079598</v>
      </c>
      <c r="H175" s="122">
        <v>1.8864826445996115</v>
      </c>
      <c r="I175" s="122">
        <v>1.8659217634246583</v>
      </c>
      <c r="J175" s="122">
        <v>1.7249084534187176</v>
      </c>
      <c r="K175" s="122">
        <v>1.7886924759548359</v>
      </c>
      <c r="L175" s="122">
        <v>1.5775747651035563</v>
      </c>
      <c r="M175" s="122">
        <v>1.7022960376290088</v>
      </c>
      <c r="N175" s="122">
        <v>1.4943923961643628</v>
      </c>
      <c r="O175" s="122">
        <v>1.6008230858848824</v>
      </c>
      <c r="P175" s="122">
        <v>1.8581424983286625</v>
      </c>
      <c r="Q175" s="122">
        <v>1.9778687074528014</v>
      </c>
      <c r="R175" s="122">
        <v>2.1603980795224729</v>
      </c>
      <c r="S175" s="122">
        <v>2.4391150779261217</v>
      </c>
      <c r="T175" s="122">
        <v>2.5018769262309641</v>
      </c>
      <c r="U175" s="122">
        <v>3.2630827944130196</v>
      </c>
      <c r="V175" s="122">
        <v>3.6474462382223201</v>
      </c>
      <c r="W175" s="122">
        <v>3.6707746335822877</v>
      </c>
      <c r="X175" s="122">
        <v>3.3367198853520321</v>
      </c>
      <c r="Y175" s="122">
        <v>2.8502838142071734</v>
      </c>
      <c r="DA175" s="130" t="s">
        <v>1736</v>
      </c>
    </row>
    <row r="176" spans="1:105" ht="12" customHeight="1" x14ac:dyDescent="0.25">
      <c r="A176" s="97" t="s">
        <v>50</v>
      </c>
      <c r="B176" s="98">
        <v>0.56914640223228807</v>
      </c>
      <c r="C176" s="98">
        <v>0.63399886179945752</v>
      </c>
      <c r="D176" s="98">
        <v>0.76479427703842295</v>
      </c>
      <c r="E176" s="98">
        <v>0.92961567590388205</v>
      </c>
      <c r="F176" s="98">
        <v>1.0935961496587203</v>
      </c>
      <c r="G176" s="98">
        <v>1.2173882145385544</v>
      </c>
      <c r="H176" s="98">
        <v>1.2831258639434688</v>
      </c>
      <c r="I176" s="98">
        <v>1.3183792793498521</v>
      </c>
      <c r="J176" s="98">
        <v>1.221588786846264</v>
      </c>
      <c r="K176" s="98">
        <v>1.2367649573850612</v>
      </c>
      <c r="L176" s="98">
        <v>1.0997127823324422</v>
      </c>
      <c r="M176" s="98">
        <v>1.1589360301336376</v>
      </c>
      <c r="N176" s="98">
        <v>1.0990344520763815</v>
      </c>
      <c r="O176" s="98">
        <v>1.1159492043354458</v>
      </c>
      <c r="P176" s="98">
        <v>1.150219314537589</v>
      </c>
      <c r="Q176" s="98">
        <v>1.2806108078455807</v>
      </c>
      <c r="R176" s="98">
        <v>1.3964220199231971</v>
      </c>
      <c r="S176" s="98">
        <v>1.5122909982024264</v>
      </c>
      <c r="T176" s="98">
        <v>1.6305527563371471</v>
      </c>
      <c r="U176" s="98">
        <v>2.0468806052121669</v>
      </c>
      <c r="V176" s="98">
        <v>2.1171094665848038</v>
      </c>
      <c r="W176" s="98">
        <v>2.2264719659022401</v>
      </c>
      <c r="X176" s="98">
        <v>2.0765880778504324</v>
      </c>
      <c r="Y176" s="98">
        <v>1.9433104003726067</v>
      </c>
      <c r="DA176" s="63" t="s">
        <v>1737</v>
      </c>
    </row>
    <row r="177" spans="1:105" ht="12" customHeight="1" x14ac:dyDescent="0.25">
      <c r="A177" s="109" t="s">
        <v>120</v>
      </c>
      <c r="B177" s="33">
        <v>0.15469851916505964</v>
      </c>
      <c r="C177" s="33">
        <v>0.24204734877190676</v>
      </c>
      <c r="D177" s="33">
        <v>0.33757684377390634</v>
      </c>
      <c r="E177" s="33">
        <v>0.39186473068447669</v>
      </c>
      <c r="F177" s="33">
        <v>0.49967640435488342</v>
      </c>
      <c r="G177" s="33">
        <v>0.56499531754104371</v>
      </c>
      <c r="H177" s="33">
        <v>0.60335678065614273</v>
      </c>
      <c r="I177" s="33">
        <v>0.54754248407480621</v>
      </c>
      <c r="J177" s="33">
        <v>0.50331966657245353</v>
      </c>
      <c r="K177" s="33">
        <v>0.55192751856977473</v>
      </c>
      <c r="L177" s="33">
        <v>0.47786198277111419</v>
      </c>
      <c r="M177" s="33">
        <v>0.54336000749537139</v>
      </c>
      <c r="N177" s="33">
        <v>0.39535794408798131</v>
      </c>
      <c r="O177" s="33">
        <v>0.48487388154943672</v>
      </c>
      <c r="P177" s="33">
        <v>0.70792318379107355</v>
      </c>
      <c r="Q177" s="33">
        <v>0.69725789960722073</v>
      </c>
      <c r="R177" s="33">
        <v>0.76397605959927573</v>
      </c>
      <c r="S177" s="33">
        <v>0.92682407972369529</v>
      </c>
      <c r="T177" s="33">
        <v>0.87132416989381678</v>
      </c>
      <c r="U177" s="33">
        <v>1.2162021892008528</v>
      </c>
      <c r="V177" s="33">
        <v>1.5303367716375162</v>
      </c>
      <c r="W177" s="33">
        <v>1.4443026676800477</v>
      </c>
      <c r="X177" s="33">
        <v>1.2601318075015999</v>
      </c>
      <c r="Y177" s="33">
        <v>0.90697341383456653</v>
      </c>
      <c r="DA177" s="60" t="s">
        <v>1738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1739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1740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1741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1742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1743</v>
      </c>
    </row>
    <row r="7" spans="1:105" ht="12.95" customHeight="1" x14ac:dyDescent="0.25">
      <c r="A7" s="121" t="s">
        <v>92</v>
      </c>
      <c r="B7" s="122">
        <f t="shared" ref="B7:Y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1744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1745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1746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1747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1748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1749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1750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1751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1752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1753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1754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1755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1756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1757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1758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1759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36.812103840955722</v>
      </c>
      <c r="C24" s="117">
        <f t="shared" si="7"/>
        <v>35.699046149957098</v>
      </c>
      <c r="D24" s="117">
        <f t="shared" si="7"/>
        <v>37.463657072519084</v>
      </c>
      <c r="E24" s="117">
        <f t="shared" si="7"/>
        <v>42.211876421938541</v>
      </c>
      <c r="F24" s="117">
        <f t="shared" si="7"/>
        <v>41.805108590968437</v>
      </c>
      <c r="G24" s="117">
        <f t="shared" si="7"/>
        <v>41.723635214159636</v>
      </c>
      <c r="H24" s="117">
        <f t="shared" si="7"/>
        <v>33.253614340259652</v>
      </c>
      <c r="I24" s="117">
        <f t="shared" si="7"/>
        <v>36.722215193230653</v>
      </c>
      <c r="J24" s="117">
        <f t="shared" si="7"/>
        <v>36.402709257306071</v>
      </c>
      <c r="K24" s="117">
        <f t="shared" si="7"/>
        <v>37.299321622391901</v>
      </c>
      <c r="L24" s="117">
        <f t="shared" si="7"/>
        <v>39.846652301321775</v>
      </c>
      <c r="M24" s="117">
        <f t="shared" si="7"/>
        <v>41.060131620533504</v>
      </c>
      <c r="N24" s="117">
        <f t="shared" si="7"/>
        <v>45.477259460651403</v>
      </c>
      <c r="O24" s="117">
        <f t="shared" si="7"/>
        <v>40.704315278680276</v>
      </c>
      <c r="P24" s="117">
        <f t="shared" si="7"/>
        <v>38.958298634623475</v>
      </c>
      <c r="Q24" s="117">
        <f t="shared" si="7"/>
        <v>41.66683441775772</v>
      </c>
      <c r="R24" s="117">
        <f t="shared" ref="R24:V24" si="8">R25+R28+R30+R39</f>
        <v>43.390065284783319</v>
      </c>
      <c r="S24" s="117">
        <f t="shared" si="8"/>
        <v>37.469814408336738</v>
      </c>
      <c r="T24" s="117">
        <f t="shared" si="8"/>
        <v>31.493821030704844</v>
      </c>
      <c r="U24" s="117">
        <f t="shared" si="8"/>
        <v>29.527422278362309</v>
      </c>
      <c r="V24" s="117">
        <f t="shared" si="8"/>
        <v>28.379403055142113</v>
      </c>
      <c r="W24" s="117">
        <f t="shared" ref="W24:Y24" si="9">W25+W28+W30+W39</f>
        <v>31.33579496588986</v>
      </c>
      <c r="X24" s="117">
        <f t="shared" si="9"/>
        <v>35.368740827243641</v>
      </c>
      <c r="Y24" s="117">
        <f t="shared" si="9"/>
        <v>38.186944625695141</v>
      </c>
      <c r="DA24" s="129" t="s">
        <v>1760</v>
      </c>
    </row>
    <row r="25" spans="1:105" ht="12.95" customHeight="1" x14ac:dyDescent="0.25">
      <c r="A25" s="121" t="s">
        <v>57</v>
      </c>
      <c r="B25" s="122">
        <f t="shared" ref="B25:Q25" si="10">SUM(B26:B27)</f>
        <v>14.723664903214667</v>
      </c>
      <c r="C25" s="122">
        <f t="shared" si="10"/>
        <v>14.897378766751393</v>
      </c>
      <c r="D25" s="122">
        <f t="shared" si="10"/>
        <v>15.495787827485893</v>
      </c>
      <c r="E25" s="122">
        <f t="shared" si="10"/>
        <v>17.043793035335533</v>
      </c>
      <c r="F25" s="122">
        <f t="shared" si="10"/>
        <v>16.292343861374778</v>
      </c>
      <c r="G25" s="122">
        <f t="shared" si="10"/>
        <v>15.320001605320538</v>
      </c>
      <c r="H25" s="122">
        <f t="shared" si="10"/>
        <v>8.3057171055968197</v>
      </c>
      <c r="I25" s="122">
        <f t="shared" si="10"/>
        <v>8.4477510109842537</v>
      </c>
      <c r="J25" s="122">
        <f t="shared" si="10"/>
        <v>7.7585155970439823</v>
      </c>
      <c r="K25" s="122">
        <f t="shared" si="10"/>
        <v>8.735560011739409</v>
      </c>
      <c r="L25" s="122">
        <f t="shared" si="10"/>
        <v>8.0671029811879844</v>
      </c>
      <c r="M25" s="122">
        <f t="shared" si="10"/>
        <v>9.7626657978183164</v>
      </c>
      <c r="N25" s="122">
        <f t="shared" si="10"/>
        <v>9.6656384603236027</v>
      </c>
      <c r="O25" s="122">
        <f t="shared" si="10"/>
        <v>8.1417202868668213</v>
      </c>
      <c r="P25" s="122">
        <f t="shared" si="10"/>
        <v>7.363991921225109</v>
      </c>
      <c r="Q25" s="122">
        <f t="shared" si="10"/>
        <v>8.7290060523808304</v>
      </c>
      <c r="R25" s="122">
        <f t="shared" ref="R25:V25" si="11">SUM(R26:R27)</f>
        <v>9.358948179616922</v>
      </c>
      <c r="S25" s="122">
        <f t="shared" si="11"/>
        <v>8.0300319026648808</v>
      </c>
      <c r="T25" s="122">
        <f t="shared" si="11"/>
        <v>5.9778097859030845</v>
      </c>
      <c r="U25" s="122">
        <f t="shared" si="11"/>
        <v>7.1735185428935928</v>
      </c>
      <c r="V25" s="122">
        <f t="shared" si="11"/>
        <v>7.458625211269263</v>
      </c>
      <c r="W25" s="122">
        <f t="shared" ref="W25:Y25" si="12">SUM(W26:W27)</f>
        <v>8.2249894719437666</v>
      </c>
      <c r="X25" s="122">
        <f t="shared" si="12"/>
        <v>9.4932106931588844</v>
      </c>
      <c r="Y25" s="122">
        <f t="shared" si="12"/>
        <v>8.6704804851365918</v>
      </c>
      <c r="DA25" s="130" t="s">
        <v>1761</v>
      </c>
    </row>
    <row r="26" spans="1:105" ht="12" customHeight="1" x14ac:dyDescent="0.25">
      <c r="A26" s="97" t="s">
        <v>74</v>
      </c>
      <c r="B26" s="98">
        <v>14.595162004130945</v>
      </c>
      <c r="C26" s="98">
        <v>14.74420425026274</v>
      </c>
      <c r="D26" s="98">
        <v>15.324177154171123</v>
      </c>
      <c r="E26" s="98">
        <v>16.86557814223967</v>
      </c>
      <c r="F26" s="98">
        <v>16.107395442822153</v>
      </c>
      <c r="G26" s="98">
        <v>15.149147653739423</v>
      </c>
      <c r="H26" s="98">
        <v>8.2224252775758782</v>
      </c>
      <c r="I26" s="98">
        <v>8.3721095445685023</v>
      </c>
      <c r="J26" s="98">
        <v>7.6936419752169023</v>
      </c>
      <c r="K26" s="98">
        <v>8.6586691278549512</v>
      </c>
      <c r="L26" s="98">
        <v>7.9990556556149759</v>
      </c>
      <c r="M26" s="98">
        <v>9.6688003530895799</v>
      </c>
      <c r="N26" s="98">
        <v>9.5935123988143367</v>
      </c>
      <c r="O26" s="98">
        <v>8.0709248537201272</v>
      </c>
      <c r="P26" s="98">
        <v>7.2822956602412159</v>
      </c>
      <c r="Q26" s="98">
        <v>8.6414574981633692</v>
      </c>
      <c r="R26" s="98">
        <v>9.2656374755315341</v>
      </c>
      <c r="S26" s="98">
        <v>7.9411841336267228</v>
      </c>
      <c r="T26" s="98">
        <v>5.9187390438350667</v>
      </c>
      <c r="U26" s="98">
        <v>7.1028428431721515</v>
      </c>
      <c r="V26" s="98">
        <v>7.3852857123331717</v>
      </c>
      <c r="W26" s="98">
        <v>8.1441940920543363</v>
      </c>
      <c r="X26" s="98">
        <v>9.3999577175207261</v>
      </c>
      <c r="Y26" s="98">
        <v>8.5852249195457606</v>
      </c>
      <c r="DA26" s="63" t="s">
        <v>1762</v>
      </c>
    </row>
    <row r="27" spans="1:105" ht="12" customHeight="1" x14ac:dyDescent="0.25">
      <c r="A27" s="97" t="s">
        <v>53</v>
      </c>
      <c r="B27" s="98">
        <v>0.12850289908372278</v>
      </c>
      <c r="C27" s="98">
        <v>0.15317451648865296</v>
      </c>
      <c r="D27" s="98">
        <v>0.17161067331477092</v>
      </c>
      <c r="E27" s="98">
        <v>0.17821489309586286</v>
      </c>
      <c r="F27" s="98">
        <v>0.18494841855262731</v>
      </c>
      <c r="G27" s="98">
        <v>0.17085395158111574</v>
      </c>
      <c r="H27" s="98">
        <v>8.3291828020941552E-2</v>
      </c>
      <c r="I27" s="98">
        <v>7.5641466415750605E-2</v>
      </c>
      <c r="J27" s="98">
        <v>6.4873621827080091E-2</v>
      </c>
      <c r="K27" s="98">
        <v>7.6890883884458278E-2</v>
      </c>
      <c r="L27" s="98">
        <v>6.8047325573008577E-2</v>
      </c>
      <c r="M27" s="98">
        <v>9.3865444728736688E-2</v>
      </c>
      <c r="N27" s="98">
        <v>7.2126061509265899E-2</v>
      </c>
      <c r="O27" s="98">
        <v>7.0795433146694883E-2</v>
      </c>
      <c r="P27" s="98">
        <v>8.1696260983893335E-2</v>
      </c>
      <c r="Q27" s="98">
        <v>8.7548554217460606E-2</v>
      </c>
      <c r="R27" s="98">
        <v>9.3310704085387636E-2</v>
      </c>
      <c r="S27" s="98">
        <v>8.8847769038158358E-2</v>
      </c>
      <c r="T27" s="98">
        <v>5.9070742068017802E-2</v>
      </c>
      <c r="U27" s="98">
        <v>7.0675699721440985E-2</v>
      </c>
      <c r="V27" s="98">
        <v>7.3339498936091624E-2</v>
      </c>
      <c r="W27" s="98">
        <v>8.0795379889429517E-2</v>
      </c>
      <c r="X27" s="98">
        <v>9.3252975638157945E-2</v>
      </c>
      <c r="Y27" s="98">
        <v>8.5255565590831431E-2</v>
      </c>
      <c r="DA27" s="63" t="s">
        <v>1763</v>
      </c>
    </row>
    <row r="28" spans="1:105" ht="12.95" customHeight="1" x14ac:dyDescent="0.25">
      <c r="A28" s="121" t="s">
        <v>92</v>
      </c>
      <c r="B28" s="122">
        <f t="shared" ref="B28:Y28" si="13">B29</f>
        <v>10.027806853218557</v>
      </c>
      <c r="C28" s="122">
        <f t="shared" si="13"/>
        <v>9.0597985892215469</v>
      </c>
      <c r="D28" s="122">
        <f t="shared" si="13"/>
        <v>9.095525847507437</v>
      </c>
      <c r="E28" s="122">
        <f t="shared" si="13"/>
        <v>11.361636252790914</v>
      </c>
      <c r="F28" s="122">
        <f t="shared" si="13"/>
        <v>10.95730976937539</v>
      </c>
      <c r="G28" s="122">
        <f t="shared" si="13"/>
        <v>11.494495317967019</v>
      </c>
      <c r="H28" s="122">
        <f t="shared" si="13"/>
        <v>12.728008064563001</v>
      </c>
      <c r="I28" s="122">
        <f t="shared" si="13"/>
        <v>15.509852775987152</v>
      </c>
      <c r="J28" s="122">
        <f t="shared" si="13"/>
        <v>16.682528451518863</v>
      </c>
      <c r="K28" s="122">
        <f t="shared" si="13"/>
        <v>16.485006043139769</v>
      </c>
      <c r="L28" s="122">
        <f t="shared" si="13"/>
        <v>18.969309774791768</v>
      </c>
      <c r="M28" s="122">
        <f t="shared" si="13"/>
        <v>17.570062762987241</v>
      </c>
      <c r="N28" s="122">
        <f t="shared" si="13"/>
        <v>22.510870717111878</v>
      </c>
      <c r="O28" s="122">
        <f t="shared" si="13"/>
        <v>19.822367214639172</v>
      </c>
      <c r="P28" s="122">
        <f t="shared" si="13"/>
        <v>18.784986183966478</v>
      </c>
      <c r="Q28" s="122">
        <f t="shared" si="13"/>
        <v>20.388116889046575</v>
      </c>
      <c r="R28" s="122">
        <f t="shared" si="13"/>
        <v>21.926101802571669</v>
      </c>
      <c r="S28" s="122">
        <f t="shared" si="13"/>
        <v>18.281318858362848</v>
      </c>
      <c r="T28" s="122">
        <f t="shared" si="13"/>
        <v>16.297942533109893</v>
      </c>
      <c r="U28" s="122">
        <f t="shared" si="13"/>
        <v>13.541704547389173</v>
      </c>
      <c r="V28" s="122">
        <f t="shared" si="13"/>
        <v>11.780990233549646</v>
      </c>
      <c r="W28" s="122">
        <f t="shared" si="13"/>
        <v>12.995482128131091</v>
      </c>
      <c r="X28" s="122">
        <f t="shared" si="13"/>
        <v>15.150302135359762</v>
      </c>
      <c r="Y28" s="122">
        <f t="shared" si="13"/>
        <v>18.84176963037434</v>
      </c>
      <c r="DA28" s="130" t="s">
        <v>1764</v>
      </c>
    </row>
    <row r="29" spans="1:105" ht="12" customHeight="1" x14ac:dyDescent="0.25">
      <c r="A29" s="97" t="s">
        <v>53</v>
      </c>
      <c r="B29" s="98">
        <v>10.027806853218557</v>
      </c>
      <c r="C29" s="98">
        <v>9.0597985892215469</v>
      </c>
      <c r="D29" s="98">
        <v>9.095525847507437</v>
      </c>
      <c r="E29" s="98">
        <v>11.361636252790914</v>
      </c>
      <c r="F29" s="98">
        <v>10.95730976937539</v>
      </c>
      <c r="G29" s="98">
        <v>11.494495317967019</v>
      </c>
      <c r="H29" s="98">
        <v>12.728008064563001</v>
      </c>
      <c r="I29" s="98">
        <v>15.509852775987152</v>
      </c>
      <c r="J29" s="98">
        <v>16.682528451518863</v>
      </c>
      <c r="K29" s="98">
        <v>16.485006043139769</v>
      </c>
      <c r="L29" s="98">
        <v>18.969309774791768</v>
      </c>
      <c r="M29" s="98">
        <v>17.570062762987241</v>
      </c>
      <c r="N29" s="98">
        <v>22.510870717111878</v>
      </c>
      <c r="O29" s="98">
        <v>19.822367214639172</v>
      </c>
      <c r="P29" s="98">
        <v>18.784986183966478</v>
      </c>
      <c r="Q29" s="98">
        <v>20.388116889046575</v>
      </c>
      <c r="R29" s="98">
        <v>21.926101802571669</v>
      </c>
      <c r="S29" s="98">
        <v>18.281318858362848</v>
      </c>
      <c r="T29" s="98">
        <v>16.297942533109893</v>
      </c>
      <c r="U29" s="98">
        <v>13.541704547389173</v>
      </c>
      <c r="V29" s="98">
        <v>11.780990233549646</v>
      </c>
      <c r="W29" s="98">
        <v>12.995482128131091</v>
      </c>
      <c r="X29" s="98">
        <v>15.150302135359762</v>
      </c>
      <c r="Y29" s="98">
        <v>18.84176963037434</v>
      </c>
      <c r="DA29" s="63" t="s">
        <v>1765</v>
      </c>
    </row>
    <row r="30" spans="1:105" ht="12" customHeight="1" x14ac:dyDescent="0.25">
      <c r="A30" s="121" t="s">
        <v>55</v>
      </c>
      <c r="B30" s="122">
        <v>9.0610089012496982</v>
      </c>
      <c r="C30" s="122">
        <v>8.5441761978277437</v>
      </c>
      <c r="D30" s="122">
        <v>9.515367568771298</v>
      </c>
      <c r="E30" s="122">
        <v>10.343926438592085</v>
      </c>
      <c r="F30" s="122">
        <v>10.952870751764666</v>
      </c>
      <c r="G30" s="122">
        <v>11.534741166462828</v>
      </c>
      <c r="H30" s="122">
        <v>9.6332929259825804</v>
      </c>
      <c r="I30" s="122">
        <v>10.364288621000775</v>
      </c>
      <c r="J30" s="122">
        <v>9.8104330350062998</v>
      </c>
      <c r="K30" s="122">
        <v>9.8954390092556608</v>
      </c>
      <c r="L30" s="122">
        <v>10.53917997282025</v>
      </c>
      <c r="M30" s="122">
        <v>11.178032103035934</v>
      </c>
      <c r="N30" s="122">
        <v>10.978534769538275</v>
      </c>
      <c r="O30" s="122">
        <v>10.291589924798465</v>
      </c>
      <c r="P30" s="122">
        <v>10.149960767556095</v>
      </c>
      <c r="Q30" s="122">
        <v>10.087179584150466</v>
      </c>
      <c r="R30" s="122">
        <v>9.8027643410890839</v>
      </c>
      <c r="S30" s="122">
        <v>9.0224884877080385</v>
      </c>
      <c r="T30" s="122">
        <v>7.502347432468266</v>
      </c>
      <c r="U30" s="122">
        <v>6.9494883272342109</v>
      </c>
      <c r="V30" s="122">
        <v>7.180625663109141</v>
      </c>
      <c r="W30" s="122">
        <v>7.9849625520806642</v>
      </c>
      <c r="X30" s="122">
        <v>8.5434744370656386</v>
      </c>
      <c r="Y30" s="122">
        <v>8.6235136331237214</v>
      </c>
      <c r="DA30" s="130" t="s">
        <v>1766</v>
      </c>
    </row>
    <row r="31" spans="1:105" ht="12" customHeight="1" x14ac:dyDescent="0.25">
      <c r="A31" s="97" t="s">
        <v>141</v>
      </c>
      <c r="B31" s="98">
        <v>0.61895184128540492</v>
      </c>
      <c r="C31" s="98">
        <v>0.59345218781077014</v>
      </c>
      <c r="D31" s="98">
        <v>0.60316655151250131</v>
      </c>
      <c r="E31" s="98">
        <v>0.60008870148529037</v>
      </c>
      <c r="F31" s="98">
        <v>0.56873644724709427</v>
      </c>
      <c r="G31" s="98">
        <v>0.56147959533068803</v>
      </c>
      <c r="H31" s="98">
        <v>0.4514494977755415</v>
      </c>
      <c r="I31" s="98">
        <v>0.41144845236407024</v>
      </c>
      <c r="J31" s="98">
        <v>0.39508295193510595</v>
      </c>
      <c r="K31" s="98">
        <v>0.37576025689320558</v>
      </c>
      <c r="L31" s="98">
        <v>0.38413310379990334</v>
      </c>
      <c r="M31" s="98">
        <v>0.38617034777736825</v>
      </c>
      <c r="N31" s="98">
        <v>0.38389837114534164</v>
      </c>
      <c r="O31" s="98">
        <v>0.37330082473131021</v>
      </c>
      <c r="P31" s="98">
        <v>0.38347130776963106</v>
      </c>
      <c r="Q31" s="98">
        <v>0.36152768522620737</v>
      </c>
      <c r="R31" s="98">
        <v>0.33898841084152709</v>
      </c>
      <c r="S31" s="98">
        <v>0.29549182949922098</v>
      </c>
      <c r="T31" s="98">
        <v>0.23571059646806314</v>
      </c>
      <c r="U31" s="98">
        <v>0.21813448485255513</v>
      </c>
      <c r="V31" s="98">
        <v>0.21523996120770841</v>
      </c>
      <c r="W31" s="98">
        <v>0.30063235233543806</v>
      </c>
      <c r="X31" s="98">
        <v>0.33786750730015697</v>
      </c>
      <c r="Y31" s="98">
        <v>0.31332444061614112</v>
      </c>
      <c r="DA31" s="63" t="s">
        <v>1767</v>
      </c>
    </row>
    <row r="32" spans="1:105" ht="12" customHeight="1" x14ac:dyDescent="0.25">
      <c r="A32" s="97" t="s">
        <v>140</v>
      </c>
      <c r="B32" s="98">
        <v>4.1999705910418121E-2</v>
      </c>
      <c r="C32" s="98">
        <v>4.5294751930729266E-2</v>
      </c>
      <c r="D32" s="98">
        <v>4.1560812264323552E-2</v>
      </c>
      <c r="E32" s="98">
        <v>3.654340718500923E-2</v>
      </c>
      <c r="F32" s="98">
        <v>2.9386505188648996E-2</v>
      </c>
      <c r="G32" s="98">
        <v>2.3239524153073551E-2</v>
      </c>
      <c r="H32" s="98">
        <v>1.6703533192925574E-2</v>
      </c>
      <c r="I32" s="98">
        <v>1.51527496835046E-2</v>
      </c>
      <c r="J32" s="98">
        <v>1.5722854387162286E-2</v>
      </c>
      <c r="K32" s="98">
        <v>1.4649195087882566E-2</v>
      </c>
      <c r="L32" s="98">
        <v>1.8089929954212745E-2</v>
      </c>
      <c r="M32" s="98">
        <v>1.8330422558648939E-2</v>
      </c>
      <c r="N32" s="98">
        <v>2.6468878690530842E-2</v>
      </c>
      <c r="O32" s="98">
        <v>7.5518337449400078E-2</v>
      </c>
      <c r="P32" s="98">
        <v>9.4088517799996885E-2</v>
      </c>
      <c r="Q32" s="98">
        <v>8.8931758226993937E-2</v>
      </c>
      <c r="R32" s="98">
        <v>8.2711822650768402E-2</v>
      </c>
      <c r="S32" s="98">
        <v>7.519897234030834E-2</v>
      </c>
      <c r="T32" s="98">
        <v>6.2211557437506462E-2</v>
      </c>
      <c r="U32" s="98">
        <v>4.6189434539251506E-2</v>
      </c>
      <c r="V32" s="98">
        <v>3.1551468351816173E-2</v>
      </c>
      <c r="W32" s="98">
        <v>4.5651296861143796E-2</v>
      </c>
      <c r="X32" s="98">
        <v>6.1220083605340064E-2</v>
      </c>
      <c r="Y32" s="98">
        <v>7.1370939822067603E-2</v>
      </c>
      <c r="DA32" s="63" t="s">
        <v>1768</v>
      </c>
    </row>
    <row r="33" spans="1:105" ht="12" customHeight="1" x14ac:dyDescent="0.25">
      <c r="A33" s="100" t="s">
        <v>50</v>
      </c>
      <c r="B33" s="101">
        <v>5.9118974033764721E-3</v>
      </c>
      <c r="C33" s="101">
        <v>6.1692953675760529E-3</v>
      </c>
      <c r="D33" s="101">
        <v>9.8179141054924556E-3</v>
      </c>
      <c r="E33" s="101">
        <v>1.0493077492871381E-2</v>
      </c>
      <c r="F33" s="101">
        <v>7.3431931588265774E-3</v>
      </c>
      <c r="G33" s="101">
        <v>6.6876891095100956E-3</v>
      </c>
      <c r="H33" s="101">
        <v>4.2712372148865051E-3</v>
      </c>
      <c r="I33" s="101">
        <v>3.0711034427320051E-3</v>
      </c>
      <c r="J33" s="101">
        <v>3.2164182645711544E-3</v>
      </c>
      <c r="K33" s="101">
        <v>2.9909156012511845E-3</v>
      </c>
      <c r="L33" s="101">
        <v>3.1989940017601746E-3</v>
      </c>
      <c r="M33" s="101">
        <v>3.2097787518849692E-3</v>
      </c>
      <c r="N33" s="101">
        <v>3.090064561745454E-3</v>
      </c>
      <c r="O33" s="101">
        <v>5.9241766706936393E-3</v>
      </c>
      <c r="P33" s="101">
        <v>7.5352179536941231E-3</v>
      </c>
      <c r="Q33" s="101">
        <v>2.1446482420373347E-2</v>
      </c>
      <c r="R33" s="101">
        <v>2.3657360795288979E-2</v>
      </c>
      <c r="S33" s="101">
        <v>2.6250338241636969E-2</v>
      </c>
      <c r="T33" s="101">
        <v>1.4584051262830036E-2</v>
      </c>
      <c r="U33" s="101">
        <v>3.8286268891951289E-3</v>
      </c>
      <c r="V33" s="101">
        <v>1.1429412461571788E-3</v>
      </c>
      <c r="W33" s="101">
        <v>3.7170288525518133E-3</v>
      </c>
      <c r="X33" s="101">
        <v>4.5484984087668205E-3</v>
      </c>
      <c r="Y33" s="101">
        <v>3.0368316858775794E-3</v>
      </c>
      <c r="DA33" s="131" t="s">
        <v>1769</v>
      </c>
    </row>
    <row r="34" spans="1:105" ht="12" customHeight="1" x14ac:dyDescent="0.25">
      <c r="A34" s="103" t="s">
        <v>52</v>
      </c>
      <c r="B34" s="104">
        <v>3.6087808507041651E-2</v>
      </c>
      <c r="C34" s="104">
        <v>3.9125456563153214E-2</v>
      </c>
      <c r="D34" s="104">
        <v>3.1742898158831093E-2</v>
      </c>
      <c r="E34" s="104">
        <v>2.6050329692137851E-2</v>
      </c>
      <c r="F34" s="104">
        <v>2.2043312029822418E-2</v>
      </c>
      <c r="G34" s="104">
        <v>1.6551835043563456E-2</v>
      </c>
      <c r="H34" s="104">
        <v>1.2432295978039069E-2</v>
      </c>
      <c r="I34" s="104">
        <v>1.2081646240772594E-2</v>
      </c>
      <c r="J34" s="104">
        <v>1.2506436122591133E-2</v>
      </c>
      <c r="K34" s="104">
        <v>1.1658279486631382E-2</v>
      </c>
      <c r="L34" s="104">
        <v>1.4890935952452569E-2</v>
      </c>
      <c r="M34" s="104">
        <v>1.5120643806763968E-2</v>
      </c>
      <c r="N34" s="104">
        <v>2.3378814128785386E-2</v>
      </c>
      <c r="O34" s="104">
        <v>6.9594160778706435E-2</v>
      </c>
      <c r="P34" s="104">
        <v>8.6553299846302764E-2</v>
      </c>
      <c r="Q34" s="104">
        <v>6.7485275806620587E-2</v>
      </c>
      <c r="R34" s="104">
        <v>5.9054461855479426E-2</v>
      </c>
      <c r="S34" s="104">
        <v>4.8948634098671374E-2</v>
      </c>
      <c r="T34" s="104">
        <v>4.7627506174676426E-2</v>
      </c>
      <c r="U34" s="104">
        <v>4.2360807650056377E-2</v>
      </c>
      <c r="V34" s="104">
        <v>3.0408527105658993E-2</v>
      </c>
      <c r="W34" s="104">
        <v>4.1934268008591985E-2</v>
      </c>
      <c r="X34" s="104">
        <v>5.6671585196573247E-2</v>
      </c>
      <c r="Y34" s="104">
        <v>6.8334108136190022E-2</v>
      </c>
      <c r="DA34" s="132" t="s">
        <v>1770</v>
      </c>
    </row>
    <row r="35" spans="1:105" ht="12" customHeight="1" x14ac:dyDescent="0.25">
      <c r="A35" s="106" t="s">
        <v>122</v>
      </c>
      <c r="B35" s="101">
        <v>2.0288758146753783E-2</v>
      </c>
      <c r="C35" s="101">
        <v>2.6081554641477853E-2</v>
      </c>
      <c r="D35" s="101">
        <v>2.495414641703065E-2</v>
      </c>
      <c r="E35" s="101">
        <v>2.3147336137098101E-2</v>
      </c>
      <c r="F35" s="101">
        <v>2.0111040895543025E-2</v>
      </c>
      <c r="G35" s="101">
        <v>1.699932295601795E-2</v>
      </c>
      <c r="H35" s="101">
        <v>1.5991395028451774E-2</v>
      </c>
      <c r="I35" s="101">
        <v>1.3882484015389367E-2</v>
      </c>
      <c r="J35" s="101">
        <v>9.5483887532622855E-3</v>
      </c>
      <c r="K35" s="101">
        <v>7.0345751068825162E-3</v>
      </c>
      <c r="L35" s="101">
        <v>6.5406384471933489E-3</v>
      </c>
      <c r="M35" s="101">
        <v>5.900163498547828E-3</v>
      </c>
      <c r="N35" s="101">
        <v>4.0710133854048045E-3</v>
      </c>
      <c r="O35" s="101">
        <v>0.12662620229782598</v>
      </c>
      <c r="P35" s="101">
        <v>0.17095133640637672</v>
      </c>
      <c r="Q35" s="101">
        <v>0.17209129973873355</v>
      </c>
      <c r="R35" s="101">
        <v>0.17050234729881811</v>
      </c>
      <c r="S35" s="101">
        <v>0.16649197619163783</v>
      </c>
      <c r="T35" s="101">
        <v>0.14166668394828039</v>
      </c>
      <c r="U35" s="101">
        <v>0.14216974097440158</v>
      </c>
      <c r="V35" s="101">
        <v>0.10106170933336819</v>
      </c>
      <c r="W35" s="101">
        <v>0.38792086849101204</v>
      </c>
      <c r="X35" s="101">
        <v>0.35779675443224362</v>
      </c>
      <c r="Y35" s="101">
        <v>0.38564418005780399</v>
      </c>
      <c r="DA35" s="131" t="s">
        <v>1771</v>
      </c>
    </row>
    <row r="36" spans="1:105" ht="12" customHeight="1" x14ac:dyDescent="0.25">
      <c r="A36" s="107" t="s">
        <v>121</v>
      </c>
      <c r="B36" s="104">
        <v>8.3797685959071213</v>
      </c>
      <c r="C36" s="104">
        <v>7.8793477034447665</v>
      </c>
      <c r="D36" s="104">
        <v>8.8456860585774422</v>
      </c>
      <c r="E36" s="104">
        <v>9.6841469937846867</v>
      </c>
      <c r="F36" s="104">
        <v>10.33463675843338</v>
      </c>
      <c r="G36" s="104">
        <v>10.933022724023049</v>
      </c>
      <c r="H36" s="104">
        <v>9.149148499985662</v>
      </c>
      <c r="I36" s="104">
        <v>9.9238049349378095</v>
      </c>
      <c r="J36" s="104">
        <v>9.3900788399307693</v>
      </c>
      <c r="K36" s="104">
        <v>9.4979949821676897</v>
      </c>
      <c r="L36" s="104">
        <v>10.13041630061894</v>
      </c>
      <c r="M36" s="104">
        <v>10.767631169201369</v>
      </c>
      <c r="N36" s="104">
        <v>10.564096506316996</v>
      </c>
      <c r="O36" s="104">
        <v>9.716144560319929</v>
      </c>
      <c r="P36" s="104">
        <v>9.5014496055800901</v>
      </c>
      <c r="Q36" s="104">
        <v>9.4646288409585306</v>
      </c>
      <c r="R36" s="104">
        <v>9.2105617602979706</v>
      </c>
      <c r="S36" s="104">
        <v>8.4853057096768723</v>
      </c>
      <c r="T36" s="104">
        <v>7.062758594614416</v>
      </c>
      <c r="U36" s="104">
        <v>6.5429946668680028</v>
      </c>
      <c r="V36" s="104">
        <v>6.8327725242162485</v>
      </c>
      <c r="W36" s="104">
        <v>7.25075803439307</v>
      </c>
      <c r="X36" s="104">
        <v>7.7865900917278985</v>
      </c>
      <c r="Y36" s="104">
        <v>7.8531740726277093</v>
      </c>
      <c r="DA36" s="132" t="s">
        <v>1772</v>
      </c>
    </row>
    <row r="37" spans="1:105" ht="12" customHeight="1" x14ac:dyDescent="0.25">
      <c r="A37" s="108" t="s">
        <v>53</v>
      </c>
      <c r="B37" s="98">
        <v>1.2061200091274866</v>
      </c>
      <c r="C37" s="98">
        <v>1.031406934312501</v>
      </c>
      <c r="D37" s="98">
        <v>1.7191349934871569</v>
      </c>
      <c r="E37" s="98">
        <v>2.3727012418222913</v>
      </c>
      <c r="F37" s="98">
        <v>2.4213628949896675</v>
      </c>
      <c r="G37" s="98">
        <v>3.0921422210944542</v>
      </c>
      <c r="H37" s="98">
        <v>2.3461580864006475</v>
      </c>
      <c r="I37" s="98">
        <v>2.1113070080790237</v>
      </c>
      <c r="J37" s="98">
        <v>1.9205846450143107</v>
      </c>
      <c r="K37" s="98">
        <v>1.9449251629722388</v>
      </c>
      <c r="L37" s="98">
        <v>1.8470250257875236</v>
      </c>
      <c r="M37" s="98">
        <v>1.9954015350225884</v>
      </c>
      <c r="N37" s="98">
        <v>1.4204376827760652</v>
      </c>
      <c r="O37" s="98">
        <v>0.34413645358884748</v>
      </c>
      <c r="P37" s="98">
        <v>0.14996319009229148</v>
      </c>
      <c r="Q37" s="98">
        <v>0.4079893503939605</v>
      </c>
      <c r="R37" s="98">
        <v>0.58335586844240039</v>
      </c>
      <c r="S37" s="98">
        <v>0.8942868328542124</v>
      </c>
      <c r="T37" s="98">
        <v>0.59034086765111993</v>
      </c>
      <c r="U37" s="98">
        <v>0.43832010804033894</v>
      </c>
      <c r="V37" s="98">
        <v>0.5782707741039611</v>
      </c>
      <c r="W37" s="98">
        <v>0.46271243980236759</v>
      </c>
      <c r="X37" s="98">
        <v>0.40095745064319255</v>
      </c>
      <c r="Y37" s="98">
        <v>0.16839728443160509</v>
      </c>
      <c r="DA37" s="63" t="s">
        <v>1773</v>
      </c>
    </row>
    <row r="38" spans="1:105" ht="12" customHeight="1" x14ac:dyDescent="0.25">
      <c r="A38" s="108" t="s">
        <v>52</v>
      </c>
      <c r="B38" s="98">
        <v>7.1736485867796347</v>
      </c>
      <c r="C38" s="98">
        <v>6.8479407691322658</v>
      </c>
      <c r="D38" s="98">
        <v>7.1265510650902852</v>
      </c>
      <c r="E38" s="98">
        <v>7.3114457519623963</v>
      </c>
      <c r="F38" s="98">
        <v>7.9132738634437132</v>
      </c>
      <c r="G38" s="98">
        <v>7.8408805029285951</v>
      </c>
      <c r="H38" s="98">
        <v>6.8029904135850146</v>
      </c>
      <c r="I38" s="98">
        <v>7.8124979268587857</v>
      </c>
      <c r="J38" s="98">
        <v>7.4694941949164582</v>
      </c>
      <c r="K38" s="98">
        <v>7.55306981919545</v>
      </c>
      <c r="L38" s="98">
        <v>8.2833912748314162</v>
      </c>
      <c r="M38" s="98">
        <v>8.77222963417878</v>
      </c>
      <c r="N38" s="98">
        <v>9.1436588235409317</v>
      </c>
      <c r="O38" s="98">
        <v>9.3720081067310819</v>
      </c>
      <c r="P38" s="98">
        <v>9.3514864154877984</v>
      </c>
      <c r="Q38" s="98">
        <v>9.0566394905645708</v>
      </c>
      <c r="R38" s="98">
        <v>8.6272058918555707</v>
      </c>
      <c r="S38" s="98">
        <v>7.5910188768226599</v>
      </c>
      <c r="T38" s="98">
        <v>6.4724177269632959</v>
      </c>
      <c r="U38" s="98">
        <v>6.1046745588276643</v>
      </c>
      <c r="V38" s="98">
        <v>6.2545017501122873</v>
      </c>
      <c r="W38" s="98">
        <v>6.7880455945907023</v>
      </c>
      <c r="X38" s="98">
        <v>7.3856326410847064</v>
      </c>
      <c r="Y38" s="98">
        <v>7.6847767881961042</v>
      </c>
      <c r="DA38" s="63" t="s">
        <v>1774</v>
      </c>
    </row>
    <row r="39" spans="1:105" ht="12" customHeight="1" x14ac:dyDescent="0.25">
      <c r="A39" s="121" t="s">
        <v>54</v>
      </c>
      <c r="B39" s="122">
        <v>2.9996231832727926</v>
      </c>
      <c r="C39" s="122">
        <v>3.1976925961564153</v>
      </c>
      <c r="D39" s="122">
        <v>3.3569758287544564</v>
      </c>
      <c r="E39" s="122">
        <v>3.4625206952200096</v>
      </c>
      <c r="F39" s="122">
        <v>3.6025842084536039</v>
      </c>
      <c r="G39" s="122">
        <v>3.3743971244092514</v>
      </c>
      <c r="H39" s="122">
        <v>2.5865962441172545</v>
      </c>
      <c r="I39" s="122">
        <v>2.4003227852584725</v>
      </c>
      <c r="J39" s="122">
        <v>2.1512321737369269</v>
      </c>
      <c r="K39" s="122">
        <v>2.1833165582570642</v>
      </c>
      <c r="L39" s="122">
        <v>2.2710595725217706</v>
      </c>
      <c r="M39" s="122">
        <v>2.5493709566920129</v>
      </c>
      <c r="N39" s="122">
        <v>2.3222155136776559</v>
      </c>
      <c r="O39" s="122">
        <v>2.4486378523758203</v>
      </c>
      <c r="P39" s="122">
        <v>2.6593597618757876</v>
      </c>
      <c r="Q39" s="122">
        <v>2.4625318921798436</v>
      </c>
      <c r="R39" s="122">
        <v>2.3022509615056506</v>
      </c>
      <c r="S39" s="122">
        <v>2.1359751596009682</v>
      </c>
      <c r="T39" s="122">
        <v>1.7157212792235996</v>
      </c>
      <c r="U39" s="122">
        <v>1.8627108608453338</v>
      </c>
      <c r="V39" s="122">
        <v>1.959161947214064</v>
      </c>
      <c r="W39" s="122">
        <v>2.1303608137343373</v>
      </c>
      <c r="X39" s="122">
        <v>2.1817535616593577</v>
      </c>
      <c r="Y39" s="122">
        <v>2.0511808770604905</v>
      </c>
      <c r="DA39" s="130" t="s">
        <v>1775</v>
      </c>
    </row>
    <row r="40" spans="1:105" ht="12" customHeight="1" x14ac:dyDescent="0.25">
      <c r="A40" s="97" t="s">
        <v>50</v>
      </c>
      <c r="B40" s="98">
        <v>2.2092380263572218</v>
      </c>
      <c r="C40" s="98">
        <v>2.1842715114532729</v>
      </c>
      <c r="D40" s="98">
        <v>2.2048556866878042</v>
      </c>
      <c r="E40" s="98">
        <v>2.2966832470335734</v>
      </c>
      <c r="F40" s="98">
        <v>2.3091547084454405</v>
      </c>
      <c r="G40" s="98">
        <v>2.1218331010262714</v>
      </c>
      <c r="H40" s="98">
        <v>1.5642375773761674</v>
      </c>
      <c r="I40" s="98">
        <v>1.5134842398314059</v>
      </c>
      <c r="J40" s="98">
        <v>1.3646988230276791</v>
      </c>
      <c r="K40" s="98">
        <v>1.3467113425286144</v>
      </c>
      <c r="L40" s="98">
        <v>1.4131521891960155</v>
      </c>
      <c r="M40" s="98">
        <v>1.5431963295255984</v>
      </c>
      <c r="N40" s="98">
        <v>1.5531923956740361</v>
      </c>
      <c r="O40" s="98">
        <v>1.5519882014480242</v>
      </c>
      <c r="P40" s="98">
        <v>1.5292482976038428</v>
      </c>
      <c r="Q40" s="98">
        <v>1.4903302295080831</v>
      </c>
      <c r="R40" s="98">
        <v>1.3857362564582201</v>
      </c>
      <c r="S40" s="98">
        <v>1.2194375087502878</v>
      </c>
      <c r="T40" s="98">
        <v>1.0227586555209518</v>
      </c>
      <c r="U40" s="98">
        <v>1.0267310447106255</v>
      </c>
      <c r="V40" s="98">
        <v>0.96081254626016921</v>
      </c>
      <c r="W40" s="98">
        <v>1.0974360875584881</v>
      </c>
      <c r="X40" s="98">
        <v>1.1751311170722774</v>
      </c>
      <c r="Y40" s="98">
        <v>1.2594684052975771</v>
      </c>
      <c r="DA40" s="63" t="s">
        <v>1776</v>
      </c>
    </row>
    <row r="41" spans="1:105" ht="12" customHeight="1" x14ac:dyDescent="0.25">
      <c r="A41" s="109" t="s">
        <v>120</v>
      </c>
      <c r="B41" s="33">
        <v>0.79038515691557087</v>
      </c>
      <c r="C41" s="33">
        <v>1.0134210847031424</v>
      </c>
      <c r="D41" s="33">
        <v>1.1521201420666523</v>
      </c>
      <c r="E41" s="33">
        <v>1.1658374481864362</v>
      </c>
      <c r="F41" s="33">
        <v>1.2934295000081637</v>
      </c>
      <c r="G41" s="33">
        <v>1.25256402338298</v>
      </c>
      <c r="H41" s="33">
        <v>1.0223586667410871</v>
      </c>
      <c r="I41" s="33">
        <v>0.88683854542706664</v>
      </c>
      <c r="J41" s="33">
        <v>0.7865333507092479</v>
      </c>
      <c r="K41" s="33">
        <v>0.83660521572844992</v>
      </c>
      <c r="L41" s="33">
        <v>0.85790738332575511</v>
      </c>
      <c r="M41" s="33">
        <v>1.0061746271664145</v>
      </c>
      <c r="N41" s="33">
        <v>0.76902311800362</v>
      </c>
      <c r="O41" s="33">
        <v>0.89664965092779603</v>
      </c>
      <c r="P41" s="33">
        <v>1.1301114642719448</v>
      </c>
      <c r="Q41" s="33">
        <v>0.97220166267176034</v>
      </c>
      <c r="R41" s="33">
        <v>0.91651470504743049</v>
      </c>
      <c r="S41" s="33">
        <v>0.91653765085068051</v>
      </c>
      <c r="T41" s="33">
        <v>0.69296262370264783</v>
      </c>
      <c r="U41" s="33">
        <v>0.83597981613470829</v>
      </c>
      <c r="V41" s="33">
        <v>0.99834940095389468</v>
      </c>
      <c r="W41" s="33">
        <v>1.0329247261758494</v>
      </c>
      <c r="X41" s="33">
        <v>1.0066224445870802</v>
      </c>
      <c r="Y41" s="33">
        <v>0.79171247176291315</v>
      </c>
      <c r="DA41" s="60" t="s">
        <v>1777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106.45837119066069</v>
      </c>
      <c r="C43" s="117">
        <f t="shared" si="14"/>
        <v>104.11869077972392</v>
      </c>
      <c r="D43" s="117">
        <f t="shared" si="14"/>
        <v>107.61101016695561</v>
      </c>
      <c r="E43" s="117">
        <f t="shared" si="14"/>
        <v>117.11750061168054</v>
      </c>
      <c r="F43" s="117">
        <f t="shared" si="14"/>
        <v>112.33274337108196</v>
      </c>
      <c r="G43" s="117">
        <f t="shared" si="14"/>
        <v>112.59953127535093</v>
      </c>
      <c r="H43" s="117">
        <f t="shared" si="14"/>
        <v>134.10708689934211</v>
      </c>
      <c r="I43" s="117">
        <f t="shared" si="14"/>
        <v>153.32575232770108</v>
      </c>
      <c r="J43" s="117">
        <f t="shared" si="14"/>
        <v>160.62765214436564</v>
      </c>
      <c r="K43" s="117">
        <f t="shared" si="14"/>
        <v>167.07993118945078</v>
      </c>
      <c r="L43" s="117">
        <f t="shared" si="14"/>
        <v>167.76271829660249</v>
      </c>
      <c r="M43" s="117">
        <f t="shared" si="14"/>
        <v>165.3459980671233</v>
      </c>
      <c r="N43" s="117">
        <f t="shared" si="14"/>
        <v>179.05357601972904</v>
      </c>
      <c r="O43" s="117">
        <f t="shared" si="14"/>
        <v>152.50126493180326</v>
      </c>
      <c r="P43" s="117">
        <f t="shared" si="14"/>
        <v>141.08921690106774</v>
      </c>
      <c r="Q43" s="117">
        <f t="shared" si="14"/>
        <v>151.11012107711039</v>
      </c>
      <c r="R43" s="117">
        <f t="shared" ref="R43:V43" si="15">R44+R47+R49+R58</f>
        <v>156.54848790101073</v>
      </c>
      <c r="S43" s="117">
        <f t="shared" si="15"/>
        <v>148.51433109641616</v>
      </c>
      <c r="T43" s="117">
        <f t="shared" si="15"/>
        <v>133.98273008426884</v>
      </c>
      <c r="U43" s="117">
        <f t="shared" si="15"/>
        <v>130.36258584791224</v>
      </c>
      <c r="V43" s="117">
        <f t="shared" si="15"/>
        <v>125.38319542127827</v>
      </c>
      <c r="W43" s="117">
        <f t="shared" ref="W43:Y43" si="16">W44+W47+W49+W58</f>
        <v>120.97002039507515</v>
      </c>
      <c r="X43" s="117">
        <f t="shared" si="16"/>
        <v>125.91356583629501</v>
      </c>
      <c r="Y43" s="117">
        <f t="shared" si="16"/>
        <v>127.26609774822708</v>
      </c>
      <c r="DA43" s="129" t="s">
        <v>1778</v>
      </c>
    </row>
    <row r="44" spans="1:105" ht="12.95" customHeight="1" x14ac:dyDescent="0.25">
      <c r="A44" s="121" t="s">
        <v>57</v>
      </c>
      <c r="B44" s="122">
        <f t="shared" ref="B44:Q44" si="17">SUM(B45:B46)</f>
        <v>42.752407288831236</v>
      </c>
      <c r="C44" s="122">
        <f t="shared" si="17"/>
        <v>43.725436627660891</v>
      </c>
      <c r="D44" s="122">
        <f t="shared" si="17"/>
        <v>45.1502189696171</v>
      </c>
      <c r="E44" s="122">
        <f t="shared" si="17"/>
        <v>46.520972963779251</v>
      </c>
      <c r="F44" s="122">
        <f t="shared" si="17"/>
        <v>40.885704907551819</v>
      </c>
      <c r="G44" s="122">
        <f t="shared" si="17"/>
        <v>34.534486009274183</v>
      </c>
      <c r="H44" s="122">
        <f t="shared" si="17"/>
        <v>41.673682497331228</v>
      </c>
      <c r="I44" s="122">
        <f t="shared" si="17"/>
        <v>38.759744275373137</v>
      </c>
      <c r="J44" s="122">
        <f t="shared" si="17"/>
        <v>34.511778572249639</v>
      </c>
      <c r="K44" s="122">
        <f t="shared" si="17"/>
        <v>39.134424440639187</v>
      </c>
      <c r="L44" s="122">
        <f t="shared" si="17"/>
        <v>32.601385682989772</v>
      </c>
      <c r="M44" s="122">
        <f t="shared" si="17"/>
        <v>38.382008151045234</v>
      </c>
      <c r="N44" s="122">
        <f t="shared" si="17"/>
        <v>38.060802601589771</v>
      </c>
      <c r="O44" s="122">
        <f t="shared" si="17"/>
        <v>30.65235179986405</v>
      </c>
      <c r="P44" s="122">
        <f t="shared" si="17"/>
        <v>27.574746625900744</v>
      </c>
      <c r="Q44" s="122">
        <f t="shared" si="17"/>
        <v>33.887229140033831</v>
      </c>
      <c r="R44" s="122">
        <f t="shared" ref="R44:V44" si="18">SUM(R45:R46)</f>
        <v>34.289504684997972</v>
      </c>
      <c r="S44" s="122">
        <f t="shared" si="18"/>
        <v>34.998675981675582</v>
      </c>
      <c r="T44" s="122">
        <f t="shared" si="18"/>
        <v>27.490566353599153</v>
      </c>
      <c r="U44" s="122">
        <f t="shared" si="18"/>
        <v>31.962336171599336</v>
      </c>
      <c r="V44" s="122">
        <f t="shared" si="18"/>
        <v>32.780381494641333</v>
      </c>
      <c r="W44" s="122">
        <f t="shared" ref="W44:Y44" si="19">SUM(W45:W46)</f>
        <v>28.785192704055433</v>
      </c>
      <c r="X44" s="122">
        <f t="shared" si="19"/>
        <v>32.944404132225735</v>
      </c>
      <c r="Y44" s="122">
        <f t="shared" si="19"/>
        <v>27.608806226655521</v>
      </c>
      <c r="DA44" s="130" t="s">
        <v>1779</v>
      </c>
    </row>
    <row r="45" spans="1:105" ht="12" customHeight="1" x14ac:dyDescent="0.25">
      <c r="A45" s="97" t="s">
        <v>211</v>
      </c>
      <c r="B45" s="98">
        <v>42.3792795169391</v>
      </c>
      <c r="C45" s="98">
        <v>43.275852662685438</v>
      </c>
      <c r="D45" s="98">
        <v>44.650195378435647</v>
      </c>
      <c r="E45" s="98">
        <v>46.034536041770934</v>
      </c>
      <c r="F45" s="98">
        <v>40.421576079410144</v>
      </c>
      <c r="G45" s="98">
        <v>34.149345488240677</v>
      </c>
      <c r="H45" s="98">
        <v>41.255768288186296</v>
      </c>
      <c r="I45" s="98">
        <v>38.412688130953569</v>
      </c>
      <c r="J45" s="98">
        <v>34.223204805312946</v>
      </c>
      <c r="K45" s="98">
        <v>38.789961065479893</v>
      </c>
      <c r="L45" s="98">
        <v>32.32638769289656</v>
      </c>
      <c r="M45" s="98">
        <v>38.012975313161448</v>
      </c>
      <c r="N45" s="98">
        <v>37.776788689751157</v>
      </c>
      <c r="O45" s="98">
        <v>30.385817646616772</v>
      </c>
      <c r="P45" s="98">
        <v>27.268831882781424</v>
      </c>
      <c r="Q45" s="98">
        <v>33.547353339760264</v>
      </c>
      <c r="R45" s="98">
        <v>33.947631029594604</v>
      </c>
      <c r="S45" s="98">
        <v>34.611435393100919</v>
      </c>
      <c r="T45" s="98">
        <v>27.218913655949482</v>
      </c>
      <c r="U45" s="98">
        <v>31.647433455428409</v>
      </c>
      <c r="V45" s="98">
        <v>32.45805711371942</v>
      </c>
      <c r="W45" s="98">
        <v>28.502431177411804</v>
      </c>
      <c r="X45" s="98">
        <v>32.620787200583209</v>
      </c>
      <c r="Y45" s="98">
        <v>27.337332875879149</v>
      </c>
      <c r="DA45" s="63" t="s">
        <v>1780</v>
      </c>
    </row>
    <row r="46" spans="1:105" ht="12" customHeight="1" x14ac:dyDescent="0.25">
      <c r="A46" s="97" t="s">
        <v>53</v>
      </c>
      <c r="B46" s="98">
        <v>0.37312777189213353</v>
      </c>
      <c r="C46" s="98">
        <v>0.44958396497545167</v>
      </c>
      <c r="D46" s="98">
        <v>0.50002359118145256</v>
      </c>
      <c r="E46" s="98">
        <v>0.48643692200831917</v>
      </c>
      <c r="F46" s="98">
        <v>0.46412882814167561</v>
      </c>
      <c r="G46" s="98">
        <v>0.38514052103350277</v>
      </c>
      <c r="H46" s="98">
        <v>0.41791420914493282</v>
      </c>
      <c r="I46" s="98">
        <v>0.34705614441957006</v>
      </c>
      <c r="J46" s="98">
        <v>0.28857376693669062</v>
      </c>
      <c r="K46" s="98">
        <v>0.34446337515929126</v>
      </c>
      <c r="L46" s="98">
        <v>0.27499799009320824</v>
      </c>
      <c r="M46" s="98">
        <v>0.36903283788378471</v>
      </c>
      <c r="N46" s="98">
        <v>0.28401391183861674</v>
      </c>
      <c r="O46" s="98">
        <v>0.26653415324727975</v>
      </c>
      <c r="P46" s="98">
        <v>0.30591474311931877</v>
      </c>
      <c r="Q46" s="98">
        <v>0.33987580027356928</v>
      </c>
      <c r="R46" s="98">
        <v>0.34187365540337078</v>
      </c>
      <c r="S46" s="98">
        <v>0.38724058857466037</v>
      </c>
      <c r="T46" s="98">
        <v>0.27165269764967259</v>
      </c>
      <c r="U46" s="98">
        <v>0.3149027161709278</v>
      </c>
      <c r="V46" s="98">
        <v>0.32232438092191135</v>
      </c>
      <c r="W46" s="98">
        <v>0.28276152664362891</v>
      </c>
      <c r="X46" s="98">
        <v>0.32361693164252364</v>
      </c>
      <c r="Y46" s="98">
        <v>0.2714733507763733</v>
      </c>
      <c r="DA46" s="63" t="s">
        <v>1781</v>
      </c>
    </row>
    <row r="47" spans="1:105" ht="12.95" customHeight="1" x14ac:dyDescent="0.25">
      <c r="A47" s="121" t="s">
        <v>92</v>
      </c>
      <c r="B47" s="122">
        <f t="shared" ref="B47:Y47" si="20">B48</f>
        <v>28.902221792557992</v>
      </c>
      <c r="C47" s="122">
        <f t="shared" si="20"/>
        <v>26.163347959325542</v>
      </c>
      <c r="D47" s="122">
        <f t="shared" si="20"/>
        <v>26.064689956220406</v>
      </c>
      <c r="E47" s="122">
        <f t="shared" si="20"/>
        <v>31.845715882114032</v>
      </c>
      <c r="F47" s="122">
        <f t="shared" si="20"/>
        <v>30.464000841545378</v>
      </c>
      <c r="G47" s="122">
        <f t="shared" si="20"/>
        <v>34.014558043974269</v>
      </c>
      <c r="H47" s="122">
        <f t="shared" si="20"/>
        <v>47.227322419393367</v>
      </c>
      <c r="I47" s="122">
        <f t="shared" si="20"/>
        <v>63.758426625598894</v>
      </c>
      <c r="J47" s="122">
        <f t="shared" si="20"/>
        <v>74.345763326362743</v>
      </c>
      <c r="K47" s="122">
        <f t="shared" si="20"/>
        <v>75.453688032434528</v>
      </c>
      <c r="L47" s="122">
        <f t="shared" si="20"/>
        <v>82.480168954621206</v>
      </c>
      <c r="M47" s="122">
        <f t="shared" si="20"/>
        <v>73.206574455860888</v>
      </c>
      <c r="N47" s="122">
        <f t="shared" si="20"/>
        <v>90.649005544570215</v>
      </c>
      <c r="O47" s="122">
        <f t="shared" si="20"/>
        <v>75.572117018778016</v>
      </c>
      <c r="P47" s="122">
        <f t="shared" si="20"/>
        <v>66.701770569093227</v>
      </c>
      <c r="Q47" s="122">
        <f t="shared" si="20"/>
        <v>70.237302727731645</v>
      </c>
      <c r="R47" s="122">
        <f t="shared" si="20"/>
        <v>75.984466377463306</v>
      </c>
      <c r="S47" s="122">
        <f t="shared" si="20"/>
        <v>67.537849351542818</v>
      </c>
      <c r="T47" s="122">
        <f t="shared" si="20"/>
        <v>66.747087691906955</v>
      </c>
      <c r="U47" s="122">
        <f t="shared" si="20"/>
        <v>59.519878672242392</v>
      </c>
      <c r="V47" s="122">
        <f t="shared" si="20"/>
        <v>54.684058575804691</v>
      </c>
      <c r="W47" s="122">
        <f t="shared" si="20"/>
        <v>55.211370077014529</v>
      </c>
      <c r="X47" s="122">
        <f t="shared" si="20"/>
        <v>56.302164612628829</v>
      </c>
      <c r="Y47" s="122">
        <f t="shared" si="20"/>
        <v>63.869797910283587</v>
      </c>
      <c r="DA47" s="130" t="s">
        <v>1782</v>
      </c>
    </row>
    <row r="48" spans="1:105" ht="12" customHeight="1" x14ac:dyDescent="0.25">
      <c r="A48" s="97" t="s">
        <v>53</v>
      </c>
      <c r="B48" s="98">
        <v>28.902221792557992</v>
      </c>
      <c r="C48" s="98">
        <v>26.163347959325542</v>
      </c>
      <c r="D48" s="98">
        <v>26.064689956220406</v>
      </c>
      <c r="E48" s="98">
        <v>31.845715882114032</v>
      </c>
      <c r="F48" s="98">
        <v>30.464000841545378</v>
      </c>
      <c r="G48" s="98">
        <v>34.014558043974269</v>
      </c>
      <c r="H48" s="98">
        <v>47.227322419393367</v>
      </c>
      <c r="I48" s="98">
        <v>63.758426625598894</v>
      </c>
      <c r="J48" s="98">
        <v>74.345763326362743</v>
      </c>
      <c r="K48" s="98">
        <v>75.453688032434528</v>
      </c>
      <c r="L48" s="98">
        <v>82.480168954621206</v>
      </c>
      <c r="M48" s="98">
        <v>73.206574455860888</v>
      </c>
      <c r="N48" s="98">
        <v>90.649005544570215</v>
      </c>
      <c r="O48" s="98">
        <v>75.572117018778016</v>
      </c>
      <c r="P48" s="98">
        <v>66.701770569093227</v>
      </c>
      <c r="Q48" s="98">
        <v>70.237302727731645</v>
      </c>
      <c r="R48" s="98">
        <v>75.984466377463306</v>
      </c>
      <c r="S48" s="98">
        <v>67.537849351542818</v>
      </c>
      <c r="T48" s="98">
        <v>66.747087691906955</v>
      </c>
      <c r="U48" s="98">
        <v>59.519878672242392</v>
      </c>
      <c r="V48" s="98">
        <v>54.684058575804691</v>
      </c>
      <c r="W48" s="98">
        <v>55.211370077014529</v>
      </c>
      <c r="X48" s="98">
        <v>56.302164612628829</v>
      </c>
      <c r="Y48" s="98">
        <v>63.869797910283587</v>
      </c>
      <c r="DA48" s="63" t="s">
        <v>1783</v>
      </c>
    </row>
    <row r="49" spans="1:105" ht="12" customHeight="1" x14ac:dyDescent="0.25">
      <c r="A49" s="121" t="s">
        <v>55</v>
      </c>
      <c r="B49" s="122">
        <v>26.158213718865063</v>
      </c>
      <c r="C49" s="122">
        <v>24.892638200268681</v>
      </c>
      <c r="D49" s="122">
        <v>26.896931909654292</v>
      </c>
      <c r="E49" s="122">
        <v>29.035899962506544</v>
      </c>
      <c r="F49" s="122">
        <v>30.838046256788051</v>
      </c>
      <c r="G49" s="122">
        <v>34.056953730529493</v>
      </c>
      <c r="H49" s="122">
        <v>35.649585884689735</v>
      </c>
      <c r="I49" s="122">
        <v>41.25822025714676</v>
      </c>
      <c r="J49" s="122">
        <v>42.439560056767675</v>
      </c>
      <c r="K49" s="122">
        <v>42.990415880051252</v>
      </c>
      <c r="L49" s="122">
        <v>43.334089771966582</v>
      </c>
      <c r="M49" s="122">
        <v>43.775865843093811</v>
      </c>
      <c r="N49" s="122">
        <v>41.542875648986069</v>
      </c>
      <c r="O49" s="122">
        <v>37.403459489394201</v>
      </c>
      <c r="P49" s="122">
        <v>37.144543206242112</v>
      </c>
      <c r="Q49" s="122">
        <v>37.77167753510863</v>
      </c>
      <c r="R49" s="122">
        <v>37.45857128481871</v>
      </c>
      <c r="S49" s="122">
        <v>37.13706572951925</v>
      </c>
      <c r="T49" s="122">
        <v>32.285791550277089</v>
      </c>
      <c r="U49" s="122">
        <v>30.791383466934168</v>
      </c>
      <c r="V49" s="122">
        <v>29.909404431322898</v>
      </c>
      <c r="W49" s="122">
        <v>29.126044225446016</v>
      </c>
      <c r="X49" s="122">
        <v>29.20945219977397</v>
      </c>
      <c r="Y49" s="122">
        <v>28.913386659938279</v>
      </c>
      <c r="DA49" s="130" t="s">
        <v>1784</v>
      </c>
    </row>
    <row r="50" spans="1:105" ht="12" customHeight="1" x14ac:dyDescent="0.25">
      <c r="A50" s="97" t="s">
        <v>138</v>
      </c>
      <c r="B50" s="98">
        <v>1.0957183325925579</v>
      </c>
      <c r="C50" s="98">
        <v>1.0002586183681139</v>
      </c>
      <c r="D50" s="98">
        <v>1.0904269397941819</v>
      </c>
      <c r="E50" s="98">
        <v>1.1911174379862211</v>
      </c>
      <c r="F50" s="98">
        <v>1.2153739121906444</v>
      </c>
      <c r="G50" s="98">
        <v>1.302262987659077</v>
      </c>
      <c r="H50" s="98">
        <v>1.6063764208758968</v>
      </c>
      <c r="I50" s="98">
        <v>1.7824748161162653</v>
      </c>
      <c r="J50" s="98">
        <v>1.7839815897228295</v>
      </c>
      <c r="K50" s="98">
        <v>1.8146431621402752</v>
      </c>
      <c r="L50" s="98">
        <v>1.8169720846763615</v>
      </c>
      <c r="M50" s="98">
        <v>1.8298010379683609</v>
      </c>
      <c r="N50" s="98">
        <v>1.8544895340885248</v>
      </c>
      <c r="O50" s="98">
        <v>1.8251488128481921</v>
      </c>
      <c r="P50" s="98">
        <v>1.9013048158488435</v>
      </c>
      <c r="Q50" s="98">
        <v>1.9772594031692741</v>
      </c>
      <c r="R50" s="98">
        <v>2.048131296143588</v>
      </c>
      <c r="S50" s="98">
        <v>2.1425073606094247</v>
      </c>
      <c r="T50" s="98">
        <v>2.3024896994696937</v>
      </c>
      <c r="U50" s="98">
        <v>3.5476081240646797</v>
      </c>
      <c r="V50" s="98">
        <v>3.5948773814696917</v>
      </c>
      <c r="W50" s="98">
        <v>3.1059034578863729</v>
      </c>
      <c r="X50" s="98">
        <v>3.2522048677518574</v>
      </c>
      <c r="Y50" s="98">
        <v>2.7198010406480448</v>
      </c>
      <c r="DA50" s="63" t="s">
        <v>1785</v>
      </c>
    </row>
    <row r="51" spans="1:105" ht="12" customHeight="1" x14ac:dyDescent="0.25">
      <c r="A51" s="97" t="s">
        <v>137</v>
      </c>
      <c r="B51" s="98">
        <v>7.6122506598512871E-2</v>
      </c>
      <c r="C51" s="98">
        <v>7.4966141933437203E-2</v>
      </c>
      <c r="D51" s="98">
        <v>7.5551047850486386E-2</v>
      </c>
      <c r="E51" s="98">
        <v>7.5762556071194281E-2</v>
      </c>
      <c r="F51" s="98">
        <v>6.9442616200490484E-2</v>
      </c>
      <c r="G51" s="98">
        <v>6.4780524747444043E-2</v>
      </c>
      <c r="H51" s="98">
        <v>6.5871005263579641E-2</v>
      </c>
      <c r="I51" s="98">
        <v>8.4120351709721042E-2</v>
      </c>
      <c r="J51" s="98">
        <v>8.7452675446999639E-2</v>
      </c>
      <c r="K51" s="98">
        <v>8.8624128498684993E-2</v>
      </c>
      <c r="L51" s="98">
        <v>9.9342266809435781E-2</v>
      </c>
      <c r="M51" s="98">
        <v>9.3733515730409112E-2</v>
      </c>
      <c r="N51" s="98">
        <v>0.1310191414258941</v>
      </c>
      <c r="O51" s="98">
        <v>0.43528978292133363</v>
      </c>
      <c r="P51" s="98">
        <v>0.51742090510010885</v>
      </c>
      <c r="Q51" s="98">
        <v>0.45575868306429168</v>
      </c>
      <c r="R51" s="98">
        <v>0.43403529073508784</v>
      </c>
      <c r="S51" s="98">
        <v>0.42202628611337351</v>
      </c>
      <c r="T51" s="98">
        <v>0.36875036235223158</v>
      </c>
      <c r="U51" s="98">
        <v>0.50355714557039577</v>
      </c>
      <c r="V51" s="98">
        <v>0.4587884255650993</v>
      </c>
      <c r="W51" s="98">
        <v>0.32588938507131954</v>
      </c>
      <c r="X51" s="98">
        <v>0.41165337398659896</v>
      </c>
      <c r="Y51" s="98">
        <v>0.48925163665887661</v>
      </c>
      <c r="DA51" s="63" t="s">
        <v>1786</v>
      </c>
    </row>
    <row r="52" spans="1:105" ht="12" customHeight="1" x14ac:dyDescent="0.25">
      <c r="A52" s="100" t="s">
        <v>211</v>
      </c>
      <c r="B52" s="101">
        <v>1.1046208572315992E-2</v>
      </c>
      <c r="C52" s="101">
        <v>9.7631912023094305E-3</v>
      </c>
      <c r="D52" s="101">
        <v>1.8000152673747064E-2</v>
      </c>
      <c r="E52" s="101">
        <v>2.2385445934309758E-2</v>
      </c>
      <c r="F52" s="101">
        <v>1.8575965600470503E-2</v>
      </c>
      <c r="G52" s="101">
        <v>2.0252768225102909E-2</v>
      </c>
      <c r="H52" s="101">
        <v>1.7204988105575678E-2</v>
      </c>
      <c r="I52" s="101">
        <v>1.7944334867244682E-2</v>
      </c>
      <c r="J52" s="101">
        <v>1.7912934006390453E-2</v>
      </c>
      <c r="K52" s="101">
        <v>1.8129281248969887E-2</v>
      </c>
      <c r="L52" s="101">
        <v>1.803314606363848E-2</v>
      </c>
      <c r="M52" s="101">
        <v>1.6636225564861912E-2</v>
      </c>
      <c r="N52" s="101">
        <v>1.6158878135266723E-2</v>
      </c>
      <c r="O52" s="101">
        <v>3.7342750407031854E-2</v>
      </c>
      <c r="P52" s="101">
        <v>1.0719443692390584E-2</v>
      </c>
      <c r="Q52" s="101">
        <v>7.8336820603127369E-2</v>
      </c>
      <c r="R52" s="101">
        <v>0.10091943258292664</v>
      </c>
      <c r="S52" s="101">
        <v>0.13487925814404217</v>
      </c>
      <c r="T52" s="101">
        <v>7.7826697281861285E-2</v>
      </c>
      <c r="U52" s="101">
        <v>6.1076994903240783E-2</v>
      </c>
      <c r="V52" s="101">
        <v>6.4927863074963399E-2</v>
      </c>
      <c r="W52" s="101">
        <v>2.5395694803749834E-2</v>
      </c>
      <c r="X52" s="101">
        <v>2.9194978661232045E-2</v>
      </c>
      <c r="Y52" s="101">
        <v>2.2586183304864931E-2</v>
      </c>
      <c r="DA52" s="131" t="s">
        <v>1787</v>
      </c>
    </row>
    <row r="53" spans="1:105" ht="12" customHeight="1" x14ac:dyDescent="0.25">
      <c r="A53" s="103" t="s">
        <v>52</v>
      </c>
      <c r="B53" s="104">
        <v>6.5076298026196883E-2</v>
      </c>
      <c r="C53" s="104">
        <v>6.5202950731127765E-2</v>
      </c>
      <c r="D53" s="104">
        <v>5.7550895176739329E-2</v>
      </c>
      <c r="E53" s="104">
        <v>5.337711013688453E-2</v>
      </c>
      <c r="F53" s="104">
        <v>5.0866650600019978E-2</v>
      </c>
      <c r="G53" s="104">
        <v>4.452775652234113E-2</v>
      </c>
      <c r="H53" s="104">
        <v>4.8666017158003956E-2</v>
      </c>
      <c r="I53" s="104">
        <v>6.6176016842476357E-2</v>
      </c>
      <c r="J53" s="104">
        <v>6.953974144060919E-2</v>
      </c>
      <c r="K53" s="104">
        <v>7.0494847249715109E-2</v>
      </c>
      <c r="L53" s="104">
        <v>8.1309120745797298E-2</v>
      </c>
      <c r="M53" s="104">
        <v>7.70972901655472E-2</v>
      </c>
      <c r="N53" s="104">
        <v>0.11486026329062739</v>
      </c>
      <c r="O53" s="104">
        <v>0.3979470325143018</v>
      </c>
      <c r="P53" s="104">
        <v>0.50670146140771832</v>
      </c>
      <c r="Q53" s="104">
        <v>0.37742186246116433</v>
      </c>
      <c r="R53" s="104">
        <v>0.33311585815216121</v>
      </c>
      <c r="S53" s="104">
        <v>0.28714702796933134</v>
      </c>
      <c r="T53" s="104">
        <v>0.29092366507037026</v>
      </c>
      <c r="U53" s="104">
        <v>0.44248015066715496</v>
      </c>
      <c r="V53" s="104">
        <v>0.3938605624901359</v>
      </c>
      <c r="W53" s="104">
        <v>0.30049369026756972</v>
      </c>
      <c r="X53" s="104">
        <v>0.38245839532536691</v>
      </c>
      <c r="Y53" s="104">
        <v>0.46666545335401166</v>
      </c>
      <c r="DA53" s="132" t="s">
        <v>1788</v>
      </c>
    </row>
    <row r="54" spans="1:105" ht="12" customHeight="1" x14ac:dyDescent="0.25">
      <c r="A54" s="106" t="s">
        <v>122</v>
      </c>
      <c r="B54" s="101">
        <v>6.0184299376504914E-2</v>
      </c>
      <c r="C54" s="101">
        <v>8.015023826489158E-2</v>
      </c>
      <c r="D54" s="101">
        <v>7.6739513496889011E-2</v>
      </c>
      <c r="E54" s="101">
        <v>7.1261782447054819E-2</v>
      </c>
      <c r="F54" s="101">
        <v>6.2628308735562174E-2</v>
      </c>
      <c r="G54" s="101">
        <v>5.3275356389743525E-2</v>
      </c>
      <c r="H54" s="101">
        <v>0.10635121778899601</v>
      </c>
      <c r="I54" s="101">
        <v>0.10661337520346045</v>
      </c>
      <c r="J54" s="101">
        <v>8.8003948750275063E-2</v>
      </c>
      <c r="K54" s="101">
        <v>7.7082294858138639E-2</v>
      </c>
      <c r="L54" s="101">
        <v>7.0988407353143851E-2</v>
      </c>
      <c r="M54" s="101">
        <v>6.1685081022713667E-2</v>
      </c>
      <c r="N54" s="101">
        <v>4.2217045468947015E-2</v>
      </c>
      <c r="O54" s="101">
        <v>0.44054745397505818</v>
      </c>
      <c r="P54" s="101">
        <v>0.74456066162589107</v>
      </c>
      <c r="Q54" s="101">
        <v>0.74655362948344406</v>
      </c>
      <c r="R54" s="101">
        <v>0.74358234923863431</v>
      </c>
      <c r="S54" s="101">
        <v>0.72695730964052574</v>
      </c>
      <c r="T54" s="101">
        <v>0.6313489826060309</v>
      </c>
      <c r="U54" s="101">
        <v>0.58621459743775051</v>
      </c>
      <c r="V54" s="101">
        <v>0.42098907490489973</v>
      </c>
      <c r="W54" s="101">
        <v>1.0985583622923161</v>
      </c>
      <c r="X54" s="101">
        <v>0.94692577726893057</v>
      </c>
      <c r="Y54" s="101">
        <v>1.078316490640447</v>
      </c>
      <c r="DA54" s="131" t="s">
        <v>1789</v>
      </c>
    </row>
    <row r="55" spans="1:105" ht="12" customHeight="1" x14ac:dyDescent="0.25">
      <c r="A55" s="107" t="s">
        <v>121</v>
      </c>
      <c r="B55" s="104">
        <v>24.926188580297488</v>
      </c>
      <c r="C55" s="104">
        <v>23.737263201702238</v>
      </c>
      <c r="D55" s="104">
        <v>25.654214408512733</v>
      </c>
      <c r="E55" s="104">
        <v>27.697758186002073</v>
      </c>
      <c r="F55" s="104">
        <v>29.490601419661353</v>
      </c>
      <c r="G55" s="104">
        <v>32.636634861733228</v>
      </c>
      <c r="H55" s="104">
        <v>33.870987240761259</v>
      </c>
      <c r="I55" s="104">
        <v>39.285011714117317</v>
      </c>
      <c r="J55" s="104">
        <v>40.480121842847574</v>
      </c>
      <c r="K55" s="104">
        <v>41.01006629455415</v>
      </c>
      <c r="L55" s="104">
        <v>41.346787013127638</v>
      </c>
      <c r="M55" s="104">
        <v>41.79064620837233</v>
      </c>
      <c r="N55" s="104">
        <v>39.5151499280027</v>
      </c>
      <c r="O55" s="104">
        <v>34.702473439649616</v>
      </c>
      <c r="P55" s="104">
        <v>33.981256823667266</v>
      </c>
      <c r="Q55" s="104">
        <v>34.59210581939162</v>
      </c>
      <c r="R55" s="104">
        <v>34.232822348701397</v>
      </c>
      <c r="S55" s="104">
        <v>33.845574773155924</v>
      </c>
      <c r="T55" s="104">
        <v>28.983202505849135</v>
      </c>
      <c r="U55" s="104">
        <v>26.15400359986134</v>
      </c>
      <c r="V55" s="104">
        <v>25.434749549383206</v>
      </c>
      <c r="W55" s="104">
        <v>24.595693020196006</v>
      </c>
      <c r="X55" s="104">
        <v>24.598668180766584</v>
      </c>
      <c r="Y55" s="104">
        <v>24.626017491990911</v>
      </c>
      <c r="DA55" s="132" t="s">
        <v>1790</v>
      </c>
    </row>
    <row r="56" spans="1:105" ht="12" customHeight="1" x14ac:dyDescent="0.25">
      <c r="A56" s="108" t="s">
        <v>53</v>
      </c>
      <c r="B56" s="98">
        <v>3.5876855612296761</v>
      </c>
      <c r="C56" s="98">
        <v>3.1072087169262796</v>
      </c>
      <c r="D56" s="98">
        <v>4.9858266988043312</v>
      </c>
      <c r="E56" s="98">
        <v>6.7861945182987187</v>
      </c>
      <c r="F56" s="98">
        <v>6.9095266430362852</v>
      </c>
      <c r="G56" s="98">
        <v>9.2304863126886296</v>
      </c>
      <c r="H56" s="98">
        <v>8.6856925111019603</v>
      </c>
      <c r="I56" s="98">
        <v>8.3579555511489119</v>
      </c>
      <c r="J56" s="98">
        <v>8.2795364943128273</v>
      </c>
      <c r="K56" s="98">
        <v>8.3977207843538313</v>
      </c>
      <c r="L56" s="98">
        <v>7.5385401826465381</v>
      </c>
      <c r="M56" s="98">
        <v>7.7444257036115554</v>
      </c>
      <c r="N56" s="98">
        <v>5.3131669106504029</v>
      </c>
      <c r="O56" s="98">
        <v>1.229128083278433</v>
      </c>
      <c r="P56" s="98">
        <v>0.53633265324375423</v>
      </c>
      <c r="Q56" s="98">
        <v>1.4911531153696478</v>
      </c>
      <c r="R56" s="98">
        <v>2.1681541615128435</v>
      </c>
      <c r="S56" s="98">
        <v>3.5670667511128169</v>
      </c>
      <c r="T56" s="98">
        <v>2.4225617632829759</v>
      </c>
      <c r="U56" s="98">
        <v>1.7520762689336156</v>
      </c>
      <c r="V56" s="98">
        <v>2.1525921225878024</v>
      </c>
      <c r="W56" s="98">
        <v>1.5695921822272814</v>
      </c>
      <c r="X56" s="98">
        <v>1.2666673302163434</v>
      </c>
      <c r="Y56" s="98">
        <v>0.52806093862998815</v>
      </c>
      <c r="DA56" s="63" t="s">
        <v>1791</v>
      </c>
    </row>
    <row r="57" spans="1:105" ht="12" customHeight="1" x14ac:dyDescent="0.25">
      <c r="A57" s="108" t="s">
        <v>52</v>
      </c>
      <c r="B57" s="98">
        <v>21.338503019067812</v>
      </c>
      <c r="C57" s="98">
        <v>20.630054484775957</v>
      </c>
      <c r="D57" s="98">
        <v>20.668387709708401</v>
      </c>
      <c r="E57" s="98">
        <v>20.911563667703355</v>
      </c>
      <c r="F57" s="98">
        <v>22.581074776625069</v>
      </c>
      <c r="G57" s="98">
        <v>23.406148549044602</v>
      </c>
      <c r="H57" s="98">
        <v>25.185294729659297</v>
      </c>
      <c r="I57" s="98">
        <v>30.927056162968405</v>
      </c>
      <c r="J57" s="98">
        <v>32.200585348534744</v>
      </c>
      <c r="K57" s="98">
        <v>32.612345510200321</v>
      </c>
      <c r="L57" s="98">
        <v>33.808246830481103</v>
      </c>
      <c r="M57" s="98">
        <v>34.046220504760775</v>
      </c>
      <c r="N57" s="98">
        <v>34.201983017352298</v>
      </c>
      <c r="O57" s="98">
        <v>33.473345356371183</v>
      </c>
      <c r="P57" s="98">
        <v>33.444924170423512</v>
      </c>
      <c r="Q57" s="98">
        <v>33.100952704021971</v>
      </c>
      <c r="R57" s="98">
        <v>32.064668187188552</v>
      </c>
      <c r="S57" s="98">
        <v>30.278508022043109</v>
      </c>
      <c r="T57" s="98">
        <v>26.560640742566161</v>
      </c>
      <c r="U57" s="98">
        <v>24.401927330927727</v>
      </c>
      <c r="V57" s="98">
        <v>23.282157426795404</v>
      </c>
      <c r="W57" s="98">
        <v>23.026100837968723</v>
      </c>
      <c r="X57" s="98">
        <v>23.332000850550241</v>
      </c>
      <c r="Y57" s="98">
        <v>24.097956553360923</v>
      </c>
      <c r="DA57" s="63" t="s">
        <v>1792</v>
      </c>
    </row>
    <row r="58" spans="1:105" ht="12" customHeight="1" x14ac:dyDescent="0.25">
      <c r="A58" s="121" t="s">
        <v>54</v>
      </c>
      <c r="B58" s="122">
        <v>8.6455283904063975</v>
      </c>
      <c r="C58" s="122">
        <v>9.3372679924688082</v>
      </c>
      <c r="D58" s="122">
        <v>9.4991693314638166</v>
      </c>
      <c r="E58" s="122">
        <v>9.7149118032807102</v>
      </c>
      <c r="F58" s="122">
        <v>10.144991365196715</v>
      </c>
      <c r="G58" s="122">
        <v>9.9935334915729825</v>
      </c>
      <c r="H58" s="122">
        <v>9.5564960979277771</v>
      </c>
      <c r="I58" s="122">
        <v>9.5493611695823049</v>
      </c>
      <c r="J58" s="122">
        <v>9.3305501889855673</v>
      </c>
      <c r="K58" s="122">
        <v>9.5014028363258145</v>
      </c>
      <c r="L58" s="122">
        <v>9.3470738870249104</v>
      </c>
      <c r="M58" s="122">
        <v>9.9815496171233526</v>
      </c>
      <c r="N58" s="122">
        <v>8.8008922245829897</v>
      </c>
      <c r="O58" s="122">
        <v>8.8733366237670008</v>
      </c>
      <c r="P58" s="122">
        <v>9.6681564998316638</v>
      </c>
      <c r="Q58" s="122">
        <v>9.2139116742362681</v>
      </c>
      <c r="R58" s="122">
        <v>8.8159455537307547</v>
      </c>
      <c r="S58" s="122">
        <v>8.8407400336784825</v>
      </c>
      <c r="T58" s="122">
        <v>7.459284488485638</v>
      </c>
      <c r="U58" s="122">
        <v>8.0889875371363527</v>
      </c>
      <c r="V58" s="122">
        <v>8.0093509195093553</v>
      </c>
      <c r="W58" s="122">
        <v>7.8474133885591755</v>
      </c>
      <c r="X58" s="122">
        <v>7.4575448916664717</v>
      </c>
      <c r="Y58" s="122">
        <v>6.8741069513496873</v>
      </c>
      <c r="DA58" s="130" t="s">
        <v>1793</v>
      </c>
    </row>
    <row r="59" spans="1:105" ht="12" customHeight="1" x14ac:dyDescent="0.25">
      <c r="A59" s="97" t="s">
        <v>50</v>
      </c>
      <c r="B59" s="98">
        <v>6.3675068113332225</v>
      </c>
      <c r="C59" s="98">
        <v>6.3620051520954544</v>
      </c>
      <c r="D59" s="98">
        <v>6.247526018455182</v>
      </c>
      <c r="E59" s="98">
        <v>6.452033035733467</v>
      </c>
      <c r="F59" s="98">
        <v>6.5057269775501005</v>
      </c>
      <c r="G59" s="98">
        <v>6.2865705656130002</v>
      </c>
      <c r="H59" s="98">
        <v>5.8941873052062386</v>
      </c>
      <c r="I59" s="98">
        <v>6.1681548655245457</v>
      </c>
      <c r="J59" s="98">
        <v>6.0677900065617312</v>
      </c>
      <c r="K59" s="98">
        <v>6.018731354722215</v>
      </c>
      <c r="L59" s="98">
        <v>5.958946618320641</v>
      </c>
      <c r="M59" s="98">
        <v>6.1717416104399012</v>
      </c>
      <c r="N59" s="98">
        <v>5.9652194979600672</v>
      </c>
      <c r="O59" s="98">
        <v>5.6924571716397594</v>
      </c>
      <c r="P59" s="98">
        <v>5.4949072536519799</v>
      </c>
      <c r="Q59" s="98">
        <v>5.4613097793785892</v>
      </c>
      <c r="R59" s="98">
        <v>5.1722888238925737</v>
      </c>
      <c r="S59" s="98">
        <v>4.9094827995391066</v>
      </c>
      <c r="T59" s="98">
        <v>4.376591020366603</v>
      </c>
      <c r="U59" s="98">
        <v>4.4185430501754102</v>
      </c>
      <c r="V59" s="98">
        <v>3.9150666614420859</v>
      </c>
      <c r="W59" s="98">
        <v>4.0392065391483669</v>
      </c>
      <c r="X59" s="98">
        <v>4.0264214160077287</v>
      </c>
      <c r="Y59" s="98">
        <v>4.2663762944838188</v>
      </c>
      <c r="DA59" s="63" t="s">
        <v>1794</v>
      </c>
    </row>
    <row r="60" spans="1:105" ht="12" customHeight="1" x14ac:dyDescent="0.25">
      <c r="A60" s="109" t="s">
        <v>120</v>
      </c>
      <c r="B60" s="33">
        <v>2.2780215790731742</v>
      </c>
      <c r="C60" s="33">
        <v>2.9752628403733534</v>
      </c>
      <c r="D60" s="33">
        <v>3.2516433130086342</v>
      </c>
      <c r="E60" s="33">
        <v>3.2628787675472428</v>
      </c>
      <c r="F60" s="33">
        <v>3.6392643876466138</v>
      </c>
      <c r="G60" s="33">
        <v>3.7069629259599819</v>
      </c>
      <c r="H60" s="33">
        <v>3.6623087927215381</v>
      </c>
      <c r="I60" s="33">
        <v>3.3812063040577582</v>
      </c>
      <c r="J60" s="33">
        <v>3.2627601824238357</v>
      </c>
      <c r="K60" s="33">
        <v>3.4826714816036</v>
      </c>
      <c r="L60" s="33">
        <v>3.3881272687042689</v>
      </c>
      <c r="M60" s="33">
        <v>3.809808006683451</v>
      </c>
      <c r="N60" s="33">
        <v>2.8356727266229229</v>
      </c>
      <c r="O60" s="33">
        <v>3.1808794521272419</v>
      </c>
      <c r="P60" s="33">
        <v>4.1732492461796831</v>
      </c>
      <c r="Q60" s="33">
        <v>3.7526018948576794</v>
      </c>
      <c r="R60" s="33">
        <v>3.643656729838181</v>
      </c>
      <c r="S60" s="33">
        <v>3.9312572341393754</v>
      </c>
      <c r="T60" s="33">
        <v>3.0826934681190346</v>
      </c>
      <c r="U60" s="33">
        <v>3.6704444869609421</v>
      </c>
      <c r="V60" s="33">
        <v>4.0942842580672689</v>
      </c>
      <c r="W60" s="33">
        <v>3.8082068494108086</v>
      </c>
      <c r="X60" s="33">
        <v>3.431123475658743</v>
      </c>
      <c r="Y60" s="33">
        <v>2.6077306568658685</v>
      </c>
      <c r="DA60" s="60" t="s">
        <v>1795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0</v>
      </c>
      <c r="C62" s="117">
        <f t="shared" si="21"/>
        <v>0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0</v>
      </c>
      <c r="I62" s="117">
        <f t="shared" si="21"/>
        <v>0</v>
      </c>
      <c r="J62" s="117">
        <f t="shared" si="21"/>
        <v>0</v>
      </c>
      <c r="K62" s="117">
        <f t="shared" si="21"/>
        <v>0</v>
      </c>
      <c r="L62" s="117">
        <f t="shared" si="21"/>
        <v>0</v>
      </c>
      <c r="M62" s="117">
        <f t="shared" si="21"/>
        <v>0</v>
      </c>
      <c r="N62" s="117">
        <f t="shared" si="21"/>
        <v>0</v>
      </c>
      <c r="O62" s="117">
        <f t="shared" si="21"/>
        <v>0</v>
      </c>
      <c r="P62" s="117">
        <f t="shared" si="21"/>
        <v>0</v>
      </c>
      <c r="Q62" s="117">
        <f t="shared" si="21"/>
        <v>0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0</v>
      </c>
      <c r="W62" s="117">
        <f t="shared" ref="W62:Y62" si="23">W63+W66+W68+W77</f>
        <v>0</v>
      </c>
      <c r="X62" s="117">
        <f t="shared" si="23"/>
        <v>0</v>
      </c>
      <c r="Y62" s="117">
        <f t="shared" si="23"/>
        <v>0</v>
      </c>
      <c r="DA62" s="129" t="s">
        <v>1796</v>
      </c>
    </row>
    <row r="63" spans="1:105" ht="12.95" customHeight="1" x14ac:dyDescent="0.25">
      <c r="A63" s="121" t="s">
        <v>57</v>
      </c>
      <c r="B63" s="122">
        <f t="shared" ref="B63:Q63" si="24">SUM(B64:B65)</f>
        <v>0</v>
      </c>
      <c r="C63" s="122">
        <f t="shared" si="24"/>
        <v>0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0</v>
      </c>
      <c r="I63" s="122">
        <f t="shared" si="24"/>
        <v>0</v>
      </c>
      <c r="J63" s="122">
        <f t="shared" si="24"/>
        <v>0</v>
      </c>
      <c r="K63" s="122">
        <f t="shared" si="24"/>
        <v>0</v>
      </c>
      <c r="L63" s="122">
        <f t="shared" si="24"/>
        <v>0</v>
      </c>
      <c r="M63" s="122">
        <f t="shared" si="24"/>
        <v>0</v>
      </c>
      <c r="N63" s="122">
        <f t="shared" si="24"/>
        <v>0</v>
      </c>
      <c r="O63" s="122">
        <f t="shared" si="24"/>
        <v>0</v>
      </c>
      <c r="P63" s="122">
        <f t="shared" si="24"/>
        <v>0</v>
      </c>
      <c r="Q63" s="122">
        <f t="shared" si="24"/>
        <v>0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0</v>
      </c>
      <c r="W63" s="122">
        <f t="shared" ref="W63:Y63" si="26">SUM(W64:W65)</f>
        <v>0</v>
      </c>
      <c r="X63" s="122">
        <f t="shared" si="26"/>
        <v>0</v>
      </c>
      <c r="Y63" s="122">
        <f t="shared" si="26"/>
        <v>0</v>
      </c>
      <c r="DA63" s="130" t="s">
        <v>1797</v>
      </c>
    </row>
    <row r="64" spans="1:105" ht="12" customHeight="1" x14ac:dyDescent="0.25">
      <c r="A64" s="97" t="s">
        <v>212</v>
      </c>
      <c r="B64" s="98">
        <v>0</v>
      </c>
      <c r="C64" s="98">
        <v>0</v>
      </c>
      <c r="D64" s="98">
        <v>0</v>
      </c>
      <c r="E64" s="98">
        <v>0</v>
      </c>
      <c r="F64" s="98">
        <v>0</v>
      </c>
      <c r="G64" s="98">
        <v>0</v>
      </c>
      <c r="H64" s="98">
        <v>0</v>
      </c>
      <c r="I64" s="98">
        <v>0</v>
      </c>
      <c r="J64" s="98">
        <v>0</v>
      </c>
      <c r="K64" s="98">
        <v>0</v>
      </c>
      <c r="L64" s="98">
        <v>0</v>
      </c>
      <c r="M64" s="98">
        <v>0</v>
      </c>
      <c r="N64" s="98">
        <v>0</v>
      </c>
      <c r="O64" s="98">
        <v>0</v>
      </c>
      <c r="P64" s="98">
        <v>0</v>
      </c>
      <c r="Q64" s="98">
        <v>0</v>
      </c>
      <c r="R64" s="98">
        <v>0</v>
      </c>
      <c r="S64" s="98">
        <v>0</v>
      </c>
      <c r="T64" s="98">
        <v>0</v>
      </c>
      <c r="U64" s="98">
        <v>0</v>
      </c>
      <c r="V64" s="98">
        <v>0</v>
      </c>
      <c r="W64" s="98">
        <v>0</v>
      </c>
      <c r="X64" s="98">
        <v>0</v>
      </c>
      <c r="Y64" s="98">
        <v>0</v>
      </c>
      <c r="DA64" s="63" t="s">
        <v>1798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1799</v>
      </c>
    </row>
    <row r="66" spans="1:105" ht="12.95" customHeight="1" x14ac:dyDescent="0.25">
      <c r="A66" s="121" t="s">
        <v>92</v>
      </c>
      <c r="B66" s="122">
        <f t="shared" ref="B66:Y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1800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1801</v>
      </c>
    </row>
    <row r="68" spans="1:105" ht="12" customHeight="1" x14ac:dyDescent="0.25">
      <c r="A68" s="121" t="s">
        <v>55</v>
      </c>
      <c r="B68" s="122">
        <v>0</v>
      </c>
      <c r="C68" s="122">
        <v>0</v>
      </c>
      <c r="D68" s="122">
        <v>0</v>
      </c>
      <c r="E68" s="122">
        <v>0</v>
      </c>
      <c r="F68" s="122">
        <v>0</v>
      </c>
      <c r="G68" s="122">
        <v>0</v>
      </c>
      <c r="H68" s="122">
        <v>0</v>
      </c>
      <c r="I68" s="122">
        <v>0</v>
      </c>
      <c r="J68" s="122">
        <v>0</v>
      </c>
      <c r="K68" s="122">
        <v>0</v>
      </c>
      <c r="L68" s="122">
        <v>0</v>
      </c>
      <c r="M68" s="122">
        <v>0</v>
      </c>
      <c r="N68" s="122">
        <v>0</v>
      </c>
      <c r="O68" s="122">
        <v>0</v>
      </c>
      <c r="P68" s="122">
        <v>0</v>
      </c>
      <c r="Q68" s="122">
        <v>0</v>
      </c>
      <c r="R68" s="122">
        <v>0</v>
      </c>
      <c r="S68" s="122">
        <v>0</v>
      </c>
      <c r="T68" s="122">
        <v>0</v>
      </c>
      <c r="U68" s="122">
        <v>0</v>
      </c>
      <c r="V68" s="122">
        <v>0</v>
      </c>
      <c r="W68" s="122">
        <v>0</v>
      </c>
      <c r="X68" s="122">
        <v>0</v>
      </c>
      <c r="Y68" s="122">
        <v>0</v>
      </c>
      <c r="DA68" s="130" t="s">
        <v>1802</v>
      </c>
    </row>
    <row r="69" spans="1:105" ht="12" customHeight="1" x14ac:dyDescent="0.25">
      <c r="A69" s="97" t="s">
        <v>134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X69" s="98">
        <v>0</v>
      </c>
      <c r="Y69" s="98">
        <v>0</v>
      </c>
      <c r="DA69" s="63" t="s">
        <v>1803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1804</v>
      </c>
    </row>
    <row r="71" spans="1:105" ht="12" customHeight="1" x14ac:dyDescent="0.25">
      <c r="A71" s="100" t="s">
        <v>212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X71" s="101">
        <v>0</v>
      </c>
      <c r="Y71" s="101">
        <v>0</v>
      </c>
      <c r="DA71" s="131" t="s">
        <v>1805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1806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1807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1808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1809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1810</v>
      </c>
    </row>
    <row r="77" spans="1:105" ht="12" customHeight="1" x14ac:dyDescent="0.25">
      <c r="A77" s="121" t="s">
        <v>54</v>
      </c>
      <c r="B77" s="122">
        <v>0</v>
      </c>
      <c r="C77" s="122">
        <v>0</v>
      </c>
      <c r="D77" s="122">
        <v>0</v>
      </c>
      <c r="E77" s="122">
        <v>0</v>
      </c>
      <c r="F77" s="122">
        <v>0</v>
      </c>
      <c r="G77" s="122">
        <v>0</v>
      </c>
      <c r="H77" s="122">
        <v>0</v>
      </c>
      <c r="I77" s="122">
        <v>0</v>
      </c>
      <c r="J77" s="122">
        <v>0</v>
      </c>
      <c r="K77" s="122">
        <v>0</v>
      </c>
      <c r="L77" s="122">
        <v>0</v>
      </c>
      <c r="M77" s="122">
        <v>0</v>
      </c>
      <c r="N77" s="122">
        <v>0</v>
      </c>
      <c r="O77" s="122">
        <v>0</v>
      </c>
      <c r="P77" s="122">
        <v>0</v>
      </c>
      <c r="Q77" s="122">
        <v>0</v>
      </c>
      <c r="R77" s="122">
        <v>0</v>
      </c>
      <c r="S77" s="122">
        <v>0</v>
      </c>
      <c r="T77" s="122">
        <v>0</v>
      </c>
      <c r="U77" s="122">
        <v>0</v>
      </c>
      <c r="V77" s="122">
        <v>0</v>
      </c>
      <c r="W77" s="122">
        <v>0</v>
      </c>
      <c r="X77" s="122">
        <v>0</v>
      </c>
      <c r="Y77" s="122">
        <v>0</v>
      </c>
      <c r="DA77" s="130" t="s">
        <v>1811</v>
      </c>
    </row>
    <row r="78" spans="1:105" ht="12" customHeight="1" x14ac:dyDescent="0.25">
      <c r="A78" s="97" t="s">
        <v>189</v>
      </c>
      <c r="B78" s="98">
        <v>0</v>
      </c>
      <c r="C78" s="98">
        <v>0</v>
      </c>
      <c r="D78" s="98">
        <v>0</v>
      </c>
      <c r="E78" s="98">
        <v>0</v>
      </c>
      <c r="F78" s="98">
        <v>0</v>
      </c>
      <c r="G78" s="98">
        <v>0</v>
      </c>
      <c r="H78" s="98">
        <v>0</v>
      </c>
      <c r="I78" s="98">
        <v>0</v>
      </c>
      <c r="J78" s="98">
        <v>0</v>
      </c>
      <c r="K78" s="98">
        <v>0</v>
      </c>
      <c r="L78" s="98">
        <v>0</v>
      </c>
      <c r="M78" s="98">
        <v>0</v>
      </c>
      <c r="N78" s="98">
        <v>0</v>
      </c>
      <c r="O78" s="98">
        <v>0</v>
      </c>
      <c r="P78" s="98">
        <v>0</v>
      </c>
      <c r="Q78" s="98">
        <v>0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X78" s="98">
        <v>0</v>
      </c>
      <c r="Y78" s="98">
        <v>0</v>
      </c>
      <c r="DA78" s="63" t="s">
        <v>1812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1813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3.0610530513565473</v>
      </c>
      <c r="C81" s="117">
        <f t="shared" si="28"/>
        <v>3.0627334596426681</v>
      </c>
      <c r="D81" s="117">
        <f t="shared" si="28"/>
        <v>3.5049025093184945</v>
      </c>
      <c r="E81" s="117">
        <f t="shared" si="28"/>
        <v>4.0989837970743315</v>
      </c>
      <c r="F81" s="117">
        <f t="shared" si="28"/>
        <v>4.9398741877507071</v>
      </c>
      <c r="G81" s="117">
        <f t="shared" si="28"/>
        <v>6.5556277440692465</v>
      </c>
      <c r="H81" s="117">
        <f t="shared" si="28"/>
        <v>9.0359791057069003</v>
      </c>
      <c r="I81" s="117">
        <f t="shared" si="28"/>
        <v>14.041230584688492</v>
      </c>
      <c r="J81" s="117">
        <f t="shared" si="28"/>
        <v>19.940082456268783</v>
      </c>
      <c r="K81" s="117">
        <f t="shared" si="28"/>
        <v>24.024772516411275</v>
      </c>
      <c r="L81" s="117">
        <f t="shared" si="28"/>
        <v>23.688543580021605</v>
      </c>
      <c r="M81" s="117">
        <f t="shared" si="28"/>
        <v>24.620526760994153</v>
      </c>
      <c r="N81" s="117">
        <f t="shared" si="28"/>
        <v>29.589169555289747</v>
      </c>
      <c r="O81" s="117">
        <f t="shared" si="28"/>
        <v>27.905514973124685</v>
      </c>
      <c r="P81" s="117">
        <f t="shared" si="28"/>
        <v>26.295409174233622</v>
      </c>
      <c r="Q81" s="117">
        <f t="shared" si="28"/>
        <v>32.733641955744794</v>
      </c>
      <c r="R81" s="117">
        <f t="shared" ref="R81:V81" si="29">R82+R85+R87+R100</f>
        <v>39.315863123335149</v>
      </c>
      <c r="S81" s="117">
        <f t="shared" si="29"/>
        <v>44.395986309739015</v>
      </c>
      <c r="T81" s="117">
        <f t="shared" si="29"/>
        <v>48.215831329699441</v>
      </c>
      <c r="U81" s="117">
        <f t="shared" si="29"/>
        <v>49.465330589228593</v>
      </c>
      <c r="V81" s="117">
        <f t="shared" si="29"/>
        <v>50.53560038833718</v>
      </c>
      <c r="W81" s="117">
        <f t="shared" ref="W81:Y81" si="30">W82+W85+W87+W100</f>
        <v>50.592404373499527</v>
      </c>
      <c r="X81" s="117">
        <f t="shared" si="30"/>
        <v>51.459543033974263</v>
      </c>
      <c r="Y81" s="117">
        <f t="shared" si="30"/>
        <v>51.59202348019025</v>
      </c>
      <c r="DA81" s="129" t="s">
        <v>1814</v>
      </c>
    </row>
    <row r="82" spans="1:105" ht="12.95" customHeight="1" x14ac:dyDescent="0.25">
      <c r="A82" s="121" t="s">
        <v>57</v>
      </c>
      <c r="B82" s="122">
        <f t="shared" ref="B82:Q82" si="31">SUM(B83:B84)</f>
        <v>1.2168818234042282</v>
      </c>
      <c r="C82" s="122">
        <f t="shared" si="31"/>
        <v>1.2694033158592095</v>
      </c>
      <c r="D82" s="122">
        <f t="shared" si="31"/>
        <v>1.5172243524415685</v>
      </c>
      <c r="E82" s="122">
        <f t="shared" si="31"/>
        <v>1.5162405948406776</v>
      </c>
      <c r="F82" s="122">
        <f t="shared" si="31"/>
        <v>1.7244111275337022</v>
      </c>
      <c r="G82" s="122">
        <f t="shared" si="31"/>
        <v>2.0847285796984298</v>
      </c>
      <c r="H82" s="122">
        <f t="shared" si="31"/>
        <v>2.3537823480531004</v>
      </c>
      <c r="I82" s="122">
        <f t="shared" si="31"/>
        <v>3.0186260900580333</v>
      </c>
      <c r="J82" s="122">
        <f t="shared" si="31"/>
        <v>4.6656532913499911</v>
      </c>
      <c r="K82" s="122">
        <f t="shared" si="31"/>
        <v>6.3664011692673617</v>
      </c>
      <c r="L82" s="122">
        <f t="shared" si="31"/>
        <v>4.2234860292169758</v>
      </c>
      <c r="M82" s="122">
        <f t="shared" si="31"/>
        <v>5.3644901593006704</v>
      </c>
      <c r="N82" s="122">
        <f t="shared" si="31"/>
        <v>6.2406371494663002</v>
      </c>
      <c r="O82" s="122">
        <f t="shared" si="31"/>
        <v>5.6011443247686836</v>
      </c>
      <c r="P82" s="122">
        <f t="shared" si="31"/>
        <v>4.4158119607286563</v>
      </c>
      <c r="Q82" s="122">
        <f t="shared" si="31"/>
        <v>7.7084682815801306</v>
      </c>
      <c r="R82" s="122">
        <f t="shared" ref="R82:V82" si="32">SUM(R83:R84)</f>
        <v>8.7501754231308659</v>
      </c>
      <c r="S82" s="122">
        <f t="shared" si="32"/>
        <v>10.812974667313531</v>
      </c>
      <c r="T82" s="122">
        <f t="shared" si="32"/>
        <v>11.449658918173419</v>
      </c>
      <c r="U82" s="122">
        <f t="shared" si="32"/>
        <v>11.960820677509378</v>
      </c>
      <c r="V82" s="122">
        <f t="shared" si="32"/>
        <v>12.772574673025458</v>
      </c>
      <c r="W82" s="122">
        <f t="shared" ref="W82:Y82" si="33">SUM(W83:W84)</f>
        <v>11.941856610177052</v>
      </c>
      <c r="X82" s="122">
        <f t="shared" si="33"/>
        <v>12.941000887391338</v>
      </c>
      <c r="Y82" s="122">
        <f t="shared" si="33"/>
        <v>11.455717778120647</v>
      </c>
      <c r="DA82" s="130" t="s">
        <v>1815</v>
      </c>
    </row>
    <row r="83" spans="1:105" ht="12" customHeight="1" x14ac:dyDescent="0.25">
      <c r="A83" s="97" t="s">
        <v>199</v>
      </c>
      <c r="B83" s="98">
        <v>1.2126112558887965</v>
      </c>
      <c r="C83" s="98">
        <v>1.2641501172547174</v>
      </c>
      <c r="D83" s="98">
        <v>1.5104582921975482</v>
      </c>
      <c r="E83" s="98">
        <v>1.5098588548933052</v>
      </c>
      <c r="F83" s="98">
        <v>1.7165273200151958</v>
      </c>
      <c r="G83" s="98">
        <v>2.0753660860483985</v>
      </c>
      <c r="H83" s="98">
        <v>2.3442834642786723</v>
      </c>
      <c r="I83" s="98">
        <v>3.0077561374542423</v>
      </c>
      <c r="J83" s="98">
        <v>4.6499696723304487</v>
      </c>
      <c r="K83" s="98">
        <v>6.3438671955718462</v>
      </c>
      <c r="L83" s="98">
        <v>4.209163223496371</v>
      </c>
      <c r="M83" s="98">
        <v>5.3437391896979074</v>
      </c>
      <c r="N83" s="98">
        <v>6.2219260454616174</v>
      </c>
      <c r="O83" s="98">
        <v>5.5815604976249231</v>
      </c>
      <c r="P83" s="98">
        <v>4.3960850105970426</v>
      </c>
      <c r="Q83" s="98">
        <v>7.6773558722684889</v>
      </c>
      <c r="R83" s="98">
        <v>8.7150689677496391</v>
      </c>
      <c r="S83" s="98">
        <v>10.764799062027903</v>
      </c>
      <c r="T83" s="98">
        <v>11.404132291497605</v>
      </c>
      <c r="U83" s="98">
        <v>11.913403711544165</v>
      </c>
      <c r="V83" s="98">
        <v>12.722040240478139</v>
      </c>
      <c r="W83" s="98">
        <v>11.894655710203537</v>
      </c>
      <c r="X83" s="98">
        <v>12.889850999387695</v>
      </c>
      <c r="Y83" s="98">
        <v>11.4103934189495</v>
      </c>
      <c r="DA83" s="63" t="s">
        <v>1816</v>
      </c>
    </row>
    <row r="84" spans="1:105" ht="12" customHeight="1" x14ac:dyDescent="0.25">
      <c r="A84" s="97" t="s">
        <v>53</v>
      </c>
      <c r="B84" s="98">
        <v>4.2705675154317757E-3</v>
      </c>
      <c r="C84" s="98">
        <v>5.2531986044920612E-3</v>
      </c>
      <c r="D84" s="98">
        <v>6.7660602440202163E-3</v>
      </c>
      <c r="E84" s="98">
        <v>6.381739947372355E-3</v>
      </c>
      <c r="F84" s="98">
        <v>7.8838075185063399E-3</v>
      </c>
      <c r="G84" s="98">
        <v>9.3624936500312523E-3</v>
      </c>
      <c r="H84" s="98">
        <v>9.4988837744282902E-3</v>
      </c>
      <c r="I84" s="98">
        <v>1.0869952603790912E-2</v>
      </c>
      <c r="J84" s="98">
        <v>1.5683619019542558E-2</v>
      </c>
      <c r="K84" s="98">
        <v>2.2533973695515484E-2</v>
      </c>
      <c r="L84" s="98">
        <v>1.4322805720604582E-2</v>
      </c>
      <c r="M84" s="98">
        <v>2.0750969602763319E-2</v>
      </c>
      <c r="N84" s="98">
        <v>1.8711104004682615E-2</v>
      </c>
      <c r="O84" s="98">
        <v>1.9583827143760474E-2</v>
      </c>
      <c r="P84" s="98">
        <v>1.9726950131613942E-2</v>
      </c>
      <c r="Q84" s="98">
        <v>3.1112409311641821E-2</v>
      </c>
      <c r="R84" s="98">
        <v>3.5106455381226961E-2</v>
      </c>
      <c r="S84" s="98">
        <v>4.8175605285628316E-2</v>
      </c>
      <c r="T84" s="98">
        <v>4.5526626675813933E-2</v>
      </c>
      <c r="U84" s="98">
        <v>4.7416965965214129E-2</v>
      </c>
      <c r="V84" s="98">
        <v>5.0534432547319659E-2</v>
      </c>
      <c r="W84" s="98">
        <v>4.720089997351469E-2</v>
      </c>
      <c r="X84" s="98">
        <v>5.1149888003641904E-2</v>
      </c>
      <c r="Y84" s="98">
        <v>4.5324359171147285E-2</v>
      </c>
      <c r="DA84" s="63" t="s">
        <v>1817</v>
      </c>
    </row>
    <row r="85" spans="1:105" ht="12.95" customHeight="1" x14ac:dyDescent="0.25">
      <c r="A85" s="121" t="s">
        <v>92</v>
      </c>
      <c r="B85" s="122">
        <f t="shared" ref="B85:Y85" si="34">B86</f>
        <v>0.83717597212256301</v>
      </c>
      <c r="C85" s="122">
        <f t="shared" si="34"/>
        <v>0.76262032922276757</v>
      </c>
      <c r="D85" s="122">
        <f t="shared" si="34"/>
        <v>0.79025246846890895</v>
      </c>
      <c r="E85" s="122">
        <f t="shared" si="34"/>
        <v>1.1649630756453209</v>
      </c>
      <c r="F85" s="122">
        <f t="shared" si="34"/>
        <v>1.4150356431521176</v>
      </c>
      <c r="G85" s="122">
        <f t="shared" si="34"/>
        <v>2.0635115120323615</v>
      </c>
      <c r="H85" s="122">
        <f t="shared" si="34"/>
        <v>3.5504170960383554</v>
      </c>
      <c r="I85" s="122">
        <f t="shared" si="34"/>
        <v>6.2445888905584681</v>
      </c>
      <c r="J85" s="122">
        <f t="shared" si="34"/>
        <v>9.0850442579594173</v>
      </c>
      <c r="K85" s="122">
        <f t="shared" si="34"/>
        <v>10.355565792330308</v>
      </c>
      <c r="L85" s="122">
        <f t="shared" si="34"/>
        <v>11.980987431175903</v>
      </c>
      <c r="M85" s="122">
        <f t="shared" si="34"/>
        <v>11.111425756660722</v>
      </c>
      <c r="N85" s="122">
        <f t="shared" si="34"/>
        <v>15.115255709873988</v>
      </c>
      <c r="O85" s="122">
        <f t="shared" si="34"/>
        <v>13.803130261685125</v>
      </c>
      <c r="P85" s="122">
        <f t="shared" si="34"/>
        <v>12.788366470919295</v>
      </c>
      <c r="Q85" s="122">
        <f t="shared" si="34"/>
        <v>14.364431785605364</v>
      </c>
      <c r="R85" s="122">
        <f t="shared" si="34"/>
        <v>18.23891547106831</v>
      </c>
      <c r="S85" s="122">
        <f t="shared" si="34"/>
        <v>19.17753360426736</v>
      </c>
      <c r="T85" s="122">
        <f t="shared" si="34"/>
        <v>22.349131363263528</v>
      </c>
      <c r="U85" s="122">
        <f t="shared" si="34"/>
        <v>22.981452693355877</v>
      </c>
      <c r="V85" s="122">
        <f t="shared" si="34"/>
        <v>23.001478594477522</v>
      </c>
      <c r="W85" s="122">
        <f t="shared" si="34"/>
        <v>23.727748738254157</v>
      </c>
      <c r="X85" s="122">
        <f t="shared" si="34"/>
        <v>23.823265943769716</v>
      </c>
      <c r="Y85" s="122">
        <f t="shared" si="34"/>
        <v>25.894162820692731</v>
      </c>
      <c r="DA85" s="130" t="s">
        <v>1818</v>
      </c>
    </row>
    <row r="86" spans="1:105" ht="12" customHeight="1" x14ac:dyDescent="0.25">
      <c r="A86" s="97" t="s">
        <v>53</v>
      </c>
      <c r="B86" s="98">
        <v>0.83717597212256301</v>
      </c>
      <c r="C86" s="98">
        <v>0.76262032922276757</v>
      </c>
      <c r="D86" s="98">
        <v>0.79025246846890895</v>
      </c>
      <c r="E86" s="98">
        <v>1.1649630756453209</v>
      </c>
      <c r="F86" s="98">
        <v>1.4150356431521176</v>
      </c>
      <c r="G86" s="98">
        <v>2.0635115120323615</v>
      </c>
      <c r="H86" s="98">
        <v>3.5504170960383554</v>
      </c>
      <c r="I86" s="98">
        <v>6.2445888905584681</v>
      </c>
      <c r="J86" s="98">
        <v>9.0850442579594173</v>
      </c>
      <c r="K86" s="98">
        <v>10.355565792330308</v>
      </c>
      <c r="L86" s="98">
        <v>11.980987431175903</v>
      </c>
      <c r="M86" s="98">
        <v>11.111425756660722</v>
      </c>
      <c r="N86" s="98">
        <v>15.115255709873988</v>
      </c>
      <c r="O86" s="98">
        <v>13.803130261685125</v>
      </c>
      <c r="P86" s="98">
        <v>12.788366470919295</v>
      </c>
      <c r="Q86" s="98">
        <v>14.364431785605364</v>
      </c>
      <c r="R86" s="98">
        <v>18.23891547106831</v>
      </c>
      <c r="S86" s="98">
        <v>19.17753360426736</v>
      </c>
      <c r="T86" s="98">
        <v>22.349131363263528</v>
      </c>
      <c r="U86" s="98">
        <v>22.981452693355877</v>
      </c>
      <c r="V86" s="98">
        <v>23.001478594477522</v>
      </c>
      <c r="W86" s="98">
        <v>23.727748738254157</v>
      </c>
      <c r="X86" s="98">
        <v>23.823265943769716</v>
      </c>
      <c r="Y86" s="98">
        <v>25.894162820692731</v>
      </c>
      <c r="DA86" s="63" t="s">
        <v>1819</v>
      </c>
    </row>
    <row r="87" spans="1:105" ht="12" customHeight="1" x14ac:dyDescent="0.25">
      <c r="A87" s="121" t="s">
        <v>55</v>
      </c>
      <c r="B87" s="122">
        <v>0.75651322904324925</v>
      </c>
      <c r="C87" s="122">
        <v>0.74993175880663066</v>
      </c>
      <c r="D87" s="122">
        <v>0.88498608284268121</v>
      </c>
      <c r="E87" s="122">
        <v>1.0618701554654217</v>
      </c>
      <c r="F87" s="122">
        <v>1.3542230690349524</v>
      </c>
      <c r="G87" s="122">
        <v>1.8618400210018877</v>
      </c>
      <c r="H87" s="122">
        <v>2.4672280276677014</v>
      </c>
      <c r="I87" s="122">
        <v>3.8734891981076167</v>
      </c>
      <c r="J87" s="122">
        <v>5.0720681560451695</v>
      </c>
      <c r="K87" s="122">
        <v>5.9804838287392892</v>
      </c>
      <c r="L87" s="122">
        <v>6.1521662750433546</v>
      </c>
      <c r="M87" s="122">
        <v>6.6301011515160981</v>
      </c>
      <c r="N87" s="122">
        <v>6.791911745353687</v>
      </c>
      <c r="O87" s="122">
        <v>6.8685820042763197</v>
      </c>
      <c r="P87" s="122">
        <v>7.2023250041229021</v>
      </c>
      <c r="Q87" s="122">
        <v>8.5656871127304424</v>
      </c>
      <c r="R87" s="122">
        <v>9.9774521161465604</v>
      </c>
      <c r="S87" s="122">
        <v>11.633823139881676</v>
      </c>
      <c r="T87" s="122">
        <v>11.728163090564609</v>
      </c>
      <c r="U87" s="122">
        <v>11.440101770977931</v>
      </c>
      <c r="V87" s="122">
        <v>11.585046692668447</v>
      </c>
      <c r="W87" s="122">
        <v>11.77124953650574</v>
      </c>
      <c r="X87" s="122">
        <v>11.70156297151293</v>
      </c>
      <c r="Y87" s="122">
        <v>11.503354298765608</v>
      </c>
      <c r="DA87" s="130" t="s">
        <v>1820</v>
      </c>
    </row>
    <row r="88" spans="1:105" ht="12" customHeight="1" x14ac:dyDescent="0.25">
      <c r="A88" s="97" t="s">
        <v>132</v>
      </c>
      <c r="B88" s="98">
        <v>5.677454024482418E-3</v>
      </c>
      <c r="C88" s="98">
        <v>5.6424326722246693E-3</v>
      </c>
      <c r="D88" s="98">
        <v>7.8397565734485437E-3</v>
      </c>
      <c r="E88" s="98">
        <v>8.9169526747404082E-3</v>
      </c>
      <c r="F88" s="98">
        <v>1.2857611197538105E-2</v>
      </c>
      <c r="G88" s="98">
        <v>2.1215149833920813E-2</v>
      </c>
      <c r="H88" s="98">
        <v>2.5863531981924127E-2</v>
      </c>
      <c r="I88" s="98">
        <v>4.2066499785424802E-2</v>
      </c>
      <c r="J88" s="98">
        <v>7.3607273318522751E-2</v>
      </c>
      <c r="K88" s="98">
        <v>9.1907709483826303E-2</v>
      </c>
      <c r="L88" s="98">
        <v>7.44376762632845E-2</v>
      </c>
      <c r="M88" s="98">
        <v>8.181892241429839E-2</v>
      </c>
      <c r="N88" s="98">
        <v>8.2299889767005793E-2</v>
      </c>
      <c r="O88" s="98">
        <v>7.9967416797567956E-2</v>
      </c>
      <c r="P88" s="98">
        <v>8.3058399065928254E-2</v>
      </c>
      <c r="Q88" s="98">
        <v>8.3816524751246305E-2</v>
      </c>
      <c r="R88" s="98">
        <v>8.5711830492797764E-2</v>
      </c>
      <c r="S88" s="98">
        <v>8.8289648945221205E-2</v>
      </c>
      <c r="T88" s="98">
        <v>9.2015845728188495E-2</v>
      </c>
      <c r="U88" s="98">
        <v>9.9950766202862348E-2</v>
      </c>
      <c r="V88" s="98">
        <v>0.10143244063322659</v>
      </c>
      <c r="W88" s="98">
        <v>9.9600726058559505E-2</v>
      </c>
      <c r="X88" s="98">
        <v>9.4141800707039536E-2</v>
      </c>
      <c r="Y88" s="98">
        <v>7.7521144827726096E-2</v>
      </c>
      <c r="DA88" s="63" t="s">
        <v>1821</v>
      </c>
    </row>
    <row r="89" spans="1:105" ht="12" customHeight="1" x14ac:dyDescent="0.25">
      <c r="A89" s="97" t="s">
        <v>131</v>
      </c>
      <c r="B89" s="98">
        <v>3.3396788379308332E-4</v>
      </c>
      <c r="C89" s="98">
        <v>4.7129169733925192E-4</v>
      </c>
      <c r="D89" s="98">
        <v>5.1107036855017321E-4</v>
      </c>
      <c r="E89" s="98">
        <v>4.7697496366866387E-4</v>
      </c>
      <c r="F89" s="98">
        <v>3.4229460737221376E-4</v>
      </c>
      <c r="G89" s="98">
        <v>6.1769899448677014E-4</v>
      </c>
      <c r="H89" s="98">
        <v>5.610615595563436E-4</v>
      </c>
      <c r="I89" s="98">
        <v>1.2341239606511582E-3</v>
      </c>
      <c r="J89" s="98">
        <v>3.8197082301058621E-3</v>
      </c>
      <c r="K89" s="98">
        <v>5.0737255981333444E-3</v>
      </c>
      <c r="L89" s="98">
        <v>3.7325290381426805E-3</v>
      </c>
      <c r="M89" s="98">
        <v>3.8956123758468967E-3</v>
      </c>
      <c r="N89" s="98">
        <v>5.7798881533703828E-3</v>
      </c>
      <c r="O89" s="98">
        <v>1.9679343941178873E-2</v>
      </c>
      <c r="P89" s="98">
        <v>2.3767339061860803E-2</v>
      </c>
      <c r="Q89" s="98">
        <v>2.295016492267133E-2</v>
      </c>
      <c r="R89" s="98">
        <v>2.3172983417198117E-2</v>
      </c>
      <c r="S89" s="98">
        <v>2.3665545545960918E-2</v>
      </c>
      <c r="T89" s="98">
        <v>2.3382341869076253E-2</v>
      </c>
      <c r="U89" s="98">
        <v>2.3838795262068488E-2</v>
      </c>
      <c r="V89" s="98">
        <v>2.2669883673748985E-2</v>
      </c>
      <c r="W89" s="98">
        <v>1.9758502431501547E-2</v>
      </c>
      <c r="X89" s="98">
        <v>1.4927332092231604E-2</v>
      </c>
      <c r="Y89" s="98">
        <v>1.2625076364818343E-2</v>
      </c>
      <c r="DA89" s="63" t="s">
        <v>1822</v>
      </c>
    </row>
    <row r="90" spans="1:105" ht="12" customHeight="1" x14ac:dyDescent="0.25">
      <c r="A90" s="100" t="s">
        <v>199</v>
      </c>
      <c r="B90" s="101">
        <v>3.8010407088154219E-5</v>
      </c>
      <c r="C90" s="101">
        <v>7.1402658558083465E-5</v>
      </c>
      <c r="D90" s="101">
        <v>1.1711169568087013E-4</v>
      </c>
      <c r="E90" s="101">
        <v>1.3104720344213089E-4</v>
      </c>
      <c r="F90" s="101">
        <v>1.9376984487295087E-5</v>
      </c>
      <c r="G90" s="101">
        <v>1.6702472559711602E-4</v>
      </c>
      <c r="H90" s="101">
        <v>5.2539231545020328E-6</v>
      </c>
      <c r="I90" s="101">
        <v>1.1747532002883205E-5</v>
      </c>
      <c r="J90" s="101">
        <v>8.098591037978848E-4</v>
      </c>
      <c r="K90" s="101">
        <v>1.1188541946246838E-3</v>
      </c>
      <c r="L90" s="101">
        <v>6.3100951213556418E-4</v>
      </c>
      <c r="M90" s="101">
        <v>6.5167896752166298E-4</v>
      </c>
      <c r="N90" s="101">
        <v>7.050229858864567E-4</v>
      </c>
      <c r="O90" s="101">
        <v>1.9014868428108983E-3</v>
      </c>
      <c r="P90" s="101">
        <v>9.492488533531069E-4</v>
      </c>
      <c r="Q90" s="101">
        <v>5.1369782977549756E-3</v>
      </c>
      <c r="R90" s="101">
        <v>6.9121968872289975E-3</v>
      </c>
      <c r="S90" s="101">
        <v>9.2291985695186242E-3</v>
      </c>
      <c r="T90" s="101">
        <v>7.6931571189532639E-3</v>
      </c>
      <c r="U90" s="101">
        <v>6.3379768055654281E-3</v>
      </c>
      <c r="V90" s="101">
        <v>6.5212269224150694E-3</v>
      </c>
      <c r="W90" s="101">
        <v>4.847811463943889E-3</v>
      </c>
      <c r="X90" s="101">
        <v>1.9863608389216066E-3</v>
      </c>
      <c r="Y90" s="101">
        <v>1.2456082556608992E-4</v>
      </c>
      <c r="DA90" s="131" t="s">
        <v>1823</v>
      </c>
    </row>
    <row r="91" spans="1:105" ht="12" customHeight="1" x14ac:dyDescent="0.25">
      <c r="A91" s="103" t="s">
        <v>52</v>
      </c>
      <c r="B91" s="104">
        <v>2.9595747670492912E-4</v>
      </c>
      <c r="C91" s="104">
        <v>3.9988903878116844E-4</v>
      </c>
      <c r="D91" s="104">
        <v>3.9395867286930305E-4</v>
      </c>
      <c r="E91" s="104">
        <v>3.4592776022653298E-4</v>
      </c>
      <c r="F91" s="104">
        <v>3.2291762288491865E-4</v>
      </c>
      <c r="G91" s="104">
        <v>4.5067426888965417E-4</v>
      </c>
      <c r="H91" s="104">
        <v>5.5580763640184156E-4</v>
      </c>
      <c r="I91" s="104">
        <v>1.2223764286482749E-3</v>
      </c>
      <c r="J91" s="104">
        <v>3.0098491263079773E-3</v>
      </c>
      <c r="K91" s="104">
        <v>3.9548714035086609E-3</v>
      </c>
      <c r="L91" s="104">
        <v>3.1015195260071164E-3</v>
      </c>
      <c r="M91" s="104">
        <v>3.2439334083252335E-3</v>
      </c>
      <c r="N91" s="104">
        <v>5.0748651674839256E-3</v>
      </c>
      <c r="O91" s="104">
        <v>1.7777857098367975E-2</v>
      </c>
      <c r="P91" s="104">
        <v>2.2818090208507696E-2</v>
      </c>
      <c r="Q91" s="104">
        <v>1.7813186624916353E-2</v>
      </c>
      <c r="R91" s="104">
        <v>1.626078652996912E-2</v>
      </c>
      <c r="S91" s="104">
        <v>1.4436346976442294E-2</v>
      </c>
      <c r="T91" s="104">
        <v>1.568918475012299E-2</v>
      </c>
      <c r="U91" s="104">
        <v>1.7500818456503059E-2</v>
      </c>
      <c r="V91" s="104">
        <v>1.6148656751333916E-2</v>
      </c>
      <c r="W91" s="104">
        <v>1.4910690967557658E-2</v>
      </c>
      <c r="X91" s="104">
        <v>1.2940971253309997E-2</v>
      </c>
      <c r="Y91" s="104">
        <v>1.2500515539252252E-2</v>
      </c>
      <c r="DA91" s="132" t="s">
        <v>1824</v>
      </c>
    </row>
    <row r="92" spans="1:105" ht="12" customHeight="1" x14ac:dyDescent="0.25">
      <c r="A92" s="106" t="s">
        <v>124</v>
      </c>
      <c r="B92" s="101">
        <v>5.1202828719473889E-2</v>
      </c>
      <c r="C92" s="101">
        <v>5.1005657715546257E-2</v>
      </c>
      <c r="D92" s="101">
        <v>5.3954948195027413E-2</v>
      </c>
      <c r="E92" s="101">
        <v>5.8497511736980236E-2</v>
      </c>
      <c r="F92" s="101">
        <v>6.4243193561389328E-2</v>
      </c>
      <c r="G92" s="101">
        <v>8.3105947861943016E-2</v>
      </c>
      <c r="H92" s="101">
        <v>0.12523307446701634</v>
      </c>
      <c r="I92" s="101">
        <v>0.15601008068725153</v>
      </c>
      <c r="J92" s="101">
        <v>0.19612712000718677</v>
      </c>
      <c r="K92" s="101">
        <v>0.22444983813066799</v>
      </c>
      <c r="L92" s="101">
        <v>0.2258200672918439</v>
      </c>
      <c r="M92" s="101">
        <v>0.23120734875646365</v>
      </c>
      <c r="N92" s="101">
        <v>0.23988070813097251</v>
      </c>
      <c r="O92" s="101">
        <v>0.24062568955051547</v>
      </c>
      <c r="P92" s="101">
        <v>0.25301585454354503</v>
      </c>
      <c r="Q92" s="101">
        <v>0.29041890251364438</v>
      </c>
      <c r="R92" s="101">
        <v>0.33034163853232068</v>
      </c>
      <c r="S92" s="101">
        <v>0.36036009276104214</v>
      </c>
      <c r="T92" s="101">
        <v>0.35942127325651013</v>
      </c>
      <c r="U92" s="101">
        <v>0.35200884367207458</v>
      </c>
      <c r="V92" s="101">
        <v>0.33750882131592636</v>
      </c>
      <c r="W92" s="101">
        <v>0.41757744238456784</v>
      </c>
      <c r="X92" s="101">
        <v>0.44530217606484157</v>
      </c>
      <c r="Y92" s="101">
        <v>0.39680899935962788</v>
      </c>
      <c r="DA92" s="131" t="s">
        <v>1825</v>
      </c>
    </row>
    <row r="93" spans="1:105" ht="12" customHeight="1" x14ac:dyDescent="0.25">
      <c r="A93" s="107" t="s">
        <v>123</v>
      </c>
      <c r="B93" s="104">
        <v>3.5139196180031104E-3</v>
      </c>
      <c r="C93" s="104">
        <v>4.2513300135439405E-3</v>
      </c>
      <c r="D93" s="104">
        <v>3.8415737685993951E-3</v>
      </c>
      <c r="E93" s="104">
        <v>3.5065190479594446E-3</v>
      </c>
      <c r="F93" s="104">
        <v>3.033274420840352E-3</v>
      </c>
      <c r="G93" s="104">
        <v>2.6972891070387583E-3</v>
      </c>
      <c r="H93" s="104">
        <v>5.4805697956683786E-3</v>
      </c>
      <c r="I93" s="104">
        <v>9.3873069990343394E-3</v>
      </c>
      <c r="J93" s="104">
        <v>1.3355080217819637E-2</v>
      </c>
      <c r="K93" s="104">
        <v>1.433714742772876E-2</v>
      </c>
      <c r="L93" s="104">
        <v>1.4009023615346006E-2</v>
      </c>
      <c r="M93" s="104">
        <v>1.3102776802780108E-2</v>
      </c>
      <c r="N93" s="104">
        <v>1.6455425282798766E-2</v>
      </c>
      <c r="O93" s="104">
        <v>6.2772346768614193E-2</v>
      </c>
      <c r="P93" s="104">
        <v>9.6567382855910822E-2</v>
      </c>
      <c r="Q93" s="104">
        <v>9.1368792561798987E-2</v>
      </c>
      <c r="R93" s="104">
        <v>8.7399483509032205E-2</v>
      </c>
      <c r="S93" s="104">
        <v>8.2907966788251283E-2</v>
      </c>
      <c r="T93" s="104">
        <v>7.2726604131749667E-2</v>
      </c>
      <c r="U93" s="104">
        <v>5.569654471259939E-2</v>
      </c>
      <c r="V93" s="104">
        <v>3.7488843122615079E-2</v>
      </c>
      <c r="W93" s="104">
        <v>5.0793655917164129E-2</v>
      </c>
      <c r="X93" s="104">
        <v>6.5696227787781378E-2</v>
      </c>
      <c r="Y93" s="104">
        <v>8.6701715169391957E-2</v>
      </c>
      <c r="DA93" s="132" t="s">
        <v>1826</v>
      </c>
    </row>
    <row r="94" spans="1:105" ht="12" customHeight="1" x14ac:dyDescent="0.25">
      <c r="A94" s="108" t="s">
        <v>50</v>
      </c>
      <c r="B94" s="98">
        <v>4.9462089829046174E-4</v>
      </c>
      <c r="C94" s="98">
        <v>5.7904524123908571E-4</v>
      </c>
      <c r="D94" s="98">
        <v>9.0749528787236952E-4</v>
      </c>
      <c r="E94" s="98">
        <v>1.006862220432518E-3</v>
      </c>
      <c r="F94" s="98">
        <v>7.5796423674640218E-4</v>
      </c>
      <c r="G94" s="98">
        <v>7.7620483395128429E-4</v>
      </c>
      <c r="H94" s="98">
        <v>1.4014288713453755E-3</v>
      </c>
      <c r="I94" s="98">
        <v>1.9025847747026735E-3</v>
      </c>
      <c r="J94" s="98">
        <v>2.7320436149609814E-3</v>
      </c>
      <c r="K94" s="98">
        <v>2.9272050554164869E-3</v>
      </c>
      <c r="L94" s="98">
        <v>2.4773331145802545E-3</v>
      </c>
      <c r="M94" s="98">
        <v>2.2943832548154154E-3</v>
      </c>
      <c r="N94" s="98">
        <v>1.9210608469416373E-3</v>
      </c>
      <c r="O94" s="98">
        <v>4.924293686159131E-3</v>
      </c>
      <c r="P94" s="98">
        <v>7.7337415239539251E-3</v>
      </c>
      <c r="Q94" s="98">
        <v>2.2034189388741566E-2</v>
      </c>
      <c r="R94" s="98">
        <v>2.4998132654206189E-2</v>
      </c>
      <c r="S94" s="98">
        <v>2.8941381821935102E-2</v>
      </c>
      <c r="T94" s="98">
        <v>1.7049059154232559E-2</v>
      </c>
      <c r="U94" s="98">
        <v>4.6166680941007315E-3</v>
      </c>
      <c r="V94" s="98">
        <v>1.3580206346588699E-3</v>
      </c>
      <c r="W94" s="98">
        <v>4.1357310208505133E-3</v>
      </c>
      <c r="X94" s="98">
        <v>4.8810646761129374E-3</v>
      </c>
      <c r="Y94" s="98">
        <v>3.6891557894958736E-3</v>
      </c>
      <c r="DA94" s="63" t="s">
        <v>1827</v>
      </c>
    </row>
    <row r="95" spans="1:105" ht="12" customHeight="1" x14ac:dyDescent="0.25">
      <c r="A95" s="108" t="s">
        <v>52</v>
      </c>
      <c r="B95" s="98">
        <v>3.0192987197126485E-3</v>
      </c>
      <c r="C95" s="98">
        <v>3.6722847723048551E-3</v>
      </c>
      <c r="D95" s="98">
        <v>2.9340784807270256E-3</v>
      </c>
      <c r="E95" s="98">
        <v>2.4996568275269266E-3</v>
      </c>
      <c r="F95" s="98">
        <v>2.2753101840939497E-3</v>
      </c>
      <c r="G95" s="98">
        <v>1.9210842730874741E-3</v>
      </c>
      <c r="H95" s="98">
        <v>4.0791409243230029E-3</v>
      </c>
      <c r="I95" s="98">
        <v>7.4847222243316653E-3</v>
      </c>
      <c r="J95" s="98">
        <v>1.0623036602858656E-2</v>
      </c>
      <c r="K95" s="98">
        <v>1.1409942372312272E-2</v>
      </c>
      <c r="L95" s="98">
        <v>1.1531690500765751E-2</v>
      </c>
      <c r="M95" s="98">
        <v>1.0808393547964692E-2</v>
      </c>
      <c r="N95" s="98">
        <v>1.4534364435857129E-2</v>
      </c>
      <c r="O95" s="98">
        <v>5.784805308245506E-2</v>
      </c>
      <c r="P95" s="98">
        <v>8.8833641331956897E-2</v>
      </c>
      <c r="Q95" s="98">
        <v>6.9334603173057424E-2</v>
      </c>
      <c r="R95" s="98">
        <v>6.2401350854826024E-2</v>
      </c>
      <c r="S95" s="98">
        <v>5.3966584966316178E-2</v>
      </c>
      <c r="T95" s="98">
        <v>5.5677544977517104E-2</v>
      </c>
      <c r="U95" s="98">
        <v>5.1079876618498658E-2</v>
      </c>
      <c r="V95" s="98">
        <v>3.613082248795621E-2</v>
      </c>
      <c r="W95" s="98">
        <v>4.6657924896313617E-2</v>
      </c>
      <c r="X95" s="98">
        <v>6.0815163111668444E-2</v>
      </c>
      <c r="Y95" s="98">
        <v>8.3012559379896086E-2</v>
      </c>
      <c r="DA95" s="63" t="s">
        <v>1828</v>
      </c>
    </row>
    <row r="96" spans="1:105" ht="12" customHeight="1" x14ac:dyDescent="0.25">
      <c r="A96" s="106" t="s">
        <v>122</v>
      </c>
      <c r="B96" s="101">
        <v>1.7049376593910744E-3</v>
      </c>
      <c r="C96" s="101">
        <v>2.2262452812229312E-3</v>
      </c>
      <c r="D96" s="101">
        <v>2.2217173860089767E-3</v>
      </c>
      <c r="E96" s="101">
        <v>2.0046318670830176E-3</v>
      </c>
      <c r="F96" s="101">
        <v>1.9150817817308245E-3</v>
      </c>
      <c r="G96" s="101">
        <v>1.6581670573147527E-3</v>
      </c>
      <c r="H96" s="101">
        <v>7.8644371707405382E-3</v>
      </c>
      <c r="I96" s="101">
        <v>7.9693654389477297E-3</v>
      </c>
      <c r="J96" s="101">
        <v>7.6994600995353105E-3</v>
      </c>
      <c r="K96" s="101">
        <v>7.6915224133293058E-3</v>
      </c>
      <c r="L96" s="101">
        <v>7.4198674562683262E-3</v>
      </c>
      <c r="M96" s="101">
        <v>6.3329884904745042E-3</v>
      </c>
      <c r="N96" s="101">
        <v>4.7013000800260442E-3</v>
      </c>
      <c r="O96" s="101">
        <v>0.11967313430654257</v>
      </c>
      <c r="P96" s="101">
        <v>0.19851911712913431</v>
      </c>
      <c r="Q96" s="101">
        <v>0.19955715765214901</v>
      </c>
      <c r="R96" s="101">
        <v>0.19931444497153031</v>
      </c>
      <c r="S96" s="101">
        <v>0.19697589038290958</v>
      </c>
      <c r="T96" s="101">
        <v>0.17226028591157058</v>
      </c>
      <c r="U96" s="101">
        <v>0.16285554298723562</v>
      </c>
      <c r="V96" s="101">
        <v>0.118851110522241</v>
      </c>
      <c r="W96" s="101">
        <v>0.40535330652297746</v>
      </c>
      <c r="X96" s="101">
        <v>0.36230184967334467</v>
      </c>
      <c r="Y96" s="101">
        <v>0.42223189897440228</v>
      </c>
      <c r="DA96" s="131" t="s">
        <v>1829</v>
      </c>
    </row>
    <row r="97" spans="1:105" ht="12" customHeight="1" x14ac:dyDescent="0.25">
      <c r="A97" s="107" t="s">
        <v>121</v>
      </c>
      <c r="B97" s="104">
        <v>0.69408012113810569</v>
      </c>
      <c r="C97" s="104">
        <v>0.68633480142675363</v>
      </c>
      <c r="D97" s="104">
        <v>0.81661701655104668</v>
      </c>
      <c r="E97" s="104">
        <v>0.9884675651749899</v>
      </c>
      <c r="F97" s="104">
        <v>1.2718316134660816</v>
      </c>
      <c r="G97" s="104">
        <v>1.7525457681471837</v>
      </c>
      <c r="H97" s="104">
        <v>2.3022253526927958</v>
      </c>
      <c r="I97" s="104">
        <v>3.6568218212363073</v>
      </c>
      <c r="J97" s="104">
        <v>4.7774595141719995</v>
      </c>
      <c r="K97" s="104">
        <v>5.6370238856856032</v>
      </c>
      <c r="L97" s="104">
        <v>5.8267471113784692</v>
      </c>
      <c r="M97" s="104">
        <v>6.2937435026762349</v>
      </c>
      <c r="N97" s="104">
        <v>6.4427945339395132</v>
      </c>
      <c r="O97" s="104">
        <v>6.3458640729119011</v>
      </c>
      <c r="P97" s="104">
        <v>6.5473969114665227</v>
      </c>
      <c r="Q97" s="104">
        <v>7.8775755703289319</v>
      </c>
      <c r="R97" s="104">
        <v>9.2515117352236818</v>
      </c>
      <c r="S97" s="104">
        <v>10.881623995458291</v>
      </c>
      <c r="T97" s="104">
        <v>11.008356739667514</v>
      </c>
      <c r="U97" s="104">
        <v>10.745751278141091</v>
      </c>
      <c r="V97" s="104">
        <v>10.967095593400689</v>
      </c>
      <c r="W97" s="104">
        <v>10.77816590319097</v>
      </c>
      <c r="X97" s="104">
        <v>10.719193585187691</v>
      </c>
      <c r="Y97" s="104">
        <v>10.507465464069641</v>
      </c>
      <c r="DA97" s="132" t="s">
        <v>1830</v>
      </c>
    </row>
    <row r="98" spans="1:105" ht="12" customHeight="1" x14ac:dyDescent="0.25">
      <c r="A98" s="108" t="s">
        <v>53</v>
      </c>
      <c r="B98" s="98">
        <v>9.9900601366388578E-2</v>
      </c>
      <c r="C98" s="98">
        <v>8.9841253374573743E-2</v>
      </c>
      <c r="D98" s="98">
        <v>0.15870729303903824</v>
      </c>
      <c r="E98" s="98">
        <v>0.24218325278385389</v>
      </c>
      <c r="F98" s="98">
        <v>0.29798491708076635</v>
      </c>
      <c r="G98" s="98">
        <v>0.49566537094823032</v>
      </c>
      <c r="H98" s="98">
        <v>0.59037019980004157</v>
      </c>
      <c r="I98" s="98">
        <v>0.77799529405208889</v>
      </c>
      <c r="J98" s="98">
        <v>0.97714998366977701</v>
      </c>
      <c r="K98" s="98">
        <v>1.1543056845291471</v>
      </c>
      <c r="L98" s="98">
        <v>1.0623598689615221</v>
      </c>
      <c r="M98" s="98">
        <v>1.1663238876717648</v>
      </c>
      <c r="N98" s="98">
        <v>0.86629160694612894</v>
      </c>
      <c r="O98" s="98">
        <v>0.22476437474257527</v>
      </c>
      <c r="P98" s="98">
        <v>0.10333881338141244</v>
      </c>
      <c r="Q98" s="98">
        <v>0.33957664834243373</v>
      </c>
      <c r="R98" s="98">
        <v>0.58594945706459045</v>
      </c>
      <c r="S98" s="98">
        <v>1.146840596221649</v>
      </c>
      <c r="T98" s="98">
        <v>0.92013379503921178</v>
      </c>
      <c r="U98" s="98">
        <v>0.71986591782811893</v>
      </c>
      <c r="V98" s="98">
        <v>0.92816654381384167</v>
      </c>
      <c r="W98" s="98">
        <v>0.68781655904169892</v>
      </c>
      <c r="X98" s="98">
        <v>0.55196696914014443</v>
      </c>
      <c r="Y98" s="98">
        <v>0.22531382012472631</v>
      </c>
      <c r="DA98" s="63" t="s">
        <v>1831</v>
      </c>
    </row>
    <row r="99" spans="1:105" ht="12" customHeight="1" x14ac:dyDescent="0.25">
      <c r="A99" s="108" t="s">
        <v>52</v>
      </c>
      <c r="B99" s="98">
        <v>0.59417951977171712</v>
      </c>
      <c r="C99" s="98">
        <v>0.59649354805217991</v>
      </c>
      <c r="D99" s="98">
        <v>0.65790972351200849</v>
      </c>
      <c r="E99" s="98">
        <v>0.74628431239113602</v>
      </c>
      <c r="F99" s="98">
        <v>0.97384669638531529</v>
      </c>
      <c r="G99" s="98">
        <v>1.2568803971989533</v>
      </c>
      <c r="H99" s="98">
        <v>1.7118551528927544</v>
      </c>
      <c r="I99" s="98">
        <v>2.8788265271842186</v>
      </c>
      <c r="J99" s="98">
        <v>3.8003095305022221</v>
      </c>
      <c r="K99" s="98">
        <v>4.4827182011564561</v>
      </c>
      <c r="L99" s="98">
        <v>4.7643872424169471</v>
      </c>
      <c r="M99" s="98">
        <v>5.1274196150044702</v>
      </c>
      <c r="N99" s="98">
        <v>5.5765029269933839</v>
      </c>
      <c r="O99" s="98">
        <v>6.121099698169326</v>
      </c>
      <c r="P99" s="98">
        <v>6.4440580980851099</v>
      </c>
      <c r="Q99" s="98">
        <v>7.5379989219864978</v>
      </c>
      <c r="R99" s="98">
        <v>8.6655622781590917</v>
      </c>
      <c r="S99" s="98">
        <v>9.7347833992366422</v>
      </c>
      <c r="T99" s="98">
        <v>10.088222944628303</v>
      </c>
      <c r="U99" s="98">
        <v>10.025885360312971</v>
      </c>
      <c r="V99" s="98">
        <v>10.038929049586848</v>
      </c>
      <c r="W99" s="98">
        <v>10.090349344149271</v>
      </c>
      <c r="X99" s="98">
        <v>10.167226616047547</v>
      </c>
      <c r="Y99" s="98">
        <v>10.282151643944914</v>
      </c>
      <c r="DA99" s="63" t="s">
        <v>1832</v>
      </c>
    </row>
    <row r="100" spans="1:105" ht="12" customHeight="1" x14ac:dyDescent="0.25">
      <c r="A100" s="121" t="s">
        <v>54</v>
      </c>
      <c r="B100" s="122">
        <v>0.25048202678650683</v>
      </c>
      <c r="C100" s="122">
        <v>0.28077805575406051</v>
      </c>
      <c r="D100" s="122">
        <v>0.31243960556533562</v>
      </c>
      <c r="E100" s="122">
        <v>0.35590997112291178</v>
      </c>
      <c r="F100" s="122">
        <v>0.44620434802993558</v>
      </c>
      <c r="G100" s="122">
        <v>0.54554763133656803</v>
      </c>
      <c r="H100" s="122">
        <v>0.66455163394774441</v>
      </c>
      <c r="I100" s="122">
        <v>0.90452640596437428</v>
      </c>
      <c r="J100" s="122">
        <v>1.1173167509142059</v>
      </c>
      <c r="K100" s="122">
        <v>1.3223217260743168</v>
      </c>
      <c r="L100" s="122">
        <v>1.3319038445853719</v>
      </c>
      <c r="M100" s="122">
        <v>1.5145096935166622</v>
      </c>
      <c r="N100" s="122">
        <v>1.4413649505957742</v>
      </c>
      <c r="O100" s="122">
        <v>1.6326583823945577</v>
      </c>
      <c r="P100" s="122">
        <v>1.8889057384627712</v>
      </c>
      <c r="Q100" s="122">
        <v>2.0950547758288596</v>
      </c>
      <c r="R100" s="122">
        <v>2.3493201129894095</v>
      </c>
      <c r="S100" s="122">
        <v>2.7716548982764415</v>
      </c>
      <c r="T100" s="122">
        <v>2.6888779576978861</v>
      </c>
      <c r="U100" s="122">
        <v>3.0829554473854088</v>
      </c>
      <c r="V100" s="122">
        <v>3.1765004281657543</v>
      </c>
      <c r="W100" s="122">
        <v>3.1515494885625772</v>
      </c>
      <c r="X100" s="122">
        <v>2.9937132313002848</v>
      </c>
      <c r="Y100" s="122">
        <v>2.7387885826112663</v>
      </c>
      <c r="DA100" s="130" t="s">
        <v>1833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1834</v>
      </c>
    </row>
    <row r="102" spans="1:105" ht="12" customHeight="1" x14ac:dyDescent="0.25">
      <c r="A102" s="97" t="s">
        <v>50</v>
      </c>
      <c r="B102" s="98">
        <v>0.18449478515234027</v>
      </c>
      <c r="C102" s="98">
        <v>0.18992381891845989</v>
      </c>
      <c r="D102" s="98">
        <v>0.20223137047730952</v>
      </c>
      <c r="E102" s="98">
        <v>0.23260367931748616</v>
      </c>
      <c r="F102" s="98">
        <v>0.28075770848727488</v>
      </c>
      <c r="G102" s="98">
        <v>0.34028136737957848</v>
      </c>
      <c r="H102" s="98">
        <v>0.41563401548616596</v>
      </c>
      <c r="I102" s="98">
        <v>0.60001808365633968</v>
      </c>
      <c r="J102" s="98">
        <v>0.74384677398294641</v>
      </c>
      <c r="K102" s="98">
        <v>0.84386970265128181</v>
      </c>
      <c r="L102" s="98">
        <v>0.85376734707591873</v>
      </c>
      <c r="M102" s="98">
        <v>0.94018180243593441</v>
      </c>
      <c r="N102" s="98">
        <v>0.97989363182576683</v>
      </c>
      <c r="O102" s="98">
        <v>1.0386930868921171</v>
      </c>
      <c r="P102" s="98">
        <v>1.0474541648601028</v>
      </c>
      <c r="Q102" s="98">
        <v>1.2093338707953569</v>
      </c>
      <c r="R102" s="98">
        <v>1.3433412660016018</v>
      </c>
      <c r="S102" s="98">
        <v>1.500995532267472</v>
      </c>
      <c r="T102" s="98">
        <v>1.5512346565303163</v>
      </c>
      <c r="U102" s="98">
        <v>1.6715661348944937</v>
      </c>
      <c r="V102" s="98">
        <v>1.5548480880417286</v>
      </c>
      <c r="W102" s="98">
        <v>1.620495642657956</v>
      </c>
      <c r="X102" s="98">
        <v>1.6068474030571633</v>
      </c>
      <c r="Y102" s="98">
        <v>1.6999318002601438</v>
      </c>
      <c r="DA102" s="63" t="s">
        <v>1835</v>
      </c>
    </row>
    <row r="103" spans="1:105" ht="12" customHeight="1" x14ac:dyDescent="0.25">
      <c r="A103" s="109" t="s">
        <v>120</v>
      </c>
      <c r="B103" s="33">
        <v>6.5987241634166569E-2</v>
      </c>
      <c r="C103" s="33">
        <v>9.0854236835600621E-2</v>
      </c>
      <c r="D103" s="33">
        <v>0.1102082350880261</v>
      </c>
      <c r="E103" s="33">
        <v>0.1233062918054256</v>
      </c>
      <c r="F103" s="33">
        <v>0.16544663954266067</v>
      </c>
      <c r="G103" s="33">
        <v>0.20526626395698955</v>
      </c>
      <c r="H103" s="33">
        <v>0.24891761846157842</v>
      </c>
      <c r="I103" s="33">
        <v>0.30450832230803454</v>
      </c>
      <c r="J103" s="33">
        <v>0.37346997693125955</v>
      </c>
      <c r="K103" s="33">
        <v>0.47845202342303506</v>
      </c>
      <c r="L103" s="33">
        <v>0.47813649750945308</v>
      </c>
      <c r="M103" s="33">
        <v>0.57432789108072768</v>
      </c>
      <c r="N103" s="33">
        <v>0.46147131877000735</v>
      </c>
      <c r="O103" s="33">
        <v>0.59396529550244059</v>
      </c>
      <c r="P103" s="33">
        <v>0.84145157360266831</v>
      </c>
      <c r="Q103" s="33">
        <v>0.88572090503350254</v>
      </c>
      <c r="R103" s="33">
        <v>1.0059788469878075</v>
      </c>
      <c r="S103" s="33">
        <v>1.2706593660089693</v>
      </c>
      <c r="T103" s="33">
        <v>1.1376433011675697</v>
      </c>
      <c r="U103" s="33">
        <v>1.4113893124909149</v>
      </c>
      <c r="V103" s="33">
        <v>1.6216523401240255</v>
      </c>
      <c r="W103" s="33">
        <v>1.5310538459046212</v>
      </c>
      <c r="X103" s="33">
        <v>1.3868658282431214</v>
      </c>
      <c r="Y103" s="33">
        <v>1.0388567823511228</v>
      </c>
      <c r="DA103" s="60" t="s">
        <v>1836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1837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1838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1839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1840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1841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1842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1843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1844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1845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1846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1847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1848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1849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1850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1851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1852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1853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1854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0</v>
      </c>
      <c r="DA124" s="129" t="s">
        <v>1855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1856</v>
      </c>
    </row>
    <row r="126" spans="1:105" ht="12" customHeight="1" x14ac:dyDescent="0.25">
      <c r="A126" s="97" t="s">
        <v>198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1857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1858</v>
      </c>
    </row>
    <row r="128" spans="1:105" ht="12.95" customHeight="1" x14ac:dyDescent="0.25">
      <c r="A128" s="121" t="s">
        <v>92</v>
      </c>
      <c r="B128" s="122">
        <f t="shared" ref="B128:Y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1859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1860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1861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1862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1863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1864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1865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1866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1867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1868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1869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X139" s="122">
        <v>0</v>
      </c>
      <c r="Y139" s="122">
        <v>0</v>
      </c>
      <c r="DA139" s="130" t="s">
        <v>1870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1871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1872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0.30406603850918201</v>
      </c>
      <c r="C143" s="117">
        <f t="shared" si="49"/>
        <v>0.29252274030453634</v>
      </c>
      <c r="D143" s="117">
        <f t="shared" si="49"/>
        <v>0.38720735306337239</v>
      </c>
      <c r="E143" s="117">
        <f t="shared" si="49"/>
        <v>0.51945044706709853</v>
      </c>
      <c r="F143" s="117">
        <f t="shared" si="49"/>
        <v>0.5570789872887707</v>
      </c>
      <c r="G143" s="117">
        <f t="shared" si="49"/>
        <v>0.71270510459618774</v>
      </c>
      <c r="H143" s="117">
        <f t="shared" si="49"/>
        <v>1.0615511829578563</v>
      </c>
      <c r="I143" s="117">
        <f t="shared" si="49"/>
        <v>1.8916431312545294</v>
      </c>
      <c r="J143" s="117">
        <f t="shared" si="49"/>
        <v>2.98052262763651</v>
      </c>
      <c r="K143" s="117">
        <f t="shared" si="49"/>
        <v>3.9744054795097123</v>
      </c>
      <c r="L143" s="117">
        <f t="shared" si="49"/>
        <v>6.9532359805382535</v>
      </c>
      <c r="M143" s="117">
        <f t="shared" si="49"/>
        <v>8.8061719502838685</v>
      </c>
      <c r="N143" s="117">
        <f t="shared" si="49"/>
        <v>12.999514759362803</v>
      </c>
      <c r="O143" s="117">
        <f t="shared" si="49"/>
        <v>13.010091898797416</v>
      </c>
      <c r="P143" s="117">
        <f t="shared" si="49"/>
        <v>13.200560283060025</v>
      </c>
      <c r="Q143" s="117">
        <f t="shared" si="49"/>
        <v>14.434541292968674</v>
      </c>
      <c r="R143" s="117">
        <f t="shared" ref="R143:V143" si="50">R144+R146+R148+R157</f>
        <v>19.024087625802657</v>
      </c>
      <c r="S143" s="117">
        <f t="shared" si="50"/>
        <v>29.110380871202146</v>
      </c>
      <c r="T143" s="117">
        <f t="shared" si="50"/>
        <v>67.74218899843143</v>
      </c>
      <c r="U143" s="117">
        <f t="shared" si="50"/>
        <v>83.4314993522555</v>
      </c>
      <c r="V143" s="117">
        <f t="shared" si="50"/>
        <v>87.918336697781214</v>
      </c>
      <c r="W143" s="117">
        <f t="shared" ref="W143:Y143" si="51">W144+W146+W148+W157</f>
        <v>90.476836253887413</v>
      </c>
      <c r="X143" s="117">
        <f t="shared" si="51"/>
        <v>90.332408234556453</v>
      </c>
      <c r="Y143" s="117">
        <f t="shared" si="51"/>
        <v>97.281552042453853</v>
      </c>
      <c r="DA143" s="129" t="s">
        <v>1873</v>
      </c>
    </row>
    <row r="144" spans="1:105" ht="12.95" customHeight="1" x14ac:dyDescent="0.25">
      <c r="A144" s="121" t="s">
        <v>57</v>
      </c>
      <c r="B144" s="122">
        <f t="shared" ref="B144:Y144" si="52">B145</f>
        <v>7.9919926474122466E-2</v>
      </c>
      <c r="C144" s="122">
        <f t="shared" si="52"/>
        <v>8.43146227494177E-2</v>
      </c>
      <c r="D144" s="122">
        <f t="shared" si="52"/>
        <v>0.11319121566435818</v>
      </c>
      <c r="E144" s="122">
        <f t="shared" si="52"/>
        <v>0.16092384976587001</v>
      </c>
      <c r="F144" s="122">
        <f t="shared" si="52"/>
        <v>0.15401507499031869</v>
      </c>
      <c r="G144" s="122">
        <f t="shared" si="52"/>
        <v>0.14670236738153422</v>
      </c>
      <c r="H144" s="122">
        <f t="shared" si="52"/>
        <v>0.22001436583528783</v>
      </c>
      <c r="I144" s="122">
        <f t="shared" si="52"/>
        <v>0.40514717277611439</v>
      </c>
      <c r="J144" s="122">
        <f t="shared" si="52"/>
        <v>0.47124663565392017</v>
      </c>
      <c r="K144" s="122">
        <f t="shared" si="52"/>
        <v>0.61844877069052362</v>
      </c>
      <c r="L144" s="122">
        <f t="shared" si="52"/>
        <v>1.2721435091749529</v>
      </c>
      <c r="M144" s="122">
        <f t="shared" si="52"/>
        <v>1.707865735312311</v>
      </c>
      <c r="N144" s="122">
        <f t="shared" si="52"/>
        <v>2.3507528068934045</v>
      </c>
      <c r="O144" s="122">
        <f t="shared" si="52"/>
        <v>2.3139049795309021</v>
      </c>
      <c r="P144" s="122">
        <f t="shared" si="52"/>
        <v>2.4043370621510372</v>
      </c>
      <c r="Q144" s="122">
        <f t="shared" si="52"/>
        <v>2.3822242616870013</v>
      </c>
      <c r="R144" s="122">
        <f t="shared" si="52"/>
        <v>2.3241124060499567</v>
      </c>
      <c r="S144" s="122">
        <f t="shared" si="52"/>
        <v>2.2406806704304714</v>
      </c>
      <c r="T144" s="122">
        <f t="shared" si="52"/>
        <v>16.392711541872732</v>
      </c>
      <c r="U144" s="122">
        <f t="shared" si="52"/>
        <v>18.003744007072854</v>
      </c>
      <c r="V144" s="122">
        <f t="shared" si="52"/>
        <v>18.265782124532169</v>
      </c>
      <c r="W144" s="122">
        <f t="shared" si="52"/>
        <v>19.15532632259978</v>
      </c>
      <c r="X144" s="122">
        <f t="shared" si="52"/>
        <v>17.742038155048196</v>
      </c>
      <c r="Y144" s="122">
        <f t="shared" si="52"/>
        <v>18.037284683288508</v>
      </c>
      <c r="DA144" s="130" t="s">
        <v>1874</v>
      </c>
    </row>
    <row r="145" spans="1:105" ht="12" customHeight="1" x14ac:dyDescent="0.25">
      <c r="A145" s="97" t="s">
        <v>53</v>
      </c>
      <c r="B145" s="98">
        <v>7.9919926474122466E-2</v>
      </c>
      <c r="C145" s="98">
        <v>8.43146227494177E-2</v>
      </c>
      <c r="D145" s="98">
        <v>0.11319121566435818</v>
      </c>
      <c r="E145" s="98">
        <v>0.16092384976587001</v>
      </c>
      <c r="F145" s="98">
        <v>0.15401507499031869</v>
      </c>
      <c r="G145" s="98">
        <v>0.14670236738153422</v>
      </c>
      <c r="H145" s="98">
        <v>0.22001436583528783</v>
      </c>
      <c r="I145" s="98">
        <v>0.40514717277611439</v>
      </c>
      <c r="J145" s="98">
        <v>0.47124663565392017</v>
      </c>
      <c r="K145" s="98">
        <v>0.61844877069052362</v>
      </c>
      <c r="L145" s="98">
        <v>1.2721435091749529</v>
      </c>
      <c r="M145" s="98">
        <v>1.707865735312311</v>
      </c>
      <c r="N145" s="98">
        <v>2.3507528068934045</v>
      </c>
      <c r="O145" s="98">
        <v>2.3139049795309021</v>
      </c>
      <c r="P145" s="98">
        <v>2.4043370621510372</v>
      </c>
      <c r="Q145" s="98">
        <v>2.3822242616870013</v>
      </c>
      <c r="R145" s="98">
        <v>2.3241124060499567</v>
      </c>
      <c r="S145" s="98">
        <v>2.2406806704304714</v>
      </c>
      <c r="T145" s="98">
        <v>16.392711541872732</v>
      </c>
      <c r="U145" s="98">
        <v>18.003744007072854</v>
      </c>
      <c r="V145" s="98">
        <v>18.265782124532169</v>
      </c>
      <c r="W145" s="98">
        <v>19.15532632259978</v>
      </c>
      <c r="X145" s="98">
        <v>17.742038155048196</v>
      </c>
      <c r="Y145" s="98">
        <v>18.037284683288508</v>
      </c>
      <c r="DA145" s="63" t="s">
        <v>1875</v>
      </c>
    </row>
    <row r="146" spans="1:105" ht="12.95" customHeight="1" x14ac:dyDescent="0.25">
      <c r="A146" s="121" t="s">
        <v>92</v>
      </c>
      <c r="B146" s="122">
        <f t="shared" ref="B146:Y146" si="53">B147</f>
        <v>0.15774441146746684</v>
      </c>
      <c r="C146" s="122">
        <f t="shared" si="53"/>
        <v>0.13746804217749459</v>
      </c>
      <c r="D146" s="122">
        <f t="shared" si="53"/>
        <v>0.1774776057215709</v>
      </c>
      <c r="E146" s="122">
        <f t="shared" si="53"/>
        <v>0.23400711434355939</v>
      </c>
      <c r="F146" s="122">
        <f t="shared" si="53"/>
        <v>0.24758202253578801</v>
      </c>
      <c r="G146" s="122">
        <f t="shared" si="53"/>
        <v>0.34836498566766794</v>
      </c>
      <c r="H146" s="122">
        <f t="shared" si="53"/>
        <v>0.52560224987502124</v>
      </c>
      <c r="I146" s="122">
        <f t="shared" si="53"/>
        <v>0.96580830763259928</v>
      </c>
      <c r="J146" s="122">
        <f t="shared" si="53"/>
        <v>1.7313468547537365</v>
      </c>
      <c r="K146" s="122">
        <f t="shared" si="53"/>
        <v>2.1811309197471793</v>
      </c>
      <c r="L146" s="122">
        <f t="shared" si="53"/>
        <v>3.8121623474273121</v>
      </c>
      <c r="M146" s="122">
        <f t="shared" si="53"/>
        <v>4.5169561838668706</v>
      </c>
      <c r="N146" s="122">
        <f t="shared" si="53"/>
        <v>7.4781019994317752</v>
      </c>
      <c r="O146" s="122">
        <f t="shared" si="53"/>
        <v>7.2235597985109328</v>
      </c>
      <c r="P146" s="122">
        <f t="shared" si="53"/>
        <v>7.0649588873959965</v>
      </c>
      <c r="Q146" s="122">
        <f t="shared" si="53"/>
        <v>8.0342744461318407</v>
      </c>
      <c r="R146" s="122">
        <f t="shared" si="53"/>
        <v>11.569516759336041</v>
      </c>
      <c r="S146" s="122">
        <f t="shared" si="53"/>
        <v>18.025368951279539</v>
      </c>
      <c r="T146" s="122">
        <f t="shared" si="53"/>
        <v>35.713425215683358</v>
      </c>
      <c r="U146" s="122">
        <f t="shared" si="53"/>
        <v>45.954918481237137</v>
      </c>
      <c r="V146" s="122">
        <f t="shared" si="53"/>
        <v>48.010785960051251</v>
      </c>
      <c r="W146" s="122">
        <f t="shared" si="53"/>
        <v>48.892038529501917</v>
      </c>
      <c r="X146" s="122">
        <f t="shared" si="53"/>
        <v>50.367845019196558</v>
      </c>
      <c r="Y146" s="122">
        <f t="shared" si="53"/>
        <v>57.783284017165897</v>
      </c>
      <c r="DA146" s="130" t="s">
        <v>1876</v>
      </c>
    </row>
    <row r="147" spans="1:105" ht="12" customHeight="1" x14ac:dyDescent="0.25">
      <c r="A147" s="97" t="s">
        <v>53</v>
      </c>
      <c r="B147" s="98">
        <v>0.15774441146746684</v>
      </c>
      <c r="C147" s="98">
        <v>0.13746804217749459</v>
      </c>
      <c r="D147" s="98">
        <v>0.1774776057215709</v>
      </c>
      <c r="E147" s="98">
        <v>0.23400711434355939</v>
      </c>
      <c r="F147" s="98">
        <v>0.24758202253578801</v>
      </c>
      <c r="G147" s="98">
        <v>0.34836498566766794</v>
      </c>
      <c r="H147" s="98">
        <v>0.52560224987502124</v>
      </c>
      <c r="I147" s="98">
        <v>0.96580830763259928</v>
      </c>
      <c r="J147" s="98">
        <v>1.7313468547537365</v>
      </c>
      <c r="K147" s="98">
        <v>2.1811309197471793</v>
      </c>
      <c r="L147" s="98">
        <v>3.8121623474273121</v>
      </c>
      <c r="M147" s="98">
        <v>4.5169561838668706</v>
      </c>
      <c r="N147" s="98">
        <v>7.4781019994317752</v>
      </c>
      <c r="O147" s="98">
        <v>7.2235597985109328</v>
      </c>
      <c r="P147" s="98">
        <v>7.0649588873959965</v>
      </c>
      <c r="Q147" s="98">
        <v>8.0342744461318407</v>
      </c>
      <c r="R147" s="98">
        <v>11.569516759336041</v>
      </c>
      <c r="S147" s="98">
        <v>18.025368951279539</v>
      </c>
      <c r="T147" s="98">
        <v>35.713425215683358</v>
      </c>
      <c r="U147" s="98">
        <v>45.954918481237137</v>
      </c>
      <c r="V147" s="98">
        <v>48.010785960051251</v>
      </c>
      <c r="W147" s="98">
        <v>48.892038529501917</v>
      </c>
      <c r="X147" s="98">
        <v>50.367845019196558</v>
      </c>
      <c r="Y147" s="98">
        <v>57.783284017165897</v>
      </c>
      <c r="DA147" s="63" t="s">
        <v>1877</v>
      </c>
    </row>
    <row r="148" spans="1:105" ht="12" customHeight="1" x14ac:dyDescent="0.25">
      <c r="A148" s="121" t="s">
        <v>55</v>
      </c>
      <c r="B148" s="122">
        <v>4.9885059693120376E-2</v>
      </c>
      <c r="C148" s="122">
        <v>5.1469346748279576E-2</v>
      </c>
      <c r="D148" s="122">
        <v>7.1331632993022087E-2</v>
      </c>
      <c r="E148" s="122">
        <v>9.3288629881399548E-2</v>
      </c>
      <c r="F148" s="122">
        <v>0.11697875591146216</v>
      </c>
      <c r="G148" s="122">
        <v>0.16831409636044153</v>
      </c>
      <c r="H148" s="122">
        <v>0.24898882929373389</v>
      </c>
      <c r="I148" s="122">
        <v>0.42225130146290552</v>
      </c>
      <c r="J148" s="122">
        <v>0.63718578459422115</v>
      </c>
      <c r="K148" s="122">
        <v>0.9613513944023544</v>
      </c>
      <c r="L148" s="122">
        <v>1.5359729868753502</v>
      </c>
      <c r="M148" s="122">
        <v>2.1000570181636622</v>
      </c>
      <c r="N148" s="122">
        <v>2.6148215975648781</v>
      </c>
      <c r="O148" s="122">
        <v>2.8036189528676534</v>
      </c>
      <c r="P148" s="122">
        <v>2.9542859225052767</v>
      </c>
      <c r="Q148" s="122">
        <v>3.2275530434298947</v>
      </c>
      <c r="R148" s="122">
        <v>4.1513676466907876</v>
      </c>
      <c r="S148" s="122">
        <v>7.1390867053608682</v>
      </c>
      <c r="T148" s="122">
        <v>12.712440066300401</v>
      </c>
      <c r="U148" s="122">
        <v>15.314994596985958</v>
      </c>
      <c r="V148" s="122">
        <v>16.956305291458417</v>
      </c>
      <c r="W148" s="122">
        <v>17.669068707258798</v>
      </c>
      <c r="X148" s="122">
        <v>17.677260481777864</v>
      </c>
      <c r="Y148" s="122">
        <v>17.336834311437553</v>
      </c>
      <c r="DA148" s="130" t="s">
        <v>1878</v>
      </c>
    </row>
    <row r="149" spans="1:105" ht="12" customHeight="1" x14ac:dyDescent="0.25">
      <c r="A149" s="97" t="s">
        <v>124</v>
      </c>
      <c r="B149" s="98">
        <v>3.5139196180031091E-3</v>
      </c>
      <c r="C149" s="98">
        <v>3.7597641579479365E-3</v>
      </c>
      <c r="D149" s="98">
        <v>4.1898100557774664E-3</v>
      </c>
      <c r="E149" s="98">
        <v>4.7966406513003171E-3</v>
      </c>
      <c r="F149" s="98">
        <v>5.305710448125488E-3</v>
      </c>
      <c r="G149" s="98">
        <v>7.4597692409461794E-3</v>
      </c>
      <c r="H149" s="98">
        <v>1.2648757121168121E-2</v>
      </c>
      <c r="I149" s="98">
        <v>1.6601225904850053E-2</v>
      </c>
      <c r="J149" s="98">
        <v>2.3306557634730992E-2</v>
      </c>
      <c r="K149" s="98">
        <v>3.2721497388372267E-2</v>
      </c>
      <c r="L149" s="98">
        <v>5.1471829404503587E-2</v>
      </c>
      <c r="M149" s="98">
        <v>6.9456177755526455E-2</v>
      </c>
      <c r="N149" s="98">
        <v>9.1380626536752871E-2</v>
      </c>
      <c r="O149" s="98">
        <v>0.10041907024699194</v>
      </c>
      <c r="P149" s="98">
        <v>0.10941253155118197</v>
      </c>
      <c r="Q149" s="98">
        <v>0.11504470886001325</v>
      </c>
      <c r="R149" s="98">
        <v>0.14407578175464911</v>
      </c>
      <c r="S149" s="98">
        <v>0.22473546472739822</v>
      </c>
      <c r="T149" s="98">
        <v>0.37779836911035547</v>
      </c>
      <c r="U149" s="98">
        <v>0.47928876037101786</v>
      </c>
      <c r="V149" s="98">
        <v>0.49357424700731661</v>
      </c>
      <c r="W149" s="98">
        <v>0.60996510820700367</v>
      </c>
      <c r="X149" s="98">
        <v>0.64923351187937861</v>
      </c>
      <c r="Y149" s="98">
        <v>0.59032806240921532</v>
      </c>
      <c r="DA149" s="63" t="s">
        <v>1879</v>
      </c>
    </row>
    <row r="150" spans="1:105" ht="12" customHeight="1" x14ac:dyDescent="0.25">
      <c r="A150" s="97" t="s">
        <v>123</v>
      </c>
      <c r="B150" s="98">
        <v>1.6732950561919571E-4</v>
      </c>
      <c r="C150" s="98">
        <v>1.6353785249822818E-4</v>
      </c>
      <c r="D150" s="98">
        <v>1.7464874379884504E-4</v>
      </c>
      <c r="E150" s="98">
        <v>1.8459249568116682E-4</v>
      </c>
      <c r="F150" s="98">
        <v>0</v>
      </c>
      <c r="G150" s="98">
        <v>0</v>
      </c>
      <c r="H150" s="98">
        <v>4.2006607411221872E-4</v>
      </c>
      <c r="I150" s="98">
        <v>8.7201607659822471E-4</v>
      </c>
      <c r="J150" s="98">
        <v>1.5822251691352833E-3</v>
      </c>
      <c r="K150" s="98">
        <v>2.2717306949457429E-3</v>
      </c>
      <c r="L150" s="98">
        <v>3.1061090923542468E-3</v>
      </c>
      <c r="M150" s="98">
        <v>3.4295270296093769E-3</v>
      </c>
      <c r="N150" s="98">
        <v>6.2774950750088526E-3</v>
      </c>
      <c r="O150" s="98">
        <v>2.4196271692238855E-2</v>
      </c>
      <c r="P150" s="98">
        <v>3.3933321015184044E-2</v>
      </c>
      <c r="Q150" s="98">
        <v>3.2749454272341764E-2</v>
      </c>
      <c r="R150" s="98">
        <v>3.0920457757114893E-2</v>
      </c>
      <c r="S150" s="98">
        <v>2.9695156740679858E-2</v>
      </c>
      <c r="T150" s="98">
        <v>2.6199977805141439E-2</v>
      </c>
      <c r="U150" s="98">
        <v>2.0834304207635167E-2</v>
      </c>
      <c r="V150" s="98">
        <v>1.9750185917336998E-2</v>
      </c>
      <c r="W150" s="98">
        <v>4.2311541984090061E-2</v>
      </c>
      <c r="X150" s="98">
        <v>6.1659911850574664E-2</v>
      </c>
      <c r="Y150" s="98">
        <v>8.3930806380200104E-2</v>
      </c>
      <c r="DA150" s="63" t="s">
        <v>1880</v>
      </c>
    </row>
    <row r="151" spans="1:105" ht="12" customHeight="1" x14ac:dyDescent="0.25">
      <c r="A151" s="100" t="s">
        <v>50</v>
      </c>
      <c r="B151" s="101">
        <v>2.3553376109069608E-5</v>
      </c>
      <c r="C151" s="101">
        <v>2.2274397647295185E-5</v>
      </c>
      <c r="D151" s="101">
        <v>4.125728713731449E-5</v>
      </c>
      <c r="E151" s="101">
        <v>5.300390716111382E-5</v>
      </c>
      <c r="F151" s="101">
        <v>0</v>
      </c>
      <c r="G151" s="101">
        <v>0</v>
      </c>
      <c r="H151" s="101">
        <v>1.074145109143302E-4</v>
      </c>
      <c r="I151" s="101">
        <v>1.76737003573273E-4</v>
      </c>
      <c r="J151" s="101">
        <v>3.2367519327954584E-4</v>
      </c>
      <c r="K151" s="101">
        <v>4.6381761841472741E-4</v>
      </c>
      <c r="L151" s="101">
        <v>5.4927931619436709E-4</v>
      </c>
      <c r="M151" s="101">
        <v>6.0053296389838979E-4</v>
      </c>
      <c r="N151" s="101">
        <v>7.3285556576131044E-4</v>
      </c>
      <c r="O151" s="101">
        <v>1.8981216101714524E-3</v>
      </c>
      <c r="P151" s="101">
        <v>2.7176001463388921E-3</v>
      </c>
      <c r="Q151" s="101">
        <v>7.8977477712276652E-3</v>
      </c>
      <c r="R151" s="101">
        <v>8.8439161618301398E-3</v>
      </c>
      <c r="S151" s="101">
        <v>1.0365938314338354E-2</v>
      </c>
      <c r="T151" s="101">
        <v>6.1419748216241937E-3</v>
      </c>
      <c r="U151" s="101">
        <v>1.7269485565846855E-3</v>
      </c>
      <c r="V151" s="101">
        <v>7.1544379020628828E-4</v>
      </c>
      <c r="W151" s="101">
        <v>3.4450986754920323E-3</v>
      </c>
      <c r="X151" s="101">
        <v>4.5811765424080128E-3</v>
      </c>
      <c r="Y151" s="101">
        <v>3.5712536905369262E-3</v>
      </c>
      <c r="DA151" s="131" t="s">
        <v>1881</v>
      </c>
    </row>
    <row r="152" spans="1:105" ht="12" customHeight="1" x14ac:dyDescent="0.25">
      <c r="A152" s="103" t="s">
        <v>52</v>
      </c>
      <c r="B152" s="104">
        <v>1.4377612951012609E-4</v>
      </c>
      <c r="C152" s="104">
        <v>1.4126345485093299E-4</v>
      </c>
      <c r="D152" s="104">
        <v>1.3339145666153054E-4</v>
      </c>
      <c r="E152" s="104">
        <v>1.31588588520053E-4</v>
      </c>
      <c r="F152" s="104">
        <v>0</v>
      </c>
      <c r="G152" s="104">
        <v>0</v>
      </c>
      <c r="H152" s="104">
        <v>3.126515631978885E-4</v>
      </c>
      <c r="I152" s="104">
        <v>6.9527907302495168E-4</v>
      </c>
      <c r="J152" s="104">
        <v>1.2585499758557374E-3</v>
      </c>
      <c r="K152" s="104">
        <v>1.8079130765310157E-3</v>
      </c>
      <c r="L152" s="104">
        <v>2.5568297761598795E-3</v>
      </c>
      <c r="M152" s="104">
        <v>2.828994065710987E-3</v>
      </c>
      <c r="N152" s="104">
        <v>5.5446395092475422E-3</v>
      </c>
      <c r="O152" s="104">
        <v>2.2298150082067401E-2</v>
      </c>
      <c r="P152" s="104">
        <v>3.1215720868845154E-2</v>
      </c>
      <c r="Q152" s="104">
        <v>2.4851706501114099E-2</v>
      </c>
      <c r="R152" s="104">
        <v>2.2076541595284754E-2</v>
      </c>
      <c r="S152" s="104">
        <v>1.9329218426341506E-2</v>
      </c>
      <c r="T152" s="104">
        <v>2.0058002983517245E-2</v>
      </c>
      <c r="U152" s="104">
        <v>1.910735565105048E-2</v>
      </c>
      <c r="V152" s="104">
        <v>1.9034742127130709E-2</v>
      </c>
      <c r="W152" s="104">
        <v>3.886644330859803E-2</v>
      </c>
      <c r="X152" s="104">
        <v>5.707873530816665E-2</v>
      </c>
      <c r="Y152" s="104">
        <v>8.0359552689663175E-2</v>
      </c>
      <c r="DA152" s="132" t="s">
        <v>1882</v>
      </c>
    </row>
    <row r="153" spans="1:105" ht="12" customHeight="1" x14ac:dyDescent="0.25">
      <c r="A153" s="106" t="s">
        <v>122</v>
      </c>
      <c r="B153" s="101">
        <v>1.7049376593910744E-4</v>
      </c>
      <c r="C153" s="101">
        <v>1.5906296664925198E-4</v>
      </c>
      <c r="D153" s="101">
        <v>1.7095393859718194E-4</v>
      </c>
      <c r="E153" s="101">
        <v>1.8230555357248249E-4</v>
      </c>
      <c r="F153" s="101">
        <v>0</v>
      </c>
      <c r="G153" s="101">
        <v>0</v>
      </c>
      <c r="H153" s="101">
        <v>6.2033496568079808E-4</v>
      </c>
      <c r="I153" s="101">
        <v>7.0283635893406181E-4</v>
      </c>
      <c r="J153" s="101">
        <v>6.7903279672289847E-4</v>
      </c>
      <c r="K153" s="101">
        <v>1.129246690184888E-3</v>
      </c>
      <c r="L153" s="101">
        <v>1.1225682705435238E-3</v>
      </c>
      <c r="M153" s="101">
        <v>1.1298500121842579E-3</v>
      </c>
      <c r="N153" s="101">
        <v>8.5283667389045846E-4</v>
      </c>
      <c r="O153" s="101">
        <v>4.3645515623346662E-2</v>
      </c>
      <c r="P153" s="101">
        <v>6.7183394867682517E-2</v>
      </c>
      <c r="Q153" s="101">
        <v>6.802429407198822E-2</v>
      </c>
      <c r="R153" s="101">
        <v>6.8628362274218674E-2</v>
      </c>
      <c r="S153" s="101">
        <v>6.8402124681177151E-2</v>
      </c>
      <c r="T153" s="101">
        <v>5.8387509237096846E-2</v>
      </c>
      <c r="U153" s="101">
        <v>0.12188558528431784</v>
      </c>
      <c r="V153" s="101">
        <v>0.10724455679914074</v>
      </c>
      <c r="W153" s="101">
        <v>0.3860162569693068</v>
      </c>
      <c r="X153" s="101">
        <v>0.36213193757098705</v>
      </c>
      <c r="Y153" s="101">
        <v>0.42866728138771176</v>
      </c>
      <c r="DA153" s="131" t="s">
        <v>1883</v>
      </c>
    </row>
    <row r="154" spans="1:105" ht="12" customHeight="1" x14ac:dyDescent="0.25">
      <c r="A154" s="107" t="s">
        <v>121</v>
      </c>
      <c r="B154" s="104">
        <v>4.603331680355896E-2</v>
      </c>
      <c r="C154" s="104">
        <v>4.738698177118416E-2</v>
      </c>
      <c r="D154" s="104">
        <v>6.679622025484859E-2</v>
      </c>
      <c r="E154" s="104">
        <v>8.8125091180845577E-2</v>
      </c>
      <c r="F154" s="104">
        <v>0.11167304546333667</v>
      </c>
      <c r="G154" s="104">
        <v>0.16085432711949535</v>
      </c>
      <c r="H154" s="104">
        <v>0.23529967113277275</v>
      </c>
      <c r="I154" s="104">
        <v>0.4040752231225232</v>
      </c>
      <c r="J154" s="104">
        <v>0.61161796899363197</v>
      </c>
      <c r="K154" s="104">
        <v>0.92522891962885145</v>
      </c>
      <c r="L154" s="104">
        <v>1.4802724801079488</v>
      </c>
      <c r="M154" s="104">
        <v>2.0260414633663419</v>
      </c>
      <c r="N154" s="104">
        <v>2.5163106392792258</v>
      </c>
      <c r="O154" s="104">
        <v>2.6353580953050759</v>
      </c>
      <c r="P154" s="104">
        <v>2.7437566750712281</v>
      </c>
      <c r="Q154" s="104">
        <v>3.0117345862255513</v>
      </c>
      <c r="R154" s="104">
        <v>3.9077430449048052</v>
      </c>
      <c r="S154" s="104">
        <v>6.8162539592116129</v>
      </c>
      <c r="T154" s="104">
        <v>12.250054210147807</v>
      </c>
      <c r="U154" s="104">
        <v>14.692985947122986</v>
      </c>
      <c r="V154" s="104">
        <v>16.335736301734624</v>
      </c>
      <c r="W154" s="104">
        <v>16.630775800098398</v>
      </c>
      <c r="X154" s="104">
        <v>16.604235120476925</v>
      </c>
      <c r="Y154" s="104">
        <v>16.233908161260427</v>
      </c>
      <c r="DA154" s="132" t="s">
        <v>1884</v>
      </c>
    </row>
    <row r="155" spans="1:105" ht="12" customHeight="1" x14ac:dyDescent="0.25">
      <c r="A155" s="108" t="s">
        <v>53</v>
      </c>
      <c r="B155" s="98">
        <v>6.6256846890014529E-3</v>
      </c>
      <c r="C155" s="98">
        <v>6.2029578379402739E-3</v>
      </c>
      <c r="D155" s="98">
        <v>1.2981663481198991E-2</v>
      </c>
      <c r="E155" s="98">
        <v>2.1591422911557665E-2</v>
      </c>
      <c r="F155" s="98">
        <v>2.6164535336451189E-2</v>
      </c>
      <c r="G155" s="98">
        <v>4.5493773212327733E-2</v>
      </c>
      <c r="H155" s="98">
        <v>6.0338973201323913E-2</v>
      </c>
      <c r="I155" s="98">
        <v>8.596771661302556E-2</v>
      </c>
      <c r="J155" s="98">
        <v>0.12509629577004372</v>
      </c>
      <c r="K155" s="98">
        <v>0.18946114529164346</v>
      </c>
      <c r="L155" s="98">
        <v>0.26989022312704963</v>
      </c>
      <c r="M155" s="98">
        <v>0.37545549085894803</v>
      </c>
      <c r="N155" s="98">
        <v>0.33834057190458655</v>
      </c>
      <c r="O155" s="98">
        <v>9.3341837724271931E-2</v>
      </c>
      <c r="P155" s="98">
        <v>4.3305234560108867E-2</v>
      </c>
      <c r="Q155" s="98">
        <v>0.1298260774976932</v>
      </c>
      <c r="R155" s="98">
        <v>0.2474990013569425</v>
      </c>
      <c r="S155" s="98">
        <v>0.71838144360098311</v>
      </c>
      <c r="T155" s="98">
        <v>1.0239211116045113</v>
      </c>
      <c r="U155" s="98">
        <v>0.98429412152660989</v>
      </c>
      <c r="V155" s="98">
        <v>1.3825250062522487</v>
      </c>
      <c r="W155" s="98">
        <v>1.0613051504088522</v>
      </c>
      <c r="X155" s="98">
        <v>0.85500735307221531</v>
      </c>
      <c r="Y155" s="98">
        <v>0.34810715066113401</v>
      </c>
      <c r="DA155" s="63" t="s">
        <v>1885</v>
      </c>
    </row>
    <row r="156" spans="1:105" ht="12" customHeight="1" x14ac:dyDescent="0.25">
      <c r="A156" s="108" t="s">
        <v>52</v>
      </c>
      <c r="B156" s="98">
        <v>3.9407632114557507E-2</v>
      </c>
      <c r="C156" s="98">
        <v>4.1184023933243885E-2</v>
      </c>
      <c r="D156" s="98">
        <v>5.3814556773649595E-2</v>
      </c>
      <c r="E156" s="98">
        <v>6.6533668269287916E-2</v>
      </c>
      <c r="F156" s="98">
        <v>8.5508510126885484E-2</v>
      </c>
      <c r="G156" s="98">
        <v>0.11536055390716762</v>
      </c>
      <c r="H156" s="98">
        <v>0.17496069793144883</v>
      </c>
      <c r="I156" s="98">
        <v>0.31810750650949765</v>
      </c>
      <c r="J156" s="98">
        <v>0.48652167322358825</v>
      </c>
      <c r="K156" s="98">
        <v>0.73576777433720797</v>
      </c>
      <c r="L156" s="98">
        <v>1.2103822569808991</v>
      </c>
      <c r="M156" s="98">
        <v>1.6505859725073937</v>
      </c>
      <c r="N156" s="98">
        <v>2.1779700673746394</v>
      </c>
      <c r="O156" s="98">
        <v>2.5420162575808041</v>
      </c>
      <c r="P156" s="98">
        <v>2.7004514405111193</v>
      </c>
      <c r="Q156" s="98">
        <v>2.8819085087278582</v>
      </c>
      <c r="R156" s="98">
        <v>3.6602440435478627</v>
      </c>
      <c r="S156" s="98">
        <v>6.0978725156106295</v>
      </c>
      <c r="T156" s="98">
        <v>11.226133098543295</v>
      </c>
      <c r="U156" s="98">
        <v>13.708691825596377</v>
      </c>
      <c r="V156" s="98">
        <v>14.953211295482374</v>
      </c>
      <c r="W156" s="98">
        <v>15.569470649689547</v>
      </c>
      <c r="X156" s="98">
        <v>15.749227767404712</v>
      </c>
      <c r="Y156" s="98">
        <v>15.885801010599293</v>
      </c>
      <c r="DA156" s="63" t="s">
        <v>1886</v>
      </c>
    </row>
    <row r="157" spans="1:105" ht="12" customHeight="1" x14ac:dyDescent="0.25">
      <c r="A157" s="121" t="s">
        <v>54</v>
      </c>
      <c r="B157" s="122">
        <v>1.6516640874472358E-2</v>
      </c>
      <c r="C157" s="122">
        <v>1.9270728629344501E-2</v>
      </c>
      <c r="D157" s="122">
        <v>2.5206898684421206E-2</v>
      </c>
      <c r="E157" s="122">
        <v>3.1230853076269625E-2</v>
      </c>
      <c r="F157" s="122">
        <v>3.8503133851201826E-2</v>
      </c>
      <c r="G157" s="122">
        <v>4.9323655186544066E-2</v>
      </c>
      <c r="H157" s="122">
        <v>6.6945737953813367E-2</v>
      </c>
      <c r="I157" s="122">
        <v>9.8436349382910293E-2</v>
      </c>
      <c r="J157" s="122">
        <v>0.14074335263463211</v>
      </c>
      <c r="K157" s="122">
        <v>0.21347439466965507</v>
      </c>
      <c r="L157" s="122">
        <v>0.33295713706063756</v>
      </c>
      <c r="M157" s="122">
        <v>0.48129301294102511</v>
      </c>
      <c r="N157" s="122">
        <v>0.55583835547274685</v>
      </c>
      <c r="O157" s="122">
        <v>0.66900816788792739</v>
      </c>
      <c r="P157" s="122">
        <v>0.77697841100771514</v>
      </c>
      <c r="Q157" s="122">
        <v>0.79048954171993668</v>
      </c>
      <c r="R157" s="122">
        <v>0.97909081372587226</v>
      </c>
      <c r="S157" s="122">
        <v>1.7052445441312696</v>
      </c>
      <c r="T157" s="122">
        <v>2.9236121745749388</v>
      </c>
      <c r="U157" s="122">
        <v>4.1578422669595483</v>
      </c>
      <c r="V157" s="122">
        <v>4.6854633217393742</v>
      </c>
      <c r="W157" s="122">
        <v>4.7604026945269116</v>
      </c>
      <c r="X157" s="122">
        <v>4.5452645785338301</v>
      </c>
      <c r="Y157" s="122">
        <v>4.1241490305618917</v>
      </c>
      <c r="DA157" s="130" t="s">
        <v>1887</v>
      </c>
    </row>
    <row r="158" spans="1:105" ht="12" customHeight="1" x14ac:dyDescent="0.25">
      <c r="A158" s="97" t="s">
        <v>50</v>
      </c>
      <c r="B158" s="98">
        <v>1.2183617887418698E-2</v>
      </c>
      <c r="C158" s="98">
        <v>1.292922485021533E-2</v>
      </c>
      <c r="D158" s="98">
        <v>1.6012454553921866E-2</v>
      </c>
      <c r="E158" s="98">
        <v>2.0145802193809903E-2</v>
      </c>
      <c r="F158" s="98">
        <v>2.4086621691882845E-2</v>
      </c>
      <c r="G158" s="98">
        <v>3.0586405967106503E-2</v>
      </c>
      <c r="H158" s="98">
        <v>4.1979363955476592E-2</v>
      </c>
      <c r="I158" s="98">
        <v>6.5615720979874878E-2</v>
      </c>
      <c r="J158" s="98">
        <v>9.4004546715440243E-2</v>
      </c>
      <c r="K158" s="98">
        <v>0.13325823996749195</v>
      </c>
      <c r="L158" s="98">
        <v>0.20774247143544661</v>
      </c>
      <c r="M158" s="98">
        <v>0.29238724658934279</v>
      </c>
      <c r="N158" s="98">
        <v>0.3749182910536677</v>
      </c>
      <c r="O158" s="98">
        <v>0.42522649331663104</v>
      </c>
      <c r="P158" s="98">
        <v>0.44019935200651522</v>
      </c>
      <c r="Q158" s="98">
        <v>0.47020849454782437</v>
      </c>
      <c r="R158" s="98">
        <v>0.57388218803246649</v>
      </c>
      <c r="S158" s="98">
        <v>0.92699530029495791</v>
      </c>
      <c r="T158" s="98">
        <v>1.631368756911612</v>
      </c>
      <c r="U158" s="98">
        <v>2.2190417537268399</v>
      </c>
      <c r="V158" s="98">
        <v>2.2660663178800458</v>
      </c>
      <c r="W158" s="98">
        <v>2.4167878834202021</v>
      </c>
      <c r="X158" s="98">
        <v>2.3722927479095919</v>
      </c>
      <c r="Y158" s="98">
        <v>2.4604469586149302</v>
      </c>
      <c r="DA158" s="63" t="s">
        <v>1888</v>
      </c>
    </row>
    <row r="159" spans="1:105" ht="12" customHeight="1" x14ac:dyDescent="0.25">
      <c r="A159" s="109" t="s">
        <v>120</v>
      </c>
      <c r="B159" s="33">
        <v>4.333022987053659E-3</v>
      </c>
      <c r="C159" s="33">
        <v>6.341503779129171E-3</v>
      </c>
      <c r="D159" s="33">
        <v>9.19444413049934E-3</v>
      </c>
      <c r="E159" s="33">
        <v>1.1085050882459721E-2</v>
      </c>
      <c r="F159" s="33">
        <v>1.4416512159318979E-2</v>
      </c>
      <c r="G159" s="33">
        <v>1.8737249219437559E-2</v>
      </c>
      <c r="H159" s="33">
        <v>2.4966373998336767E-2</v>
      </c>
      <c r="I159" s="33">
        <v>3.2820628403035415E-2</v>
      </c>
      <c r="J159" s="33">
        <v>4.6738805919191856E-2</v>
      </c>
      <c r="K159" s="33">
        <v>8.0216154702163103E-2</v>
      </c>
      <c r="L159" s="33">
        <v>0.12521466562519096</v>
      </c>
      <c r="M159" s="33">
        <v>0.18890576635168235</v>
      </c>
      <c r="N159" s="33">
        <v>0.18092006441907918</v>
      </c>
      <c r="O159" s="33">
        <v>0.24378167457129632</v>
      </c>
      <c r="P159" s="33">
        <v>0.33677905900119992</v>
      </c>
      <c r="Q159" s="33">
        <v>0.32028104717211225</v>
      </c>
      <c r="R159" s="33">
        <v>0.40520862569340571</v>
      </c>
      <c r="S159" s="33">
        <v>0.77824924383631167</v>
      </c>
      <c r="T159" s="33">
        <v>1.2922434176633271</v>
      </c>
      <c r="U159" s="33">
        <v>1.9388005132327082</v>
      </c>
      <c r="V159" s="33">
        <v>2.4193970038593284</v>
      </c>
      <c r="W159" s="33">
        <v>2.3436148111067099</v>
      </c>
      <c r="X159" s="33">
        <v>2.1729718306242378</v>
      </c>
      <c r="Y159" s="33">
        <v>1.6637020719469611</v>
      </c>
      <c r="DA159" s="60" t="s">
        <v>1889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7.6353300439392902</v>
      </c>
      <c r="C161" s="117">
        <f t="shared" si="54"/>
        <v>7.5226664072146905</v>
      </c>
      <c r="D161" s="117">
        <f t="shared" si="54"/>
        <v>9.6186710240206725</v>
      </c>
      <c r="E161" s="117">
        <f t="shared" si="54"/>
        <v>12.158719681820449</v>
      </c>
      <c r="F161" s="117">
        <f t="shared" si="54"/>
        <v>13.063469351795275</v>
      </c>
      <c r="G161" s="117">
        <f t="shared" si="54"/>
        <v>15.444108102416417</v>
      </c>
      <c r="H161" s="117">
        <f t="shared" si="54"/>
        <v>19.758889999527369</v>
      </c>
      <c r="I161" s="117">
        <f t="shared" si="54"/>
        <v>22.057021892125611</v>
      </c>
      <c r="J161" s="117">
        <f t="shared" si="54"/>
        <v>21.25143682210237</v>
      </c>
      <c r="K161" s="117">
        <f t="shared" si="54"/>
        <v>21.013781142529126</v>
      </c>
      <c r="L161" s="117">
        <f t="shared" si="54"/>
        <v>19.949032699334726</v>
      </c>
      <c r="M161" s="117">
        <f t="shared" si="54"/>
        <v>19.336178747292795</v>
      </c>
      <c r="N161" s="117">
        <f t="shared" si="54"/>
        <v>19.114086595243837</v>
      </c>
      <c r="O161" s="117">
        <f t="shared" si="54"/>
        <v>16.796646823029612</v>
      </c>
      <c r="P161" s="117">
        <f t="shared" si="54"/>
        <v>17.881724294393432</v>
      </c>
      <c r="Q161" s="117">
        <f t="shared" si="54"/>
        <v>22.684281587277351</v>
      </c>
      <c r="R161" s="117">
        <f t="shared" ref="R161:V161" si="55">R162+R164+R166+R175</f>
        <v>27.089200953025376</v>
      </c>
      <c r="S161" s="117">
        <f t="shared" si="55"/>
        <v>30.070954984509765</v>
      </c>
      <c r="T161" s="117">
        <f t="shared" si="55"/>
        <v>33.07038576926972</v>
      </c>
      <c r="U161" s="117">
        <f t="shared" si="55"/>
        <v>41.836343892019386</v>
      </c>
      <c r="V161" s="117">
        <f t="shared" si="55"/>
        <v>48.080284982637792</v>
      </c>
      <c r="W161" s="117">
        <f t="shared" ref="W161:Y161" si="56">W162+W164+W166+W175</f>
        <v>47.169260848484498</v>
      </c>
      <c r="X161" s="117">
        <f t="shared" si="56"/>
        <v>47.271055661442965</v>
      </c>
      <c r="Y161" s="117">
        <f t="shared" si="56"/>
        <v>42.501057780883343</v>
      </c>
      <c r="DA161" s="129" t="s">
        <v>1890</v>
      </c>
    </row>
    <row r="162" spans="1:105" ht="12.95" customHeight="1" x14ac:dyDescent="0.25">
      <c r="A162" s="121" t="s">
        <v>57</v>
      </c>
      <c r="B162" s="122">
        <f t="shared" ref="B162:Y162" si="57">B163</f>
        <v>1.9452635447713553</v>
      </c>
      <c r="C162" s="122">
        <f t="shared" si="57"/>
        <v>2.3081942849203876</v>
      </c>
      <c r="D162" s="122">
        <f t="shared" si="57"/>
        <v>3.1869503577150313</v>
      </c>
      <c r="E162" s="122">
        <f t="shared" si="57"/>
        <v>3.7754471649563461</v>
      </c>
      <c r="F162" s="122">
        <f t="shared" si="57"/>
        <v>4.0041059984059091</v>
      </c>
      <c r="G162" s="122">
        <f t="shared" si="57"/>
        <v>3.8703963621377522</v>
      </c>
      <c r="H162" s="122">
        <f t="shared" si="57"/>
        <v>4.6487094494349641</v>
      </c>
      <c r="I162" s="122">
        <f t="shared" si="57"/>
        <v>5.4541765589994018</v>
      </c>
      <c r="J162" s="122">
        <f t="shared" si="57"/>
        <v>4.4880118659539674</v>
      </c>
      <c r="K162" s="122">
        <f t="shared" si="57"/>
        <v>4.2667712655640813</v>
      </c>
      <c r="L162" s="122">
        <f t="shared" si="57"/>
        <v>3.629372448987068</v>
      </c>
      <c r="M162" s="122">
        <f t="shared" si="57"/>
        <v>3.6867824940746639</v>
      </c>
      <c r="N162" s="122">
        <f t="shared" si="57"/>
        <v>1.6958571179691444</v>
      </c>
      <c r="O162" s="122">
        <f t="shared" si="57"/>
        <v>0.79918034257561521</v>
      </c>
      <c r="P162" s="122">
        <f t="shared" si="57"/>
        <v>1.9155705197707669</v>
      </c>
      <c r="Q162" s="122">
        <f t="shared" si="57"/>
        <v>4.2463117155081918</v>
      </c>
      <c r="R162" s="122">
        <f t="shared" si="57"/>
        <v>4.7421823051282548</v>
      </c>
      <c r="S162" s="122">
        <f t="shared" si="57"/>
        <v>6.1048611286354468</v>
      </c>
      <c r="T162" s="122">
        <f t="shared" si="57"/>
        <v>5.8622046827797467</v>
      </c>
      <c r="U162" s="122">
        <f t="shared" si="57"/>
        <v>8.7454458943408788</v>
      </c>
      <c r="V162" s="122">
        <f t="shared" si="57"/>
        <v>10.351826959433085</v>
      </c>
      <c r="W162" s="122">
        <f t="shared" si="57"/>
        <v>10.02675647107187</v>
      </c>
      <c r="X162" s="122">
        <f t="shared" si="57"/>
        <v>11.46458324240451</v>
      </c>
      <c r="Y162" s="122">
        <f t="shared" si="57"/>
        <v>6.9748821676560384</v>
      </c>
      <c r="DA162" s="130" t="s">
        <v>1891</v>
      </c>
    </row>
    <row r="163" spans="1:105" ht="12" customHeight="1" x14ac:dyDescent="0.25">
      <c r="A163" s="97" t="s">
        <v>53</v>
      </c>
      <c r="B163" s="33">
        <v>1.9452635447713553</v>
      </c>
      <c r="C163" s="33">
        <v>2.3081942849203876</v>
      </c>
      <c r="D163" s="33">
        <v>3.1869503577150313</v>
      </c>
      <c r="E163" s="33">
        <v>3.7754471649563461</v>
      </c>
      <c r="F163" s="33">
        <v>4.0041059984059091</v>
      </c>
      <c r="G163" s="33">
        <v>3.8703963621377522</v>
      </c>
      <c r="H163" s="33">
        <v>4.6487094494349641</v>
      </c>
      <c r="I163" s="33">
        <v>5.4541765589994018</v>
      </c>
      <c r="J163" s="33">
        <v>4.4880118659539674</v>
      </c>
      <c r="K163" s="33">
        <v>4.2667712655640813</v>
      </c>
      <c r="L163" s="33">
        <v>3.629372448987068</v>
      </c>
      <c r="M163" s="33">
        <v>3.6867824940746639</v>
      </c>
      <c r="N163" s="33">
        <v>1.6958571179691444</v>
      </c>
      <c r="O163" s="33">
        <v>0.79918034257561521</v>
      </c>
      <c r="P163" s="33">
        <v>1.9155705197707669</v>
      </c>
      <c r="Q163" s="33">
        <v>4.2463117155081918</v>
      </c>
      <c r="R163" s="33">
        <v>4.7421823051282548</v>
      </c>
      <c r="S163" s="33">
        <v>6.1048611286354468</v>
      </c>
      <c r="T163" s="33">
        <v>5.8622046827797467</v>
      </c>
      <c r="U163" s="33">
        <v>8.7454458943408788</v>
      </c>
      <c r="V163" s="33">
        <v>10.351826959433085</v>
      </c>
      <c r="W163" s="33">
        <v>10.02675647107187</v>
      </c>
      <c r="X163" s="33">
        <v>11.46458324240451</v>
      </c>
      <c r="Y163" s="33">
        <v>6.9748821676560384</v>
      </c>
      <c r="DA163" s="60" t="s">
        <v>1892</v>
      </c>
    </row>
    <row r="164" spans="1:105" ht="12.95" customHeight="1" x14ac:dyDescent="0.25">
      <c r="A164" s="121" t="s">
        <v>92</v>
      </c>
      <c r="B164" s="122">
        <f t="shared" ref="B164:Y164" si="58">B165</f>
        <v>4.0044468685836812</v>
      </c>
      <c r="C164" s="122">
        <f t="shared" si="58"/>
        <v>3.3104548932539517</v>
      </c>
      <c r="D164" s="122">
        <f t="shared" si="58"/>
        <v>3.8999895983101274</v>
      </c>
      <c r="E164" s="122">
        <f t="shared" si="58"/>
        <v>5.2229912405352845</v>
      </c>
      <c r="F164" s="122">
        <f t="shared" si="58"/>
        <v>5.1714576109955921</v>
      </c>
      <c r="G164" s="122">
        <f t="shared" si="58"/>
        <v>6.8044244960903901</v>
      </c>
      <c r="H164" s="122">
        <f t="shared" si="58"/>
        <v>9.6965534772972699</v>
      </c>
      <c r="I164" s="122">
        <f t="shared" si="58"/>
        <v>10.626497153218661</v>
      </c>
      <c r="J164" s="122">
        <f t="shared" si="58"/>
        <v>10.979185465544255</v>
      </c>
      <c r="K164" s="122">
        <f t="shared" si="58"/>
        <v>10.732928697564335</v>
      </c>
      <c r="L164" s="122">
        <f t="shared" si="58"/>
        <v>10.907390527059754</v>
      </c>
      <c r="M164" s="122">
        <f t="shared" si="58"/>
        <v>10.025916021523509</v>
      </c>
      <c r="N164" s="122">
        <f t="shared" si="58"/>
        <v>12.245452138176042</v>
      </c>
      <c r="O164" s="122">
        <f t="shared" si="58"/>
        <v>10.880867050341475</v>
      </c>
      <c r="P164" s="122">
        <f t="shared" si="58"/>
        <v>10.336631630212345</v>
      </c>
      <c r="Q164" s="122">
        <f t="shared" si="58"/>
        <v>12.126017009297401</v>
      </c>
      <c r="R164" s="122">
        <f t="shared" si="58"/>
        <v>15.195838581013547</v>
      </c>
      <c r="S164" s="122">
        <f t="shared" si="58"/>
        <v>15.835141440937504</v>
      </c>
      <c r="T164" s="122">
        <f t="shared" si="58"/>
        <v>18.615210412001009</v>
      </c>
      <c r="U164" s="122">
        <f t="shared" si="58"/>
        <v>23.044097316986505</v>
      </c>
      <c r="V164" s="122">
        <f t="shared" si="58"/>
        <v>26.308084627996042</v>
      </c>
      <c r="W164" s="122">
        <f t="shared" si="58"/>
        <v>25.406864883125724</v>
      </c>
      <c r="X164" s="122">
        <f t="shared" si="58"/>
        <v>24.702516105635745</v>
      </c>
      <c r="Y164" s="122">
        <f t="shared" si="58"/>
        <v>25.592404917609347</v>
      </c>
      <c r="DA164" s="130" t="s">
        <v>1893</v>
      </c>
    </row>
    <row r="165" spans="1:105" ht="12" customHeight="1" x14ac:dyDescent="0.25">
      <c r="A165" s="97" t="s">
        <v>53</v>
      </c>
      <c r="B165" s="98">
        <v>4.0044468685836812</v>
      </c>
      <c r="C165" s="98">
        <v>3.3104548932539517</v>
      </c>
      <c r="D165" s="98">
        <v>3.8999895983101274</v>
      </c>
      <c r="E165" s="98">
        <v>5.2229912405352845</v>
      </c>
      <c r="F165" s="98">
        <v>5.1714576109955921</v>
      </c>
      <c r="G165" s="98">
        <v>6.8044244960903901</v>
      </c>
      <c r="H165" s="98">
        <v>9.6965534772972699</v>
      </c>
      <c r="I165" s="98">
        <v>10.626497153218661</v>
      </c>
      <c r="J165" s="98">
        <v>10.979185465544255</v>
      </c>
      <c r="K165" s="98">
        <v>10.732928697564335</v>
      </c>
      <c r="L165" s="98">
        <v>10.907390527059754</v>
      </c>
      <c r="M165" s="98">
        <v>10.025916021523509</v>
      </c>
      <c r="N165" s="98">
        <v>12.245452138176042</v>
      </c>
      <c r="O165" s="98">
        <v>10.880867050341475</v>
      </c>
      <c r="P165" s="98">
        <v>10.336631630212345</v>
      </c>
      <c r="Q165" s="98">
        <v>12.126017009297401</v>
      </c>
      <c r="R165" s="98">
        <v>15.195838581013547</v>
      </c>
      <c r="S165" s="98">
        <v>15.835141440937504</v>
      </c>
      <c r="T165" s="98">
        <v>18.615210412001009</v>
      </c>
      <c r="U165" s="98">
        <v>23.044097316986505</v>
      </c>
      <c r="V165" s="98">
        <v>26.308084627996042</v>
      </c>
      <c r="W165" s="98">
        <v>25.406864883125724</v>
      </c>
      <c r="X165" s="98">
        <v>24.702516105635745</v>
      </c>
      <c r="Y165" s="98">
        <v>25.592404917609347</v>
      </c>
      <c r="DA165" s="63" t="s">
        <v>1894</v>
      </c>
    </row>
    <row r="166" spans="1:105" ht="12" customHeight="1" x14ac:dyDescent="0.25">
      <c r="A166" s="121" t="s">
        <v>55</v>
      </c>
      <c r="B166" s="122">
        <v>1.2663859593584885</v>
      </c>
      <c r="C166" s="122">
        <v>1.3852143402039643</v>
      </c>
      <c r="D166" s="122">
        <v>1.8705866786030838</v>
      </c>
      <c r="E166" s="122">
        <v>2.3677765306213852</v>
      </c>
      <c r="F166" s="122">
        <v>2.925175013129345</v>
      </c>
      <c r="G166" s="122">
        <v>3.6887848779133976</v>
      </c>
      <c r="H166" s="122">
        <v>4.266630461735974</v>
      </c>
      <c r="I166" s="122">
        <v>4.8496416946659613</v>
      </c>
      <c r="J166" s="122">
        <v>4.7422124260480469</v>
      </c>
      <c r="K166" s="122">
        <v>4.926125462372335</v>
      </c>
      <c r="L166" s="122">
        <v>4.4531128050337374</v>
      </c>
      <c r="M166" s="122">
        <v>4.5811803365699211</v>
      </c>
      <c r="N166" s="122">
        <v>4.2711671067315882</v>
      </c>
      <c r="O166" s="122">
        <v>4.1361695964967753</v>
      </c>
      <c r="P166" s="122">
        <v>4.4588623272587098</v>
      </c>
      <c r="Q166" s="122">
        <v>5.0723598100672698</v>
      </c>
      <c r="R166" s="122">
        <v>5.7886697136499334</v>
      </c>
      <c r="S166" s="122">
        <v>6.5661406007961292</v>
      </c>
      <c r="T166" s="122">
        <v>6.9889061264712184</v>
      </c>
      <c r="U166" s="122">
        <v>7.9057050311576642</v>
      </c>
      <c r="V166" s="122">
        <v>8.9517423411974715</v>
      </c>
      <c r="W166" s="122">
        <v>9.2471468654775322</v>
      </c>
      <c r="X166" s="122">
        <v>8.8352025746686564</v>
      </c>
      <c r="Y166" s="122">
        <v>8.0270115272065983</v>
      </c>
      <c r="DA166" s="130" t="s">
        <v>1895</v>
      </c>
    </row>
    <row r="167" spans="1:105" ht="12" customHeight="1" x14ac:dyDescent="0.25">
      <c r="A167" s="97" t="s">
        <v>124</v>
      </c>
      <c r="B167" s="98">
        <v>8.6509354405124153E-2</v>
      </c>
      <c r="C167" s="98">
        <v>9.448459327179129E-2</v>
      </c>
      <c r="D167" s="98">
        <v>0.10998374718294862</v>
      </c>
      <c r="E167" s="98">
        <v>0.1248996041045653</v>
      </c>
      <c r="F167" s="98">
        <v>0.13756666755176045</v>
      </c>
      <c r="G167" s="98">
        <v>0.16666447229620165</v>
      </c>
      <c r="H167" s="98">
        <v>0.20989398146572272</v>
      </c>
      <c r="I167" s="98">
        <v>0.21075797775340949</v>
      </c>
      <c r="J167" s="98">
        <v>0.21170601767846822</v>
      </c>
      <c r="K167" s="98">
        <v>0.21058125746133424</v>
      </c>
      <c r="L167" s="98">
        <v>0.18599740938713488</v>
      </c>
      <c r="M167" s="98">
        <v>0.17876777129538118</v>
      </c>
      <c r="N167" s="98">
        <v>0.16288545458888851</v>
      </c>
      <c r="O167" s="98">
        <v>0.15078226347086562</v>
      </c>
      <c r="P167" s="98">
        <v>0.15883673129169898</v>
      </c>
      <c r="Q167" s="98">
        <v>0.17400383139424602</v>
      </c>
      <c r="R167" s="98">
        <v>0.1924311923862414</v>
      </c>
      <c r="S167" s="98">
        <v>0.20583632548649958</v>
      </c>
      <c r="T167" s="98">
        <v>0.21507112953976065</v>
      </c>
      <c r="U167" s="98">
        <v>0.2534980140606124</v>
      </c>
      <c r="V167" s="98">
        <v>0.27451167622624278</v>
      </c>
      <c r="W167" s="98">
        <v>0.34142786713888534</v>
      </c>
      <c r="X167" s="98">
        <v>0.34866730311335531</v>
      </c>
      <c r="Y167" s="98">
        <v>0.29816079509355453</v>
      </c>
      <c r="DA167" s="63" t="s">
        <v>1896</v>
      </c>
    </row>
    <row r="168" spans="1:105" ht="12" customHeight="1" x14ac:dyDescent="0.25">
      <c r="A168" s="97" t="s">
        <v>123</v>
      </c>
      <c r="B168" s="98">
        <v>5.8565326966718489E-3</v>
      </c>
      <c r="C168" s="98">
        <v>7.6843166131867471E-3</v>
      </c>
      <c r="D168" s="98">
        <v>7.1585027108270593E-3</v>
      </c>
      <c r="E168" s="98">
        <v>6.6431147345738309E-3</v>
      </c>
      <c r="F168" s="98">
        <v>5.6865362173143582E-3</v>
      </c>
      <c r="G168" s="98">
        <v>4.7715202039720723E-3</v>
      </c>
      <c r="H168" s="98">
        <v>8.2258820701835537E-3</v>
      </c>
      <c r="I168" s="98">
        <v>8.7559376593161885E-3</v>
      </c>
      <c r="J168" s="98">
        <v>9.7747249410987253E-3</v>
      </c>
      <c r="K168" s="98">
        <v>9.8289672487251109E-3</v>
      </c>
      <c r="L168" s="98">
        <v>9.6054943785778835E-3</v>
      </c>
      <c r="M168" s="98">
        <v>8.6351375011498865E-3</v>
      </c>
      <c r="N168" s="98">
        <v>1.0621970786061497E-2</v>
      </c>
      <c r="O168" s="98">
        <v>3.9921864602259868E-2</v>
      </c>
      <c r="P168" s="98">
        <v>6.3937576844202523E-2</v>
      </c>
      <c r="Q168" s="98">
        <v>6.0541126877555855E-2</v>
      </c>
      <c r="R168" s="98">
        <v>5.8625540663561279E-2</v>
      </c>
      <c r="S168" s="98">
        <v>5.5393534005806974E-2</v>
      </c>
      <c r="T168" s="98">
        <v>4.8002842730895674E-2</v>
      </c>
      <c r="U168" s="98">
        <v>3.7606548685408706E-2</v>
      </c>
      <c r="V168" s="98">
        <v>2.9662807556152349E-2</v>
      </c>
      <c r="W168" s="98">
        <v>3.9463589753917644E-2</v>
      </c>
      <c r="X168" s="98">
        <v>4.065061540963319E-2</v>
      </c>
      <c r="Y168" s="98">
        <v>4.4074788640227236E-2</v>
      </c>
      <c r="DA168" s="63" t="s">
        <v>1897</v>
      </c>
    </row>
    <row r="169" spans="1:105" ht="12" customHeight="1" x14ac:dyDescent="0.25">
      <c r="A169" s="100" t="s">
        <v>50</v>
      </c>
      <c r="B169" s="101">
        <v>8.2436816381743631E-4</v>
      </c>
      <c r="C169" s="101">
        <v>1.0466293966511064E-3</v>
      </c>
      <c r="D169" s="101">
        <v>1.691053685184246E-3</v>
      </c>
      <c r="E169" s="101">
        <v>1.9075046109141638E-3</v>
      </c>
      <c r="F169" s="101">
        <v>1.4209697131502318E-3</v>
      </c>
      <c r="G169" s="101">
        <v>1.3731108904693771E-3</v>
      </c>
      <c r="H169" s="101">
        <v>2.1034288505090756E-3</v>
      </c>
      <c r="I169" s="101">
        <v>1.7746211645762123E-3</v>
      </c>
      <c r="J169" s="101">
        <v>1.9996117153752678E-3</v>
      </c>
      <c r="K169" s="101">
        <v>2.0067731579816151E-3</v>
      </c>
      <c r="L169" s="101">
        <v>1.6986201151019866E-3</v>
      </c>
      <c r="M169" s="101">
        <v>1.512069936310234E-3</v>
      </c>
      <c r="N169" s="101">
        <v>1.2400440489247588E-3</v>
      </c>
      <c r="O169" s="101">
        <v>3.1317450425304184E-3</v>
      </c>
      <c r="P169" s="101">
        <v>5.1205353024718252E-3</v>
      </c>
      <c r="Q169" s="101">
        <v>1.4599893662003252E-2</v>
      </c>
      <c r="R169" s="101">
        <v>1.6768165938655804E-2</v>
      </c>
      <c r="S169" s="101">
        <v>1.9336687175346184E-2</v>
      </c>
      <c r="T169" s="101">
        <v>1.1253148900060886E-2</v>
      </c>
      <c r="U169" s="101">
        <v>3.1171943311933581E-3</v>
      </c>
      <c r="V169" s="101">
        <v>1.0745251490267911E-3</v>
      </c>
      <c r="W169" s="101">
        <v>3.2132121500678141E-3</v>
      </c>
      <c r="X169" s="101">
        <v>3.0202385984651014E-3</v>
      </c>
      <c r="Y169" s="101">
        <v>1.8753811428669752E-3</v>
      </c>
      <c r="DA169" s="131" t="s">
        <v>1898</v>
      </c>
    </row>
    <row r="170" spans="1:105" ht="12" customHeight="1" x14ac:dyDescent="0.25">
      <c r="A170" s="103" t="s">
        <v>52</v>
      </c>
      <c r="B170" s="104">
        <v>5.0321645328544129E-3</v>
      </c>
      <c r="C170" s="104">
        <v>6.6376872165356407E-3</v>
      </c>
      <c r="D170" s="104">
        <v>5.4674490256428135E-3</v>
      </c>
      <c r="E170" s="104">
        <v>4.735610123659667E-3</v>
      </c>
      <c r="F170" s="104">
        <v>4.2655665041641264E-3</v>
      </c>
      <c r="G170" s="104">
        <v>3.3984093135026954E-3</v>
      </c>
      <c r="H170" s="104">
        <v>6.1224532196744773E-3</v>
      </c>
      <c r="I170" s="104">
        <v>6.9813164947399768E-3</v>
      </c>
      <c r="J170" s="104">
        <v>7.7751132257234583E-3</v>
      </c>
      <c r="K170" s="104">
        <v>7.8221940907434954E-3</v>
      </c>
      <c r="L170" s="104">
        <v>7.9068742634758968E-3</v>
      </c>
      <c r="M170" s="104">
        <v>7.1230675648396519E-3</v>
      </c>
      <c r="N170" s="104">
        <v>9.3819267371367376E-3</v>
      </c>
      <c r="O170" s="104">
        <v>3.6790119559729446E-2</v>
      </c>
      <c r="P170" s="104">
        <v>5.8817041541730695E-2</v>
      </c>
      <c r="Q170" s="104">
        <v>4.5941233215552602E-2</v>
      </c>
      <c r="R170" s="104">
        <v>4.1857374724905472E-2</v>
      </c>
      <c r="S170" s="104">
        <v>3.6056846830460787E-2</v>
      </c>
      <c r="T170" s="104">
        <v>3.674969383083479E-2</v>
      </c>
      <c r="U170" s="104">
        <v>3.4489354354215344E-2</v>
      </c>
      <c r="V170" s="104">
        <v>2.8588282407125559E-2</v>
      </c>
      <c r="W170" s="104">
        <v>3.6250377603849832E-2</v>
      </c>
      <c r="X170" s="104">
        <v>3.7630376811168091E-2</v>
      </c>
      <c r="Y170" s="104">
        <v>4.2199407497360258E-2</v>
      </c>
      <c r="DA170" s="132" t="s">
        <v>1899</v>
      </c>
    </row>
    <row r="171" spans="1:105" ht="12" customHeight="1" x14ac:dyDescent="0.25">
      <c r="A171" s="106" t="s">
        <v>122</v>
      </c>
      <c r="B171" s="101">
        <v>2.8983940209648261E-3</v>
      </c>
      <c r="C171" s="101">
        <v>4.9290432105270204E-3</v>
      </c>
      <c r="D171" s="101">
        <v>4.9556127720551107E-3</v>
      </c>
      <c r="E171" s="101">
        <v>4.7377567262416745E-3</v>
      </c>
      <c r="F171" s="101">
        <v>4.4041516605070217E-3</v>
      </c>
      <c r="G171" s="101">
        <v>3.938043073837813E-3</v>
      </c>
      <c r="H171" s="101">
        <v>1.0975131831948389E-2</v>
      </c>
      <c r="I171" s="101">
        <v>1.1258869248096487E-2</v>
      </c>
      <c r="J171" s="101">
        <v>9.9684233274982843E-3</v>
      </c>
      <c r="K171" s="101">
        <v>8.8348460230425179E-3</v>
      </c>
      <c r="L171" s="101">
        <v>8.1040955530965915E-3</v>
      </c>
      <c r="M171" s="101">
        <v>7.0248156482931381E-3</v>
      </c>
      <c r="N171" s="101">
        <v>5.1400874060713465E-3</v>
      </c>
      <c r="O171" s="101">
        <v>7.7042023064005524E-2</v>
      </c>
      <c r="P171" s="101">
        <v>0.13350684214374559</v>
      </c>
      <c r="Q171" s="101">
        <v>0.1341471630337841</v>
      </c>
      <c r="R171" s="101">
        <v>0.13507544940843838</v>
      </c>
      <c r="S171" s="101">
        <v>0.13272807205265752</v>
      </c>
      <c r="T171" s="101">
        <v>0.11557028716982315</v>
      </c>
      <c r="U171" s="101">
        <v>0.132319574592205</v>
      </c>
      <c r="V171" s="101">
        <v>0.1036783317671378</v>
      </c>
      <c r="W171" s="101">
        <v>0.30167078273355447</v>
      </c>
      <c r="X171" s="101">
        <v>0.27027576899279354</v>
      </c>
      <c r="Y171" s="101">
        <v>0.27978983396110702</v>
      </c>
      <c r="DA171" s="131" t="s">
        <v>1900</v>
      </c>
    </row>
    <row r="172" spans="1:105" ht="12" customHeight="1" x14ac:dyDescent="0.25">
      <c r="A172" s="107" t="s">
        <v>121</v>
      </c>
      <c r="B172" s="104">
        <v>1.1711216782357277</v>
      </c>
      <c r="C172" s="104">
        <v>1.2781163871084593</v>
      </c>
      <c r="D172" s="104">
        <v>1.7484888159372529</v>
      </c>
      <c r="E172" s="104">
        <v>2.2314960550560046</v>
      </c>
      <c r="F172" s="104">
        <v>2.7775176576997631</v>
      </c>
      <c r="G172" s="104">
        <v>3.5134108423393862</v>
      </c>
      <c r="H172" s="104">
        <v>4.0375354663681193</v>
      </c>
      <c r="I172" s="104">
        <v>4.6188689100051388</v>
      </c>
      <c r="J172" s="104">
        <v>4.5107632601009815</v>
      </c>
      <c r="K172" s="104">
        <v>4.6968803916392332</v>
      </c>
      <c r="L172" s="104">
        <v>4.249405805714928</v>
      </c>
      <c r="M172" s="104">
        <v>4.3867526121250968</v>
      </c>
      <c r="N172" s="104">
        <v>4.0925195939505672</v>
      </c>
      <c r="O172" s="104">
        <v>3.8684234453596442</v>
      </c>
      <c r="P172" s="104">
        <v>4.1025811769790623</v>
      </c>
      <c r="Q172" s="104">
        <v>4.7036676887616835</v>
      </c>
      <c r="R172" s="104">
        <v>5.4025375311916921</v>
      </c>
      <c r="S172" s="104">
        <v>6.172182669251165</v>
      </c>
      <c r="T172" s="104">
        <v>6.6102618670307391</v>
      </c>
      <c r="U172" s="104">
        <v>7.4822808938194383</v>
      </c>
      <c r="V172" s="104">
        <v>8.5438895256479377</v>
      </c>
      <c r="W172" s="104">
        <v>8.5645846258511753</v>
      </c>
      <c r="X172" s="104">
        <v>8.1756088871528743</v>
      </c>
      <c r="Y172" s="104">
        <v>7.4049861095117091</v>
      </c>
      <c r="DA172" s="132" t="s">
        <v>1901</v>
      </c>
    </row>
    <row r="173" spans="1:105" ht="12" customHeight="1" x14ac:dyDescent="0.25">
      <c r="A173" s="108" t="s">
        <v>53</v>
      </c>
      <c r="B173" s="98">
        <v>0.16856232640278143</v>
      </c>
      <c r="C173" s="98">
        <v>0.16730548696889941</v>
      </c>
      <c r="D173" s="98">
        <v>0.33981403921563791</v>
      </c>
      <c r="E173" s="98">
        <v>0.5467361724632086</v>
      </c>
      <c r="F173" s="98">
        <v>0.65076096564736063</v>
      </c>
      <c r="G173" s="98">
        <v>0.99368365729061658</v>
      </c>
      <c r="H173" s="98">
        <v>1.0353637263144018</v>
      </c>
      <c r="I173" s="98">
        <v>0.98267250948874874</v>
      </c>
      <c r="J173" s="98">
        <v>0.92260169507890044</v>
      </c>
      <c r="K173" s="98">
        <v>0.96179044928124324</v>
      </c>
      <c r="L173" s="98">
        <v>0.77477160217026142</v>
      </c>
      <c r="M173" s="98">
        <v>0.81293023121333374</v>
      </c>
      <c r="N173" s="98">
        <v>0.55027602647047891</v>
      </c>
      <c r="O173" s="98">
        <v>0.13701582116252345</v>
      </c>
      <c r="P173" s="98">
        <v>6.4751820664401188E-2</v>
      </c>
      <c r="Q173" s="98">
        <v>0.20275980781224032</v>
      </c>
      <c r="R173" s="98">
        <v>0.34217261176033087</v>
      </c>
      <c r="S173" s="98">
        <v>0.65050121703776287</v>
      </c>
      <c r="T173" s="98">
        <v>0.55251891646978935</v>
      </c>
      <c r="U173" s="98">
        <v>0.50124359513454897</v>
      </c>
      <c r="V173" s="98">
        <v>0.72308592044367703</v>
      </c>
      <c r="W173" s="98">
        <v>0.54655524695814361</v>
      </c>
      <c r="X173" s="98">
        <v>0.42098932372607073</v>
      </c>
      <c r="Y173" s="98">
        <v>0.15878669447069604</v>
      </c>
      <c r="DA173" s="63" t="s">
        <v>1902</v>
      </c>
    </row>
    <row r="174" spans="1:105" ht="12" customHeight="1" x14ac:dyDescent="0.25">
      <c r="A174" s="115" t="s">
        <v>52</v>
      </c>
      <c r="B174" s="33">
        <v>1.0025593518329463</v>
      </c>
      <c r="C174" s="33">
        <v>1.1108109001395599</v>
      </c>
      <c r="D174" s="33">
        <v>1.408674776721615</v>
      </c>
      <c r="E174" s="33">
        <v>1.6847598825927961</v>
      </c>
      <c r="F174" s="33">
        <v>2.1267566920524024</v>
      </c>
      <c r="G174" s="33">
        <v>2.5197271850487697</v>
      </c>
      <c r="H174" s="33">
        <v>3.0021717400537176</v>
      </c>
      <c r="I174" s="33">
        <v>3.6361964005163903</v>
      </c>
      <c r="J174" s="33">
        <v>3.5881615650220815</v>
      </c>
      <c r="K174" s="33">
        <v>3.7350899423579897</v>
      </c>
      <c r="L174" s="33">
        <v>3.4746342035446665</v>
      </c>
      <c r="M174" s="33">
        <v>3.5738223809117633</v>
      </c>
      <c r="N174" s="33">
        <v>3.5422435674800883</v>
      </c>
      <c r="O174" s="33">
        <v>3.7314076241971206</v>
      </c>
      <c r="P174" s="33">
        <v>4.0378293563146608</v>
      </c>
      <c r="Q174" s="33">
        <v>4.5009078809494429</v>
      </c>
      <c r="R174" s="33">
        <v>5.0603649194313611</v>
      </c>
      <c r="S174" s="33">
        <v>5.5216814522134019</v>
      </c>
      <c r="T174" s="33">
        <v>6.0577429505609501</v>
      </c>
      <c r="U174" s="33">
        <v>6.981037298684889</v>
      </c>
      <c r="V174" s="33">
        <v>7.8208036052042615</v>
      </c>
      <c r="W174" s="33">
        <v>8.018029378893031</v>
      </c>
      <c r="X174" s="33">
        <v>7.7546195634268029</v>
      </c>
      <c r="Y174" s="33">
        <v>7.2461994150410129</v>
      </c>
      <c r="DA174" s="60" t="s">
        <v>1903</v>
      </c>
    </row>
    <row r="175" spans="1:105" ht="12" customHeight="1" x14ac:dyDescent="0.25">
      <c r="A175" s="121" t="s">
        <v>54</v>
      </c>
      <c r="B175" s="122">
        <v>0.41923367122576455</v>
      </c>
      <c r="C175" s="122">
        <v>0.5188028888363877</v>
      </c>
      <c r="D175" s="122">
        <v>0.66114438939242948</v>
      </c>
      <c r="E175" s="122">
        <v>0.79250474570743457</v>
      </c>
      <c r="F175" s="122">
        <v>0.96273072926443115</v>
      </c>
      <c r="G175" s="122">
        <v>1.0805023662748783</v>
      </c>
      <c r="H175" s="122">
        <v>1.1469966110591607</v>
      </c>
      <c r="I175" s="122">
        <v>1.126706485241586</v>
      </c>
      <c r="J175" s="122">
        <v>1.0420270645561023</v>
      </c>
      <c r="K175" s="122">
        <v>1.087955717028374</v>
      </c>
      <c r="L175" s="122">
        <v>0.9591569182541676</v>
      </c>
      <c r="M175" s="122">
        <v>1.0422998951246993</v>
      </c>
      <c r="N175" s="122">
        <v>0.90161023236706184</v>
      </c>
      <c r="O175" s="122">
        <v>0.98042983361574398</v>
      </c>
      <c r="P175" s="122">
        <v>1.1706598171516096</v>
      </c>
      <c r="Q175" s="122">
        <v>1.23959305240449</v>
      </c>
      <c r="R175" s="122">
        <v>1.3625103532336427</v>
      </c>
      <c r="S175" s="122">
        <v>1.564811814140685</v>
      </c>
      <c r="T175" s="122">
        <v>1.6040645480177478</v>
      </c>
      <c r="U175" s="122">
        <v>2.141095649534333</v>
      </c>
      <c r="V175" s="122">
        <v>2.4686310540111895</v>
      </c>
      <c r="W175" s="122">
        <v>2.4884926288093663</v>
      </c>
      <c r="X175" s="122">
        <v>2.2687537387340582</v>
      </c>
      <c r="Y175" s="122">
        <v>1.9067591684113592</v>
      </c>
      <c r="DA175" s="130" t="s">
        <v>1904</v>
      </c>
    </row>
    <row r="176" spans="1:105" ht="12" customHeight="1" x14ac:dyDescent="0.25">
      <c r="A176" s="97" t="s">
        <v>50</v>
      </c>
      <c r="B176" s="98">
        <v>0.30876768760401102</v>
      </c>
      <c r="C176" s="98">
        <v>0.34483836689546921</v>
      </c>
      <c r="D176" s="98">
        <v>0.41727270459775651</v>
      </c>
      <c r="E176" s="98">
        <v>0.5084652161063431</v>
      </c>
      <c r="F176" s="98">
        <v>0.59944710467830231</v>
      </c>
      <c r="G176" s="98">
        <v>0.66864437378589081</v>
      </c>
      <c r="H176" s="98">
        <v>0.70609618564485455</v>
      </c>
      <c r="I176" s="98">
        <v>0.72609558807290653</v>
      </c>
      <c r="J176" s="98">
        <v>0.67325543879577709</v>
      </c>
      <c r="K176" s="98">
        <v>0.68235357697639765</v>
      </c>
      <c r="L176" s="98">
        <v>0.60725467069643824</v>
      </c>
      <c r="M176" s="98">
        <v>0.64078680439850411</v>
      </c>
      <c r="N176" s="98">
        <v>0.60837939082958448</v>
      </c>
      <c r="O176" s="98">
        <v>0.61839384397616115</v>
      </c>
      <c r="P176" s="98">
        <v>0.63793156752041635</v>
      </c>
      <c r="Q176" s="98">
        <v>0.71110495006158736</v>
      </c>
      <c r="R176" s="98">
        <v>0.77750812686478954</v>
      </c>
      <c r="S176" s="98">
        <v>0.84579825866722613</v>
      </c>
      <c r="T176" s="98">
        <v>0.91739909553009813</v>
      </c>
      <c r="U176" s="98">
        <v>1.1639141965386854</v>
      </c>
      <c r="V176" s="98">
        <v>1.2149488273353788</v>
      </c>
      <c r="W176" s="98">
        <v>1.2862210278233808</v>
      </c>
      <c r="X176" s="98">
        <v>1.2065667689643809</v>
      </c>
      <c r="Y176" s="98">
        <v>1.1347913779834817</v>
      </c>
      <c r="DA176" s="63" t="s">
        <v>1905</v>
      </c>
    </row>
    <row r="177" spans="1:105" ht="12" customHeight="1" x14ac:dyDescent="0.25">
      <c r="A177" s="109" t="s">
        <v>120</v>
      </c>
      <c r="B177" s="33">
        <v>0.11046598362175351</v>
      </c>
      <c r="C177" s="33">
        <v>0.17396452194091847</v>
      </c>
      <c r="D177" s="33">
        <v>0.243871684794673</v>
      </c>
      <c r="E177" s="33">
        <v>0.28403952960109152</v>
      </c>
      <c r="F177" s="33">
        <v>0.36328362458612884</v>
      </c>
      <c r="G177" s="33">
        <v>0.41185799248898747</v>
      </c>
      <c r="H177" s="33">
        <v>0.44090042541430619</v>
      </c>
      <c r="I177" s="33">
        <v>0.40061089716867959</v>
      </c>
      <c r="J177" s="33">
        <v>0.36877162576032507</v>
      </c>
      <c r="K177" s="33">
        <v>0.40560214005197648</v>
      </c>
      <c r="L177" s="33">
        <v>0.35190224755772936</v>
      </c>
      <c r="M177" s="33">
        <v>0.40151309072619523</v>
      </c>
      <c r="N177" s="33">
        <v>0.29323084153747742</v>
      </c>
      <c r="O177" s="33">
        <v>0.36203598963958283</v>
      </c>
      <c r="P177" s="33">
        <v>0.53272824963119325</v>
      </c>
      <c r="Q177" s="33">
        <v>0.52848810234290267</v>
      </c>
      <c r="R177" s="33">
        <v>0.58500222636885302</v>
      </c>
      <c r="S177" s="33">
        <v>0.71901355547345891</v>
      </c>
      <c r="T177" s="33">
        <v>0.68666545248764954</v>
      </c>
      <c r="U177" s="33">
        <v>0.97718145299564751</v>
      </c>
      <c r="V177" s="33">
        <v>1.253682226675811</v>
      </c>
      <c r="W177" s="33">
        <v>1.2022716009859853</v>
      </c>
      <c r="X177" s="33">
        <v>1.0621869697696773</v>
      </c>
      <c r="Y177" s="33">
        <v>0.77196779042787744</v>
      </c>
      <c r="DA177" s="60" t="s">
        <v>1906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1907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 t="str">
        <f>IF(RES_hhdet_tes!B3=0,"",RES_hhdet_tes!B3/RES_hhdet_fec!B3)</f>
        <v/>
      </c>
      <c r="C3" s="119" t="str">
        <f>IF(RES_hhdet_tes!C3=0,"",RES_hhdet_tes!C3/RES_hhdet_fec!C3)</f>
        <v/>
      </c>
      <c r="D3" s="119" t="str">
        <f>IF(RES_hhdet_tes!D3=0,"",RES_hhdet_tes!D3/RES_hhdet_fec!D3)</f>
        <v/>
      </c>
      <c r="E3" s="119" t="str">
        <f>IF(RES_hhdet_tes!E3=0,"",RES_hhdet_tes!E3/RES_hhdet_fec!E3)</f>
        <v/>
      </c>
      <c r="F3" s="119" t="str">
        <f>IF(RES_hhdet_tes!F3=0,"",RES_hhdet_tes!F3/RES_hhdet_fec!F3)</f>
        <v/>
      </c>
      <c r="G3" s="119" t="str">
        <f>IF(RES_hhdet_tes!G3=0,"",RES_hhdet_tes!G3/RES_hhdet_fec!G3)</f>
        <v/>
      </c>
      <c r="H3" s="119" t="str">
        <f>IF(RES_hhdet_tes!H3=0,"",RES_hhdet_tes!H3/RES_hhdet_fec!H3)</f>
        <v/>
      </c>
      <c r="I3" s="119" t="str">
        <f>IF(RES_hhdet_tes!I3=0,"",RES_hhdet_tes!I3/RES_hhdet_fec!I3)</f>
        <v/>
      </c>
      <c r="J3" s="119" t="str">
        <f>IF(RES_hhdet_tes!J3=0,"",RES_hhdet_tes!J3/RES_hhdet_fec!J3)</f>
        <v/>
      </c>
      <c r="K3" s="119" t="str">
        <f>IF(RES_hhdet_tes!K3=0,"",RES_hhdet_tes!K3/RES_hhdet_fec!K3)</f>
        <v/>
      </c>
      <c r="L3" s="119" t="str">
        <f>IF(RES_hhdet_tes!L3=0,"",RES_hhdet_tes!L3/RES_hhdet_fec!L3)</f>
        <v/>
      </c>
      <c r="M3" s="119" t="str">
        <f>IF(RES_hhdet_tes!M3=0,"",RES_hhdet_tes!M3/RES_hhdet_fec!M3)</f>
        <v/>
      </c>
      <c r="N3" s="119" t="str">
        <f>IF(RES_hhdet_tes!N3=0,"",RES_hhdet_tes!N3/RES_hhdet_fec!N3)</f>
        <v/>
      </c>
      <c r="O3" s="119" t="str">
        <f>IF(RES_hhdet_tes!O3=0,"",RES_hhdet_tes!O3/RES_hhdet_fec!O3)</f>
        <v/>
      </c>
      <c r="P3" s="119" t="str">
        <f>IF(RES_hhdet_tes!P3=0,"",RES_hhdet_tes!P3/RES_hhdet_fec!P3)</f>
        <v/>
      </c>
      <c r="Q3" s="119" t="str">
        <f>IF(RES_hhdet_tes!Q3=0,"",RES_hhdet_tes!Q3/RES_hhdet_fec!Q3)</f>
        <v/>
      </c>
      <c r="R3" s="119" t="str">
        <f>IF(RES_hhdet_tes!R3=0,"",RES_hhdet_tes!R3/RES_hhdet_fec!R3)</f>
        <v/>
      </c>
      <c r="S3" s="119" t="str">
        <f>IF(RES_hhdet_tes!S3=0,"",RES_hhdet_tes!S3/RES_hhdet_fec!S3)</f>
        <v/>
      </c>
      <c r="T3" s="119" t="str">
        <f>IF(RES_hhdet_tes!T3=0,"",RES_hhdet_tes!T3/RES_hhdet_fec!T3)</f>
        <v/>
      </c>
      <c r="U3" s="119" t="str">
        <f>IF(RES_hhdet_tes!U3=0,"",RES_hhdet_tes!U3/RES_hhdet_fec!U3)</f>
        <v/>
      </c>
      <c r="V3" s="119" t="str">
        <f>IF(RES_hhdet_tes!V3=0,"",RES_hhdet_tes!V3/RES_hhdet_fec!V3)</f>
        <v/>
      </c>
      <c r="W3" s="119" t="str">
        <f>IF(RES_hhdet_tes!W3=0,"",RES_hhdet_tes!W3/RES_hhdet_fec!W3)</f>
        <v/>
      </c>
      <c r="X3" s="119" t="str">
        <f>IF(RES_hhdet_tes!X3=0,"",RES_hhdet_tes!X3/RES_hhdet_fec!X3)</f>
        <v/>
      </c>
      <c r="Y3" s="119" t="str">
        <f>IF(RES_hhdet_tes!Y3=0,"",RES_hhdet_tes!Y3/RES_hhdet_fec!Y3)</f>
        <v/>
      </c>
      <c r="DA3" s="129" t="s">
        <v>1908</v>
      </c>
    </row>
    <row r="4" spans="1:105" ht="12.95" customHeight="1" x14ac:dyDescent="0.25">
      <c r="A4" s="121" t="s">
        <v>57</v>
      </c>
      <c r="B4" s="124" t="str">
        <f>IF(RES_hhdet_tes!B4=0,"",RES_hhdet_tes!B4/RES_hhdet_fec!B4)</f>
        <v/>
      </c>
      <c r="C4" s="124" t="str">
        <f>IF(RES_hhdet_tes!C4=0,"",RES_hhdet_tes!C4/RES_hhdet_fec!C4)</f>
        <v/>
      </c>
      <c r="D4" s="124" t="str">
        <f>IF(RES_hhdet_tes!D4=0,"",RES_hhdet_tes!D4/RES_hhdet_fec!D4)</f>
        <v/>
      </c>
      <c r="E4" s="124" t="str">
        <f>IF(RES_hhdet_tes!E4=0,"",RES_hhdet_tes!E4/RES_hhdet_fec!E4)</f>
        <v/>
      </c>
      <c r="F4" s="124" t="str">
        <f>IF(RES_hhdet_tes!F4=0,"",RES_hhdet_tes!F4/RES_hhdet_fec!F4)</f>
        <v/>
      </c>
      <c r="G4" s="124" t="str">
        <f>IF(RES_hhdet_tes!G4=0,"",RES_hhdet_tes!G4/RES_hhdet_fec!G4)</f>
        <v/>
      </c>
      <c r="H4" s="124" t="str">
        <f>IF(RES_hhdet_tes!H4=0,"",RES_hhdet_tes!H4/RES_hhdet_fec!H4)</f>
        <v/>
      </c>
      <c r="I4" s="124" t="str">
        <f>IF(RES_hhdet_tes!I4=0,"",RES_hhdet_tes!I4/RES_hhdet_fec!I4)</f>
        <v/>
      </c>
      <c r="J4" s="124" t="str">
        <f>IF(RES_hhdet_tes!J4=0,"",RES_hhdet_tes!J4/RES_hhdet_fec!J4)</f>
        <v/>
      </c>
      <c r="K4" s="124" t="str">
        <f>IF(RES_hhdet_tes!K4=0,"",RES_hhdet_tes!K4/RES_hhdet_fec!K4)</f>
        <v/>
      </c>
      <c r="L4" s="124" t="str">
        <f>IF(RES_hhdet_tes!L4=0,"",RES_hhdet_tes!L4/RES_hhdet_fec!L4)</f>
        <v/>
      </c>
      <c r="M4" s="124" t="str">
        <f>IF(RES_hhdet_tes!M4=0,"",RES_hhdet_tes!M4/RES_hhdet_fec!M4)</f>
        <v/>
      </c>
      <c r="N4" s="124" t="str">
        <f>IF(RES_hhdet_tes!N4=0,"",RES_hhdet_tes!N4/RES_hhdet_fec!N4)</f>
        <v/>
      </c>
      <c r="O4" s="124" t="str">
        <f>IF(RES_hhdet_tes!O4=0,"",RES_hhdet_tes!O4/RES_hhdet_fec!O4)</f>
        <v/>
      </c>
      <c r="P4" s="124" t="str">
        <f>IF(RES_hhdet_tes!P4=0,"",RES_hhdet_tes!P4/RES_hhdet_fec!P4)</f>
        <v/>
      </c>
      <c r="Q4" s="124" t="str">
        <f>IF(RES_hhdet_tes!Q4=0,"",RES_hhdet_tes!Q4/RES_hhdet_fec!Q4)</f>
        <v/>
      </c>
      <c r="R4" s="124" t="str">
        <f>IF(RES_hhdet_tes!R4=0,"",RES_hhdet_tes!R4/RES_hhdet_fec!R4)</f>
        <v/>
      </c>
      <c r="S4" s="124" t="str">
        <f>IF(RES_hhdet_tes!S4=0,"",RES_hhdet_tes!S4/RES_hhdet_fec!S4)</f>
        <v/>
      </c>
      <c r="T4" s="124" t="str">
        <f>IF(RES_hhdet_tes!T4=0,"",RES_hhdet_tes!T4/RES_hhdet_fec!T4)</f>
        <v/>
      </c>
      <c r="U4" s="124" t="str">
        <f>IF(RES_hhdet_tes!U4=0,"",RES_hhdet_tes!U4/RES_hhdet_fec!U4)</f>
        <v/>
      </c>
      <c r="V4" s="124" t="str">
        <f>IF(RES_hhdet_tes!V4=0,"",RES_hhdet_tes!V4/RES_hhdet_fec!V4)</f>
        <v/>
      </c>
      <c r="W4" s="124" t="str">
        <f>IF(RES_hhdet_tes!W4=0,"",RES_hhdet_tes!W4/RES_hhdet_fec!W4)</f>
        <v/>
      </c>
      <c r="X4" s="124" t="str">
        <f>IF(RES_hhdet_tes!X4=0,"",RES_hhdet_tes!X4/RES_hhdet_fec!X4)</f>
        <v/>
      </c>
      <c r="Y4" s="124" t="str">
        <f>IF(RES_hhdet_tes!Y4=0,"",RES_hhdet_tes!Y4/RES_hhdet_fec!Y4)</f>
        <v/>
      </c>
      <c r="DA4" s="130" t="s">
        <v>1909</v>
      </c>
    </row>
    <row r="5" spans="1:105" ht="12" customHeight="1" x14ac:dyDescent="0.25">
      <c r="A5" s="97" t="s">
        <v>51</v>
      </c>
      <c r="B5" s="111" t="str">
        <f>IF(RES_hhdet_tes!B5=0,"",RES_hhdet_tes!B5/RES_hhdet_fec!B5)</f>
        <v/>
      </c>
      <c r="C5" s="111" t="str">
        <f>IF(RES_hhdet_tes!C5=0,"",RES_hhdet_tes!C5/RES_hhdet_fec!C5)</f>
        <v/>
      </c>
      <c r="D5" s="111" t="str">
        <f>IF(RES_hhdet_tes!D5=0,"",RES_hhdet_tes!D5/RES_hhdet_fec!D5)</f>
        <v/>
      </c>
      <c r="E5" s="111" t="str">
        <f>IF(RES_hhdet_tes!E5=0,"",RES_hhdet_tes!E5/RES_hhdet_fec!E5)</f>
        <v/>
      </c>
      <c r="F5" s="111" t="str">
        <f>IF(RES_hhdet_tes!F5=0,"",RES_hhdet_tes!F5/RES_hhdet_fec!F5)</f>
        <v/>
      </c>
      <c r="G5" s="111" t="str">
        <f>IF(RES_hhdet_tes!G5=0,"",RES_hhdet_tes!G5/RES_hhdet_fec!G5)</f>
        <v/>
      </c>
      <c r="H5" s="111" t="str">
        <f>IF(RES_hhdet_tes!H5=0,"",RES_hhdet_tes!H5/RES_hhdet_fec!H5)</f>
        <v/>
      </c>
      <c r="I5" s="111" t="str">
        <f>IF(RES_hhdet_tes!I5=0,"",RES_hhdet_tes!I5/RES_hhdet_fec!I5)</f>
        <v/>
      </c>
      <c r="J5" s="111" t="str">
        <f>IF(RES_hhdet_tes!J5=0,"",RES_hhdet_tes!J5/RES_hhdet_fec!J5)</f>
        <v/>
      </c>
      <c r="K5" s="111" t="str">
        <f>IF(RES_hhdet_tes!K5=0,"",RES_hhdet_tes!K5/RES_hhdet_fec!K5)</f>
        <v/>
      </c>
      <c r="L5" s="111" t="str">
        <f>IF(RES_hhdet_tes!L5=0,"",RES_hhdet_tes!L5/RES_hhdet_fec!L5)</f>
        <v/>
      </c>
      <c r="M5" s="111" t="str">
        <f>IF(RES_hhdet_tes!M5=0,"",RES_hhdet_tes!M5/RES_hhdet_fec!M5)</f>
        <v/>
      </c>
      <c r="N5" s="111" t="str">
        <f>IF(RES_hhdet_tes!N5=0,"",RES_hhdet_tes!N5/RES_hhdet_fec!N5)</f>
        <v/>
      </c>
      <c r="O5" s="111" t="str">
        <f>IF(RES_hhdet_tes!O5=0,"",RES_hhdet_tes!O5/RES_hhdet_fec!O5)</f>
        <v/>
      </c>
      <c r="P5" s="111" t="str">
        <f>IF(RES_hhdet_tes!P5=0,"",RES_hhdet_tes!P5/RES_hhdet_fec!P5)</f>
        <v/>
      </c>
      <c r="Q5" s="111" t="str">
        <f>IF(RES_hhdet_tes!Q5=0,"",RES_hhdet_tes!Q5/RES_hhdet_fec!Q5)</f>
        <v/>
      </c>
      <c r="R5" s="111" t="str">
        <f>IF(RES_hhdet_tes!R5=0,"",RES_hhdet_tes!R5/RES_hhdet_fec!R5)</f>
        <v/>
      </c>
      <c r="S5" s="111" t="str">
        <f>IF(RES_hhdet_tes!S5=0,"",RES_hhdet_tes!S5/RES_hhdet_fec!S5)</f>
        <v/>
      </c>
      <c r="T5" s="111" t="str">
        <f>IF(RES_hhdet_tes!T5=0,"",RES_hhdet_tes!T5/RES_hhdet_fec!T5)</f>
        <v/>
      </c>
      <c r="U5" s="111" t="str">
        <f>IF(RES_hhdet_tes!U5=0,"",RES_hhdet_tes!U5/RES_hhdet_fec!U5)</f>
        <v/>
      </c>
      <c r="V5" s="111" t="str">
        <f>IF(RES_hhdet_tes!V5=0,"",RES_hhdet_tes!V5/RES_hhdet_fec!V5)</f>
        <v/>
      </c>
      <c r="W5" s="111" t="str">
        <f>IF(RES_hhdet_tes!W5=0,"",RES_hhdet_tes!W5/RES_hhdet_fec!W5)</f>
        <v/>
      </c>
      <c r="X5" s="111" t="str">
        <f>IF(RES_hhdet_tes!X5=0,"",RES_hhdet_tes!X5/RES_hhdet_fec!X5)</f>
        <v/>
      </c>
      <c r="Y5" s="111" t="str">
        <f>IF(RES_hhdet_tes!Y5=0,"",RES_hhdet_tes!Y5/RES_hhdet_fec!Y5)</f>
        <v/>
      </c>
      <c r="DA5" s="63" t="s">
        <v>1910</v>
      </c>
    </row>
    <row r="6" spans="1:105" ht="12" customHeight="1" x14ac:dyDescent="0.25">
      <c r="A6" s="97" t="s">
        <v>53</v>
      </c>
      <c r="B6" s="111" t="str">
        <f>IF(RES_hhdet_tes!B6=0,"",RES_hhdet_tes!B6/RES_hhdet_fec!B6)</f>
        <v/>
      </c>
      <c r="C6" s="111" t="str">
        <f>IF(RES_hhdet_tes!C6=0,"",RES_hhdet_tes!C6/RES_hhdet_fec!C6)</f>
        <v/>
      </c>
      <c r="D6" s="111" t="str">
        <f>IF(RES_hhdet_tes!D6=0,"",RES_hhdet_tes!D6/RES_hhdet_fec!D6)</f>
        <v/>
      </c>
      <c r="E6" s="111" t="str">
        <f>IF(RES_hhdet_tes!E6=0,"",RES_hhdet_tes!E6/RES_hhdet_fec!E6)</f>
        <v/>
      </c>
      <c r="F6" s="111" t="str">
        <f>IF(RES_hhdet_tes!F6=0,"",RES_hhdet_tes!F6/RES_hhdet_fec!F6)</f>
        <v/>
      </c>
      <c r="G6" s="111" t="str">
        <f>IF(RES_hhdet_tes!G6=0,"",RES_hhdet_tes!G6/RES_hhdet_fec!G6)</f>
        <v/>
      </c>
      <c r="H6" s="111" t="str">
        <f>IF(RES_hhdet_tes!H6=0,"",RES_hhdet_tes!H6/RES_hhdet_fec!H6)</f>
        <v/>
      </c>
      <c r="I6" s="111" t="str">
        <f>IF(RES_hhdet_tes!I6=0,"",RES_hhdet_tes!I6/RES_hhdet_fec!I6)</f>
        <v/>
      </c>
      <c r="J6" s="111" t="str">
        <f>IF(RES_hhdet_tes!J6=0,"",RES_hhdet_tes!J6/RES_hhdet_fec!J6)</f>
        <v/>
      </c>
      <c r="K6" s="111" t="str">
        <f>IF(RES_hhdet_tes!K6=0,"",RES_hhdet_tes!K6/RES_hhdet_fec!K6)</f>
        <v/>
      </c>
      <c r="L6" s="111" t="str">
        <f>IF(RES_hhdet_tes!L6=0,"",RES_hhdet_tes!L6/RES_hhdet_fec!L6)</f>
        <v/>
      </c>
      <c r="M6" s="111" t="str">
        <f>IF(RES_hhdet_tes!M6=0,"",RES_hhdet_tes!M6/RES_hhdet_fec!M6)</f>
        <v/>
      </c>
      <c r="N6" s="111" t="str">
        <f>IF(RES_hhdet_tes!N6=0,"",RES_hhdet_tes!N6/RES_hhdet_fec!N6)</f>
        <v/>
      </c>
      <c r="O6" s="111" t="str">
        <f>IF(RES_hhdet_tes!O6=0,"",RES_hhdet_tes!O6/RES_hhdet_fec!O6)</f>
        <v/>
      </c>
      <c r="P6" s="111" t="str">
        <f>IF(RES_hhdet_tes!P6=0,"",RES_hhdet_tes!P6/RES_hhdet_fec!P6)</f>
        <v/>
      </c>
      <c r="Q6" s="111" t="str">
        <f>IF(RES_hhdet_tes!Q6=0,"",RES_hhdet_tes!Q6/RES_hhdet_fec!Q6)</f>
        <v/>
      </c>
      <c r="R6" s="111" t="str">
        <f>IF(RES_hhdet_tes!R6=0,"",RES_hhdet_tes!R6/RES_hhdet_fec!R6)</f>
        <v/>
      </c>
      <c r="S6" s="111" t="str">
        <f>IF(RES_hhdet_tes!S6=0,"",RES_hhdet_tes!S6/RES_hhdet_fec!S6)</f>
        <v/>
      </c>
      <c r="T6" s="111" t="str">
        <f>IF(RES_hhdet_tes!T6=0,"",RES_hhdet_tes!T6/RES_hhdet_fec!T6)</f>
        <v/>
      </c>
      <c r="U6" s="111" t="str">
        <f>IF(RES_hhdet_tes!U6=0,"",RES_hhdet_tes!U6/RES_hhdet_fec!U6)</f>
        <v/>
      </c>
      <c r="V6" s="111" t="str">
        <f>IF(RES_hhdet_tes!V6=0,"",RES_hhdet_tes!V6/RES_hhdet_fec!V6)</f>
        <v/>
      </c>
      <c r="W6" s="111" t="str">
        <f>IF(RES_hhdet_tes!W6=0,"",RES_hhdet_tes!W6/RES_hhdet_fec!W6)</f>
        <v/>
      </c>
      <c r="X6" s="111" t="str">
        <f>IF(RES_hhdet_tes!X6=0,"",RES_hhdet_tes!X6/RES_hhdet_fec!X6)</f>
        <v/>
      </c>
      <c r="Y6" s="111" t="str">
        <f>IF(RES_hhdet_tes!Y6=0,"",RES_hhdet_tes!Y6/RES_hhdet_fec!Y6)</f>
        <v/>
      </c>
      <c r="DA6" s="63" t="s">
        <v>1911</v>
      </c>
    </row>
    <row r="7" spans="1:105" ht="12.95" customHeight="1" x14ac:dyDescent="0.25">
      <c r="A7" s="121" t="s">
        <v>92</v>
      </c>
      <c r="B7" s="124" t="str">
        <f>IF(RES_hhdet_tes!B7=0,"",RES_hhdet_tes!B7/RES_hhdet_fec!B7)</f>
        <v/>
      </c>
      <c r="C7" s="124" t="str">
        <f>IF(RES_hhdet_tes!C7=0,"",RES_hhdet_tes!C7/RES_hhdet_fec!C7)</f>
        <v/>
      </c>
      <c r="D7" s="124" t="str">
        <f>IF(RES_hhdet_tes!D7=0,"",RES_hhdet_tes!D7/RES_hhdet_fec!D7)</f>
        <v/>
      </c>
      <c r="E7" s="124" t="str">
        <f>IF(RES_hhdet_tes!E7=0,"",RES_hhdet_tes!E7/RES_hhdet_fec!E7)</f>
        <v/>
      </c>
      <c r="F7" s="124" t="str">
        <f>IF(RES_hhdet_tes!F7=0,"",RES_hhdet_tes!F7/RES_hhdet_fec!F7)</f>
        <v/>
      </c>
      <c r="G7" s="124" t="str">
        <f>IF(RES_hhdet_tes!G7=0,"",RES_hhdet_tes!G7/RES_hhdet_fec!G7)</f>
        <v/>
      </c>
      <c r="H7" s="124" t="str">
        <f>IF(RES_hhdet_tes!H7=0,"",RES_hhdet_tes!H7/RES_hhdet_fec!H7)</f>
        <v/>
      </c>
      <c r="I7" s="124" t="str">
        <f>IF(RES_hhdet_tes!I7=0,"",RES_hhdet_tes!I7/RES_hhdet_fec!I7)</f>
        <v/>
      </c>
      <c r="J7" s="124" t="str">
        <f>IF(RES_hhdet_tes!J7=0,"",RES_hhdet_tes!J7/RES_hhdet_fec!J7)</f>
        <v/>
      </c>
      <c r="K7" s="124" t="str">
        <f>IF(RES_hhdet_tes!K7=0,"",RES_hhdet_tes!K7/RES_hhdet_fec!K7)</f>
        <v/>
      </c>
      <c r="L7" s="124" t="str">
        <f>IF(RES_hhdet_tes!L7=0,"",RES_hhdet_tes!L7/RES_hhdet_fec!L7)</f>
        <v/>
      </c>
      <c r="M7" s="124" t="str">
        <f>IF(RES_hhdet_tes!M7=0,"",RES_hhdet_tes!M7/RES_hhdet_fec!M7)</f>
        <v/>
      </c>
      <c r="N7" s="124" t="str">
        <f>IF(RES_hhdet_tes!N7=0,"",RES_hhdet_tes!N7/RES_hhdet_fec!N7)</f>
        <v/>
      </c>
      <c r="O7" s="124" t="str">
        <f>IF(RES_hhdet_tes!O7=0,"",RES_hhdet_tes!O7/RES_hhdet_fec!O7)</f>
        <v/>
      </c>
      <c r="P7" s="124" t="str">
        <f>IF(RES_hhdet_tes!P7=0,"",RES_hhdet_tes!P7/RES_hhdet_fec!P7)</f>
        <v/>
      </c>
      <c r="Q7" s="124" t="str">
        <f>IF(RES_hhdet_tes!Q7=0,"",RES_hhdet_tes!Q7/RES_hhdet_fec!Q7)</f>
        <v/>
      </c>
      <c r="R7" s="124" t="str">
        <f>IF(RES_hhdet_tes!R7=0,"",RES_hhdet_tes!R7/RES_hhdet_fec!R7)</f>
        <v/>
      </c>
      <c r="S7" s="124" t="str">
        <f>IF(RES_hhdet_tes!S7=0,"",RES_hhdet_tes!S7/RES_hhdet_fec!S7)</f>
        <v/>
      </c>
      <c r="T7" s="124" t="str">
        <f>IF(RES_hhdet_tes!T7=0,"",RES_hhdet_tes!T7/RES_hhdet_fec!T7)</f>
        <v/>
      </c>
      <c r="U7" s="124" t="str">
        <f>IF(RES_hhdet_tes!U7=0,"",RES_hhdet_tes!U7/RES_hhdet_fec!U7)</f>
        <v/>
      </c>
      <c r="V7" s="124" t="str">
        <f>IF(RES_hhdet_tes!V7=0,"",RES_hhdet_tes!V7/RES_hhdet_fec!V7)</f>
        <v/>
      </c>
      <c r="W7" s="124" t="str">
        <f>IF(RES_hhdet_tes!W7=0,"",RES_hhdet_tes!W7/RES_hhdet_fec!W7)</f>
        <v/>
      </c>
      <c r="X7" s="124" t="str">
        <f>IF(RES_hhdet_tes!X7=0,"",RES_hhdet_tes!X7/RES_hhdet_fec!X7)</f>
        <v/>
      </c>
      <c r="Y7" s="124" t="str">
        <f>IF(RES_hhdet_tes!Y7=0,"",RES_hhdet_tes!Y7/RES_hhdet_fec!Y7)</f>
        <v/>
      </c>
      <c r="DA7" s="130" t="s">
        <v>1912</v>
      </c>
    </row>
    <row r="8" spans="1:105" ht="12" customHeight="1" x14ac:dyDescent="0.25">
      <c r="A8" s="97" t="s">
        <v>53</v>
      </c>
      <c r="B8" s="111" t="str">
        <f>IF(RES_hhdet_tes!B8=0,"",RES_hhdet_tes!B8/RES_hhdet_fec!B8)</f>
        <v/>
      </c>
      <c r="C8" s="111" t="str">
        <f>IF(RES_hhdet_tes!C8=0,"",RES_hhdet_tes!C8/RES_hhdet_fec!C8)</f>
        <v/>
      </c>
      <c r="D8" s="111" t="str">
        <f>IF(RES_hhdet_tes!D8=0,"",RES_hhdet_tes!D8/RES_hhdet_fec!D8)</f>
        <v/>
      </c>
      <c r="E8" s="111" t="str">
        <f>IF(RES_hhdet_tes!E8=0,"",RES_hhdet_tes!E8/RES_hhdet_fec!E8)</f>
        <v/>
      </c>
      <c r="F8" s="111" t="str">
        <f>IF(RES_hhdet_tes!F8=0,"",RES_hhdet_tes!F8/RES_hhdet_fec!F8)</f>
        <v/>
      </c>
      <c r="G8" s="111" t="str">
        <f>IF(RES_hhdet_tes!G8=0,"",RES_hhdet_tes!G8/RES_hhdet_fec!G8)</f>
        <v/>
      </c>
      <c r="H8" s="111" t="str">
        <f>IF(RES_hhdet_tes!H8=0,"",RES_hhdet_tes!H8/RES_hhdet_fec!H8)</f>
        <v/>
      </c>
      <c r="I8" s="111" t="str">
        <f>IF(RES_hhdet_tes!I8=0,"",RES_hhdet_tes!I8/RES_hhdet_fec!I8)</f>
        <v/>
      </c>
      <c r="J8" s="111" t="str">
        <f>IF(RES_hhdet_tes!J8=0,"",RES_hhdet_tes!J8/RES_hhdet_fec!J8)</f>
        <v/>
      </c>
      <c r="K8" s="111" t="str">
        <f>IF(RES_hhdet_tes!K8=0,"",RES_hhdet_tes!K8/RES_hhdet_fec!K8)</f>
        <v/>
      </c>
      <c r="L8" s="111" t="str">
        <f>IF(RES_hhdet_tes!L8=0,"",RES_hhdet_tes!L8/RES_hhdet_fec!L8)</f>
        <v/>
      </c>
      <c r="M8" s="111" t="str">
        <f>IF(RES_hhdet_tes!M8=0,"",RES_hhdet_tes!M8/RES_hhdet_fec!M8)</f>
        <v/>
      </c>
      <c r="N8" s="111" t="str">
        <f>IF(RES_hhdet_tes!N8=0,"",RES_hhdet_tes!N8/RES_hhdet_fec!N8)</f>
        <v/>
      </c>
      <c r="O8" s="111" t="str">
        <f>IF(RES_hhdet_tes!O8=0,"",RES_hhdet_tes!O8/RES_hhdet_fec!O8)</f>
        <v/>
      </c>
      <c r="P8" s="111" t="str">
        <f>IF(RES_hhdet_tes!P8=0,"",RES_hhdet_tes!P8/RES_hhdet_fec!P8)</f>
        <v/>
      </c>
      <c r="Q8" s="111" t="str">
        <f>IF(RES_hhdet_tes!Q8=0,"",RES_hhdet_tes!Q8/RES_hhdet_fec!Q8)</f>
        <v/>
      </c>
      <c r="R8" s="111" t="str">
        <f>IF(RES_hhdet_tes!R8=0,"",RES_hhdet_tes!R8/RES_hhdet_fec!R8)</f>
        <v/>
      </c>
      <c r="S8" s="111" t="str">
        <f>IF(RES_hhdet_tes!S8=0,"",RES_hhdet_tes!S8/RES_hhdet_fec!S8)</f>
        <v/>
      </c>
      <c r="T8" s="111" t="str">
        <f>IF(RES_hhdet_tes!T8=0,"",RES_hhdet_tes!T8/RES_hhdet_fec!T8)</f>
        <v/>
      </c>
      <c r="U8" s="111" t="str">
        <f>IF(RES_hhdet_tes!U8=0,"",RES_hhdet_tes!U8/RES_hhdet_fec!U8)</f>
        <v/>
      </c>
      <c r="V8" s="111" t="str">
        <f>IF(RES_hhdet_tes!V8=0,"",RES_hhdet_tes!V8/RES_hhdet_fec!V8)</f>
        <v/>
      </c>
      <c r="W8" s="111" t="str">
        <f>IF(RES_hhdet_tes!W8=0,"",RES_hhdet_tes!W8/RES_hhdet_fec!W8)</f>
        <v/>
      </c>
      <c r="X8" s="111" t="str">
        <f>IF(RES_hhdet_tes!X8=0,"",RES_hhdet_tes!X8/RES_hhdet_fec!X8)</f>
        <v/>
      </c>
      <c r="Y8" s="111" t="str">
        <f>IF(RES_hhdet_tes!Y8=0,"",RES_hhdet_tes!Y8/RES_hhdet_fec!Y8)</f>
        <v/>
      </c>
      <c r="DA8" s="63" t="s">
        <v>1913</v>
      </c>
    </row>
    <row r="9" spans="1:105" ht="12" customHeight="1" x14ac:dyDescent="0.25">
      <c r="A9" s="121" t="s">
        <v>55</v>
      </c>
      <c r="B9" s="124" t="str">
        <f>IF(RES_hhdet_tes!B9=0,"",RES_hhdet_tes!B9/RES_hhdet_fec!B9)</f>
        <v/>
      </c>
      <c r="C9" s="124" t="str">
        <f>IF(RES_hhdet_tes!C9=0,"",RES_hhdet_tes!C9/RES_hhdet_fec!C9)</f>
        <v/>
      </c>
      <c r="D9" s="124" t="str">
        <f>IF(RES_hhdet_tes!D9=0,"",RES_hhdet_tes!D9/RES_hhdet_fec!D9)</f>
        <v/>
      </c>
      <c r="E9" s="124" t="str">
        <f>IF(RES_hhdet_tes!E9=0,"",RES_hhdet_tes!E9/RES_hhdet_fec!E9)</f>
        <v/>
      </c>
      <c r="F9" s="124" t="str">
        <f>IF(RES_hhdet_tes!F9=0,"",RES_hhdet_tes!F9/RES_hhdet_fec!F9)</f>
        <v/>
      </c>
      <c r="G9" s="124" t="str">
        <f>IF(RES_hhdet_tes!G9=0,"",RES_hhdet_tes!G9/RES_hhdet_fec!G9)</f>
        <v/>
      </c>
      <c r="H9" s="124" t="str">
        <f>IF(RES_hhdet_tes!H9=0,"",RES_hhdet_tes!H9/RES_hhdet_fec!H9)</f>
        <v/>
      </c>
      <c r="I9" s="124" t="str">
        <f>IF(RES_hhdet_tes!I9=0,"",RES_hhdet_tes!I9/RES_hhdet_fec!I9)</f>
        <v/>
      </c>
      <c r="J9" s="124" t="str">
        <f>IF(RES_hhdet_tes!J9=0,"",RES_hhdet_tes!J9/RES_hhdet_fec!J9)</f>
        <v/>
      </c>
      <c r="K9" s="124" t="str">
        <f>IF(RES_hhdet_tes!K9=0,"",RES_hhdet_tes!K9/RES_hhdet_fec!K9)</f>
        <v/>
      </c>
      <c r="L9" s="124" t="str">
        <f>IF(RES_hhdet_tes!L9=0,"",RES_hhdet_tes!L9/RES_hhdet_fec!L9)</f>
        <v/>
      </c>
      <c r="M9" s="124" t="str">
        <f>IF(RES_hhdet_tes!M9=0,"",RES_hhdet_tes!M9/RES_hhdet_fec!M9)</f>
        <v/>
      </c>
      <c r="N9" s="124" t="str">
        <f>IF(RES_hhdet_tes!N9=0,"",RES_hhdet_tes!N9/RES_hhdet_fec!N9)</f>
        <v/>
      </c>
      <c r="O9" s="124" t="str">
        <f>IF(RES_hhdet_tes!O9=0,"",RES_hhdet_tes!O9/RES_hhdet_fec!O9)</f>
        <v/>
      </c>
      <c r="P9" s="124" t="str">
        <f>IF(RES_hhdet_tes!P9=0,"",RES_hhdet_tes!P9/RES_hhdet_fec!P9)</f>
        <v/>
      </c>
      <c r="Q9" s="124" t="str">
        <f>IF(RES_hhdet_tes!Q9=0,"",RES_hhdet_tes!Q9/RES_hhdet_fec!Q9)</f>
        <v/>
      </c>
      <c r="R9" s="124" t="str">
        <f>IF(RES_hhdet_tes!R9=0,"",RES_hhdet_tes!R9/RES_hhdet_fec!R9)</f>
        <v/>
      </c>
      <c r="S9" s="124" t="str">
        <f>IF(RES_hhdet_tes!S9=0,"",RES_hhdet_tes!S9/RES_hhdet_fec!S9)</f>
        <v/>
      </c>
      <c r="T9" s="124" t="str">
        <f>IF(RES_hhdet_tes!T9=0,"",RES_hhdet_tes!T9/RES_hhdet_fec!T9)</f>
        <v/>
      </c>
      <c r="U9" s="124" t="str">
        <f>IF(RES_hhdet_tes!U9=0,"",RES_hhdet_tes!U9/RES_hhdet_fec!U9)</f>
        <v/>
      </c>
      <c r="V9" s="124" t="str">
        <f>IF(RES_hhdet_tes!V9=0,"",RES_hhdet_tes!V9/RES_hhdet_fec!V9)</f>
        <v/>
      </c>
      <c r="W9" s="124" t="str">
        <f>IF(RES_hhdet_tes!W9=0,"",RES_hhdet_tes!W9/RES_hhdet_fec!W9)</f>
        <v/>
      </c>
      <c r="X9" s="124" t="str">
        <f>IF(RES_hhdet_tes!X9=0,"",RES_hhdet_tes!X9/RES_hhdet_fec!X9)</f>
        <v/>
      </c>
      <c r="Y9" s="124" t="str">
        <f>IF(RES_hhdet_tes!Y9=0,"",RES_hhdet_tes!Y9/RES_hhdet_fec!Y9)</f>
        <v/>
      </c>
      <c r="DA9" s="130" t="s">
        <v>1914</v>
      </c>
    </row>
    <row r="10" spans="1:105" ht="12" customHeight="1" x14ac:dyDescent="0.25">
      <c r="A10" s="97" t="s">
        <v>143</v>
      </c>
      <c r="B10" s="111" t="str">
        <f>IF(RES_hhdet_tes!B10=0,"",RES_hhdet_tes!B10/RES_hhdet_fec!B10)</f>
        <v/>
      </c>
      <c r="C10" s="111" t="str">
        <f>IF(RES_hhdet_tes!C10=0,"",RES_hhdet_tes!C10/RES_hhdet_fec!C10)</f>
        <v/>
      </c>
      <c r="D10" s="111" t="str">
        <f>IF(RES_hhdet_tes!D10=0,"",RES_hhdet_tes!D10/RES_hhdet_fec!D10)</f>
        <v/>
      </c>
      <c r="E10" s="111" t="str">
        <f>IF(RES_hhdet_tes!E10=0,"",RES_hhdet_tes!E10/RES_hhdet_fec!E10)</f>
        <v/>
      </c>
      <c r="F10" s="111" t="str">
        <f>IF(RES_hhdet_tes!F10=0,"",RES_hhdet_tes!F10/RES_hhdet_fec!F10)</f>
        <v/>
      </c>
      <c r="G10" s="111" t="str">
        <f>IF(RES_hhdet_tes!G10=0,"",RES_hhdet_tes!G10/RES_hhdet_fec!G10)</f>
        <v/>
      </c>
      <c r="H10" s="111" t="str">
        <f>IF(RES_hhdet_tes!H10=0,"",RES_hhdet_tes!H10/RES_hhdet_fec!H10)</f>
        <v/>
      </c>
      <c r="I10" s="111" t="str">
        <f>IF(RES_hhdet_tes!I10=0,"",RES_hhdet_tes!I10/RES_hhdet_fec!I10)</f>
        <v/>
      </c>
      <c r="J10" s="111" t="str">
        <f>IF(RES_hhdet_tes!J10=0,"",RES_hhdet_tes!J10/RES_hhdet_fec!J10)</f>
        <v/>
      </c>
      <c r="K10" s="111" t="str">
        <f>IF(RES_hhdet_tes!K10=0,"",RES_hhdet_tes!K10/RES_hhdet_fec!K10)</f>
        <v/>
      </c>
      <c r="L10" s="111" t="str">
        <f>IF(RES_hhdet_tes!L10=0,"",RES_hhdet_tes!L10/RES_hhdet_fec!L10)</f>
        <v/>
      </c>
      <c r="M10" s="111" t="str">
        <f>IF(RES_hhdet_tes!M10=0,"",RES_hhdet_tes!M10/RES_hhdet_fec!M10)</f>
        <v/>
      </c>
      <c r="N10" s="111" t="str">
        <f>IF(RES_hhdet_tes!N10=0,"",RES_hhdet_tes!N10/RES_hhdet_fec!N10)</f>
        <v/>
      </c>
      <c r="O10" s="111" t="str">
        <f>IF(RES_hhdet_tes!O10=0,"",RES_hhdet_tes!O10/RES_hhdet_fec!O10)</f>
        <v/>
      </c>
      <c r="P10" s="111" t="str">
        <f>IF(RES_hhdet_tes!P10=0,"",RES_hhdet_tes!P10/RES_hhdet_fec!P10)</f>
        <v/>
      </c>
      <c r="Q10" s="111" t="str">
        <f>IF(RES_hhdet_tes!Q10=0,"",RES_hhdet_tes!Q10/RES_hhdet_fec!Q10)</f>
        <v/>
      </c>
      <c r="R10" s="111" t="str">
        <f>IF(RES_hhdet_tes!R10=0,"",RES_hhdet_tes!R10/RES_hhdet_fec!R10)</f>
        <v/>
      </c>
      <c r="S10" s="111" t="str">
        <f>IF(RES_hhdet_tes!S10=0,"",RES_hhdet_tes!S10/RES_hhdet_fec!S10)</f>
        <v/>
      </c>
      <c r="T10" s="111" t="str">
        <f>IF(RES_hhdet_tes!T10=0,"",RES_hhdet_tes!T10/RES_hhdet_fec!T10)</f>
        <v/>
      </c>
      <c r="U10" s="111" t="str">
        <f>IF(RES_hhdet_tes!U10=0,"",RES_hhdet_tes!U10/RES_hhdet_fec!U10)</f>
        <v/>
      </c>
      <c r="V10" s="111" t="str">
        <f>IF(RES_hhdet_tes!V10=0,"",RES_hhdet_tes!V10/RES_hhdet_fec!V10)</f>
        <v/>
      </c>
      <c r="W10" s="111" t="str">
        <f>IF(RES_hhdet_tes!W10=0,"",RES_hhdet_tes!W10/RES_hhdet_fec!W10)</f>
        <v/>
      </c>
      <c r="X10" s="111" t="str">
        <f>IF(RES_hhdet_tes!X10=0,"",RES_hhdet_tes!X10/RES_hhdet_fec!X10)</f>
        <v/>
      </c>
      <c r="Y10" s="111" t="str">
        <f>IF(RES_hhdet_tes!Y10=0,"",RES_hhdet_tes!Y10/RES_hhdet_fec!Y10)</f>
        <v/>
      </c>
      <c r="DA10" s="63" t="s">
        <v>1915</v>
      </c>
    </row>
    <row r="11" spans="1:105" ht="12" customHeight="1" x14ac:dyDescent="0.25">
      <c r="A11" s="97" t="s">
        <v>124</v>
      </c>
      <c r="B11" s="111" t="str">
        <f>IF(RES_hhdet_tes!B11=0,"",RES_hhdet_tes!B11/RES_hhdet_fec!B11)</f>
        <v/>
      </c>
      <c r="C11" s="111" t="str">
        <f>IF(RES_hhdet_tes!C11=0,"",RES_hhdet_tes!C11/RES_hhdet_fec!C11)</f>
        <v/>
      </c>
      <c r="D11" s="111" t="str">
        <f>IF(RES_hhdet_tes!D11=0,"",RES_hhdet_tes!D11/RES_hhdet_fec!D11)</f>
        <v/>
      </c>
      <c r="E11" s="111" t="str">
        <f>IF(RES_hhdet_tes!E11=0,"",RES_hhdet_tes!E11/RES_hhdet_fec!E11)</f>
        <v/>
      </c>
      <c r="F11" s="111" t="str">
        <f>IF(RES_hhdet_tes!F11=0,"",RES_hhdet_tes!F11/RES_hhdet_fec!F11)</f>
        <v/>
      </c>
      <c r="G11" s="111" t="str">
        <f>IF(RES_hhdet_tes!G11=0,"",RES_hhdet_tes!G11/RES_hhdet_fec!G11)</f>
        <v/>
      </c>
      <c r="H11" s="111" t="str">
        <f>IF(RES_hhdet_tes!H11=0,"",RES_hhdet_tes!H11/RES_hhdet_fec!H11)</f>
        <v/>
      </c>
      <c r="I11" s="111" t="str">
        <f>IF(RES_hhdet_tes!I11=0,"",RES_hhdet_tes!I11/RES_hhdet_fec!I11)</f>
        <v/>
      </c>
      <c r="J11" s="111" t="str">
        <f>IF(RES_hhdet_tes!J11=0,"",RES_hhdet_tes!J11/RES_hhdet_fec!J11)</f>
        <v/>
      </c>
      <c r="K11" s="111" t="str">
        <f>IF(RES_hhdet_tes!K11=0,"",RES_hhdet_tes!K11/RES_hhdet_fec!K11)</f>
        <v/>
      </c>
      <c r="L11" s="111" t="str">
        <f>IF(RES_hhdet_tes!L11=0,"",RES_hhdet_tes!L11/RES_hhdet_fec!L11)</f>
        <v/>
      </c>
      <c r="M11" s="111" t="str">
        <f>IF(RES_hhdet_tes!M11=0,"",RES_hhdet_tes!M11/RES_hhdet_fec!M11)</f>
        <v/>
      </c>
      <c r="N11" s="111" t="str">
        <f>IF(RES_hhdet_tes!N11=0,"",RES_hhdet_tes!N11/RES_hhdet_fec!N11)</f>
        <v/>
      </c>
      <c r="O11" s="111" t="str">
        <f>IF(RES_hhdet_tes!O11=0,"",RES_hhdet_tes!O11/RES_hhdet_fec!O11)</f>
        <v/>
      </c>
      <c r="P11" s="111" t="str">
        <f>IF(RES_hhdet_tes!P11=0,"",RES_hhdet_tes!P11/RES_hhdet_fec!P11)</f>
        <v/>
      </c>
      <c r="Q11" s="111" t="str">
        <f>IF(RES_hhdet_tes!Q11=0,"",RES_hhdet_tes!Q11/RES_hhdet_fec!Q11)</f>
        <v/>
      </c>
      <c r="R11" s="111" t="str">
        <f>IF(RES_hhdet_tes!R11=0,"",RES_hhdet_tes!R11/RES_hhdet_fec!R11)</f>
        <v/>
      </c>
      <c r="S11" s="111" t="str">
        <f>IF(RES_hhdet_tes!S11=0,"",RES_hhdet_tes!S11/RES_hhdet_fec!S11)</f>
        <v/>
      </c>
      <c r="T11" s="111" t="str">
        <f>IF(RES_hhdet_tes!T11=0,"",RES_hhdet_tes!T11/RES_hhdet_fec!T11)</f>
        <v/>
      </c>
      <c r="U11" s="111" t="str">
        <f>IF(RES_hhdet_tes!U11=0,"",RES_hhdet_tes!U11/RES_hhdet_fec!U11)</f>
        <v/>
      </c>
      <c r="V11" s="111" t="str">
        <f>IF(RES_hhdet_tes!V11=0,"",RES_hhdet_tes!V11/RES_hhdet_fec!V11)</f>
        <v/>
      </c>
      <c r="W11" s="111" t="str">
        <f>IF(RES_hhdet_tes!W11=0,"",RES_hhdet_tes!W11/RES_hhdet_fec!W11)</f>
        <v/>
      </c>
      <c r="X11" s="111" t="str">
        <f>IF(RES_hhdet_tes!X11=0,"",RES_hhdet_tes!X11/RES_hhdet_fec!X11)</f>
        <v/>
      </c>
      <c r="Y11" s="111" t="str">
        <f>IF(RES_hhdet_tes!Y11=0,"",RES_hhdet_tes!Y11/RES_hhdet_fec!Y11)</f>
        <v/>
      </c>
      <c r="DA11" s="63" t="s">
        <v>1916</v>
      </c>
    </row>
    <row r="12" spans="1:105" ht="12" customHeight="1" x14ac:dyDescent="0.25">
      <c r="A12" s="97" t="s">
        <v>123</v>
      </c>
      <c r="B12" s="111" t="str">
        <f>IF(RES_hhdet_tes!B12=0,"",RES_hhdet_tes!B12/RES_hhdet_fec!B12)</f>
        <v/>
      </c>
      <c r="C12" s="111" t="str">
        <f>IF(RES_hhdet_tes!C12=0,"",RES_hhdet_tes!C12/RES_hhdet_fec!C12)</f>
        <v/>
      </c>
      <c r="D12" s="111" t="str">
        <f>IF(RES_hhdet_tes!D12=0,"",RES_hhdet_tes!D12/RES_hhdet_fec!D12)</f>
        <v/>
      </c>
      <c r="E12" s="111" t="str">
        <f>IF(RES_hhdet_tes!E12=0,"",RES_hhdet_tes!E12/RES_hhdet_fec!E12)</f>
        <v/>
      </c>
      <c r="F12" s="111" t="str">
        <f>IF(RES_hhdet_tes!F12=0,"",RES_hhdet_tes!F12/RES_hhdet_fec!F12)</f>
        <v/>
      </c>
      <c r="G12" s="111" t="str">
        <f>IF(RES_hhdet_tes!G12=0,"",RES_hhdet_tes!G12/RES_hhdet_fec!G12)</f>
        <v/>
      </c>
      <c r="H12" s="111" t="str">
        <f>IF(RES_hhdet_tes!H12=0,"",RES_hhdet_tes!H12/RES_hhdet_fec!H12)</f>
        <v/>
      </c>
      <c r="I12" s="111" t="str">
        <f>IF(RES_hhdet_tes!I12=0,"",RES_hhdet_tes!I12/RES_hhdet_fec!I12)</f>
        <v/>
      </c>
      <c r="J12" s="111" t="str">
        <f>IF(RES_hhdet_tes!J12=0,"",RES_hhdet_tes!J12/RES_hhdet_fec!J12)</f>
        <v/>
      </c>
      <c r="K12" s="111" t="str">
        <f>IF(RES_hhdet_tes!K12=0,"",RES_hhdet_tes!K12/RES_hhdet_fec!K12)</f>
        <v/>
      </c>
      <c r="L12" s="111" t="str">
        <f>IF(RES_hhdet_tes!L12=0,"",RES_hhdet_tes!L12/RES_hhdet_fec!L12)</f>
        <v/>
      </c>
      <c r="M12" s="111" t="str">
        <f>IF(RES_hhdet_tes!M12=0,"",RES_hhdet_tes!M12/RES_hhdet_fec!M12)</f>
        <v/>
      </c>
      <c r="N12" s="111" t="str">
        <f>IF(RES_hhdet_tes!N12=0,"",RES_hhdet_tes!N12/RES_hhdet_fec!N12)</f>
        <v/>
      </c>
      <c r="O12" s="111" t="str">
        <f>IF(RES_hhdet_tes!O12=0,"",RES_hhdet_tes!O12/RES_hhdet_fec!O12)</f>
        <v/>
      </c>
      <c r="P12" s="111" t="str">
        <f>IF(RES_hhdet_tes!P12=0,"",RES_hhdet_tes!P12/RES_hhdet_fec!P12)</f>
        <v/>
      </c>
      <c r="Q12" s="111" t="str">
        <f>IF(RES_hhdet_tes!Q12=0,"",RES_hhdet_tes!Q12/RES_hhdet_fec!Q12)</f>
        <v/>
      </c>
      <c r="R12" s="111" t="str">
        <f>IF(RES_hhdet_tes!R12=0,"",RES_hhdet_tes!R12/RES_hhdet_fec!R12)</f>
        <v/>
      </c>
      <c r="S12" s="111" t="str">
        <f>IF(RES_hhdet_tes!S12=0,"",RES_hhdet_tes!S12/RES_hhdet_fec!S12)</f>
        <v/>
      </c>
      <c r="T12" s="111" t="str">
        <f>IF(RES_hhdet_tes!T12=0,"",RES_hhdet_tes!T12/RES_hhdet_fec!T12)</f>
        <v/>
      </c>
      <c r="U12" s="111" t="str">
        <f>IF(RES_hhdet_tes!U12=0,"",RES_hhdet_tes!U12/RES_hhdet_fec!U12)</f>
        <v/>
      </c>
      <c r="V12" s="111" t="str">
        <f>IF(RES_hhdet_tes!V12=0,"",RES_hhdet_tes!V12/RES_hhdet_fec!V12)</f>
        <v/>
      </c>
      <c r="W12" s="111" t="str">
        <f>IF(RES_hhdet_tes!W12=0,"",RES_hhdet_tes!W12/RES_hhdet_fec!W12)</f>
        <v/>
      </c>
      <c r="X12" s="111" t="str">
        <f>IF(RES_hhdet_tes!X12=0,"",RES_hhdet_tes!X12/RES_hhdet_fec!X12)</f>
        <v/>
      </c>
      <c r="Y12" s="111" t="str">
        <f>IF(RES_hhdet_tes!Y12=0,"",RES_hhdet_tes!Y12/RES_hhdet_fec!Y12)</f>
        <v/>
      </c>
      <c r="DA12" s="63" t="s">
        <v>1917</v>
      </c>
    </row>
    <row r="13" spans="1:105" ht="12" customHeight="1" x14ac:dyDescent="0.25">
      <c r="A13" s="100" t="s">
        <v>50</v>
      </c>
      <c r="B13" s="112" t="str">
        <f>IF(RES_hhdet_tes!B13=0,"",RES_hhdet_tes!B13/RES_hhdet_fec!B13)</f>
        <v/>
      </c>
      <c r="C13" s="112" t="str">
        <f>IF(RES_hhdet_tes!C13=0,"",RES_hhdet_tes!C13/RES_hhdet_fec!C13)</f>
        <v/>
      </c>
      <c r="D13" s="112" t="str">
        <f>IF(RES_hhdet_tes!D13=0,"",RES_hhdet_tes!D13/RES_hhdet_fec!D13)</f>
        <v/>
      </c>
      <c r="E13" s="112" t="str">
        <f>IF(RES_hhdet_tes!E13=0,"",RES_hhdet_tes!E13/RES_hhdet_fec!E13)</f>
        <v/>
      </c>
      <c r="F13" s="112" t="str">
        <f>IF(RES_hhdet_tes!F13=0,"",RES_hhdet_tes!F13/RES_hhdet_fec!F13)</f>
        <v/>
      </c>
      <c r="G13" s="112" t="str">
        <f>IF(RES_hhdet_tes!G13=0,"",RES_hhdet_tes!G13/RES_hhdet_fec!G13)</f>
        <v/>
      </c>
      <c r="H13" s="112" t="str">
        <f>IF(RES_hhdet_tes!H13=0,"",RES_hhdet_tes!H13/RES_hhdet_fec!H13)</f>
        <v/>
      </c>
      <c r="I13" s="112" t="str">
        <f>IF(RES_hhdet_tes!I13=0,"",RES_hhdet_tes!I13/RES_hhdet_fec!I13)</f>
        <v/>
      </c>
      <c r="J13" s="112" t="str">
        <f>IF(RES_hhdet_tes!J13=0,"",RES_hhdet_tes!J13/RES_hhdet_fec!J13)</f>
        <v/>
      </c>
      <c r="K13" s="112" t="str">
        <f>IF(RES_hhdet_tes!K13=0,"",RES_hhdet_tes!K13/RES_hhdet_fec!K13)</f>
        <v/>
      </c>
      <c r="L13" s="112" t="str">
        <f>IF(RES_hhdet_tes!L13=0,"",RES_hhdet_tes!L13/RES_hhdet_fec!L13)</f>
        <v/>
      </c>
      <c r="M13" s="112" t="str">
        <f>IF(RES_hhdet_tes!M13=0,"",RES_hhdet_tes!M13/RES_hhdet_fec!M13)</f>
        <v/>
      </c>
      <c r="N13" s="112" t="str">
        <f>IF(RES_hhdet_tes!N13=0,"",RES_hhdet_tes!N13/RES_hhdet_fec!N13)</f>
        <v/>
      </c>
      <c r="O13" s="112" t="str">
        <f>IF(RES_hhdet_tes!O13=0,"",RES_hhdet_tes!O13/RES_hhdet_fec!O13)</f>
        <v/>
      </c>
      <c r="P13" s="112" t="str">
        <f>IF(RES_hhdet_tes!P13=0,"",RES_hhdet_tes!P13/RES_hhdet_fec!P13)</f>
        <v/>
      </c>
      <c r="Q13" s="112" t="str">
        <f>IF(RES_hhdet_tes!Q13=0,"",RES_hhdet_tes!Q13/RES_hhdet_fec!Q13)</f>
        <v/>
      </c>
      <c r="R13" s="112" t="str">
        <f>IF(RES_hhdet_tes!R13=0,"",RES_hhdet_tes!R13/RES_hhdet_fec!R13)</f>
        <v/>
      </c>
      <c r="S13" s="112" t="str">
        <f>IF(RES_hhdet_tes!S13=0,"",RES_hhdet_tes!S13/RES_hhdet_fec!S13)</f>
        <v/>
      </c>
      <c r="T13" s="112" t="str">
        <f>IF(RES_hhdet_tes!T13=0,"",RES_hhdet_tes!T13/RES_hhdet_fec!T13)</f>
        <v/>
      </c>
      <c r="U13" s="112" t="str">
        <f>IF(RES_hhdet_tes!U13=0,"",RES_hhdet_tes!U13/RES_hhdet_fec!U13)</f>
        <v/>
      </c>
      <c r="V13" s="112" t="str">
        <f>IF(RES_hhdet_tes!V13=0,"",RES_hhdet_tes!V13/RES_hhdet_fec!V13)</f>
        <v/>
      </c>
      <c r="W13" s="112" t="str">
        <f>IF(RES_hhdet_tes!W13=0,"",RES_hhdet_tes!W13/RES_hhdet_fec!W13)</f>
        <v/>
      </c>
      <c r="X13" s="112" t="str">
        <f>IF(RES_hhdet_tes!X13=0,"",RES_hhdet_tes!X13/RES_hhdet_fec!X13)</f>
        <v/>
      </c>
      <c r="Y13" s="112" t="str">
        <f>IF(RES_hhdet_tes!Y13=0,"",RES_hhdet_tes!Y13/RES_hhdet_fec!Y13)</f>
        <v/>
      </c>
      <c r="DA13" s="131" t="s">
        <v>1918</v>
      </c>
    </row>
    <row r="14" spans="1:105" ht="12" customHeight="1" x14ac:dyDescent="0.25">
      <c r="A14" s="103" t="s">
        <v>52</v>
      </c>
      <c r="B14" s="113" t="str">
        <f>IF(RES_hhdet_tes!B14=0,"",RES_hhdet_tes!B14/RES_hhdet_fec!B14)</f>
        <v/>
      </c>
      <c r="C14" s="113" t="str">
        <f>IF(RES_hhdet_tes!C14=0,"",RES_hhdet_tes!C14/RES_hhdet_fec!C14)</f>
        <v/>
      </c>
      <c r="D14" s="113" t="str">
        <f>IF(RES_hhdet_tes!D14=0,"",RES_hhdet_tes!D14/RES_hhdet_fec!D14)</f>
        <v/>
      </c>
      <c r="E14" s="113" t="str">
        <f>IF(RES_hhdet_tes!E14=0,"",RES_hhdet_tes!E14/RES_hhdet_fec!E14)</f>
        <v/>
      </c>
      <c r="F14" s="113" t="str">
        <f>IF(RES_hhdet_tes!F14=0,"",RES_hhdet_tes!F14/RES_hhdet_fec!F14)</f>
        <v/>
      </c>
      <c r="G14" s="113" t="str">
        <f>IF(RES_hhdet_tes!G14=0,"",RES_hhdet_tes!G14/RES_hhdet_fec!G14)</f>
        <v/>
      </c>
      <c r="H14" s="113" t="str">
        <f>IF(RES_hhdet_tes!H14=0,"",RES_hhdet_tes!H14/RES_hhdet_fec!H14)</f>
        <v/>
      </c>
      <c r="I14" s="113" t="str">
        <f>IF(RES_hhdet_tes!I14=0,"",RES_hhdet_tes!I14/RES_hhdet_fec!I14)</f>
        <v/>
      </c>
      <c r="J14" s="113" t="str">
        <f>IF(RES_hhdet_tes!J14=0,"",RES_hhdet_tes!J14/RES_hhdet_fec!J14)</f>
        <v/>
      </c>
      <c r="K14" s="113" t="str">
        <f>IF(RES_hhdet_tes!K14=0,"",RES_hhdet_tes!K14/RES_hhdet_fec!K14)</f>
        <v/>
      </c>
      <c r="L14" s="113" t="str">
        <f>IF(RES_hhdet_tes!L14=0,"",RES_hhdet_tes!L14/RES_hhdet_fec!L14)</f>
        <v/>
      </c>
      <c r="M14" s="113" t="str">
        <f>IF(RES_hhdet_tes!M14=0,"",RES_hhdet_tes!M14/RES_hhdet_fec!M14)</f>
        <v/>
      </c>
      <c r="N14" s="113" t="str">
        <f>IF(RES_hhdet_tes!N14=0,"",RES_hhdet_tes!N14/RES_hhdet_fec!N14)</f>
        <v/>
      </c>
      <c r="O14" s="113" t="str">
        <f>IF(RES_hhdet_tes!O14=0,"",RES_hhdet_tes!O14/RES_hhdet_fec!O14)</f>
        <v/>
      </c>
      <c r="P14" s="113" t="str">
        <f>IF(RES_hhdet_tes!P14=0,"",RES_hhdet_tes!P14/RES_hhdet_fec!P14)</f>
        <v/>
      </c>
      <c r="Q14" s="113" t="str">
        <f>IF(RES_hhdet_tes!Q14=0,"",RES_hhdet_tes!Q14/RES_hhdet_fec!Q14)</f>
        <v/>
      </c>
      <c r="R14" s="113" t="str">
        <f>IF(RES_hhdet_tes!R14=0,"",RES_hhdet_tes!R14/RES_hhdet_fec!R14)</f>
        <v/>
      </c>
      <c r="S14" s="113" t="str">
        <f>IF(RES_hhdet_tes!S14=0,"",RES_hhdet_tes!S14/RES_hhdet_fec!S14)</f>
        <v/>
      </c>
      <c r="T14" s="113" t="str">
        <f>IF(RES_hhdet_tes!T14=0,"",RES_hhdet_tes!T14/RES_hhdet_fec!T14)</f>
        <v/>
      </c>
      <c r="U14" s="113" t="str">
        <f>IF(RES_hhdet_tes!U14=0,"",RES_hhdet_tes!U14/RES_hhdet_fec!U14)</f>
        <v/>
      </c>
      <c r="V14" s="113" t="str">
        <f>IF(RES_hhdet_tes!V14=0,"",RES_hhdet_tes!V14/RES_hhdet_fec!V14)</f>
        <v/>
      </c>
      <c r="W14" s="113" t="str">
        <f>IF(RES_hhdet_tes!W14=0,"",RES_hhdet_tes!W14/RES_hhdet_fec!W14)</f>
        <v/>
      </c>
      <c r="X14" s="113" t="str">
        <f>IF(RES_hhdet_tes!X14=0,"",RES_hhdet_tes!X14/RES_hhdet_fec!X14)</f>
        <v/>
      </c>
      <c r="Y14" s="113" t="str">
        <f>IF(RES_hhdet_tes!Y14=0,"",RES_hhdet_tes!Y14/RES_hhdet_fec!Y14)</f>
        <v/>
      </c>
      <c r="DA14" s="132" t="s">
        <v>1919</v>
      </c>
    </row>
    <row r="15" spans="1:105" ht="12" customHeight="1" x14ac:dyDescent="0.25">
      <c r="A15" s="106" t="s">
        <v>122</v>
      </c>
      <c r="B15" s="112" t="str">
        <f>IF(RES_hhdet_tes!B15=0,"",RES_hhdet_tes!B15/RES_hhdet_fec!B15)</f>
        <v/>
      </c>
      <c r="C15" s="112" t="str">
        <f>IF(RES_hhdet_tes!C15=0,"",RES_hhdet_tes!C15/RES_hhdet_fec!C15)</f>
        <v/>
      </c>
      <c r="D15" s="112" t="str">
        <f>IF(RES_hhdet_tes!D15=0,"",RES_hhdet_tes!D15/RES_hhdet_fec!D15)</f>
        <v/>
      </c>
      <c r="E15" s="112" t="str">
        <f>IF(RES_hhdet_tes!E15=0,"",RES_hhdet_tes!E15/RES_hhdet_fec!E15)</f>
        <v/>
      </c>
      <c r="F15" s="112" t="str">
        <f>IF(RES_hhdet_tes!F15=0,"",RES_hhdet_tes!F15/RES_hhdet_fec!F15)</f>
        <v/>
      </c>
      <c r="G15" s="112" t="str">
        <f>IF(RES_hhdet_tes!G15=0,"",RES_hhdet_tes!G15/RES_hhdet_fec!G15)</f>
        <v/>
      </c>
      <c r="H15" s="112" t="str">
        <f>IF(RES_hhdet_tes!H15=0,"",RES_hhdet_tes!H15/RES_hhdet_fec!H15)</f>
        <v/>
      </c>
      <c r="I15" s="112" t="str">
        <f>IF(RES_hhdet_tes!I15=0,"",RES_hhdet_tes!I15/RES_hhdet_fec!I15)</f>
        <v/>
      </c>
      <c r="J15" s="112" t="str">
        <f>IF(RES_hhdet_tes!J15=0,"",RES_hhdet_tes!J15/RES_hhdet_fec!J15)</f>
        <v/>
      </c>
      <c r="K15" s="112" t="str">
        <f>IF(RES_hhdet_tes!K15=0,"",RES_hhdet_tes!K15/RES_hhdet_fec!K15)</f>
        <v/>
      </c>
      <c r="L15" s="112" t="str">
        <f>IF(RES_hhdet_tes!L15=0,"",RES_hhdet_tes!L15/RES_hhdet_fec!L15)</f>
        <v/>
      </c>
      <c r="M15" s="112" t="str">
        <f>IF(RES_hhdet_tes!M15=0,"",RES_hhdet_tes!M15/RES_hhdet_fec!M15)</f>
        <v/>
      </c>
      <c r="N15" s="112" t="str">
        <f>IF(RES_hhdet_tes!N15=0,"",RES_hhdet_tes!N15/RES_hhdet_fec!N15)</f>
        <v/>
      </c>
      <c r="O15" s="112" t="str">
        <f>IF(RES_hhdet_tes!O15=0,"",RES_hhdet_tes!O15/RES_hhdet_fec!O15)</f>
        <v/>
      </c>
      <c r="P15" s="112" t="str">
        <f>IF(RES_hhdet_tes!P15=0,"",RES_hhdet_tes!P15/RES_hhdet_fec!P15)</f>
        <v/>
      </c>
      <c r="Q15" s="112" t="str">
        <f>IF(RES_hhdet_tes!Q15=0,"",RES_hhdet_tes!Q15/RES_hhdet_fec!Q15)</f>
        <v/>
      </c>
      <c r="R15" s="112" t="str">
        <f>IF(RES_hhdet_tes!R15=0,"",RES_hhdet_tes!R15/RES_hhdet_fec!R15)</f>
        <v/>
      </c>
      <c r="S15" s="112" t="str">
        <f>IF(RES_hhdet_tes!S15=0,"",RES_hhdet_tes!S15/RES_hhdet_fec!S15)</f>
        <v/>
      </c>
      <c r="T15" s="112" t="str">
        <f>IF(RES_hhdet_tes!T15=0,"",RES_hhdet_tes!T15/RES_hhdet_fec!T15)</f>
        <v/>
      </c>
      <c r="U15" s="112" t="str">
        <f>IF(RES_hhdet_tes!U15=0,"",RES_hhdet_tes!U15/RES_hhdet_fec!U15)</f>
        <v/>
      </c>
      <c r="V15" s="112" t="str">
        <f>IF(RES_hhdet_tes!V15=0,"",RES_hhdet_tes!V15/RES_hhdet_fec!V15)</f>
        <v/>
      </c>
      <c r="W15" s="112" t="str">
        <f>IF(RES_hhdet_tes!W15=0,"",RES_hhdet_tes!W15/RES_hhdet_fec!W15)</f>
        <v/>
      </c>
      <c r="X15" s="112" t="str">
        <f>IF(RES_hhdet_tes!X15=0,"",RES_hhdet_tes!X15/RES_hhdet_fec!X15)</f>
        <v/>
      </c>
      <c r="Y15" s="112" t="str">
        <f>IF(RES_hhdet_tes!Y15=0,"",RES_hhdet_tes!Y15/RES_hhdet_fec!Y15)</f>
        <v/>
      </c>
      <c r="DA15" s="131" t="s">
        <v>1920</v>
      </c>
    </row>
    <row r="16" spans="1:105" ht="12" customHeight="1" x14ac:dyDescent="0.25">
      <c r="A16" s="107" t="s">
        <v>121</v>
      </c>
      <c r="B16" s="113" t="str">
        <f>IF(RES_hhdet_tes!B16=0,"",RES_hhdet_tes!B16/RES_hhdet_fec!B16)</f>
        <v/>
      </c>
      <c r="C16" s="113" t="str">
        <f>IF(RES_hhdet_tes!C16=0,"",RES_hhdet_tes!C16/RES_hhdet_fec!C16)</f>
        <v/>
      </c>
      <c r="D16" s="113" t="str">
        <f>IF(RES_hhdet_tes!D16=0,"",RES_hhdet_tes!D16/RES_hhdet_fec!D16)</f>
        <v/>
      </c>
      <c r="E16" s="113" t="str">
        <f>IF(RES_hhdet_tes!E16=0,"",RES_hhdet_tes!E16/RES_hhdet_fec!E16)</f>
        <v/>
      </c>
      <c r="F16" s="113" t="str">
        <f>IF(RES_hhdet_tes!F16=0,"",RES_hhdet_tes!F16/RES_hhdet_fec!F16)</f>
        <v/>
      </c>
      <c r="G16" s="113" t="str">
        <f>IF(RES_hhdet_tes!G16=0,"",RES_hhdet_tes!G16/RES_hhdet_fec!G16)</f>
        <v/>
      </c>
      <c r="H16" s="113" t="str">
        <f>IF(RES_hhdet_tes!H16=0,"",RES_hhdet_tes!H16/RES_hhdet_fec!H16)</f>
        <v/>
      </c>
      <c r="I16" s="113" t="str">
        <f>IF(RES_hhdet_tes!I16=0,"",RES_hhdet_tes!I16/RES_hhdet_fec!I16)</f>
        <v/>
      </c>
      <c r="J16" s="113" t="str">
        <f>IF(RES_hhdet_tes!J16=0,"",RES_hhdet_tes!J16/RES_hhdet_fec!J16)</f>
        <v/>
      </c>
      <c r="K16" s="113" t="str">
        <f>IF(RES_hhdet_tes!K16=0,"",RES_hhdet_tes!K16/RES_hhdet_fec!K16)</f>
        <v/>
      </c>
      <c r="L16" s="113" t="str">
        <f>IF(RES_hhdet_tes!L16=0,"",RES_hhdet_tes!L16/RES_hhdet_fec!L16)</f>
        <v/>
      </c>
      <c r="M16" s="113" t="str">
        <f>IF(RES_hhdet_tes!M16=0,"",RES_hhdet_tes!M16/RES_hhdet_fec!M16)</f>
        <v/>
      </c>
      <c r="N16" s="113" t="str">
        <f>IF(RES_hhdet_tes!N16=0,"",RES_hhdet_tes!N16/RES_hhdet_fec!N16)</f>
        <v/>
      </c>
      <c r="O16" s="113" t="str">
        <f>IF(RES_hhdet_tes!O16=0,"",RES_hhdet_tes!O16/RES_hhdet_fec!O16)</f>
        <v/>
      </c>
      <c r="P16" s="113" t="str">
        <f>IF(RES_hhdet_tes!P16=0,"",RES_hhdet_tes!P16/RES_hhdet_fec!P16)</f>
        <v/>
      </c>
      <c r="Q16" s="113" t="str">
        <f>IF(RES_hhdet_tes!Q16=0,"",RES_hhdet_tes!Q16/RES_hhdet_fec!Q16)</f>
        <v/>
      </c>
      <c r="R16" s="113" t="str">
        <f>IF(RES_hhdet_tes!R16=0,"",RES_hhdet_tes!R16/RES_hhdet_fec!R16)</f>
        <v/>
      </c>
      <c r="S16" s="113" t="str">
        <f>IF(RES_hhdet_tes!S16=0,"",RES_hhdet_tes!S16/RES_hhdet_fec!S16)</f>
        <v/>
      </c>
      <c r="T16" s="113" t="str">
        <f>IF(RES_hhdet_tes!T16=0,"",RES_hhdet_tes!T16/RES_hhdet_fec!T16)</f>
        <v/>
      </c>
      <c r="U16" s="113" t="str">
        <f>IF(RES_hhdet_tes!U16=0,"",RES_hhdet_tes!U16/RES_hhdet_fec!U16)</f>
        <v/>
      </c>
      <c r="V16" s="113" t="str">
        <f>IF(RES_hhdet_tes!V16=0,"",RES_hhdet_tes!V16/RES_hhdet_fec!V16)</f>
        <v/>
      </c>
      <c r="W16" s="113" t="str">
        <f>IF(RES_hhdet_tes!W16=0,"",RES_hhdet_tes!W16/RES_hhdet_fec!W16)</f>
        <v/>
      </c>
      <c r="X16" s="113" t="str">
        <f>IF(RES_hhdet_tes!X16=0,"",RES_hhdet_tes!X16/RES_hhdet_fec!X16)</f>
        <v/>
      </c>
      <c r="Y16" s="113" t="str">
        <f>IF(RES_hhdet_tes!Y16=0,"",RES_hhdet_tes!Y16/RES_hhdet_fec!Y16)</f>
        <v/>
      </c>
      <c r="DA16" s="132" t="s">
        <v>1921</v>
      </c>
    </row>
    <row r="17" spans="1:105" ht="12" customHeight="1" x14ac:dyDescent="0.25">
      <c r="A17" s="108" t="s">
        <v>53</v>
      </c>
      <c r="B17" s="111" t="str">
        <f>IF(RES_hhdet_tes!B17=0,"",RES_hhdet_tes!B17/RES_hhdet_fec!B17)</f>
        <v/>
      </c>
      <c r="C17" s="111" t="str">
        <f>IF(RES_hhdet_tes!C17=0,"",RES_hhdet_tes!C17/RES_hhdet_fec!C17)</f>
        <v/>
      </c>
      <c r="D17" s="111" t="str">
        <f>IF(RES_hhdet_tes!D17=0,"",RES_hhdet_tes!D17/RES_hhdet_fec!D17)</f>
        <v/>
      </c>
      <c r="E17" s="111" t="str">
        <f>IF(RES_hhdet_tes!E17=0,"",RES_hhdet_tes!E17/RES_hhdet_fec!E17)</f>
        <v/>
      </c>
      <c r="F17" s="111" t="str">
        <f>IF(RES_hhdet_tes!F17=0,"",RES_hhdet_tes!F17/RES_hhdet_fec!F17)</f>
        <v/>
      </c>
      <c r="G17" s="111" t="str">
        <f>IF(RES_hhdet_tes!G17=0,"",RES_hhdet_tes!G17/RES_hhdet_fec!G17)</f>
        <v/>
      </c>
      <c r="H17" s="111" t="str">
        <f>IF(RES_hhdet_tes!H17=0,"",RES_hhdet_tes!H17/RES_hhdet_fec!H17)</f>
        <v/>
      </c>
      <c r="I17" s="111" t="str">
        <f>IF(RES_hhdet_tes!I17=0,"",RES_hhdet_tes!I17/RES_hhdet_fec!I17)</f>
        <v/>
      </c>
      <c r="J17" s="111" t="str">
        <f>IF(RES_hhdet_tes!J17=0,"",RES_hhdet_tes!J17/RES_hhdet_fec!J17)</f>
        <v/>
      </c>
      <c r="K17" s="111" t="str">
        <f>IF(RES_hhdet_tes!K17=0,"",RES_hhdet_tes!K17/RES_hhdet_fec!K17)</f>
        <v/>
      </c>
      <c r="L17" s="111" t="str">
        <f>IF(RES_hhdet_tes!L17=0,"",RES_hhdet_tes!L17/RES_hhdet_fec!L17)</f>
        <v/>
      </c>
      <c r="M17" s="111" t="str">
        <f>IF(RES_hhdet_tes!M17=0,"",RES_hhdet_tes!M17/RES_hhdet_fec!M17)</f>
        <v/>
      </c>
      <c r="N17" s="111" t="str">
        <f>IF(RES_hhdet_tes!N17=0,"",RES_hhdet_tes!N17/RES_hhdet_fec!N17)</f>
        <v/>
      </c>
      <c r="O17" s="111" t="str">
        <f>IF(RES_hhdet_tes!O17=0,"",RES_hhdet_tes!O17/RES_hhdet_fec!O17)</f>
        <v/>
      </c>
      <c r="P17" s="111" t="str">
        <f>IF(RES_hhdet_tes!P17=0,"",RES_hhdet_tes!P17/RES_hhdet_fec!P17)</f>
        <v/>
      </c>
      <c r="Q17" s="111" t="str">
        <f>IF(RES_hhdet_tes!Q17=0,"",RES_hhdet_tes!Q17/RES_hhdet_fec!Q17)</f>
        <v/>
      </c>
      <c r="R17" s="111" t="str">
        <f>IF(RES_hhdet_tes!R17=0,"",RES_hhdet_tes!R17/RES_hhdet_fec!R17)</f>
        <v/>
      </c>
      <c r="S17" s="111" t="str">
        <f>IF(RES_hhdet_tes!S17=0,"",RES_hhdet_tes!S17/RES_hhdet_fec!S17)</f>
        <v/>
      </c>
      <c r="T17" s="111" t="str">
        <f>IF(RES_hhdet_tes!T17=0,"",RES_hhdet_tes!T17/RES_hhdet_fec!T17)</f>
        <v/>
      </c>
      <c r="U17" s="111" t="str">
        <f>IF(RES_hhdet_tes!U17=0,"",RES_hhdet_tes!U17/RES_hhdet_fec!U17)</f>
        <v/>
      </c>
      <c r="V17" s="111" t="str">
        <f>IF(RES_hhdet_tes!V17=0,"",RES_hhdet_tes!V17/RES_hhdet_fec!V17)</f>
        <v/>
      </c>
      <c r="W17" s="111" t="str">
        <f>IF(RES_hhdet_tes!W17=0,"",RES_hhdet_tes!W17/RES_hhdet_fec!W17)</f>
        <v/>
      </c>
      <c r="X17" s="111" t="str">
        <f>IF(RES_hhdet_tes!X17=0,"",RES_hhdet_tes!X17/RES_hhdet_fec!X17)</f>
        <v/>
      </c>
      <c r="Y17" s="111" t="str">
        <f>IF(RES_hhdet_tes!Y17=0,"",RES_hhdet_tes!Y17/RES_hhdet_fec!Y17)</f>
        <v/>
      </c>
      <c r="DA17" s="63" t="s">
        <v>1922</v>
      </c>
    </row>
    <row r="18" spans="1:105" ht="12" customHeight="1" x14ac:dyDescent="0.25">
      <c r="A18" s="108" t="s">
        <v>52</v>
      </c>
      <c r="B18" s="111" t="str">
        <f>IF(RES_hhdet_tes!B18=0,"",RES_hhdet_tes!B18/RES_hhdet_fec!B18)</f>
        <v/>
      </c>
      <c r="C18" s="111" t="str">
        <f>IF(RES_hhdet_tes!C18=0,"",RES_hhdet_tes!C18/RES_hhdet_fec!C18)</f>
        <v/>
      </c>
      <c r="D18" s="111" t="str">
        <f>IF(RES_hhdet_tes!D18=0,"",RES_hhdet_tes!D18/RES_hhdet_fec!D18)</f>
        <v/>
      </c>
      <c r="E18" s="111" t="str">
        <f>IF(RES_hhdet_tes!E18=0,"",RES_hhdet_tes!E18/RES_hhdet_fec!E18)</f>
        <v/>
      </c>
      <c r="F18" s="111" t="str">
        <f>IF(RES_hhdet_tes!F18=0,"",RES_hhdet_tes!F18/RES_hhdet_fec!F18)</f>
        <v/>
      </c>
      <c r="G18" s="111" t="str">
        <f>IF(RES_hhdet_tes!G18=0,"",RES_hhdet_tes!G18/RES_hhdet_fec!G18)</f>
        <v/>
      </c>
      <c r="H18" s="111" t="str">
        <f>IF(RES_hhdet_tes!H18=0,"",RES_hhdet_tes!H18/RES_hhdet_fec!H18)</f>
        <v/>
      </c>
      <c r="I18" s="111" t="str">
        <f>IF(RES_hhdet_tes!I18=0,"",RES_hhdet_tes!I18/RES_hhdet_fec!I18)</f>
        <v/>
      </c>
      <c r="J18" s="111" t="str">
        <f>IF(RES_hhdet_tes!J18=0,"",RES_hhdet_tes!J18/RES_hhdet_fec!J18)</f>
        <v/>
      </c>
      <c r="K18" s="111" t="str">
        <f>IF(RES_hhdet_tes!K18=0,"",RES_hhdet_tes!K18/RES_hhdet_fec!K18)</f>
        <v/>
      </c>
      <c r="L18" s="111" t="str">
        <f>IF(RES_hhdet_tes!L18=0,"",RES_hhdet_tes!L18/RES_hhdet_fec!L18)</f>
        <v/>
      </c>
      <c r="M18" s="111" t="str">
        <f>IF(RES_hhdet_tes!M18=0,"",RES_hhdet_tes!M18/RES_hhdet_fec!M18)</f>
        <v/>
      </c>
      <c r="N18" s="111" t="str">
        <f>IF(RES_hhdet_tes!N18=0,"",RES_hhdet_tes!N18/RES_hhdet_fec!N18)</f>
        <v/>
      </c>
      <c r="O18" s="111" t="str">
        <f>IF(RES_hhdet_tes!O18=0,"",RES_hhdet_tes!O18/RES_hhdet_fec!O18)</f>
        <v/>
      </c>
      <c r="P18" s="111" t="str">
        <f>IF(RES_hhdet_tes!P18=0,"",RES_hhdet_tes!P18/RES_hhdet_fec!P18)</f>
        <v/>
      </c>
      <c r="Q18" s="111" t="str">
        <f>IF(RES_hhdet_tes!Q18=0,"",RES_hhdet_tes!Q18/RES_hhdet_fec!Q18)</f>
        <v/>
      </c>
      <c r="R18" s="111" t="str">
        <f>IF(RES_hhdet_tes!R18=0,"",RES_hhdet_tes!R18/RES_hhdet_fec!R18)</f>
        <v/>
      </c>
      <c r="S18" s="111" t="str">
        <f>IF(RES_hhdet_tes!S18=0,"",RES_hhdet_tes!S18/RES_hhdet_fec!S18)</f>
        <v/>
      </c>
      <c r="T18" s="111" t="str">
        <f>IF(RES_hhdet_tes!T18=0,"",RES_hhdet_tes!T18/RES_hhdet_fec!T18)</f>
        <v/>
      </c>
      <c r="U18" s="111" t="str">
        <f>IF(RES_hhdet_tes!U18=0,"",RES_hhdet_tes!U18/RES_hhdet_fec!U18)</f>
        <v/>
      </c>
      <c r="V18" s="111" t="str">
        <f>IF(RES_hhdet_tes!V18=0,"",RES_hhdet_tes!V18/RES_hhdet_fec!V18)</f>
        <v/>
      </c>
      <c r="W18" s="111" t="str">
        <f>IF(RES_hhdet_tes!W18=0,"",RES_hhdet_tes!W18/RES_hhdet_fec!W18)</f>
        <v/>
      </c>
      <c r="X18" s="111" t="str">
        <f>IF(RES_hhdet_tes!X18=0,"",RES_hhdet_tes!X18/RES_hhdet_fec!X18)</f>
        <v/>
      </c>
      <c r="Y18" s="111" t="str">
        <f>IF(RES_hhdet_tes!Y18=0,"",RES_hhdet_tes!Y18/RES_hhdet_fec!Y18)</f>
        <v/>
      </c>
      <c r="DA18" s="63" t="s">
        <v>1923</v>
      </c>
    </row>
    <row r="19" spans="1:105" ht="12" customHeight="1" x14ac:dyDescent="0.25">
      <c r="A19" s="121" t="s">
        <v>54</v>
      </c>
      <c r="B19" s="124" t="str">
        <f>IF(RES_hhdet_tes!B19=0,"",RES_hhdet_tes!B19/RES_hhdet_fec!B19)</f>
        <v/>
      </c>
      <c r="C19" s="124" t="str">
        <f>IF(RES_hhdet_tes!C19=0,"",RES_hhdet_tes!C19/RES_hhdet_fec!C19)</f>
        <v/>
      </c>
      <c r="D19" s="124" t="str">
        <f>IF(RES_hhdet_tes!D19=0,"",RES_hhdet_tes!D19/RES_hhdet_fec!D19)</f>
        <v/>
      </c>
      <c r="E19" s="124" t="str">
        <f>IF(RES_hhdet_tes!E19=0,"",RES_hhdet_tes!E19/RES_hhdet_fec!E19)</f>
        <v/>
      </c>
      <c r="F19" s="124" t="str">
        <f>IF(RES_hhdet_tes!F19=0,"",RES_hhdet_tes!F19/RES_hhdet_fec!F19)</f>
        <v/>
      </c>
      <c r="G19" s="124" t="str">
        <f>IF(RES_hhdet_tes!G19=0,"",RES_hhdet_tes!G19/RES_hhdet_fec!G19)</f>
        <v/>
      </c>
      <c r="H19" s="124" t="str">
        <f>IF(RES_hhdet_tes!H19=0,"",RES_hhdet_tes!H19/RES_hhdet_fec!H19)</f>
        <v/>
      </c>
      <c r="I19" s="124" t="str">
        <f>IF(RES_hhdet_tes!I19=0,"",RES_hhdet_tes!I19/RES_hhdet_fec!I19)</f>
        <v/>
      </c>
      <c r="J19" s="124" t="str">
        <f>IF(RES_hhdet_tes!J19=0,"",RES_hhdet_tes!J19/RES_hhdet_fec!J19)</f>
        <v/>
      </c>
      <c r="K19" s="124" t="str">
        <f>IF(RES_hhdet_tes!K19=0,"",RES_hhdet_tes!K19/RES_hhdet_fec!K19)</f>
        <v/>
      </c>
      <c r="L19" s="124" t="str">
        <f>IF(RES_hhdet_tes!L19=0,"",RES_hhdet_tes!L19/RES_hhdet_fec!L19)</f>
        <v/>
      </c>
      <c r="M19" s="124" t="str">
        <f>IF(RES_hhdet_tes!M19=0,"",RES_hhdet_tes!M19/RES_hhdet_fec!M19)</f>
        <v/>
      </c>
      <c r="N19" s="124" t="str">
        <f>IF(RES_hhdet_tes!N19=0,"",RES_hhdet_tes!N19/RES_hhdet_fec!N19)</f>
        <v/>
      </c>
      <c r="O19" s="124" t="str">
        <f>IF(RES_hhdet_tes!O19=0,"",RES_hhdet_tes!O19/RES_hhdet_fec!O19)</f>
        <v/>
      </c>
      <c r="P19" s="124" t="str">
        <f>IF(RES_hhdet_tes!P19=0,"",RES_hhdet_tes!P19/RES_hhdet_fec!P19)</f>
        <v/>
      </c>
      <c r="Q19" s="124" t="str">
        <f>IF(RES_hhdet_tes!Q19=0,"",RES_hhdet_tes!Q19/RES_hhdet_fec!Q19)</f>
        <v/>
      </c>
      <c r="R19" s="124" t="str">
        <f>IF(RES_hhdet_tes!R19=0,"",RES_hhdet_tes!R19/RES_hhdet_fec!R19)</f>
        <v/>
      </c>
      <c r="S19" s="124" t="str">
        <f>IF(RES_hhdet_tes!S19=0,"",RES_hhdet_tes!S19/RES_hhdet_fec!S19)</f>
        <v/>
      </c>
      <c r="T19" s="124" t="str">
        <f>IF(RES_hhdet_tes!T19=0,"",RES_hhdet_tes!T19/RES_hhdet_fec!T19)</f>
        <v/>
      </c>
      <c r="U19" s="124" t="str">
        <f>IF(RES_hhdet_tes!U19=0,"",RES_hhdet_tes!U19/RES_hhdet_fec!U19)</f>
        <v/>
      </c>
      <c r="V19" s="124" t="str">
        <f>IF(RES_hhdet_tes!V19=0,"",RES_hhdet_tes!V19/RES_hhdet_fec!V19)</f>
        <v/>
      </c>
      <c r="W19" s="124" t="str">
        <f>IF(RES_hhdet_tes!W19=0,"",RES_hhdet_tes!W19/RES_hhdet_fec!W19)</f>
        <v/>
      </c>
      <c r="X19" s="124" t="str">
        <f>IF(RES_hhdet_tes!X19=0,"",RES_hhdet_tes!X19/RES_hhdet_fec!X19)</f>
        <v/>
      </c>
      <c r="Y19" s="124" t="str">
        <f>IF(RES_hhdet_tes!Y19=0,"",RES_hhdet_tes!Y19/RES_hhdet_fec!Y19)</f>
        <v/>
      </c>
      <c r="DA19" s="130" t="s">
        <v>1924</v>
      </c>
    </row>
    <row r="20" spans="1:105" ht="12" customHeight="1" x14ac:dyDescent="0.25">
      <c r="A20" s="97" t="s">
        <v>51</v>
      </c>
      <c r="B20" s="111" t="str">
        <f>IF(RES_hhdet_tes!B20=0,"",RES_hhdet_tes!B20/RES_hhdet_fec!B20)</f>
        <v/>
      </c>
      <c r="C20" s="111" t="str">
        <f>IF(RES_hhdet_tes!C20=0,"",RES_hhdet_tes!C20/RES_hhdet_fec!C20)</f>
        <v/>
      </c>
      <c r="D20" s="111" t="str">
        <f>IF(RES_hhdet_tes!D20=0,"",RES_hhdet_tes!D20/RES_hhdet_fec!D20)</f>
        <v/>
      </c>
      <c r="E20" s="111" t="str">
        <f>IF(RES_hhdet_tes!E20=0,"",RES_hhdet_tes!E20/RES_hhdet_fec!E20)</f>
        <v/>
      </c>
      <c r="F20" s="111" t="str">
        <f>IF(RES_hhdet_tes!F20=0,"",RES_hhdet_tes!F20/RES_hhdet_fec!F20)</f>
        <v/>
      </c>
      <c r="G20" s="111" t="str">
        <f>IF(RES_hhdet_tes!G20=0,"",RES_hhdet_tes!G20/RES_hhdet_fec!G20)</f>
        <v/>
      </c>
      <c r="H20" s="111" t="str">
        <f>IF(RES_hhdet_tes!H20=0,"",RES_hhdet_tes!H20/RES_hhdet_fec!H20)</f>
        <v/>
      </c>
      <c r="I20" s="111" t="str">
        <f>IF(RES_hhdet_tes!I20=0,"",RES_hhdet_tes!I20/RES_hhdet_fec!I20)</f>
        <v/>
      </c>
      <c r="J20" s="111" t="str">
        <f>IF(RES_hhdet_tes!J20=0,"",RES_hhdet_tes!J20/RES_hhdet_fec!J20)</f>
        <v/>
      </c>
      <c r="K20" s="111" t="str">
        <f>IF(RES_hhdet_tes!K20=0,"",RES_hhdet_tes!K20/RES_hhdet_fec!K20)</f>
        <v/>
      </c>
      <c r="L20" s="111" t="str">
        <f>IF(RES_hhdet_tes!L20=0,"",RES_hhdet_tes!L20/RES_hhdet_fec!L20)</f>
        <v/>
      </c>
      <c r="M20" s="111" t="str">
        <f>IF(RES_hhdet_tes!M20=0,"",RES_hhdet_tes!M20/RES_hhdet_fec!M20)</f>
        <v/>
      </c>
      <c r="N20" s="111" t="str">
        <f>IF(RES_hhdet_tes!N20=0,"",RES_hhdet_tes!N20/RES_hhdet_fec!N20)</f>
        <v/>
      </c>
      <c r="O20" s="111" t="str">
        <f>IF(RES_hhdet_tes!O20=0,"",RES_hhdet_tes!O20/RES_hhdet_fec!O20)</f>
        <v/>
      </c>
      <c r="P20" s="111" t="str">
        <f>IF(RES_hhdet_tes!P20=0,"",RES_hhdet_tes!P20/RES_hhdet_fec!P20)</f>
        <v/>
      </c>
      <c r="Q20" s="111" t="str">
        <f>IF(RES_hhdet_tes!Q20=0,"",RES_hhdet_tes!Q20/RES_hhdet_fec!Q20)</f>
        <v/>
      </c>
      <c r="R20" s="111" t="str">
        <f>IF(RES_hhdet_tes!R20=0,"",RES_hhdet_tes!R20/RES_hhdet_fec!R20)</f>
        <v/>
      </c>
      <c r="S20" s="111" t="str">
        <f>IF(RES_hhdet_tes!S20=0,"",RES_hhdet_tes!S20/RES_hhdet_fec!S20)</f>
        <v/>
      </c>
      <c r="T20" s="111" t="str">
        <f>IF(RES_hhdet_tes!T20=0,"",RES_hhdet_tes!T20/RES_hhdet_fec!T20)</f>
        <v/>
      </c>
      <c r="U20" s="111" t="str">
        <f>IF(RES_hhdet_tes!U20=0,"",RES_hhdet_tes!U20/RES_hhdet_fec!U20)</f>
        <v/>
      </c>
      <c r="V20" s="111" t="str">
        <f>IF(RES_hhdet_tes!V20=0,"",RES_hhdet_tes!V20/RES_hhdet_fec!V20)</f>
        <v/>
      </c>
      <c r="W20" s="111" t="str">
        <f>IF(RES_hhdet_tes!W20=0,"",RES_hhdet_tes!W20/RES_hhdet_fec!W20)</f>
        <v/>
      </c>
      <c r="X20" s="111" t="str">
        <f>IF(RES_hhdet_tes!X20=0,"",RES_hhdet_tes!X20/RES_hhdet_fec!X20)</f>
        <v/>
      </c>
      <c r="Y20" s="111" t="str">
        <f>IF(RES_hhdet_tes!Y20=0,"",RES_hhdet_tes!Y20/RES_hhdet_fec!Y20)</f>
        <v/>
      </c>
      <c r="DA20" s="63" t="s">
        <v>1925</v>
      </c>
    </row>
    <row r="21" spans="1:105" ht="12" customHeight="1" x14ac:dyDescent="0.25">
      <c r="A21" s="97" t="s">
        <v>50</v>
      </c>
      <c r="B21" s="111" t="str">
        <f>IF(RES_hhdet_tes!B21=0,"",RES_hhdet_tes!B21/RES_hhdet_fec!B21)</f>
        <v/>
      </c>
      <c r="C21" s="111" t="str">
        <f>IF(RES_hhdet_tes!C21=0,"",RES_hhdet_tes!C21/RES_hhdet_fec!C21)</f>
        <v/>
      </c>
      <c r="D21" s="111" t="str">
        <f>IF(RES_hhdet_tes!D21=0,"",RES_hhdet_tes!D21/RES_hhdet_fec!D21)</f>
        <v/>
      </c>
      <c r="E21" s="111" t="str">
        <f>IF(RES_hhdet_tes!E21=0,"",RES_hhdet_tes!E21/RES_hhdet_fec!E21)</f>
        <v/>
      </c>
      <c r="F21" s="111" t="str">
        <f>IF(RES_hhdet_tes!F21=0,"",RES_hhdet_tes!F21/RES_hhdet_fec!F21)</f>
        <v/>
      </c>
      <c r="G21" s="111" t="str">
        <f>IF(RES_hhdet_tes!G21=0,"",RES_hhdet_tes!G21/RES_hhdet_fec!G21)</f>
        <v/>
      </c>
      <c r="H21" s="111" t="str">
        <f>IF(RES_hhdet_tes!H21=0,"",RES_hhdet_tes!H21/RES_hhdet_fec!H21)</f>
        <v/>
      </c>
      <c r="I21" s="111" t="str">
        <f>IF(RES_hhdet_tes!I21=0,"",RES_hhdet_tes!I21/RES_hhdet_fec!I21)</f>
        <v/>
      </c>
      <c r="J21" s="111" t="str">
        <f>IF(RES_hhdet_tes!J21=0,"",RES_hhdet_tes!J21/RES_hhdet_fec!J21)</f>
        <v/>
      </c>
      <c r="K21" s="111" t="str">
        <f>IF(RES_hhdet_tes!K21=0,"",RES_hhdet_tes!K21/RES_hhdet_fec!K21)</f>
        <v/>
      </c>
      <c r="L21" s="111" t="str">
        <f>IF(RES_hhdet_tes!L21=0,"",RES_hhdet_tes!L21/RES_hhdet_fec!L21)</f>
        <v/>
      </c>
      <c r="M21" s="111" t="str">
        <f>IF(RES_hhdet_tes!M21=0,"",RES_hhdet_tes!M21/RES_hhdet_fec!M21)</f>
        <v/>
      </c>
      <c r="N21" s="111" t="str">
        <f>IF(RES_hhdet_tes!N21=0,"",RES_hhdet_tes!N21/RES_hhdet_fec!N21)</f>
        <v/>
      </c>
      <c r="O21" s="111" t="str">
        <f>IF(RES_hhdet_tes!O21=0,"",RES_hhdet_tes!O21/RES_hhdet_fec!O21)</f>
        <v/>
      </c>
      <c r="P21" s="111" t="str">
        <f>IF(RES_hhdet_tes!P21=0,"",RES_hhdet_tes!P21/RES_hhdet_fec!P21)</f>
        <v/>
      </c>
      <c r="Q21" s="111" t="str">
        <f>IF(RES_hhdet_tes!Q21=0,"",RES_hhdet_tes!Q21/RES_hhdet_fec!Q21)</f>
        <v/>
      </c>
      <c r="R21" s="111" t="str">
        <f>IF(RES_hhdet_tes!R21=0,"",RES_hhdet_tes!R21/RES_hhdet_fec!R21)</f>
        <v/>
      </c>
      <c r="S21" s="111" t="str">
        <f>IF(RES_hhdet_tes!S21=0,"",RES_hhdet_tes!S21/RES_hhdet_fec!S21)</f>
        <v/>
      </c>
      <c r="T21" s="111" t="str">
        <f>IF(RES_hhdet_tes!T21=0,"",RES_hhdet_tes!T21/RES_hhdet_fec!T21)</f>
        <v/>
      </c>
      <c r="U21" s="111" t="str">
        <f>IF(RES_hhdet_tes!U21=0,"",RES_hhdet_tes!U21/RES_hhdet_fec!U21)</f>
        <v/>
      </c>
      <c r="V21" s="111" t="str">
        <f>IF(RES_hhdet_tes!V21=0,"",RES_hhdet_tes!V21/RES_hhdet_fec!V21)</f>
        <v/>
      </c>
      <c r="W21" s="111" t="str">
        <f>IF(RES_hhdet_tes!W21=0,"",RES_hhdet_tes!W21/RES_hhdet_fec!W21)</f>
        <v/>
      </c>
      <c r="X21" s="111" t="str">
        <f>IF(RES_hhdet_tes!X21=0,"",RES_hhdet_tes!X21/RES_hhdet_fec!X21)</f>
        <v/>
      </c>
      <c r="Y21" s="111" t="str">
        <f>IF(RES_hhdet_tes!Y21=0,"",RES_hhdet_tes!Y21/RES_hhdet_fec!Y21)</f>
        <v/>
      </c>
      <c r="DA21" s="63" t="s">
        <v>1926</v>
      </c>
    </row>
    <row r="22" spans="1:105" ht="12" customHeight="1" x14ac:dyDescent="0.25">
      <c r="A22" s="109" t="s">
        <v>120</v>
      </c>
      <c r="B22" s="45" t="str">
        <f>IF(RES_hhdet_tes!B22=0,"",RES_hhdet_tes!B22/RES_hhdet_fec!B22)</f>
        <v/>
      </c>
      <c r="C22" s="45" t="str">
        <f>IF(RES_hhdet_tes!C22=0,"",RES_hhdet_tes!C22/RES_hhdet_fec!C22)</f>
        <v/>
      </c>
      <c r="D22" s="45" t="str">
        <f>IF(RES_hhdet_tes!D22=0,"",RES_hhdet_tes!D22/RES_hhdet_fec!D22)</f>
        <v/>
      </c>
      <c r="E22" s="45" t="str">
        <f>IF(RES_hhdet_tes!E22=0,"",RES_hhdet_tes!E22/RES_hhdet_fec!E22)</f>
        <v/>
      </c>
      <c r="F22" s="45" t="str">
        <f>IF(RES_hhdet_tes!F22=0,"",RES_hhdet_tes!F22/RES_hhdet_fec!F22)</f>
        <v/>
      </c>
      <c r="G22" s="45" t="str">
        <f>IF(RES_hhdet_tes!G22=0,"",RES_hhdet_tes!G22/RES_hhdet_fec!G22)</f>
        <v/>
      </c>
      <c r="H22" s="45" t="str">
        <f>IF(RES_hhdet_tes!H22=0,"",RES_hhdet_tes!H22/RES_hhdet_fec!H22)</f>
        <v/>
      </c>
      <c r="I22" s="45" t="str">
        <f>IF(RES_hhdet_tes!I22=0,"",RES_hhdet_tes!I22/RES_hhdet_fec!I22)</f>
        <v/>
      </c>
      <c r="J22" s="45" t="str">
        <f>IF(RES_hhdet_tes!J22=0,"",RES_hhdet_tes!J22/RES_hhdet_fec!J22)</f>
        <v/>
      </c>
      <c r="K22" s="45" t="str">
        <f>IF(RES_hhdet_tes!K22=0,"",RES_hhdet_tes!K22/RES_hhdet_fec!K22)</f>
        <v/>
      </c>
      <c r="L22" s="45" t="str">
        <f>IF(RES_hhdet_tes!L22=0,"",RES_hhdet_tes!L22/RES_hhdet_fec!L22)</f>
        <v/>
      </c>
      <c r="M22" s="45" t="str">
        <f>IF(RES_hhdet_tes!M22=0,"",RES_hhdet_tes!M22/RES_hhdet_fec!M22)</f>
        <v/>
      </c>
      <c r="N22" s="45" t="str">
        <f>IF(RES_hhdet_tes!N22=0,"",RES_hhdet_tes!N22/RES_hhdet_fec!N22)</f>
        <v/>
      </c>
      <c r="O22" s="45" t="str">
        <f>IF(RES_hhdet_tes!O22=0,"",RES_hhdet_tes!O22/RES_hhdet_fec!O22)</f>
        <v/>
      </c>
      <c r="P22" s="45" t="str">
        <f>IF(RES_hhdet_tes!P22=0,"",RES_hhdet_tes!P22/RES_hhdet_fec!P22)</f>
        <v/>
      </c>
      <c r="Q22" s="45" t="str">
        <f>IF(RES_hhdet_tes!Q22=0,"",RES_hhdet_tes!Q22/RES_hhdet_fec!Q22)</f>
        <v/>
      </c>
      <c r="R22" s="45" t="str">
        <f>IF(RES_hhdet_tes!R22=0,"",RES_hhdet_tes!R22/RES_hhdet_fec!R22)</f>
        <v/>
      </c>
      <c r="S22" s="45" t="str">
        <f>IF(RES_hhdet_tes!S22=0,"",RES_hhdet_tes!S22/RES_hhdet_fec!S22)</f>
        <v/>
      </c>
      <c r="T22" s="45" t="str">
        <f>IF(RES_hhdet_tes!T22=0,"",RES_hhdet_tes!T22/RES_hhdet_fec!T22)</f>
        <v/>
      </c>
      <c r="U22" s="45" t="str">
        <f>IF(RES_hhdet_tes!U22=0,"",RES_hhdet_tes!U22/RES_hhdet_fec!U22)</f>
        <v/>
      </c>
      <c r="V22" s="45" t="str">
        <f>IF(RES_hhdet_tes!V22=0,"",RES_hhdet_tes!V22/RES_hhdet_fec!V22)</f>
        <v/>
      </c>
      <c r="W22" s="45" t="str">
        <f>IF(RES_hhdet_tes!W22=0,"",RES_hhdet_tes!W22/RES_hhdet_fec!W22)</f>
        <v/>
      </c>
      <c r="X22" s="45" t="str">
        <f>IF(RES_hhdet_tes!X22=0,"",RES_hhdet_tes!X22/RES_hhdet_fec!X22)</f>
        <v/>
      </c>
      <c r="Y22" s="45" t="str">
        <f>IF(RES_hhdet_tes!Y22=0,"",RES_hhdet_tes!Y22/RES_hhdet_fec!Y22)</f>
        <v/>
      </c>
      <c r="DA22" s="60" t="s">
        <v>1927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>
        <f>IF(RES_hhdet_tes!B24=0,"",RES_hhdet_tes!B24/RES_hhdet_fec!B24)</f>
        <v>0.57980917210571903</v>
      </c>
      <c r="C24" s="119">
        <f>IF(RES_hhdet_tes!C24=0,"",RES_hhdet_tes!C24/RES_hhdet_fec!C24)</f>
        <v>0.57335465151288834</v>
      </c>
      <c r="D24" s="119">
        <f>IF(RES_hhdet_tes!D24=0,"",RES_hhdet_tes!D24/RES_hhdet_fec!D24)</f>
        <v>0.57561042951023511</v>
      </c>
      <c r="E24" s="119">
        <f>IF(RES_hhdet_tes!E24=0,"",RES_hhdet_tes!E24/RES_hhdet_fec!E24)</f>
        <v>0.5929472976604524</v>
      </c>
      <c r="F24" s="119">
        <f>IF(RES_hhdet_tes!F24=0,"",RES_hhdet_tes!F24/RES_hhdet_fec!F24)</f>
        <v>0.60747189832847126</v>
      </c>
      <c r="G24" s="119">
        <f>IF(RES_hhdet_tes!G24=0,"",RES_hhdet_tes!G24/RES_hhdet_fec!G24)</f>
        <v>0.62689554577919793</v>
      </c>
      <c r="H24" s="119">
        <f>IF(RES_hhdet_tes!H24=0,"",RES_hhdet_tes!H24/RES_hhdet_fec!H24)</f>
        <v>0.76093893619063135</v>
      </c>
      <c r="I24" s="119">
        <f>IF(RES_hhdet_tes!I24=0,"",RES_hhdet_tes!I24/RES_hhdet_fec!I24)</f>
        <v>0.8171119292320479</v>
      </c>
      <c r="J24" s="119">
        <f>IF(RES_hhdet_tes!J24=0,"",RES_hhdet_tes!J24/RES_hhdet_fec!J24)</f>
        <v>0.86776968592341175</v>
      </c>
      <c r="K24" s="119">
        <f>IF(RES_hhdet_tes!K24=0,"",RES_hhdet_tes!K24/RES_hhdet_fec!K24)</f>
        <v>0.84968942675245018</v>
      </c>
      <c r="L24" s="119">
        <f>IF(RES_hhdet_tes!L24=0,"",RES_hhdet_tes!L24/RES_hhdet_fec!L24)</f>
        <v>0.93025815029479986</v>
      </c>
      <c r="M24" s="119">
        <f>IF(RES_hhdet_tes!M24=0,"",RES_hhdet_tes!M24/RES_hhdet_fec!M24)</f>
        <v>0.87712708594422206</v>
      </c>
      <c r="N24" s="119">
        <f>IF(RES_hhdet_tes!N24=0,"",RES_hhdet_tes!N24/RES_hhdet_fec!N24)</f>
        <v>0.99180509027367658</v>
      </c>
      <c r="O24" s="119">
        <f>IF(RES_hhdet_tes!O24=0,"",RES_hhdet_tes!O24/RES_hhdet_fec!O24)</f>
        <v>1.0399332157139454</v>
      </c>
      <c r="P24" s="119">
        <f>IF(RES_hhdet_tes!P24=0,"",RES_hhdet_tes!P24/RES_hhdet_fec!P24)</f>
        <v>1.0594700469494702</v>
      </c>
      <c r="Q24" s="119">
        <f>IF(RES_hhdet_tes!Q24=0,"",RES_hhdet_tes!Q24/RES_hhdet_fec!Q24)</f>
        <v>1.0431685012038892</v>
      </c>
      <c r="R24" s="119">
        <f>IF(RES_hhdet_tes!R24=0,"",RES_hhdet_tes!R24/RES_hhdet_fec!R24)</f>
        <v>1.0566829173745778</v>
      </c>
      <c r="S24" s="119">
        <f>IF(RES_hhdet_tes!S24=0,"",RES_hhdet_tes!S24/RES_hhdet_fec!S24)</f>
        <v>1.0417674613586465</v>
      </c>
      <c r="T24" s="119">
        <f>IF(RES_hhdet_tes!T24=0,"",RES_hhdet_tes!T24/RES_hhdet_fec!T24)</f>
        <v>1.1191602820867563</v>
      </c>
      <c r="U24" s="119">
        <f>IF(RES_hhdet_tes!U24=0,"",RES_hhdet_tes!U24/RES_hhdet_fec!U24)</f>
        <v>1.0079782861665112</v>
      </c>
      <c r="V24" s="119">
        <f>IF(RES_hhdet_tes!V24=0,"",RES_hhdet_tes!V24/RES_hhdet_fec!V24)</f>
        <v>0.96639388557613726</v>
      </c>
      <c r="W24" s="119">
        <f>IF(RES_hhdet_tes!W24=0,"",RES_hhdet_tes!W24/RES_hhdet_fec!W24)</f>
        <v>0.98529991053363652</v>
      </c>
      <c r="X24" s="119">
        <f>IF(RES_hhdet_tes!X24=0,"",RES_hhdet_tes!X24/RES_hhdet_fec!X24)</f>
        <v>1.0132642535309504</v>
      </c>
      <c r="Y24" s="119">
        <f>IF(RES_hhdet_tes!Y24=0,"",RES_hhdet_tes!Y24/RES_hhdet_fec!Y24)</f>
        <v>1.1433031809824858</v>
      </c>
      <c r="DA24" s="129" t="s">
        <v>1928</v>
      </c>
    </row>
    <row r="25" spans="1:105" ht="12.95" customHeight="1" x14ac:dyDescent="0.25">
      <c r="A25" s="121" t="s">
        <v>57</v>
      </c>
      <c r="B25" s="124">
        <f>IF(RES_hhdet_tes!B25=0,"",RES_hhdet_tes!B25/RES_hhdet_fec!B25)</f>
        <v>0.35549301529456379</v>
      </c>
      <c r="C25" s="124">
        <f>IF(RES_hhdet_tes!C25=0,"",RES_hhdet_tes!C25/RES_hhdet_fec!C25)</f>
        <v>0.35898255738649198</v>
      </c>
      <c r="D25" s="124">
        <f>IF(RES_hhdet_tes!D25=0,"",RES_hhdet_tes!D25/RES_hhdet_fec!D25)</f>
        <v>0.36356482474228996</v>
      </c>
      <c r="E25" s="124">
        <f>IF(RES_hhdet_tes!E25=0,"",RES_hhdet_tes!E25/RES_hhdet_fec!E25)</f>
        <v>0.36747589308814071</v>
      </c>
      <c r="F25" s="124">
        <f>IF(RES_hhdet_tes!F25=0,"",RES_hhdet_tes!F25/RES_hhdet_fec!F25)</f>
        <v>0.37163372397665329</v>
      </c>
      <c r="G25" s="124">
        <f>IF(RES_hhdet_tes!G25=0,"",RES_hhdet_tes!G25/RES_hhdet_fec!G25)</f>
        <v>0.37458009486746152</v>
      </c>
      <c r="H25" s="124">
        <f>IF(RES_hhdet_tes!H25=0,"",RES_hhdet_tes!H25/RES_hhdet_fec!H25)</f>
        <v>0.37582928764240497</v>
      </c>
      <c r="I25" s="124">
        <f>IF(RES_hhdet_tes!I25=0,"",RES_hhdet_tes!I25/RES_hhdet_fec!I25)</f>
        <v>0.3762443366684628</v>
      </c>
      <c r="J25" s="124">
        <f>IF(RES_hhdet_tes!J25=0,"",RES_hhdet_tes!J25/RES_hhdet_fec!J25)</f>
        <v>0.38090304006076248</v>
      </c>
      <c r="K25" s="124">
        <f>IF(RES_hhdet_tes!K25=0,"",RES_hhdet_tes!K25/RES_hhdet_fec!K25)</f>
        <v>0.38847498789446094</v>
      </c>
      <c r="L25" s="124">
        <f>IF(RES_hhdet_tes!L25=0,"",RES_hhdet_tes!L25/RES_hhdet_fec!L25)</f>
        <v>0.39901107353823889</v>
      </c>
      <c r="M25" s="124">
        <f>IF(RES_hhdet_tes!M25=0,"",RES_hhdet_tes!M25/RES_hhdet_fec!M25)</f>
        <v>0.41059002751760859</v>
      </c>
      <c r="N25" s="124">
        <f>IF(RES_hhdet_tes!N25=0,"",RES_hhdet_tes!N25/RES_hhdet_fec!N25)</f>
        <v>0.42301001171480623</v>
      </c>
      <c r="O25" s="124">
        <f>IF(RES_hhdet_tes!O25=0,"",RES_hhdet_tes!O25/RES_hhdet_fec!O25)</f>
        <v>0.43627110193210739</v>
      </c>
      <c r="P25" s="124">
        <f>IF(RES_hhdet_tes!P25=0,"",RES_hhdet_tes!P25/RES_hhdet_fec!P25)</f>
        <v>0.44114850543782624</v>
      </c>
      <c r="Q25" s="124">
        <f>IF(RES_hhdet_tes!Q25=0,"",RES_hhdet_tes!Q25/RES_hhdet_fec!Q25)</f>
        <v>0.44384122578421431</v>
      </c>
      <c r="R25" s="124">
        <f>IF(RES_hhdet_tes!R25=0,"",RES_hhdet_tes!R25/RES_hhdet_fec!R25)</f>
        <v>0.44691397503513353</v>
      </c>
      <c r="S25" s="124">
        <f>IF(RES_hhdet_tes!S25=0,"",RES_hhdet_tes!S25/RES_hhdet_fec!S25)</f>
        <v>0.45109986196519342</v>
      </c>
      <c r="T25" s="124">
        <f>IF(RES_hhdet_tes!T25=0,"",RES_hhdet_tes!T25/RES_hhdet_fec!T25)</f>
        <v>0.45449088928033199</v>
      </c>
      <c r="U25" s="124">
        <f>IF(RES_hhdet_tes!U25=0,"",RES_hhdet_tes!U25/RES_hhdet_fec!U25)</f>
        <v>0.45728743084319562</v>
      </c>
      <c r="V25" s="124">
        <f>IF(RES_hhdet_tes!V25=0,"",RES_hhdet_tes!V25/RES_hhdet_fec!V25)</f>
        <v>0.46644846316647387</v>
      </c>
      <c r="W25" s="124">
        <f>IF(RES_hhdet_tes!W25=0,"",RES_hhdet_tes!W25/RES_hhdet_fec!W25)</f>
        <v>0.48117369455698222</v>
      </c>
      <c r="X25" s="124">
        <f>IF(RES_hhdet_tes!X25=0,"",RES_hhdet_tes!X25/RES_hhdet_fec!X25)</f>
        <v>0.49521049541616036</v>
      </c>
      <c r="Y25" s="124">
        <f>IF(RES_hhdet_tes!Y25=0,"",RES_hhdet_tes!Y25/RES_hhdet_fec!Y25)</f>
        <v>0.50814563847121808</v>
      </c>
      <c r="DA25" s="130" t="s">
        <v>1929</v>
      </c>
    </row>
    <row r="26" spans="1:105" ht="12" customHeight="1" x14ac:dyDescent="0.25">
      <c r="A26" s="97" t="s">
        <v>74</v>
      </c>
      <c r="B26" s="111">
        <f>IF(RES_hhdet_tes!B26=0,"",RES_hhdet_tes!B26/RES_hhdet_fec!B26)</f>
        <v>0.35348713392296838</v>
      </c>
      <c r="C26" s="111">
        <f>IF(RES_hhdet_tes!C26=0,"",RES_hhdet_tes!C26/RES_hhdet_fec!C26)</f>
        <v>0.35660776405254446</v>
      </c>
      <c r="D26" s="111">
        <f>IF(RES_hhdet_tes!D26=0,"",RES_hhdet_tes!D26/RES_hhdet_fec!D26)</f>
        <v>0.36099194894189962</v>
      </c>
      <c r="E26" s="111">
        <f>IF(RES_hhdet_tes!E26=0,"",RES_hhdet_tes!E26/RES_hhdet_fec!E26)</f>
        <v>0.36503608514129365</v>
      </c>
      <c r="F26" s="111">
        <f>IF(RES_hhdet_tes!F26=0,"",RES_hhdet_tes!F26/RES_hhdet_fec!F26)</f>
        <v>0.36897158276194159</v>
      </c>
      <c r="G26" s="111">
        <f>IF(RES_hhdet_tes!G26=0,"",RES_hhdet_tes!G26/RES_hhdet_fec!G26)</f>
        <v>0.37195647655407682</v>
      </c>
      <c r="H26" s="111">
        <f>IF(RES_hhdet_tes!H26=0,"",RES_hhdet_tes!H26/RES_hhdet_fec!H26)</f>
        <v>0.37346794409793416</v>
      </c>
      <c r="I26" s="111">
        <f>IF(RES_hhdet_tes!I26=0,"",RES_hhdet_tes!I26/RES_hhdet_fec!I26)</f>
        <v>0.37413585963392032</v>
      </c>
      <c r="J26" s="111">
        <f>IF(RES_hhdet_tes!J26=0,"",RES_hhdet_tes!J26/RES_hhdet_fec!J26)</f>
        <v>0.37892494100595536</v>
      </c>
      <c r="K26" s="111">
        <f>IF(RES_hhdet_tes!K26=0,"",RES_hhdet_tes!K26/RES_hhdet_fec!K26)</f>
        <v>0.38637677790518743</v>
      </c>
      <c r="L26" s="111">
        <f>IF(RES_hhdet_tes!L26=0,"",RES_hhdet_tes!L26/RES_hhdet_fec!L26)</f>
        <v>0.39698148005825407</v>
      </c>
      <c r="M26" s="111">
        <f>IF(RES_hhdet_tes!M26=0,"",RES_hhdet_tes!M26/RES_hhdet_fec!M26)</f>
        <v>0.40825398329592366</v>
      </c>
      <c r="N26" s="111">
        <f>IF(RES_hhdet_tes!N26=0,"",RES_hhdet_tes!N26/RES_hhdet_fec!N26)</f>
        <v>0.42118294824467012</v>
      </c>
      <c r="O26" s="111">
        <f>IF(RES_hhdet_tes!O26=0,"",RES_hhdet_tes!O26/RES_hhdet_fec!O26)</f>
        <v>0.43412442613370361</v>
      </c>
      <c r="P26" s="111">
        <f>IF(RES_hhdet_tes!P26=0,"",RES_hhdet_tes!P26/RES_hhdet_fec!P26)</f>
        <v>0.43839997336550107</v>
      </c>
      <c r="Q26" s="111">
        <f>IF(RES_hhdet_tes!Q26=0,"",RES_hhdet_tes!Q26/RES_hhdet_fec!Q26)</f>
        <v>0.44135438364425805</v>
      </c>
      <c r="R26" s="111">
        <f>IF(RES_hhdet_tes!R26=0,"",RES_hhdet_tes!R26/RES_hhdet_fec!R26)</f>
        <v>0.44443848883472831</v>
      </c>
      <c r="S26" s="111">
        <f>IF(RES_hhdet_tes!S26=0,"",RES_hhdet_tes!S26/RES_hhdet_fec!S26)</f>
        <v>0.44834646801531597</v>
      </c>
      <c r="T26" s="111">
        <f>IF(RES_hhdet_tes!T26=0,"",RES_hhdet_tes!T26/RES_hhdet_fec!T26)</f>
        <v>0.45202988487786683</v>
      </c>
      <c r="U26" s="111">
        <f>IF(RES_hhdet_tes!U26=0,"",RES_hhdet_tes!U26/RES_hhdet_fec!U26)</f>
        <v>0.45483126267121504</v>
      </c>
      <c r="V26" s="111">
        <f>IF(RES_hhdet_tes!V26=0,"",RES_hhdet_tes!V26/RES_hhdet_fec!V26)</f>
        <v>0.46399004545851757</v>
      </c>
      <c r="W26" s="111">
        <f>IF(RES_hhdet_tes!W26=0,"",RES_hhdet_tes!W26/RES_hhdet_fec!W26)</f>
        <v>0.47870974017134965</v>
      </c>
      <c r="X26" s="111">
        <f>IF(RES_hhdet_tes!X26=0,"",RES_hhdet_tes!X26/RES_hhdet_fec!X26)</f>
        <v>0.49274293654617168</v>
      </c>
      <c r="Y26" s="111">
        <f>IF(RES_hhdet_tes!Y26=0,"",RES_hhdet_tes!Y26/RES_hhdet_fec!Y26)</f>
        <v>0.50567573656687181</v>
      </c>
      <c r="DA26" s="63" t="s">
        <v>1930</v>
      </c>
    </row>
    <row r="27" spans="1:105" ht="12" customHeight="1" x14ac:dyDescent="0.25">
      <c r="A27" s="97" t="s">
        <v>53</v>
      </c>
      <c r="B27" s="111">
        <f>IF(RES_hhdet_tes!B27=0,"",RES_hhdet_tes!B27/RES_hhdet_fec!B27)</f>
        <v>1</v>
      </c>
      <c r="C27" s="111">
        <f>IF(RES_hhdet_tes!C27=0,"",RES_hhdet_tes!C27/RES_hhdet_fec!C27)</f>
        <v>1</v>
      </c>
      <c r="D27" s="111">
        <f>IF(RES_hhdet_tes!D27=0,"",RES_hhdet_tes!D27/RES_hhdet_fec!D27)</f>
        <v>1</v>
      </c>
      <c r="E27" s="111">
        <f>IF(RES_hhdet_tes!E27=0,"",RES_hhdet_tes!E27/RES_hhdet_fec!E27)</f>
        <v>1</v>
      </c>
      <c r="F27" s="111">
        <f>IF(RES_hhdet_tes!F27=0,"",RES_hhdet_tes!F27/RES_hhdet_fec!F27)</f>
        <v>1</v>
      </c>
      <c r="G27" s="111">
        <f>IF(RES_hhdet_tes!G27=0,"",RES_hhdet_tes!G27/RES_hhdet_fec!G27)</f>
        <v>1</v>
      </c>
      <c r="H27" s="111">
        <f>IF(RES_hhdet_tes!H27=0,"",RES_hhdet_tes!H27/RES_hhdet_fec!H27)</f>
        <v>1</v>
      </c>
      <c r="I27" s="111">
        <f>IF(RES_hhdet_tes!I27=0,"",RES_hhdet_tes!I27/RES_hhdet_fec!I27)</f>
        <v>1</v>
      </c>
      <c r="J27" s="111">
        <f>IF(RES_hhdet_tes!J27=0,"",RES_hhdet_tes!J27/RES_hhdet_fec!J27)</f>
        <v>1</v>
      </c>
      <c r="K27" s="111">
        <f>IF(RES_hhdet_tes!K27=0,"",RES_hhdet_tes!K27/RES_hhdet_fec!K27)</f>
        <v>1</v>
      </c>
      <c r="L27" s="111">
        <f>IF(RES_hhdet_tes!L27=0,"",RES_hhdet_tes!L27/RES_hhdet_fec!L27)</f>
        <v>1</v>
      </c>
      <c r="M27" s="111">
        <f>IF(RES_hhdet_tes!M27=0,"",RES_hhdet_tes!M27/RES_hhdet_fec!M27)</f>
        <v>1</v>
      </c>
      <c r="N27" s="111">
        <f>IF(RES_hhdet_tes!N27=0,"",RES_hhdet_tes!N27/RES_hhdet_fec!N27)</f>
        <v>1</v>
      </c>
      <c r="O27" s="111">
        <f>IF(RES_hhdet_tes!O27=0,"",RES_hhdet_tes!O27/RES_hhdet_fec!O27)</f>
        <v>1</v>
      </c>
      <c r="P27" s="111">
        <f>IF(RES_hhdet_tes!P27=0,"",RES_hhdet_tes!P27/RES_hhdet_fec!P27)</f>
        <v>1</v>
      </c>
      <c r="Q27" s="111">
        <f>IF(RES_hhdet_tes!Q27=0,"",RES_hhdet_tes!Q27/RES_hhdet_fec!Q27)</f>
        <v>1</v>
      </c>
      <c r="R27" s="111">
        <f>IF(RES_hhdet_tes!R27=0,"",RES_hhdet_tes!R27/RES_hhdet_fec!R27)</f>
        <v>1</v>
      </c>
      <c r="S27" s="111">
        <f>IF(RES_hhdet_tes!S27=0,"",RES_hhdet_tes!S27/RES_hhdet_fec!S27)</f>
        <v>1</v>
      </c>
      <c r="T27" s="111">
        <f>IF(RES_hhdet_tes!T27=0,"",RES_hhdet_tes!T27/RES_hhdet_fec!T27)</f>
        <v>1</v>
      </c>
      <c r="U27" s="111">
        <f>IF(RES_hhdet_tes!U27=0,"",RES_hhdet_tes!U27/RES_hhdet_fec!U27)</f>
        <v>1</v>
      </c>
      <c r="V27" s="111">
        <f>IF(RES_hhdet_tes!V27=0,"",RES_hhdet_tes!V27/RES_hhdet_fec!V27)</f>
        <v>1</v>
      </c>
      <c r="W27" s="111">
        <f>IF(RES_hhdet_tes!W27=0,"",RES_hhdet_tes!W27/RES_hhdet_fec!W27)</f>
        <v>1</v>
      </c>
      <c r="X27" s="111">
        <f>IF(RES_hhdet_tes!X27=0,"",RES_hhdet_tes!X27/RES_hhdet_fec!X27)</f>
        <v>1</v>
      </c>
      <c r="Y27" s="111">
        <f>IF(RES_hhdet_tes!Y27=0,"",RES_hhdet_tes!Y27/RES_hhdet_fec!Y27)</f>
        <v>1</v>
      </c>
      <c r="DA27" s="63" t="s">
        <v>1931</v>
      </c>
    </row>
    <row r="28" spans="1:105" ht="12.95" customHeight="1" x14ac:dyDescent="0.25">
      <c r="A28" s="121" t="s">
        <v>92</v>
      </c>
      <c r="B28" s="124">
        <f>IF(RES_hhdet_tes!B28=0,"",RES_hhdet_tes!B28/RES_hhdet_fec!B28)</f>
        <v>1.8018528038532915</v>
      </c>
      <c r="C28" s="124">
        <f>IF(RES_hhdet_tes!C28=0,"",RES_hhdet_tes!C28/RES_hhdet_fec!C28)</f>
        <v>1.9008704372046117</v>
      </c>
      <c r="D28" s="124">
        <f>IF(RES_hhdet_tes!D28=0,"",RES_hhdet_tes!D28/RES_hhdet_fec!D28)</f>
        <v>2.0124081144862558</v>
      </c>
      <c r="E28" s="124">
        <f>IF(RES_hhdet_tes!E28=0,"",RES_hhdet_tes!E28/RES_hhdet_fec!E28)</f>
        <v>2.1907912912112266</v>
      </c>
      <c r="F28" s="124">
        <f>IF(RES_hhdet_tes!F28=0,"",RES_hhdet_tes!F28/RES_hhdet_fec!F28)</f>
        <v>2.38048783099598</v>
      </c>
      <c r="G28" s="124">
        <f>IF(RES_hhdet_tes!G28=0,"",RES_hhdet_tes!G28/RES_hhdet_fec!G28)</f>
        <v>2.5788409632265923</v>
      </c>
      <c r="H28" s="124">
        <f>IF(RES_hhdet_tes!H28=0,"",RES_hhdet_tes!H28/RES_hhdet_fec!H28)</f>
        <v>2.7458378270527346</v>
      </c>
      <c r="I28" s="124">
        <f>IF(RES_hhdet_tes!I28=0,"",RES_hhdet_tes!I28/RES_hhdet_fec!I28)</f>
        <v>2.8670914874861202</v>
      </c>
      <c r="J28" s="124">
        <f>IF(RES_hhdet_tes!J28=0,"",RES_hhdet_tes!J28/RES_hhdet_fec!J28)</f>
        <v>2.9224555011524571</v>
      </c>
      <c r="K28" s="124">
        <f>IF(RES_hhdet_tes!K28=0,"",RES_hhdet_tes!K28/RES_hhdet_fec!K28)</f>
        <v>3.0193299725802953</v>
      </c>
      <c r="L28" s="124">
        <f>IF(RES_hhdet_tes!L28=0,"",RES_hhdet_tes!L28/RES_hhdet_fec!L28)</f>
        <v>3.1555014734875306</v>
      </c>
      <c r="M28" s="124">
        <f>IF(RES_hhdet_tes!M28=0,"",RES_hhdet_tes!M28/RES_hhdet_fec!M28)</f>
        <v>3.3412987702985304</v>
      </c>
      <c r="N28" s="124">
        <f>IF(RES_hhdet_tes!N28=0,"",RES_hhdet_tes!N28/RES_hhdet_fec!N28)</f>
        <v>3.5408402466095992</v>
      </c>
      <c r="O28" s="124">
        <f>IF(RES_hhdet_tes!O28=0,"",RES_hhdet_tes!O28/RES_hhdet_fec!O28)</f>
        <v>3.7197475775909323</v>
      </c>
      <c r="P28" s="124">
        <f>IF(RES_hhdet_tes!P28=0,"",RES_hhdet_tes!P28/RES_hhdet_fec!P28)</f>
        <v>3.7931710833896246</v>
      </c>
      <c r="Q28" s="124">
        <f>IF(RES_hhdet_tes!Q28=0,"",RES_hhdet_tes!Q28/RES_hhdet_fec!Q28)</f>
        <v>3.8555319805327186</v>
      </c>
      <c r="R28" s="124">
        <f>IF(RES_hhdet_tes!R28=0,"",RES_hhdet_tes!R28/RES_hhdet_fec!R28)</f>
        <v>3.9170248656913556</v>
      </c>
      <c r="S28" s="124">
        <f>IF(RES_hhdet_tes!S28=0,"",RES_hhdet_tes!S28/RES_hhdet_fec!S28)</f>
        <v>3.9995534202151148</v>
      </c>
      <c r="T28" s="124">
        <f>IF(RES_hhdet_tes!T28=0,"",RES_hhdet_tes!T28/RES_hhdet_fec!T28)</f>
        <v>4.0978797457077505</v>
      </c>
      <c r="U28" s="124">
        <f>IF(RES_hhdet_tes!U28=0,"",RES_hhdet_tes!U28/RES_hhdet_fec!U28)</f>
        <v>4.2225434330721034</v>
      </c>
      <c r="V28" s="124">
        <f>IF(RES_hhdet_tes!V28=0,"",RES_hhdet_tes!V28/RES_hhdet_fec!V28)</f>
        <v>4.3479475653864386</v>
      </c>
      <c r="W28" s="124">
        <f>IF(RES_hhdet_tes!W28=0,"",RES_hhdet_tes!W28/RES_hhdet_fec!W28)</f>
        <v>4.4336351569420751</v>
      </c>
      <c r="X28" s="124">
        <f>IF(RES_hhdet_tes!X28=0,"",RES_hhdet_tes!X28/RES_hhdet_fec!X28)</f>
        <v>4.4740985305521317</v>
      </c>
      <c r="Y28" s="124">
        <f>IF(RES_hhdet_tes!Y28=0,"",RES_hhdet_tes!Y28/RES_hhdet_fec!Y28)</f>
        <v>4.5066192015942788</v>
      </c>
      <c r="DA28" s="130" t="s">
        <v>1932</v>
      </c>
    </row>
    <row r="29" spans="1:105" ht="12" customHeight="1" x14ac:dyDescent="0.25">
      <c r="A29" s="97" t="s">
        <v>53</v>
      </c>
      <c r="B29" s="111">
        <f>IF(RES_hhdet_tes!B29=0,"",RES_hhdet_tes!B29/RES_hhdet_fec!B29)</f>
        <v>1.8018528038532915</v>
      </c>
      <c r="C29" s="111">
        <f>IF(RES_hhdet_tes!C29=0,"",RES_hhdet_tes!C29/RES_hhdet_fec!C29)</f>
        <v>1.9008704372046117</v>
      </c>
      <c r="D29" s="111">
        <f>IF(RES_hhdet_tes!D29=0,"",RES_hhdet_tes!D29/RES_hhdet_fec!D29)</f>
        <v>2.0124081144862558</v>
      </c>
      <c r="E29" s="111">
        <f>IF(RES_hhdet_tes!E29=0,"",RES_hhdet_tes!E29/RES_hhdet_fec!E29)</f>
        <v>2.1907912912112266</v>
      </c>
      <c r="F29" s="111">
        <f>IF(RES_hhdet_tes!F29=0,"",RES_hhdet_tes!F29/RES_hhdet_fec!F29)</f>
        <v>2.38048783099598</v>
      </c>
      <c r="G29" s="111">
        <f>IF(RES_hhdet_tes!G29=0,"",RES_hhdet_tes!G29/RES_hhdet_fec!G29)</f>
        <v>2.5788409632265923</v>
      </c>
      <c r="H29" s="111">
        <f>IF(RES_hhdet_tes!H29=0,"",RES_hhdet_tes!H29/RES_hhdet_fec!H29)</f>
        <v>2.7458378270527346</v>
      </c>
      <c r="I29" s="111">
        <f>IF(RES_hhdet_tes!I29=0,"",RES_hhdet_tes!I29/RES_hhdet_fec!I29)</f>
        <v>2.8670914874861202</v>
      </c>
      <c r="J29" s="111">
        <f>IF(RES_hhdet_tes!J29=0,"",RES_hhdet_tes!J29/RES_hhdet_fec!J29)</f>
        <v>2.9224555011524571</v>
      </c>
      <c r="K29" s="111">
        <f>IF(RES_hhdet_tes!K29=0,"",RES_hhdet_tes!K29/RES_hhdet_fec!K29)</f>
        <v>3.0193299725802953</v>
      </c>
      <c r="L29" s="111">
        <f>IF(RES_hhdet_tes!L29=0,"",RES_hhdet_tes!L29/RES_hhdet_fec!L29)</f>
        <v>3.1555014734875306</v>
      </c>
      <c r="M29" s="111">
        <f>IF(RES_hhdet_tes!M29=0,"",RES_hhdet_tes!M29/RES_hhdet_fec!M29)</f>
        <v>3.3412987702985304</v>
      </c>
      <c r="N29" s="111">
        <f>IF(RES_hhdet_tes!N29=0,"",RES_hhdet_tes!N29/RES_hhdet_fec!N29)</f>
        <v>3.5408402466095992</v>
      </c>
      <c r="O29" s="111">
        <f>IF(RES_hhdet_tes!O29=0,"",RES_hhdet_tes!O29/RES_hhdet_fec!O29)</f>
        <v>3.7197475775909323</v>
      </c>
      <c r="P29" s="111">
        <f>IF(RES_hhdet_tes!P29=0,"",RES_hhdet_tes!P29/RES_hhdet_fec!P29)</f>
        <v>3.7931710833896246</v>
      </c>
      <c r="Q29" s="111">
        <f>IF(RES_hhdet_tes!Q29=0,"",RES_hhdet_tes!Q29/RES_hhdet_fec!Q29)</f>
        <v>3.8555319805327186</v>
      </c>
      <c r="R29" s="111">
        <f>IF(RES_hhdet_tes!R29=0,"",RES_hhdet_tes!R29/RES_hhdet_fec!R29)</f>
        <v>3.9170248656913556</v>
      </c>
      <c r="S29" s="111">
        <f>IF(RES_hhdet_tes!S29=0,"",RES_hhdet_tes!S29/RES_hhdet_fec!S29)</f>
        <v>3.9995534202151148</v>
      </c>
      <c r="T29" s="111">
        <f>IF(RES_hhdet_tes!T29=0,"",RES_hhdet_tes!T29/RES_hhdet_fec!T29)</f>
        <v>4.0978797457077505</v>
      </c>
      <c r="U29" s="111">
        <f>IF(RES_hhdet_tes!U29=0,"",RES_hhdet_tes!U29/RES_hhdet_fec!U29)</f>
        <v>4.2225434330721034</v>
      </c>
      <c r="V29" s="111">
        <f>IF(RES_hhdet_tes!V29=0,"",RES_hhdet_tes!V29/RES_hhdet_fec!V29)</f>
        <v>4.3479475653864386</v>
      </c>
      <c r="W29" s="111">
        <f>IF(RES_hhdet_tes!W29=0,"",RES_hhdet_tes!W29/RES_hhdet_fec!W29)</f>
        <v>4.4336351569420751</v>
      </c>
      <c r="X29" s="111">
        <f>IF(RES_hhdet_tes!X29=0,"",RES_hhdet_tes!X29/RES_hhdet_fec!X29)</f>
        <v>4.4740985305521317</v>
      </c>
      <c r="Y29" s="111">
        <f>IF(RES_hhdet_tes!Y29=0,"",RES_hhdet_tes!Y29/RES_hhdet_fec!Y29)</f>
        <v>4.5066192015942788</v>
      </c>
      <c r="DA29" s="63" t="s">
        <v>1933</v>
      </c>
    </row>
    <row r="30" spans="1:105" ht="12" customHeight="1" x14ac:dyDescent="0.25">
      <c r="A30" s="121" t="s">
        <v>55</v>
      </c>
      <c r="B30" s="124">
        <f>IF(RES_hhdet_tes!B30=0,"",RES_hhdet_tes!B30/RES_hhdet_fec!B30)</f>
        <v>0.79987407718715786</v>
      </c>
      <c r="C30" s="124">
        <f>IF(RES_hhdet_tes!C30=0,"",RES_hhdet_tes!C30/RES_hhdet_fec!C30)</f>
        <v>0.80875804052719713</v>
      </c>
      <c r="D30" s="124">
        <f>IF(RES_hhdet_tes!D30=0,"",RES_hhdet_tes!D30/RES_hhdet_fec!D30)</f>
        <v>0.77405086468092321</v>
      </c>
      <c r="E30" s="124">
        <f>IF(RES_hhdet_tes!E30=0,"",RES_hhdet_tes!E30/RES_hhdet_fec!E30)</f>
        <v>0.74959302485794921</v>
      </c>
      <c r="F30" s="124">
        <f>IF(RES_hhdet_tes!F30=0,"",RES_hhdet_tes!F30/RES_hhdet_fec!F30)</f>
        <v>0.76231693345316875</v>
      </c>
      <c r="G30" s="124">
        <f>IF(RES_hhdet_tes!G30=0,"",RES_hhdet_tes!G30/RES_hhdet_fec!G30)</f>
        <v>0.73913205835415585</v>
      </c>
      <c r="H30" s="124">
        <f>IF(RES_hhdet_tes!H30=0,"",RES_hhdet_tes!H30/RES_hhdet_fec!H30)</f>
        <v>0.75755475521276772</v>
      </c>
      <c r="I30" s="124">
        <f>IF(RES_hhdet_tes!I30=0,"",RES_hhdet_tes!I30/RES_hhdet_fec!I30)</f>
        <v>0.79024356851199529</v>
      </c>
      <c r="J30" s="124">
        <f>IF(RES_hhdet_tes!J30=0,"",RES_hhdet_tes!J30/RES_hhdet_fec!J30)</f>
        <v>0.79626862345543392</v>
      </c>
      <c r="K30" s="124">
        <f>IF(RES_hhdet_tes!K30=0,"",RES_hhdet_tes!K30/RES_hhdet_fec!K30)</f>
        <v>0.7998957665166202</v>
      </c>
      <c r="L30" s="124">
        <f>IF(RES_hhdet_tes!L30=0,"",RES_hhdet_tes!L30/RES_hhdet_fec!L30)</f>
        <v>0.81797298269780949</v>
      </c>
      <c r="M30" s="124">
        <f>IF(RES_hhdet_tes!M30=0,"",RES_hhdet_tes!M30/RES_hhdet_fec!M30)</f>
        <v>0.82016306649701209</v>
      </c>
      <c r="N30" s="124">
        <f>IF(RES_hhdet_tes!N30=0,"",RES_hhdet_tes!N30/RES_hhdet_fec!N30)</f>
        <v>0.85718944906990491</v>
      </c>
      <c r="O30" s="124">
        <f>IF(RES_hhdet_tes!O30=0,"",RES_hhdet_tes!O30/RES_hhdet_fec!O30)</f>
        <v>0.92305584241364702</v>
      </c>
      <c r="P30" s="124">
        <f>IF(RES_hhdet_tes!P30=0,"",RES_hhdet_tes!P30/RES_hhdet_fec!P30)</f>
        <v>0.93472244727957887</v>
      </c>
      <c r="Q30" s="124">
        <f>IF(RES_hhdet_tes!Q30=0,"",RES_hhdet_tes!Q30/RES_hhdet_fec!Q30)</f>
        <v>0.91639000272312843</v>
      </c>
      <c r="R30" s="124">
        <f>IF(RES_hhdet_tes!R30=0,"",RES_hhdet_tes!R30/RES_hhdet_fec!R30)</f>
        <v>0.90601147914883318</v>
      </c>
      <c r="S30" s="124">
        <f>IF(RES_hhdet_tes!S30=0,"",RES_hhdet_tes!S30/RES_hhdet_fec!S30)</f>
        <v>0.88364235703282945</v>
      </c>
      <c r="T30" s="124">
        <f>IF(RES_hhdet_tes!T30=0,"",RES_hhdet_tes!T30/RES_hhdet_fec!T30)</f>
        <v>0.90453889863536718</v>
      </c>
      <c r="U30" s="124">
        <f>IF(RES_hhdet_tes!U30=0,"",RES_hhdet_tes!U30/RES_hhdet_fec!U30)</f>
        <v>0.92248138155940818</v>
      </c>
      <c r="V30" s="124">
        <f>IF(RES_hhdet_tes!V30=0,"",RES_hhdet_tes!V30/RES_hhdet_fec!V30)</f>
        <v>0.92464026733313553</v>
      </c>
      <c r="W30" s="124">
        <f>IF(RES_hhdet_tes!W30=0,"",RES_hhdet_tes!W30/RES_hhdet_fec!W30)</f>
        <v>0.92329004289919747</v>
      </c>
      <c r="X30" s="124">
        <f>IF(RES_hhdet_tes!X30=0,"",RES_hhdet_tes!X30/RES_hhdet_fec!X30)</f>
        <v>0.93383272797210692</v>
      </c>
      <c r="Y30" s="124">
        <f>IF(RES_hhdet_tes!Y30=0,"",RES_hhdet_tes!Y30/RES_hhdet_fec!Y30)</f>
        <v>0.94918454278272069</v>
      </c>
      <c r="DA30" s="130" t="s">
        <v>1934</v>
      </c>
    </row>
    <row r="31" spans="1:105" ht="12" customHeight="1" x14ac:dyDescent="0.25">
      <c r="A31" s="97" t="s">
        <v>141</v>
      </c>
      <c r="B31" s="111">
        <f>IF(RES_hhdet_tes!B31=0,"",RES_hhdet_tes!B31/RES_hhdet_fec!B31)</f>
        <v>0.41569897284856322</v>
      </c>
      <c r="C31" s="111">
        <f>IF(RES_hhdet_tes!C31=0,"",RES_hhdet_tes!C31/RES_hhdet_fec!C31)</f>
        <v>0.41798217742933419</v>
      </c>
      <c r="D31" s="111">
        <f>IF(RES_hhdet_tes!D31=0,"",RES_hhdet_tes!D31/RES_hhdet_fec!D31)</f>
        <v>0.42025297064017253</v>
      </c>
      <c r="E31" s="111">
        <f>IF(RES_hhdet_tes!E31=0,"",RES_hhdet_tes!E31/RES_hhdet_fec!E31)</f>
        <v>0.4229814701341259</v>
      </c>
      <c r="F31" s="111">
        <f>IF(RES_hhdet_tes!F31=0,"",RES_hhdet_tes!F31/RES_hhdet_fec!F31)</f>
        <v>0.42624320293894513</v>
      </c>
      <c r="G31" s="111">
        <f>IF(RES_hhdet_tes!G31=0,"",RES_hhdet_tes!G31/RES_hhdet_fec!G31)</f>
        <v>0.43042926600713666</v>
      </c>
      <c r="H31" s="111">
        <f>IF(RES_hhdet_tes!H31=0,"",RES_hhdet_tes!H31/RES_hhdet_fec!H31)</f>
        <v>0.43538346661084909</v>
      </c>
      <c r="I31" s="111">
        <f>IF(RES_hhdet_tes!I31=0,"",RES_hhdet_tes!I31/RES_hhdet_fec!I31)</f>
        <v>0.4389943827432925</v>
      </c>
      <c r="J31" s="111">
        <f>IF(RES_hhdet_tes!J31=0,"",RES_hhdet_tes!J31/RES_hhdet_fec!J31)</f>
        <v>0.4408971357911976</v>
      </c>
      <c r="K31" s="111">
        <f>IF(RES_hhdet_tes!K31=0,"",RES_hhdet_tes!K31/RES_hhdet_fec!K31)</f>
        <v>0.44531532212854152</v>
      </c>
      <c r="L31" s="111">
        <f>IF(RES_hhdet_tes!L31=0,"",RES_hhdet_tes!L31/RES_hhdet_fec!L31)</f>
        <v>0.45119898320116436</v>
      </c>
      <c r="M31" s="111">
        <f>IF(RES_hhdet_tes!M31=0,"",RES_hhdet_tes!M31/RES_hhdet_fec!M31)</f>
        <v>0.45827066343410777</v>
      </c>
      <c r="N31" s="111">
        <f>IF(RES_hhdet_tes!N31=0,"",RES_hhdet_tes!N31/RES_hhdet_fec!N31)</f>
        <v>0.46786138196250932</v>
      </c>
      <c r="O31" s="111">
        <f>IF(RES_hhdet_tes!O31=0,"",RES_hhdet_tes!O31/RES_hhdet_fec!O31)</f>
        <v>0.4741974932772538</v>
      </c>
      <c r="P31" s="111">
        <f>IF(RES_hhdet_tes!P31=0,"",RES_hhdet_tes!P31/RES_hhdet_fec!P31)</f>
        <v>0.47978058955324521</v>
      </c>
      <c r="Q31" s="111">
        <f>IF(RES_hhdet_tes!Q31=0,"",RES_hhdet_tes!Q31/RES_hhdet_fec!Q31)</f>
        <v>0.4880790544396692</v>
      </c>
      <c r="R31" s="111">
        <f>IF(RES_hhdet_tes!R31=0,"",RES_hhdet_tes!R31/RES_hhdet_fec!R31)</f>
        <v>0.50255194220866051</v>
      </c>
      <c r="S31" s="111">
        <f>IF(RES_hhdet_tes!S31=0,"",RES_hhdet_tes!S31/RES_hhdet_fec!S31)</f>
        <v>0.52049733481033533</v>
      </c>
      <c r="T31" s="111">
        <f>IF(RES_hhdet_tes!T31=0,"",RES_hhdet_tes!T31/RES_hhdet_fec!T31)</f>
        <v>0.54591275534012951</v>
      </c>
      <c r="U31" s="111">
        <f>IF(RES_hhdet_tes!U31=0,"",RES_hhdet_tes!U31/RES_hhdet_fec!U31)</f>
        <v>0.58547587157263148</v>
      </c>
      <c r="V31" s="111">
        <f>IF(RES_hhdet_tes!V31=0,"",RES_hhdet_tes!V31/RES_hhdet_fec!V31)</f>
        <v>0.62286160637030574</v>
      </c>
      <c r="W31" s="111">
        <f>IF(RES_hhdet_tes!W31=0,"",RES_hhdet_tes!W31/RES_hhdet_fec!W31)</f>
        <v>0.6405917358765415</v>
      </c>
      <c r="X31" s="111">
        <f>IF(RES_hhdet_tes!X31=0,"",RES_hhdet_tes!X31/RES_hhdet_fec!X31)</f>
        <v>0.65131342107930457</v>
      </c>
      <c r="Y31" s="111">
        <f>IF(RES_hhdet_tes!Y31=0,"",RES_hhdet_tes!Y31/RES_hhdet_fec!Y31)</f>
        <v>0.65690254932069814</v>
      </c>
      <c r="DA31" s="63" t="s">
        <v>1935</v>
      </c>
    </row>
    <row r="32" spans="1:105" ht="12" customHeight="1" x14ac:dyDescent="0.25">
      <c r="A32" s="97" t="s">
        <v>140</v>
      </c>
      <c r="B32" s="111">
        <f>IF(RES_hhdet_tes!B32=0,"",RES_hhdet_tes!B32/RES_hhdet_fec!B32)</f>
        <v>0.83482834390661254</v>
      </c>
      <c r="C32" s="111">
        <f>IF(RES_hhdet_tes!C32=0,"",RES_hhdet_tes!C32/RES_hhdet_fec!C32)</f>
        <v>0.8414318761848163</v>
      </c>
      <c r="D32" s="111">
        <f>IF(RES_hhdet_tes!D32=0,"",RES_hhdet_tes!D32/RES_hhdet_fec!D32)</f>
        <v>0.75415033067479254</v>
      </c>
      <c r="E32" s="111">
        <f>IF(RES_hhdet_tes!E32=0,"",RES_hhdet_tes!E32/RES_hhdet_fec!E32)</f>
        <v>0.71696613724992675</v>
      </c>
      <c r="F32" s="111">
        <f>IF(RES_hhdet_tes!F32=0,"",RES_hhdet_tes!F32/RES_hhdet_fec!F32)</f>
        <v>0.74514777514266906</v>
      </c>
      <c r="G32" s="111">
        <f>IF(RES_hhdet_tes!G32=0,"",RES_hhdet_tes!G32/RES_hhdet_fec!G32)</f>
        <v>0.71903039039237127</v>
      </c>
      <c r="H32" s="111">
        <f>IF(RES_hhdet_tes!H32=0,"",RES_hhdet_tes!H32/RES_hhdet_fec!H32)</f>
        <v>0.74781939576142953</v>
      </c>
      <c r="I32" s="111">
        <f>IF(RES_hhdet_tes!I32=0,"",RES_hhdet_tes!I32/RES_hhdet_fec!I32)</f>
        <v>0.79453939457591327</v>
      </c>
      <c r="J32" s="111">
        <f>IF(RES_hhdet_tes!J32=0,"",RES_hhdet_tes!J32/RES_hhdet_fec!J32)</f>
        <v>0.79623403847648999</v>
      </c>
      <c r="K32" s="111">
        <f>IF(RES_hhdet_tes!K32=0,"",RES_hhdet_tes!K32/RES_hhdet_fec!K32)</f>
        <v>0.80151070089111787</v>
      </c>
      <c r="L32" s="111">
        <f>IF(RES_hhdet_tes!L32=0,"",RES_hhdet_tes!L32/RES_hhdet_fec!L32)</f>
        <v>0.8249675238623283</v>
      </c>
      <c r="M32" s="111">
        <f>IF(RES_hhdet_tes!M32=0,"",RES_hhdet_tes!M32/RES_hhdet_fec!M32)</f>
        <v>0.8274454745063804</v>
      </c>
      <c r="N32" s="111">
        <f>IF(RES_hhdet_tes!N32=0,"",RES_hhdet_tes!N32/RES_hhdet_fec!N32)</f>
        <v>0.884132217166957</v>
      </c>
      <c r="O32" s="111">
        <f>IF(RES_hhdet_tes!O32=0,"",RES_hhdet_tes!O32/RES_hhdet_fec!O32)</f>
        <v>0.92823600348377677</v>
      </c>
      <c r="P32" s="111">
        <f>IF(RES_hhdet_tes!P32=0,"",RES_hhdet_tes!P32/RES_hhdet_fec!P32)</f>
        <v>0.92958344605525212</v>
      </c>
      <c r="Q32" s="111">
        <f>IF(RES_hhdet_tes!Q32=0,"",RES_hhdet_tes!Q32/RES_hhdet_fec!Q32)</f>
        <v>0.81511354204040465</v>
      </c>
      <c r="R32" s="111">
        <f>IF(RES_hhdet_tes!R32=0,"",RES_hhdet_tes!R32/RES_hhdet_fec!R32)</f>
        <v>0.79047649523656105</v>
      </c>
      <c r="S32" s="111">
        <f>IF(RES_hhdet_tes!S32=0,"",RES_hhdet_tes!S32/RES_hhdet_fec!S32)</f>
        <v>0.7575599272294995</v>
      </c>
      <c r="T32" s="111">
        <f>IF(RES_hhdet_tes!T32=0,"",RES_hhdet_tes!T32/RES_hhdet_fec!T32)</f>
        <v>0.82464922545352703</v>
      </c>
      <c r="U32" s="111">
        <f>IF(RES_hhdet_tes!U32=0,"",RES_hhdet_tes!U32/RES_hhdet_fec!U32)</f>
        <v>0.93070319380029132</v>
      </c>
      <c r="V32" s="111">
        <f>IF(RES_hhdet_tes!V32=0,"",RES_hhdet_tes!V32/RES_hhdet_fec!V32)</f>
        <v>0.97182022033067827</v>
      </c>
      <c r="W32" s="111">
        <f>IF(RES_hhdet_tes!W32=0,"",RES_hhdet_tes!W32/RES_hhdet_fec!W32)</f>
        <v>0.95753496357470413</v>
      </c>
      <c r="X32" s="111">
        <f>IF(RES_hhdet_tes!X32=0,"",RES_hhdet_tes!X32/RES_hhdet_fec!X32)</f>
        <v>0.96408598033971193</v>
      </c>
      <c r="Y32" s="111">
        <f>IF(RES_hhdet_tes!Y32=0,"",RES_hhdet_tes!Y32/RES_hhdet_fec!Y32)</f>
        <v>0.97919541632873652</v>
      </c>
      <c r="DA32" s="63" t="s">
        <v>1936</v>
      </c>
    </row>
    <row r="33" spans="1:105" ht="12" customHeight="1" x14ac:dyDescent="0.25">
      <c r="A33" s="100" t="s">
        <v>50</v>
      </c>
      <c r="B33" s="112">
        <f>IF(RES_hhdet_tes!B33=0,"",RES_hhdet_tes!B33/RES_hhdet_fec!B33)</f>
        <v>0.41569897284856322</v>
      </c>
      <c r="C33" s="112">
        <f>IF(RES_hhdet_tes!C33=0,"",RES_hhdet_tes!C33/RES_hhdet_fec!C33)</f>
        <v>0.41953421008739916</v>
      </c>
      <c r="D33" s="112">
        <f>IF(RES_hhdet_tes!D33=0,"",RES_hhdet_tes!D33/RES_hhdet_fec!D33)</f>
        <v>0.42016951742375408</v>
      </c>
      <c r="E33" s="112">
        <f>IF(RES_hhdet_tes!E33=0,"",RES_hhdet_tes!E33/RES_hhdet_fec!E33)</f>
        <v>0.4210845061343666</v>
      </c>
      <c r="F33" s="112">
        <f>IF(RES_hhdet_tes!F33=0,"",RES_hhdet_tes!F33/RES_hhdet_fec!F33)</f>
        <v>0.4221720834035958</v>
      </c>
      <c r="G33" s="112">
        <f>IF(RES_hhdet_tes!G33=0,"",RES_hhdet_tes!G33/RES_hhdet_fec!G33)</f>
        <v>0.42410874458482434</v>
      </c>
      <c r="H33" s="112">
        <f>IF(RES_hhdet_tes!H33=0,"",RES_hhdet_tes!H33/RES_hhdet_fec!H33)</f>
        <v>0.4312628162169912</v>
      </c>
      <c r="I33" s="112">
        <f>IF(RES_hhdet_tes!I33=0,"",RES_hhdet_tes!I33/RES_hhdet_fec!I33)</f>
        <v>0.43939030581143806</v>
      </c>
      <c r="J33" s="112">
        <f>IF(RES_hhdet_tes!J33=0,"",RES_hhdet_tes!J33/RES_hhdet_fec!J33)</f>
        <v>0.44425128673925313</v>
      </c>
      <c r="K33" s="112">
        <f>IF(RES_hhdet_tes!K33=0,"",RES_hhdet_tes!K33/RES_hhdet_fec!K33)</f>
        <v>0.45188864095554071</v>
      </c>
      <c r="L33" s="112">
        <f>IF(RES_hhdet_tes!L33=0,"",RES_hhdet_tes!L33/RES_hhdet_fec!L33)</f>
        <v>0.45458884364382396</v>
      </c>
      <c r="M33" s="112">
        <f>IF(RES_hhdet_tes!M33=0,"",RES_hhdet_tes!M33/RES_hhdet_fec!M33)</f>
        <v>0.45642825784680174</v>
      </c>
      <c r="N33" s="112">
        <f>IF(RES_hhdet_tes!N33=0,"",RES_hhdet_tes!N33/RES_hhdet_fec!N33)</f>
        <v>0.47112696059085324</v>
      </c>
      <c r="O33" s="112">
        <f>IF(RES_hhdet_tes!O33=0,"",RES_hhdet_tes!O33/RES_hhdet_fec!O33)</f>
        <v>0.5036422649442307</v>
      </c>
      <c r="P33" s="112">
        <f>IF(RES_hhdet_tes!P33=0,"",RES_hhdet_tes!P33/RES_hhdet_fec!P33)</f>
        <v>0.51391139390133422</v>
      </c>
      <c r="Q33" s="112">
        <f>IF(RES_hhdet_tes!Q33=0,"",RES_hhdet_tes!Q33/RES_hhdet_fec!Q33)</f>
        <v>0.51531442112432835</v>
      </c>
      <c r="R33" s="112">
        <f>IF(RES_hhdet_tes!R33=0,"",RES_hhdet_tes!R33/RES_hhdet_fec!R33)</f>
        <v>0.51901875699087174</v>
      </c>
      <c r="S33" s="112">
        <f>IF(RES_hhdet_tes!S33=0,"",RES_hhdet_tes!S33/RES_hhdet_fec!S33)</f>
        <v>0.52170869326318525</v>
      </c>
      <c r="T33" s="112">
        <f>IF(RES_hhdet_tes!T33=0,"",RES_hhdet_tes!T33/RES_hhdet_fec!T33)</f>
        <v>0.52437004463281645</v>
      </c>
      <c r="U33" s="112">
        <f>IF(RES_hhdet_tes!U33=0,"",RES_hhdet_tes!U33/RES_hhdet_fec!U33)</f>
        <v>0.52679848150365038</v>
      </c>
      <c r="V33" s="112">
        <f>IF(RES_hhdet_tes!V33=0,"",RES_hhdet_tes!V33/RES_hhdet_fec!V33)</f>
        <v>0.55540924005478409</v>
      </c>
      <c r="W33" s="112">
        <f>IF(RES_hhdet_tes!W33=0,"",RES_hhdet_tes!W33/RES_hhdet_fec!W33)</f>
        <v>0.64738715667514157</v>
      </c>
      <c r="X33" s="112">
        <f>IF(RES_hhdet_tes!X33=0,"",RES_hhdet_tes!X33/RES_hhdet_fec!X33)</f>
        <v>0.66605025366892778</v>
      </c>
      <c r="Y33" s="112">
        <f>IF(RES_hhdet_tes!Y33=0,"",RES_hhdet_tes!Y33/RES_hhdet_fec!Y33)</f>
        <v>0.66696320089298289</v>
      </c>
      <c r="DA33" s="131" t="s">
        <v>1937</v>
      </c>
    </row>
    <row r="34" spans="1:105" ht="12" customHeight="1" x14ac:dyDescent="0.25">
      <c r="A34" s="103" t="s">
        <v>52</v>
      </c>
      <c r="B34" s="113">
        <f>IF(RES_hhdet_tes!B34=0,"",RES_hhdet_tes!B34/RES_hhdet_fec!B34)</f>
        <v>1</v>
      </c>
      <c r="C34" s="113">
        <f>IF(RES_hhdet_tes!C34=0,"",RES_hhdet_tes!C34/RES_hhdet_fec!C34)</f>
        <v>1</v>
      </c>
      <c r="D34" s="113">
        <f>IF(RES_hhdet_tes!D34=0,"",RES_hhdet_tes!D34/RES_hhdet_fec!D34)</f>
        <v>1</v>
      </c>
      <c r="E34" s="113">
        <f>IF(RES_hhdet_tes!E34=0,"",RES_hhdet_tes!E34/RES_hhdet_fec!E34)</f>
        <v>1</v>
      </c>
      <c r="F34" s="113">
        <f>IF(RES_hhdet_tes!F34=0,"",RES_hhdet_tes!F34/RES_hhdet_fec!F34)</f>
        <v>1</v>
      </c>
      <c r="G34" s="113">
        <f>IF(RES_hhdet_tes!G34=0,"",RES_hhdet_tes!G34/RES_hhdet_fec!G34)</f>
        <v>1</v>
      </c>
      <c r="H34" s="113">
        <f>IF(RES_hhdet_tes!H34=0,"",RES_hhdet_tes!H34/RES_hhdet_fec!H34)</f>
        <v>1</v>
      </c>
      <c r="I34" s="113">
        <f>IF(RES_hhdet_tes!I34=0,"",RES_hhdet_tes!I34/RES_hhdet_fec!I34)</f>
        <v>1</v>
      </c>
      <c r="J34" s="113">
        <f>IF(RES_hhdet_tes!J34=0,"",RES_hhdet_tes!J34/RES_hhdet_fec!J34)</f>
        <v>1</v>
      </c>
      <c r="K34" s="113">
        <f>IF(RES_hhdet_tes!K34=0,"",RES_hhdet_tes!K34/RES_hhdet_fec!K34)</f>
        <v>1</v>
      </c>
      <c r="L34" s="113">
        <f>IF(RES_hhdet_tes!L34=0,"",RES_hhdet_tes!L34/RES_hhdet_fec!L34)</f>
        <v>1</v>
      </c>
      <c r="M34" s="113">
        <f>IF(RES_hhdet_tes!M34=0,"",RES_hhdet_tes!M34/RES_hhdet_fec!M34)</f>
        <v>1</v>
      </c>
      <c r="N34" s="113">
        <f>IF(RES_hhdet_tes!N34=0,"",RES_hhdet_tes!N34/RES_hhdet_fec!N34)</f>
        <v>1</v>
      </c>
      <c r="O34" s="113">
        <f>IF(RES_hhdet_tes!O34=0,"",RES_hhdet_tes!O34/RES_hhdet_fec!O34)</f>
        <v>1</v>
      </c>
      <c r="P34" s="113">
        <f>IF(RES_hhdet_tes!P34=0,"",RES_hhdet_tes!P34/RES_hhdet_fec!P34)</f>
        <v>1</v>
      </c>
      <c r="Q34" s="113">
        <f>IF(RES_hhdet_tes!Q34=0,"",RES_hhdet_tes!Q34/RES_hhdet_fec!Q34)</f>
        <v>1</v>
      </c>
      <c r="R34" s="113">
        <f>IF(RES_hhdet_tes!R34=0,"",RES_hhdet_tes!R34/RES_hhdet_fec!R34)</f>
        <v>1</v>
      </c>
      <c r="S34" s="113">
        <f>IF(RES_hhdet_tes!S34=0,"",RES_hhdet_tes!S34/RES_hhdet_fec!S34)</f>
        <v>1</v>
      </c>
      <c r="T34" s="113">
        <f>IF(RES_hhdet_tes!T34=0,"",RES_hhdet_tes!T34/RES_hhdet_fec!T34)</f>
        <v>1</v>
      </c>
      <c r="U34" s="113">
        <f>IF(RES_hhdet_tes!U34=0,"",RES_hhdet_tes!U34/RES_hhdet_fec!U34)</f>
        <v>1</v>
      </c>
      <c r="V34" s="113">
        <f>IF(RES_hhdet_tes!V34=0,"",RES_hhdet_tes!V34/RES_hhdet_fec!V34)</f>
        <v>1</v>
      </c>
      <c r="W34" s="113">
        <f>IF(RES_hhdet_tes!W34=0,"",RES_hhdet_tes!W34/RES_hhdet_fec!W34)</f>
        <v>1</v>
      </c>
      <c r="X34" s="113">
        <f>IF(RES_hhdet_tes!X34=0,"",RES_hhdet_tes!X34/RES_hhdet_fec!X34)</f>
        <v>1</v>
      </c>
      <c r="Y34" s="113">
        <f>IF(RES_hhdet_tes!Y34=0,"",RES_hhdet_tes!Y34/RES_hhdet_fec!Y34)</f>
        <v>1</v>
      </c>
      <c r="DA34" s="132" t="s">
        <v>1938</v>
      </c>
    </row>
    <row r="35" spans="1:105" ht="12" customHeight="1" x14ac:dyDescent="0.25">
      <c r="A35" s="106" t="s">
        <v>122</v>
      </c>
      <c r="B35" s="112">
        <f>IF(RES_hhdet_tes!B35=0,"",RES_hhdet_tes!B35/RES_hhdet_fec!B35)</f>
        <v>0.46896418226790826</v>
      </c>
      <c r="C35" s="112">
        <f>IF(RES_hhdet_tes!C35=0,"",RES_hhdet_tes!C35/RES_hhdet_fec!C35)</f>
        <v>0.47479036049293744</v>
      </c>
      <c r="D35" s="112">
        <f>IF(RES_hhdet_tes!D35=0,"",RES_hhdet_tes!D35/RES_hhdet_fec!D35)</f>
        <v>0.47551884567465191</v>
      </c>
      <c r="E35" s="112">
        <f>IF(RES_hhdet_tes!E35=0,"",RES_hhdet_tes!E35/RES_hhdet_fec!E35)</f>
        <v>0.4765154900607117</v>
      </c>
      <c r="F35" s="112">
        <f>IF(RES_hhdet_tes!F35=0,"",RES_hhdet_tes!F35/RES_hhdet_fec!F35)</f>
        <v>0.47754561576997068</v>
      </c>
      <c r="G35" s="112">
        <f>IF(RES_hhdet_tes!G35=0,"",RES_hhdet_tes!G35/RES_hhdet_fec!G35)</f>
        <v>0.47925734677499865</v>
      </c>
      <c r="H35" s="112">
        <f>IF(RES_hhdet_tes!H35=0,"",RES_hhdet_tes!H35/RES_hhdet_fec!H35)</f>
        <v>0.48532048290800944</v>
      </c>
      <c r="I35" s="112">
        <f>IF(RES_hhdet_tes!I35=0,"",RES_hhdet_tes!I35/RES_hhdet_fec!I35)</f>
        <v>0.48755008753907347</v>
      </c>
      <c r="J35" s="112">
        <f>IF(RES_hhdet_tes!J35=0,"",RES_hhdet_tes!J35/RES_hhdet_fec!J35)</f>
        <v>0.48870462980299434</v>
      </c>
      <c r="K35" s="112">
        <f>IF(RES_hhdet_tes!K35=0,"",RES_hhdet_tes!K35/RES_hhdet_fec!K35)</f>
        <v>0.49594764977096017</v>
      </c>
      <c r="L35" s="112">
        <f>IF(RES_hhdet_tes!L35=0,"",RES_hhdet_tes!L35/RES_hhdet_fec!L35)</f>
        <v>0.49613193968434155</v>
      </c>
      <c r="M35" s="112">
        <f>IF(RES_hhdet_tes!M35=0,"",RES_hhdet_tes!M35/RES_hhdet_fec!M35)</f>
        <v>0.49646204219736245</v>
      </c>
      <c r="N35" s="112">
        <f>IF(RES_hhdet_tes!N35=0,"",RES_hhdet_tes!N35/RES_hhdet_fec!N35)</f>
        <v>0.49764298072193358</v>
      </c>
      <c r="O35" s="112">
        <f>IF(RES_hhdet_tes!O35=0,"",RES_hhdet_tes!O35/RES_hhdet_fec!O35)</f>
        <v>0.53606197222102636</v>
      </c>
      <c r="P35" s="112">
        <f>IF(RES_hhdet_tes!P35=0,"",RES_hhdet_tes!P35/RES_hhdet_fec!P35)</f>
        <v>0.54146582615791561</v>
      </c>
      <c r="Q35" s="112">
        <f>IF(RES_hhdet_tes!Q35=0,"",RES_hhdet_tes!Q35/RES_hhdet_fec!Q35)</f>
        <v>0.54156875412391603</v>
      </c>
      <c r="R35" s="112">
        <f>IF(RES_hhdet_tes!R35=0,"",RES_hhdet_tes!R35/RES_hhdet_fec!R35)</f>
        <v>0.54209434980044691</v>
      </c>
      <c r="S35" s="112">
        <f>IF(RES_hhdet_tes!S35=0,"",RES_hhdet_tes!S35/RES_hhdet_fec!S35)</f>
        <v>0.54232243677300374</v>
      </c>
      <c r="T35" s="112">
        <f>IF(RES_hhdet_tes!T35=0,"",RES_hhdet_tes!T35/RES_hhdet_fec!T35)</f>
        <v>0.54251499049954921</v>
      </c>
      <c r="U35" s="112">
        <f>IF(RES_hhdet_tes!U35=0,"",RES_hhdet_tes!U35/RES_hhdet_fec!U35)</f>
        <v>0.55853604973945525</v>
      </c>
      <c r="V35" s="112">
        <f>IF(RES_hhdet_tes!V35=0,"",RES_hhdet_tes!V35/RES_hhdet_fec!V35)</f>
        <v>0.56584042370660292</v>
      </c>
      <c r="W35" s="112">
        <f>IF(RES_hhdet_tes!W35=0,"",RES_hhdet_tes!W35/RES_hhdet_fec!W35)</f>
        <v>0.64701051390857955</v>
      </c>
      <c r="X35" s="112">
        <f>IF(RES_hhdet_tes!X35=0,"",RES_hhdet_tes!X35/RES_hhdet_fec!X35)</f>
        <v>0.65178773836367876</v>
      </c>
      <c r="Y35" s="112">
        <f>IF(RES_hhdet_tes!Y35=0,"",RES_hhdet_tes!Y35/RES_hhdet_fec!Y35)</f>
        <v>0.65448452951814029</v>
      </c>
      <c r="DA35" s="131" t="s">
        <v>1939</v>
      </c>
    </row>
    <row r="36" spans="1:105" ht="12" customHeight="1" x14ac:dyDescent="0.25">
      <c r="A36" s="107" t="s">
        <v>121</v>
      </c>
      <c r="B36" s="113">
        <f>IF(RES_hhdet_tes!B36=0,"",RES_hhdet_tes!B36/RES_hhdet_fec!B36)</f>
        <v>0.85985770532035244</v>
      </c>
      <c r="C36" s="113">
        <f>IF(RES_hhdet_tes!C36=0,"",RES_hhdet_tes!C36/RES_hhdet_fec!C36)</f>
        <v>0.87199527253449283</v>
      </c>
      <c r="D36" s="113">
        <f>IF(RES_hhdet_tes!D36=0,"",RES_hhdet_tes!D36/RES_hhdet_fec!D36)</f>
        <v>0.8228457031440386</v>
      </c>
      <c r="E36" s="113">
        <f>IF(RES_hhdet_tes!E36=0,"",RES_hhdet_tes!E36/RES_hhdet_fec!E36)</f>
        <v>0.78853858977692015</v>
      </c>
      <c r="F36" s="113">
        <f>IF(RES_hhdet_tes!F36=0,"",RES_hhdet_tes!F36/RES_hhdet_fec!F36)</f>
        <v>0.79791702412691234</v>
      </c>
      <c r="G36" s="113">
        <f>IF(RES_hhdet_tes!G36=0,"",RES_hhdet_tes!G36/RES_hhdet_fec!G36)</f>
        <v>0.76811707111901262</v>
      </c>
      <c r="H36" s="113">
        <f>IF(RES_hhdet_tes!H36=0,"",RES_hhdet_tes!H36/RES_hhdet_fec!H36)</f>
        <v>0.78708366163537291</v>
      </c>
      <c r="I36" s="113">
        <f>IF(RES_hhdet_tes!I36=0,"",RES_hhdet_tes!I36/RES_hhdet_fec!I36)</f>
        <v>0.81808625454941275</v>
      </c>
      <c r="J36" s="113">
        <f>IF(RES_hhdet_tes!J36=0,"",RES_hhdet_tes!J36/RES_hhdet_fec!J36)</f>
        <v>0.8247666908333432</v>
      </c>
      <c r="K36" s="113">
        <f>IF(RES_hhdet_tes!K36=0,"",RES_hhdet_tes!K36/RES_hhdet_fec!K36)</f>
        <v>0.82629756530712173</v>
      </c>
      <c r="L36" s="113">
        <f>IF(RES_hhdet_tes!L36=0,"",RES_hhdet_tes!L36/RES_hhdet_fec!L36)</f>
        <v>0.84433950717312867</v>
      </c>
      <c r="M36" s="113">
        <f>IF(RES_hhdet_tes!M36=0,"",RES_hhdet_tes!M36/RES_hhdet_fec!M36)</f>
        <v>0.84436578668717144</v>
      </c>
      <c r="N36" s="113">
        <f>IF(RES_hhdet_tes!N36=0,"",RES_hhdet_tes!N36/RES_hhdet_fec!N36)</f>
        <v>0.88410342764185557</v>
      </c>
      <c r="O36" s="113">
        <f>IF(RES_hhdet_tes!O36=0,"",RES_hhdet_tes!O36/RES_hhdet_fec!O36)</f>
        <v>0.96729277294140792</v>
      </c>
      <c r="P36" s="113">
        <f>IF(RES_hhdet_tes!P36=0,"",RES_hhdet_tes!P36/RES_hhdet_fec!P36)</f>
        <v>0.98536207677970067</v>
      </c>
      <c r="Q36" s="113">
        <f>IF(RES_hhdet_tes!Q36=0,"",RES_hhdet_tes!Q36/RES_hhdet_fec!Q36)</f>
        <v>0.96185890336088331</v>
      </c>
      <c r="R36" s="113">
        <f>IF(RES_hhdet_tes!R36=0,"",RES_hhdet_tes!R36/RES_hhdet_fec!R36)</f>
        <v>0.94700443823361269</v>
      </c>
      <c r="S36" s="113">
        <f>IF(RES_hhdet_tes!S36=0,"",RES_hhdet_tes!S36/RES_hhdet_fec!S36)</f>
        <v>0.91866191408609099</v>
      </c>
      <c r="T36" s="113">
        <f>IF(RES_hhdet_tes!T36=0,"",RES_hhdet_tes!T36/RES_hhdet_fec!T36)</f>
        <v>0.9384765883525793</v>
      </c>
      <c r="U36" s="113">
        <f>IF(RES_hhdet_tes!U36=0,"",RES_hhdet_tes!U36/RES_hhdet_fec!U36)</f>
        <v>0.95424447497096121</v>
      </c>
      <c r="V36" s="113">
        <f>IF(RES_hhdet_tes!V36=0,"",RES_hhdet_tes!V36/RES_hhdet_fec!V36)</f>
        <v>0.94778230454840473</v>
      </c>
      <c r="W36" s="113">
        <f>IF(RES_hhdet_tes!W36=0,"",RES_hhdet_tes!W36/RES_hhdet_fec!W36)</f>
        <v>0.96268076816201265</v>
      </c>
      <c r="X36" s="113">
        <f>IF(RES_hhdet_tes!X36=0,"",RES_hhdet_tes!X36/RES_hhdet_fec!X36)</f>
        <v>0.97118326845897784</v>
      </c>
      <c r="Y36" s="113">
        <f>IF(RES_hhdet_tes!Y36=0,"",RES_hhdet_tes!Y36/RES_hhdet_fec!Y36)</f>
        <v>0.98830695906334476</v>
      </c>
      <c r="DA36" s="132" t="s">
        <v>1940</v>
      </c>
    </row>
    <row r="37" spans="1:105" ht="12" customHeight="1" x14ac:dyDescent="0.25">
      <c r="A37" s="108" t="s">
        <v>53</v>
      </c>
      <c r="B37" s="111">
        <f>IF(RES_hhdet_tes!B37=0,"",RES_hhdet_tes!B37/RES_hhdet_fec!B37)</f>
        <v>0.46896418226790826</v>
      </c>
      <c r="C37" s="111">
        <f>IF(RES_hhdet_tes!C37=0,"",RES_hhdet_tes!C37/RES_hhdet_fec!C37)</f>
        <v>0.47138019548468701</v>
      </c>
      <c r="D37" s="111">
        <f>IF(RES_hhdet_tes!D37=0,"",RES_hhdet_tes!D37/RES_hhdet_fec!D37)</f>
        <v>0.47443206570225072</v>
      </c>
      <c r="E37" s="111">
        <f>IF(RES_hhdet_tes!E37=0,"",RES_hhdet_tes!E37/RES_hhdet_fec!E37)</f>
        <v>0.47743475731883772</v>
      </c>
      <c r="F37" s="111">
        <f>IF(RES_hhdet_tes!F37=0,"",RES_hhdet_tes!F37/RES_hhdet_fec!F37)</f>
        <v>0.4805487572356183</v>
      </c>
      <c r="G37" s="111">
        <f>IF(RES_hhdet_tes!G37=0,"",RES_hhdet_tes!G37/RES_hhdet_fec!G37)</f>
        <v>0.48370223555643094</v>
      </c>
      <c r="H37" s="111">
        <f>IF(RES_hhdet_tes!H37=0,"",RES_hhdet_tes!H37/RES_hhdet_fec!H37)</f>
        <v>0.48664156847714646</v>
      </c>
      <c r="I37" s="111">
        <f>IF(RES_hhdet_tes!I37=0,"",RES_hhdet_tes!I37/RES_hhdet_fec!I37)</f>
        <v>0.48895327518948628</v>
      </c>
      <c r="J37" s="111">
        <f>IF(RES_hhdet_tes!J37=0,"",RES_hhdet_tes!J37/RES_hhdet_fec!J37)</f>
        <v>0.49049070154055097</v>
      </c>
      <c r="K37" s="111">
        <f>IF(RES_hhdet_tes!K37=0,"",RES_hhdet_tes!K37/RES_hhdet_fec!K37)</f>
        <v>0.49343888795245144</v>
      </c>
      <c r="L37" s="111">
        <f>IF(RES_hhdet_tes!L37=0,"",RES_hhdet_tes!L37/RES_hhdet_fec!L37)</f>
        <v>0.49722782919063518</v>
      </c>
      <c r="M37" s="111">
        <f>IF(RES_hhdet_tes!M37=0,"",RES_hhdet_tes!M37/RES_hhdet_fec!M37)</f>
        <v>0.50134452444159971</v>
      </c>
      <c r="N37" s="111">
        <f>IF(RES_hhdet_tes!N37=0,"",RES_hhdet_tes!N37/RES_hhdet_fec!N37)</f>
        <v>0.50634460975139939</v>
      </c>
      <c r="O37" s="111">
        <f>IF(RES_hhdet_tes!O37=0,"",RES_hhdet_tes!O37/RES_hhdet_fec!O37)</f>
        <v>0.51159772607582266</v>
      </c>
      <c r="P37" s="111">
        <f>IF(RES_hhdet_tes!P37=0,"",RES_hhdet_tes!P37/RES_hhdet_fec!P37)</f>
        <v>0.51514130180834006</v>
      </c>
      <c r="Q37" s="111">
        <f>IF(RES_hhdet_tes!Q37=0,"",RES_hhdet_tes!Q37/RES_hhdet_fec!Q37)</f>
        <v>0.52086278982550105</v>
      </c>
      <c r="R37" s="111">
        <f>IF(RES_hhdet_tes!R37=0,"",RES_hhdet_tes!R37/RES_hhdet_fec!R37)</f>
        <v>0.53090726784979392</v>
      </c>
      <c r="S37" s="111">
        <f>IF(RES_hhdet_tes!S37=0,"",RES_hhdet_tes!S37/RES_hhdet_fec!S37)</f>
        <v>0.54344992017291538</v>
      </c>
      <c r="T37" s="111">
        <f>IF(RES_hhdet_tes!T37=0,"",RES_hhdet_tes!T37/RES_hhdet_fec!T37)</f>
        <v>0.5604403176178081</v>
      </c>
      <c r="U37" s="111">
        <f>IF(RES_hhdet_tes!U37=0,"",RES_hhdet_tes!U37/RES_hhdet_fec!U37)</f>
        <v>0.58283118153170321</v>
      </c>
      <c r="V37" s="111">
        <f>IF(RES_hhdet_tes!V37=0,"",RES_hhdet_tes!V37/RES_hhdet_fec!V37)</f>
        <v>0.60569690915702623</v>
      </c>
      <c r="W37" s="111">
        <f>IF(RES_hhdet_tes!W37=0,"",RES_hhdet_tes!W37/RES_hhdet_fec!W37)</f>
        <v>0.62209678105848898</v>
      </c>
      <c r="X37" s="111">
        <f>IF(RES_hhdet_tes!X37=0,"",RES_hhdet_tes!X37/RES_hhdet_fec!X37)</f>
        <v>0.63442694746690276</v>
      </c>
      <c r="Y37" s="111">
        <f>IF(RES_hhdet_tes!Y37=0,"",RES_hhdet_tes!Y37/RES_hhdet_fec!Y37)</f>
        <v>0.64443190200436351</v>
      </c>
      <c r="DA37" s="63" t="s">
        <v>1941</v>
      </c>
    </row>
    <row r="38" spans="1:105" ht="12" customHeight="1" x14ac:dyDescent="0.25">
      <c r="A38" s="108" t="s">
        <v>52</v>
      </c>
      <c r="B38" s="111">
        <f>IF(RES_hhdet_tes!B38=0,"",RES_hhdet_tes!B38/RES_hhdet_fec!B38)</f>
        <v>1</v>
      </c>
      <c r="C38" s="111">
        <f>IF(RES_hhdet_tes!C38=0,"",RES_hhdet_tes!C38/RES_hhdet_fec!C38)</f>
        <v>1</v>
      </c>
      <c r="D38" s="111">
        <f>IF(RES_hhdet_tes!D38=0,"",RES_hhdet_tes!D38/RES_hhdet_fec!D38)</f>
        <v>1</v>
      </c>
      <c r="E38" s="111">
        <f>IF(RES_hhdet_tes!E38=0,"",RES_hhdet_tes!E38/RES_hhdet_fec!E38)</f>
        <v>1</v>
      </c>
      <c r="F38" s="111">
        <f>IF(RES_hhdet_tes!F38=0,"",RES_hhdet_tes!F38/RES_hhdet_fec!F38)</f>
        <v>1</v>
      </c>
      <c r="G38" s="111">
        <f>IF(RES_hhdet_tes!G38=0,"",RES_hhdet_tes!G38/RES_hhdet_fec!G38)</f>
        <v>1</v>
      </c>
      <c r="H38" s="111">
        <f>IF(RES_hhdet_tes!H38=0,"",RES_hhdet_tes!H38/RES_hhdet_fec!H38)</f>
        <v>1</v>
      </c>
      <c r="I38" s="111">
        <f>IF(RES_hhdet_tes!I38=0,"",RES_hhdet_tes!I38/RES_hhdet_fec!I38)</f>
        <v>1</v>
      </c>
      <c r="J38" s="111">
        <f>IF(RES_hhdet_tes!J38=0,"",RES_hhdet_tes!J38/RES_hhdet_fec!J38)</f>
        <v>1</v>
      </c>
      <c r="K38" s="111">
        <f>IF(RES_hhdet_tes!K38=0,"",RES_hhdet_tes!K38/RES_hhdet_fec!K38)</f>
        <v>1</v>
      </c>
      <c r="L38" s="111">
        <f>IF(RES_hhdet_tes!L38=0,"",RES_hhdet_tes!L38/RES_hhdet_fec!L38)</f>
        <v>1</v>
      </c>
      <c r="M38" s="111">
        <f>IF(RES_hhdet_tes!M38=0,"",RES_hhdet_tes!M38/RES_hhdet_fec!M38)</f>
        <v>1</v>
      </c>
      <c r="N38" s="111">
        <f>IF(RES_hhdet_tes!N38=0,"",RES_hhdet_tes!N38/RES_hhdet_fec!N38)</f>
        <v>1</v>
      </c>
      <c r="O38" s="111">
        <f>IF(RES_hhdet_tes!O38=0,"",RES_hhdet_tes!O38/RES_hhdet_fec!O38)</f>
        <v>1</v>
      </c>
      <c r="P38" s="111">
        <f>IF(RES_hhdet_tes!P38=0,"",RES_hhdet_tes!P38/RES_hhdet_fec!P38)</f>
        <v>1</v>
      </c>
      <c r="Q38" s="111">
        <f>IF(RES_hhdet_tes!Q38=0,"",RES_hhdet_tes!Q38/RES_hhdet_fec!Q38)</f>
        <v>1</v>
      </c>
      <c r="R38" s="111">
        <f>IF(RES_hhdet_tes!R38=0,"",RES_hhdet_tes!R38/RES_hhdet_fec!R38)</f>
        <v>1</v>
      </c>
      <c r="S38" s="111">
        <f>IF(RES_hhdet_tes!S38=0,"",RES_hhdet_tes!S38/RES_hhdet_fec!S38)</f>
        <v>1</v>
      </c>
      <c r="T38" s="111">
        <f>IF(RES_hhdet_tes!T38=0,"",RES_hhdet_tes!T38/RES_hhdet_fec!T38)</f>
        <v>1</v>
      </c>
      <c r="U38" s="111">
        <f>IF(RES_hhdet_tes!U38=0,"",RES_hhdet_tes!U38/RES_hhdet_fec!U38)</f>
        <v>1</v>
      </c>
      <c r="V38" s="111">
        <f>IF(RES_hhdet_tes!V38=0,"",RES_hhdet_tes!V38/RES_hhdet_fec!V38)</f>
        <v>1</v>
      </c>
      <c r="W38" s="111">
        <f>IF(RES_hhdet_tes!W38=0,"",RES_hhdet_tes!W38/RES_hhdet_fec!W38)</f>
        <v>1</v>
      </c>
      <c r="X38" s="111">
        <f>IF(RES_hhdet_tes!X38=0,"",RES_hhdet_tes!X38/RES_hhdet_fec!X38)</f>
        <v>1</v>
      </c>
      <c r="Y38" s="111">
        <f>IF(RES_hhdet_tes!Y38=0,"",RES_hhdet_tes!Y38/RES_hhdet_fec!Y38)</f>
        <v>1</v>
      </c>
      <c r="DA38" s="63" t="s">
        <v>1942</v>
      </c>
    </row>
    <row r="39" spans="1:105" ht="12" customHeight="1" x14ac:dyDescent="0.25">
      <c r="A39" s="121" t="s">
        <v>54</v>
      </c>
      <c r="B39" s="124">
        <f>IF(RES_hhdet_tes!B39=0,"",RES_hhdet_tes!B39/RES_hhdet_fec!B39)</f>
        <v>0.57917605978521614</v>
      </c>
      <c r="C39" s="124">
        <f>IF(RES_hhdet_tes!C39=0,"",RES_hhdet_tes!C39/RES_hhdet_fec!C39)</f>
        <v>0.58847379468634164</v>
      </c>
      <c r="D39" s="124">
        <f>IF(RES_hhdet_tes!D39=0,"",RES_hhdet_tes!D39/RES_hhdet_fec!D39)</f>
        <v>0.59409001073599588</v>
      </c>
      <c r="E39" s="124">
        <f>IF(RES_hhdet_tes!E39=0,"",RES_hhdet_tes!E39/RES_hhdet_fec!E39)</f>
        <v>0.5945526317103742</v>
      </c>
      <c r="F39" s="124">
        <f>IF(RES_hhdet_tes!F39=0,"",RES_hhdet_tes!F39/RES_hhdet_fec!F39)</f>
        <v>0.59967610414714001</v>
      </c>
      <c r="G39" s="124">
        <f>IF(RES_hhdet_tes!G39=0,"",RES_hhdet_tes!G39/RES_hhdet_fec!G39)</f>
        <v>0.60323866348273714</v>
      </c>
      <c r="H39" s="124">
        <f>IF(RES_hhdet_tes!H39=0,"",RES_hhdet_tes!H39/RES_hhdet_fec!H39)</f>
        <v>0.60870003423276753</v>
      </c>
      <c r="I39" s="124">
        <f>IF(RES_hhdet_tes!I39=0,"",RES_hhdet_tes!I39/RES_hhdet_fec!I39)</f>
        <v>0.6055730403775107</v>
      </c>
      <c r="J39" s="124">
        <f>IF(RES_hhdet_tes!J39=0,"",RES_hhdet_tes!J39/RES_hhdet_fec!J39)</f>
        <v>0.60562379275694012</v>
      </c>
      <c r="K39" s="124">
        <f>IF(RES_hhdet_tes!K39=0,"",RES_hhdet_tes!K39/RES_hhdet_fec!K39)</f>
        <v>0.60985486126264921</v>
      </c>
      <c r="L39" s="124">
        <f>IF(RES_hhdet_tes!L39=0,"",RES_hhdet_tes!L39/RES_hhdet_fec!L39)</f>
        <v>0.61046410656969274</v>
      </c>
      <c r="M39" s="124">
        <f>IF(RES_hhdet_tes!M39=0,"",RES_hhdet_tes!M39/RES_hhdet_fec!M39)</f>
        <v>0.6146891480369332</v>
      </c>
      <c r="N39" s="124">
        <f>IF(RES_hhdet_tes!N39=0,"",RES_hhdet_tes!N39/RES_hhdet_fec!N39)</f>
        <v>0.60501712425505316</v>
      </c>
      <c r="O39" s="124">
        <f>IF(RES_hhdet_tes!O39=0,"",RES_hhdet_tes!O39/RES_hhdet_fec!O39)</f>
        <v>0.61204015169035497</v>
      </c>
      <c r="P39" s="124">
        <f>IF(RES_hhdet_tes!P39=0,"",RES_hhdet_tes!P39/RES_hhdet_fec!P39)</f>
        <v>0.62314976688977264</v>
      </c>
      <c r="Q39" s="124">
        <f>IF(RES_hhdet_tes!Q39=0,"",RES_hhdet_tes!Q39/RES_hhdet_fec!Q39)</f>
        <v>0.61871381741725351</v>
      </c>
      <c r="R39" s="124">
        <f>IF(RES_hhdet_tes!R39=0,"",RES_hhdet_tes!R39/RES_hhdet_fec!R39)</f>
        <v>0.62157237534060283</v>
      </c>
      <c r="S39" s="124">
        <f>IF(RES_hhdet_tes!S39=0,"",RES_hhdet_tes!S39/RES_hhdet_fec!S39)</f>
        <v>0.6309879310127724</v>
      </c>
      <c r="T39" s="124">
        <f>IF(RES_hhdet_tes!T39=0,"",RES_hhdet_tes!T39/RES_hhdet_fec!T39)</f>
        <v>0.6315824190016035</v>
      </c>
      <c r="U39" s="124">
        <f>IF(RES_hhdet_tes!U39=0,"",RES_hhdet_tes!U39/RES_hhdet_fec!U39)</f>
        <v>0.64990601420200755</v>
      </c>
      <c r="V39" s="124">
        <f>IF(RES_hhdet_tes!V39=0,"",RES_hhdet_tes!V39/RES_hhdet_fec!V39)</f>
        <v>0.67542537744710951</v>
      </c>
      <c r="W39" s="124">
        <f>IF(RES_hhdet_tes!W39=0,"",RES_hhdet_tes!W39/RES_hhdet_fec!W39)</f>
        <v>0.68057920302392028</v>
      </c>
      <c r="X39" s="124">
        <f>IF(RES_hhdet_tes!X39=0,"",RES_hhdet_tes!X39/RES_hhdet_fec!X39)</f>
        <v>0.68166190633703228</v>
      </c>
      <c r="Y39" s="124">
        <f>IF(RES_hhdet_tes!Y39=0,"",RES_hhdet_tes!Y39/RES_hhdet_fec!Y39)</f>
        <v>0.66781812081111691</v>
      </c>
      <c r="DA39" s="130" t="s">
        <v>1943</v>
      </c>
    </row>
    <row r="40" spans="1:105" ht="12" customHeight="1" x14ac:dyDescent="0.25">
      <c r="A40" s="97" t="s">
        <v>50</v>
      </c>
      <c r="B40" s="111">
        <f>IF(RES_hhdet_tes!B40=0,"",RES_hhdet_tes!B40/RES_hhdet_fec!B40)</f>
        <v>0.54251012813745658</v>
      </c>
      <c r="C40" s="111">
        <f>IF(RES_hhdet_tes!C40=0,"",RES_hhdet_tes!C40/RES_hhdet_fec!C40)</f>
        <v>0.54330577688891923</v>
      </c>
      <c r="D40" s="111">
        <f>IF(RES_hhdet_tes!D40=0,"",RES_hhdet_tes!D40/RES_hhdet_fec!D40)</f>
        <v>0.54440358210315276</v>
      </c>
      <c r="E40" s="111">
        <f>IF(RES_hhdet_tes!E40=0,"",RES_hhdet_tes!E40/RES_hhdet_fec!E40)</f>
        <v>0.5455765016342633</v>
      </c>
      <c r="F40" s="111">
        <f>IF(RES_hhdet_tes!F40=0,"",RES_hhdet_tes!F40/RES_hhdet_fec!F40)</f>
        <v>0.54680170376525328</v>
      </c>
      <c r="G40" s="111">
        <f>IF(RES_hhdet_tes!G40=0,"",RES_hhdet_tes!G40/RES_hhdet_fec!G40)</f>
        <v>0.54811205846873501</v>
      </c>
      <c r="H40" s="111">
        <f>IF(RES_hhdet_tes!H40=0,"",RES_hhdet_tes!H40/RES_hhdet_fec!H40)</f>
        <v>0.54940428489728577</v>
      </c>
      <c r="I40" s="111">
        <f>IF(RES_hhdet_tes!I40=0,"",RES_hhdet_tes!I40/RES_hhdet_fec!I40)</f>
        <v>0.5503581531592564</v>
      </c>
      <c r="J40" s="111">
        <f>IF(RES_hhdet_tes!J40=0,"",RES_hhdet_tes!J40/RES_hhdet_fec!J40)</f>
        <v>0.55084812021524421</v>
      </c>
      <c r="K40" s="111">
        <f>IF(RES_hhdet_tes!K40=0,"",RES_hhdet_tes!K40/RES_hhdet_fec!K40)</f>
        <v>0.55163576249504209</v>
      </c>
      <c r="L40" s="111">
        <f>IF(RES_hhdet_tes!L40=0,"",RES_hhdet_tes!L40/RES_hhdet_fec!L40)</f>
        <v>0.55260278594503487</v>
      </c>
      <c r="M40" s="111">
        <f>IF(RES_hhdet_tes!M40=0,"",RES_hhdet_tes!M40/RES_hhdet_fec!M40)</f>
        <v>0.55340086066724459</v>
      </c>
      <c r="N40" s="111">
        <f>IF(RES_hhdet_tes!N40=0,"",RES_hhdet_tes!N40/RES_hhdet_fec!N40)</f>
        <v>0.55401887893714763</v>
      </c>
      <c r="O40" s="111">
        <f>IF(RES_hhdet_tes!O40=0,"",RES_hhdet_tes!O40/RES_hhdet_fec!O40)</f>
        <v>0.55438555605990592</v>
      </c>
      <c r="P40" s="111">
        <f>IF(RES_hhdet_tes!P40=0,"",RES_hhdet_tes!P40/RES_hhdet_fec!P40)</f>
        <v>0.55450475360999274</v>
      </c>
      <c r="Q40" s="111">
        <f>IF(RES_hhdet_tes!Q40=0,"",RES_hhdet_tes!Q40/RES_hhdet_fec!Q40)</f>
        <v>0.55479667133604393</v>
      </c>
      <c r="R40" s="111">
        <f>IF(RES_hhdet_tes!R40=0,"",RES_hhdet_tes!R40/RES_hhdet_fec!R40)</f>
        <v>0.55569399101113126</v>
      </c>
      <c r="S40" s="111">
        <f>IF(RES_hhdet_tes!S40=0,"",RES_hhdet_tes!S40/RES_hhdet_fec!S40)</f>
        <v>0.55728285615802742</v>
      </c>
      <c r="T40" s="111">
        <f>IF(RES_hhdet_tes!T40=0,"",RES_hhdet_tes!T40/RES_hhdet_fec!T40)</f>
        <v>0.56004147193868714</v>
      </c>
      <c r="U40" s="111">
        <f>IF(RES_hhdet_tes!U40=0,"",RES_hhdet_tes!U40/RES_hhdet_fec!U40)</f>
        <v>0.56581084723097974</v>
      </c>
      <c r="V40" s="111">
        <f>IF(RES_hhdet_tes!V40=0,"",RES_hhdet_tes!V40/RES_hhdet_fec!V40)</f>
        <v>0.57290473867520353</v>
      </c>
      <c r="W40" s="111">
        <f>IF(RES_hhdet_tes!W40=0,"",RES_hhdet_tes!W40/RES_hhdet_fec!W40)</f>
        <v>0.57890938169618766</v>
      </c>
      <c r="X40" s="111">
        <f>IF(RES_hhdet_tes!X40=0,"",RES_hhdet_tes!X40/RES_hhdet_fec!X40)</f>
        <v>0.58298920595537462</v>
      </c>
      <c r="Y40" s="111">
        <f>IF(RES_hhdet_tes!Y40=0,"",RES_hhdet_tes!Y40/RES_hhdet_fec!Y40)</f>
        <v>0.58594675046952194</v>
      </c>
      <c r="DA40" s="63" t="s">
        <v>1944</v>
      </c>
    </row>
    <row r="41" spans="1:105" ht="12" customHeight="1" x14ac:dyDescent="0.25">
      <c r="A41" s="109" t="s">
        <v>120</v>
      </c>
      <c r="B41" s="45">
        <f>IF(RES_hhdet_tes!B41=0,"",RES_hhdet_tes!B41/RES_hhdet_fec!B41)</f>
        <v>0.7140726635132747</v>
      </c>
      <c r="C41" s="45">
        <f>IF(RES_hhdet_tes!C41=0,"",RES_hhdet_tes!C41/RES_hhdet_fec!C41)</f>
        <v>0.71693903072058796</v>
      </c>
      <c r="D41" s="45">
        <f>IF(RES_hhdet_tes!D41=0,"",RES_hhdet_tes!D41/RES_hhdet_fec!D41)</f>
        <v>0.71981447125997744</v>
      </c>
      <c r="E41" s="45">
        <f>IF(RES_hhdet_tes!E41=0,"",RES_hhdet_tes!E41/RES_hhdet_fec!E41)</f>
        <v>0.72228483616482952</v>
      </c>
      <c r="F41" s="45">
        <f>IF(RES_hhdet_tes!F41=0,"",RES_hhdet_tes!F41/RES_hhdet_fec!F41)</f>
        <v>0.72480132031343536</v>
      </c>
      <c r="G41" s="45">
        <f>IF(RES_hhdet_tes!G41=0,"",RES_hhdet_tes!G41/RES_hhdet_fec!G41)</f>
        <v>0.72712116398729465</v>
      </c>
      <c r="H41" s="45">
        <f>IF(RES_hhdet_tes!H41=0,"",RES_hhdet_tes!H41/RES_hhdet_fec!H41)</f>
        <v>0.72909723922835423</v>
      </c>
      <c r="I41" s="45">
        <f>IF(RES_hhdet_tes!I41=0,"",RES_hhdet_tes!I41/RES_hhdet_fec!I41)</f>
        <v>0.73067648146911479</v>
      </c>
      <c r="J41" s="45">
        <f>IF(RES_hhdet_tes!J41=0,"",RES_hhdet_tes!J41/RES_hhdet_fec!J41)</f>
        <v>0.73190201678128064</v>
      </c>
      <c r="K41" s="45">
        <f>IF(RES_hhdet_tes!K41=0,"",RES_hhdet_tes!K41/RES_hhdet_fec!K41)</f>
        <v>0.73466724997489785</v>
      </c>
      <c r="L41" s="45">
        <f>IF(RES_hhdet_tes!L41=0,"",RES_hhdet_tes!L41/RES_hhdet_fec!L41)</f>
        <v>0.73769785514016484</v>
      </c>
      <c r="M41" s="45">
        <f>IF(RES_hhdet_tes!M41=0,"",RES_hhdet_tes!M41/RES_hhdet_fec!M41)</f>
        <v>0.74046246834202167</v>
      </c>
      <c r="N41" s="45">
        <f>IF(RES_hhdet_tes!N41=0,"",RES_hhdet_tes!N41/RES_hhdet_fec!N41)</f>
        <v>0.743187495092127</v>
      </c>
      <c r="O41" s="45">
        <f>IF(RES_hhdet_tes!O41=0,"",RES_hhdet_tes!O41/RES_hhdet_fec!O41)</f>
        <v>0.74639614463845305</v>
      </c>
      <c r="P41" s="45">
        <f>IF(RES_hhdet_tes!P41=0,"",RES_hhdet_tes!P41/RES_hhdet_fec!P41)</f>
        <v>0.74854407449356664</v>
      </c>
      <c r="Q41" s="45">
        <f>IF(RES_hhdet_tes!Q41=0,"",RES_hhdet_tes!Q41/RES_hhdet_fec!Q41)</f>
        <v>0.75142047262218603</v>
      </c>
      <c r="R41" s="45">
        <f>IF(RES_hhdet_tes!R41=0,"",RES_hhdet_tes!R41/RES_hhdet_fec!R41)</f>
        <v>0.75731831247670567</v>
      </c>
      <c r="S41" s="45">
        <f>IF(RES_hhdet_tes!S41=0,"",RES_hhdet_tes!S41/RES_hhdet_fec!S41)</f>
        <v>0.76573127953401598</v>
      </c>
      <c r="T41" s="45">
        <f>IF(RES_hhdet_tes!T41=0,"",RES_hhdet_tes!T41/RES_hhdet_fec!T41)</f>
        <v>0.77832611445154631</v>
      </c>
      <c r="U41" s="45">
        <f>IF(RES_hhdet_tes!U41=0,"",RES_hhdet_tes!U41/RES_hhdet_fec!U41)</f>
        <v>0.79503203940924616</v>
      </c>
      <c r="V41" s="45">
        <f>IF(RES_hhdet_tes!V41=0,"",RES_hhdet_tes!V41/RES_hhdet_fec!V41)</f>
        <v>0.81594848025800615</v>
      </c>
      <c r="W41" s="45">
        <f>IF(RES_hhdet_tes!W41=0,"",RES_hhdet_tes!W41/RES_hhdet_fec!W41)</f>
        <v>0.83670046205346749</v>
      </c>
      <c r="X41" s="45">
        <f>IF(RES_hhdet_tes!X41=0,"",RES_hhdet_tes!X41/RES_hhdet_fec!X41)</f>
        <v>0.84951399730293431</v>
      </c>
      <c r="Y41" s="45">
        <f>IF(RES_hhdet_tes!Y41=0,"",RES_hhdet_tes!Y41/RES_hhdet_fec!Y41)</f>
        <v>0.85868330718946939</v>
      </c>
      <c r="DA41" s="60" t="s">
        <v>1945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>
        <f>IF(RES_hhdet_tes!B43=0,"",RES_hhdet_tes!B43/RES_hhdet_fec!B43)</f>
        <v>0.56227533414028608</v>
      </c>
      <c r="C43" s="119">
        <f>IF(RES_hhdet_tes!C43=0,"",RES_hhdet_tes!C43/RES_hhdet_fec!C43)</f>
        <v>0.55554819432246694</v>
      </c>
      <c r="D43" s="119">
        <f>IF(RES_hhdet_tes!D43=0,"",RES_hhdet_tes!D43/RES_hhdet_fec!D43)</f>
        <v>0.55542142985134557</v>
      </c>
      <c r="E43" s="119">
        <f>IF(RES_hhdet_tes!E43=0,"",RES_hhdet_tes!E43/RES_hhdet_fec!E43)</f>
        <v>0.57870490679727449</v>
      </c>
      <c r="F43" s="119">
        <f>IF(RES_hhdet_tes!F43=0,"",RES_hhdet_tes!F43/RES_hhdet_fec!F43)</f>
        <v>0.6060694087503814</v>
      </c>
      <c r="G43" s="119">
        <f>IF(RES_hhdet_tes!G43=0,"",RES_hhdet_tes!G43/RES_hhdet_fec!G43)</f>
        <v>0.65633848968774666</v>
      </c>
      <c r="H43" s="119">
        <f>IF(RES_hhdet_tes!H43=0,"",RES_hhdet_tes!H43/RES_hhdet_fec!H43)</f>
        <v>0.69262831667372948</v>
      </c>
      <c r="I43" s="119">
        <f>IF(RES_hhdet_tes!I43=0,"",RES_hhdet_tes!I43/RES_hhdet_fec!I43)</f>
        <v>0.78926425690632196</v>
      </c>
      <c r="J43" s="119">
        <f>IF(RES_hhdet_tes!J43=0,"",RES_hhdet_tes!J43/RES_hhdet_fec!J43)</f>
        <v>0.87094821333547656</v>
      </c>
      <c r="K43" s="119">
        <f>IF(RES_hhdet_tes!K43=0,"",RES_hhdet_tes!K43/RES_hhdet_fec!K43)</f>
        <v>0.85595458835799776</v>
      </c>
      <c r="L43" s="119">
        <f>IF(RES_hhdet_tes!L43=0,"",RES_hhdet_tes!L43/RES_hhdet_fec!L43)</f>
        <v>0.9461785092589996</v>
      </c>
      <c r="M43" s="119">
        <f>IF(RES_hhdet_tes!M43=0,"",RES_hhdet_tes!M43/RES_hhdet_fec!M43)</f>
        <v>0.88228099434005969</v>
      </c>
      <c r="N43" s="119">
        <f>IF(RES_hhdet_tes!N43=0,"",RES_hhdet_tes!N43/RES_hhdet_fec!N43)</f>
        <v>0.98504649974264513</v>
      </c>
      <c r="O43" s="119">
        <f>IF(RES_hhdet_tes!O43=0,"",RES_hhdet_tes!O43/RES_hhdet_fec!O43)</f>
        <v>1.0249090451294547</v>
      </c>
      <c r="P43" s="119">
        <f>IF(RES_hhdet_tes!P43=0,"",RES_hhdet_tes!P43/RES_hhdet_fec!P43)</f>
        <v>1.023234935826943</v>
      </c>
      <c r="Q43" s="119">
        <f>IF(RES_hhdet_tes!Q43=0,"",RES_hhdet_tes!Q43/RES_hhdet_fec!Q43)</f>
        <v>0.99076430248226666</v>
      </c>
      <c r="R43" s="119">
        <f>IF(RES_hhdet_tes!R43=0,"",RES_hhdet_tes!R43/RES_hhdet_fec!R43)</f>
        <v>1.0250729174472972</v>
      </c>
      <c r="S43" s="119">
        <f>IF(RES_hhdet_tes!S43=0,"",RES_hhdet_tes!S43/RES_hhdet_fec!S43)</f>
        <v>0.98539109566944172</v>
      </c>
      <c r="T43" s="119">
        <f>IF(RES_hhdet_tes!T43=0,"",RES_hhdet_tes!T43/RES_hhdet_fec!T43)</f>
        <v>1.0740904373525102</v>
      </c>
      <c r="U43" s="119">
        <f>IF(RES_hhdet_tes!U43=0,"",RES_hhdet_tes!U43/RES_hhdet_fec!U43)</f>
        <v>0.99846188415043968</v>
      </c>
      <c r="V43" s="119">
        <f>IF(RES_hhdet_tes!V43=0,"",RES_hhdet_tes!V43/RES_hhdet_fec!V43)</f>
        <v>0.98546184081506105</v>
      </c>
      <c r="W43" s="119">
        <f>IF(RES_hhdet_tes!W43=0,"",RES_hhdet_tes!W43/RES_hhdet_fec!W43)</f>
        <v>1.0554229086665603</v>
      </c>
      <c r="X43" s="119">
        <f>IF(RES_hhdet_tes!X43=0,"",RES_hhdet_tes!X43/RES_hhdet_fec!X43)</f>
        <v>1.0559178339056117</v>
      </c>
      <c r="Y43" s="119">
        <f>IF(RES_hhdet_tes!Y43=0,"",RES_hhdet_tes!Y43/RES_hhdet_fec!Y43)</f>
        <v>1.1933280824665826</v>
      </c>
      <c r="DA43" s="129" t="s">
        <v>1946</v>
      </c>
    </row>
    <row r="44" spans="1:105" ht="12.95" customHeight="1" x14ac:dyDescent="0.25">
      <c r="A44" s="121" t="s">
        <v>57</v>
      </c>
      <c r="B44" s="124">
        <f>IF(RES_hhdet_tes!B44=0,"",RES_hhdet_tes!B44/RES_hhdet_fec!B44)</f>
        <v>0.33795173764729702</v>
      </c>
      <c r="C44" s="124">
        <f>IF(RES_hhdet_tes!C44=0,"",RES_hhdet_tes!C44/RES_hhdet_fec!C44)</f>
        <v>0.34185231416076556</v>
      </c>
      <c r="D44" s="124">
        <f>IF(RES_hhdet_tes!D44=0,"",RES_hhdet_tes!D44/RES_hhdet_fec!D44)</f>
        <v>0.34542665085060131</v>
      </c>
      <c r="E44" s="124">
        <f>IF(RES_hhdet_tes!E44=0,"",RES_hhdet_tes!E44/RES_hhdet_fec!E44)</f>
        <v>0.34934208927606292</v>
      </c>
      <c r="F44" s="124">
        <f>IF(RES_hhdet_tes!F44=0,"",RES_hhdet_tes!F44/RES_hhdet_fec!F44)</f>
        <v>0.35408016360247346</v>
      </c>
      <c r="G44" s="124">
        <f>IF(RES_hhdet_tes!G44=0,"",RES_hhdet_tes!G44/RES_hhdet_fec!G44)</f>
        <v>0.35940312108290684</v>
      </c>
      <c r="H44" s="124">
        <f>IF(RES_hhdet_tes!H44=0,"",RES_hhdet_tes!H44/RES_hhdet_fec!H44)</f>
        <v>0.36562531215126742</v>
      </c>
      <c r="I44" s="124">
        <f>IF(RES_hhdet_tes!I44=0,"",RES_hhdet_tes!I44/RES_hhdet_fec!I44)</f>
        <v>0.37171245180677065</v>
      </c>
      <c r="J44" s="124">
        <f>IF(RES_hhdet_tes!J44=0,"",RES_hhdet_tes!J44/RES_hhdet_fec!J44)</f>
        <v>0.37999152682370108</v>
      </c>
      <c r="K44" s="124">
        <f>IF(RES_hhdet_tes!K44=0,"",RES_hhdet_tes!K44/RES_hhdet_fec!K44)</f>
        <v>0.38700132814512067</v>
      </c>
      <c r="L44" s="124">
        <f>IF(RES_hhdet_tes!L44=0,"",RES_hhdet_tes!L44/RES_hhdet_fec!L44)</f>
        <v>0.39477369397681261</v>
      </c>
      <c r="M44" s="124">
        <f>IF(RES_hhdet_tes!M44=0,"",RES_hhdet_tes!M44/RES_hhdet_fec!M44)</f>
        <v>0.40408932508049661</v>
      </c>
      <c r="N44" s="124">
        <f>IF(RES_hhdet_tes!N44=0,"",RES_hhdet_tes!N44/RES_hhdet_fec!N44)</f>
        <v>0.41500157742624644</v>
      </c>
      <c r="O44" s="124">
        <f>IF(RES_hhdet_tes!O44=0,"",RES_hhdet_tes!O44/RES_hhdet_fec!O44)</f>
        <v>0.42572095780033559</v>
      </c>
      <c r="P44" s="124">
        <f>IF(RES_hhdet_tes!P44=0,"",RES_hhdet_tes!P44/RES_hhdet_fec!P44)</f>
        <v>0.43204884849274205</v>
      </c>
      <c r="Q44" s="124">
        <f>IF(RES_hhdet_tes!Q44=0,"",RES_hhdet_tes!Q44/RES_hhdet_fec!Q44)</f>
        <v>0.43848979118838088</v>
      </c>
      <c r="R44" s="124">
        <f>IF(RES_hhdet_tes!R44=0,"",RES_hhdet_tes!R44/RES_hhdet_fec!R44)</f>
        <v>0.44462878421053031</v>
      </c>
      <c r="S44" s="124">
        <f>IF(RES_hhdet_tes!S44=0,"",RES_hhdet_tes!S44/RES_hhdet_fec!S44)</f>
        <v>0.45318320425459996</v>
      </c>
      <c r="T44" s="124">
        <f>IF(RES_hhdet_tes!T44=0,"",RES_hhdet_tes!T44/RES_hhdet_fec!T44)</f>
        <v>0.45792823549335498</v>
      </c>
      <c r="U44" s="124">
        <f>IF(RES_hhdet_tes!U44=0,"",RES_hhdet_tes!U44/RES_hhdet_fec!U44)</f>
        <v>0.46705576452093106</v>
      </c>
      <c r="V44" s="124">
        <f>IF(RES_hhdet_tes!V44=0,"",RES_hhdet_tes!V44/RES_hhdet_fec!V44)</f>
        <v>0.48229945285127412</v>
      </c>
      <c r="W44" s="124">
        <f>IF(RES_hhdet_tes!W44=0,"",RES_hhdet_tes!W44/RES_hhdet_fec!W44)</f>
        <v>0.50283545452543321</v>
      </c>
      <c r="X44" s="124">
        <f>IF(RES_hhdet_tes!X44=0,"",RES_hhdet_tes!X44/RES_hhdet_fec!X44)</f>
        <v>0.52625992435446189</v>
      </c>
      <c r="Y44" s="124">
        <f>IF(RES_hhdet_tes!Y44=0,"",RES_hhdet_tes!Y44/RES_hhdet_fec!Y44)</f>
        <v>0.54927148585598373</v>
      </c>
      <c r="DA44" s="130" t="s">
        <v>1947</v>
      </c>
    </row>
    <row r="45" spans="1:105" ht="12" customHeight="1" x14ac:dyDescent="0.25">
      <c r="A45" s="97" t="s">
        <v>211</v>
      </c>
      <c r="B45" s="111">
        <f>IF(RES_hhdet_tes!B45=0,"",RES_hhdet_tes!B45/RES_hhdet_fec!B45)</f>
        <v>0.33599323488315375</v>
      </c>
      <c r="C45" s="111">
        <f>IF(RES_hhdet_tes!C45=0,"",RES_hhdet_tes!C45/RES_hhdet_fec!C45)</f>
        <v>0.3395308192307635</v>
      </c>
      <c r="D45" s="111">
        <f>IF(RES_hhdet_tes!D45=0,"",RES_hhdet_tes!D45/RES_hhdet_fec!D45)</f>
        <v>0.34291297445027114</v>
      </c>
      <c r="E45" s="111">
        <f>IF(RES_hhdet_tes!E45=0,"",RES_hhdet_tes!E45/RES_hhdet_fec!E45)</f>
        <v>0.34695663731188636</v>
      </c>
      <c r="F45" s="111">
        <f>IF(RES_hhdet_tes!F45=0,"",RES_hhdet_tes!F45/RES_hhdet_fec!F45)</f>
        <v>0.35147343135475673</v>
      </c>
      <c r="G45" s="111">
        <f>IF(RES_hhdet_tes!G45=0,"",RES_hhdet_tes!G45/RES_hhdet_fec!G45)</f>
        <v>0.35682515552147837</v>
      </c>
      <c r="H45" s="111">
        <f>IF(RES_hhdet_tes!H45=0,"",RES_hhdet_tes!H45/RES_hhdet_fec!H45)</f>
        <v>0.36329076493407725</v>
      </c>
      <c r="I45" s="111">
        <f>IF(RES_hhdet_tes!I45=0,"",RES_hhdet_tes!I45/RES_hhdet_fec!I45)</f>
        <v>0.36961432234731262</v>
      </c>
      <c r="J45" s="111">
        <f>IF(RES_hhdet_tes!J45=0,"",RES_hhdet_tes!J45/RES_hhdet_fec!J45)</f>
        <v>0.37801527109481492</v>
      </c>
      <c r="K45" s="111">
        <f>IF(RES_hhdet_tes!K45=0,"",RES_hhdet_tes!K45/RES_hhdet_fec!K45)</f>
        <v>0.38490606776924541</v>
      </c>
      <c r="L45" s="111">
        <f>IF(RES_hhdet_tes!L45=0,"",RES_hhdet_tes!L45/RES_hhdet_fec!L45)</f>
        <v>0.39275156865749478</v>
      </c>
      <c r="M45" s="111">
        <f>IF(RES_hhdet_tes!M45=0,"",RES_hhdet_tes!M45/RES_hhdet_fec!M45)</f>
        <v>0.40176505562452564</v>
      </c>
      <c r="N45" s="111">
        <f>IF(RES_hhdet_tes!N45=0,"",RES_hhdet_tes!N45/RES_hhdet_fec!N45)</f>
        <v>0.41318433394996595</v>
      </c>
      <c r="O45" s="111">
        <f>IF(RES_hhdet_tes!O45=0,"",RES_hhdet_tes!O45/RES_hhdet_fec!O45)</f>
        <v>0.42358718722520894</v>
      </c>
      <c r="P45" s="111">
        <f>IF(RES_hhdet_tes!P45=0,"",RES_hhdet_tes!P45/RES_hhdet_fec!P45)</f>
        <v>0.42931345782876751</v>
      </c>
      <c r="Q45" s="111">
        <f>IF(RES_hhdet_tes!Q45=0,"",RES_hhdet_tes!Q45/RES_hhdet_fec!Q45)</f>
        <v>0.43600942663796094</v>
      </c>
      <c r="R45" s="111">
        <f>IF(RES_hhdet_tes!R45=0,"",RES_hhdet_tes!R45/RES_hhdet_fec!R45)</f>
        <v>0.44215583673776204</v>
      </c>
      <c r="S45" s="111">
        <f>IF(RES_hhdet_tes!S45=0,"",RES_hhdet_tes!S45/RES_hhdet_fec!S45)</f>
        <v>0.45042752902576899</v>
      </c>
      <c r="T45" s="111">
        <f>IF(RES_hhdet_tes!T45=0,"",RES_hhdet_tes!T45/RES_hhdet_fec!T45)</f>
        <v>0.45546415876098467</v>
      </c>
      <c r="U45" s="111">
        <f>IF(RES_hhdet_tes!U45=0,"",RES_hhdet_tes!U45/RES_hhdet_fec!U45)</f>
        <v>0.46459204395569553</v>
      </c>
      <c r="V45" s="111">
        <f>IF(RES_hhdet_tes!V45=0,"",RES_hhdet_tes!V45/RES_hhdet_fec!V45)</f>
        <v>0.47983262391866449</v>
      </c>
      <c r="W45" s="111">
        <f>IF(RES_hhdet_tes!W45=0,"",RES_hhdet_tes!W45/RES_hhdet_fec!W45)</f>
        <v>0.5003675537055895</v>
      </c>
      <c r="X45" s="111">
        <f>IF(RES_hhdet_tes!X45=0,"",RES_hhdet_tes!X45/RES_hhdet_fec!X45)</f>
        <v>0.52379819151962603</v>
      </c>
      <c r="Y45" s="111">
        <f>IF(RES_hhdet_tes!Y45=0,"",RES_hhdet_tes!Y45/RES_hhdet_fec!Y45)</f>
        <v>0.54682392441203265</v>
      </c>
      <c r="DA45" s="63" t="s">
        <v>1948</v>
      </c>
    </row>
    <row r="46" spans="1:105" ht="12" customHeight="1" x14ac:dyDescent="0.25">
      <c r="A46" s="97" t="s">
        <v>53</v>
      </c>
      <c r="B46" s="111">
        <f>IF(RES_hhdet_tes!B46=0,"",RES_hhdet_tes!B46/RES_hhdet_fec!B46)</f>
        <v>1</v>
      </c>
      <c r="C46" s="111">
        <f>IF(RES_hhdet_tes!C46=0,"",RES_hhdet_tes!C46/RES_hhdet_fec!C46)</f>
        <v>1</v>
      </c>
      <c r="D46" s="111">
        <f>IF(RES_hhdet_tes!D46=0,"",RES_hhdet_tes!D46/RES_hhdet_fec!D46)</f>
        <v>1</v>
      </c>
      <c r="E46" s="111">
        <f>IF(RES_hhdet_tes!E46=0,"",RES_hhdet_tes!E46/RES_hhdet_fec!E46)</f>
        <v>1</v>
      </c>
      <c r="F46" s="111">
        <f>IF(RES_hhdet_tes!F46=0,"",RES_hhdet_tes!F46/RES_hhdet_fec!F46)</f>
        <v>1</v>
      </c>
      <c r="G46" s="111">
        <f>IF(RES_hhdet_tes!G46=0,"",RES_hhdet_tes!G46/RES_hhdet_fec!G46)</f>
        <v>1</v>
      </c>
      <c r="H46" s="111">
        <f>IF(RES_hhdet_tes!H46=0,"",RES_hhdet_tes!H46/RES_hhdet_fec!H46)</f>
        <v>1</v>
      </c>
      <c r="I46" s="111">
        <f>IF(RES_hhdet_tes!I46=0,"",RES_hhdet_tes!I46/RES_hhdet_fec!I46)</f>
        <v>1</v>
      </c>
      <c r="J46" s="111">
        <f>IF(RES_hhdet_tes!J46=0,"",RES_hhdet_tes!J46/RES_hhdet_fec!J46)</f>
        <v>1</v>
      </c>
      <c r="K46" s="111">
        <f>IF(RES_hhdet_tes!K46=0,"",RES_hhdet_tes!K46/RES_hhdet_fec!K46)</f>
        <v>1</v>
      </c>
      <c r="L46" s="111">
        <f>IF(RES_hhdet_tes!L46=0,"",RES_hhdet_tes!L46/RES_hhdet_fec!L46)</f>
        <v>1</v>
      </c>
      <c r="M46" s="111">
        <f>IF(RES_hhdet_tes!M46=0,"",RES_hhdet_tes!M46/RES_hhdet_fec!M46)</f>
        <v>1</v>
      </c>
      <c r="N46" s="111">
        <f>IF(RES_hhdet_tes!N46=0,"",RES_hhdet_tes!N46/RES_hhdet_fec!N46)</f>
        <v>1</v>
      </c>
      <c r="O46" s="111">
        <f>IF(RES_hhdet_tes!O46=0,"",RES_hhdet_tes!O46/RES_hhdet_fec!O46)</f>
        <v>1</v>
      </c>
      <c r="P46" s="111">
        <f>IF(RES_hhdet_tes!P46=0,"",RES_hhdet_tes!P46/RES_hhdet_fec!P46)</f>
        <v>1</v>
      </c>
      <c r="Q46" s="111">
        <f>IF(RES_hhdet_tes!Q46=0,"",RES_hhdet_tes!Q46/RES_hhdet_fec!Q46)</f>
        <v>1</v>
      </c>
      <c r="R46" s="111">
        <f>IF(RES_hhdet_tes!R46=0,"",RES_hhdet_tes!R46/RES_hhdet_fec!R46)</f>
        <v>1</v>
      </c>
      <c r="S46" s="111">
        <f>IF(RES_hhdet_tes!S46=0,"",RES_hhdet_tes!S46/RES_hhdet_fec!S46)</f>
        <v>1</v>
      </c>
      <c r="T46" s="111">
        <f>IF(RES_hhdet_tes!T46=0,"",RES_hhdet_tes!T46/RES_hhdet_fec!T46)</f>
        <v>1</v>
      </c>
      <c r="U46" s="111">
        <f>IF(RES_hhdet_tes!U46=0,"",RES_hhdet_tes!U46/RES_hhdet_fec!U46)</f>
        <v>1</v>
      </c>
      <c r="V46" s="111">
        <f>IF(RES_hhdet_tes!V46=0,"",RES_hhdet_tes!V46/RES_hhdet_fec!V46)</f>
        <v>1</v>
      </c>
      <c r="W46" s="111">
        <f>IF(RES_hhdet_tes!W46=0,"",RES_hhdet_tes!W46/RES_hhdet_fec!W46)</f>
        <v>1</v>
      </c>
      <c r="X46" s="111">
        <f>IF(RES_hhdet_tes!X46=0,"",RES_hhdet_tes!X46/RES_hhdet_fec!X46)</f>
        <v>1</v>
      </c>
      <c r="Y46" s="111">
        <f>IF(RES_hhdet_tes!Y46=0,"",RES_hhdet_tes!Y46/RES_hhdet_fec!Y46)</f>
        <v>1</v>
      </c>
      <c r="DA46" s="63" t="s">
        <v>1949</v>
      </c>
    </row>
    <row r="47" spans="1:105" ht="12.95" customHeight="1" x14ac:dyDescent="0.25">
      <c r="A47" s="121" t="s">
        <v>92</v>
      </c>
      <c r="B47" s="124">
        <f>IF(RES_hhdet_tes!B47=0,"",RES_hhdet_tes!B47/RES_hhdet_fec!B47)</f>
        <v>1.8018528038532917</v>
      </c>
      <c r="C47" s="124">
        <f>IF(RES_hhdet_tes!C47=0,"",RES_hhdet_tes!C47/RES_hhdet_fec!C47)</f>
        <v>1.9017550386805078</v>
      </c>
      <c r="D47" s="124">
        <f>IF(RES_hhdet_tes!D47=0,"",RES_hhdet_tes!D47/RES_hhdet_fec!D47)</f>
        <v>2.0096408771610537</v>
      </c>
      <c r="E47" s="124">
        <f>IF(RES_hhdet_tes!E47=0,"",RES_hhdet_tes!E47/RES_hhdet_fec!E47)</f>
        <v>2.179198378031836</v>
      </c>
      <c r="F47" s="124">
        <f>IF(RES_hhdet_tes!F47=0,"",RES_hhdet_tes!F47/RES_hhdet_fec!F47)</f>
        <v>2.3691299420939851</v>
      </c>
      <c r="G47" s="124">
        <f>IF(RES_hhdet_tes!G47=0,"",RES_hhdet_tes!G47/RES_hhdet_fec!G47)</f>
        <v>2.5911301485692166</v>
      </c>
      <c r="H47" s="124">
        <f>IF(RES_hhdet_tes!H47=0,"",RES_hhdet_tes!H47/RES_hhdet_fec!H47)</f>
        <v>2.8060356878141297</v>
      </c>
      <c r="I47" s="124">
        <f>IF(RES_hhdet_tes!I47=0,"",RES_hhdet_tes!I47/RES_hhdet_fec!I47)</f>
        <v>2.9388303585282185</v>
      </c>
      <c r="J47" s="124">
        <f>IF(RES_hhdet_tes!J47=0,"",RES_hhdet_tes!J47/RES_hhdet_fec!J47)</f>
        <v>3.0117081251249567</v>
      </c>
      <c r="K47" s="124">
        <f>IF(RES_hhdet_tes!K47=0,"",RES_hhdet_tes!K47/RES_hhdet_fec!K47)</f>
        <v>3.0969208460110447</v>
      </c>
      <c r="L47" s="124">
        <f>IF(RES_hhdet_tes!L47=0,"",RES_hhdet_tes!L47/RES_hhdet_fec!L47)</f>
        <v>3.1825752011792754</v>
      </c>
      <c r="M47" s="124">
        <f>IF(RES_hhdet_tes!M47=0,"",RES_hhdet_tes!M47/RES_hhdet_fec!M47)</f>
        <v>3.3010863642358568</v>
      </c>
      <c r="N47" s="124">
        <f>IF(RES_hhdet_tes!N47=0,"",RES_hhdet_tes!N47/RES_hhdet_fec!N47)</f>
        <v>3.4381841171558389</v>
      </c>
      <c r="O47" s="124">
        <f>IF(RES_hhdet_tes!O47=0,"",RES_hhdet_tes!O47/RES_hhdet_fec!O47)</f>
        <v>3.584934302662977</v>
      </c>
      <c r="P47" s="124">
        <f>IF(RES_hhdet_tes!P47=0,"",RES_hhdet_tes!P47/RES_hhdet_fec!P47)</f>
        <v>3.6940337730581048</v>
      </c>
      <c r="Q47" s="124">
        <f>IF(RES_hhdet_tes!Q47=0,"",RES_hhdet_tes!Q47/RES_hhdet_fec!Q47)</f>
        <v>3.8222914968556805</v>
      </c>
      <c r="R47" s="124">
        <f>IF(RES_hhdet_tes!R47=0,"",RES_hhdet_tes!R47/RES_hhdet_fec!R47)</f>
        <v>3.9522935853150125</v>
      </c>
      <c r="S47" s="124">
        <f>IF(RES_hhdet_tes!S47=0,"",RES_hhdet_tes!S47/RES_hhdet_fec!S47)</f>
        <v>4.0811176595745415</v>
      </c>
      <c r="T47" s="124">
        <f>IF(RES_hhdet_tes!T47=0,"",RES_hhdet_tes!T47/RES_hhdet_fec!T47)</f>
        <v>4.1887058570077089</v>
      </c>
      <c r="U47" s="124">
        <f>IF(RES_hhdet_tes!U47=0,"",RES_hhdet_tes!U47/RES_hhdet_fec!U47)</f>
        <v>4.2908812676974737</v>
      </c>
      <c r="V47" s="124">
        <f>IF(RES_hhdet_tes!V47=0,"",RES_hhdet_tes!V47/RES_hhdet_fec!V47)</f>
        <v>4.3767186834682894</v>
      </c>
      <c r="W47" s="124">
        <f>IF(RES_hhdet_tes!W47=0,"",RES_hhdet_tes!W47/RES_hhdet_fec!W47)</f>
        <v>4.4313201481538149</v>
      </c>
      <c r="X47" s="124">
        <f>IF(RES_hhdet_tes!X47=0,"",RES_hhdet_tes!X47/RES_hhdet_fec!X47)</f>
        <v>4.4635799182729121</v>
      </c>
      <c r="Y47" s="124">
        <f>IF(RES_hhdet_tes!Y47=0,"",RES_hhdet_tes!Y47/RES_hhdet_fec!Y47)</f>
        <v>4.4983319953784013</v>
      </c>
      <c r="DA47" s="130" t="s">
        <v>1950</v>
      </c>
    </row>
    <row r="48" spans="1:105" ht="12" customHeight="1" x14ac:dyDescent="0.25">
      <c r="A48" s="97" t="s">
        <v>53</v>
      </c>
      <c r="B48" s="111">
        <f>IF(RES_hhdet_tes!B48=0,"",RES_hhdet_tes!B48/RES_hhdet_fec!B48)</f>
        <v>1.8018528038532917</v>
      </c>
      <c r="C48" s="111">
        <f>IF(RES_hhdet_tes!C48=0,"",RES_hhdet_tes!C48/RES_hhdet_fec!C48)</f>
        <v>1.9017550386805078</v>
      </c>
      <c r="D48" s="111">
        <f>IF(RES_hhdet_tes!D48=0,"",RES_hhdet_tes!D48/RES_hhdet_fec!D48)</f>
        <v>2.0096408771610537</v>
      </c>
      <c r="E48" s="111">
        <f>IF(RES_hhdet_tes!E48=0,"",RES_hhdet_tes!E48/RES_hhdet_fec!E48)</f>
        <v>2.179198378031836</v>
      </c>
      <c r="F48" s="111">
        <f>IF(RES_hhdet_tes!F48=0,"",RES_hhdet_tes!F48/RES_hhdet_fec!F48)</f>
        <v>2.3691299420939851</v>
      </c>
      <c r="G48" s="111">
        <f>IF(RES_hhdet_tes!G48=0,"",RES_hhdet_tes!G48/RES_hhdet_fec!G48)</f>
        <v>2.5911301485692166</v>
      </c>
      <c r="H48" s="111">
        <f>IF(RES_hhdet_tes!H48=0,"",RES_hhdet_tes!H48/RES_hhdet_fec!H48)</f>
        <v>2.8060356878141297</v>
      </c>
      <c r="I48" s="111">
        <f>IF(RES_hhdet_tes!I48=0,"",RES_hhdet_tes!I48/RES_hhdet_fec!I48)</f>
        <v>2.9388303585282185</v>
      </c>
      <c r="J48" s="111">
        <f>IF(RES_hhdet_tes!J48=0,"",RES_hhdet_tes!J48/RES_hhdet_fec!J48)</f>
        <v>3.0117081251249567</v>
      </c>
      <c r="K48" s="111">
        <f>IF(RES_hhdet_tes!K48=0,"",RES_hhdet_tes!K48/RES_hhdet_fec!K48)</f>
        <v>3.0969208460110447</v>
      </c>
      <c r="L48" s="111">
        <f>IF(RES_hhdet_tes!L48=0,"",RES_hhdet_tes!L48/RES_hhdet_fec!L48)</f>
        <v>3.1825752011792754</v>
      </c>
      <c r="M48" s="111">
        <f>IF(RES_hhdet_tes!M48=0,"",RES_hhdet_tes!M48/RES_hhdet_fec!M48)</f>
        <v>3.3010863642358568</v>
      </c>
      <c r="N48" s="111">
        <f>IF(RES_hhdet_tes!N48=0,"",RES_hhdet_tes!N48/RES_hhdet_fec!N48)</f>
        <v>3.4381841171558389</v>
      </c>
      <c r="O48" s="111">
        <f>IF(RES_hhdet_tes!O48=0,"",RES_hhdet_tes!O48/RES_hhdet_fec!O48)</f>
        <v>3.584934302662977</v>
      </c>
      <c r="P48" s="111">
        <f>IF(RES_hhdet_tes!P48=0,"",RES_hhdet_tes!P48/RES_hhdet_fec!P48)</f>
        <v>3.6940337730581048</v>
      </c>
      <c r="Q48" s="111">
        <f>IF(RES_hhdet_tes!Q48=0,"",RES_hhdet_tes!Q48/RES_hhdet_fec!Q48)</f>
        <v>3.8222914968556805</v>
      </c>
      <c r="R48" s="111">
        <f>IF(RES_hhdet_tes!R48=0,"",RES_hhdet_tes!R48/RES_hhdet_fec!R48)</f>
        <v>3.9522935853150125</v>
      </c>
      <c r="S48" s="111">
        <f>IF(RES_hhdet_tes!S48=0,"",RES_hhdet_tes!S48/RES_hhdet_fec!S48)</f>
        <v>4.0811176595745415</v>
      </c>
      <c r="T48" s="111">
        <f>IF(RES_hhdet_tes!T48=0,"",RES_hhdet_tes!T48/RES_hhdet_fec!T48)</f>
        <v>4.1887058570077089</v>
      </c>
      <c r="U48" s="111">
        <f>IF(RES_hhdet_tes!U48=0,"",RES_hhdet_tes!U48/RES_hhdet_fec!U48)</f>
        <v>4.2908812676974737</v>
      </c>
      <c r="V48" s="111">
        <f>IF(RES_hhdet_tes!V48=0,"",RES_hhdet_tes!V48/RES_hhdet_fec!V48)</f>
        <v>4.3767186834682894</v>
      </c>
      <c r="W48" s="111">
        <f>IF(RES_hhdet_tes!W48=0,"",RES_hhdet_tes!W48/RES_hhdet_fec!W48)</f>
        <v>4.4313201481538149</v>
      </c>
      <c r="X48" s="111">
        <f>IF(RES_hhdet_tes!X48=0,"",RES_hhdet_tes!X48/RES_hhdet_fec!X48)</f>
        <v>4.4635799182729121</v>
      </c>
      <c r="Y48" s="111">
        <f>IF(RES_hhdet_tes!Y48=0,"",RES_hhdet_tes!Y48/RES_hhdet_fec!Y48)</f>
        <v>4.4983319953784013</v>
      </c>
      <c r="DA48" s="63" t="s">
        <v>1951</v>
      </c>
    </row>
    <row r="49" spans="1:105" ht="12" customHeight="1" x14ac:dyDescent="0.25">
      <c r="A49" s="121" t="s">
        <v>55</v>
      </c>
      <c r="B49" s="124">
        <f>IF(RES_hhdet_tes!B49=0,"",RES_hhdet_tes!B49/RES_hhdet_fec!B49)</f>
        <v>0.8209617117214123</v>
      </c>
      <c r="C49" s="124">
        <f>IF(RES_hhdet_tes!C49=0,"",RES_hhdet_tes!C49/RES_hhdet_fec!C49)</f>
        <v>0.83270519369575102</v>
      </c>
      <c r="D49" s="124">
        <f>IF(RES_hhdet_tes!D49=0,"",RES_hhdet_tes!D49/RES_hhdet_fec!D49)</f>
        <v>0.7894183014642846</v>
      </c>
      <c r="E49" s="124">
        <f>IF(RES_hhdet_tes!E49=0,"",RES_hhdet_tes!E49/RES_hhdet_fec!E49)</f>
        <v>0.75909702410411262</v>
      </c>
      <c r="F49" s="124">
        <f>IF(RES_hhdet_tes!F49=0,"",RES_hhdet_tes!F49/RES_hhdet_fec!F49)</f>
        <v>0.76909621974931086</v>
      </c>
      <c r="G49" s="124">
        <f>IF(RES_hhdet_tes!G49=0,"",RES_hhdet_tes!G49/RES_hhdet_fec!G49)</f>
        <v>0.74396158298198733</v>
      </c>
      <c r="H49" s="124">
        <f>IF(RES_hhdet_tes!H49=0,"",RES_hhdet_tes!H49/RES_hhdet_fec!H49)</f>
        <v>0.75726162334919023</v>
      </c>
      <c r="I49" s="124">
        <f>IF(RES_hhdet_tes!I49=0,"",RES_hhdet_tes!I49/RES_hhdet_fec!I49)</f>
        <v>0.78622101459373195</v>
      </c>
      <c r="J49" s="124">
        <f>IF(RES_hhdet_tes!J49=0,"",RES_hhdet_tes!J49/RES_hhdet_fec!J49)</f>
        <v>0.7937853188170042</v>
      </c>
      <c r="K49" s="124">
        <f>IF(RES_hhdet_tes!K49=0,"",RES_hhdet_tes!K49/RES_hhdet_fec!K49)</f>
        <v>0.79512231468314043</v>
      </c>
      <c r="L49" s="124">
        <f>IF(RES_hhdet_tes!L49=0,"",RES_hhdet_tes!L49/RES_hhdet_fec!L49)</f>
        <v>0.81113762321356497</v>
      </c>
      <c r="M49" s="124">
        <f>IF(RES_hhdet_tes!M49=0,"",RES_hhdet_tes!M49/RES_hhdet_fec!M49)</f>
        <v>0.81166603397181469</v>
      </c>
      <c r="N49" s="124">
        <f>IF(RES_hhdet_tes!N49=0,"",RES_hhdet_tes!N49/RES_hhdet_fec!N49)</f>
        <v>0.84615344184215757</v>
      </c>
      <c r="O49" s="124">
        <f>IF(RES_hhdet_tes!O49=0,"",RES_hhdet_tes!O49/RES_hhdet_fec!O49)</f>
        <v>0.90846156958499868</v>
      </c>
      <c r="P49" s="124">
        <f>IF(RES_hhdet_tes!P49=0,"",RES_hhdet_tes!P49/RES_hhdet_fec!P49)</f>
        <v>0.91650256325753865</v>
      </c>
      <c r="Q49" s="124">
        <f>IF(RES_hhdet_tes!Q49=0,"",RES_hhdet_tes!Q49/RES_hhdet_fec!Q49)</f>
        <v>0.89827928563179793</v>
      </c>
      <c r="R49" s="124">
        <f>IF(RES_hhdet_tes!R49=0,"",RES_hhdet_tes!R49/RES_hhdet_fec!R49)</f>
        <v>0.8858103964660945</v>
      </c>
      <c r="S49" s="124">
        <f>IF(RES_hhdet_tes!S49=0,"",RES_hhdet_tes!S49/RES_hhdet_fec!S49)</f>
        <v>0.86301925915496258</v>
      </c>
      <c r="T49" s="124">
        <f>IF(RES_hhdet_tes!T49=0,"",RES_hhdet_tes!T49/RES_hhdet_fec!T49)</f>
        <v>0.87262666479362105</v>
      </c>
      <c r="U49" s="124">
        <f>IF(RES_hhdet_tes!U49=0,"",RES_hhdet_tes!U49/RES_hhdet_fec!U49)</f>
        <v>0.86040800681579099</v>
      </c>
      <c r="V49" s="124">
        <f>IF(RES_hhdet_tes!V49=0,"",RES_hhdet_tes!V49/RES_hhdet_fec!V49)</f>
        <v>0.85872825616640347</v>
      </c>
      <c r="W49" s="124">
        <f>IF(RES_hhdet_tes!W49=0,"",RES_hhdet_tes!W49/RES_hhdet_fec!W49)</f>
        <v>0.87506473418758823</v>
      </c>
      <c r="X49" s="124">
        <f>IF(RES_hhdet_tes!X49=0,"",RES_hhdet_tes!X49/RES_hhdet_fec!X49)</f>
        <v>0.88429454664109075</v>
      </c>
      <c r="Y49" s="124">
        <f>IF(RES_hhdet_tes!Y49=0,"",RES_hhdet_tes!Y49/RES_hhdet_fec!Y49)</f>
        <v>0.90776022085259656</v>
      </c>
      <c r="DA49" s="130" t="s">
        <v>1952</v>
      </c>
    </row>
    <row r="50" spans="1:105" ht="12" customHeight="1" x14ac:dyDescent="0.25">
      <c r="A50" s="97" t="s">
        <v>138</v>
      </c>
      <c r="B50" s="111">
        <f>IF(RES_hhdet_tes!B50=0,"",RES_hhdet_tes!B50/RES_hhdet_fec!B50)</f>
        <v>0.41285727013849133</v>
      </c>
      <c r="C50" s="111">
        <f>IF(RES_hhdet_tes!C50=0,"",RES_hhdet_tes!C50/RES_hhdet_fec!C50)</f>
        <v>0.41389826840761762</v>
      </c>
      <c r="D50" s="111">
        <f>IF(RES_hhdet_tes!D50=0,"",RES_hhdet_tes!D50/RES_hhdet_fec!D50)</f>
        <v>0.41532289893752583</v>
      </c>
      <c r="E50" s="111">
        <f>IF(RES_hhdet_tes!E50=0,"",RES_hhdet_tes!E50/RES_hhdet_fec!E50)</f>
        <v>0.41686694869551505</v>
      </c>
      <c r="F50" s="111">
        <f>IF(RES_hhdet_tes!F50=0,"",RES_hhdet_tes!F50/RES_hhdet_fec!F50)</f>
        <v>0.41877643860886143</v>
      </c>
      <c r="G50" s="111">
        <f>IF(RES_hhdet_tes!G50=0,"",RES_hhdet_tes!G50/RES_hhdet_fec!G50)</f>
        <v>0.42116940563162825</v>
      </c>
      <c r="H50" s="111">
        <f>IF(RES_hhdet_tes!H50=0,"",RES_hhdet_tes!H50/RES_hhdet_fec!H50)</f>
        <v>0.42435813861983179</v>
      </c>
      <c r="I50" s="111">
        <f>IF(RES_hhdet_tes!I50=0,"",RES_hhdet_tes!I50/RES_hhdet_fec!I50)</f>
        <v>0.42685050003565439</v>
      </c>
      <c r="J50" s="111">
        <f>IF(RES_hhdet_tes!J50=0,"",RES_hhdet_tes!J50/RES_hhdet_fec!J50)</f>
        <v>0.4303254681343</v>
      </c>
      <c r="K50" s="111">
        <f>IF(RES_hhdet_tes!K50=0,"",RES_hhdet_tes!K50/RES_hhdet_fec!K50)</f>
        <v>0.4330729905517739</v>
      </c>
      <c r="L50" s="111">
        <f>IF(RES_hhdet_tes!L50=0,"",RES_hhdet_tes!L50/RES_hhdet_fec!L50)</f>
        <v>0.43643664184731368</v>
      </c>
      <c r="M50" s="111">
        <f>IF(RES_hhdet_tes!M50=0,"",RES_hhdet_tes!M50/RES_hhdet_fec!M50)</f>
        <v>0.4417935620141451</v>
      </c>
      <c r="N50" s="111">
        <f>IF(RES_hhdet_tes!N50=0,"",RES_hhdet_tes!N50/RES_hhdet_fec!N50)</f>
        <v>0.45056446110756238</v>
      </c>
      <c r="O50" s="111">
        <f>IF(RES_hhdet_tes!O50=0,"",RES_hhdet_tes!O50/RES_hhdet_fec!O50)</f>
        <v>0.45772160758448832</v>
      </c>
      <c r="P50" s="111">
        <f>IF(RES_hhdet_tes!P50=0,"",RES_hhdet_tes!P50/RES_hhdet_fec!P50)</f>
        <v>0.45796328485906385</v>
      </c>
      <c r="Q50" s="111">
        <f>IF(RES_hhdet_tes!Q50=0,"",RES_hhdet_tes!Q50/RES_hhdet_fec!Q50)</f>
        <v>0.46940663938801813</v>
      </c>
      <c r="R50" s="111">
        <f>IF(RES_hhdet_tes!R50=0,"",RES_hhdet_tes!R50/RES_hhdet_fec!R50)</f>
        <v>0.47656713949856183</v>
      </c>
      <c r="S50" s="111">
        <f>IF(RES_hhdet_tes!S50=0,"",RES_hhdet_tes!S50/RES_hhdet_fec!S50)</f>
        <v>0.48758675025624182</v>
      </c>
      <c r="T50" s="111">
        <f>IF(RES_hhdet_tes!T50=0,"",RES_hhdet_tes!T50/RES_hhdet_fec!T50)</f>
        <v>0.50786560057477625</v>
      </c>
      <c r="U50" s="111">
        <f>IF(RES_hhdet_tes!U50=0,"",RES_hhdet_tes!U50/RES_hhdet_fec!U50)</f>
        <v>0.52634676811048953</v>
      </c>
      <c r="V50" s="111">
        <f>IF(RES_hhdet_tes!V50=0,"",RES_hhdet_tes!V50/RES_hhdet_fec!V50)</f>
        <v>0.53894085109045287</v>
      </c>
      <c r="W50" s="111">
        <f>IF(RES_hhdet_tes!W50=0,"",RES_hhdet_tes!W50/RES_hhdet_fec!W50)</f>
        <v>0.55154529251494444</v>
      </c>
      <c r="X50" s="111">
        <f>IF(RES_hhdet_tes!X50=0,"",RES_hhdet_tes!X50/RES_hhdet_fec!X50)</f>
        <v>0.5609773872104018</v>
      </c>
      <c r="Y50" s="111">
        <f>IF(RES_hhdet_tes!Y50=0,"",RES_hhdet_tes!Y50/RES_hhdet_fec!Y50)</f>
        <v>0.56881400677040239</v>
      </c>
      <c r="DA50" s="63" t="s">
        <v>1953</v>
      </c>
    </row>
    <row r="51" spans="1:105" ht="12" customHeight="1" x14ac:dyDescent="0.25">
      <c r="A51" s="97" t="s">
        <v>137</v>
      </c>
      <c r="B51" s="111">
        <f>IF(RES_hhdet_tes!B51=0,"",RES_hhdet_tes!B51/RES_hhdet_fec!B51)</f>
        <v>0.82893394691766764</v>
      </c>
      <c r="C51" s="111">
        <f>IF(RES_hhdet_tes!C51=0,"",RES_hhdet_tes!C51/RES_hhdet_fec!C51)</f>
        <v>0.84488058622284545</v>
      </c>
      <c r="D51" s="111">
        <f>IF(RES_hhdet_tes!D51=0,"",RES_hhdet_tes!D51/RES_hhdet_fec!D51)</f>
        <v>0.74870018877300326</v>
      </c>
      <c r="E51" s="111">
        <f>IF(RES_hhdet_tes!E51=0,"",RES_hhdet_tes!E51/RES_hhdet_fec!E51)</f>
        <v>0.70625782162309159</v>
      </c>
      <c r="F51" s="111">
        <f>IF(RES_hhdet_tes!F51=0,"",RES_hhdet_tes!F51/RES_hhdet_fec!F51)</f>
        <v>0.72665055573229831</v>
      </c>
      <c r="G51" s="111">
        <f>IF(RES_hhdet_tes!G51=0,"",RES_hhdet_tes!G51/RES_hhdet_fec!G51)</f>
        <v>0.69482293633589542</v>
      </c>
      <c r="H51" s="111">
        <f>IF(RES_hhdet_tes!H51=0,"",RES_hhdet_tes!H51/RES_hhdet_fec!H51)</f>
        <v>0.73192511452901987</v>
      </c>
      <c r="I51" s="111">
        <f>IF(RES_hhdet_tes!I51=0,"",RES_hhdet_tes!I51/RES_hhdet_fec!I51)</f>
        <v>0.77454732727091624</v>
      </c>
      <c r="J51" s="111">
        <f>IF(RES_hhdet_tes!J51=0,"",RES_hhdet_tes!J51/RES_hhdet_fec!J51)</f>
        <v>0.78523003048998785</v>
      </c>
      <c r="K51" s="111">
        <f>IF(RES_hhdet_tes!K51=0,"",RES_hhdet_tes!K51/RES_hhdet_fec!K51)</f>
        <v>0.787810400823305</v>
      </c>
      <c r="L51" s="111">
        <f>IF(RES_hhdet_tes!L51=0,"",RES_hhdet_tes!L51/RES_hhdet_fec!L51)</f>
        <v>0.81090557104277916</v>
      </c>
      <c r="M51" s="111">
        <f>IF(RES_hhdet_tes!M51=0,"",RES_hhdet_tes!M51/RES_hhdet_fec!M51)</f>
        <v>0.81699351055344338</v>
      </c>
      <c r="N51" s="111">
        <f>IF(RES_hhdet_tes!N51=0,"",RES_hhdet_tes!N51/RES_hhdet_fec!N51)</f>
        <v>0.87213491430191425</v>
      </c>
      <c r="O51" s="111">
        <f>IF(RES_hhdet_tes!O51=0,"",RES_hhdet_tes!O51/RES_hhdet_fec!O51)</f>
        <v>0.9161752221940489</v>
      </c>
      <c r="P51" s="111">
        <f>IF(RES_hhdet_tes!P51=0,"",RES_hhdet_tes!P51/RES_hhdet_fec!P51)</f>
        <v>0.97863067915273261</v>
      </c>
      <c r="Q51" s="111">
        <f>IF(RES_hhdet_tes!Q51=0,"",RES_hhdet_tes!Q51/RES_hhdet_fec!Q51)</f>
        <v>0.84662680126706258</v>
      </c>
      <c r="R51" s="111">
        <f>IF(RES_hhdet_tes!R51=0,"",RES_hhdet_tes!R51/RES_hhdet_fec!R51)</f>
        <v>0.80334173583347068</v>
      </c>
      <c r="S51" s="111">
        <f>IF(RES_hhdet_tes!S51=0,"",RES_hhdet_tes!S51/RES_hhdet_fec!S51)</f>
        <v>0.74878968957392222</v>
      </c>
      <c r="T51" s="111">
        <f>IF(RES_hhdet_tes!T51=0,"",RES_hhdet_tes!T51/RES_hhdet_fec!T51)</f>
        <v>0.81911759132956596</v>
      </c>
      <c r="U51" s="111">
        <f>IF(RES_hhdet_tes!U51=0,"",RES_hhdet_tes!U51/RES_hhdet_fec!U51)</f>
        <v>0.89002650948893913</v>
      </c>
      <c r="V51" s="111">
        <f>IF(RES_hhdet_tes!V51=0,"",RES_hhdet_tes!V51/RES_hhdet_fec!V51)</f>
        <v>0.87464392325447859</v>
      </c>
      <c r="W51" s="111">
        <f>IF(RES_hhdet_tes!W51=0,"",RES_hhdet_tes!W51/RES_hhdet_fec!W51)</f>
        <v>0.92725073388661305</v>
      </c>
      <c r="X51" s="111">
        <f>IF(RES_hhdet_tes!X51=0,"",RES_hhdet_tes!X51/RES_hhdet_fec!X51)</f>
        <v>0.94090244378420385</v>
      </c>
      <c r="Y51" s="111">
        <f>IF(RES_hhdet_tes!Y51=0,"",RES_hhdet_tes!Y51/RES_hhdet_fec!Y51)</f>
        <v>0.96484838391000338</v>
      </c>
      <c r="DA51" s="63" t="s">
        <v>1954</v>
      </c>
    </row>
    <row r="52" spans="1:105" ht="12" customHeight="1" x14ac:dyDescent="0.25">
      <c r="A52" s="100" t="s">
        <v>211</v>
      </c>
      <c r="B52" s="112">
        <f>IF(RES_hhdet_tes!B52=0,"",RES_hhdet_tes!B52/RES_hhdet_fec!B52)</f>
        <v>0.41285727013849133</v>
      </c>
      <c r="C52" s="112">
        <f>IF(RES_hhdet_tes!C52=0,"",RES_hhdet_tes!C52/RES_hhdet_fec!C52)</f>
        <v>0.41497964060542669</v>
      </c>
      <c r="D52" s="112">
        <f>IF(RES_hhdet_tes!D52=0,"",RES_hhdet_tes!D52/RES_hhdet_fec!D52)</f>
        <v>0.41514492860615648</v>
      </c>
      <c r="E52" s="112">
        <f>IF(RES_hhdet_tes!E52=0,"",RES_hhdet_tes!E52/RES_hhdet_fec!E52)</f>
        <v>0.41534431368267211</v>
      </c>
      <c r="F52" s="112">
        <f>IF(RES_hhdet_tes!F52=0,"",RES_hhdet_tes!F52/RES_hhdet_fec!F52)</f>
        <v>0.41558177270956742</v>
      </c>
      <c r="G52" s="112">
        <f>IF(RES_hhdet_tes!G52=0,"",RES_hhdet_tes!G52/RES_hhdet_fec!G52)</f>
        <v>0.41582195623398904</v>
      </c>
      <c r="H52" s="112">
        <f>IF(RES_hhdet_tes!H52=0,"",RES_hhdet_tes!H52/RES_hhdet_fec!H52)</f>
        <v>0.41627419990834807</v>
      </c>
      <c r="I52" s="112">
        <f>IF(RES_hhdet_tes!I52=0,"",RES_hhdet_tes!I52/RES_hhdet_fec!I52)</f>
        <v>0.42291812103145071</v>
      </c>
      <c r="J52" s="112">
        <f>IF(RES_hhdet_tes!J52=0,"",RES_hhdet_tes!J52/RES_hhdet_fec!J52)</f>
        <v>0.4282081514015692</v>
      </c>
      <c r="K52" s="112">
        <f>IF(RES_hhdet_tes!K52=0,"",RES_hhdet_tes!K52/RES_hhdet_fec!K52)</f>
        <v>0.43165584422026837</v>
      </c>
      <c r="L52" s="112">
        <f>IF(RES_hhdet_tes!L52=0,"",RES_hhdet_tes!L52/RES_hhdet_fec!L52)</f>
        <v>0.43771162993001711</v>
      </c>
      <c r="M52" s="112">
        <f>IF(RES_hhdet_tes!M52=0,"",RES_hhdet_tes!M52/RES_hhdet_fec!M52)</f>
        <v>0.4420703866126966</v>
      </c>
      <c r="N52" s="112">
        <f>IF(RES_hhdet_tes!N52=0,"",RES_hhdet_tes!N52/RES_hhdet_fec!N52)</f>
        <v>0.45688103073297104</v>
      </c>
      <c r="O52" s="112">
        <f>IF(RES_hhdet_tes!O52=0,"",RES_hhdet_tes!O52/RES_hhdet_fec!O52)</f>
        <v>0.48390701362691824</v>
      </c>
      <c r="P52" s="112">
        <f>IF(RES_hhdet_tes!P52=0,"",RES_hhdet_tes!P52/RES_hhdet_fec!P52)</f>
        <v>0.48685318773586006</v>
      </c>
      <c r="Q52" s="112">
        <f>IF(RES_hhdet_tes!Q52=0,"",RES_hhdet_tes!Q52/RES_hhdet_fec!Q52)</f>
        <v>0.48686305003073027</v>
      </c>
      <c r="R52" s="112">
        <f>IF(RES_hhdet_tes!R52=0,"",RES_hhdet_tes!R52/RES_hhdet_fec!R52)</f>
        <v>0.48713017584909923</v>
      </c>
      <c r="S52" s="112">
        <f>IF(RES_hhdet_tes!S52=0,"",RES_hhdet_tes!S52/RES_hhdet_fec!S52)</f>
        <v>0.48787239662805726</v>
      </c>
      <c r="T52" s="112">
        <f>IF(RES_hhdet_tes!T52=0,"",RES_hhdet_tes!T52/RES_hhdet_fec!T52)</f>
        <v>0.48868821627120063</v>
      </c>
      <c r="U52" s="112">
        <f>IF(RES_hhdet_tes!U52=0,"",RES_hhdet_tes!U52/RES_hhdet_fec!U52)</f>
        <v>0.49536262903476613</v>
      </c>
      <c r="V52" s="112">
        <f>IF(RES_hhdet_tes!V52=0,"",RES_hhdet_tes!V52/RES_hhdet_fec!V52)</f>
        <v>0.49683660582989925</v>
      </c>
      <c r="W52" s="112">
        <f>IF(RES_hhdet_tes!W52=0,"",RES_hhdet_tes!W52/RES_hhdet_fec!W52)</f>
        <v>0.49830671626712286</v>
      </c>
      <c r="X52" s="112">
        <f>IF(RES_hhdet_tes!X52=0,"",RES_hhdet_tes!X52/RES_hhdet_fec!X52)</f>
        <v>0.53032895753340648</v>
      </c>
      <c r="Y52" s="112">
        <f>IF(RES_hhdet_tes!Y52=0,"",RES_hhdet_tes!Y52/RES_hhdet_fec!Y52)</f>
        <v>0.55891548951545045</v>
      </c>
      <c r="DA52" s="131" t="s">
        <v>1955</v>
      </c>
    </row>
    <row r="53" spans="1:105" ht="12" customHeight="1" x14ac:dyDescent="0.25">
      <c r="A53" s="103" t="s">
        <v>52</v>
      </c>
      <c r="B53" s="113">
        <f>IF(RES_hhdet_tes!B53=0,"",RES_hhdet_tes!B53/RES_hhdet_fec!B53)</f>
        <v>1</v>
      </c>
      <c r="C53" s="113">
        <f>IF(RES_hhdet_tes!C53=0,"",RES_hhdet_tes!C53/RES_hhdet_fec!C53)</f>
        <v>1</v>
      </c>
      <c r="D53" s="113">
        <f>IF(RES_hhdet_tes!D53=0,"",RES_hhdet_tes!D53/RES_hhdet_fec!D53)</f>
        <v>1</v>
      </c>
      <c r="E53" s="113">
        <f>IF(RES_hhdet_tes!E53=0,"",RES_hhdet_tes!E53/RES_hhdet_fec!E53)</f>
        <v>1</v>
      </c>
      <c r="F53" s="113">
        <f>IF(RES_hhdet_tes!F53=0,"",RES_hhdet_tes!F53/RES_hhdet_fec!F53)</f>
        <v>1</v>
      </c>
      <c r="G53" s="113">
        <f>IF(RES_hhdet_tes!G53=0,"",RES_hhdet_tes!G53/RES_hhdet_fec!G53)</f>
        <v>1</v>
      </c>
      <c r="H53" s="113">
        <f>IF(RES_hhdet_tes!H53=0,"",RES_hhdet_tes!H53/RES_hhdet_fec!H53)</f>
        <v>1</v>
      </c>
      <c r="I53" s="113">
        <f>IF(RES_hhdet_tes!I53=0,"",RES_hhdet_tes!I53/RES_hhdet_fec!I53)</f>
        <v>1</v>
      </c>
      <c r="J53" s="113">
        <f>IF(RES_hhdet_tes!J53=0,"",RES_hhdet_tes!J53/RES_hhdet_fec!J53)</f>
        <v>1</v>
      </c>
      <c r="K53" s="113">
        <f>IF(RES_hhdet_tes!K53=0,"",RES_hhdet_tes!K53/RES_hhdet_fec!K53)</f>
        <v>1</v>
      </c>
      <c r="L53" s="113">
        <f>IF(RES_hhdet_tes!L53=0,"",RES_hhdet_tes!L53/RES_hhdet_fec!L53)</f>
        <v>1</v>
      </c>
      <c r="M53" s="113">
        <f>IF(RES_hhdet_tes!M53=0,"",RES_hhdet_tes!M53/RES_hhdet_fec!M53)</f>
        <v>1</v>
      </c>
      <c r="N53" s="113">
        <f>IF(RES_hhdet_tes!N53=0,"",RES_hhdet_tes!N53/RES_hhdet_fec!N53)</f>
        <v>1</v>
      </c>
      <c r="O53" s="113">
        <f>IF(RES_hhdet_tes!O53=0,"",RES_hhdet_tes!O53/RES_hhdet_fec!O53)</f>
        <v>1</v>
      </c>
      <c r="P53" s="113">
        <f>IF(RES_hhdet_tes!P53=0,"",RES_hhdet_tes!P53/RES_hhdet_fec!P53)</f>
        <v>1</v>
      </c>
      <c r="Q53" s="113">
        <f>IF(RES_hhdet_tes!Q53=0,"",RES_hhdet_tes!Q53/RES_hhdet_fec!Q53)</f>
        <v>1</v>
      </c>
      <c r="R53" s="113">
        <f>IF(RES_hhdet_tes!R53=0,"",RES_hhdet_tes!R53/RES_hhdet_fec!R53)</f>
        <v>1</v>
      </c>
      <c r="S53" s="113">
        <f>IF(RES_hhdet_tes!S53=0,"",RES_hhdet_tes!S53/RES_hhdet_fec!S53)</f>
        <v>1</v>
      </c>
      <c r="T53" s="113">
        <f>IF(RES_hhdet_tes!T53=0,"",RES_hhdet_tes!T53/RES_hhdet_fec!T53)</f>
        <v>1</v>
      </c>
      <c r="U53" s="113">
        <f>IF(RES_hhdet_tes!U53=0,"",RES_hhdet_tes!U53/RES_hhdet_fec!U53)</f>
        <v>1</v>
      </c>
      <c r="V53" s="113">
        <f>IF(RES_hhdet_tes!V53=0,"",RES_hhdet_tes!V53/RES_hhdet_fec!V53)</f>
        <v>1</v>
      </c>
      <c r="W53" s="113">
        <f>IF(RES_hhdet_tes!W53=0,"",RES_hhdet_tes!W53/RES_hhdet_fec!W53)</f>
        <v>1</v>
      </c>
      <c r="X53" s="113">
        <f>IF(RES_hhdet_tes!X53=0,"",RES_hhdet_tes!X53/RES_hhdet_fec!X53)</f>
        <v>1</v>
      </c>
      <c r="Y53" s="113">
        <f>IF(RES_hhdet_tes!Y53=0,"",RES_hhdet_tes!Y53/RES_hhdet_fec!Y53)</f>
        <v>1</v>
      </c>
      <c r="DA53" s="132" t="s">
        <v>1956</v>
      </c>
    </row>
    <row r="54" spans="1:105" ht="12" customHeight="1" x14ac:dyDescent="0.25">
      <c r="A54" s="106" t="s">
        <v>122</v>
      </c>
      <c r="B54" s="112">
        <f>IF(RES_hhdet_tes!B54=0,"",RES_hhdet_tes!B54/RES_hhdet_fec!B54)</f>
        <v>0.46896418226790826</v>
      </c>
      <c r="C54" s="112">
        <f>IF(RES_hhdet_tes!C54=0,"",RES_hhdet_tes!C54/RES_hhdet_fec!C54)</f>
        <v>0.47506976077886015</v>
      </c>
      <c r="D54" s="112">
        <f>IF(RES_hhdet_tes!D54=0,"",RES_hhdet_tes!D54/RES_hhdet_fec!D54)</f>
        <v>0.47582879371910469</v>
      </c>
      <c r="E54" s="112">
        <f>IF(RES_hhdet_tes!E54=0,"",RES_hhdet_tes!E54/RES_hhdet_fec!E54)</f>
        <v>0.47674753141504694</v>
      </c>
      <c r="F54" s="112">
        <f>IF(RES_hhdet_tes!F54=0,"",RES_hhdet_tes!F54/RES_hhdet_fec!F54)</f>
        <v>0.47792658440717706</v>
      </c>
      <c r="G54" s="112">
        <f>IF(RES_hhdet_tes!G54=0,"",RES_hhdet_tes!G54/RES_hhdet_fec!G54)</f>
        <v>0.4795263323090268</v>
      </c>
      <c r="H54" s="112">
        <f>IF(RES_hhdet_tes!H54=0,"",RES_hhdet_tes!H54/RES_hhdet_fec!H54)</f>
        <v>0.48940418914919398</v>
      </c>
      <c r="I54" s="112">
        <f>IF(RES_hhdet_tes!I54=0,"",RES_hhdet_tes!I54/RES_hhdet_fec!I54)</f>
        <v>0.4908745656587048</v>
      </c>
      <c r="J54" s="112">
        <f>IF(RES_hhdet_tes!J54=0,"",RES_hhdet_tes!J54/RES_hhdet_fec!J54)</f>
        <v>0.49172215961289845</v>
      </c>
      <c r="K54" s="112">
        <f>IF(RES_hhdet_tes!K54=0,"",RES_hhdet_tes!K54/RES_hhdet_fec!K54)</f>
        <v>0.49402014185958654</v>
      </c>
      <c r="L54" s="112">
        <f>IF(RES_hhdet_tes!L54=0,"",RES_hhdet_tes!L54/RES_hhdet_fec!L54)</f>
        <v>0.49407757961102911</v>
      </c>
      <c r="M54" s="112">
        <f>IF(RES_hhdet_tes!M54=0,"",RES_hhdet_tes!M54/RES_hhdet_fec!M54)</f>
        <v>0.49420118789217554</v>
      </c>
      <c r="N54" s="112">
        <f>IF(RES_hhdet_tes!N54=0,"",RES_hhdet_tes!N54/RES_hhdet_fec!N54)</f>
        <v>0.49450893847540633</v>
      </c>
      <c r="O54" s="112">
        <f>IF(RES_hhdet_tes!O54=0,"",RES_hhdet_tes!O54/RES_hhdet_fec!O54)</f>
        <v>0.53472064819809906</v>
      </c>
      <c r="P54" s="112">
        <f>IF(RES_hhdet_tes!P54=0,"",RES_hhdet_tes!P54/RES_hhdet_fec!P54)</f>
        <v>0.54502824425515384</v>
      </c>
      <c r="Q54" s="112">
        <f>IF(RES_hhdet_tes!Q54=0,"",RES_hhdet_tes!Q54/RES_hhdet_fec!Q54)</f>
        <v>0.54517069185180211</v>
      </c>
      <c r="R54" s="112">
        <f>IF(RES_hhdet_tes!R54=0,"",RES_hhdet_tes!R54/RES_hhdet_fec!R54)</f>
        <v>0.54542609991992319</v>
      </c>
      <c r="S54" s="112">
        <f>IF(RES_hhdet_tes!S54=0,"",RES_hhdet_tes!S54/RES_hhdet_fec!S54)</f>
        <v>0.54564222799923234</v>
      </c>
      <c r="T54" s="112">
        <f>IF(RES_hhdet_tes!T54=0,"",RES_hhdet_tes!T54/RES_hhdet_fec!T54)</f>
        <v>0.54597897668212469</v>
      </c>
      <c r="U54" s="112">
        <f>IF(RES_hhdet_tes!U54=0,"",RES_hhdet_tes!U54/RES_hhdet_fec!U54)</f>
        <v>0.55602192687847907</v>
      </c>
      <c r="V54" s="112">
        <f>IF(RES_hhdet_tes!V54=0,"",RES_hhdet_tes!V54/RES_hhdet_fec!V54)</f>
        <v>0.5613227426205083</v>
      </c>
      <c r="W54" s="112">
        <f>IF(RES_hhdet_tes!W54=0,"",RES_hhdet_tes!W54/RES_hhdet_fec!W54)</f>
        <v>0.64055630896916882</v>
      </c>
      <c r="X54" s="112">
        <f>IF(RES_hhdet_tes!X54=0,"",RES_hhdet_tes!X54/RES_hhdet_fec!X54)</f>
        <v>0.65177745661942854</v>
      </c>
      <c r="Y54" s="112">
        <f>IF(RES_hhdet_tes!Y54=0,"",RES_hhdet_tes!Y54/RES_hhdet_fec!Y54)</f>
        <v>0.65556059446055537</v>
      </c>
      <c r="DA54" s="131" t="s">
        <v>1957</v>
      </c>
    </row>
    <row r="55" spans="1:105" ht="12" customHeight="1" x14ac:dyDescent="0.25">
      <c r="A55" s="107" t="s">
        <v>121</v>
      </c>
      <c r="B55" s="113">
        <f>IF(RES_hhdet_tes!B55=0,"",RES_hhdet_tes!B55/RES_hhdet_fec!B55)</f>
        <v>0.85985770532035255</v>
      </c>
      <c r="C55" s="113">
        <f>IF(RES_hhdet_tes!C55=0,"",RES_hhdet_tes!C55/RES_hhdet_fec!C55)</f>
        <v>0.87206577805975893</v>
      </c>
      <c r="D55" s="113">
        <f>IF(RES_hhdet_tes!D55=0,"",RES_hhdet_tes!D55/RES_hhdet_fec!D55)</f>
        <v>0.82266811857641842</v>
      </c>
      <c r="E55" s="113">
        <f>IF(RES_hhdet_tes!E55=0,"",RES_hhdet_tes!E55/RES_hhdet_fec!E55)</f>
        <v>0.78828970504312923</v>
      </c>
      <c r="F55" s="113">
        <f>IF(RES_hhdet_tes!F55=0,"",RES_hhdet_tes!F55/RES_hhdet_fec!F55)</f>
        <v>0.79774045695091322</v>
      </c>
      <c r="G55" s="113">
        <f>IF(RES_hhdet_tes!G55=0,"",RES_hhdet_tes!G55/RES_hhdet_fec!G55)</f>
        <v>0.76825543516351724</v>
      </c>
      <c r="H55" s="113">
        <f>IF(RES_hhdet_tes!H55=0,"",RES_hhdet_tes!H55/RES_hhdet_fec!H55)</f>
        <v>0.78798611947865127</v>
      </c>
      <c r="I55" s="113">
        <f>IF(RES_hhdet_tes!I55=0,"",RES_hhdet_tes!I55/RES_hhdet_fec!I55)</f>
        <v>0.81886515934963233</v>
      </c>
      <c r="J55" s="113">
        <f>IF(RES_hhdet_tes!J55=0,"",RES_hhdet_tes!J55/RES_hhdet_fec!J55)</f>
        <v>0.82563993387413037</v>
      </c>
      <c r="K55" s="113">
        <f>IF(RES_hhdet_tes!K55=0,"",RES_hhdet_tes!K55/RES_hhdet_fec!K55)</f>
        <v>0.82666592190756372</v>
      </c>
      <c r="L55" s="113">
        <f>IF(RES_hhdet_tes!L55=0,"",RES_hhdet_tes!L55/RES_hhdet_fec!L55)</f>
        <v>0.84390740007903053</v>
      </c>
      <c r="M55" s="113">
        <f>IF(RES_hhdet_tes!M55=0,"",RES_hhdet_tes!M55/RES_hhdet_fec!M55)</f>
        <v>0.84336877235095342</v>
      </c>
      <c r="N55" s="113">
        <f>IF(RES_hhdet_tes!N55=0,"",RES_hhdet_tes!N55/RES_hhdet_fec!N55)</f>
        <v>0.88312619385893087</v>
      </c>
      <c r="O55" s="113">
        <f>IF(RES_hhdet_tes!O55=0,"",RES_hhdet_tes!O55/RES_hhdet_fec!O55)</f>
        <v>0.96702404427926059</v>
      </c>
      <c r="P55" s="113">
        <f>IF(RES_hhdet_tes!P55=0,"",RES_hhdet_tes!P55/RES_hhdet_fec!P55)</f>
        <v>0.98547506582660216</v>
      </c>
      <c r="Q55" s="113">
        <f>IF(RES_hhdet_tes!Q55=0,"",RES_hhdet_tes!Q55/RES_hhdet_fec!Q55)</f>
        <v>0.9627918952446517</v>
      </c>
      <c r="R55" s="113">
        <f>IF(RES_hhdet_tes!R55=0,"",RES_hhdet_tes!R55/RES_hhdet_fec!R55)</f>
        <v>0.94864348066833537</v>
      </c>
      <c r="S55" s="113">
        <f>IF(RES_hhdet_tes!S55=0,"",RES_hhdet_tes!S55/RES_hhdet_fec!S55)</f>
        <v>0.92117988095065162</v>
      </c>
      <c r="T55" s="113">
        <f>IF(RES_hhdet_tes!T55=0,"",RES_hhdet_tes!T55/RES_hhdet_fec!T55)</f>
        <v>0.93923825918772108</v>
      </c>
      <c r="U55" s="113">
        <f>IF(RES_hhdet_tes!U55=0,"",RES_hhdet_tes!U55/RES_hhdet_fec!U55)</f>
        <v>0.9535923295754869</v>
      </c>
      <c r="V55" s="113">
        <f>IF(RES_hhdet_tes!V55=0,"",RES_hhdet_tes!V55/RES_hhdet_fec!V55)</f>
        <v>0.94605439220632648</v>
      </c>
      <c r="W55" s="113">
        <f>IF(RES_hhdet_tes!W55=0,"",RES_hhdet_tes!W55/RES_hhdet_fec!W55)</f>
        <v>0.96126846377738406</v>
      </c>
      <c r="X55" s="113">
        <f>IF(RES_hhdet_tes!X55=0,"",RES_hhdet_tes!X55/RES_hhdet_fec!X55)</f>
        <v>0.97060573833528119</v>
      </c>
      <c r="Y55" s="113">
        <f>IF(RES_hhdet_tes!Y55=0,"",RES_hhdet_tes!Y55/RES_hhdet_fec!Y55)</f>
        <v>0.9882876116821856</v>
      </c>
      <c r="DA55" s="132" t="s">
        <v>1958</v>
      </c>
    </row>
    <row r="56" spans="1:105" ht="12" customHeight="1" x14ac:dyDescent="0.25">
      <c r="A56" s="108" t="s">
        <v>53</v>
      </c>
      <c r="B56" s="111">
        <f>IF(RES_hhdet_tes!B56=0,"",RES_hhdet_tes!B56/RES_hhdet_fec!B56)</f>
        <v>0.46896418226790826</v>
      </c>
      <c r="C56" s="111">
        <f>IF(RES_hhdet_tes!C56=0,"",RES_hhdet_tes!C56/RES_hhdet_fec!C56)</f>
        <v>0.47153763280448752</v>
      </c>
      <c r="D56" s="111">
        <f>IF(RES_hhdet_tes!D56=0,"",RES_hhdet_tes!D56/RES_hhdet_fec!D56)</f>
        <v>0.4741284293803894</v>
      </c>
      <c r="E56" s="111">
        <f>IF(RES_hhdet_tes!E56=0,"",RES_hhdet_tes!E56/RES_hhdet_fec!E56)</f>
        <v>0.47706253953809136</v>
      </c>
      <c r="F56" s="111">
        <f>IF(RES_hhdet_tes!F56=0,"",RES_hhdet_tes!F56/RES_hhdet_fec!F56)</f>
        <v>0.48027551120781725</v>
      </c>
      <c r="G56" s="111">
        <f>IF(RES_hhdet_tes!G56=0,"",RES_hhdet_tes!G56/RES_hhdet_fec!G56)</f>
        <v>0.48389628006542373</v>
      </c>
      <c r="H56" s="111">
        <f>IF(RES_hhdet_tes!H56=0,"",RES_hhdet_tes!H56/RES_hhdet_fec!H56)</f>
        <v>0.48798907279108994</v>
      </c>
      <c r="I56" s="111">
        <f>IF(RES_hhdet_tes!I56=0,"",RES_hhdet_tes!I56/RES_hhdet_fec!I56)</f>
        <v>0.49026335124826848</v>
      </c>
      <c r="J56" s="111">
        <f>IF(RES_hhdet_tes!J56=0,"",RES_hhdet_tes!J56/RES_hhdet_fec!J56)</f>
        <v>0.49200373416893012</v>
      </c>
      <c r="K56" s="111">
        <f>IF(RES_hhdet_tes!K56=0,"",RES_hhdet_tes!K56/RES_hhdet_fec!K56)</f>
        <v>0.49408092849440122</v>
      </c>
      <c r="L56" s="111">
        <f>IF(RES_hhdet_tes!L56=0,"",RES_hhdet_tes!L56/RES_hhdet_fec!L56)</f>
        <v>0.4964068593465254</v>
      </c>
      <c r="M56" s="111">
        <f>IF(RES_hhdet_tes!M56=0,"",RES_hhdet_tes!M56/RES_hhdet_fec!M56)</f>
        <v>0.49945273064846374</v>
      </c>
      <c r="N56" s="111">
        <f>IF(RES_hhdet_tes!N56=0,"",RES_hhdet_tes!N56/RES_hhdet_fec!N56)</f>
        <v>0.50396923017108342</v>
      </c>
      <c r="O56" s="111">
        <f>IF(RES_hhdet_tes!O56=0,"",RES_hhdet_tes!O56/RES_hhdet_fec!O56)</f>
        <v>0.50948355154629932</v>
      </c>
      <c r="P56" s="111">
        <f>IF(RES_hhdet_tes!P56=0,"",RES_hhdet_tes!P56/RES_hhdet_fec!P56)</f>
        <v>0.51710513811215564</v>
      </c>
      <c r="Q56" s="111">
        <f>IF(RES_hhdet_tes!Q56=0,"",RES_hhdet_tes!Q56/RES_hhdet_fec!Q56)</f>
        <v>0.52728160371329691</v>
      </c>
      <c r="R56" s="111">
        <f>IF(RES_hhdet_tes!R56=0,"",RES_hhdet_tes!R56/RES_hhdet_fec!R56)</f>
        <v>0.53915279134002991</v>
      </c>
      <c r="S56" s="111">
        <f>IF(RES_hhdet_tes!S56=0,"",RES_hhdet_tes!S56/RES_hhdet_fec!S56)</f>
        <v>0.55191779517085171</v>
      </c>
      <c r="T56" s="111">
        <f>IF(RES_hhdet_tes!T56=0,"",RES_hhdet_tes!T56/RES_hhdet_fec!T56)</f>
        <v>0.56370636083808479</v>
      </c>
      <c r="U56" s="111">
        <f>IF(RES_hhdet_tes!U56=0,"",RES_hhdet_tes!U56/RES_hhdet_fec!U56)</f>
        <v>0.57921963466676474</v>
      </c>
      <c r="V56" s="111">
        <f>IF(RES_hhdet_tes!V56=0,"",RES_hhdet_tes!V56/RES_hhdet_fec!V56)</f>
        <v>0.59745695675146426</v>
      </c>
      <c r="W56" s="111">
        <f>IF(RES_hhdet_tes!W56=0,"",RES_hhdet_tes!W56/RES_hhdet_fec!W56)</f>
        <v>0.61297718052520078</v>
      </c>
      <c r="X56" s="111">
        <f>IF(RES_hhdet_tes!X56=0,"",RES_hhdet_tes!X56/RES_hhdet_fec!X56)</f>
        <v>0.6296738480521139</v>
      </c>
      <c r="Y56" s="111">
        <f>IF(RES_hhdet_tes!Y56=0,"",RES_hhdet_tes!Y56/RES_hhdet_fec!Y56)</f>
        <v>0.64404850145679304</v>
      </c>
      <c r="DA56" s="63" t="s">
        <v>1959</v>
      </c>
    </row>
    <row r="57" spans="1:105" ht="12" customHeight="1" x14ac:dyDescent="0.25">
      <c r="A57" s="108" t="s">
        <v>52</v>
      </c>
      <c r="B57" s="111">
        <f>IF(RES_hhdet_tes!B57=0,"",RES_hhdet_tes!B57/RES_hhdet_fec!B57)</f>
        <v>1</v>
      </c>
      <c r="C57" s="111">
        <f>IF(RES_hhdet_tes!C57=0,"",RES_hhdet_tes!C57/RES_hhdet_fec!C57)</f>
        <v>1</v>
      </c>
      <c r="D57" s="111">
        <f>IF(RES_hhdet_tes!D57=0,"",RES_hhdet_tes!D57/RES_hhdet_fec!D57)</f>
        <v>1</v>
      </c>
      <c r="E57" s="111">
        <f>IF(RES_hhdet_tes!E57=0,"",RES_hhdet_tes!E57/RES_hhdet_fec!E57)</f>
        <v>1</v>
      </c>
      <c r="F57" s="111">
        <f>IF(RES_hhdet_tes!F57=0,"",RES_hhdet_tes!F57/RES_hhdet_fec!F57)</f>
        <v>1</v>
      </c>
      <c r="G57" s="111">
        <f>IF(RES_hhdet_tes!G57=0,"",RES_hhdet_tes!G57/RES_hhdet_fec!G57)</f>
        <v>1</v>
      </c>
      <c r="H57" s="111">
        <f>IF(RES_hhdet_tes!H57=0,"",RES_hhdet_tes!H57/RES_hhdet_fec!H57)</f>
        <v>1</v>
      </c>
      <c r="I57" s="111">
        <f>IF(RES_hhdet_tes!I57=0,"",RES_hhdet_tes!I57/RES_hhdet_fec!I57)</f>
        <v>1</v>
      </c>
      <c r="J57" s="111">
        <f>IF(RES_hhdet_tes!J57=0,"",RES_hhdet_tes!J57/RES_hhdet_fec!J57)</f>
        <v>1</v>
      </c>
      <c r="K57" s="111">
        <f>IF(RES_hhdet_tes!K57=0,"",RES_hhdet_tes!K57/RES_hhdet_fec!K57)</f>
        <v>1</v>
      </c>
      <c r="L57" s="111">
        <f>IF(RES_hhdet_tes!L57=0,"",RES_hhdet_tes!L57/RES_hhdet_fec!L57)</f>
        <v>1</v>
      </c>
      <c r="M57" s="111">
        <f>IF(RES_hhdet_tes!M57=0,"",RES_hhdet_tes!M57/RES_hhdet_fec!M57)</f>
        <v>1</v>
      </c>
      <c r="N57" s="111">
        <f>IF(RES_hhdet_tes!N57=0,"",RES_hhdet_tes!N57/RES_hhdet_fec!N57)</f>
        <v>1</v>
      </c>
      <c r="O57" s="111">
        <f>IF(RES_hhdet_tes!O57=0,"",RES_hhdet_tes!O57/RES_hhdet_fec!O57)</f>
        <v>1</v>
      </c>
      <c r="P57" s="111">
        <f>IF(RES_hhdet_tes!P57=0,"",RES_hhdet_tes!P57/RES_hhdet_fec!P57)</f>
        <v>1</v>
      </c>
      <c r="Q57" s="111">
        <f>IF(RES_hhdet_tes!Q57=0,"",RES_hhdet_tes!Q57/RES_hhdet_fec!Q57)</f>
        <v>1</v>
      </c>
      <c r="R57" s="111">
        <f>IF(RES_hhdet_tes!R57=0,"",RES_hhdet_tes!R57/RES_hhdet_fec!R57)</f>
        <v>1</v>
      </c>
      <c r="S57" s="111">
        <f>IF(RES_hhdet_tes!S57=0,"",RES_hhdet_tes!S57/RES_hhdet_fec!S57)</f>
        <v>1</v>
      </c>
      <c r="T57" s="111">
        <f>IF(RES_hhdet_tes!T57=0,"",RES_hhdet_tes!T57/RES_hhdet_fec!T57)</f>
        <v>1</v>
      </c>
      <c r="U57" s="111">
        <f>IF(RES_hhdet_tes!U57=0,"",RES_hhdet_tes!U57/RES_hhdet_fec!U57)</f>
        <v>1</v>
      </c>
      <c r="V57" s="111">
        <f>IF(RES_hhdet_tes!V57=0,"",RES_hhdet_tes!V57/RES_hhdet_fec!V57)</f>
        <v>1</v>
      </c>
      <c r="W57" s="111">
        <f>IF(RES_hhdet_tes!W57=0,"",RES_hhdet_tes!W57/RES_hhdet_fec!W57)</f>
        <v>1</v>
      </c>
      <c r="X57" s="111">
        <f>IF(RES_hhdet_tes!X57=0,"",RES_hhdet_tes!X57/RES_hhdet_fec!X57)</f>
        <v>1</v>
      </c>
      <c r="Y57" s="111">
        <f>IF(RES_hhdet_tes!Y57=0,"",RES_hhdet_tes!Y57/RES_hhdet_fec!Y57)</f>
        <v>1</v>
      </c>
      <c r="DA57" s="63" t="s">
        <v>1960</v>
      </c>
    </row>
    <row r="58" spans="1:105" ht="12" customHeight="1" x14ac:dyDescent="0.25">
      <c r="A58" s="121" t="s">
        <v>54</v>
      </c>
      <c r="B58" s="124">
        <f>IF(RES_hhdet_tes!B58=0,"",RES_hhdet_tes!B58/RES_hhdet_fec!B58)</f>
        <v>0.57917553865441873</v>
      </c>
      <c r="C58" s="124">
        <f>IF(RES_hhdet_tes!C58=0,"",RES_hhdet_tes!C58/RES_hhdet_fec!C58)</f>
        <v>0.58882106150621827</v>
      </c>
      <c r="D58" s="124">
        <f>IF(RES_hhdet_tes!D58=0,"",RES_hhdet_tes!D58/RES_hhdet_fec!D58)</f>
        <v>0.5938326184815037</v>
      </c>
      <c r="E58" s="124">
        <f>IF(RES_hhdet_tes!E58=0,"",RES_hhdet_tes!E58/RES_hhdet_fec!E58)</f>
        <v>0.59428758969272544</v>
      </c>
      <c r="F58" s="124">
        <f>IF(RES_hhdet_tes!F58=0,"",RES_hhdet_tes!F58/RES_hhdet_fec!F58)</f>
        <v>0.59955252965635475</v>
      </c>
      <c r="G58" s="124">
        <f>IF(RES_hhdet_tes!G58=0,"",RES_hhdet_tes!G58/RES_hhdet_fec!G58)</f>
        <v>0.6033460746029603</v>
      </c>
      <c r="H58" s="124">
        <f>IF(RES_hhdet_tes!H58=0,"",RES_hhdet_tes!H58/RES_hhdet_fec!H58)</f>
        <v>0.60738770469278136</v>
      </c>
      <c r="I58" s="124">
        <f>IF(RES_hhdet_tes!I58=0,"",RES_hhdet_tes!I58/RES_hhdet_fec!I58)</f>
        <v>0.60366778247559083</v>
      </c>
      <c r="J58" s="124">
        <f>IF(RES_hhdet_tes!J58=0,"",RES_hhdet_tes!J58/RES_hhdet_fec!J58)</f>
        <v>0.6036995978808376</v>
      </c>
      <c r="K58" s="124">
        <f>IF(RES_hhdet_tes!K58=0,"",RES_hhdet_tes!K58/RES_hhdet_fec!K58)</f>
        <v>0.60738159187216101</v>
      </c>
      <c r="L58" s="124">
        <f>IF(RES_hhdet_tes!L58=0,"",RES_hhdet_tes!L58/RES_hhdet_fec!L58)</f>
        <v>0.6076202758184801</v>
      </c>
      <c r="M58" s="124">
        <f>IF(RES_hhdet_tes!M58=0,"",RES_hhdet_tes!M58/RES_hhdet_fec!M58)</f>
        <v>0.61185503338126113</v>
      </c>
      <c r="N58" s="124">
        <f>IF(RES_hhdet_tes!N58=0,"",RES_hhdet_tes!N58/RES_hhdet_fec!N58)</f>
        <v>0.60289380990226249</v>
      </c>
      <c r="O58" s="124">
        <f>IF(RES_hhdet_tes!O58=0,"",RES_hhdet_tes!O58/RES_hhdet_fec!O58)</f>
        <v>0.61022447246159695</v>
      </c>
      <c r="P58" s="124">
        <f>IF(RES_hhdet_tes!P58=0,"",RES_hhdet_tes!P58/RES_hhdet_fec!P58)</f>
        <v>0.62467716466774481</v>
      </c>
      <c r="Q58" s="124">
        <f>IF(RES_hhdet_tes!Q58=0,"",RES_hhdet_tes!Q58/RES_hhdet_fec!Q58)</f>
        <v>0.62203937294525369</v>
      </c>
      <c r="R58" s="124">
        <f>IF(RES_hhdet_tes!R58=0,"",RES_hhdet_tes!R58/RES_hhdet_fec!R58)</f>
        <v>0.62581196502430958</v>
      </c>
      <c r="S58" s="124">
        <f>IF(RES_hhdet_tes!S58=0,"",RES_hhdet_tes!S58/RES_hhdet_fec!S58)</f>
        <v>0.63569658060962142</v>
      </c>
      <c r="T58" s="124">
        <f>IF(RES_hhdet_tes!T58=0,"",RES_hhdet_tes!T58/RES_hhdet_fec!T58)</f>
        <v>0.63349840775272237</v>
      </c>
      <c r="U58" s="124">
        <f>IF(RES_hhdet_tes!U58=0,"",RES_hhdet_tes!U58/RES_hhdet_fec!U58)</f>
        <v>0.64859563577367252</v>
      </c>
      <c r="V58" s="124">
        <f>IF(RES_hhdet_tes!V58=0,"",RES_hhdet_tes!V58/RES_hhdet_fec!V58)</f>
        <v>0.67069454087536529</v>
      </c>
      <c r="W58" s="124">
        <f>IF(RES_hhdet_tes!W58=0,"",RES_hhdet_tes!W58/RES_hhdet_fec!W58)</f>
        <v>0.67487011121683527</v>
      </c>
      <c r="X58" s="124">
        <f>IF(RES_hhdet_tes!X58=0,"",RES_hhdet_tes!X58/RES_hhdet_fec!X58)</f>
        <v>0.6779859161425128</v>
      </c>
      <c r="Y58" s="124">
        <f>IF(RES_hhdet_tes!Y58=0,"",RES_hhdet_tes!Y58/RES_hhdet_fec!Y58)</f>
        <v>0.66521064713027989</v>
      </c>
      <c r="DA58" s="130" t="s">
        <v>1961</v>
      </c>
    </row>
    <row r="59" spans="1:105" ht="12" customHeight="1" x14ac:dyDescent="0.25">
      <c r="A59" s="97" t="s">
        <v>50</v>
      </c>
      <c r="B59" s="111">
        <f>IF(RES_hhdet_tes!B59=0,"",RES_hhdet_tes!B59/RES_hhdet_fec!B59)</f>
        <v>0.54251012813745658</v>
      </c>
      <c r="C59" s="111">
        <f>IF(RES_hhdet_tes!C59=0,"",RES_hhdet_tes!C59/RES_hhdet_fec!C59)</f>
        <v>0.54336069540605336</v>
      </c>
      <c r="D59" s="111">
        <f>IF(RES_hhdet_tes!D59=0,"",RES_hhdet_tes!D59/RES_hhdet_fec!D59)</f>
        <v>0.54431457200907007</v>
      </c>
      <c r="E59" s="111">
        <f>IF(RES_hhdet_tes!E59=0,"",RES_hhdet_tes!E59/RES_hhdet_fec!E59)</f>
        <v>0.54547013741370098</v>
      </c>
      <c r="F59" s="111">
        <f>IF(RES_hhdet_tes!F59=0,"",RES_hhdet_tes!F59/RES_hhdet_fec!F59)</f>
        <v>0.5467381944938382</v>
      </c>
      <c r="G59" s="111">
        <f>IF(RES_hhdet_tes!G59=0,"",RES_hhdet_tes!G59/RES_hhdet_fec!G59)</f>
        <v>0.54822830238643938</v>
      </c>
      <c r="H59" s="111">
        <f>IF(RES_hhdet_tes!H59=0,"",RES_hhdet_tes!H59/RES_hhdet_fec!H59)</f>
        <v>0.5499390593111132</v>
      </c>
      <c r="I59" s="111">
        <f>IF(RES_hhdet_tes!I59=0,"",RES_hhdet_tes!I59/RES_hhdet_fec!I59)</f>
        <v>0.5508118001496084</v>
      </c>
      <c r="J59" s="111">
        <f>IF(RES_hhdet_tes!J59=0,"",RES_hhdet_tes!J59/RES_hhdet_fec!J59)</f>
        <v>0.55133564427712201</v>
      </c>
      <c r="K59" s="111">
        <f>IF(RES_hhdet_tes!K59=0,"",RES_hhdet_tes!K59/RES_hhdet_fec!K59)</f>
        <v>0.55186396767419366</v>
      </c>
      <c r="L59" s="111">
        <f>IF(RES_hhdet_tes!L59=0,"",RES_hhdet_tes!L59/RES_hhdet_fec!L59)</f>
        <v>0.55243637076142527</v>
      </c>
      <c r="M59" s="111">
        <f>IF(RES_hhdet_tes!M59=0,"",RES_hhdet_tes!M59/RES_hhdet_fec!M59)</f>
        <v>0.55302360250402971</v>
      </c>
      <c r="N59" s="111">
        <f>IF(RES_hhdet_tes!N59=0,"",RES_hhdet_tes!N59/RES_hhdet_fec!N59)</f>
        <v>0.5536110750897667</v>
      </c>
      <c r="O59" s="111">
        <f>IF(RES_hhdet_tes!O59=0,"",RES_hhdet_tes!O59/RES_hhdet_fec!O59)</f>
        <v>0.55406779910306414</v>
      </c>
      <c r="P59" s="111">
        <f>IF(RES_hhdet_tes!P59=0,"",RES_hhdet_tes!P59/RES_hhdet_fec!P59)</f>
        <v>0.55442082803243675</v>
      </c>
      <c r="Q59" s="111">
        <f>IF(RES_hhdet_tes!Q59=0,"",RES_hhdet_tes!Q59/RES_hhdet_fec!Q59)</f>
        <v>0.55499809098782105</v>
      </c>
      <c r="R59" s="111">
        <f>IF(RES_hhdet_tes!R59=0,"",RES_hhdet_tes!R59/RES_hhdet_fec!R59)</f>
        <v>0.55609724224471169</v>
      </c>
      <c r="S59" s="111">
        <f>IF(RES_hhdet_tes!S59=0,"",RES_hhdet_tes!S59/RES_hhdet_fec!S59)</f>
        <v>0.55788912870392626</v>
      </c>
      <c r="T59" s="111">
        <f>IF(RES_hhdet_tes!T59=0,"",RES_hhdet_tes!T59/RES_hhdet_fec!T59)</f>
        <v>0.55997455115490868</v>
      </c>
      <c r="U59" s="111">
        <f>IF(RES_hhdet_tes!U59=0,"",RES_hhdet_tes!U59/RES_hhdet_fec!U59)</f>
        <v>0.56428105901017467</v>
      </c>
      <c r="V59" s="111">
        <f>IF(RES_hhdet_tes!V59=0,"",RES_hhdet_tes!V59/RES_hhdet_fec!V59)</f>
        <v>0.56987737098856794</v>
      </c>
      <c r="W59" s="111">
        <f>IF(RES_hhdet_tes!W59=0,"",RES_hhdet_tes!W59/RES_hhdet_fec!W59)</f>
        <v>0.57548490024645838</v>
      </c>
      <c r="X59" s="111">
        <f>IF(RES_hhdet_tes!X59=0,"",RES_hhdet_tes!X59/RES_hhdet_fec!X59)</f>
        <v>0.58097353507869309</v>
      </c>
      <c r="Y59" s="111">
        <f>IF(RES_hhdet_tes!Y59=0,"",RES_hhdet_tes!Y59/RES_hhdet_fec!Y59)</f>
        <v>0.58535068572055571</v>
      </c>
      <c r="DA59" s="63" t="s">
        <v>1962</v>
      </c>
    </row>
    <row r="60" spans="1:105" ht="12" customHeight="1" x14ac:dyDescent="0.25">
      <c r="A60" s="109" t="s">
        <v>120</v>
      </c>
      <c r="B60" s="45">
        <f>IF(RES_hhdet_tes!B60=0,"",RES_hhdet_tes!B60/RES_hhdet_fec!B60)</f>
        <v>0.7140726635132747</v>
      </c>
      <c r="C60" s="45">
        <f>IF(RES_hhdet_tes!C60=0,"",RES_hhdet_tes!C60/RES_hhdet_fec!C60)</f>
        <v>0.71711358113164647</v>
      </c>
      <c r="D60" s="45">
        <f>IF(RES_hhdet_tes!D60=0,"",RES_hhdet_tes!D60/RES_hhdet_fec!D60)</f>
        <v>0.71961468754239255</v>
      </c>
      <c r="E60" s="45">
        <f>IF(RES_hhdet_tes!E60=0,"",RES_hhdet_tes!E60/RES_hhdet_fec!E60)</f>
        <v>0.72207286046737507</v>
      </c>
      <c r="F60" s="45">
        <f>IF(RES_hhdet_tes!F60=0,"",RES_hhdet_tes!F60/RES_hhdet_fec!F60)</f>
        <v>0.7246968006772635</v>
      </c>
      <c r="G60" s="45">
        <f>IF(RES_hhdet_tes!G60=0,"",RES_hhdet_tes!G60/RES_hhdet_fec!G60)</f>
        <v>0.72736162321114228</v>
      </c>
      <c r="H60" s="45">
        <f>IF(RES_hhdet_tes!H60=0,"",RES_hhdet_tes!H60/RES_hhdet_fec!H60)</f>
        <v>0.73014364210317151</v>
      </c>
      <c r="I60" s="45">
        <f>IF(RES_hhdet_tes!I60=0,"",RES_hhdet_tes!I60/RES_hhdet_fec!I60)</f>
        <v>0.73176730592340378</v>
      </c>
      <c r="J60" s="45">
        <f>IF(RES_hhdet_tes!J60=0,"",RES_hhdet_tes!J60/RES_hhdet_fec!J60)</f>
        <v>0.73320473938072306</v>
      </c>
      <c r="K60" s="45">
        <f>IF(RES_hhdet_tes!K60=0,"",RES_hhdet_tes!K60/RES_hhdet_fec!K60)</f>
        <v>0.73520120310296955</v>
      </c>
      <c r="L60" s="45">
        <f>IF(RES_hhdet_tes!L60=0,"",RES_hhdet_tes!L60/RES_hhdet_fec!L60)</f>
        <v>0.73712336321310512</v>
      </c>
      <c r="M60" s="45">
        <f>IF(RES_hhdet_tes!M60=0,"",RES_hhdet_tes!M60/RES_hhdet_fec!M60)</f>
        <v>0.73925335044830243</v>
      </c>
      <c r="N60" s="45">
        <f>IF(RES_hhdet_tes!N60=0,"",RES_hhdet_tes!N60/RES_hhdet_fec!N60)</f>
        <v>0.74181006783529702</v>
      </c>
      <c r="O60" s="45">
        <f>IF(RES_hhdet_tes!O60=0,"",RES_hhdet_tes!O60/RES_hhdet_fec!O60)</f>
        <v>0.74543130944671354</v>
      </c>
      <c r="P60" s="45">
        <f>IF(RES_hhdet_tes!P60=0,"",RES_hhdet_tes!P60/RES_hhdet_fec!P60)</f>
        <v>0.74977955242640115</v>
      </c>
      <c r="Q60" s="45">
        <f>IF(RES_hhdet_tes!Q60=0,"",RES_hhdet_tes!Q60/RES_hhdet_fec!Q60)</f>
        <v>0.75471758416207635</v>
      </c>
      <c r="R60" s="45">
        <f>IF(RES_hhdet_tes!R60=0,"",RES_hhdet_tes!R60/RES_hhdet_fec!R60)</f>
        <v>0.76129011862986629</v>
      </c>
      <c r="S60" s="45">
        <f>IF(RES_hhdet_tes!S60=0,"",RES_hhdet_tes!S60/RES_hhdet_fec!S60)</f>
        <v>0.76976845646250225</v>
      </c>
      <c r="T60" s="45">
        <f>IF(RES_hhdet_tes!T60=0,"",RES_hhdet_tes!T60/RES_hhdet_fec!T60)</f>
        <v>0.77864428811012587</v>
      </c>
      <c r="U60" s="45">
        <f>IF(RES_hhdet_tes!U60=0,"",RES_hhdet_tes!U60/RES_hhdet_fec!U60)</f>
        <v>0.79084845923046254</v>
      </c>
      <c r="V60" s="45">
        <f>IF(RES_hhdet_tes!V60=0,"",RES_hhdet_tes!V60/RES_hhdet_fec!V60)</f>
        <v>0.80725501314766168</v>
      </c>
      <c r="W60" s="45">
        <f>IF(RES_hhdet_tes!W60=0,"",RES_hhdet_tes!W60/RES_hhdet_fec!W60)</f>
        <v>0.82621017005719111</v>
      </c>
      <c r="X60" s="45">
        <f>IF(RES_hhdet_tes!X60=0,"",RES_hhdet_tes!X60/RES_hhdet_fec!X60)</f>
        <v>0.84321761350967528</v>
      </c>
      <c r="Y60" s="45">
        <f>IF(RES_hhdet_tes!Y60=0,"",RES_hhdet_tes!Y60/RES_hhdet_fec!Y60)</f>
        <v>0.8563559946127336</v>
      </c>
      <c r="DA60" s="60" t="s">
        <v>1963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 t="str">
        <f>IF(RES_hhdet_tes!B62=0,"",RES_hhdet_tes!B62/RES_hhdet_fec!B62)</f>
        <v/>
      </c>
      <c r="C62" s="119" t="str">
        <f>IF(RES_hhdet_tes!C62=0,"",RES_hhdet_tes!C62/RES_hhdet_fec!C62)</f>
        <v/>
      </c>
      <c r="D62" s="119" t="str">
        <f>IF(RES_hhdet_tes!D62=0,"",RES_hhdet_tes!D62/RES_hhdet_fec!D62)</f>
        <v/>
      </c>
      <c r="E62" s="119" t="str">
        <f>IF(RES_hhdet_tes!E62=0,"",RES_hhdet_tes!E62/RES_hhdet_fec!E62)</f>
        <v/>
      </c>
      <c r="F62" s="119" t="str">
        <f>IF(RES_hhdet_tes!F62=0,"",RES_hhdet_tes!F62/RES_hhdet_fec!F62)</f>
        <v/>
      </c>
      <c r="G62" s="119" t="str">
        <f>IF(RES_hhdet_tes!G62=0,"",RES_hhdet_tes!G62/RES_hhdet_fec!G62)</f>
        <v/>
      </c>
      <c r="H62" s="119" t="str">
        <f>IF(RES_hhdet_tes!H62=0,"",RES_hhdet_tes!H62/RES_hhdet_fec!H62)</f>
        <v/>
      </c>
      <c r="I62" s="119" t="str">
        <f>IF(RES_hhdet_tes!I62=0,"",RES_hhdet_tes!I62/RES_hhdet_fec!I62)</f>
        <v/>
      </c>
      <c r="J62" s="119" t="str">
        <f>IF(RES_hhdet_tes!J62=0,"",RES_hhdet_tes!J62/RES_hhdet_fec!J62)</f>
        <v/>
      </c>
      <c r="K62" s="119" t="str">
        <f>IF(RES_hhdet_tes!K62=0,"",RES_hhdet_tes!K62/RES_hhdet_fec!K62)</f>
        <v/>
      </c>
      <c r="L62" s="119" t="str">
        <f>IF(RES_hhdet_tes!L62=0,"",RES_hhdet_tes!L62/RES_hhdet_fec!L62)</f>
        <v/>
      </c>
      <c r="M62" s="119" t="str">
        <f>IF(RES_hhdet_tes!M62=0,"",RES_hhdet_tes!M62/RES_hhdet_fec!M62)</f>
        <v/>
      </c>
      <c r="N62" s="119" t="str">
        <f>IF(RES_hhdet_tes!N62=0,"",RES_hhdet_tes!N62/RES_hhdet_fec!N62)</f>
        <v/>
      </c>
      <c r="O62" s="119" t="str">
        <f>IF(RES_hhdet_tes!O62=0,"",RES_hhdet_tes!O62/RES_hhdet_fec!O62)</f>
        <v/>
      </c>
      <c r="P62" s="119" t="str">
        <f>IF(RES_hhdet_tes!P62=0,"",RES_hhdet_tes!P62/RES_hhdet_fec!P62)</f>
        <v/>
      </c>
      <c r="Q62" s="119" t="str">
        <f>IF(RES_hhdet_tes!Q62=0,"",RES_hhdet_tes!Q62/RES_hhdet_fec!Q62)</f>
        <v/>
      </c>
      <c r="R62" s="119" t="str">
        <f>IF(RES_hhdet_tes!R62=0,"",RES_hhdet_tes!R62/RES_hhdet_fec!R62)</f>
        <v/>
      </c>
      <c r="S62" s="119" t="str">
        <f>IF(RES_hhdet_tes!S62=0,"",RES_hhdet_tes!S62/RES_hhdet_fec!S62)</f>
        <v/>
      </c>
      <c r="T62" s="119" t="str">
        <f>IF(RES_hhdet_tes!T62=0,"",RES_hhdet_tes!T62/RES_hhdet_fec!T62)</f>
        <v/>
      </c>
      <c r="U62" s="119" t="str">
        <f>IF(RES_hhdet_tes!U62=0,"",RES_hhdet_tes!U62/RES_hhdet_fec!U62)</f>
        <v/>
      </c>
      <c r="V62" s="119" t="str">
        <f>IF(RES_hhdet_tes!V62=0,"",RES_hhdet_tes!V62/RES_hhdet_fec!V62)</f>
        <v/>
      </c>
      <c r="W62" s="119" t="str">
        <f>IF(RES_hhdet_tes!W62=0,"",RES_hhdet_tes!W62/RES_hhdet_fec!W62)</f>
        <v/>
      </c>
      <c r="X62" s="119" t="str">
        <f>IF(RES_hhdet_tes!X62=0,"",RES_hhdet_tes!X62/RES_hhdet_fec!X62)</f>
        <v/>
      </c>
      <c r="Y62" s="119" t="str">
        <f>IF(RES_hhdet_tes!Y62=0,"",RES_hhdet_tes!Y62/RES_hhdet_fec!Y62)</f>
        <v/>
      </c>
      <c r="DA62" s="129" t="s">
        <v>1964</v>
      </c>
    </row>
    <row r="63" spans="1:105" ht="12.95" customHeight="1" x14ac:dyDescent="0.25">
      <c r="A63" s="121" t="s">
        <v>57</v>
      </c>
      <c r="B63" s="124" t="str">
        <f>IF(RES_hhdet_tes!B63=0,"",RES_hhdet_tes!B63/RES_hhdet_fec!B63)</f>
        <v/>
      </c>
      <c r="C63" s="124" t="str">
        <f>IF(RES_hhdet_tes!C63=0,"",RES_hhdet_tes!C63/RES_hhdet_fec!C63)</f>
        <v/>
      </c>
      <c r="D63" s="124" t="str">
        <f>IF(RES_hhdet_tes!D63=0,"",RES_hhdet_tes!D63/RES_hhdet_fec!D63)</f>
        <v/>
      </c>
      <c r="E63" s="124" t="str">
        <f>IF(RES_hhdet_tes!E63=0,"",RES_hhdet_tes!E63/RES_hhdet_fec!E63)</f>
        <v/>
      </c>
      <c r="F63" s="124" t="str">
        <f>IF(RES_hhdet_tes!F63=0,"",RES_hhdet_tes!F63/RES_hhdet_fec!F63)</f>
        <v/>
      </c>
      <c r="G63" s="124" t="str">
        <f>IF(RES_hhdet_tes!G63=0,"",RES_hhdet_tes!G63/RES_hhdet_fec!G63)</f>
        <v/>
      </c>
      <c r="H63" s="124" t="str">
        <f>IF(RES_hhdet_tes!H63=0,"",RES_hhdet_tes!H63/RES_hhdet_fec!H63)</f>
        <v/>
      </c>
      <c r="I63" s="124" t="str">
        <f>IF(RES_hhdet_tes!I63=0,"",RES_hhdet_tes!I63/RES_hhdet_fec!I63)</f>
        <v/>
      </c>
      <c r="J63" s="124" t="str">
        <f>IF(RES_hhdet_tes!J63=0,"",RES_hhdet_tes!J63/RES_hhdet_fec!J63)</f>
        <v/>
      </c>
      <c r="K63" s="124" t="str">
        <f>IF(RES_hhdet_tes!K63=0,"",RES_hhdet_tes!K63/RES_hhdet_fec!K63)</f>
        <v/>
      </c>
      <c r="L63" s="124" t="str">
        <f>IF(RES_hhdet_tes!L63=0,"",RES_hhdet_tes!L63/RES_hhdet_fec!L63)</f>
        <v/>
      </c>
      <c r="M63" s="124" t="str">
        <f>IF(RES_hhdet_tes!M63=0,"",RES_hhdet_tes!M63/RES_hhdet_fec!M63)</f>
        <v/>
      </c>
      <c r="N63" s="124" t="str">
        <f>IF(RES_hhdet_tes!N63=0,"",RES_hhdet_tes!N63/RES_hhdet_fec!N63)</f>
        <v/>
      </c>
      <c r="O63" s="124" t="str">
        <f>IF(RES_hhdet_tes!O63=0,"",RES_hhdet_tes!O63/RES_hhdet_fec!O63)</f>
        <v/>
      </c>
      <c r="P63" s="124" t="str">
        <f>IF(RES_hhdet_tes!P63=0,"",RES_hhdet_tes!P63/RES_hhdet_fec!P63)</f>
        <v/>
      </c>
      <c r="Q63" s="124" t="str">
        <f>IF(RES_hhdet_tes!Q63=0,"",RES_hhdet_tes!Q63/RES_hhdet_fec!Q63)</f>
        <v/>
      </c>
      <c r="R63" s="124" t="str">
        <f>IF(RES_hhdet_tes!R63=0,"",RES_hhdet_tes!R63/RES_hhdet_fec!R63)</f>
        <v/>
      </c>
      <c r="S63" s="124" t="str">
        <f>IF(RES_hhdet_tes!S63=0,"",RES_hhdet_tes!S63/RES_hhdet_fec!S63)</f>
        <v/>
      </c>
      <c r="T63" s="124" t="str">
        <f>IF(RES_hhdet_tes!T63=0,"",RES_hhdet_tes!T63/RES_hhdet_fec!T63)</f>
        <v/>
      </c>
      <c r="U63" s="124" t="str">
        <f>IF(RES_hhdet_tes!U63=0,"",RES_hhdet_tes!U63/RES_hhdet_fec!U63)</f>
        <v/>
      </c>
      <c r="V63" s="124" t="str">
        <f>IF(RES_hhdet_tes!V63=0,"",RES_hhdet_tes!V63/RES_hhdet_fec!V63)</f>
        <v/>
      </c>
      <c r="W63" s="124" t="str">
        <f>IF(RES_hhdet_tes!W63=0,"",RES_hhdet_tes!W63/RES_hhdet_fec!W63)</f>
        <v/>
      </c>
      <c r="X63" s="124" t="str">
        <f>IF(RES_hhdet_tes!X63=0,"",RES_hhdet_tes!X63/RES_hhdet_fec!X63)</f>
        <v/>
      </c>
      <c r="Y63" s="124" t="str">
        <f>IF(RES_hhdet_tes!Y63=0,"",RES_hhdet_tes!Y63/RES_hhdet_fec!Y63)</f>
        <v/>
      </c>
      <c r="DA63" s="130" t="s">
        <v>1965</v>
      </c>
    </row>
    <row r="64" spans="1:105" ht="12" customHeight="1" x14ac:dyDescent="0.25">
      <c r="A64" s="97" t="s">
        <v>212</v>
      </c>
      <c r="B64" s="111" t="str">
        <f>IF(RES_hhdet_tes!B64=0,"",RES_hhdet_tes!B64/RES_hhdet_fec!B64)</f>
        <v/>
      </c>
      <c r="C64" s="111" t="str">
        <f>IF(RES_hhdet_tes!C64=0,"",RES_hhdet_tes!C64/RES_hhdet_fec!C64)</f>
        <v/>
      </c>
      <c r="D64" s="111" t="str">
        <f>IF(RES_hhdet_tes!D64=0,"",RES_hhdet_tes!D64/RES_hhdet_fec!D64)</f>
        <v/>
      </c>
      <c r="E64" s="111" t="str">
        <f>IF(RES_hhdet_tes!E64=0,"",RES_hhdet_tes!E64/RES_hhdet_fec!E64)</f>
        <v/>
      </c>
      <c r="F64" s="111" t="str">
        <f>IF(RES_hhdet_tes!F64=0,"",RES_hhdet_tes!F64/RES_hhdet_fec!F64)</f>
        <v/>
      </c>
      <c r="G64" s="111" t="str">
        <f>IF(RES_hhdet_tes!G64=0,"",RES_hhdet_tes!G64/RES_hhdet_fec!G64)</f>
        <v/>
      </c>
      <c r="H64" s="111" t="str">
        <f>IF(RES_hhdet_tes!H64=0,"",RES_hhdet_tes!H64/RES_hhdet_fec!H64)</f>
        <v/>
      </c>
      <c r="I64" s="111" t="str">
        <f>IF(RES_hhdet_tes!I64=0,"",RES_hhdet_tes!I64/RES_hhdet_fec!I64)</f>
        <v/>
      </c>
      <c r="J64" s="111" t="str">
        <f>IF(RES_hhdet_tes!J64=0,"",RES_hhdet_tes!J64/RES_hhdet_fec!J64)</f>
        <v/>
      </c>
      <c r="K64" s="111" t="str">
        <f>IF(RES_hhdet_tes!K64=0,"",RES_hhdet_tes!K64/RES_hhdet_fec!K64)</f>
        <v/>
      </c>
      <c r="L64" s="111" t="str">
        <f>IF(RES_hhdet_tes!L64=0,"",RES_hhdet_tes!L64/RES_hhdet_fec!L64)</f>
        <v/>
      </c>
      <c r="M64" s="111" t="str">
        <f>IF(RES_hhdet_tes!M64=0,"",RES_hhdet_tes!M64/RES_hhdet_fec!M64)</f>
        <v/>
      </c>
      <c r="N64" s="111" t="str">
        <f>IF(RES_hhdet_tes!N64=0,"",RES_hhdet_tes!N64/RES_hhdet_fec!N64)</f>
        <v/>
      </c>
      <c r="O64" s="111" t="str">
        <f>IF(RES_hhdet_tes!O64=0,"",RES_hhdet_tes!O64/RES_hhdet_fec!O64)</f>
        <v/>
      </c>
      <c r="P64" s="111" t="str">
        <f>IF(RES_hhdet_tes!P64=0,"",RES_hhdet_tes!P64/RES_hhdet_fec!P64)</f>
        <v/>
      </c>
      <c r="Q64" s="111" t="str">
        <f>IF(RES_hhdet_tes!Q64=0,"",RES_hhdet_tes!Q64/RES_hhdet_fec!Q64)</f>
        <v/>
      </c>
      <c r="R64" s="111" t="str">
        <f>IF(RES_hhdet_tes!R64=0,"",RES_hhdet_tes!R64/RES_hhdet_fec!R64)</f>
        <v/>
      </c>
      <c r="S64" s="111" t="str">
        <f>IF(RES_hhdet_tes!S64=0,"",RES_hhdet_tes!S64/RES_hhdet_fec!S64)</f>
        <v/>
      </c>
      <c r="T64" s="111" t="str">
        <f>IF(RES_hhdet_tes!T64=0,"",RES_hhdet_tes!T64/RES_hhdet_fec!T64)</f>
        <v/>
      </c>
      <c r="U64" s="111" t="str">
        <f>IF(RES_hhdet_tes!U64=0,"",RES_hhdet_tes!U64/RES_hhdet_fec!U64)</f>
        <v/>
      </c>
      <c r="V64" s="111" t="str">
        <f>IF(RES_hhdet_tes!V64=0,"",RES_hhdet_tes!V64/RES_hhdet_fec!V64)</f>
        <v/>
      </c>
      <c r="W64" s="111" t="str">
        <f>IF(RES_hhdet_tes!W64=0,"",RES_hhdet_tes!W64/RES_hhdet_fec!W64)</f>
        <v/>
      </c>
      <c r="X64" s="111" t="str">
        <f>IF(RES_hhdet_tes!X64=0,"",RES_hhdet_tes!X64/RES_hhdet_fec!X64)</f>
        <v/>
      </c>
      <c r="Y64" s="111" t="str">
        <f>IF(RES_hhdet_tes!Y64=0,"",RES_hhdet_tes!Y64/RES_hhdet_fec!Y64)</f>
        <v/>
      </c>
      <c r="DA64" s="63" t="s">
        <v>1966</v>
      </c>
    </row>
    <row r="65" spans="1:105" ht="12" customHeight="1" x14ac:dyDescent="0.25">
      <c r="A65" s="97" t="s">
        <v>53</v>
      </c>
      <c r="B65" s="111" t="str">
        <f>IF(RES_hhdet_tes!B65=0,"",RES_hhdet_tes!B65/RES_hhdet_fec!B65)</f>
        <v/>
      </c>
      <c r="C65" s="111" t="str">
        <f>IF(RES_hhdet_tes!C65=0,"",RES_hhdet_tes!C65/RES_hhdet_fec!C65)</f>
        <v/>
      </c>
      <c r="D65" s="111" t="str">
        <f>IF(RES_hhdet_tes!D65=0,"",RES_hhdet_tes!D65/RES_hhdet_fec!D65)</f>
        <v/>
      </c>
      <c r="E65" s="111" t="str">
        <f>IF(RES_hhdet_tes!E65=0,"",RES_hhdet_tes!E65/RES_hhdet_fec!E65)</f>
        <v/>
      </c>
      <c r="F65" s="111" t="str">
        <f>IF(RES_hhdet_tes!F65=0,"",RES_hhdet_tes!F65/RES_hhdet_fec!F65)</f>
        <v/>
      </c>
      <c r="G65" s="111" t="str">
        <f>IF(RES_hhdet_tes!G65=0,"",RES_hhdet_tes!G65/RES_hhdet_fec!G65)</f>
        <v/>
      </c>
      <c r="H65" s="111" t="str">
        <f>IF(RES_hhdet_tes!H65=0,"",RES_hhdet_tes!H65/RES_hhdet_fec!H65)</f>
        <v/>
      </c>
      <c r="I65" s="111" t="str">
        <f>IF(RES_hhdet_tes!I65=0,"",RES_hhdet_tes!I65/RES_hhdet_fec!I65)</f>
        <v/>
      </c>
      <c r="J65" s="111" t="str">
        <f>IF(RES_hhdet_tes!J65=0,"",RES_hhdet_tes!J65/RES_hhdet_fec!J65)</f>
        <v/>
      </c>
      <c r="K65" s="111" t="str">
        <f>IF(RES_hhdet_tes!K65=0,"",RES_hhdet_tes!K65/RES_hhdet_fec!K65)</f>
        <v/>
      </c>
      <c r="L65" s="111" t="str">
        <f>IF(RES_hhdet_tes!L65=0,"",RES_hhdet_tes!L65/RES_hhdet_fec!L65)</f>
        <v/>
      </c>
      <c r="M65" s="111" t="str">
        <f>IF(RES_hhdet_tes!M65=0,"",RES_hhdet_tes!M65/RES_hhdet_fec!M65)</f>
        <v/>
      </c>
      <c r="N65" s="111" t="str">
        <f>IF(RES_hhdet_tes!N65=0,"",RES_hhdet_tes!N65/RES_hhdet_fec!N65)</f>
        <v/>
      </c>
      <c r="O65" s="111" t="str">
        <f>IF(RES_hhdet_tes!O65=0,"",RES_hhdet_tes!O65/RES_hhdet_fec!O65)</f>
        <v/>
      </c>
      <c r="P65" s="111" t="str">
        <f>IF(RES_hhdet_tes!P65=0,"",RES_hhdet_tes!P65/RES_hhdet_fec!P65)</f>
        <v/>
      </c>
      <c r="Q65" s="111" t="str">
        <f>IF(RES_hhdet_tes!Q65=0,"",RES_hhdet_tes!Q65/RES_hhdet_fec!Q65)</f>
        <v/>
      </c>
      <c r="R65" s="111" t="str">
        <f>IF(RES_hhdet_tes!R65=0,"",RES_hhdet_tes!R65/RES_hhdet_fec!R65)</f>
        <v/>
      </c>
      <c r="S65" s="111" t="str">
        <f>IF(RES_hhdet_tes!S65=0,"",RES_hhdet_tes!S65/RES_hhdet_fec!S65)</f>
        <v/>
      </c>
      <c r="T65" s="111" t="str">
        <f>IF(RES_hhdet_tes!T65=0,"",RES_hhdet_tes!T65/RES_hhdet_fec!T65)</f>
        <v/>
      </c>
      <c r="U65" s="111" t="str">
        <f>IF(RES_hhdet_tes!U65=0,"",RES_hhdet_tes!U65/RES_hhdet_fec!U65)</f>
        <v/>
      </c>
      <c r="V65" s="111" t="str">
        <f>IF(RES_hhdet_tes!V65=0,"",RES_hhdet_tes!V65/RES_hhdet_fec!V65)</f>
        <v/>
      </c>
      <c r="W65" s="111" t="str">
        <f>IF(RES_hhdet_tes!W65=0,"",RES_hhdet_tes!W65/RES_hhdet_fec!W65)</f>
        <v/>
      </c>
      <c r="X65" s="111" t="str">
        <f>IF(RES_hhdet_tes!X65=0,"",RES_hhdet_tes!X65/RES_hhdet_fec!X65)</f>
        <v/>
      </c>
      <c r="Y65" s="111" t="str">
        <f>IF(RES_hhdet_tes!Y65=0,"",RES_hhdet_tes!Y65/RES_hhdet_fec!Y65)</f>
        <v/>
      </c>
      <c r="DA65" s="63" t="s">
        <v>1967</v>
      </c>
    </row>
    <row r="66" spans="1:105" ht="12.95" customHeight="1" x14ac:dyDescent="0.25">
      <c r="A66" s="121" t="s">
        <v>92</v>
      </c>
      <c r="B66" s="124" t="str">
        <f>IF(RES_hhdet_tes!B66=0,"",RES_hhdet_tes!B66/RES_hhdet_fec!B66)</f>
        <v/>
      </c>
      <c r="C66" s="124" t="str">
        <f>IF(RES_hhdet_tes!C66=0,"",RES_hhdet_tes!C66/RES_hhdet_fec!C66)</f>
        <v/>
      </c>
      <c r="D66" s="124" t="str">
        <f>IF(RES_hhdet_tes!D66=0,"",RES_hhdet_tes!D66/RES_hhdet_fec!D66)</f>
        <v/>
      </c>
      <c r="E66" s="124" t="str">
        <f>IF(RES_hhdet_tes!E66=0,"",RES_hhdet_tes!E66/RES_hhdet_fec!E66)</f>
        <v/>
      </c>
      <c r="F66" s="124" t="str">
        <f>IF(RES_hhdet_tes!F66=0,"",RES_hhdet_tes!F66/RES_hhdet_fec!F66)</f>
        <v/>
      </c>
      <c r="G66" s="124" t="str">
        <f>IF(RES_hhdet_tes!G66=0,"",RES_hhdet_tes!G66/RES_hhdet_fec!G66)</f>
        <v/>
      </c>
      <c r="H66" s="124" t="str">
        <f>IF(RES_hhdet_tes!H66=0,"",RES_hhdet_tes!H66/RES_hhdet_fec!H66)</f>
        <v/>
      </c>
      <c r="I66" s="124" t="str">
        <f>IF(RES_hhdet_tes!I66=0,"",RES_hhdet_tes!I66/RES_hhdet_fec!I66)</f>
        <v/>
      </c>
      <c r="J66" s="124" t="str">
        <f>IF(RES_hhdet_tes!J66=0,"",RES_hhdet_tes!J66/RES_hhdet_fec!J66)</f>
        <v/>
      </c>
      <c r="K66" s="124" t="str">
        <f>IF(RES_hhdet_tes!K66=0,"",RES_hhdet_tes!K66/RES_hhdet_fec!K66)</f>
        <v/>
      </c>
      <c r="L66" s="124" t="str">
        <f>IF(RES_hhdet_tes!L66=0,"",RES_hhdet_tes!L66/RES_hhdet_fec!L66)</f>
        <v/>
      </c>
      <c r="M66" s="124" t="str">
        <f>IF(RES_hhdet_tes!M66=0,"",RES_hhdet_tes!M66/RES_hhdet_fec!M66)</f>
        <v/>
      </c>
      <c r="N66" s="124" t="str">
        <f>IF(RES_hhdet_tes!N66=0,"",RES_hhdet_tes!N66/RES_hhdet_fec!N66)</f>
        <v/>
      </c>
      <c r="O66" s="124" t="str">
        <f>IF(RES_hhdet_tes!O66=0,"",RES_hhdet_tes!O66/RES_hhdet_fec!O66)</f>
        <v/>
      </c>
      <c r="P66" s="124" t="str">
        <f>IF(RES_hhdet_tes!P66=0,"",RES_hhdet_tes!P66/RES_hhdet_fec!P66)</f>
        <v/>
      </c>
      <c r="Q66" s="124" t="str">
        <f>IF(RES_hhdet_tes!Q66=0,"",RES_hhdet_tes!Q66/RES_hhdet_fec!Q66)</f>
        <v/>
      </c>
      <c r="R66" s="124" t="str">
        <f>IF(RES_hhdet_tes!R66=0,"",RES_hhdet_tes!R66/RES_hhdet_fec!R66)</f>
        <v/>
      </c>
      <c r="S66" s="124" t="str">
        <f>IF(RES_hhdet_tes!S66=0,"",RES_hhdet_tes!S66/RES_hhdet_fec!S66)</f>
        <v/>
      </c>
      <c r="T66" s="124" t="str">
        <f>IF(RES_hhdet_tes!T66=0,"",RES_hhdet_tes!T66/RES_hhdet_fec!T66)</f>
        <v/>
      </c>
      <c r="U66" s="124" t="str">
        <f>IF(RES_hhdet_tes!U66=0,"",RES_hhdet_tes!U66/RES_hhdet_fec!U66)</f>
        <v/>
      </c>
      <c r="V66" s="124" t="str">
        <f>IF(RES_hhdet_tes!V66=0,"",RES_hhdet_tes!V66/RES_hhdet_fec!V66)</f>
        <v/>
      </c>
      <c r="W66" s="124" t="str">
        <f>IF(RES_hhdet_tes!W66=0,"",RES_hhdet_tes!W66/RES_hhdet_fec!W66)</f>
        <v/>
      </c>
      <c r="X66" s="124" t="str">
        <f>IF(RES_hhdet_tes!X66=0,"",RES_hhdet_tes!X66/RES_hhdet_fec!X66)</f>
        <v/>
      </c>
      <c r="Y66" s="124" t="str">
        <f>IF(RES_hhdet_tes!Y66=0,"",RES_hhdet_tes!Y66/RES_hhdet_fec!Y66)</f>
        <v/>
      </c>
      <c r="DA66" s="130" t="s">
        <v>1968</v>
      </c>
    </row>
    <row r="67" spans="1:105" ht="12" customHeight="1" x14ac:dyDescent="0.25">
      <c r="A67" s="97" t="s">
        <v>53</v>
      </c>
      <c r="B67" s="111" t="str">
        <f>IF(RES_hhdet_tes!B67=0,"",RES_hhdet_tes!B67/RES_hhdet_fec!B67)</f>
        <v/>
      </c>
      <c r="C67" s="111" t="str">
        <f>IF(RES_hhdet_tes!C67=0,"",RES_hhdet_tes!C67/RES_hhdet_fec!C67)</f>
        <v/>
      </c>
      <c r="D67" s="111" t="str">
        <f>IF(RES_hhdet_tes!D67=0,"",RES_hhdet_tes!D67/RES_hhdet_fec!D67)</f>
        <v/>
      </c>
      <c r="E67" s="111" t="str">
        <f>IF(RES_hhdet_tes!E67=0,"",RES_hhdet_tes!E67/RES_hhdet_fec!E67)</f>
        <v/>
      </c>
      <c r="F67" s="111" t="str">
        <f>IF(RES_hhdet_tes!F67=0,"",RES_hhdet_tes!F67/RES_hhdet_fec!F67)</f>
        <v/>
      </c>
      <c r="G67" s="111" t="str">
        <f>IF(RES_hhdet_tes!G67=0,"",RES_hhdet_tes!G67/RES_hhdet_fec!G67)</f>
        <v/>
      </c>
      <c r="H67" s="111" t="str">
        <f>IF(RES_hhdet_tes!H67=0,"",RES_hhdet_tes!H67/RES_hhdet_fec!H67)</f>
        <v/>
      </c>
      <c r="I67" s="111" t="str">
        <f>IF(RES_hhdet_tes!I67=0,"",RES_hhdet_tes!I67/RES_hhdet_fec!I67)</f>
        <v/>
      </c>
      <c r="J67" s="111" t="str">
        <f>IF(RES_hhdet_tes!J67=0,"",RES_hhdet_tes!J67/RES_hhdet_fec!J67)</f>
        <v/>
      </c>
      <c r="K67" s="111" t="str">
        <f>IF(RES_hhdet_tes!K67=0,"",RES_hhdet_tes!K67/RES_hhdet_fec!K67)</f>
        <v/>
      </c>
      <c r="L67" s="111" t="str">
        <f>IF(RES_hhdet_tes!L67=0,"",RES_hhdet_tes!L67/RES_hhdet_fec!L67)</f>
        <v/>
      </c>
      <c r="M67" s="111" t="str">
        <f>IF(RES_hhdet_tes!M67=0,"",RES_hhdet_tes!M67/RES_hhdet_fec!M67)</f>
        <v/>
      </c>
      <c r="N67" s="111" t="str">
        <f>IF(RES_hhdet_tes!N67=0,"",RES_hhdet_tes!N67/RES_hhdet_fec!N67)</f>
        <v/>
      </c>
      <c r="O67" s="111" t="str">
        <f>IF(RES_hhdet_tes!O67=0,"",RES_hhdet_tes!O67/RES_hhdet_fec!O67)</f>
        <v/>
      </c>
      <c r="P67" s="111" t="str">
        <f>IF(RES_hhdet_tes!P67=0,"",RES_hhdet_tes!P67/RES_hhdet_fec!P67)</f>
        <v/>
      </c>
      <c r="Q67" s="111" t="str">
        <f>IF(RES_hhdet_tes!Q67=0,"",RES_hhdet_tes!Q67/RES_hhdet_fec!Q67)</f>
        <v/>
      </c>
      <c r="R67" s="111" t="str">
        <f>IF(RES_hhdet_tes!R67=0,"",RES_hhdet_tes!R67/RES_hhdet_fec!R67)</f>
        <v/>
      </c>
      <c r="S67" s="111" t="str">
        <f>IF(RES_hhdet_tes!S67=0,"",RES_hhdet_tes!S67/RES_hhdet_fec!S67)</f>
        <v/>
      </c>
      <c r="T67" s="111" t="str">
        <f>IF(RES_hhdet_tes!T67=0,"",RES_hhdet_tes!T67/RES_hhdet_fec!T67)</f>
        <v/>
      </c>
      <c r="U67" s="111" t="str">
        <f>IF(RES_hhdet_tes!U67=0,"",RES_hhdet_tes!U67/RES_hhdet_fec!U67)</f>
        <v/>
      </c>
      <c r="V67" s="111" t="str">
        <f>IF(RES_hhdet_tes!V67=0,"",RES_hhdet_tes!V67/RES_hhdet_fec!V67)</f>
        <v/>
      </c>
      <c r="W67" s="111" t="str">
        <f>IF(RES_hhdet_tes!W67=0,"",RES_hhdet_tes!W67/RES_hhdet_fec!W67)</f>
        <v/>
      </c>
      <c r="X67" s="111" t="str">
        <f>IF(RES_hhdet_tes!X67=0,"",RES_hhdet_tes!X67/RES_hhdet_fec!X67)</f>
        <v/>
      </c>
      <c r="Y67" s="111" t="str">
        <f>IF(RES_hhdet_tes!Y67=0,"",RES_hhdet_tes!Y67/RES_hhdet_fec!Y67)</f>
        <v/>
      </c>
      <c r="DA67" s="63" t="s">
        <v>1969</v>
      </c>
    </row>
    <row r="68" spans="1:105" ht="12" customHeight="1" x14ac:dyDescent="0.25">
      <c r="A68" s="121" t="s">
        <v>55</v>
      </c>
      <c r="B68" s="124" t="str">
        <f>IF(RES_hhdet_tes!B68=0,"",RES_hhdet_tes!B68/RES_hhdet_fec!B68)</f>
        <v/>
      </c>
      <c r="C68" s="124" t="str">
        <f>IF(RES_hhdet_tes!C68=0,"",RES_hhdet_tes!C68/RES_hhdet_fec!C68)</f>
        <v/>
      </c>
      <c r="D68" s="124" t="str">
        <f>IF(RES_hhdet_tes!D68=0,"",RES_hhdet_tes!D68/RES_hhdet_fec!D68)</f>
        <v/>
      </c>
      <c r="E68" s="124" t="str">
        <f>IF(RES_hhdet_tes!E68=0,"",RES_hhdet_tes!E68/RES_hhdet_fec!E68)</f>
        <v/>
      </c>
      <c r="F68" s="124" t="str">
        <f>IF(RES_hhdet_tes!F68=0,"",RES_hhdet_tes!F68/RES_hhdet_fec!F68)</f>
        <v/>
      </c>
      <c r="G68" s="124" t="str">
        <f>IF(RES_hhdet_tes!G68=0,"",RES_hhdet_tes!G68/RES_hhdet_fec!G68)</f>
        <v/>
      </c>
      <c r="H68" s="124" t="str">
        <f>IF(RES_hhdet_tes!H68=0,"",RES_hhdet_tes!H68/RES_hhdet_fec!H68)</f>
        <v/>
      </c>
      <c r="I68" s="124" t="str">
        <f>IF(RES_hhdet_tes!I68=0,"",RES_hhdet_tes!I68/RES_hhdet_fec!I68)</f>
        <v/>
      </c>
      <c r="J68" s="124" t="str">
        <f>IF(RES_hhdet_tes!J68=0,"",RES_hhdet_tes!J68/RES_hhdet_fec!J68)</f>
        <v/>
      </c>
      <c r="K68" s="124" t="str">
        <f>IF(RES_hhdet_tes!K68=0,"",RES_hhdet_tes!K68/RES_hhdet_fec!K68)</f>
        <v/>
      </c>
      <c r="L68" s="124" t="str">
        <f>IF(RES_hhdet_tes!L68=0,"",RES_hhdet_tes!L68/RES_hhdet_fec!L68)</f>
        <v/>
      </c>
      <c r="M68" s="124" t="str">
        <f>IF(RES_hhdet_tes!M68=0,"",RES_hhdet_tes!M68/RES_hhdet_fec!M68)</f>
        <v/>
      </c>
      <c r="N68" s="124" t="str">
        <f>IF(RES_hhdet_tes!N68=0,"",RES_hhdet_tes!N68/RES_hhdet_fec!N68)</f>
        <v/>
      </c>
      <c r="O68" s="124" t="str">
        <f>IF(RES_hhdet_tes!O68=0,"",RES_hhdet_tes!O68/RES_hhdet_fec!O68)</f>
        <v/>
      </c>
      <c r="P68" s="124" t="str">
        <f>IF(RES_hhdet_tes!P68=0,"",RES_hhdet_tes!P68/RES_hhdet_fec!P68)</f>
        <v/>
      </c>
      <c r="Q68" s="124" t="str">
        <f>IF(RES_hhdet_tes!Q68=0,"",RES_hhdet_tes!Q68/RES_hhdet_fec!Q68)</f>
        <v/>
      </c>
      <c r="R68" s="124" t="str">
        <f>IF(RES_hhdet_tes!R68=0,"",RES_hhdet_tes!R68/RES_hhdet_fec!R68)</f>
        <v/>
      </c>
      <c r="S68" s="124" t="str">
        <f>IF(RES_hhdet_tes!S68=0,"",RES_hhdet_tes!S68/RES_hhdet_fec!S68)</f>
        <v/>
      </c>
      <c r="T68" s="124" t="str">
        <f>IF(RES_hhdet_tes!T68=0,"",RES_hhdet_tes!T68/RES_hhdet_fec!T68)</f>
        <v/>
      </c>
      <c r="U68" s="124" t="str">
        <f>IF(RES_hhdet_tes!U68=0,"",RES_hhdet_tes!U68/RES_hhdet_fec!U68)</f>
        <v/>
      </c>
      <c r="V68" s="124" t="str">
        <f>IF(RES_hhdet_tes!V68=0,"",RES_hhdet_tes!V68/RES_hhdet_fec!V68)</f>
        <v/>
      </c>
      <c r="W68" s="124" t="str">
        <f>IF(RES_hhdet_tes!W68=0,"",RES_hhdet_tes!W68/RES_hhdet_fec!W68)</f>
        <v/>
      </c>
      <c r="X68" s="124" t="str">
        <f>IF(RES_hhdet_tes!X68=0,"",RES_hhdet_tes!X68/RES_hhdet_fec!X68)</f>
        <v/>
      </c>
      <c r="Y68" s="124" t="str">
        <f>IF(RES_hhdet_tes!Y68=0,"",RES_hhdet_tes!Y68/RES_hhdet_fec!Y68)</f>
        <v/>
      </c>
      <c r="DA68" s="130" t="s">
        <v>1970</v>
      </c>
    </row>
    <row r="69" spans="1:105" ht="12" customHeight="1" x14ac:dyDescent="0.25">
      <c r="A69" s="97" t="s">
        <v>134</v>
      </c>
      <c r="B69" s="111" t="str">
        <f>IF(RES_hhdet_tes!B69=0,"",RES_hhdet_tes!B69/RES_hhdet_fec!B69)</f>
        <v/>
      </c>
      <c r="C69" s="111" t="str">
        <f>IF(RES_hhdet_tes!C69=0,"",RES_hhdet_tes!C69/RES_hhdet_fec!C69)</f>
        <v/>
      </c>
      <c r="D69" s="111" t="str">
        <f>IF(RES_hhdet_tes!D69=0,"",RES_hhdet_tes!D69/RES_hhdet_fec!D69)</f>
        <v/>
      </c>
      <c r="E69" s="111" t="str">
        <f>IF(RES_hhdet_tes!E69=0,"",RES_hhdet_tes!E69/RES_hhdet_fec!E69)</f>
        <v/>
      </c>
      <c r="F69" s="111" t="str">
        <f>IF(RES_hhdet_tes!F69=0,"",RES_hhdet_tes!F69/RES_hhdet_fec!F69)</f>
        <v/>
      </c>
      <c r="G69" s="111" t="str">
        <f>IF(RES_hhdet_tes!G69=0,"",RES_hhdet_tes!G69/RES_hhdet_fec!G69)</f>
        <v/>
      </c>
      <c r="H69" s="111" t="str">
        <f>IF(RES_hhdet_tes!H69=0,"",RES_hhdet_tes!H69/RES_hhdet_fec!H69)</f>
        <v/>
      </c>
      <c r="I69" s="111" t="str">
        <f>IF(RES_hhdet_tes!I69=0,"",RES_hhdet_tes!I69/RES_hhdet_fec!I69)</f>
        <v/>
      </c>
      <c r="J69" s="111" t="str">
        <f>IF(RES_hhdet_tes!J69=0,"",RES_hhdet_tes!J69/RES_hhdet_fec!J69)</f>
        <v/>
      </c>
      <c r="K69" s="111" t="str">
        <f>IF(RES_hhdet_tes!K69=0,"",RES_hhdet_tes!K69/RES_hhdet_fec!K69)</f>
        <v/>
      </c>
      <c r="L69" s="111" t="str">
        <f>IF(RES_hhdet_tes!L69=0,"",RES_hhdet_tes!L69/RES_hhdet_fec!L69)</f>
        <v/>
      </c>
      <c r="M69" s="111" t="str">
        <f>IF(RES_hhdet_tes!M69=0,"",RES_hhdet_tes!M69/RES_hhdet_fec!M69)</f>
        <v/>
      </c>
      <c r="N69" s="111" t="str">
        <f>IF(RES_hhdet_tes!N69=0,"",RES_hhdet_tes!N69/RES_hhdet_fec!N69)</f>
        <v/>
      </c>
      <c r="O69" s="111" t="str">
        <f>IF(RES_hhdet_tes!O69=0,"",RES_hhdet_tes!O69/RES_hhdet_fec!O69)</f>
        <v/>
      </c>
      <c r="P69" s="111" t="str">
        <f>IF(RES_hhdet_tes!P69=0,"",RES_hhdet_tes!P69/RES_hhdet_fec!P69)</f>
        <v/>
      </c>
      <c r="Q69" s="111" t="str">
        <f>IF(RES_hhdet_tes!Q69=0,"",RES_hhdet_tes!Q69/RES_hhdet_fec!Q69)</f>
        <v/>
      </c>
      <c r="R69" s="111" t="str">
        <f>IF(RES_hhdet_tes!R69=0,"",RES_hhdet_tes!R69/RES_hhdet_fec!R69)</f>
        <v/>
      </c>
      <c r="S69" s="111" t="str">
        <f>IF(RES_hhdet_tes!S69=0,"",RES_hhdet_tes!S69/RES_hhdet_fec!S69)</f>
        <v/>
      </c>
      <c r="T69" s="111" t="str">
        <f>IF(RES_hhdet_tes!T69=0,"",RES_hhdet_tes!T69/RES_hhdet_fec!T69)</f>
        <v/>
      </c>
      <c r="U69" s="111" t="str">
        <f>IF(RES_hhdet_tes!U69=0,"",RES_hhdet_tes!U69/RES_hhdet_fec!U69)</f>
        <v/>
      </c>
      <c r="V69" s="111" t="str">
        <f>IF(RES_hhdet_tes!V69=0,"",RES_hhdet_tes!V69/RES_hhdet_fec!V69)</f>
        <v/>
      </c>
      <c r="W69" s="111" t="str">
        <f>IF(RES_hhdet_tes!W69=0,"",RES_hhdet_tes!W69/RES_hhdet_fec!W69)</f>
        <v/>
      </c>
      <c r="X69" s="111" t="str">
        <f>IF(RES_hhdet_tes!X69=0,"",RES_hhdet_tes!X69/RES_hhdet_fec!X69)</f>
        <v/>
      </c>
      <c r="Y69" s="111" t="str">
        <f>IF(RES_hhdet_tes!Y69=0,"",RES_hhdet_tes!Y69/RES_hhdet_fec!Y69)</f>
        <v/>
      </c>
      <c r="DA69" s="63" t="s">
        <v>1971</v>
      </c>
    </row>
    <row r="70" spans="1:105" ht="12" customHeight="1" x14ac:dyDescent="0.25">
      <c r="A70" s="97" t="s">
        <v>133</v>
      </c>
      <c r="B70" s="111" t="str">
        <f>IF(RES_hhdet_tes!B70=0,"",RES_hhdet_tes!B70/RES_hhdet_fec!B70)</f>
        <v/>
      </c>
      <c r="C70" s="111" t="str">
        <f>IF(RES_hhdet_tes!C70=0,"",RES_hhdet_tes!C70/RES_hhdet_fec!C70)</f>
        <v/>
      </c>
      <c r="D70" s="111" t="str">
        <f>IF(RES_hhdet_tes!D70=0,"",RES_hhdet_tes!D70/RES_hhdet_fec!D70)</f>
        <v/>
      </c>
      <c r="E70" s="111" t="str">
        <f>IF(RES_hhdet_tes!E70=0,"",RES_hhdet_tes!E70/RES_hhdet_fec!E70)</f>
        <v/>
      </c>
      <c r="F70" s="111" t="str">
        <f>IF(RES_hhdet_tes!F70=0,"",RES_hhdet_tes!F70/RES_hhdet_fec!F70)</f>
        <v/>
      </c>
      <c r="G70" s="111" t="str">
        <f>IF(RES_hhdet_tes!G70=0,"",RES_hhdet_tes!G70/RES_hhdet_fec!G70)</f>
        <v/>
      </c>
      <c r="H70" s="111" t="str">
        <f>IF(RES_hhdet_tes!H70=0,"",RES_hhdet_tes!H70/RES_hhdet_fec!H70)</f>
        <v/>
      </c>
      <c r="I70" s="111" t="str">
        <f>IF(RES_hhdet_tes!I70=0,"",RES_hhdet_tes!I70/RES_hhdet_fec!I70)</f>
        <v/>
      </c>
      <c r="J70" s="111" t="str">
        <f>IF(RES_hhdet_tes!J70=0,"",RES_hhdet_tes!J70/RES_hhdet_fec!J70)</f>
        <v/>
      </c>
      <c r="K70" s="111" t="str">
        <f>IF(RES_hhdet_tes!K70=0,"",RES_hhdet_tes!K70/RES_hhdet_fec!K70)</f>
        <v/>
      </c>
      <c r="L70" s="111" t="str">
        <f>IF(RES_hhdet_tes!L70=0,"",RES_hhdet_tes!L70/RES_hhdet_fec!L70)</f>
        <v/>
      </c>
      <c r="M70" s="111" t="str">
        <f>IF(RES_hhdet_tes!M70=0,"",RES_hhdet_tes!M70/RES_hhdet_fec!M70)</f>
        <v/>
      </c>
      <c r="N70" s="111" t="str">
        <f>IF(RES_hhdet_tes!N70=0,"",RES_hhdet_tes!N70/RES_hhdet_fec!N70)</f>
        <v/>
      </c>
      <c r="O70" s="111" t="str">
        <f>IF(RES_hhdet_tes!O70=0,"",RES_hhdet_tes!O70/RES_hhdet_fec!O70)</f>
        <v/>
      </c>
      <c r="P70" s="111" t="str">
        <f>IF(RES_hhdet_tes!P70=0,"",RES_hhdet_tes!P70/RES_hhdet_fec!P70)</f>
        <v/>
      </c>
      <c r="Q70" s="111" t="str">
        <f>IF(RES_hhdet_tes!Q70=0,"",RES_hhdet_tes!Q70/RES_hhdet_fec!Q70)</f>
        <v/>
      </c>
      <c r="R70" s="111" t="str">
        <f>IF(RES_hhdet_tes!R70=0,"",RES_hhdet_tes!R70/RES_hhdet_fec!R70)</f>
        <v/>
      </c>
      <c r="S70" s="111" t="str">
        <f>IF(RES_hhdet_tes!S70=0,"",RES_hhdet_tes!S70/RES_hhdet_fec!S70)</f>
        <v/>
      </c>
      <c r="T70" s="111" t="str">
        <f>IF(RES_hhdet_tes!T70=0,"",RES_hhdet_tes!T70/RES_hhdet_fec!T70)</f>
        <v/>
      </c>
      <c r="U70" s="111" t="str">
        <f>IF(RES_hhdet_tes!U70=0,"",RES_hhdet_tes!U70/RES_hhdet_fec!U70)</f>
        <v/>
      </c>
      <c r="V70" s="111" t="str">
        <f>IF(RES_hhdet_tes!V70=0,"",RES_hhdet_tes!V70/RES_hhdet_fec!V70)</f>
        <v/>
      </c>
      <c r="W70" s="111" t="str">
        <f>IF(RES_hhdet_tes!W70=0,"",RES_hhdet_tes!W70/RES_hhdet_fec!W70)</f>
        <v/>
      </c>
      <c r="X70" s="111" t="str">
        <f>IF(RES_hhdet_tes!X70=0,"",RES_hhdet_tes!X70/RES_hhdet_fec!X70)</f>
        <v/>
      </c>
      <c r="Y70" s="111" t="str">
        <f>IF(RES_hhdet_tes!Y70=0,"",RES_hhdet_tes!Y70/RES_hhdet_fec!Y70)</f>
        <v/>
      </c>
      <c r="DA70" s="63" t="s">
        <v>1972</v>
      </c>
    </row>
    <row r="71" spans="1:105" ht="12" customHeight="1" x14ac:dyDescent="0.25">
      <c r="A71" s="100" t="s">
        <v>212</v>
      </c>
      <c r="B71" s="112" t="str">
        <f>IF(RES_hhdet_tes!B71=0,"",RES_hhdet_tes!B71/RES_hhdet_fec!B71)</f>
        <v/>
      </c>
      <c r="C71" s="112" t="str">
        <f>IF(RES_hhdet_tes!C71=0,"",RES_hhdet_tes!C71/RES_hhdet_fec!C71)</f>
        <v/>
      </c>
      <c r="D71" s="112" t="str">
        <f>IF(RES_hhdet_tes!D71=0,"",RES_hhdet_tes!D71/RES_hhdet_fec!D71)</f>
        <v/>
      </c>
      <c r="E71" s="112" t="str">
        <f>IF(RES_hhdet_tes!E71=0,"",RES_hhdet_tes!E71/RES_hhdet_fec!E71)</f>
        <v/>
      </c>
      <c r="F71" s="112" t="str">
        <f>IF(RES_hhdet_tes!F71=0,"",RES_hhdet_tes!F71/RES_hhdet_fec!F71)</f>
        <v/>
      </c>
      <c r="G71" s="112" t="str">
        <f>IF(RES_hhdet_tes!G71=0,"",RES_hhdet_tes!G71/RES_hhdet_fec!G71)</f>
        <v/>
      </c>
      <c r="H71" s="112" t="str">
        <f>IF(RES_hhdet_tes!H71=0,"",RES_hhdet_tes!H71/RES_hhdet_fec!H71)</f>
        <v/>
      </c>
      <c r="I71" s="112" t="str">
        <f>IF(RES_hhdet_tes!I71=0,"",RES_hhdet_tes!I71/RES_hhdet_fec!I71)</f>
        <v/>
      </c>
      <c r="J71" s="112" t="str">
        <f>IF(RES_hhdet_tes!J71=0,"",RES_hhdet_tes!J71/RES_hhdet_fec!J71)</f>
        <v/>
      </c>
      <c r="K71" s="112" t="str">
        <f>IF(RES_hhdet_tes!K71=0,"",RES_hhdet_tes!K71/RES_hhdet_fec!K71)</f>
        <v/>
      </c>
      <c r="L71" s="112" t="str">
        <f>IF(RES_hhdet_tes!L71=0,"",RES_hhdet_tes!L71/RES_hhdet_fec!L71)</f>
        <v/>
      </c>
      <c r="M71" s="112" t="str">
        <f>IF(RES_hhdet_tes!M71=0,"",RES_hhdet_tes!M71/RES_hhdet_fec!M71)</f>
        <v/>
      </c>
      <c r="N71" s="112" t="str">
        <f>IF(RES_hhdet_tes!N71=0,"",RES_hhdet_tes!N71/RES_hhdet_fec!N71)</f>
        <v/>
      </c>
      <c r="O71" s="112" t="str">
        <f>IF(RES_hhdet_tes!O71=0,"",RES_hhdet_tes!O71/RES_hhdet_fec!O71)</f>
        <v/>
      </c>
      <c r="P71" s="112" t="str">
        <f>IF(RES_hhdet_tes!P71=0,"",RES_hhdet_tes!P71/RES_hhdet_fec!P71)</f>
        <v/>
      </c>
      <c r="Q71" s="112" t="str">
        <f>IF(RES_hhdet_tes!Q71=0,"",RES_hhdet_tes!Q71/RES_hhdet_fec!Q71)</f>
        <v/>
      </c>
      <c r="R71" s="112" t="str">
        <f>IF(RES_hhdet_tes!R71=0,"",RES_hhdet_tes!R71/RES_hhdet_fec!R71)</f>
        <v/>
      </c>
      <c r="S71" s="112" t="str">
        <f>IF(RES_hhdet_tes!S71=0,"",RES_hhdet_tes!S71/RES_hhdet_fec!S71)</f>
        <v/>
      </c>
      <c r="T71" s="112" t="str">
        <f>IF(RES_hhdet_tes!T71=0,"",RES_hhdet_tes!T71/RES_hhdet_fec!T71)</f>
        <v/>
      </c>
      <c r="U71" s="112" t="str">
        <f>IF(RES_hhdet_tes!U71=0,"",RES_hhdet_tes!U71/RES_hhdet_fec!U71)</f>
        <v/>
      </c>
      <c r="V71" s="112" t="str">
        <f>IF(RES_hhdet_tes!V71=0,"",RES_hhdet_tes!V71/RES_hhdet_fec!V71)</f>
        <v/>
      </c>
      <c r="W71" s="112" t="str">
        <f>IF(RES_hhdet_tes!W71=0,"",RES_hhdet_tes!W71/RES_hhdet_fec!W71)</f>
        <v/>
      </c>
      <c r="X71" s="112" t="str">
        <f>IF(RES_hhdet_tes!X71=0,"",RES_hhdet_tes!X71/RES_hhdet_fec!X71)</f>
        <v/>
      </c>
      <c r="Y71" s="112" t="str">
        <f>IF(RES_hhdet_tes!Y71=0,"",RES_hhdet_tes!Y71/RES_hhdet_fec!Y71)</f>
        <v/>
      </c>
      <c r="DA71" s="131" t="s">
        <v>1973</v>
      </c>
    </row>
    <row r="72" spans="1:105" ht="12" customHeight="1" x14ac:dyDescent="0.25">
      <c r="A72" s="103" t="s">
        <v>52</v>
      </c>
      <c r="B72" s="113" t="str">
        <f>IF(RES_hhdet_tes!B72=0,"",RES_hhdet_tes!B72/RES_hhdet_fec!B72)</f>
        <v/>
      </c>
      <c r="C72" s="113" t="str">
        <f>IF(RES_hhdet_tes!C72=0,"",RES_hhdet_tes!C72/RES_hhdet_fec!C72)</f>
        <v/>
      </c>
      <c r="D72" s="113" t="str">
        <f>IF(RES_hhdet_tes!D72=0,"",RES_hhdet_tes!D72/RES_hhdet_fec!D72)</f>
        <v/>
      </c>
      <c r="E72" s="113" t="str">
        <f>IF(RES_hhdet_tes!E72=0,"",RES_hhdet_tes!E72/RES_hhdet_fec!E72)</f>
        <v/>
      </c>
      <c r="F72" s="113" t="str">
        <f>IF(RES_hhdet_tes!F72=0,"",RES_hhdet_tes!F72/RES_hhdet_fec!F72)</f>
        <v/>
      </c>
      <c r="G72" s="113" t="str">
        <f>IF(RES_hhdet_tes!G72=0,"",RES_hhdet_tes!G72/RES_hhdet_fec!G72)</f>
        <v/>
      </c>
      <c r="H72" s="113" t="str">
        <f>IF(RES_hhdet_tes!H72=0,"",RES_hhdet_tes!H72/RES_hhdet_fec!H72)</f>
        <v/>
      </c>
      <c r="I72" s="113" t="str">
        <f>IF(RES_hhdet_tes!I72=0,"",RES_hhdet_tes!I72/RES_hhdet_fec!I72)</f>
        <v/>
      </c>
      <c r="J72" s="113" t="str">
        <f>IF(RES_hhdet_tes!J72=0,"",RES_hhdet_tes!J72/RES_hhdet_fec!J72)</f>
        <v/>
      </c>
      <c r="K72" s="113" t="str">
        <f>IF(RES_hhdet_tes!K72=0,"",RES_hhdet_tes!K72/RES_hhdet_fec!K72)</f>
        <v/>
      </c>
      <c r="L72" s="113" t="str">
        <f>IF(RES_hhdet_tes!L72=0,"",RES_hhdet_tes!L72/RES_hhdet_fec!L72)</f>
        <v/>
      </c>
      <c r="M72" s="113" t="str">
        <f>IF(RES_hhdet_tes!M72=0,"",RES_hhdet_tes!M72/RES_hhdet_fec!M72)</f>
        <v/>
      </c>
      <c r="N72" s="113" t="str">
        <f>IF(RES_hhdet_tes!N72=0,"",RES_hhdet_tes!N72/RES_hhdet_fec!N72)</f>
        <v/>
      </c>
      <c r="O72" s="113" t="str">
        <f>IF(RES_hhdet_tes!O72=0,"",RES_hhdet_tes!O72/RES_hhdet_fec!O72)</f>
        <v/>
      </c>
      <c r="P72" s="113" t="str">
        <f>IF(RES_hhdet_tes!P72=0,"",RES_hhdet_tes!P72/RES_hhdet_fec!P72)</f>
        <v/>
      </c>
      <c r="Q72" s="113" t="str">
        <f>IF(RES_hhdet_tes!Q72=0,"",RES_hhdet_tes!Q72/RES_hhdet_fec!Q72)</f>
        <v/>
      </c>
      <c r="R72" s="113" t="str">
        <f>IF(RES_hhdet_tes!R72=0,"",RES_hhdet_tes!R72/RES_hhdet_fec!R72)</f>
        <v/>
      </c>
      <c r="S72" s="113" t="str">
        <f>IF(RES_hhdet_tes!S72=0,"",RES_hhdet_tes!S72/RES_hhdet_fec!S72)</f>
        <v/>
      </c>
      <c r="T72" s="113" t="str">
        <f>IF(RES_hhdet_tes!T72=0,"",RES_hhdet_tes!T72/RES_hhdet_fec!T72)</f>
        <v/>
      </c>
      <c r="U72" s="113" t="str">
        <f>IF(RES_hhdet_tes!U72=0,"",RES_hhdet_tes!U72/RES_hhdet_fec!U72)</f>
        <v/>
      </c>
      <c r="V72" s="113" t="str">
        <f>IF(RES_hhdet_tes!V72=0,"",RES_hhdet_tes!V72/RES_hhdet_fec!V72)</f>
        <v/>
      </c>
      <c r="W72" s="113" t="str">
        <f>IF(RES_hhdet_tes!W72=0,"",RES_hhdet_tes!W72/RES_hhdet_fec!W72)</f>
        <v/>
      </c>
      <c r="X72" s="113" t="str">
        <f>IF(RES_hhdet_tes!X72=0,"",RES_hhdet_tes!X72/RES_hhdet_fec!X72)</f>
        <v/>
      </c>
      <c r="Y72" s="113" t="str">
        <f>IF(RES_hhdet_tes!Y72=0,"",RES_hhdet_tes!Y72/RES_hhdet_fec!Y72)</f>
        <v/>
      </c>
      <c r="DA72" s="132" t="s">
        <v>1974</v>
      </c>
    </row>
    <row r="73" spans="1:105" ht="12" customHeight="1" x14ac:dyDescent="0.25">
      <c r="A73" s="106" t="s">
        <v>122</v>
      </c>
      <c r="B73" s="112" t="str">
        <f>IF(RES_hhdet_tes!B73=0,"",RES_hhdet_tes!B73/RES_hhdet_fec!B73)</f>
        <v/>
      </c>
      <c r="C73" s="112" t="str">
        <f>IF(RES_hhdet_tes!C73=0,"",RES_hhdet_tes!C73/RES_hhdet_fec!C73)</f>
        <v/>
      </c>
      <c r="D73" s="112" t="str">
        <f>IF(RES_hhdet_tes!D73=0,"",RES_hhdet_tes!D73/RES_hhdet_fec!D73)</f>
        <v/>
      </c>
      <c r="E73" s="112" t="str">
        <f>IF(RES_hhdet_tes!E73=0,"",RES_hhdet_tes!E73/RES_hhdet_fec!E73)</f>
        <v/>
      </c>
      <c r="F73" s="112" t="str">
        <f>IF(RES_hhdet_tes!F73=0,"",RES_hhdet_tes!F73/RES_hhdet_fec!F73)</f>
        <v/>
      </c>
      <c r="G73" s="112" t="str">
        <f>IF(RES_hhdet_tes!G73=0,"",RES_hhdet_tes!G73/RES_hhdet_fec!G73)</f>
        <v/>
      </c>
      <c r="H73" s="112" t="str">
        <f>IF(RES_hhdet_tes!H73=0,"",RES_hhdet_tes!H73/RES_hhdet_fec!H73)</f>
        <v/>
      </c>
      <c r="I73" s="112" t="str">
        <f>IF(RES_hhdet_tes!I73=0,"",RES_hhdet_tes!I73/RES_hhdet_fec!I73)</f>
        <v/>
      </c>
      <c r="J73" s="112" t="str">
        <f>IF(RES_hhdet_tes!J73=0,"",RES_hhdet_tes!J73/RES_hhdet_fec!J73)</f>
        <v/>
      </c>
      <c r="K73" s="112" t="str">
        <f>IF(RES_hhdet_tes!K73=0,"",RES_hhdet_tes!K73/RES_hhdet_fec!K73)</f>
        <v/>
      </c>
      <c r="L73" s="112" t="str">
        <f>IF(RES_hhdet_tes!L73=0,"",RES_hhdet_tes!L73/RES_hhdet_fec!L73)</f>
        <v/>
      </c>
      <c r="M73" s="112" t="str">
        <f>IF(RES_hhdet_tes!M73=0,"",RES_hhdet_tes!M73/RES_hhdet_fec!M73)</f>
        <v/>
      </c>
      <c r="N73" s="112" t="str">
        <f>IF(RES_hhdet_tes!N73=0,"",RES_hhdet_tes!N73/RES_hhdet_fec!N73)</f>
        <v/>
      </c>
      <c r="O73" s="112" t="str">
        <f>IF(RES_hhdet_tes!O73=0,"",RES_hhdet_tes!O73/RES_hhdet_fec!O73)</f>
        <v/>
      </c>
      <c r="P73" s="112" t="str">
        <f>IF(RES_hhdet_tes!P73=0,"",RES_hhdet_tes!P73/RES_hhdet_fec!P73)</f>
        <v/>
      </c>
      <c r="Q73" s="112" t="str">
        <f>IF(RES_hhdet_tes!Q73=0,"",RES_hhdet_tes!Q73/RES_hhdet_fec!Q73)</f>
        <v/>
      </c>
      <c r="R73" s="112" t="str">
        <f>IF(RES_hhdet_tes!R73=0,"",RES_hhdet_tes!R73/RES_hhdet_fec!R73)</f>
        <v/>
      </c>
      <c r="S73" s="112" t="str">
        <f>IF(RES_hhdet_tes!S73=0,"",RES_hhdet_tes!S73/RES_hhdet_fec!S73)</f>
        <v/>
      </c>
      <c r="T73" s="112" t="str">
        <f>IF(RES_hhdet_tes!T73=0,"",RES_hhdet_tes!T73/RES_hhdet_fec!T73)</f>
        <v/>
      </c>
      <c r="U73" s="112" t="str">
        <f>IF(RES_hhdet_tes!U73=0,"",RES_hhdet_tes!U73/RES_hhdet_fec!U73)</f>
        <v/>
      </c>
      <c r="V73" s="112" t="str">
        <f>IF(RES_hhdet_tes!V73=0,"",RES_hhdet_tes!V73/RES_hhdet_fec!V73)</f>
        <v/>
      </c>
      <c r="W73" s="112" t="str">
        <f>IF(RES_hhdet_tes!W73=0,"",RES_hhdet_tes!W73/RES_hhdet_fec!W73)</f>
        <v/>
      </c>
      <c r="X73" s="112" t="str">
        <f>IF(RES_hhdet_tes!X73=0,"",RES_hhdet_tes!X73/RES_hhdet_fec!X73)</f>
        <v/>
      </c>
      <c r="Y73" s="112" t="str">
        <f>IF(RES_hhdet_tes!Y73=0,"",RES_hhdet_tes!Y73/RES_hhdet_fec!Y73)</f>
        <v/>
      </c>
      <c r="DA73" s="131" t="s">
        <v>1975</v>
      </c>
    </row>
    <row r="74" spans="1:105" ht="12" customHeight="1" x14ac:dyDescent="0.25">
      <c r="A74" s="107" t="s">
        <v>121</v>
      </c>
      <c r="B74" s="113" t="str">
        <f>IF(RES_hhdet_tes!B74=0,"",RES_hhdet_tes!B74/RES_hhdet_fec!B74)</f>
        <v/>
      </c>
      <c r="C74" s="113" t="str">
        <f>IF(RES_hhdet_tes!C74=0,"",RES_hhdet_tes!C74/RES_hhdet_fec!C74)</f>
        <v/>
      </c>
      <c r="D74" s="113" t="str">
        <f>IF(RES_hhdet_tes!D74=0,"",RES_hhdet_tes!D74/RES_hhdet_fec!D74)</f>
        <v/>
      </c>
      <c r="E74" s="113" t="str">
        <f>IF(RES_hhdet_tes!E74=0,"",RES_hhdet_tes!E74/RES_hhdet_fec!E74)</f>
        <v/>
      </c>
      <c r="F74" s="113" t="str">
        <f>IF(RES_hhdet_tes!F74=0,"",RES_hhdet_tes!F74/RES_hhdet_fec!F74)</f>
        <v/>
      </c>
      <c r="G74" s="113" t="str">
        <f>IF(RES_hhdet_tes!G74=0,"",RES_hhdet_tes!G74/RES_hhdet_fec!G74)</f>
        <v/>
      </c>
      <c r="H74" s="113" t="str">
        <f>IF(RES_hhdet_tes!H74=0,"",RES_hhdet_tes!H74/RES_hhdet_fec!H74)</f>
        <v/>
      </c>
      <c r="I74" s="113" t="str">
        <f>IF(RES_hhdet_tes!I74=0,"",RES_hhdet_tes!I74/RES_hhdet_fec!I74)</f>
        <v/>
      </c>
      <c r="J74" s="113" t="str">
        <f>IF(RES_hhdet_tes!J74=0,"",RES_hhdet_tes!J74/RES_hhdet_fec!J74)</f>
        <v/>
      </c>
      <c r="K74" s="113" t="str">
        <f>IF(RES_hhdet_tes!K74=0,"",RES_hhdet_tes!K74/RES_hhdet_fec!K74)</f>
        <v/>
      </c>
      <c r="L74" s="113" t="str">
        <f>IF(RES_hhdet_tes!L74=0,"",RES_hhdet_tes!L74/RES_hhdet_fec!L74)</f>
        <v/>
      </c>
      <c r="M74" s="113" t="str">
        <f>IF(RES_hhdet_tes!M74=0,"",RES_hhdet_tes!M74/RES_hhdet_fec!M74)</f>
        <v/>
      </c>
      <c r="N74" s="113" t="str">
        <f>IF(RES_hhdet_tes!N74=0,"",RES_hhdet_tes!N74/RES_hhdet_fec!N74)</f>
        <v/>
      </c>
      <c r="O74" s="113" t="str">
        <f>IF(RES_hhdet_tes!O74=0,"",RES_hhdet_tes!O74/RES_hhdet_fec!O74)</f>
        <v/>
      </c>
      <c r="P74" s="113" t="str">
        <f>IF(RES_hhdet_tes!P74=0,"",RES_hhdet_tes!P74/RES_hhdet_fec!P74)</f>
        <v/>
      </c>
      <c r="Q74" s="113" t="str">
        <f>IF(RES_hhdet_tes!Q74=0,"",RES_hhdet_tes!Q74/RES_hhdet_fec!Q74)</f>
        <v/>
      </c>
      <c r="R74" s="113" t="str">
        <f>IF(RES_hhdet_tes!R74=0,"",RES_hhdet_tes!R74/RES_hhdet_fec!R74)</f>
        <v/>
      </c>
      <c r="S74" s="113" t="str">
        <f>IF(RES_hhdet_tes!S74=0,"",RES_hhdet_tes!S74/RES_hhdet_fec!S74)</f>
        <v/>
      </c>
      <c r="T74" s="113" t="str">
        <f>IF(RES_hhdet_tes!T74=0,"",RES_hhdet_tes!T74/RES_hhdet_fec!T74)</f>
        <v/>
      </c>
      <c r="U74" s="113" t="str">
        <f>IF(RES_hhdet_tes!U74=0,"",RES_hhdet_tes!U74/RES_hhdet_fec!U74)</f>
        <v/>
      </c>
      <c r="V74" s="113" t="str">
        <f>IF(RES_hhdet_tes!V74=0,"",RES_hhdet_tes!V74/RES_hhdet_fec!V74)</f>
        <v/>
      </c>
      <c r="W74" s="113" t="str">
        <f>IF(RES_hhdet_tes!W74=0,"",RES_hhdet_tes!W74/RES_hhdet_fec!W74)</f>
        <v/>
      </c>
      <c r="X74" s="113" t="str">
        <f>IF(RES_hhdet_tes!X74=0,"",RES_hhdet_tes!X74/RES_hhdet_fec!X74)</f>
        <v/>
      </c>
      <c r="Y74" s="113" t="str">
        <f>IF(RES_hhdet_tes!Y74=0,"",RES_hhdet_tes!Y74/RES_hhdet_fec!Y74)</f>
        <v/>
      </c>
      <c r="DA74" s="132" t="s">
        <v>1976</v>
      </c>
    </row>
    <row r="75" spans="1:105" ht="12" customHeight="1" x14ac:dyDescent="0.25">
      <c r="A75" s="108" t="s">
        <v>53</v>
      </c>
      <c r="B75" s="111" t="str">
        <f>IF(RES_hhdet_tes!B75=0,"",RES_hhdet_tes!B75/RES_hhdet_fec!B75)</f>
        <v/>
      </c>
      <c r="C75" s="111" t="str">
        <f>IF(RES_hhdet_tes!C75=0,"",RES_hhdet_tes!C75/RES_hhdet_fec!C75)</f>
        <v/>
      </c>
      <c r="D75" s="111" t="str">
        <f>IF(RES_hhdet_tes!D75=0,"",RES_hhdet_tes!D75/RES_hhdet_fec!D75)</f>
        <v/>
      </c>
      <c r="E75" s="111" t="str">
        <f>IF(RES_hhdet_tes!E75=0,"",RES_hhdet_tes!E75/RES_hhdet_fec!E75)</f>
        <v/>
      </c>
      <c r="F75" s="111" t="str">
        <f>IF(RES_hhdet_tes!F75=0,"",RES_hhdet_tes!F75/RES_hhdet_fec!F75)</f>
        <v/>
      </c>
      <c r="G75" s="111" t="str">
        <f>IF(RES_hhdet_tes!G75=0,"",RES_hhdet_tes!G75/RES_hhdet_fec!G75)</f>
        <v/>
      </c>
      <c r="H75" s="111" t="str">
        <f>IF(RES_hhdet_tes!H75=0,"",RES_hhdet_tes!H75/RES_hhdet_fec!H75)</f>
        <v/>
      </c>
      <c r="I75" s="111" t="str">
        <f>IF(RES_hhdet_tes!I75=0,"",RES_hhdet_tes!I75/RES_hhdet_fec!I75)</f>
        <v/>
      </c>
      <c r="J75" s="111" t="str">
        <f>IF(RES_hhdet_tes!J75=0,"",RES_hhdet_tes!J75/RES_hhdet_fec!J75)</f>
        <v/>
      </c>
      <c r="K75" s="111" t="str">
        <f>IF(RES_hhdet_tes!K75=0,"",RES_hhdet_tes!K75/RES_hhdet_fec!K75)</f>
        <v/>
      </c>
      <c r="L75" s="111" t="str">
        <f>IF(RES_hhdet_tes!L75=0,"",RES_hhdet_tes!L75/RES_hhdet_fec!L75)</f>
        <v/>
      </c>
      <c r="M75" s="111" t="str">
        <f>IF(RES_hhdet_tes!M75=0,"",RES_hhdet_tes!M75/RES_hhdet_fec!M75)</f>
        <v/>
      </c>
      <c r="N75" s="111" t="str">
        <f>IF(RES_hhdet_tes!N75=0,"",RES_hhdet_tes!N75/RES_hhdet_fec!N75)</f>
        <v/>
      </c>
      <c r="O75" s="111" t="str">
        <f>IF(RES_hhdet_tes!O75=0,"",RES_hhdet_tes!O75/RES_hhdet_fec!O75)</f>
        <v/>
      </c>
      <c r="P75" s="111" t="str">
        <f>IF(RES_hhdet_tes!P75=0,"",RES_hhdet_tes!P75/RES_hhdet_fec!P75)</f>
        <v/>
      </c>
      <c r="Q75" s="111" t="str">
        <f>IF(RES_hhdet_tes!Q75=0,"",RES_hhdet_tes!Q75/RES_hhdet_fec!Q75)</f>
        <v/>
      </c>
      <c r="R75" s="111" t="str">
        <f>IF(RES_hhdet_tes!R75=0,"",RES_hhdet_tes!R75/RES_hhdet_fec!R75)</f>
        <v/>
      </c>
      <c r="S75" s="111" t="str">
        <f>IF(RES_hhdet_tes!S75=0,"",RES_hhdet_tes!S75/RES_hhdet_fec!S75)</f>
        <v/>
      </c>
      <c r="T75" s="111" t="str">
        <f>IF(RES_hhdet_tes!T75=0,"",RES_hhdet_tes!T75/RES_hhdet_fec!T75)</f>
        <v/>
      </c>
      <c r="U75" s="111" t="str">
        <f>IF(RES_hhdet_tes!U75=0,"",RES_hhdet_tes!U75/RES_hhdet_fec!U75)</f>
        <v/>
      </c>
      <c r="V75" s="111" t="str">
        <f>IF(RES_hhdet_tes!V75=0,"",RES_hhdet_tes!V75/RES_hhdet_fec!V75)</f>
        <v/>
      </c>
      <c r="W75" s="111" t="str">
        <f>IF(RES_hhdet_tes!W75=0,"",RES_hhdet_tes!W75/RES_hhdet_fec!W75)</f>
        <v/>
      </c>
      <c r="X75" s="111" t="str">
        <f>IF(RES_hhdet_tes!X75=0,"",RES_hhdet_tes!X75/RES_hhdet_fec!X75)</f>
        <v/>
      </c>
      <c r="Y75" s="111" t="str">
        <f>IF(RES_hhdet_tes!Y75=0,"",RES_hhdet_tes!Y75/RES_hhdet_fec!Y75)</f>
        <v/>
      </c>
      <c r="DA75" s="63" t="s">
        <v>1977</v>
      </c>
    </row>
    <row r="76" spans="1:105" ht="12" customHeight="1" x14ac:dyDescent="0.25">
      <c r="A76" s="108" t="s">
        <v>52</v>
      </c>
      <c r="B76" s="111" t="str">
        <f>IF(RES_hhdet_tes!B76=0,"",RES_hhdet_tes!B76/RES_hhdet_fec!B76)</f>
        <v/>
      </c>
      <c r="C76" s="111" t="str">
        <f>IF(RES_hhdet_tes!C76=0,"",RES_hhdet_tes!C76/RES_hhdet_fec!C76)</f>
        <v/>
      </c>
      <c r="D76" s="111" t="str">
        <f>IF(RES_hhdet_tes!D76=0,"",RES_hhdet_tes!D76/RES_hhdet_fec!D76)</f>
        <v/>
      </c>
      <c r="E76" s="111" t="str">
        <f>IF(RES_hhdet_tes!E76=0,"",RES_hhdet_tes!E76/RES_hhdet_fec!E76)</f>
        <v/>
      </c>
      <c r="F76" s="111" t="str">
        <f>IF(RES_hhdet_tes!F76=0,"",RES_hhdet_tes!F76/RES_hhdet_fec!F76)</f>
        <v/>
      </c>
      <c r="G76" s="111" t="str">
        <f>IF(RES_hhdet_tes!G76=0,"",RES_hhdet_tes!G76/RES_hhdet_fec!G76)</f>
        <v/>
      </c>
      <c r="H76" s="111" t="str">
        <f>IF(RES_hhdet_tes!H76=0,"",RES_hhdet_tes!H76/RES_hhdet_fec!H76)</f>
        <v/>
      </c>
      <c r="I76" s="111" t="str">
        <f>IF(RES_hhdet_tes!I76=0,"",RES_hhdet_tes!I76/RES_hhdet_fec!I76)</f>
        <v/>
      </c>
      <c r="J76" s="111" t="str">
        <f>IF(RES_hhdet_tes!J76=0,"",RES_hhdet_tes!J76/RES_hhdet_fec!J76)</f>
        <v/>
      </c>
      <c r="K76" s="111" t="str">
        <f>IF(RES_hhdet_tes!K76=0,"",RES_hhdet_tes!K76/RES_hhdet_fec!K76)</f>
        <v/>
      </c>
      <c r="L76" s="111" t="str">
        <f>IF(RES_hhdet_tes!L76=0,"",RES_hhdet_tes!L76/RES_hhdet_fec!L76)</f>
        <v/>
      </c>
      <c r="M76" s="111" t="str">
        <f>IF(RES_hhdet_tes!M76=0,"",RES_hhdet_tes!M76/RES_hhdet_fec!M76)</f>
        <v/>
      </c>
      <c r="N76" s="111" t="str">
        <f>IF(RES_hhdet_tes!N76=0,"",RES_hhdet_tes!N76/RES_hhdet_fec!N76)</f>
        <v/>
      </c>
      <c r="O76" s="111" t="str">
        <f>IF(RES_hhdet_tes!O76=0,"",RES_hhdet_tes!O76/RES_hhdet_fec!O76)</f>
        <v/>
      </c>
      <c r="P76" s="111" t="str">
        <f>IF(RES_hhdet_tes!P76=0,"",RES_hhdet_tes!P76/RES_hhdet_fec!P76)</f>
        <v/>
      </c>
      <c r="Q76" s="111" t="str">
        <f>IF(RES_hhdet_tes!Q76=0,"",RES_hhdet_tes!Q76/RES_hhdet_fec!Q76)</f>
        <v/>
      </c>
      <c r="R76" s="111" t="str">
        <f>IF(RES_hhdet_tes!R76=0,"",RES_hhdet_tes!R76/RES_hhdet_fec!R76)</f>
        <v/>
      </c>
      <c r="S76" s="111" t="str">
        <f>IF(RES_hhdet_tes!S76=0,"",RES_hhdet_tes!S76/RES_hhdet_fec!S76)</f>
        <v/>
      </c>
      <c r="T76" s="111" t="str">
        <f>IF(RES_hhdet_tes!T76=0,"",RES_hhdet_tes!T76/RES_hhdet_fec!T76)</f>
        <v/>
      </c>
      <c r="U76" s="111" t="str">
        <f>IF(RES_hhdet_tes!U76=0,"",RES_hhdet_tes!U76/RES_hhdet_fec!U76)</f>
        <v/>
      </c>
      <c r="V76" s="111" t="str">
        <f>IF(RES_hhdet_tes!V76=0,"",RES_hhdet_tes!V76/RES_hhdet_fec!V76)</f>
        <v/>
      </c>
      <c r="W76" s="111" t="str">
        <f>IF(RES_hhdet_tes!W76=0,"",RES_hhdet_tes!W76/RES_hhdet_fec!W76)</f>
        <v/>
      </c>
      <c r="X76" s="111" t="str">
        <f>IF(RES_hhdet_tes!X76=0,"",RES_hhdet_tes!X76/RES_hhdet_fec!X76)</f>
        <v/>
      </c>
      <c r="Y76" s="111" t="str">
        <f>IF(RES_hhdet_tes!Y76=0,"",RES_hhdet_tes!Y76/RES_hhdet_fec!Y76)</f>
        <v/>
      </c>
      <c r="DA76" s="63" t="s">
        <v>1978</v>
      </c>
    </row>
    <row r="77" spans="1:105" ht="12" customHeight="1" x14ac:dyDescent="0.25">
      <c r="A77" s="121" t="s">
        <v>54</v>
      </c>
      <c r="B77" s="124" t="str">
        <f>IF(RES_hhdet_tes!B77=0,"",RES_hhdet_tes!B77/RES_hhdet_fec!B77)</f>
        <v/>
      </c>
      <c r="C77" s="124" t="str">
        <f>IF(RES_hhdet_tes!C77=0,"",RES_hhdet_tes!C77/RES_hhdet_fec!C77)</f>
        <v/>
      </c>
      <c r="D77" s="124" t="str">
        <f>IF(RES_hhdet_tes!D77=0,"",RES_hhdet_tes!D77/RES_hhdet_fec!D77)</f>
        <v/>
      </c>
      <c r="E77" s="124" t="str">
        <f>IF(RES_hhdet_tes!E77=0,"",RES_hhdet_tes!E77/RES_hhdet_fec!E77)</f>
        <v/>
      </c>
      <c r="F77" s="124" t="str">
        <f>IF(RES_hhdet_tes!F77=0,"",RES_hhdet_tes!F77/RES_hhdet_fec!F77)</f>
        <v/>
      </c>
      <c r="G77" s="124" t="str">
        <f>IF(RES_hhdet_tes!G77=0,"",RES_hhdet_tes!G77/RES_hhdet_fec!G77)</f>
        <v/>
      </c>
      <c r="H77" s="124" t="str">
        <f>IF(RES_hhdet_tes!H77=0,"",RES_hhdet_tes!H77/RES_hhdet_fec!H77)</f>
        <v/>
      </c>
      <c r="I77" s="124" t="str">
        <f>IF(RES_hhdet_tes!I77=0,"",RES_hhdet_tes!I77/RES_hhdet_fec!I77)</f>
        <v/>
      </c>
      <c r="J77" s="124" t="str">
        <f>IF(RES_hhdet_tes!J77=0,"",RES_hhdet_tes!J77/RES_hhdet_fec!J77)</f>
        <v/>
      </c>
      <c r="K77" s="124" t="str">
        <f>IF(RES_hhdet_tes!K77=0,"",RES_hhdet_tes!K77/RES_hhdet_fec!K77)</f>
        <v/>
      </c>
      <c r="L77" s="124" t="str">
        <f>IF(RES_hhdet_tes!L77=0,"",RES_hhdet_tes!L77/RES_hhdet_fec!L77)</f>
        <v/>
      </c>
      <c r="M77" s="124" t="str">
        <f>IF(RES_hhdet_tes!M77=0,"",RES_hhdet_tes!M77/RES_hhdet_fec!M77)</f>
        <v/>
      </c>
      <c r="N77" s="124" t="str">
        <f>IF(RES_hhdet_tes!N77=0,"",RES_hhdet_tes!N77/RES_hhdet_fec!N77)</f>
        <v/>
      </c>
      <c r="O77" s="124" t="str">
        <f>IF(RES_hhdet_tes!O77=0,"",RES_hhdet_tes!O77/RES_hhdet_fec!O77)</f>
        <v/>
      </c>
      <c r="P77" s="124" t="str">
        <f>IF(RES_hhdet_tes!P77=0,"",RES_hhdet_tes!P77/RES_hhdet_fec!P77)</f>
        <v/>
      </c>
      <c r="Q77" s="124" t="str">
        <f>IF(RES_hhdet_tes!Q77=0,"",RES_hhdet_tes!Q77/RES_hhdet_fec!Q77)</f>
        <v/>
      </c>
      <c r="R77" s="124" t="str">
        <f>IF(RES_hhdet_tes!R77=0,"",RES_hhdet_tes!R77/RES_hhdet_fec!R77)</f>
        <v/>
      </c>
      <c r="S77" s="124" t="str">
        <f>IF(RES_hhdet_tes!S77=0,"",RES_hhdet_tes!S77/RES_hhdet_fec!S77)</f>
        <v/>
      </c>
      <c r="T77" s="124" t="str">
        <f>IF(RES_hhdet_tes!T77=0,"",RES_hhdet_tes!T77/RES_hhdet_fec!T77)</f>
        <v/>
      </c>
      <c r="U77" s="124" t="str">
        <f>IF(RES_hhdet_tes!U77=0,"",RES_hhdet_tes!U77/RES_hhdet_fec!U77)</f>
        <v/>
      </c>
      <c r="V77" s="124" t="str">
        <f>IF(RES_hhdet_tes!V77=0,"",RES_hhdet_tes!V77/RES_hhdet_fec!V77)</f>
        <v/>
      </c>
      <c r="W77" s="124" t="str">
        <f>IF(RES_hhdet_tes!W77=0,"",RES_hhdet_tes!W77/RES_hhdet_fec!W77)</f>
        <v/>
      </c>
      <c r="X77" s="124" t="str">
        <f>IF(RES_hhdet_tes!X77=0,"",RES_hhdet_tes!X77/RES_hhdet_fec!X77)</f>
        <v/>
      </c>
      <c r="Y77" s="124" t="str">
        <f>IF(RES_hhdet_tes!Y77=0,"",RES_hhdet_tes!Y77/RES_hhdet_fec!Y77)</f>
        <v/>
      </c>
      <c r="DA77" s="130" t="s">
        <v>1979</v>
      </c>
    </row>
    <row r="78" spans="1:105" ht="12" customHeight="1" x14ac:dyDescent="0.25">
      <c r="A78" s="97" t="s">
        <v>189</v>
      </c>
      <c r="B78" s="111" t="str">
        <f>IF(RES_hhdet_tes!B78=0,"",RES_hhdet_tes!B78/RES_hhdet_fec!B78)</f>
        <v/>
      </c>
      <c r="C78" s="111" t="str">
        <f>IF(RES_hhdet_tes!C78=0,"",RES_hhdet_tes!C78/RES_hhdet_fec!C78)</f>
        <v/>
      </c>
      <c r="D78" s="111" t="str">
        <f>IF(RES_hhdet_tes!D78=0,"",RES_hhdet_tes!D78/RES_hhdet_fec!D78)</f>
        <v/>
      </c>
      <c r="E78" s="111" t="str">
        <f>IF(RES_hhdet_tes!E78=0,"",RES_hhdet_tes!E78/RES_hhdet_fec!E78)</f>
        <v/>
      </c>
      <c r="F78" s="111" t="str">
        <f>IF(RES_hhdet_tes!F78=0,"",RES_hhdet_tes!F78/RES_hhdet_fec!F78)</f>
        <v/>
      </c>
      <c r="G78" s="111" t="str">
        <f>IF(RES_hhdet_tes!G78=0,"",RES_hhdet_tes!G78/RES_hhdet_fec!G78)</f>
        <v/>
      </c>
      <c r="H78" s="111" t="str">
        <f>IF(RES_hhdet_tes!H78=0,"",RES_hhdet_tes!H78/RES_hhdet_fec!H78)</f>
        <v/>
      </c>
      <c r="I78" s="111" t="str">
        <f>IF(RES_hhdet_tes!I78=0,"",RES_hhdet_tes!I78/RES_hhdet_fec!I78)</f>
        <v/>
      </c>
      <c r="J78" s="111" t="str">
        <f>IF(RES_hhdet_tes!J78=0,"",RES_hhdet_tes!J78/RES_hhdet_fec!J78)</f>
        <v/>
      </c>
      <c r="K78" s="111" t="str">
        <f>IF(RES_hhdet_tes!K78=0,"",RES_hhdet_tes!K78/RES_hhdet_fec!K78)</f>
        <v/>
      </c>
      <c r="L78" s="111" t="str">
        <f>IF(RES_hhdet_tes!L78=0,"",RES_hhdet_tes!L78/RES_hhdet_fec!L78)</f>
        <v/>
      </c>
      <c r="M78" s="111" t="str">
        <f>IF(RES_hhdet_tes!M78=0,"",RES_hhdet_tes!M78/RES_hhdet_fec!M78)</f>
        <v/>
      </c>
      <c r="N78" s="111" t="str">
        <f>IF(RES_hhdet_tes!N78=0,"",RES_hhdet_tes!N78/RES_hhdet_fec!N78)</f>
        <v/>
      </c>
      <c r="O78" s="111" t="str">
        <f>IF(RES_hhdet_tes!O78=0,"",RES_hhdet_tes!O78/RES_hhdet_fec!O78)</f>
        <v/>
      </c>
      <c r="P78" s="111" t="str">
        <f>IF(RES_hhdet_tes!P78=0,"",RES_hhdet_tes!P78/RES_hhdet_fec!P78)</f>
        <v/>
      </c>
      <c r="Q78" s="111" t="str">
        <f>IF(RES_hhdet_tes!Q78=0,"",RES_hhdet_tes!Q78/RES_hhdet_fec!Q78)</f>
        <v/>
      </c>
      <c r="R78" s="111" t="str">
        <f>IF(RES_hhdet_tes!R78=0,"",RES_hhdet_tes!R78/RES_hhdet_fec!R78)</f>
        <v/>
      </c>
      <c r="S78" s="111" t="str">
        <f>IF(RES_hhdet_tes!S78=0,"",RES_hhdet_tes!S78/RES_hhdet_fec!S78)</f>
        <v/>
      </c>
      <c r="T78" s="111" t="str">
        <f>IF(RES_hhdet_tes!T78=0,"",RES_hhdet_tes!T78/RES_hhdet_fec!T78)</f>
        <v/>
      </c>
      <c r="U78" s="111" t="str">
        <f>IF(RES_hhdet_tes!U78=0,"",RES_hhdet_tes!U78/RES_hhdet_fec!U78)</f>
        <v/>
      </c>
      <c r="V78" s="111" t="str">
        <f>IF(RES_hhdet_tes!V78=0,"",RES_hhdet_tes!V78/RES_hhdet_fec!V78)</f>
        <v/>
      </c>
      <c r="W78" s="111" t="str">
        <f>IF(RES_hhdet_tes!W78=0,"",RES_hhdet_tes!W78/RES_hhdet_fec!W78)</f>
        <v/>
      </c>
      <c r="X78" s="111" t="str">
        <f>IF(RES_hhdet_tes!X78=0,"",RES_hhdet_tes!X78/RES_hhdet_fec!X78)</f>
        <v/>
      </c>
      <c r="Y78" s="111" t="str">
        <f>IF(RES_hhdet_tes!Y78=0,"",RES_hhdet_tes!Y78/RES_hhdet_fec!Y78)</f>
        <v/>
      </c>
      <c r="DA78" s="63" t="s">
        <v>1980</v>
      </c>
    </row>
    <row r="79" spans="1:105" ht="12" customHeight="1" x14ac:dyDescent="0.25">
      <c r="A79" s="109" t="s">
        <v>120</v>
      </c>
      <c r="B79" s="45" t="str">
        <f>IF(RES_hhdet_tes!B79=0,"",RES_hhdet_tes!B79/RES_hhdet_fec!B79)</f>
        <v/>
      </c>
      <c r="C79" s="45" t="str">
        <f>IF(RES_hhdet_tes!C79=0,"",RES_hhdet_tes!C79/RES_hhdet_fec!C79)</f>
        <v/>
      </c>
      <c r="D79" s="45" t="str">
        <f>IF(RES_hhdet_tes!D79=0,"",RES_hhdet_tes!D79/RES_hhdet_fec!D79)</f>
        <v/>
      </c>
      <c r="E79" s="45" t="str">
        <f>IF(RES_hhdet_tes!E79=0,"",RES_hhdet_tes!E79/RES_hhdet_fec!E79)</f>
        <v/>
      </c>
      <c r="F79" s="45" t="str">
        <f>IF(RES_hhdet_tes!F79=0,"",RES_hhdet_tes!F79/RES_hhdet_fec!F79)</f>
        <v/>
      </c>
      <c r="G79" s="45" t="str">
        <f>IF(RES_hhdet_tes!G79=0,"",RES_hhdet_tes!G79/RES_hhdet_fec!G79)</f>
        <v/>
      </c>
      <c r="H79" s="45" t="str">
        <f>IF(RES_hhdet_tes!H79=0,"",RES_hhdet_tes!H79/RES_hhdet_fec!H79)</f>
        <v/>
      </c>
      <c r="I79" s="45" t="str">
        <f>IF(RES_hhdet_tes!I79=0,"",RES_hhdet_tes!I79/RES_hhdet_fec!I79)</f>
        <v/>
      </c>
      <c r="J79" s="45" t="str">
        <f>IF(RES_hhdet_tes!J79=0,"",RES_hhdet_tes!J79/RES_hhdet_fec!J79)</f>
        <v/>
      </c>
      <c r="K79" s="45" t="str">
        <f>IF(RES_hhdet_tes!K79=0,"",RES_hhdet_tes!K79/RES_hhdet_fec!K79)</f>
        <v/>
      </c>
      <c r="L79" s="45" t="str">
        <f>IF(RES_hhdet_tes!L79=0,"",RES_hhdet_tes!L79/RES_hhdet_fec!L79)</f>
        <v/>
      </c>
      <c r="M79" s="45" t="str">
        <f>IF(RES_hhdet_tes!M79=0,"",RES_hhdet_tes!M79/RES_hhdet_fec!M79)</f>
        <v/>
      </c>
      <c r="N79" s="45" t="str">
        <f>IF(RES_hhdet_tes!N79=0,"",RES_hhdet_tes!N79/RES_hhdet_fec!N79)</f>
        <v/>
      </c>
      <c r="O79" s="45" t="str">
        <f>IF(RES_hhdet_tes!O79=0,"",RES_hhdet_tes!O79/RES_hhdet_fec!O79)</f>
        <v/>
      </c>
      <c r="P79" s="45" t="str">
        <f>IF(RES_hhdet_tes!P79=0,"",RES_hhdet_tes!P79/RES_hhdet_fec!P79)</f>
        <v/>
      </c>
      <c r="Q79" s="45" t="str">
        <f>IF(RES_hhdet_tes!Q79=0,"",RES_hhdet_tes!Q79/RES_hhdet_fec!Q79)</f>
        <v/>
      </c>
      <c r="R79" s="45" t="str">
        <f>IF(RES_hhdet_tes!R79=0,"",RES_hhdet_tes!R79/RES_hhdet_fec!R79)</f>
        <v/>
      </c>
      <c r="S79" s="45" t="str">
        <f>IF(RES_hhdet_tes!S79=0,"",RES_hhdet_tes!S79/RES_hhdet_fec!S79)</f>
        <v/>
      </c>
      <c r="T79" s="45" t="str">
        <f>IF(RES_hhdet_tes!T79=0,"",RES_hhdet_tes!T79/RES_hhdet_fec!T79)</f>
        <v/>
      </c>
      <c r="U79" s="45" t="str">
        <f>IF(RES_hhdet_tes!U79=0,"",RES_hhdet_tes!U79/RES_hhdet_fec!U79)</f>
        <v/>
      </c>
      <c r="V79" s="45" t="str">
        <f>IF(RES_hhdet_tes!V79=0,"",RES_hhdet_tes!V79/RES_hhdet_fec!V79)</f>
        <v/>
      </c>
      <c r="W79" s="45" t="str">
        <f>IF(RES_hhdet_tes!W79=0,"",RES_hhdet_tes!W79/RES_hhdet_fec!W79)</f>
        <v/>
      </c>
      <c r="X79" s="45" t="str">
        <f>IF(RES_hhdet_tes!X79=0,"",RES_hhdet_tes!X79/RES_hhdet_fec!X79)</f>
        <v/>
      </c>
      <c r="Y79" s="45" t="str">
        <f>IF(RES_hhdet_tes!Y79=0,"",RES_hhdet_tes!Y79/RES_hhdet_fec!Y79)</f>
        <v/>
      </c>
      <c r="DA79" s="60" t="s">
        <v>1981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9">
        <f>IF(RES_hhdet_tes!B81=0,"",RES_hhdet_tes!B81/RES_hhdet_fec!B81)</f>
        <v>0.56018114823739695</v>
      </c>
      <c r="C81" s="119">
        <f>IF(RES_hhdet_tes!C81=0,"",RES_hhdet_tes!C81/RES_hhdet_fec!C81)</f>
        <v>0.55963009266820785</v>
      </c>
      <c r="D81" s="119">
        <f>IF(RES_hhdet_tes!D81=0,"",RES_hhdet_tes!D81/RES_hhdet_fec!D81)</f>
        <v>0.55777962293926153</v>
      </c>
      <c r="E81" s="119">
        <f>IF(RES_hhdet_tes!E81=0,"",RES_hhdet_tes!E81/RES_hhdet_fec!E81)</f>
        <v>0.62282341803151908</v>
      </c>
      <c r="F81" s="119">
        <f>IF(RES_hhdet_tes!F81=0,"",RES_hhdet_tes!F81/RES_hhdet_fec!F81)</f>
        <v>0.66208931215953049</v>
      </c>
      <c r="G81" s="119">
        <f>IF(RES_hhdet_tes!G81=0,"",RES_hhdet_tes!G81/RES_hhdet_fec!G81)</f>
        <v>0.71225551934295805</v>
      </c>
      <c r="H81" s="119">
        <f>IF(RES_hhdet_tes!H81=0,"",RES_hhdet_tes!H81/RES_hhdet_fec!H81)</f>
        <v>0.82146663562010502</v>
      </c>
      <c r="I81" s="119">
        <f>IF(RES_hhdet_tes!I81=0,"",RES_hhdet_tes!I81/RES_hhdet_fec!I81)</f>
        <v>0.92991945896508954</v>
      </c>
      <c r="J81" s="119">
        <f>IF(RES_hhdet_tes!J81=0,"",RES_hhdet_tes!J81/RES_hhdet_fec!J81)</f>
        <v>0.9488372796500848</v>
      </c>
      <c r="K81" s="119">
        <f>IF(RES_hhdet_tes!K81=0,"",RES_hhdet_tes!K81/RES_hhdet_fec!K81)</f>
        <v>0.92106132077661484</v>
      </c>
      <c r="L81" s="119">
        <f>IF(RES_hhdet_tes!L81=0,"",RES_hhdet_tes!L81/RES_hhdet_fec!L81)</f>
        <v>1.0740667082628388</v>
      </c>
      <c r="M81" s="119">
        <f>IF(RES_hhdet_tes!M81=0,"",RES_hhdet_tes!M81/RES_hhdet_fec!M81)</f>
        <v>0.99533190736261212</v>
      </c>
      <c r="N81" s="119">
        <f>IF(RES_hhdet_tes!N81=0,"",RES_hhdet_tes!N81/RES_hhdet_fec!N81)</f>
        <v>1.0913629621781964</v>
      </c>
      <c r="O81" s="119">
        <f>IF(RES_hhdet_tes!O81=0,"",RES_hhdet_tes!O81/RES_hhdet_fec!O81)</f>
        <v>1.1184348375303228</v>
      </c>
      <c r="P81" s="119">
        <f>IF(RES_hhdet_tes!P81=0,"",RES_hhdet_tes!P81/RES_hhdet_fec!P81)</f>
        <v>1.154948782061606</v>
      </c>
      <c r="Q81" s="119">
        <f>IF(RES_hhdet_tes!Q81=0,"",RES_hhdet_tes!Q81/RES_hhdet_fec!Q81)</f>
        <v>1.0553573259917071</v>
      </c>
      <c r="R81" s="119">
        <f>IF(RES_hhdet_tes!R81=0,"",RES_hhdet_tes!R81/RES_hhdet_fec!R81)</f>
        <v>1.1091929609662252</v>
      </c>
      <c r="S81" s="119">
        <f>IF(RES_hhdet_tes!S81=0,"",RES_hhdet_tes!S81/RES_hhdet_fec!S81)</f>
        <v>1.0665657026065396</v>
      </c>
      <c r="T81" s="119">
        <f>IF(RES_hhdet_tes!T81=0,"",RES_hhdet_tes!T81/RES_hhdet_fec!T81)</f>
        <v>1.1238764452677423</v>
      </c>
      <c r="U81" s="119">
        <f>IF(RES_hhdet_tes!U81=0,"",RES_hhdet_tes!U81/RES_hhdet_fec!U81)</f>
        <v>1.1323552452048526</v>
      </c>
      <c r="V81" s="119">
        <f>IF(RES_hhdet_tes!V81=0,"",RES_hhdet_tes!V81/RES_hhdet_fec!V81)</f>
        <v>1.1241680442560449</v>
      </c>
      <c r="W81" s="119">
        <f>IF(RES_hhdet_tes!W81=0,"",RES_hhdet_tes!W81/RES_hhdet_fec!W81)</f>
        <v>1.1662694232899447</v>
      </c>
      <c r="X81" s="119">
        <f>IF(RES_hhdet_tes!X81=0,"",RES_hhdet_tes!X81/RES_hhdet_fec!X81)</f>
        <v>1.1639509261554992</v>
      </c>
      <c r="Y81" s="119">
        <f>IF(RES_hhdet_tes!Y81=0,"",RES_hhdet_tes!Y81/RES_hhdet_fec!Y81)</f>
        <v>1.2572763777832687</v>
      </c>
      <c r="DA81" s="129" t="s">
        <v>1982</v>
      </c>
    </row>
    <row r="82" spans="1:105" ht="12.95" customHeight="1" x14ac:dyDescent="0.25">
      <c r="A82" s="121" t="s">
        <v>57</v>
      </c>
      <c r="B82" s="124">
        <f>IF(RES_hhdet_tes!B82=0,"",RES_hhdet_tes!B82/RES_hhdet_fec!B82)</f>
        <v>0.33654401515193694</v>
      </c>
      <c r="C82" s="124">
        <f>IF(RES_hhdet_tes!C82=0,"",RES_hhdet_tes!C82/RES_hhdet_fec!C82)</f>
        <v>0.34636669543522292</v>
      </c>
      <c r="D82" s="124">
        <f>IF(RES_hhdet_tes!D82=0,"",RES_hhdet_tes!D82/RES_hhdet_fec!D82)</f>
        <v>0.35921009618380489</v>
      </c>
      <c r="E82" s="124">
        <f>IF(RES_hhdet_tes!E82=0,"",RES_hhdet_tes!E82/RES_hhdet_fec!E82)</f>
        <v>0.37394424913589747</v>
      </c>
      <c r="F82" s="124">
        <f>IF(RES_hhdet_tes!F82=0,"",RES_hhdet_tes!F82/RES_hhdet_fec!F82)</f>
        <v>0.39342608847094046</v>
      </c>
      <c r="G82" s="124">
        <f>IF(RES_hhdet_tes!G82=0,"",RES_hhdet_tes!G82/RES_hhdet_fec!G82)</f>
        <v>0.41411685533342335</v>
      </c>
      <c r="H82" s="124">
        <f>IF(RES_hhdet_tes!H82=0,"",RES_hhdet_tes!H82/RES_hhdet_fec!H82)</f>
        <v>0.43506229562018944</v>
      </c>
      <c r="I82" s="124">
        <f>IF(RES_hhdet_tes!I82=0,"",RES_hhdet_tes!I82/RES_hhdet_fec!I82)</f>
        <v>0.45578686889898568</v>
      </c>
      <c r="J82" s="124">
        <f>IF(RES_hhdet_tes!J82=0,"",RES_hhdet_tes!J82/RES_hhdet_fec!J82)</f>
        <v>0.47259989961103444</v>
      </c>
      <c r="K82" s="124">
        <f>IF(RES_hhdet_tes!K82=0,"",RES_hhdet_tes!K82/RES_hhdet_fec!K82)</f>
        <v>0.48325809451462093</v>
      </c>
      <c r="L82" s="124">
        <f>IF(RES_hhdet_tes!L82=0,"",RES_hhdet_tes!L82/RES_hhdet_fec!L82)</f>
        <v>0.48890431692745862</v>
      </c>
      <c r="M82" s="124">
        <f>IF(RES_hhdet_tes!M82=0,"",RES_hhdet_tes!M82/RES_hhdet_fec!M82)</f>
        <v>0.49666077344943821</v>
      </c>
      <c r="N82" s="124">
        <f>IF(RES_hhdet_tes!N82=0,"",RES_hhdet_tes!N82/RES_hhdet_fec!N82)</f>
        <v>0.50505456786183089</v>
      </c>
      <c r="O82" s="124">
        <f>IF(RES_hhdet_tes!O82=0,"",RES_hhdet_tes!O82/RES_hhdet_fec!O82)</f>
        <v>0.51388976510833706</v>
      </c>
      <c r="P82" s="124">
        <f>IF(RES_hhdet_tes!P82=0,"",RES_hhdet_tes!P82/RES_hhdet_fec!P82)</f>
        <v>0.51918091260787769</v>
      </c>
      <c r="Q82" s="124">
        <f>IF(RES_hhdet_tes!Q82=0,"",RES_hhdet_tes!Q82/RES_hhdet_fec!Q82)</f>
        <v>0.52858494536805511</v>
      </c>
      <c r="R82" s="124">
        <f>IF(RES_hhdet_tes!R82=0,"",RES_hhdet_tes!R82/RES_hhdet_fec!R82)</f>
        <v>0.53807454140110256</v>
      </c>
      <c r="S82" s="124">
        <f>IF(RES_hhdet_tes!S82=0,"",RES_hhdet_tes!S82/RES_hhdet_fec!S82)</f>
        <v>0.54835597272529102</v>
      </c>
      <c r="T82" s="124">
        <f>IF(RES_hhdet_tes!T82=0,"",RES_hhdet_tes!T82/RES_hhdet_fec!T82)</f>
        <v>0.55543586926269861</v>
      </c>
      <c r="U82" s="124">
        <f>IF(RES_hhdet_tes!U82=0,"",RES_hhdet_tes!U82/RES_hhdet_fec!U82)</f>
        <v>0.56154487314824286</v>
      </c>
      <c r="V82" s="124">
        <f>IF(RES_hhdet_tes!V82=0,"",RES_hhdet_tes!V82/RES_hhdet_fec!V82)</f>
        <v>0.5695338037052422</v>
      </c>
      <c r="W82" s="124">
        <f>IF(RES_hhdet_tes!W82=0,"",RES_hhdet_tes!W82/RES_hhdet_fec!W82)</f>
        <v>0.57913732746427926</v>
      </c>
      <c r="X82" s="124">
        <f>IF(RES_hhdet_tes!X82=0,"",RES_hhdet_tes!X82/RES_hhdet_fec!X82)</f>
        <v>0.59017620142314176</v>
      </c>
      <c r="Y82" s="124">
        <f>IF(RES_hhdet_tes!Y82=0,"",RES_hhdet_tes!Y82/RES_hhdet_fec!Y82)</f>
        <v>0.60146445762194545</v>
      </c>
      <c r="DA82" s="130" t="s">
        <v>1983</v>
      </c>
    </row>
    <row r="83" spans="1:105" ht="12" customHeight="1" x14ac:dyDescent="0.25">
      <c r="A83" s="97" t="s">
        <v>199</v>
      </c>
      <c r="B83" s="111">
        <f>IF(RES_hhdet_tes!B83=0,"",RES_hhdet_tes!B83/RES_hhdet_fec!B83)</f>
        <v>0.33575949443707326</v>
      </c>
      <c r="C83" s="111">
        <f>IF(RES_hhdet_tes!C83=0,"",RES_hhdet_tes!C83/RES_hhdet_fec!C83)</f>
        <v>0.34542844787278032</v>
      </c>
      <c r="D83" s="111">
        <f>IF(RES_hhdet_tes!D83=0,"",RES_hhdet_tes!D83/RES_hhdet_fec!D83)</f>
        <v>0.35818196980138045</v>
      </c>
      <c r="E83" s="111">
        <f>IF(RES_hhdet_tes!E83=0,"",RES_hhdet_tes!E83/RES_hhdet_fec!E83)</f>
        <v>0.37295734509652706</v>
      </c>
      <c r="F83" s="111">
        <f>IF(RES_hhdet_tes!F83=0,"",RES_hhdet_tes!F83/RES_hhdet_fec!F83)</f>
        <v>0.39233307894588454</v>
      </c>
      <c r="G83" s="111">
        <f>IF(RES_hhdet_tes!G83=0,"",RES_hhdet_tes!G83/RES_hhdet_fec!G83)</f>
        <v>0.41302520292374234</v>
      </c>
      <c r="H83" s="111">
        <f>IF(RES_hhdet_tes!H83=0,"",RES_hhdet_tes!H83/RES_hhdet_fec!H83)</f>
        <v>0.43406867303583435</v>
      </c>
      <c r="I83" s="111">
        <f>IF(RES_hhdet_tes!I83=0,"",RES_hhdet_tes!I83/RES_hhdet_fec!I83)</f>
        <v>0.45489219959919686</v>
      </c>
      <c r="J83" s="111">
        <f>IF(RES_hhdet_tes!J83=0,"",RES_hhdet_tes!J83/RES_hhdet_fec!J83)</f>
        <v>0.47176071377785816</v>
      </c>
      <c r="K83" s="111">
        <f>IF(RES_hhdet_tes!K83=0,"",RES_hhdet_tes!K83/RES_hhdet_fec!K83)</f>
        <v>0.48237269333261157</v>
      </c>
      <c r="L83" s="111">
        <f>IF(RES_hhdet_tes!L83=0,"",RES_hhdet_tes!L83/RES_hhdet_fec!L83)</f>
        <v>0.48805552004513547</v>
      </c>
      <c r="M83" s="111">
        <f>IF(RES_hhdet_tes!M83=0,"",RES_hhdet_tes!M83/RES_hhdet_fec!M83)</f>
        <v>0.49569190292674986</v>
      </c>
      <c r="N83" s="111">
        <f>IF(RES_hhdet_tes!N83=0,"",RES_hhdet_tes!N83/RES_hhdet_fec!N83)</f>
        <v>0.50430394074344975</v>
      </c>
      <c r="O83" s="111">
        <f>IF(RES_hhdet_tes!O83=0,"",RES_hhdet_tes!O83/RES_hhdet_fec!O83)</f>
        <v>0.51301476810991276</v>
      </c>
      <c r="P83" s="111">
        <f>IF(RES_hhdet_tes!P83=0,"",RES_hhdet_tes!P83/RES_hhdet_fec!P83)</f>
        <v>0.51806312768454021</v>
      </c>
      <c r="Q83" s="111">
        <f>IF(RES_hhdet_tes!Q83=0,"",RES_hhdet_tes!Q83/RES_hhdet_fec!Q83)</f>
        <v>0.52757705957807077</v>
      </c>
      <c r="R83" s="111">
        <f>IF(RES_hhdet_tes!R83=0,"",RES_hhdet_tes!R83/RES_hhdet_fec!R83)</f>
        <v>0.53707517870562926</v>
      </c>
      <c r="S83" s="111">
        <f>IF(RES_hhdet_tes!S83=0,"",RES_hhdet_tes!S83/RES_hhdet_fec!S83)</f>
        <v>0.54724985035630658</v>
      </c>
      <c r="T83" s="111">
        <f>IF(RES_hhdet_tes!T83=0,"",RES_hhdet_tes!T83/RES_hhdet_fec!T83)</f>
        <v>0.55445185479155157</v>
      </c>
      <c r="U83" s="111">
        <f>IF(RES_hhdet_tes!U83=0,"",RES_hhdet_tes!U83/RES_hhdet_fec!U83)</f>
        <v>0.56056662217141173</v>
      </c>
      <c r="V83" s="111">
        <f>IF(RES_hhdet_tes!V83=0,"",RES_hhdet_tes!V83/RES_hhdet_fec!V83)</f>
        <v>0.56856162249508135</v>
      </c>
      <c r="W83" s="111">
        <f>IF(RES_hhdet_tes!W83=0,"",RES_hhdet_tes!W83/RES_hhdet_fec!W83)</f>
        <v>0.57817173100262409</v>
      </c>
      <c r="X83" s="111">
        <f>IF(RES_hhdet_tes!X83=0,"",RES_hhdet_tes!X83/RES_hhdet_fec!X83)</f>
        <v>0.58921797101466877</v>
      </c>
      <c r="Y83" s="111">
        <f>IF(RES_hhdet_tes!Y83=0,"",RES_hhdet_tes!Y83/RES_hhdet_fec!Y83)</f>
        <v>0.60051380662167109</v>
      </c>
      <c r="DA83" s="63" t="s">
        <v>1984</v>
      </c>
    </row>
    <row r="84" spans="1:105" ht="12" customHeight="1" x14ac:dyDescent="0.25">
      <c r="A84" s="97" t="s">
        <v>53</v>
      </c>
      <c r="B84" s="111">
        <f>IF(RES_hhdet_tes!B84=0,"",RES_hhdet_tes!B84/RES_hhdet_fec!B84)</f>
        <v>1</v>
      </c>
      <c r="C84" s="111">
        <f>IF(RES_hhdet_tes!C84=0,"",RES_hhdet_tes!C84/RES_hhdet_fec!C84)</f>
        <v>1</v>
      </c>
      <c r="D84" s="111">
        <f>IF(RES_hhdet_tes!D84=0,"",RES_hhdet_tes!D84/RES_hhdet_fec!D84)</f>
        <v>1</v>
      </c>
      <c r="E84" s="111">
        <f>IF(RES_hhdet_tes!E84=0,"",RES_hhdet_tes!E84/RES_hhdet_fec!E84)</f>
        <v>1</v>
      </c>
      <c r="F84" s="111">
        <f>IF(RES_hhdet_tes!F84=0,"",RES_hhdet_tes!F84/RES_hhdet_fec!F84)</f>
        <v>1</v>
      </c>
      <c r="G84" s="111">
        <f>IF(RES_hhdet_tes!G84=0,"",RES_hhdet_tes!G84/RES_hhdet_fec!G84)</f>
        <v>1</v>
      </c>
      <c r="H84" s="111">
        <f>IF(RES_hhdet_tes!H84=0,"",RES_hhdet_tes!H84/RES_hhdet_fec!H84)</f>
        <v>1</v>
      </c>
      <c r="I84" s="111">
        <f>IF(RES_hhdet_tes!I84=0,"",RES_hhdet_tes!I84/RES_hhdet_fec!I84)</f>
        <v>1</v>
      </c>
      <c r="J84" s="111">
        <f>IF(RES_hhdet_tes!J84=0,"",RES_hhdet_tes!J84/RES_hhdet_fec!J84)</f>
        <v>1</v>
      </c>
      <c r="K84" s="111">
        <f>IF(RES_hhdet_tes!K84=0,"",RES_hhdet_tes!K84/RES_hhdet_fec!K84)</f>
        <v>1</v>
      </c>
      <c r="L84" s="111">
        <f>IF(RES_hhdet_tes!L84=0,"",RES_hhdet_tes!L84/RES_hhdet_fec!L84)</f>
        <v>1</v>
      </c>
      <c r="M84" s="111">
        <f>IF(RES_hhdet_tes!M84=0,"",RES_hhdet_tes!M84/RES_hhdet_fec!M84)</f>
        <v>1</v>
      </c>
      <c r="N84" s="111">
        <f>IF(RES_hhdet_tes!N84=0,"",RES_hhdet_tes!N84/RES_hhdet_fec!N84)</f>
        <v>1</v>
      </c>
      <c r="O84" s="111">
        <f>IF(RES_hhdet_tes!O84=0,"",RES_hhdet_tes!O84/RES_hhdet_fec!O84)</f>
        <v>1</v>
      </c>
      <c r="P84" s="111">
        <f>IF(RES_hhdet_tes!P84=0,"",RES_hhdet_tes!P84/RES_hhdet_fec!P84)</f>
        <v>1</v>
      </c>
      <c r="Q84" s="111">
        <f>IF(RES_hhdet_tes!Q84=0,"",RES_hhdet_tes!Q84/RES_hhdet_fec!Q84)</f>
        <v>1</v>
      </c>
      <c r="R84" s="111">
        <f>IF(RES_hhdet_tes!R84=0,"",RES_hhdet_tes!R84/RES_hhdet_fec!R84)</f>
        <v>1</v>
      </c>
      <c r="S84" s="111">
        <f>IF(RES_hhdet_tes!S84=0,"",RES_hhdet_tes!S84/RES_hhdet_fec!S84)</f>
        <v>1</v>
      </c>
      <c r="T84" s="111">
        <f>IF(RES_hhdet_tes!T84=0,"",RES_hhdet_tes!T84/RES_hhdet_fec!T84)</f>
        <v>1</v>
      </c>
      <c r="U84" s="111">
        <f>IF(RES_hhdet_tes!U84=0,"",RES_hhdet_tes!U84/RES_hhdet_fec!U84)</f>
        <v>1</v>
      </c>
      <c r="V84" s="111">
        <f>IF(RES_hhdet_tes!V84=0,"",RES_hhdet_tes!V84/RES_hhdet_fec!V84)</f>
        <v>1</v>
      </c>
      <c r="W84" s="111">
        <f>IF(RES_hhdet_tes!W84=0,"",RES_hhdet_tes!W84/RES_hhdet_fec!W84)</f>
        <v>1</v>
      </c>
      <c r="X84" s="111">
        <f>IF(RES_hhdet_tes!X84=0,"",RES_hhdet_tes!X84/RES_hhdet_fec!X84)</f>
        <v>1</v>
      </c>
      <c r="Y84" s="111">
        <f>IF(RES_hhdet_tes!Y84=0,"",RES_hhdet_tes!Y84/RES_hhdet_fec!Y84)</f>
        <v>1</v>
      </c>
      <c r="DA84" s="63" t="s">
        <v>1985</v>
      </c>
    </row>
    <row r="85" spans="1:105" ht="12.95" customHeight="1" x14ac:dyDescent="0.25">
      <c r="A85" s="121" t="s">
        <v>92</v>
      </c>
      <c r="B85" s="124">
        <f>IF(RES_hhdet_tes!B85=0,"",RES_hhdet_tes!B85/RES_hhdet_fec!B85)</f>
        <v>1.8018528038532917</v>
      </c>
      <c r="C85" s="124">
        <f>IF(RES_hhdet_tes!C85=0,"",RES_hhdet_tes!C85/RES_hhdet_fec!C85)</f>
        <v>1.9045783930568065</v>
      </c>
      <c r="D85" s="124">
        <f>IF(RES_hhdet_tes!D85=0,"",RES_hhdet_tes!D85/RES_hhdet_fec!D85)</f>
        <v>2.0298115344755794</v>
      </c>
      <c r="E85" s="124">
        <f>IF(RES_hhdet_tes!E85=0,"",RES_hhdet_tes!E85/RES_hhdet_fec!E85)</f>
        <v>2.2689980420148372</v>
      </c>
      <c r="F85" s="124">
        <f>IF(RES_hhdet_tes!F85=0,"",RES_hhdet_tes!F85/RES_hhdet_fec!F85)</f>
        <v>2.5066061282352572</v>
      </c>
      <c r="G85" s="124">
        <f>IF(RES_hhdet_tes!G85=0,"",RES_hhdet_tes!G85/RES_hhdet_fec!G85)</f>
        <v>2.7310524505044085</v>
      </c>
      <c r="H85" s="124">
        <f>IF(RES_hhdet_tes!H85=0,"",RES_hhdet_tes!H85/RES_hhdet_fec!H85)</f>
        <v>2.9001844848743774</v>
      </c>
      <c r="I85" s="124">
        <f>IF(RES_hhdet_tes!I85=0,"",RES_hhdet_tes!I85/RES_hhdet_fec!I85)</f>
        <v>3.0289276467154407</v>
      </c>
      <c r="J85" s="124">
        <f>IF(RES_hhdet_tes!J85=0,"",RES_hhdet_tes!J85/RES_hhdet_fec!J85)</f>
        <v>3.1199468957641341</v>
      </c>
      <c r="K85" s="124">
        <f>IF(RES_hhdet_tes!K85=0,"",RES_hhdet_tes!K85/RES_hhdet_fec!K85)</f>
        <v>3.2022296886252981</v>
      </c>
      <c r="L85" s="124">
        <f>IF(RES_hhdet_tes!L85=0,"",RES_hhdet_tes!L85/RES_hhdet_fec!L85)</f>
        <v>3.2682684538863844</v>
      </c>
      <c r="M85" s="124">
        <f>IF(RES_hhdet_tes!M85=0,"",RES_hhdet_tes!M85/RES_hhdet_fec!M85)</f>
        <v>3.3408523615925358</v>
      </c>
      <c r="N85" s="124">
        <f>IF(RES_hhdet_tes!N85=0,"",RES_hhdet_tes!N85/RES_hhdet_fec!N85)</f>
        <v>3.4446560242807811</v>
      </c>
      <c r="O85" s="124">
        <f>IF(RES_hhdet_tes!O85=0,"",RES_hhdet_tes!O85/RES_hhdet_fec!O85)</f>
        <v>3.5641527939907305</v>
      </c>
      <c r="P85" s="124">
        <f>IF(RES_hhdet_tes!P85=0,"",RES_hhdet_tes!P85/RES_hhdet_fec!P85)</f>
        <v>3.6838266472061494</v>
      </c>
      <c r="Q85" s="124">
        <f>IF(RES_hhdet_tes!Q85=0,"",RES_hhdet_tes!Q85/RES_hhdet_fec!Q85)</f>
        <v>3.8570040277554125</v>
      </c>
      <c r="R85" s="124">
        <f>IF(RES_hhdet_tes!R85=0,"",RES_hhdet_tes!R85/RES_hhdet_fec!R85)</f>
        <v>4.0593245504396798</v>
      </c>
      <c r="S85" s="124">
        <f>IF(RES_hhdet_tes!S85=0,"",RES_hhdet_tes!S85/RES_hhdet_fec!S85)</f>
        <v>4.206474812994367</v>
      </c>
      <c r="T85" s="124">
        <f>IF(RES_hhdet_tes!T85=0,"",RES_hhdet_tes!T85/RES_hhdet_fec!T85)</f>
        <v>4.2933068837906667</v>
      </c>
      <c r="U85" s="124">
        <f>IF(RES_hhdet_tes!U85=0,"",RES_hhdet_tes!U85/RES_hhdet_fec!U85)</f>
        <v>4.3517955046522552</v>
      </c>
      <c r="V85" s="124">
        <f>IF(RES_hhdet_tes!V85=0,"",RES_hhdet_tes!V85/RES_hhdet_fec!V85)</f>
        <v>4.397602498198216</v>
      </c>
      <c r="W85" s="124">
        <f>IF(RES_hhdet_tes!W85=0,"",RES_hhdet_tes!W85/RES_hhdet_fec!W85)</f>
        <v>4.4305181944041703</v>
      </c>
      <c r="X85" s="124">
        <f>IF(RES_hhdet_tes!X85=0,"",RES_hhdet_tes!X85/RES_hhdet_fec!X85)</f>
        <v>4.4544484894948244</v>
      </c>
      <c r="Y85" s="124">
        <f>IF(RES_hhdet_tes!Y85=0,"",RES_hhdet_tes!Y85/RES_hhdet_fec!Y85)</f>
        <v>4.4849536898708973</v>
      </c>
      <c r="DA85" s="130" t="s">
        <v>1986</v>
      </c>
    </row>
    <row r="86" spans="1:105" ht="12" customHeight="1" x14ac:dyDescent="0.25">
      <c r="A86" s="97" t="s">
        <v>53</v>
      </c>
      <c r="B86" s="111">
        <f>IF(RES_hhdet_tes!B86=0,"",RES_hhdet_tes!B86/RES_hhdet_fec!B86)</f>
        <v>1.8018528038532917</v>
      </c>
      <c r="C86" s="111">
        <f>IF(RES_hhdet_tes!C86=0,"",RES_hhdet_tes!C86/RES_hhdet_fec!C86)</f>
        <v>1.9045783930568065</v>
      </c>
      <c r="D86" s="111">
        <f>IF(RES_hhdet_tes!D86=0,"",RES_hhdet_tes!D86/RES_hhdet_fec!D86)</f>
        <v>2.0298115344755794</v>
      </c>
      <c r="E86" s="111">
        <f>IF(RES_hhdet_tes!E86=0,"",RES_hhdet_tes!E86/RES_hhdet_fec!E86)</f>
        <v>2.2689980420148372</v>
      </c>
      <c r="F86" s="111">
        <f>IF(RES_hhdet_tes!F86=0,"",RES_hhdet_tes!F86/RES_hhdet_fec!F86)</f>
        <v>2.5066061282352572</v>
      </c>
      <c r="G86" s="111">
        <f>IF(RES_hhdet_tes!G86=0,"",RES_hhdet_tes!G86/RES_hhdet_fec!G86)</f>
        <v>2.7310524505044085</v>
      </c>
      <c r="H86" s="111">
        <f>IF(RES_hhdet_tes!H86=0,"",RES_hhdet_tes!H86/RES_hhdet_fec!H86)</f>
        <v>2.9001844848743774</v>
      </c>
      <c r="I86" s="111">
        <f>IF(RES_hhdet_tes!I86=0,"",RES_hhdet_tes!I86/RES_hhdet_fec!I86)</f>
        <v>3.0289276467154407</v>
      </c>
      <c r="J86" s="111">
        <f>IF(RES_hhdet_tes!J86=0,"",RES_hhdet_tes!J86/RES_hhdet_fec!J86)</f>
        <v>3.1199468957641341</v>
      </c>
      <c r="K86" s="111">
        <f>IF(RES_hhdet_tes!K86=0,"",RES_hhdet_tes!K86/RES_hhdet_fec!K86)</f>
        <v>3.2022296886252981</v>
      </c>
      <c r="L86" s="111">
        <f>IF(RES_hhdet_tes!L86=0,"",RES_hhdet_tes!L86/RES_hhdet_fec!L86)</f>
        <v>3.2682684538863844</v>
      </c>
      <c r="M86" s="111">
        <f>IF(RES_hhdet_tes!M86=0,"",RES_hhdet_tes!M86/RES_hhdet_fec!M86)</f>
        <v>3.3408523615925358</v>
      </c>
      <c r="N86" s="111">
        <f>IF(RES_hhdet_tes!N86=0,"",RES_hhdet_tes!N86/RES_hhdet_fec!N86)</f>
        <v>3.4446560242807811</v>
      </c>
      <c r="O86" s="111">
        <f>IF(RES_hhdet_tes!O86=0,"",RES_hhdet_tes!O86/RES_hhdet_fec!O86)</f>
        <v>3.5641527939907305</v>
      </c>
      <c r="P86" s="111">
        <f>IF(RES_hhdet_tes!P86=0,"",RES_hhdet_tes!P86/RES_hhdet_fec!P86)</f>
        <v>3.6838266472061494</v>
      </c>
      <c r="Q86" s="111">
        <f>IF(RES_hhdet_tes!Q86=0,"",RES_hhdet_tes!Q86/RES_hhdet_fec!Q86)</f>
        <v>3.8570040277554125</v>
      </c>
      <c r="R86" s="111">
        <f>IF(RES_hhdet_tes!R86=0,"",RES_hhdet_tes!R86/RES_hhdet_fec!R86)</f>
        <v>4.0593245504396798</v>
      </c>
      <c r="S86" s="111">
        <f>IF(RES_hhdet_tes!S86=0,"",RES_hhdet_tes!S86/RES_hhdet_fec!S86)</f>
        <v>4.206474812994367</v>
      </c>
      <c r="T86" s="111">
        <f>IF(RES_hhdet_tes!T86=0,"",RES_hhdet_tes!T86/RES_hhdet_fec!T86)</f>
        <v>4.2933068837906667</v>
      </c>
      <c r="U86" s="111">
        <f>IF(RES_hhdet_tes!U86=0,"",RES_hhdet_tes!U86/RES_hhdet_fec!U86)</f>
        <v>4.3517955046522552</v>
      </c>
      <c r="V86" s="111">
        <f>IF(RES_hhdet_tes!V86=0,"",RES_hhdet_tes!V86/RES_hhdet_fec!V86)</f>
        <v>4.397602498198216</v>
      </c>
      <c r="W86" s="111">
        <f>IF(RES_hhdet_tes!W86=0,"",RES_hhdet_tes!W86/RES_hhdet_fec!W86)</f>
        <v>4.4305181944041703</v>
      </c>
      <c r="X86" s="111">
        <f>IF(RES_hhdet_tes!X86=0,"",RES_hhdet_tes!X86/RES_hhdet_fec!X86)</f>
        <v>4.4544484894948244</v>
      </c>
      <c r="Y86" s="111">
        <f>IF(RES_hhdet_tes!Y86=0,"",RES_hhdet_tes!Y86/RES_hhdet_fec!Y86)</f>
        <v>4.4849536898708973</v>
      </c>
      <c r="DA86" s="63" t="s">
        <v>1987</v>
      </c>
    </row>
    <row r="87" spans="1:105" ht="12" customHeight="1" x14ac:dyDescent="0.25">
      <c r="A87" s="121" t="s">
        <v>55</v>
      </c>
      <c r="B87" s="124">
        <f>IF(RES_hhdet_tes!B87=0,"",RES_hhdet_tes!B87/RES_hhdet_fec!B87)</f>
        <v>0.79509490974373653</v>
      </c>
      <c r="C87" s="124">
        <f>IF(RES_hhdet_tes!C87=0,"",RES_hhdet_tes!C87/RES_hhdet_fec!C87)</f>
        <v>0.80515795921296096</v>
      </c>
      <c r="D87" s="124">
        <f>IF(RES_hhdet_tes!D87=0,"",RES_hhdet_tes!D87/RES_hhdet_fec!D87)</f>
        <v>0.77192384204896258</v>
      </c>
      <c r="E87" s="124">
        <f>IF(RES_hhdet_tes!E87=0,"",RES_hhdet_tes!E87/RES_hhdet_fec!E87)</f>
        <v>0.74942150951661035</v>
      </c>
      <c r="F87" s="124">
        <f>IF(RES_hhdet_tes!F87=0,"",RES_hhdet_tes!F87/RES_hhdet_fec!F87)</f>
        <v>0.76369914640803327</v>
      </c>
      <c r="G87" s="124">
        <f>IF(RES_hhdet_tes!G87=0,"",RES_hhdet_tes!G87/RES_hhdet_fec!G87)</f>
        <v>0.74079026300198292</v>
      </c>
      <c r="H87" s="124">
        <f>IF(RES_hhdet_tes!H87=0,"",RES_hhdet_tes!H87/RES_hhdet_fec!H87)</f>
        <v>0.75445147474224206</v>
      </c>
      <c r="I87" s="124">
        <f>IF(RES_hhdet_tes!I87=0,"",RES_hhdet_tes!I87/RES_hhdet_fec!I87)</f>
        <v>0.78866569657979813</v>
      </c>
      <c r="J87" s="124">
        <f>IF(RES_hhdet_tes!J87=0,"",RES_hhdet_tes!J87/RES_hhdet_fec!J87)</f>
        <v>0.79558507647675969</v>
      </c>
      <c r="K87" s="124">
        <f>IF(RES_hhdet_tes!K87=0,"",RES_hhdet_tes!K87/RES_hhdet_fec!K87)</f>
        <v>0.79752550727307348</v>
      </c>
      <c r="L87" s="124">
        <f>IF(RES_hhdet_tes!L87=0,"",RES_hhdet_tes!L87/RES_hhdet_fec!L87)</f>
        <v>0.81403771090796295</v>
      </c>
      <c r="M87" s="124">
        <f>IF(RES_hhdet_tes!M87=0,"",RES_hhdet_tes!M87/RES_hhdet_fec!M87)</f>
        <v>0.81526418352544727</v>
      </c>
      <c r="N87" s="124">
        <f>IF(RES_hhdet_tes!N87=0,"",RES_hhdet_tes!N87/RES_hhdet_fec!N87)</f>
        <v>0.85158094088567793</v>
      </c>
      <c r="O87" s="124">
        <f>IF(RES_hhdet_tes!O87=0,"",RES_hhdet_tes!O87/RES_hhdet_fec!O87)</f>
        <v>0.91488477607186758</v>
      </c>
      <c r="P87" s="124">
        <f>IF(RES_hhdet_tes!P87=0,"",RES_hhdet_tes!P87/RES_hhdet_fec!P87)</f>
        <v>0.92549358329601161</v>
      </c>
      <c r="Q87" s="124">
        <f>IF(RES_hhdet_tes!Q87=0,"",RES_hhdet_tes!Q87/RES_hhdet_fec!Q87)</f>
        <v>0.91464100536904047</v>
      </c>
      <c r="R87" s="124">
        <f>IF(RES_hhdet_tes!R87=0,"",RES_hhdet_tes!R87/RES_hhdet_fec!R87)</f>
        <v>0.90962148826293032</v>
      </c>
      <c r="S87" s="124">
        <f>IF(RES_hhdet_tes!S87=0,"",RES_hhdet_tes!S87/RES_hhdet_fec!S87)</f>
        <v>0.89281957839053849</v>
      </c>
      <c r="T87" s="124">
        <f>IF(RES_hhdet_tes!T87=0,"",RES_hhdet_tes!T87/RES_hhdet_fec!T87)</f>
        <v>0.91102220657023059</v>
      </c>
      <c r="U87" s="124">
        <f>IF(RES_hhdet_tes!U87=0,"",RES_hhdet_tes!U87/RES_hhdet_fec!U87)</f>
        <v>0.92496835658230603</v>
      </c>
      <c r="V87" s="124">
        <f>IF(RES_hhdet_tes!V87=0,"",RES_hhdet_tes!V87/RES_hhdet_fec!V87)</f>
        <v>0.92262993663205228</v>
      </c>
      <c r="W87" s="124">
        <f>IF(RES_hhdet_tes!W87=0,"",RES_hhdet_tes!W87/RES_hhdet_fec!W87)</f>
        <v>0.92529049783769501</v>
      </c>
      <c r="X87" s="124">
        <f>IF(RES_hhdet_tes!X87=0,"",RES_hhdet_tes!X87/RES_hhdet_fec!X87)</f>
        <v>0.93544626020317678</v>
      </c>
      <c r="Y87" s="124">
        <f>IF(RES_hhdet_tes!Y87=0,"",RES_hhdet_tes!Y87/RES_hhdet_fec!Y87)</f>
        <v>0.95152368001170107</v>
      </c>
      <c r="DA87" s="130" t="s">
        <v>1988</v>
      </c>
    </row>
    <row r="88" spans="1:105" ht="12" customHeight="1" x14ac:dyDescent="0.25">
      <c r="A88" s="97" t="s">
        <v>132</v>
      </c>
      <c r="B88" s="111">
        <f>IF(RES_hhdet_tes!B88=0,"",RES_hhdet_tes!B88/RES_hhdet_fec!B88)</f>
        <v>0.44106226448142233</v>
      </c>
      <c r="C88" s="111">
        <f>IF(RES_hhdet_tes!C88=0,"",RES_hhdet_tes!C88/RES_hhdet_fec!C88)</f>
        <v>0.4543715705138538</v>
      </c>
      <c r="D88" s="111">
        <f>IF(RES_hhdet_tes!D88=0,"",RES_hhdet_tes!D88/RES_hhdet_fec!D88)</f>
        <v>0.48048473422749582</v>
      </c>
      <c r="E88" s="111">
        <f>IF(RES_hhdet_tes!E88=0,"",RES_hhdet_tes!E88/RES_hhdet_fec!E88)</f>
        <v>0.50324503329022297</v>
      </c>
      <c r="F88" s="111">
        <f>IF(RES_hhdet_tes!F88=0,"",RES_hhdet_tes!F88/RES_hhdet_fec!F88)</f>
        <v>0.52985856798352227</v>
      </c>
      <c r="G88" s="111">
        <f>IF(RES_hhdet_tes!G88=0,"",RES_hhdet_tes!G88/RES_hhdet_fec!G88)</f>
        <v>0.55201937422370473</v>
      </c>
      <c r="H88" s="111">
        <f>IF(RES_hhdet_tes!H88=0,"",RES_hhdet_tes!H88/RES_hhdet_fec!H88)</f>
        <v>0.57457230595512532</v>
      </c>
      <c r="I88" s="111">
        <f>IF(RES_hhdet_tes!I88=0,"",RES_hhdet_tes!I88/RES_hhdet_fec!I88)</f>
        <v>0.59374898086537353</v>
      </c>
      <c r="J88" s="111">
        <f>IF(RES_hhdet_tes!J88=0,"",RES_hhdet_tes!J88/RES_hhdet_fec!J88)</f>
        <v>0.6084163444329489</v>
      </c>
      <c r="K88" s="111">
        <f>IF(RES_hhdet_tes!K88=0,"",RES_hhdet_tes!K88/RES_hhdet_fec!K88)</f>
        <v>0.6180549099065672</v>
      </c>
      <c r="L88" s="111">
        <f>IF(RES_hhdet_tes!L88=0,"",RES_hhdet_tes!L88/RES_hhdet_fec!L88)</f>
        <v>0.62362206299433143</v>
      </c>
      <c r="M88" s="111">
        <f>IF(RES_hhdet_tes!M88=0,"",RES_hhdet_tes!M88/RES_hhdet_fec!M88)</f>
        <v>0.62916328438595814</v>
      </c>
      <c r="N88" s="111">
        <f>IF(RES_hhdet_tes!N88=0,"",RES_hhdet_tes!N88/RES_hhdet_fec!N88)</f>
        <v>0.63744989277386455</v>
      </c>
      <c r="O88" s="111">
        <f>IF(RES_hhdet_tes!O88=0,"",RES_hhdet_tes!O88/RES_hhdet_fec!O88)</f>
        <v>0.64134645439069082</v>
      </c>
      <c r="P88" s="111">
        <f>IF(RES_hhdet_tes!P88=0,"",RES_hhdet_tes!P88/RES_hhdet_fec!P88)</f>
        <v>0.64134800239945255</v>
      </c>
      <c r="Q88" s="111">
        <f>IF(RES_hhdet_tes!Q88=0,"",RES_hhdet_tes!Q88/RES_hhdet_fec!Q88)</f>
        <v>0.64650803106002963</v>
      </c>
      <c r="R88" s="111">
        <f>IF(RES_hhdet_tes!R88=0,"",RES_hhdet_tes!R88/RES_hhdet_fec!R88)</f>
        <v>0.65338094379024381</v>
      </c>
      <c r="S88" s="111">
        <f>IF(RES_hhdet_tes!S88=0,"",RES_hhdet_tes!S88/RES_hhdet_fec!S88)</f>
        <v>0.66381343274525528</v>
      </c>
      <c r="T88" s="111">
        <f>IF(RES_hhdet_tes!T88=0,"",RES_hhdet_tes!T88/RES_hhdet_fec!T88)</f>
        <v>0.67685202965064506</v>
      </c>
      <c r="U88" s="111">
        <f>IF(RES_hhdet_tes!U88=0,"",RES_hhdet_tes!U88/RES_hhdet_fec!U88)</f>
        <v>0.68795020071048374</v>
      </c>
      <c r="V88" s="111">
        <f>IF(RES_hhdet_tes!V88=0,"",RES_hhdet_tes!V88/RES_hhdet_fec!V88)</f>
        <v>0.70318481548982625</v>
      </c>
      <c r="W88" s="111">
        <f>IF(RES_hhdet_tes!W88=0,"",RES_hhdet_tes!W88/RES_hhdet_fec!W88)</f>
        <v>0.71830444907716473</v>
      </c>
      <c r="X88" s="111">
        <f>IF(RES_hhdet_tes!X88=0,"",RES_hhdet_tes!X88/RES_hhdet_fec!X88)</f>
        <v>0.73268065242130398</v>
      </c>
      <c r="Y88" s="111">
        <f>IF(RES_hhdet_tes!Y88=0,"",RES_hhdet_tes!Y88/RES_hhdet_fec!Y88)</f>
        <v>0.7416012546012748</v>
      </c>
      <c r="DA88" s="63" t="s">
        <v>1989</v>
      </c>
    </row>
    <row r="89" spans="1:105" ht="12" customHeight="1" x14ac:dyDescent="0.25">
      <c r="A89" s="97" t="s">
        <v>131</v>
      </c>
      <c r="B89" s="111">
        <f>IF(RES_hhdet_tes!B89=0,"",RES_hhdet_tes!B89/RES_hhdet_fec!B89)</f>
        <v>0.87394871113164763</v>
      </c>
      <c r="C89" s="111">
        <f>IF(RES_hhdet_tes!C89=0,"",RES_hhdet_tes!C89/RES_hhdet_fec!C89)</f>
        <v>0.8562770927694161</v>
      </c>
      <c r="D89" s="111">
        <f>IF(RES_hhdet_tes!D89=0,"",RES_hhdet_tes!D89/RES_hhdet_fec!D89)</f>
        <v>0.79753260729439601</v>
      </c>
      <c r="E89" s="111">
        <f>IF(RES_hhdet_tes!E89=0,"",RES_hhdet_tes!E89/RES_hhdet_fec!E89)</f>
        <v>0.76664646441121209</v>
      </c>
      <c r="F89" s="111">
        <f>IF(RES_hhdet_tes!F89=0,"",RES_hhdet_tes!F89/RES_hhdet_fec!F89)</f>
        <v>0.94499750404014404</v>
      </c>
      <c r="G89" s="111">
        <f>IF(RES_hhdet_tes!G89=0,"",RES_hhdet_tes!G89/RES_hhdet_fec!G89)</f>
        <v>0.80377835247579388</v>
      </c>
      <c r="H89" s="111">
        <f>IF(RES_hhdet_tes!H89=0,"",RES_hhdet_tes!H89/RES_hhdet_fec!H89)</f>
        <v>0.9916165322060726</v>
      </c>
      <c r="I89" s="111">
        <f>IF(RES_hhdet_tes!I89=0,"",RES_hhdet_tes!I89/RES_hhdet_fec!I89)</f>
        <v>0.99294078720219314</v>
      </c>
      <c r="J89" s="111">
        <f>IF(RES_hhdet_tes!J89=0,"",RES_hhdet_tes!J89/RES_hhdet_fec!J89)</f>
        <v>0.88127623963922375</v>
      </c>
      <c r="K89" s="111">
        <f>IF(RES_hhdet_tes!K89=0,"",RES_hhdet_tes!K89/RES_hhdet_fec!K89)</f>
        <v>0.88077639520436624</v>
      </c>
      <c r="L89" s="111">
        <f>IF(RES_hhdet_tes!L89=0,"",RES_hhdet_tes!L89/RES_hhdet_fec!L89)</f>
        <v>0.91109465648364785</v>
      </c>
      <c r="M89" s="111">
        <f>IF(RES_hhdet_tes!M89=0,"",RES_hhdet_tes!M89/RES_hhdet_fec!M89)</f>
        <v>0.91194421476031473</v>
      </c>
      <c r="N89" s="111">
        <f>IF(RES_hhdet_tes!N89=0,"",RES_hhdet_tes!N89/RES_hhdet_fec!N89)</f>
        <v>0.93866127385659137</v>
      </c>
      <c r="O89" s="111">
        <f>IF(RES_hhdet_tes!O89=0,"",RES_hhdet_tes!O89/RES_hhdet_fec!O89)</f>
        <v>0.95697672684486834</v>
      </c>
      <c r="P89" s="111">
        <f>IF(RES_hhdet_tes!P89=0,"",RES_hhdet_tes!P89/RES_hhdet_fec!P89)</f>
        <v>0.98193200159170824</v>
      </c>
      <c r="Q89" s="111">
        <f>IF(RES_hhdet_tes!Q89=0,"",RES_hhdet_tes!Q89/RES_hhdet_fec!Q89)</f>
        <v>0.90651810401554767</v>
      </c>
      <c r="R89" s="111">
        <f>IF(RES_hhdet_tes!R89=0,"",RES_hhdet_tes!R89/RES_hhdet_fec!R89)</f>
        <v>0.87917945506356265</v>
      </c>
      <c r="S89" s="111">
        <f>IF(RES_hhdet_tes!S89=0,"",RES_hhdet_tes!S89/RES_hhdet_fec!S89)</f>
        <v>0.84796439741978724</v>
      </c>
      <c r="T89" s="111">
        <f>IF(RES_hhdet_tes!T89=0,"",RES_hhdet_tes!T89/RES_hhdet_fec!T89)</f>
        <v>0.86861017863042955</v>
      </c>
      <c r="U89" s="111">
        <f>IF(RES_hhdet_tes!U89=0,"",RES_hhdet_tes!U89/RES_hhdet_fec!U89)</f>
        <v>0.89129250501559321</v>
      </c>
      <c r="V89" s="111">
        <f>IF(RES_hhdet_tes!V89=0,"",RES_hhdet_tes!V89/RES_hhdet_fec!V89)</f>
        <v>0.88393465656695436</v>
      </c>
      <c r="W89" s="111">
        <f>IF(RES_hhdet_tes!W89=0,"",RES_hhdet_tes!W89/RES_hhdet_fec!W89)</f>
        <v>0.90033145787887037</v>
      </c>
      <c r="X89" s="111">
        <f>IF(RES_hhdet_tes!X89=0,"",RES_hhdet_tes!X89/RES_hhdet_fec!X89)</f>
        <v>0.94377191003852579</v>
      </c>
      <c r="Y89" s="111">
        <f>IF(RES_hhdet_tes!Y89=0,"",RES_hhdet_tes!Y89/RES_hhdet_fec!Y89)</f>
        <v>0.99579056949851819</v>
      </c>
      <c r="DA89" s="63" t="s">
        <v>1990</v>
      </c>
    </row>
    <row r="90" spans="1:105" ht="12" customHeight="1" x14ac:dyDescent="0.25">
      <c r="A90" s="100" t="s">
        <v>199</v>
      </c>
      <c r="B90" s="112">
        <f>IF(RES_hhdet_tes!B90=0,"",RES_hhdet_tes!B90/RES_hhdet_fec!B90)</f>
        <v>0.44106226448142233</v>
      </c>
      <c r="C90" s="112">
        <f>IF(RES_hhdet_tes!C90=0,"",RES_hhdet_tes!C90/RES_hhdet_fec!C90)</f>
        <v>0.47441355074612551</v>
      </c>
      <c r="D90" s="112">
        <f>IF(RES_hhdet_tes!D90=0,"",RES_hhdet_tes!D90/RES_hhdet_fec!D90)</f>
        <v>0.47441355074612546</v>
      </c>
      <c r="E90" s="112">
        <f>IF(RES_hhdet_tes!E90=0,"",RES_hhdet_tes!E90/RES_hhdet_fec!E90)</f>
        <v>0.47441355074612557</v>
      </c>
      <c r="F90" s="112">
        <f>IF(RES_hhdet_tes!F90=0,"",RES_hhdet_tes!F90/RES_hhdet_fec!F90)</f>
        <v>0.49305492790416511</v>
      </c>
      <c r="G90" s="112">
        <f>IF(RES_hhdet_tes!G90=0,"",RES_hhdet_tes!G90/RES_hhdet_fec!G90)</f>
        <v>0.52553258665022207</v>
      </c>
      <c r="H90" s="112">
        <f>IF(RES_hhdet_tes!H90=0,"",RES_hhdet_tes!H90/RES_hhdet_fec!H90)</f>
        <v>0.52553258665022207</v>
      </c>
      <c r="I90" s="112">
        <f>IF(RES_hhdet_tes!I90=0,"",RES_hhdet_tes!I90/RES_hhdet_fec!I90)</f>
        <v>0.57245241231124788</v>
      </c>
      <c r="J90" s="112">
        <f>IF(RES_hhdet_tes!J90=0,"",RES_hhdet_tes!J90/RES_hhdet_fec!J90)</f>
        <v>0.61147169537536361</v>
      </c>
      <c r="K90" s="112">
        <f>IF(RES_hhdet_tes!K90=0,"",RES_hhdet_tes!K90/RES_hhdet_fec!K90)</f>
        <v>0.61964289275799678</v>
      </c>
      <c r="L90" s="112">
        <f>IF(RES_hhdet_tes!L90=0,"",RES_hhdet_tes!L90/RES_hhdet_fec!L90)</f>
        <v>0.63403215024435444</v>
      </c>
      <c r="M90" s="112">
        <f>IF(RES_hhdet_tes!M90=0,"",RES_hhdet_tes!M90/RES_hhdet_fec!M90)</f>
        <v>0.63403215024435422</v>
      </c>
      <c r="N90" s="112">
        <f>IF(RES_hhdet_tes!N90=0,"",RES_hhdet_tes!N90/RES_hhdet_fec!N90)</f>
        <v>0.65115819738194047</v>
      </c>
      <c r="O90" s="112">
        <f>IF(RES_hhdet_tes!O90=0,"",RES_hhdet_tes!O90/RES_hhdet_fec!O90)</f>
        <v>0.68246093584464129</v>
      </c>
      <c r="P90" s="112">
        <f>IF(RES_hhdet_tes!P90=0,"",RES_hhdet_tes!P90/RES_hhdet_fec!P90)</f>
        <v>0.68459785419412</v>
      </c>
      <c r="Q90" s="112">
        <f>IF(RES_hhdet_tes!Q90=0,"",RES_hhdet_tes!Q90/RES_hhdet_fec!Q90)</f>
        <v>0.68459785419412011</v>
      </c>
      <c r="R90" s="112">
        <f>IF(RES_hhdet_tes!R90=0,"",RES_hhdet_tes!R90/RES_hhdet_fec!R90)</f>
        <v>0.68459785419412</v>
      </c>
      <c r="S90" s="112">
        <f>IF(RES_hhdet_tes!S90=0,"",RES_hhdet_tes!S90/RES_hhdet_fec!S90)</f>
        <v>0.68504956794828586</v>
      </c>
      <c r="T90" s="112">
        <f>IF(RES_hhdet_tes!T90=0,"",RES_hhdet_tes!T90/RES_hhdet_fec!T90)</f>
        <v>0.6850495679482862</v>
      </c>
      <c r="U90" s="112">
        <f>IF(RES_hhdet_tes!U90=0,"",RES_hhdet_tes!U90/RES_hhdet_fec!U90)</f>
        <v>0.68552000453280837</v>
      </c>
      <c r="V90" s="112">
        <f>IF(RES_hhdet_tes!V90=0,"",RES_hhdet_tes!V90/RES_hhdet_fec!V90)</f>
        <v>0.68659644009242304</v>
      </c>
      <c r="W90" s="112">
        <f>IF(RES_hhdet_tes!W90=0,"",RES_hhdet_tes!W90/RES_hhdet_fec!W90)</f>
        <v>0.68908741446176003</v>
      </c>
      <c r="X90" s="112">
        <f>IF(RES_hhdet_tes!X90=0,"",RES_hhdet_tes!X90/RES_hhdet_fec!X90)</f>
        <v>0.6907394152083397</v>
      </c>
      <c r="Y90" s="112">
        <f>IF(RES_hhdet_tes!Y90=0,"",RES_hhdet_tes!Y90/RES_hhdet_fec!Y90)</f>
        <v>0.70005577100049421</v>
      </c>
      <c r="DA90" s="131" t="s">
        <v>1991</v>
      </c>
    </row>
    <row r="91" spans="1:105" ht="12" customHeight="1" x14ac:dyDescent="0.25">
      <c r="A91" s="103" t="s">
        <v>52</v>
      </c>
      <c r="B91" s="113">
        <f>IF(RES_hhdet_tes!B91=0,"",RES_hhdet_tes!B91/RES_hhdet_fec!B91)</f>
        <v>1</v>
      </c>
      <c r="C91" s="113">
        <f>IF(RES_hhdet_tes!C91=0,"",RES_hhdet_tes!C91/RES_hhdet_fec!C91)</f>
        <v>1</v>
      </c>
      <c r="D91" s="113">
        <f>IF(RES_hhdet_tes!D91=0,"",RES_hhdet_tes!D91/RES_hhdet_fec!D91)</f>
        <v>1</v>
      </c>
      <c r="E91" s="113">
        <f>IF(RES_hhdet_tes!E91=0,"",RES_hhdet_tes!E91/RES_hhdet_fec!E91)</f>
        <v>1</v>
      </c>
      <c r="F91" s="113">
        <f>IF(RES_hhdet_tes!F91=0,"",RES_hhdet_tes!F91/RES_hhdet_fec!F91)</f>
        <v>1</v>
      </c>
      <c r="G91" s="113">
        <f>IF(RES_hhdet_tes!G91=0,"",RES_hhdet_tes!G91/RES_hhdet_fec!G91)</f>
        <v>1</v>
      </c>
      <c r="H91" s="113">
        <f>IF(RES_hhdet_tes!H91=0,"",RES_hhdet_tes!H91/RES_hhdet_fec!H91)</f>
        <v>1</v>
      </c>
      <c r="I91" s="113">
        <f>IF(RES_hhdet_tes!I91=0,"",RES_hhdet_tes!I91/RES_hhdet_fec!I91)</f>
        <v>1</v>
      </c>
      <c r="J91" s="113">
        <f>IF(RES_hhdet_tes!J91=0,"",RES_hhdet_tes!J91/RES_hhdet_fec!J91)</f>
        <v>1</v>
      </c>
      <c r="K91" s="113">
        <f>IF(RES_hhdet_tes!K91=0,"",RES_hhdet_tes!K91/RES_hhdet_fec!K91)</f>
        <v>1</v>
      </c>
      <c r="L91" s="113">
        <f>IF(RES_hhdet_tes!L91=0,"",RES_hhdet_tes!L91/RES_hhdet_fec!L91)</f>
        <v>1</v>
      </c>
      <c r="M91" s="113">
        <f>IF(RES_hhdet_tes!M91=0,"",RES_hhdet_tes!M91/RES_hhdet_fec!M91)</f>
        <v>1</v>
      </c>
      <c r="N91" s="113">
        <f>IF(RES_hhdet_tes!N91=0,"",RES_hhdet_tes!N91/RES_hhdet_fec!N91)</f>
        <v>1</v>
      </c>
      <c r="O91" s="113">
        <f>IF(RES_hhdet_tes!O91=0,"",RES_hhdet_tes!O91/RES_hhdet_fec!O91)</f>
        <v>1</v>
      </c>
      <c r="P91" s="113">
        <f>IF(RES_hhdet_tes!P91=0,"",RES_hhdet_tes!P91/RES_hhdet_fec!P91)</f>
        <v>1</v>
      </c>
      <c r="Q91" s="113">
        <f>IF(RES_hhdet_tes!Q91=0,"",RES_hhdet_tes!Q91/RES_hhdet_fec!Q91)</f>
        <v>1</v>
      </c>
      <c r="R91" s="113">
        <f>IF(RES_hhdet_tes!R91=0,"",RES_hhdet_tes!R91/RES_hhdet_fec!R91)</f>
        <v>1</v>
      </c>
      <c r="S91" s="113">
        <f>IF(RES_hhdet_tes!S91=0,"",RES_hhdet_tes!S91/RES_hhdet_fec!S91)</f>
        <v>1</v>
      </c>
      <c r="T91" s="113">
        <f>IF(RES_hhdet_tes!T91=0,"",RES_hhdet_tes!T91/RES_hhdet_fec!T91)</f>
        <v>1</v>
      </c>
      <c r="U91" s="113">
        <f>IF(RES_hhdet_tes!U91=0,"",RES_hhdet_tes!U91/RES_hhdet_fec!U91)</f>
        <v>1</v>
      </c>
      <c r="V91" s="113">
        <f>IF(RES_hhdet_tes!V91=0,"",RES_hhdet_tes!V91/RES_hhdet_fec!V91)</f>
        <v>1</v>
      </c>
      <c r="W91" s="113">
        <f>IF(RES_hhdet_tes!W91=0,"",RES_hhdet_tes!W91/RES_hhdet_fec!W91)</f>
        <v>1</v>
      </c>
      <c r="X91" s="113">
        <f>IF(RES_hhdet_tes!X91=0,"",RES_hhdet_tes!X91/RES_hhdet_fec!X91)</f>
        <v>1</v>
      </c>
      <c r="Y91" s="113">
        <f>IF(RES_hhdet_tes!Y91=0,"",RES_hhdet_tes!Y91/RES_hhdet_fec!Y91)</f>
        <v>1</v>
      </c>
      <c r="DA91" s="132" t="s">
        <v>1992</v>
      </c>
    </row>
    <row r="92" spans="1:105" ht="12" customHeight="1" x14ac:dyDescent="0.25">
      <c r="A92" s="106" t="s">
        <v>124</v>
      </c>
      <c r="B92" s="112">
        <f>IF(RES_hhdet_tes!B92=0,"",RES_hhdet_tes!B92/RES_hhdet_fec!B92)</f>
        <v>0.41569897284856322</v>
      </c>
      <c r="C92" s="112">
        <f>IF(RES_hhdet_tes!C92=0,"",RES_hhdet_tes!C92/RES_hhdet_fec!C92)</f>
        <v>0.41852058979201917</v>
      </c>
      <c r="D92" s="112">
        <f>IF(RES_hhdet_tes!D92=0,"",RES_hhdet_tes!D92/RES_hhdet_fec!D92)</f>
        <v>0.42125229970069478</v>
      </c>
      <c r="E92" s="112">
        <f>IF(RES_hhdet_tes!E92=0,"",RES_hhdet_tes!E92/RES_hhdet_fec!E92)</f>
        <v>0.42478542118235463</v>
      </c>
      <c r="F92" s="112">
        <f>IF(RES_hhdet_tes!F92=0,"",RES_hhdet_tes!F92/RES_hhdet_fec!F92)</f>
        <v>0.42919200997867463</v>
      </c>
      <c r="G92" s="112">
        <f>IF(RES_hhdet_tes!G92=0,"",RES_hhdet_tes!G92/RES_hhdet_fec!G92)</f>
        <v>0.43461798937358415</v>
      </c>
      <c r="H92" s="112">
        <f>IF(RES_hhdet_tes!H92=0,"",RES_hhdet_tes!H92/RES_hhdet_fec!H92)</f>
        <v>0.4409499218615463</v>
      </c>
      <c r="I92" s="112">
        <f>IF(RES_hhdet_tes!I92=0,"",RES_hhdet_tes!I92/RES_hhdet_fec!I92)</f>
        <v>0.44367954739239884</v>
      </c>
      <c r="J92" s="112">
        <f>IF(RES_hhdet_tes!J92=0,"",RES_hhdet_tes!J92/RES_hhdet_fec!J92)</f>
        <v>0.44609898369442519</v>
      </c>
      <c r="K92" s="112">
        <f>IF(RES_hhdet_tes!K92=0,"",RES_hhdet_tes!K92/RES_hhdet_fec!K92)</f>
        <v>0.44876236477650872</v>
      </c>
      <c r="L92" s="112">
        <f>IF(RES_hhdet_tes!L92=0,"",RES_hhdet_tes!L92/RES_hhdet_fec!L92)</f>
        <v>0.45085355255113985</v>
      </c>
      <c r="M92" s="112">
        <f>IF(RES_hhdet_tes!M92=0,"",RES_hhdet_tes!M92/RES_hhdet_fec!M92)</f>
        <v>0.4552122382729647</v>
      </c>
      <c r="N92" s="112">
        <f>IF(RES_hhdet_tes!N92=0,"",RES_hhdet_tes!N92/RES_hhdet_fec!N92)</f>
        <v>0.46363252725733733</v>
      </c>
      <c r="O92" s="112">
        <f>IF(RES_hhdet_tes!O92=0,"",RES_hhdet_tes!O92/RES_hhdet_fec!O92)</f>
        <v>0.47127917302235167</v>
      </c>
      <c r="P92" s="112">
        <f>IF(RES_hhdet_tes!P92=0,"",RES_hhdet_tes!P92/RES_hhdet_fec!P92)</f>
        <v>0.48854761497939642</v>
      </c>
      <c r="Q92" s="112">
        <f>IF(RES_hhdet_tes!Q92=0,"",RES_hhdet_tes!Q92/RES_hhdet_fec!Q92)</f>
        <v>0.5156361472554668</v>
      </c>
      <c r="R92" s="112">
        <f>IF(RES_hhdet_tes!R92=0,"",RES_hhdet_tes!R92/RES_hhdet_fec!R92)</f>
        <v>0.54012002558699412</v>
      </c>
      <c r="S92" s="112">
        <f>IF(RES_hhdet_tes!S92=0,"",RES_hhdet_tes!S92/RES_hhdet_fec!S92)</f>
        <v>0.56091733466829408</v>
      </c>
      <c r="T92" s="112">
        <f>IF(RES_hhdet_tes!T92=0,"",RES_hhdet_tes!T92/RES_hhdet_fec!T92)</f>
        <v>0.57568150920494365</v>
      </c>
      <c r="U92" s="112">
        <f>IF(RES_hhdet_tes!U92=0,"",RES_hhdet_tes!U92/RES_hhdet_fec!U92)</f>
        <v>0.59392144696791038</v>
      </c>
      <c r="V92" s="112">
        <f>IF(RES_hhdet_tes!V92=0,"",RES_hhdet_tes!V92/RES_hhdet_fec!V92)</f>
        <v>0.61305920195039032</v>
      </c>
      <c r="W92" s="112">
        <f>IF(RES_hhdet_tes!W92=0,"",RES_hhdet_tes!W92/RES_hhdet_fec!W92)</f>
        <v>0.62882947968607783</v>
      </c>
      <c r="X92" s="112">
        <f>IF(RES_hhdet_tes!X92=0,"",RES_hhdet_tes!X92/RES_hhdet_fec!X92)</f>
        <v>0.64306221981339984</v>
      </c>
      <c r="Y92" s="112">
        <f>IF(RES_hhdet_tes!Y92=0,"",RES_hhdet_tes!Y92/RES_hhdet_fec!Y92)</f>
        <v>0.65376587098458006</v>
      </c>
      <c r="DA92" s="131" t="s">
        <v>1993</v>
      </c>
    </row>
    <row r="93" spans="1:105" ht="12" customHeight="1" x14ac:dyDescent="0.25">
      <c r="A93" s="107" t="s">
        <v>123</v>
      </c>
      <c r="B93" s="113">
        <f>IF(RES_hhdet_tes!B93=0,"",RES_hhdet_tes!B93/RES_hhdet_fec!B93)</f>
        <v>0.83482834390661254</v>
      </c>
      <c r="C93" s="113">
        <f>IF(RES_hhdet_tes!C93=0,"",RES_hhdet_tes!C93/RES_hhdet_fec!C93)</f>
        <v>0.84209252008926194</v>
      </c>
      <c r="D93" s="113">
        <f>IF(RES_hhdet_tes!D93=0,"",RES_hhdet_tes!D93/RES_hhdet_fec!D93)</f>
        <v>0.75529209512725304</v>
      </c>
      <c r="E93" s="113">
        <f>IF(RES_hhdet_tes!E93=0,"",RES_hhdet_tes!E93/RES_hhdet_fec!E93)</f>
        <v>0.71825198498073706</v>
      </c>
      <c r="F93" s="113">
        <f>IF(RES_hhdet_tes!F93=0,"",RES_hhdet_tes!F93/RES_hhdet_fec!F93)</f>
        <v>0.74653493550259098</v>
      </c>
      <c r="G93" s="113">
        <f>IF(RES_hhdet_tes!G93=0,"",RES_hhdet_tes!G93/RES_hhdet_fec!G93)</f>
        <v>0.72051839924896599</v>
      </c>
      <c r="H93" s="113">
        <f>IF(RES_hhdet_tes!H93=0,"",RES_hhdet_tes!H93/RES_hhdet_fec!H93)</f>
        <v>0.75547199255848974</v>
      </c>
      <c r="I93" s="113">
        <f>IF(RES_hhdet_tes!I93=0,"",RES_hhdet_tes!I93/RES_hhdet_fec!I93)</f>
        <v>0.79859595633281744</v>
      </c>
      <c r="J93" s="113">
        <f>IF(RES_hhdet_tes!J93=0,"",RES_hhdet_tes!J93/RES_hhdet_fec!J93)</f>
        <v>0.79884999061480244</v>
      </c>
      <c r="K93" s="113">
        <f>IF(RES_hhdet_tes!K93=0,"",RES_hhdet_tes!K93/RES_hhdet_fec!K93)</f>
        <v>0.80045734864411378</v>
      </c>
      <c r="L93" s="113">
        <f>IF(RES_hhdet_tes!L93=0,"",RES_hhdet_tes!L93/RES_hhdet_fec!L93)</f>
        <v>0.82271448057392338</v>
      </c>
      <c r="M93" s="113">
        <f>IF(RES_hhdet_tes!M93=0,"",RES_hhdet_tes!M93/RES_hhdet_fec!M93)</f>
        <v>0.82466950781642556</v>
      </c>
      <c r="N93" s="113">
        <f>IF(RES_hhdet_tes!N93=0,"",RES_hhdet_tes!N93/RES_hhdet_fec!N93)</f>
        <v>0.88202308233702276</v>
      </c>
      <c r="O93" s="113">
        <f>IF(RES_hhdet_tes!O93=0,"",RES_hhdet_tes!O93/RES_hhdet_fec!O93)</f>
        <v>0.9289345706505544</v>
      </c>
      <c r="P93" s="113">
        <f>IF(RES_hhdet_tes!P93=0,"",RES_hhdet_tes!P93/RES_hhdet_fec!P93)</f>
        <v>0.93226898852111295</v>
      </c>
      <c r="Q93" s="113">
        <f>IF(RES_hhdet_tes!Q93=0,"",RES_hhdet_tes!Q93/RES_hhdet_fec!Q93)</f>
        <v>0.82197338498001271</v>
      </c>
      <c r="R93" s="113">
        <f>IF(RES_hhdet_tes!R93=0,"",RES_hhdet_tes!R93/RES_hhdet_fec!R93)</f>
        <v>0.79692677633476472</v>
      </c>
      <c r="S93" s="113">
        <f>IF(RES_hhdet_tes!S93=0,"",RES_hhdet_tes!S93/RES_hhdet_fec!S93)</f>
        <v>0.7637605439104076</v>
      </c>
      <c r="T93" s="113">
        <f>IF(RES_hhdet_tes!T93=0,"",RES_hhdet_tes!T93/RES_hhdet_fec!T93)</f>
        <v>0.82858954548793062</v>
      </c>
      <c r="U93" s="113">
        <f>IF(RES_hhdet_tes!U93=0,"",RES_hhdet_tes!U93/RES_hhdet_fec!U93)</f>
        <v>0.93240284330275991</v>
      </c>
      <c r="V93" s="113">
        <f>IF(RES_hhdet_tes!V93=0,"",RES_hhdet_tes!V93/RES_hhdet_fec!V93)</f>
        <v>0.97156840744769579</v>
      </c>
      <c r="W93" s="113">
        <f>IF(RES_hhdet_tes!W93=0,"",RES_hhdet_tes!W93/RES_hhdet_fec!W93)</f>
        <v>0.95537381927844178</v>
      </c>
      <c r="X93" s="113">
        <f>IF(RES_hhdet_tes!X93=0,"",RES_hhdet_tes!X93/RES_hhdet_fec!X93)</f>
        <v>0.96414106871757166</v>
      </c>
      <c r="Y93" s="113">
        <f>IF(RES_hhdet_tes!Y93=0,"",RES_hhdet_tes!Y93/RES_hhdet_fec!Y93)</f>
        <v>0.97925454980724447</v>
      </c>
      <c r="DA93" s="132" t="s">
        <v>1994</v>
      </c>
    </row>
    <row r="94" spans="1:105" ht="12" customHeight="1" x14ac:dyDescent="0.25">
      <c r="A94" s="108" t="s">
        <v>50</v>
      </c>
      <c r="B94" s="111">
        <f>IF(RES_hhdet_tes!B94=0,"",RES_hhdet_tes!B94/RES_hhdet_fec!B94)</f>
        <v>0.41569897284856322</v>
      </c>
      <c r="C94" s="111">
        <f>IF(RES_hhdet_tes!C94=0,"",RES_hhdet_tes!C94/RES_hhdet_fec!C94)</f>
        <v>0.42074253794082178</v>
      </c>
      <c r="D94" s="111">
        <f>IF(RES_hhdet_tes!D94=0,"",RES_hhdet_tes!D94/RES_hhdet_fec!D94)</f>
        <v>0.42167289712009454</v>
      </c>
      <c r="E94" s="111">
        <f>IF(RES_hhdet_tes!E94=0,"",RES_hhdet_tes!E94/RES_hhdet_fec!E94)</f>
        <v>0.42263208198334973</v>
      </c>
      <c r="F94" s="111">
        <f>IF(RES_hhdet_tes!F94=0,"",RES_hhdet_tes!F94/RES_hhdet_fec!F94)</f>
        <v>0.42395819941358109</v>
      </c>
      <c r="G94" s="111">
        <f>IF(RES_hhdet_tes!G94=0,"",RES_hhdet_tes!G94/RES_hhdet_fec!G94)</f>
        <v>0.4259116006107333</v>
      </c>
      <c r="H94" s="111">
        <f>IF(RES_hhdet_tes!H94=0,"",RES_hhdet_tes!H94/RES_hhdet_fec!H94)</f>
        <v>0.44134533276899118</v>
      </c>
      <c r="I94" s="111">
        <f>IF(RES_hhdet_tes!I94=0,"",RES_hhdet_tes!I94/RES_hhdet_fec!I94)</f>
        <v>0.44556584551301626</v>
      </c>
      <c r="J94" s="111">
        <f>IF(RES_hhdet_tes!J94=0,"",RES_hhdet_tes!J94/RES_hhdet_fec!J94)</f>
        <v>0.44825475409263366</v>
      </c>
      <c r="K94" s="111">
        <f>IF(RES_hhdet_tes!K94=0,"",RES_hhdet_tes!K94/RES_hhdet_fec!K94)</f>
        <v>0.4502524904234283</v>
      </c>
      <c r="L94" s="111">
        <f>IF(RES_hhdet_tes!L94=0,"",RES_hhdet_tes!L94/RES_hhdet_fec!L94)</f>
        <v>0.45074244554071774</v>
      </c>
      <c r="M94" s="111">
        <f>IF(RES_hhdet_tes!M94=0,"",RES_hhdet_tes!M94/RES_hhdet_fec!M94)</f>
        <v>0.45163913040450365</v>
      </c>
      <c r="N94" s="111">
        <f>IF(RES_hhdet_tes!N94=0,"",RES_hhdet_tes!N94/RES_hhdet_fec!N94)</f>
        <v>0.46604025553688966</v>
      </c>
      <c r="O94" s="111">
        <f>IF(RES_hhdet_tes!O94=0,"",RES_hhdet_tes!O94/RES_hhdet_fec!O94)</f>
        <v>0.50627555183678186</v>
      </c>
      <c r="P94" s="111">
        <f>IF(RES_hhdet_tes!P94=0,"",RES_hhdet_tes!P94/RES_hhdet_fec!P94)</f>
        <v>0.5243379957446862</v>
      </c>
      <c r="Q94" s="111">
        <f>IF(RES_hhdet_tes!Q94=0,"",RES_hhdet_tes!Q94/RES_hhdet_fec!Q94)</f>
        <v>0.52684074362204014</v>
      </c>
      <c r="R94" s="111">
        <f>IF(RES_hhdet_tes!R94=0,"",RES_hhdet_tes!R94/RES_hhdet_fec!R94)</f>
        <v>0.52884491965150415</v>
      </c>
      <c r="S94" s="111">
        <f>IF(RES_hhdet_tes!S94=0,"",RES_hhdet_tes!S94/RES_hhdet_fec!S94)</f>
        <v>0.53020061482718717</v>
      </c>
      <c r="T94" s="111">
        <f>IF(RES_hhdet_tes!T94=0,"",RES_hhdet_tes!T94/RES_hhdet_fec!T94)</f>
        <v>0.53122224111265059</v>
      </c>
      <c r="U94" s="111">
        <f>IF(RES_hhdet_tes!U94=0,"",RES_hhdet_tes!U94/RES_hhdet_fec!U94)</f>
        <v>0.53343855822270281</v>
      </c>
      <c r="V94" s="111">
        <f>IF(RES_hhdet_tes!V94=0,"",RES_hhdet_tes!V94/RES_hhdet_fec!V94)</f>
        <v>0.55314736688259403</v>
      </c>
      <c r="W94" s="111">
        <f>IF(RES_hhdet_tes!W94=0,"",RES_hhdet_tes!W94/RES_hhdet_fec!W94)</f>
        <v>0.6354511453627496</v>
      </c>
      <c r="X94" s="111">
        <f>IF(RES_hhdet_tes!X94=0,"",RES_hhdet_tes!X94/RES_hhdet_fec!X94)</f>
        <v>0.66640431157928637</v>
      </c>
      <c r="Y94" s="111">
        <f>IF(RES_hhdet_tes!Y94=0,"",RES_hhdet_tes!Y94/RES_hhdet_fec!Y94)</f>
        <v>0.66760854732255526</v>
      </c>
      <c r="DA94" s="63" t="s">
        <v>1995</v>
      </c>
    </row>
    <row r="95" spans="1:105" ht="12" customHeight="1" x14ac:dyDescent="0.25">
      <c r="A95" s="108" t="s">
        <v>52</v>
      </c>
      <c r="B95" s="111">
        <f>IF(RES_hhdet_tes!B95=0,"",RES_hhdet_tes!B95/RES_hhdet_fec!B95)</f>
        <v>1</v>
      </c>
      <c r="C95" s="111">
        <f>IF(RES_hhdet_tes!C95=0,"",RES_hhdet_tes!C95/RES_hhdet_fec!C95)</f>
        <v>1</v>
      </c>
      <c r="D95" s="111">
        <f>IF(RES_hhdet_tes!D95=0,"",RES_hhdet_tes!D95/RES_hhdet_fec!D95)</f>
        <v>1</v>
      </c>
      <c r="E95" s="111">
        <f>IF(RES_hhdet_tes!E95=0,"",RES_hhdet_tes!E95/RES_hhdet_fec!E95)</f>
        <v>1</v>
      </c>
      <c r="F95" s="111">
        <f>IF(RES_hhdet_tes!F95=0,"",RES_hhdet_tes!F95/RES_hhdet_fec!F95)</f>
        <v>1</v>
      </c>
      <c r="G95" s="111">
        <f>IF(RES_hhdet_tes!G95=0,"",RES_hhdet_tes!G95/RES_hhdet_fec!G95)</f>
        <v>1</v>
      </c>
      <c r="H95" s="111">
        <f>IF(RES_hhdet_tes!H95=0,"",RES_hhdet_tes!H95/RES_hhdet_fec!H95)</f>
        <v>1</v>
      </c>
      <c r="I95" s="111">
        <f>IF(RES_hhdet_tes!I95=0,"",RES_hhdet_tes!I95/RES_hhdet_fec!I95)</f>
        <v>1</v>
      </c>
      <c r="J95" s="111">
        <f>IF(RES_hhdet_tes!J95=0,"",RES_hhdet_tes!J95/RES_hhdet_fec!J95)</f>
        <v>1</v>
      </c>
      <c r="K95" s="111">
        <f>IF(RES_hhdet_tes!K95=0,"",RES_hhdet_tes!K95/RES_hhdet_fec!K95)</f>
        <v>1</v>
      </c>
      <c r="L95" s="111">
        <f>IF(RES_hhdet_tes!L95=0,"",RES_hhdet_tes!L95/RES_hhdet_fec!L95)</f>
        <v>1</v>
      </c>
      <c r="M95" s="111">
        <f>IF(RES_hhdet_tes!M95=0,"",RES_hhdet_tes!M95/RES_hhdet_fec!M95)</f>
        <v>1</v>
      </c>
      <c r="N95" s="111">
        <f>IF(RES_hhdet_tes!N95=0,"",RES_hhdet_tes!N95/RES_hhdet_fec!N95)</f>
        <v>1</v>
      </c>
      <c r="O95" s="111">
        <f>IF(RES_hhdet_tes!O95=0,"",RES_hhdet_tes!O95/RES_hhdet_fec!O95)</f>
        <v>1</v>
      </c>
      <c r="P95" s="111">
        <f>IF(RES_hhdet_tes!P95=0,"",RES_hhdet_tes!P95/RES_hhdet_fec!P95)</f>
        <v>1</v>
      </c>
      <c r="Q95" s="111">
        <f>IF(RES_hhdet_tes!Q95=0,"",RES_hhdet_tes!Q95/RES_hhdet_fec!Q95)</f>
        <v>1</v>
      </c>
      <c r="R95" s="111">
        <f>IF(RES_hhdet_tes!R95=0,"",RES_hhdet_tes!R95/RES_hhdet_fec!R95)</f>
        <v>1</v>
      </c>
      <c r="S95" s="111">
        <f>IF(RES_hhdet_tes!S95=0,"",RES_hhdet_tes!S95/RES_hhdet_fec!S95)</f>
        <v>1</v>
      </c>
      <c r="T95" s="111">
        <f>IF(RES_hhdet_tes!T95=0,"",RES_hhdet_tes!T95/RES_hhdet_fec!T95)</f>
        <v>1</v>
      </c>
      <c r="U95" s="111">
        <f>IF(RES_hhdet_tes!U95=0,"",RES_hhdet_tes!U95/RES_hhdet_fec!U95)</f>
        <v>1</v>
      </c>
      <c r="V95" s="111">
        <f>IF(RES_hhdet_tes!V95=0,"",RES_hhdet_tes!V95/RES_hhdet_fec!V95)</f>
        <v>1</v>
      </c>
      <c r="W95" s="111">
        <f>IF(RES_hhdet_tes!W95=0,"",RES_hhdet_tes!W95/RES_hhdet_fec!W95)</f>
        <v>1</v>
      </c>
      <c r="X95" s="111">
        <f>IF(RES_hhdet_tes!X95=0,"",RES_hhdet_tes!X95/RES_hhdet_fec!X95)</f>
        <v>1</v>
      </c>
      <c r="Y95" s="111">
        <f>IF(RES_hhdet_tes!Y95=0,"",RES_hhdet_tes!Y95/RES_hhdet_fec!Y95)</f>
        <v>1</v>
      </c>
      <c r="DA95" s="63" t="s">
        <v>1996</v>
      </c>
    </row>
    <row r="96" spans="1:105" ht="12" customHeight="1" x14ac:dyDescent="0.25">
      <c r="A96" s="106" t="s">
        <v>122</v>
      </c>
      <c r="B96" s="112">
        <f>IF(RES_hhdet_tes!B96=0,"",RES_hhdet_tes!B96/RES_hhdet_fec!B96)</f>
        <v>0.46896418226790826</v>
      </c>
      <c r="C96" s="112">
        <f>IF(RES_hhdet_tes!C96=0,"",RES_hhdet_tes!C96/RES_hhdet_fec!C96)</f>
        <v>0.47536977277514003</v>
      </c>
      <c r="D96" s="112">
        <f>IF(RES_hhdet_tes!D96=0,"",RES_hhdet_tes!D96/RES_hhdet_fec!D96)</f>
        <v>0.4758699202136254</v>
      </c>
      <c r="E96" s="112">
        <f>IF(RES_hhdet_tes!E96=0,"",RES_hhdet_tes!E96/RES_hhdet_fec!E96)</f>
        <v>0.4771478844104648</v>
      </c>
      <c r="F96" s="112">
        <f>IF(RES_hhdet_tes!F96=0,"",RES_hhdet_tes!F96/RES_hhdet_fec!F96)</f>
        <v>0.47798232559427867</v>
      </c>
      <c r="G96" s="112">
        <f>IF(RES_hhdet_tes!G96=0,"",RES_hhdet_tes!G96/RES_hhdet_fec!G96)</f>
        <v>0.48029247704989364</v>
      </c>
      <c r="H96" s="112">
        <f>IF(RES_hhdet_tes!H96=0,"",RES_hhdet_tes!H96/RES_hhdet_fec!H96)</f>
        <v>0.49116214301678301</v>
      </c>
      <c r="I96" s="112">
        <f>IF(RES_hhdet_tes!I96=0,"",RES_hhdet_tes!I96/RES_hhdet_fec!I96)</f>
        <v>0.49247816799251953</v>
      </c>
      <c r="J96" s="112">
        <f>IF(RES_hhdet_tes!J96=0,"",RES_hhdet_tes!J96/RES_hhdet_fec!J96)</f>
        <v>0.49247816799251953</v>
      </c>
      <c r="K96" s="112">
        <f>IF(RES_hhdet_tes!K96=0,"",RES_hhdet_tes!K96/RES_hhdet_fec!K96)</f>
        <v>0.49438915552690682</v>
      </c>
      <c r="L96" s="112">
        <f>IF(RES_hhdet_tes!L96=0,"",RES_hhdet_tes!L96/RES_hhdet_fec!L96)</f>
        <v>0.49442248859947191</v>
      </c>
      <c r="M96" s="112">
        <f>IF(RES_hhdet_tes!M96=0,"",RES_hhdet_tes!M96/RES_hhdet_fec!M96)</f>
        <v>0.49462454841460018</v>
      </c>
      <c r="N96" s="112">
        <f>IF(RES_hhdet_tes!N96=0,"",RES_hhdet_tes!N96/RES_hhdet_fec!N96)</f>
        <v>0.49498837339041568</v>
      </c>
      <c r="O96" s="112">
        <f>IF(RES_hhdet_tes!O96=0,"",RES_hhdet_tes!O96/RES_hhdet_fec!O96)</f>
        <v>0.53570133003566156</v>
      </c>
      <c r="P96" s="112">
        <f>IF(RES_hhdet_tes!P96=0,"",RES_hhdet_tes!P96/RES_hhdet_fec!P96)</f>
        <v>0.54472807476868268</v>
      </c>
      <c r="Q96" s="112">
        <f>IF(RES_hhdet_tes!Q96=0,"",RES_hhdet_tes!Q96/RES_hhdet_fec!Q96)</f>
        <v>0.54483451058695842</v>
      </c>
      <c r="R96" s="112">
        <f>IF(RES_hhdet_tes!R96=0,"",RES_hhdet_tes!R96/RES_hhdet_fec!R96)</f>
        <v>0.54499065902169241</v>
      </c>
      <c r="S96" s="112">
        <f>IF(RES_hhdet_tes!S96=0,"",RES_hhdet_tes!S96/RES_hhdet_fec!S96)</f>
        <v>0.54522690860181877</v>
      </c>
      <c r="T96" s="112">
        <f>IF(RES_hhdet_tes!T96=0,"",RES_hhdet_tes!T96/RES_hhdet_fec!T96)</f>
        <v>0.54559610686063575</v>
      </c>
      <c r="U96" s="112">
        <f>IF(RES_hhdet_tes!U96=0,"",RES_hhdet_tes!U96/RES_hhdet_fec!U96)</f>
        <v>0.55765397798066652</v>
      </c>
      <c r="V96" s="112">
        <f>IF(RES_hhdet_tes!V96=0,"",RES_hhdet_tes!V96/RES_hhdet_fec!V96)</f>
        <v>0.56372341375513602</v>
      </c>
      <c r="W96" s="112">
        <f>IF(RES_hhdet_tes!W96=0,"",RES_hhdet_tes!W96/RES_hhdet_fec!W96)</f>
        <v>0.64399840832542132</v>
      </c>
      <c r="X96" s="112">
        <f>IF(RES_hhdet_tes!X96=0,"",RES_hhdet_tes!X96/RES_hhdet_fec!X96)</f>
        <v>0.65192071348059843</v>
      </c>
      <c r="Y96" s="112">
        <f>IF(RES_hhdet_tes!Y96=0,"",RES_hhdet_tes!Y96/RES_hhdet_fec!Y96)</f>
        <v>0.65615646385505866</v>
      </c>
      <c r="DA96" s="131" t="s">
        <v>1997</v>
      </c>
    </row>
    <row r="97" spans="1:105" ht="12" customHeight="1" x14ac:dyDescent="0.25">
      <c r="A97" s="107" t="s">
        <v>121</v>
      </c>
      <c r="B97" s="113">
        <f>IF(RES_hhdet_tes!B97=0,"",RES_hhdet_tes!B97/RES_hhdet_fec!B97)</f>
        <v>0.85985770532035244</v>
      </c>
      <c r="C97" s="113">
        <f>IF(RES_hhdet_tes!C97=0,"",RES_hhdet_tes!C97/RES_hhdet_fec!C97)</f>
        <v>0.87226957681672768</v>
      </c>
      <c r="D97" s="113">
        <f>IF(RES_hhdet_tes!D97=0,"",RES_hhdet_tes!D97/RES_hhdet_fec!D97)</f>
        <v>0.82347346830946377</v>
      </c>
      <c r="E97" s="113">
        <f>IF(RES_hhdet_tes!E97=0,"",RES_hhdet_tes!E97/RES_hhdet_fec!E97)</f>
        <v>0.78964664117843164</v>
      </c>
      <c r="F97" s="113">
        <f>IF(RES_hhdet_tes!F97=0,"",RES_hhdet_tes!F97/RES_hhdet_fec!F97)</f>
        <v>0.79946195703909795</v>
      </c>
      <c r="G97" s="113">
        <f>IF(RES_hhdet_tes!G97=0,"",RES_hhdet_tes!G97/RES_hhdet_fec!G97)</f>
        <v>0.77011161789817295</v>
      </c>
      <c r="H97" s="113">
        <f>IF(RES_hhdet_tes!H97=0,"",RES_hhdet_tes!H97/RES_hhdet_fec!H97)</f>
        <v>0.78914292614306869</v>
      </c>
      <c r="I97" s="113">
        <f>IF(RES_hhdet_tes!I97=0,"",RES_hhdet_tes!I97/RES_hhdet_fec!I97)</f>
        <v>0.81995388028369609</v>
      </c>
      <c r="J97" s="113">
        <f>IF(RES_hhdet_tes!J97=0,"",RES_hhdet_tes!J97/RES_hhdet_fec!J97)</f>
        <v>0.82684324244577057</v>
      </c>
      <c r="K97" s="113">
        <f>IF(RES_hhdet_tes!K97=0,"",RES_hhdet_tes!K97/RES_hhdet_fec!K97)</f>
        <v>0.82767023401488327</v>
      </c>
      <c r="L97" s="113">
        <f>IF(RES_hhdet_tes!L97=0,"",RES_hhdet_tes!L97/RES_hhdet_fec!L97)</f>
        <v>0.8443060574175093</v>
      </c>
      <c r="M97" s="113">
        <f>IF(RES_hhdet_tes!M97=0,"",RES_hhdet_tes!M97/RES_hhdet_fec!M97)</f>
        <v>0.84349142041064251</v>
      </c>
      <c r="N97" s="113">
        <f>IF(RES_hhdet_tes!N97=0,"",RES_hhdet_tes!N97/RES_hhdet_fec!N97)</f>
        <v>0.88319932396521184</v>
      </c>
      <c r="O97" s="113">
        <f>IF(RES_hhdet_tes!O97=0,"",RES_hhdet_tes!O97/RES_hhdet_fec!O97)</f>
        <v>0.9672405785446575</v>
      </c>
      <c r="P97" s="113">
        <f>IF(RES_hhdet_tes!P97=0,"",RES_hhdet_tes!P97/RES_hhdet_fec!P97)</f>
        <v>0.98567969007781453</v>
      </c>
      <c r="Q97" s="113">
        <f>IF(RES_hhdet_tes!Q97=0,"",RES_hhdet_tes!Q97/RES_hhdet_fec!Q97)</f>
        <v>0.96427059442983076</v>
      </c>
      <c r="R97" s="113">
        <f>IF(RES_hhdet_tes!R97=0,"",RES_hhdet_tes!R97/RES_hhdet_fec!R97)</f>
        <v>0.95138498026106888</v>
      </c>
      <c r="S97" s="113">
        <f>IF(RES_hhdet_tes!S97=0,"",RES_hhdet_tes!S97/RES_hhdet_fec!S97)</f>
        <v>0.92552502720461072</v>
      </c>
      <c r="T97" s="113">
        <f>IF(RES_hhdet_tes!T97=0,"",RES_hhdet_tes!T97/RES_hhdet_fec!T97)</f>
        <v>0.94226043707224449</v>
      </c>
      <c r="U97" s="113">
        <f>IF(RES_hhdet_tes!U97=0,"",RES_hhdet_tes!U97/RES_hhdet_fec!U97)</f>
        <v>0.95504126622885421</v>
      </c>
      <c r="V97" s="113">
        <f>IF(RES_hhdet_tes!V97=0,"",RES_hhdet_tes!V97/RES_hhdet_fec!V97)</f>
        <v>0.94652423552685949</v>
      </c>
      <c r="W97" s="113">
        <f>IF(RES_hhdet_tes!W97=0,"",RES_hhdet_tes!W97/RES_hhdet_fec!W97)</f>
        <v>0.96109885477609647</v>
      </c>
      <c r="X97" s="113">
        <f>IF(RES_hhdet_tes!X97=0,"",RES_hhdet_tes!X97/RES_hhdet_fec!X97)</f>
        <v>0.97020256967593477</v>
      </c>
      <c r="Y97" s="113">
        <f>IF(RES_hhdet_tes!Y97=0,"",RES_hhdet_tes!Y97/RES_hhdet_fec!Y97)</f>
        <v>0.98817496247561165</v>
      </c>
      <c r="DA97" s="132" t="s">
        <v>1998</v>
      </c>
    </row>
    <row r="98" spans="1:105" ht="12" customHeight="1" x14ac:dyDescent="0.25">
      <c r="A98" s="108" t="s">
        <v>53</v>
      </c>
      <c r="B98" s="111">
        <f>IF(RES_hhdet_tes!B98=0,"",RES_hhdet_tes!B98/RES_hhdet_fec!B98)</f>
        <v>0.46896418226790826</v>
      </c>
      <c r="C98" s="111">
        <f>IF(RES_hhdet_tes!C98=0,"",RES_hhdet_tes!C98/RES_hhdet_fec!C98)</f>
        <v>0.47199315951081416</v>
      </c>
      <c r="D98" s="111">
        <f>IF(RES_hhdet_tes!D98=0,"",RES_hhdet_tes!D98/RES_hhdet_fec!D98)</f>
        <v>0.47550749568216444</v>
      </c>
      <c r="E98" s="111">
        <f>IF(RES_hhdet_tes!E98=0,"",RES_hhdet_tes!E98/RES_hhdet_fec!E98)</f>
        <v>0.4790960997082509</v>
      </c>
      <c r="F98" s="111">
        <f>IF(RES_hhdet_tes!F98=0,"",RES_hhdet_tes!F98/RES_hhdet_fec!F98)</f>
        <v>0.48294773941209157</v>
      </c>
      <c r="G98" s="111">
        <f>IF(RES_hhdet_tes!G98=0,"",RES_hhdet_tes!G98/RES_hhdet_fec!G98)</f>
        <v>0.4865077452738929</v>
      </c>
      <c r="H98" s="111">
        <f>IF(RES_hhdet_tes!H98=0,"",RES_hhdet_tes!H98/RES_hhdet_fec!H98)</f>
        <v>0.4897227583661124</v>
      </c>
      <c r="I98" s="111">
        <f>IF(RES_hhdet_tes!I98=0,"",RES_hhdet_tes!I98/RES_hhdet_fec!I98)</f>
        <v>0.4921021163262711</v>
      </c>
      <c r="J98" s="111">
        <f>IF(RES_hhdet_tes!J98=0,"",RES_hhdet_tes!J98/RES_hhdet_fec!J98)</f>
        <v>0.49409871981867032</v>
      </c>
      <c r="K98" s="111">
        <f>IF(RES_hhdet_tes!K98=0,"",RES_hhdet_tes!K98/RES_hhdet_fec!K98)</f>
        <v>0.49583702107318367</v>
      </c>
      <c r="L98" s="111">
        <f>IF(RES_hhdet_tes!L98=0,"",RES_hhdet_tes!L98/RES_hhdet_fec!L98)</f>
        <v>0.49716421035283026</v>
      </c>
      <c r="M98" s="111">
        <f>IF(RES_hhdet_tes!M98=0,"",RES_hhdet_tes!M98/RES_hhdet_fec!M98)</f>
        <v>0.49968492037524309</v>
      </c>
      <c r="N98" s="111">
        <f>IF(RES_hhdet_tes!N98=0,"",RES_hhdet_tes!N98/RES_hhdet_fec!N98)</f>
        <v>0.50414639829054275</v>
      </c>
      <c r="O98" s="111">
        <f>IF(RES_hhdet_tes!O98=0,"",RES_hhdet_tes!O98/RES_hhdet_fec!O98)</f>
        <v>0.51118581627947057</v>
      </c>
      <c r="P98" s="111">
        <f>IF(RES_hhdet_tes!P98=0,"",RES_hhdet_tes!P98/RES_hhdet_fec!P98)</f>
        <v>0.52069887557204919</v>
      </c>
      <c r="Q98" s="111">
        <f>IF(RES_hhdet_tes!Q98=0,"",RES_hhdet_tes!Q98/RES_hhdet_fec!Q98)</f>
        <v>0.53775851239636085</v>
      </c>
      <c r="R98" s="111">
        <f>IF(RES_hhdet_tes!R98=0,"",RES_hhdet_tes!R98/RES_hhdet_fec!R98)</f>
        <v>0.55346421439757465</v>
      </c>
      <c r="S98" s="111">
        <f>IF(RES_hhdet_tes!S98=0,"",RES_hhdet_tes!S98/RES_hhdet_fec!S98)</f>
        <v>0.5670520043389532</v>
      </c>
      <c r="T98" s="111">
        <f>IF(RES_hhdet_tes!T98=0,"",RES_hhdet_tes!T98/RES_hhdet_fec!T98)</f>
        <v>0.5769946642904199</v>
      </c>
      <c r="U98" s="111">
        <f>IF(RES_hhdet_tes!U98=0,"",RES_hhdet_tes!U98/RES_hhdet_fec!U98)</f>
        <v>0.5872985279582249</v>
      </c>
      <c r="V98" s="111">
        <f>IF(RES_hhdet_tes!V98=0,"",RES_hhdet_tes!V98/RES_hhdet_fec!V98)</f>
        <v>0.59967819843017489</v>
      </c>
      <c r="W98" s="111">
        <f>IF(RES_hhdet_tes!W98=0,"",RES_hhdet_tes!W98/RES_hhdet_fec!W98)</f>
        <v>0.61189815472216469</v>
      </c>
      <c r="X98" s="111">
        <f>IF(RES_hhdet_tes!X98=0,"",RES_hhdet_tes!X98/RES_hhdet_fec!X98)</f>
        <v>0.62639445047155273</v>
      </c>
      <c r="Y98" s="111">
        <f>IF(RES_hhdet_tes!Y98=0,"",RES_hhdet_tes!Y98/RES_hhdet_fec!Y98)</f>
        <v>0.64182490374468348</v>
      </c>
      <c r="DA98" s="63" t="s">
        <v>1999</v>
      </c>
    </row>
    <row r="99" spans="1:105" ht="12" customHeight="1" x14ac:dyDescent="0.25">
      <c r="A99" s="108" t="s">
        <v>52</v>
      </c>
      <c r="B99" s="111">
        <f>IF(RES_hhdet_tes!B99=0,"",RES_hhdet_tes!B99/RES_hhdet_fec!B99)</f>
        <v>1</v>
      </c>
      <c r="C99" s="111">
        <f>IF(RES_hhdet_tes!C99=0,"",RES_hhdet_tes!C99/RES_hhdet_fec!C99)</f>
        <v>1</v>
      </c>
      <c r="D99" s="111">
        <f>IF(RES_hhdet_tes!D99=0,"",RES_hhdet_tes!D99/RES_hhdet_fec!D99)</f>
        <v>1</v>
      </c>
      <c r="E99" s="111">
        <f>IF(RES_hhdet_tes!E99=0,"",RES_hhdet_tes!E99/RES_hhdet_fec!E99)</f>
        <v>1</v>
      </c>
      <c r="F99" s="111">
        <f>IF(RES_hhdet_tes!F99=0,"",RES_hhdet_tes!F99/RES_hhdet_fec!F99)</f>
        <v>1</v>
      </c>
      <c r="G99" s="111">
        <f>IF(RES_hhdet_tes!G99=0,"",RES_hhdet_tes!G99/RES_hhdet_fec!G99)</f>
        <v>1</v>
      </c>
      <c r="H99" s="111">
        <f>IF(RES_hhdet_tes!H99=0,"",RES_hhdet_tes!H99/RES_hhdet_fec!H99)</f>
        <v>1</v>
      </c>
      <c r="I99" s="111">
        <f>IF(RES_hhdet_tes!I99=0,"",RES_hhdet_tes!I99/RES_hhdet_fec!I99)</f>
        <v>1</v>
      </c>
      <c r="J99" s="111">
        <f>IF(RES_hhdet_tes!J99=0,"",RES_hhdet_tes!J99/RES_hhdet_fec!J99)</f>
        <v>1</v>
      </c>
      <c r="K99" s="111">
        <f>IF(RES_hhdet_tes!K99=0,"",RES_hhdet_tes!K99/RES_hhdet_fec!K99)</f>
        <v>1</v>
      </c>
      <c r="L99" s="111">
        <f>IF(RES_hhdet_tes!L99=0,"",RES_hhdet_tes!L99/RES_hhdet_fec!L99)</f>
        <v>1</v>
      </c>
      <c r="M99" s="111">
        <f>IF(RES_hhdet_tes!M99=0,"",RES_hhdet_tes!M99/RES_hhdet_fec!M99)</f>
        <v>1</v>
      </c>
      <c r="N99" s="111">
        <f>IF(RES_hhdet_tes!N99=0,"",RES_hhdet_tes!N99/RES_hhdet_fec!N99)</f>
        <v>1</v>
      </c>
      <c r="O99" s="111">
        <f>IF(RES_hhdet_tes!O99=0,"",RES_hhdet_tes!O99/RES_hhdet_fec!O99)</f>
        <v>1</v>
      </c>
      <c r="P99" s="111">
        <f>IF(RES_hhdet_tes!P99=0,"",RES_hhdet_tes!P99/RES_hhdet_fec!P99)</f>
        <v>1</v>
      </c>
      <c r="Q99" s="111">
        <f>IF(RES_hhdet_tes!Q99=0,"",RES_hhdet_tes!Q99/RES_hhdet_fec!Q99)</f>
        <v>1</v>
      </c>
      <c r="R99" s="111">
        <f>IF(RES_hhdet_tes!R99=0,"",RES_hhdet_tes!R99/RES_hhdet_fec!R99)</f>
        <v>1</v>
      </c>
      <c r="S99" s="111">
        <f>IF(RES_hhdet_tes!S99=0,"",RES_hhdet_tes!S99/RES_hhdet_fec!S99)</f>
        <v>1</v>
      </c>
      <c r="T99" s="111">
        <f>IF(RES_hhdet_tes!T99=0,"",RES_hhdet_tes!T99/RES_hhdet_fec!T99)</f>
        <v>1</v>
      </c>
      <c r="U99" s="111">
        <f>IF(RES_hhdet_tes!U99=0,"",RES_hhdet_tes!U99/RES_hhdet_fec!U99)</f>
        <v>1</v>
      </c>
      <c r="V99" s="111">
        <f>IF(RES_hhdet_tes!V99=0,"",RES_hhdet_tes!V99/RES_hhdet_fec!V99)</f>
        <v>1</v>
      </c>
      <c r="W99" s="111">
        <f>IF(RES_hhdet_tes!W99=0,"",RES_hhdet_tes!W99/RES_hhdet_fec!W99)</f>
        <v>1</v>
      </c>
      <c r="X99" s="111">
        <f>IF(RES_hhdet_tes!X99=0,"",RES_hhdet_tes!X99/RES_hhdet_fec!X99)</f>
        <v>1</v>
      </c>
      <c r="Y99" s="111">
        <f>IF(RES_hhdet_tes!Y99=0,"",RES_hhdet_tes!Y99/RES_hhdet_fec!Y99)</f>
        <v>1</v>
      </c>
      <c r="DA99" s="63" t="s">
        <v>2000</v>
      </c>
    </row>
    <row r="100" spans="1:105" ht="12" customHeight="1" x14ac:dyDescent="0.25">
      <c r="A100" s="121" t="s">
        <v>54</v>
      </c>
      <c r="B100" s="124">
        <f>IF(RES_hhdet_tes!B100=0,"",RES_hhdet_tes!B100/RES_hhdet_fec!B100)</f>
        <v>0.57916806880512783</v>
      </c>
      <c r="C100" s="124">
        <f>IF(RES_hhdet_tes!C100=0,"",RES_hhdet_tes!C100/RES_hhdet_fec!C100)</f>
        <v>0.58981211046041404</v>
      </c>
      <c r="D100" s="124">
        <f>IF(RES_hhdet_tes!D100=0,"",RES_hhdet_tes!D100/RES_hhdet_fec!D100)</f>
        <v>0.59614734695545568</v>
      </c>
      <c r="E100" s="124">
        <f>IF(RES_hhdet_tes!E100=0,"",RES_hhdet_tes!E100/RES_hhdet_fec!E100)</f>
        <v>0.59694004134524137</v>
      </c>
      <c r="F100" s="124">
        <f>IF(RES_hhdet_tes!F100=0,"",RES_hhdet_tes!F100/RES_hhdet_fec!F100)</f>
        <v>0.60280580032536379</v>
      </c>
      <c r="G100" s="124">
        <f>IF(RES_hhdet_tes!G100=0,"",RES_hhdet_tes!G100/RES_hhdet_fec!G100)</f>
        <v>0.60549519745077107</v>
      </c>
      <c r="H100" s="124">
        <f>IF(RES_hhdet_tes!H100=0,"",RES_hhdet_tes!H100/RES_hhdet_fec!H100)</f>
        <v>0.60680664789041228</v>
      </c>
      <c r="I100" s="124">
        <f>IF(RES_hhdet_tes!I100=0,"",RES_hhdet_tes!I100/RES_hhdet_fec!I100)</f>
        <v>0.60164618409659221</v>
      </c>
      <c r="J100" s="124">
        <f>IF(RES_hhdet_tes!J100=0,"",RES_hhdet_tes!J100/RES_hhdet_fec!J100)</f>
        <v>0.60207412598782328</v>
      </c>
      <c r="K100" s="124">
        <f>IF(RES_hhdet_tes!K100=0,"",RES_hhdet_tes!K100/RES_hhdet_fec!K100)</f>
        <v>0.60734494943382988</v>
      </c>
      <c r="L100" s="124">
        <f>IF(RES_hhdet_tes!L100=0,"",RES_hhdet_tes!L100/RES_hhdet_fec!L100)</f>
        <v>0.60737633642039868</v>
      </c>
      <c r="M100" s="124">
        <f>IF(RES_hhdet_tes!M100=0,"",RES_hhdet_tes!M100/RES_hhdet_fec!M100)</f>
        <v>0.61155273523119857</v>
      </c>
      <c r="N100" s="124">
        <f>IF(RES_hhdet_tes!N100=0,"",RES_hhdet_tes!N100/RES_hhdet_fec!N100)</f>
        <v>0.60255652575609986</v>
      </c>
      <c r="O100" s="124">
        <f>IF(RES_hhdet_tes!O100=0,"",RES_hhdet_tes!O100/RES_hhdet_fec!O100)</f>
        <v>0.6113355900047206</v>
      </c>
      <c r="P100" s="124">
        <f>IF(RES_hhdet_tes!P100=0,"",RES_hhdet_tes!P100/RES_hhdet_fec!P100)</f>
        <v>0.62783133055300988</v>
      </c>
      <c r="Q100" s="124">
        <f>IF(RES_hhdet_tes!Q100=0,"",RES_hhdet_tes!Q100/RES_hhdet_fec!Q100)</f>
        <v>0.62649271233371817</v>
      </c>
      <c r="R100" s="124">
        <f>IF(RES_hhdet_tes!R100=0,"",RES_hhdet_tes!R100/RES_hhdet_fec!R100)</f>
        <v>0.63127168508962916</v>
      </c>
      <c r="S100" s="124">
        <f>IF(RES_hhdet_tes!S100=0,"",RES_hhdet_tes!S100/RES_hhdet_fec!S100)</f>
        <v>0.64206246957710678</v>
      </c>
      <c r="T100" s="124">
        <f>IF(RES_hhdet_tes!T100=0,"",RES_hhdet_tes!T100/RES_hhdet_fec!T100)</f>
        <v>0.63894171357282237</v>
      </c>
      <c r="U100" s="124">
        <f>IF(RES_hhdet_tes!U100=0,"",RES_hhdet_tes!U100/RES_hhdet_fec!U100)</f>
        <v>0.65113816865827689</v>
      </c>
      <c r="V100" s="124">
        <f>IF(RES_hhdet_tes!V100=0,"",RES_hhdet_tes!V100/RES_hhdet_fec!V100)</f>
        <v>0.67009074578239824</v>
      </c>
      <c r="W100" s="124">
        <f>IF(RES_hhdet_tes!W100=0,"",RES_hhdet_tes!W100/RES_hhdet_fec!W100)</f>
        <v>0.67306190082371264</v>
      </c>
      <c r="X100" s="124">
        <f>IF(RES_hhdet_tes!X100=0,"",RES_hhdet_tes!X100/RES_hhdet_fec!X100)</f>
        <v>0.67631987899799262</v>
      </c>
      <c r="Y100" s="124">
        <f>IF(RES_hhdet_tes!Y100=0,"",RES_hhdet_tes!Y100/RES_hhdet_fec!Y100)</f>
        <v>0.66388294351317567</v>
      </c>
      <c r="DA100" s="130" t="s">
        <v>2001</v>
      </c>
    </row>
    <row r="101" spans="1:105" ht="12" customHeight="1" x14ac:dyDescent="0.25">
      <c r="A101" s="97" t="s">
        <v>202</v>
      </c>
      <c r="B101" s="111" t="str">
        <f>IF(RES_hhdet_tes!B101=0,"",RES_hhdet_tes!B101/RES_hhdet_fec!B101)</f>
        <v/>
      </c>
      <c r="C101" s="111" t="str">
        <f>IF(RES_hhdet_tes!C101=0,"",RES_hhdet_tes!C101/RES_hhdet_fec!C101)</f>
        <v/>
      </c>
      <c r="D101" s="111" t="str">
        <f>IF(RES_hhdet_tes!D101=0,"",RES_hhdet_tes!D101/RES_hhdet_fec!D101)</f>
        <v/>
      </c>
      <c r="E101" s="111" t="str">
        <f>IF(RES_hhdet_tes!E101=0,"",RES_hhdet_tes!E101/RES_hhdet_fec!E101)</f>
        <v/>
      </c>
      <c r="F101" s="111" t="str">
        <f>IF(RES_hhdet_tes!F101=0,"",RES_hhdet_tes!F101/RES_hhdet_fec!F101)</f>
        <v/>
      </c>
      <c r="G101" s="111" t="str">
        <f>IF(RES_hhdet_tes!G101=0,"",RES_hhdet_tes!G101/RES_hhdet_fec!G101)</f>
        <v/>
      </c>
      <c r="H101" s="111" t="str">
        <f>IF(RES_hhdet_tes!H101=0,"",RES_hhdet_tes!H101/RES_hhdet_fec!H101)</f>
        <v/>
      </c>
      <c r="I101" s="111" t="str">
        <f>IF(RES_hhdet_tes!I101=0,"",RES_hhdet_tes!I101/RES_hhdet_fec!I101)</f>
        <v/>
      </c>
      <c r="J101" s="111" t="str">
        <f>IF(RES_hhdet_tes!J101=0,"",RES_hhdet_tes!J101/RES_hhdet_fec!J101)</f>
        <v/>
      </c>
      <c r="K101" s="111" t="str">
        <f>IF(RES_hhdet_tes!K101=0,"",RES_hhdet_tes!K101/RES_hhdet_fec!K101)</f>
        <v/>
      </c>
      <c r="L101" s="111" t="str">
        <f>IF(RES_hhdet_tes!L101=0,"",RES_hhdet_tes!L101/RES_hhdet_fec!L101)</f>
        <v/>
      </c>
      <c r="M101" s="111" t="str">
        <f>IF(RES_hhdet_tes!M101=0,"",RES_hhdet_tes!M101/RES_hhdet_fec!M101)</f>
        <v/>
      </c>
      <c r="N101" s="111" t="str">
        <f>IF(RES_hhdet_tes!N101=0,"",RES_hhdet_tes!N101/RES_hhdet_fec!N101)</f>
        <v/>
      </c>
      <c r="O101" s="111" t="str">
        <f>IF(RES_hhdet_tes!O101=0,"",RES_hhdet_tes!O101/RES_hhdet_fec!O101)</f>
        <v/>
      </c>
      <c r="P101" s="111" t="str">
        <f>IF(RES_hhdet_tes!P101=0,"",RES_hhdet_tes!P101/RES_hhdet_fec!P101)</f>
        <v/>
      </c>
      <c r="Q101" s="111" t="str">
        <f>IF(RES_hhdet_tes!Q101=0,"",RES_hhdet_tes!Q101/RES_hhdet_fec!Q101)</f>
        <v/>
      </c>
      <c r="R101" s="111" t="str">
        <f>IF(RES_hhdet_tes!R101=0,"",RES_hhdet_tes!R101/RES_hhdet_fec!R101)</f>
        <v/>
      </c>
      <c r="S101" s="111" t="str">
        <f>IF(RES_hhdet_tes!S101=0,"",RES_hhdet_tes!S101/RES_hhdet_fec!S101)</f>
        <v/>
      </c>
      <c r="T101" s="111" t="str">
        <f>IF(RES_hhdet_tes!T101=0,"",RES_hhdet_tes!T101/RES_hhdet_fec!T101)</f>
        <v/>
      </c>
      <c r="U101" s="111" t="str">
        <f>IF(RES_hhdet_tes!U101=0,"",RES_hhdet_tes!U101/RES_hhdet_fec!U101)</f>
        <v/>
      </c>
      <c r="V101" s="111" t="str">
        <f>IF(RES_hhdet_tes!V101=0,"",RES_hhdet_tes!V101/RES_hhdet_fec!V101)</f>
        <v/>
      </c>
      <c r="W101" s="111" t="str">
        <f>IF(RES_hhdet_tes!W101=0,"",RES_hhdet_tes!W101/RES_hhdet_fec!W101)</f>
        <v/>
      </c>
      <c r="X101" s="111" t="str">
        <f>IF(RES_hhdet_tes!X101=0,"",RES_hhdet_tes!X101/RES_hhdet_fec!X101)</f>
        <v/>
      </c>
      <c r="Y101" s="111" t="str">
        <f>IF(RES_hhdet_tes!Y101=0,"",RES_hhdet_tes!Y101/RES_hhdet_fec!Y101)</f>
        <v/>
      </c>
      <c r="DA101" s="63" t="s">
        <v>2002</v>
      </c>
    </row>
    <row r="102" spans="1:105" ht="12" customHeight="1" x14ac:dyDescent="0.25">
      <c r="A102" s="97" t="s">
        <v>50</v>
      </c>
      <c r="B102" s="111">
        <f>IF(RES_hhdet_tes!B102=0,"",RES_hhdet_tes!B102/RES_hhdet_fec!B102)</f>
        <v>0.54251012813745658</v>
      </c>
      <c r="C102" s="111">
        <f>IF(RES_hhdet_tes!C102=0,"",RES_hhdet_tes!C102/RES_hhdet_fec!C102)</f>
        <v>0.54351408843435112</v>
      </c>
      <c r="D102" s="111">
        <f>IF(RES_hhdet_tes!D102=0,"",RES_hhdet_tes!D102/RES_hhdet_fec!D102)</f>
        <v>0.54481033703153703</v>
      </c>
      <c r="E102" s="111">
        <f>IF(RES_hhdet_tes!E102=0,"",RES_hhdet_tes!E102/RES_hhdet_fec!E102)</f>
        <v>0.54625413849691273</v>
      </c>
      <c r="F102" s="111">
        <f>IF(RES_hhdet_tes!F102=0,"",RES_hhdet_tes!F102/RES_hhdet_fec!F102)</f>
        <v>0.54780154463928332</v>
      </c>
      <c r="G102" s="111">
        <f>IF(RES_hhdet_tes!G102=0,"",RES_hhdet_tes!G102/RES_hhdet_fec!G102)</f>
        <v>0.54928033300052281</v>
      </c>
      <c r="H102" s="111">
        <f>IF(RES_hhdet_tes!H102=0,"",RES_hhdet_tes!H102/RES_hhdet_fec!H102)</f>
        <v>0.5505906339082921</v>
      </c>
      <c r="I102" s="111">
        <f>IF(RES_hhdet_tes!I102=0,"",RES_hhdet_tes!I102/RES_hhdet_fec!I102)</f>
        <v>0.55138502449437188</v>
      </c>
      <c r="J102" s="111">
        <f>IF(RES_hhdet_tes!J102=0,"",RES_hhdet_tes!J102/RES_hhdet_fec!J102)</f>
        <v>0.55194463276272065</v>
      </c>
      <c r="K102" s="111">
        <f>IF(RES_hhdet_tes!K102=0,"",RES_hhdet_tes!K102/RES_hhdet_fec!K102)</f>
        <v>0.5523493881620114</v>
      </c>
      <c r="L102" s="111">
        <f>IF(RES_hhdet_tes!L102=0,"",RES_hhdet_tes!L102/RES_hhdet_fec!L102)</f>
        <v>0.55266244901334938</v>
      </c>
      <c r="M102" s="111">
        <f>IF(RES_hhdet_tes!M102=0,"",RES_hhdet_tes!M102/RES_hhdet_fec!M102)</f>
        <v>0.55310229505255504</v>
      </c>
      <c r="N102" s="111">
        <f>IF(RES_hhdet_tes!N102=0,"",RES_hhdet_tes!N102/RES_hhdet_fec!N102)</f>
        <v>0.55360826863337631</v>
      </c>
      <c r="O102" s="111">
        <f>IF(RES_hhdet_tes!O102=0,"",RES_hhdet_tes!O102/RES_hhdet_fec!O102)</f>
        <v>0.55404817075068402</v>
      </c>
      <c r="P102" s="111">
        <f>IF(RES_hhdet_tes!P102=0,"",RES_hhdet_tes!P102/RES_hhdet_fec!P102)</f>
        <v>0.55446650996141322</v>
      </c>
      <c r="Q102" s="111">
        <f>IF(RES_hhdet_tes!Q102=0,"",RES_hhdet_tes!Q102/RES_hhdet_fec!Q102)</f>
        <v>0.55540764397678555</v>
      </c>
      <c r="R102" s="111">
        <f>IF(RES_hhdet_tes!R102=0,"",RES_hhdet_tes!R102/RES_hhdet_fec!R102)</f>
        <v>0.55709804975558697</v>
      </c>
      <c r="S102" s="111">
        <f>IF(RES_hhdet_tes!S102=0,"",RES_hhdet_tes!S102/RES_hhdet_fec!S102)</f>
        <v>0.55955772845336504</v>
      </c>
      <c r="T102" s="111">
        <f>IF(RES_hhdet_tes!T102=0,"",RES_hhdet_tes!T102/RES_hhdet_fec!T102)</f>
        <v>0.56184277780618441</v>
      </c>
      <c r="U102" s="111">
        <f>IF(RES_hhdet_tes!U102=0,"",RES_hhdet_tes!U102/RES_hhdet_fec!U102)</f>
        <v>0.56502091766818763</v>
      </c>
      <c r="V102" s="111">
        <f>IF(RES_hhdet_tes!V102=0,"",RES_hhdet_tes!V102/RES_hhdet_fec!V102)</f>
        <v>0.56928351577194103</v>
      </c>
      <c r="W102" s="111">
        <f>IF(RES_hhdet_tes!W102=0,"",RES_hhdet_tes!W102/RES_hhdet_fec!W102)</f>
        <v>0.57415866069745136</v>
      </c>
      <c r="X102" s="111">
        <f>IF(RES_hhdet_tes!X102=0,"",RES_hhdet_tes!X102/RES_hhdet_fec!X102)</f>
        <v>0.57951620772919965</v>
      </c>
      <c r="Y102" s="111">
        <f>IF(RES_hhdet_tes!Y102=0,"",RES_hhdet_tes!Y102/RES_hhdet_fec!Y102)</f>
        <v>0.58459018289530118</v>
      </c>
      <c r="DA102" s="63" t="s">
        <v>2003</v>
      </c>
    </row>
    <row r="103" spans="1:105" ht="12" customHeight="1" x14ac:dyDescent="0.25">
      <c r="A103" s="109" t="s">
        <v>120</v>
      </c>
      <c r="B103" s="45">
        <f>IF(RES_hhdet_tes!B103=0,"",RES_hhdet_tes!B103/RES_hhdet_fec!B103)</f>
        <v>0.7140726635132747</v>
      </c>
      <c r="C103" s="45">
        <f>IF(RES_hhdet_tes!C103=0,"",RES_hhdet_tes!C103/RES_hhdet_fec!C103)</f>
        <v>0.7175923439750056</v>
      </c>
      <c r="D103" s="45">
        <f>IF(RES_hhdet_tes!D103=0,"",RES_hhdet_tes!D103/RES_hhdet_fec!D103)</f>
        <v>0.7207767370729059</v>
      </c>
      <c r="E103" s="45">
        <f>IF(RES_hhdet_tes!E103=0,"",RES_hhdet_tes!E103/RES_hhdet_fec!E103)</f>
        <v>0.72359399215642384</v>
      </c>
      <c r="F103" s="45">
        <f>IF(RES_hhdet_tes!F103=0,"",RES_hhdet_tes!F103/RES_hhdet_fec!F103)</f>
        <v>0.72661438873303341</v>
      </c>
      <c r="G103" s="45">
        <f>IF(RES_hhdet_tes!G103=0,"",RES_hhdet_tes!G103/RES_hhdet_fec!G103)</f>
        <v>0.72921297075996894</v>
      </c>
      <c r="H103" s="45">
        <f>IF(RES_hhdet_tes!H103=0,"",RES_hhdet_tes!H103/RES_hhdet_fec!H103)</f>
        <v>0.73151997466785712</v>
      </c>
      <c r="I103" s="45">
        <f>IF(RES_hhdet_tes!I103=0,"",RES_hhdet_tes!I103/RES_hhdet_fec!I103)</f>
        <v>0.73337057219114765</v>
      </c>
      <c r="J103" s="45">
        <f>IF(RES_hhdet_tes!J103=0,"",RES_hhdet_tes!J103/RES_hhdet_fec!J103)</f>
        <v>0.73503864303374555</v>
      </c>
      <c r="K103" s="45">
        <f>IF(RES_hhdet_tes!K103=0,"",RES_hhdet_tes!K103/RES_hhdet_fec!K103)</f>
        <v>0.73672097132469228</v>
      </c>
      <c r="L103" s="45">
        <f>IF(RES_hhdet_tes!L103=0,"",RES_hhdet_tes!L103/RES_hhdet_fec!L103)</f>
        <v>0.73780274178237393</v>
      </c>
      <c r="M103" s="45">
        <f>IF(RES_hhdet_tes!M103=0,"",RES_hhdet_tes!M103/RES_hhdet_fec!M103)</f>
        <v>0.73947913711849522</v>
      </c>
      <c r="N103" s="45">
        <f>IF(RES_hhdet_tes!N103=0,"",RES_hhdet_tes!N103/RES_hhdet_fec!N103)</f>
        <v>0.74183192230434813</v>
      </c>
      <c r="O103" s="45">
        <f>IF(RES_hhdet_tes!O103=0,"",RES_hhdet_tes!O103/RES_hhdet_fec!O103)</f>
        <v>0.74627423746123012</v>
      </c>
      <c r="P103" s="45">
        <f>IF(RES_hhdet_tes!P103=0,"",RES_hhdet_tes!P103/RES_hhdet_fec!P103)</f>
        <v>0.75163224213752344</v>
      </c>
      <c r="Q103" s="45">
        <f>IF(RES_hhdet_tes!Q103=0,"",RES_hhdet_tes!Q103/RES_hhdet_fec!Q103)</f>
        <v>0.75915456654832758</v>
      </c>
      <c r="R103" s="45">
        <f>IF(RES_hhdet_tes!R103=0,"",RES_hhdet_tes!R103/RES_hhdet_fec!R103)</f>
        <v>0.76777737108076438</v>
      </c>
      <c r="S103" s="45">
        <f>IF(RES_hhdet_tes!S103=0,"",RES_hhdet_tes!S103/RES_hhdet_fec!S103)</f>
        <v>0.77747947201260825</v>
      </c>
      <c r="T103" s="45">
        <f>IF(RES_hhdet_tes!T103=0,"",RES_hhdet_tes!T103/RES_hhdet_fec!T103)</f>
        <v>0.78601583430582478</v>
      </c>
      <c r="U103" s="45">
        <f>IF(RES_hhdet_tes!U103=0,"",RES_hhdet_tes!U103/RES_hhdet_fec!U103)</f>
        <v>0.79456556347165197</v>
      </c>
      <c r="V103" s="45">
        <f>IF(RES_hhdet_tes!V103=0,"",RES_hhdet_tes!V103/RES_hhdet_fec!V103)</f>
        <v>0.80712687845169562</v>
      </c>
      <c r="W103" s="45">
        <f>IF(RES_hhdet_tes!W103=0,"",RES_hhdet_tes!W103/RES_hhdet_fec!W103)</f>
        <v>0.82313678314582328</v>
      </c>
      <c r="X103" s="45">
        <f>IF(RES_hhdet_tes!X103=0,"",RES_hhdet_tes!X103/RES_hhdet_fec!X103)</f>
        <v>0.8386259320920868</v>
      </c>
      <c r="Y103" s="45">
        <f>IF(RES_hhdet_tes!Y103=0,"",RES_hhdet_tes!Y103/RES_hhdet_fec!Y103)</f>
        <v>0.85326664923403683</v>
      </c>
      <c r="DA103" s="60" t="s">
        <v>2004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9" t="str">
        <f>IF(RES_hhdet_tes!B105=0,"",RES_hhdet_tes!B105/RES_hhdet_fec!B105)</f>
        <v/>
      </c>
      <c r="C105" s="119" t="str">
        <f>IF(RES_hhdet_tes!C105=0,"",RES_hhdet_tes!C105/RES_hhdet_fec!C105)</f>
        <v/>
      </c>
      <c r="D105" s="119" t="str">
        <f>IF(RES_hhdet_tes!D105=0,"",RES_hhdet_tes!D105/RES_hhdet_fec!D105)</f>
        <v/>
      </c>
      <c r="E105" s="119" t="str">
        <f>IF(RES_hhdet_tes!E105=0,"",RES_hhdet_tes!E105/RES_hhdet_fec!E105)</f>
        <v/>
      </c>
      <c r="F105" s="119" t="str">
        <f>IF(RES_hhdet_tes!F105=0,"",RES_hhdet_tes!F105/RES_hhdet_fec!F105)</f>
        <v/>
      </c>
      <c r="G105" s="119" t="str">
        <f>IF(RES_hhdet_tes!G105=0,"",RES_hhdet_tes!G105/RES_hhdet_fec!G105)</f>
        <v/>
      </c>
      <c r="H105" s="119" t="str">
        <f>IF(RES_hhdet_tes!H105=0,"",RES_hhdet_tes!H105/RES_hhdet_fec!H105)</f>
        <v/>
      </c>
      <c r="I105" s="119" t="str">
        <f>IF(RES_hhdet_tes!I105=0,"",RES_hhdet_tes!I105/RES_hhdet_fec!I105)</f>
        <v/>
      </c>
      <c r="J105" s="119" t="str">
        <f>IF(RES_hhdet_tes!J105=0,"",RES_hhdet_tes!J105/RES_hhdet_fec!J105)</f>
        <v/>
      </c>
      <c r="K105" s="119" t="str">
        <f>IF(RES_hhdet_tes!K105=0,"",RES_hhdet_tes!K105/RES_hhdet_fec!K105)</f>
        <v/>
      </c>
      <c r="L105" s="119" t="str">
        <f>IF(RES_hhdet_tes!L105=0,"",RES_hhdet_tes!L105/RES_hhdet_fec!L105)</f>
        <v/>
      </c>
      <c r="M105" s="119" t="str">
        <f>IF(RES_hhdet_tes!M105=0,"",RES_hhdet_tes!M105/RES_hhdet_fec!M105)</f>
        <v/>
      </c>
      <c r="N105" s="119" t="str">
        <f>IF(RES_hhdet_tes!N105=0,"",RES_hhdet_tes!N105/RES_hhdet_fec!N105)</f>
        <v/>
      </c>
      <c r="O105" s="119" t="str">
        <f>IF(RES_hhdet_tes!O105=0,"",RES_hhdet_tes!O105/RES_hhdet_fec!O105)</f>
        <v/>
      </c>
      <c r="P105" s="119" t="str">
        <f>IF(RES_hhdet_tes!P105=0,"",RES_hhdet_tes!P105/RES_hhdet_fec!P105)</f>
        <v/>
      </c>
      <c r="Q105" s="119" t="str">
        <f>IF(RES_hhdet_tes!Q105=0,"",RES_hhdet_tes!Q105/RES_hhdet_fec!Q105)</f>
        <v/>
      </c>
      <c r="R105" s="119" t="str">
        <f>IF(RES_hhdet_tes!R105=0,"",RES_hhdet_tes!R105/RES_hhdet_fec!R105)</f>
        <v/>
      </c>
      <c r="S105" s="119" t="str">
        <f>IF(RES_hhdet_tes!S105=0,"",RES_hhdet_tes!S105/RES_hhdet_fec!S105)</f>
        <v/>
      </c>
      <c r="T105" s="119" t="str">
        <f>IF(RES_hhdet_tes!T105=0,"",RES_hhdet_tes!T105/RES_hhdet_fec!T105)</f>
        <v/>
      </c>
      <c r="U105" s="119" t="str">
        <f>IF(RES_hhdet_tes!U105=0,"",RES_hhdet_tes!U105/RES_hhdet_fec!U105)</f>
        <v/>
      </c>
      <c r="V105" s="119" t="str">
        <f>IF(RES_hhdet_tes!V105=0,"",RES_hhdet_tes!V105/RES_hhdet_fec!V105)</f>
        <v/>
      </c>
      <c r="W105" s="119" t="str">
        <f>IF(RES_hhdet_tes!W105=0,"",RES_hhdet_tes!W105/RES_hhdet_fec!W105)</f>
        <v/>
      </c>
      <c r="X105" s="119" t="str">
        <f>IF(RES_hhdet_tes!X105=0,"",RES_hhdet_tes!X105/RES_hhdet_fec!X105)</f>
        <v/>
      </c>
      <c r="Y105" s="119" t="str">
        <f>IF(RES_hhdet_tes!Y105=0,"",RES_hhdet_tes!Y105/RES_hhdet_fec!Y105)</f>
        <v/>
      </c>
      <c r="DA105" s="129" t="s">
        <v>2005</v>
      </c>
    </row>
    <row r="106" spans="1:105" ht="12.95" customHeight="1" x14ac:dyDescent="0.25">
      <c r="A106" s="121" t="s">
        <v>57</v>
      </c>
      <c r="B106" s="124" t="str">
        <f>IF(RES_hhdet_tes!B106=0,"",RES_hhdet_tes!B106/RES_hhdet_fec!B106)</f>
        <v/>
      </c>
      <c r="C106" s="124" t="str">
        <f>IF(RES_hhdet_tes!C106=0,"",RES_hhdet_tes!C106/RES_hhdet_fec!C106)</f>
        <v/>
      </c>
      <c r="D106" s="124" t="str">
        <f>IF(RES_hhdet_tes!D106=0,"",RES_hhdet_tes!D106/RES_hhdet_fec!D106)</f>
        <v/>
      </c>
      <c r="E106" s="124" t="str">
        <f>IF(RES_hhdet_tes!E106=0,"",RES_hhdet_tes!E106/RES_hhdet_fec!E106)</f>
        <v/>
      </c>
      <c r="F106" s="124" t="str">
        <f>IF(RES_hhdet_tes!F106=0,"",RES_hhdet_tes!F106/RES_hhdet_fec!F106)</f>
        <v/>
      </c>
      <c r="G106" s="124" t="str">
        <f>IF(RES_hhdet_tes!G106=0,"",RES_hhdet_tes!G106/RES_hhdet_fec!G106)</f>
        <v/>
      </c>
      <c r="H106" s="124" t="str">
        <f>IF(RES_hhdet_tes!H106=0,"",RES_hhdet_tes!H106/RES_hhdet_fec!H106)</f>
        <v/>
      </c>
      <c r="I106" s="124" t="str">
        <f>IF(RES_hhdet_tes!I106=0,"",RES_hhdet_tes!I106/RES_hhdet_fec!I106)</f>
        <v/>
      </c>
      <c r="J106" s="124" t="str">
        <f>IF(RES_hhdet_tes!J106=0,"",RES_hhdet_tes!J106/RES_hhdet_fec!J106)</f>
        <v/>
      </c>
      <c r="K106" s="124" t="str">
        <f>IF(RES_hhdet_tes!K106=0,"",RES_hhdet_tes!K106/RES_hhdet_fec!K106)</f>
        <v/>
      </c>
      <c r="L106" s="124" t="str">
        <f>IF(RES_hhdet_tes!L106=0,"",RES_hhdet_tes!L106/RES_hhdet_fec!L106)</f>
        <v/>
      </c>
      <c r="M106" s="124" t="str">
        <f>IF(RES_hhdet_tes!M106=0,"",RES_hhdet_tes!M106/RES_hhdet_fec!M106)</f>
        <v/>
      </c>
      <c r="N106" s="124" t="str">
        <f>IF(RES_hhdet_tes!N106=0,"",RES_hhdet_tes!N106/RES_hhdet_fec!N106)</f>
        <v/>
      </c>
      <c r="O106" s="124" t="str">
        <f>IF(RES_hhdet_tes!O106=0,"",RES_hhdet_tes!O106/RES_hhdet_fec!O106)</f>
        <v/>
      </c>
      <c r="P106" s="124" t="str">
        <f>IF(RES_hhdet_tes!P106=0,"",RES_hhdet_tes!P106/RES_hhdet_fec!P106)</f>
        <v/>
      </c>
      <c r="Q106" s="124" t="str">
        <f>IF(RES_hhdet_tes!Q106=0,"",RES_hhdet_tes!Q106/RES_hhdet_fec!Q106)</f>
        <v/>
      </c>
      <c r="R106" s="124" t="str">
        <f>IF(RES_hhdet_tes!R106=0,"",RES_hhdet_tes!R106/RES_hhdet_fec!R106)</f>
        <v/>
      </c>
      <c r="S106" s="124" t="str">
        <f>IF(RES_hhdet_tes!S106=0,"",RES_hhdet_tes!S106/RES_hhdet_fec!S106)</f>
        <v/>
      </c>
      <c r="T106" s="124" t="str">
        <f>IF(RES_hhdet_tes!T106=0,"",RES_hhdet_tes!T106/RES_hhdet_fec!T106)</f>
        <v/>
      </c>
      <c r="U106" s="124" t="str">
        <f>IF(RES_hhdet_tes!U106=0,"",RES_hhdet_tes!U106/RES_hhdet_fec!U106)</f>
        <v/>
      </c>
      <c r="V106" s="124" t="str">
        <f>IF(RES_hhdet_tes!V106=0,"",RES_hhdet_tes!V106/RES_hhdet_fec!V106)</f>
        <v/>
      </c>
      <c r="W106" s="124" t="str">
        <f>IF(RES_hhdet_tes!W106=0,"",RES_hhdet_tes!W106/RES_hhdet_fec!W106)</f>
        <v/>
      </c>
      <c r="X106" s="124" t="str">
        <f>IF(RES_hhdet_tes!X106=0,"",RES_hhdet_tes!X106/RES_hhdet_fec!X106)</f>
        <v/>
      </c>
      <c r="Y106" s="124" t="str">
        <f>IF(RES_hhdet_tes!Y106=0,"",RES_hhdet_tes!Y106/RES_hhdet_fec!Y106)</f>
        <v/>
      </c>
      <c r="DA106" s="130" t="s">
        <v>2006</v>
      </c>
    </row>
    <row r="107" spans="1:105" ht="12" customHeight="1" x14ac:dyDescent="0.25">
      <c r="A107" s="97" t="s">
        <v>197</v>
      </c>
      <c r="B107" s="111" t="str">
        <f>IF(RES_hhdet_tes!B107=0,"",RES_hhdet_tes!B107/RES_hhdet_fec!B107)</f>
        <v/>
      </c>
      <c r="C107" s="111" t="str">
        <f>IF(RES_hhdet_tes!C107=0,"",RES_hhdet_tes!C107/RES_hhdet_fec!C107)</f>
        <v/>
      </c>
      <c r="D107" s="111" t="str">
        <f>IF(RES_hhdet_tes!D107=0,"",RES_hhdet_tes!D107/RES_hhdet_fec!D107)</f>
        <v/>
      </c>
      <c r="E107" s="111" t="str">
        <f>IF(RES_hhdet_tes!E107=0,"",RES_hhdet_tes!E107/RES_hhdet_fec!E107)</f>
        <v/>
      </c>
      <c r="F107" s="111" t="str">
        <f>IF(RES_hhdet_tes!F107=0,"",RES_hhdet_tes!F107/RES_hhdet_fec!F107)</f>
        <v/>
      </c>
      <c r="G107" s="111" t="str">
        <f>IF(RES_hhdet_tes!G107=0,"",RES_hhdet_tes!G107/RES_hhdet_fec!G107)</f>
        <v/>
      </c>
      <c r="H107" s="111" t="str">
        <f>IF(RES_hhdet_tes!H107=0,"",RES_hhdet_tes!H107/RES_hhdet_fec!H107)</f>
        <v/>
      </c>
      <c r="I107" s="111" t="str">
        <f>IF(RES_hhdet_tes!I107=0,"",RES_hhdet_tes!I107/RES_hhdet_fec!I107)</f>
        <v/>
      </c>
      <c r="J107" s="111" t="str">
        <f>IF(RES_hhdet_tes!J107=0,"",RES_hhdet_tes!J107/RES_hhdet_fec!J107)</f>
        <v/>
      </c>
      <c r="K107" s="111" t="str">
        <f>IF(RES_hhdet_tes!K107=0,"",RES_hhdet_tes!K107/RES_hhdet_fec!K107)</f>
        <v/>
      </c>
      <c r="L107" s="111" t="str">
        <f>IF(RES_hhdet_tes!L107=0,"",RES_hhdet_tes!L107/RES_hhdet_fec!L107)</f>
        <v/>
      </c>
      <c r="M107" s="111" t="str">
        <f>IF(RES_hhdet_tes!M107=0,"",RES_hhdet_tes!M107/RES_hhdet_fec!M107)</f>
        <v/>
      </c>
      <c r="N107" s="111" t="str">
        <f>IF(RES_hhdet_tes!N107=0,"",RES_hhdet_tes!N107/RES_hhdet_fec!N107)</f>
        <v/>
      </c>
      <c r="O107" s="111" t="str">
        <f>IF(RES_hhdet_tes!O107=0,"",RES_hhdet_tes!O107/RES_hhdet_fec!O107)</f>
        <v/>
      </c>
      <c r="P107" s="111" t="str">
        <f>IF(RES_hhdet_tes!P107=0,"",RES_hhdet_tes!P107/RES_hhdet_fec!P107)</f>
        <v/>
      </c>
      <c r="Q107" s="111" t="str">
        <f>IF(RES_hhdet_tes!Q107=0,"",RES_hhdet_tes!Q107/RES_hhdet_fec!Q107)</f>
        <v/>
      </c>
      <c r="R107" s="111" t="str">
        <f>IF(RES_hhdet_tes!R107=0,"",RES_hhdet_tes!R107/RES_hhdet_fec!R107)</f>
        <v/>
      </c>
      <c r="S107" s="111" t="str">
        <f>IF(RES_hhdet_tes!S107=0,"",RES_hhdet_tes!S107/RES_hhdet_fec!S107)</f>
        <v/>
      </c>
      <c r="T107" s="111" t="str">
        <f>IF(RES_hhdet_tes!T107=0,"",RES_hhdet_tes!T107/RES_hhdet_fec!T107)</f>
        <v/>
      </c>
      <c r="U107" s="111" t="str">
        <f>IF(RES_hhdet_tes!U107=0,"",RES_hhdet_tes!U107/RES_hhdet_fec!U107)</f>
        <v/>
      </c>
      <c r="V107" s="111" t="str">
        <f>IF(RES_hhdet_tes!V107=0,"",RES_hhdet_tes!V107/RES_hhdet_fec!V107)</f>
        <v/>
      </c>
      <c r="W107" s="111" t="str">
        <f>IF(RES_hhdet_tes!W107=0,"",RES_hhdet_tes!W107/RES_hhdet_fec!W107)</f>
        <v/>
      </c>
      <c r="X107" s="111" t="str">
        <f>IF(RES_hhdet_tes!X107=0,"",RES_hhdet_tes!X107/RES_hhdet_fec!X107)</f>
        <v/>
      </c>
      <c r="Y107" s="111" t="str">
        <f>IF(RES_hhdet_tes!Y107=0,"",RES_hhdet_tes!Y107/RES_hhdet_fec!Y107)</f>
        <v/>
      </c>
      <c r="DA107" s="63" t="s">
        <v>2007</v>
      </c>
    </row>
    <row r="108" spans="1:105" ht="12" customHeight="1" x14ac:dyDescent="0.25">
      <c r="A108" s="97" t="s">
        <v>53</v>
      </c>
      <c r="B108" s="111" t="str">
        <f>IF(RES_hhdet_tes!B108=0,"",RES_hhdet_tes!B108/RES_hhdet_fec!B108)</f>
        <v/>
      </c>
      <c r="C108" s="111" t="str">
        <f>IF(RES_hhdet_tes!C108=0,"",RES_hhdet_tes!C108/RES_hhdet_fec!C108)</f>
        <v/>
      </c>
      <c r="D108" s="111" t="str">
        <f>IF(RES_hhdet_tes!D108=0,"",RES_hhdet_tes!D108/RES_hhdet_fec!D108)</f>
        <v/>
      </c>
      <c r="E108" s="111" t="str">
        <f>IF(RES_hhdet_tes!E108=0,"",RES_hhdet_tes!E108/RES_hhdet_fec!E108)</f>
        <v/>
      </c>
      <c r="F108" s="111" t="str">
        <f>IF(RES_hhdet_tes!F108=0,"",RES_hhdet_tes!F108/RES_hhdet_fec!F108)</f>
        <v/>
      </c>
      <c r="G108" s="111" t="str">
        <f>IF(RES_hhdet_tes!G108=0,"",RES_hhdet_tes!G108/RES_hhdet_fec!G108)</f>
        <v/>
      </c>
      <c r="H108" s="111" t="str">
        <f>IF(RES_hhdet_tes!H108=0,"",RES_hhdet_tes!H108/RES_hhdet_fec!H108)</f>
        <v/>
      </c>
      <c r="I108" s="111" t="str">
        <f>IF(RES_hhdet_tes!I108=0,"",RES_hhdet_tes!I108/RES_hhdet_fec!I108)</f>
        <v/>
      </c>
      <c r="J108" s="111" t="str">
        <f>IF(RES_hhdet_tes!J108=0,"",RES_hhdet_tes!J108/RES_hhdet_fec!J108)</f>
        <v/>
      </c>
      <c r="K108" s="111" t="str">
        <f>IF(RES_hhdet_tes!K108=0,"",RES_hhdet_tes!K108/RES_hhdet_fec!K108)</f>
        <v/>
      </c>
      <c r="L108" s="111" t="str">
        <f>IF(RES_hhdet_tes!L108=0,"",RES_hhdet_tes!L108/RES_hhdet_fec!L108)</f>
        <v/>
      </c>
      <c r="M108" s="111" t="str">
        <f>IF(RES_hhdet_tes!M108=0,"",RES_hhdet_tes!M108/RES_hhdet_fec!M108)</f>
        <v/>
      </c>
      <c r="N108" s="111" t="str">
        <f>IF(RES_hhdet_tes!N108=0,"",RES_hhdet_tes!N108/RES_hhdet_fec!N108)</f>
        <v/>
      </c>
      <c r="O108" s="111" t="str">
        <f>IF(RES_hhdet_tes!O108=0,"",RES_hhdet_tes!O108/RES_hhdet_fec!O108)</f>
        <v/>
      </c>
      <c r="P108" s="111" t="str">
        <f>IF(RES_hhdet_tes!P108=0,"",RES_hhdet_tes!P108/RES_hhdet_fec!P108)</f>
        <v/>
      </c>
      <c r="Q108" s="111" t="str">
        <f>IF(RES_hhdet_tes!Q108=0,"",RES_hhdet_tes!Q108/RES_hhdet_fec!Q108)</f>
        <v/>
      </c>
      <c r="R108" s="111" t="str">
        <f>IF(RES_hhdet_tes!R108=0,"",RES_hhdet_tes!R108/RES_hhdet_fec!R108)</f>
        <v/>
      </c>
      <c r="S108" s="111" t="str">
        <f>IF(RES_hhdet_tes!S108=0,"",RES_hhdet_tes!S108/RES_hhdet_fec!S108)</f>
        <v/>
      </c>
      <c r="T108" s="111" t="str">
        <f>IF(RES_hhdet_tes!T108=0,"",RES_hhdet_tes!T108/RES_hhdet_fec!T108)</f>
        <v/>
      </c>
      <c r="U108" s="111" t="str">
        <f>IF(RES_hhdet_tes!U108=0,"",RES_hhdet_tes!U108/RES_hhdet_fec!U108)</f>
        <v/>
      </c>
      <c r="V108" s="111" t="str">
        <f>IF(RES_hhdet_tes!V108=0,"",RES_hhdet_tes!V108/RES_hhdet_fec!V108)</f>
        <v/>
      </c>
      <c r="W108" s="111" t="str">
        <f>IF(RES_hhdet_tes!W108=0,"",RES_hhdet_tes!W108/RES_hhdet_fec!W108)</f>
        <v/>
      </c>
      <c r="X108" s="111" t="str">
        <f>IF(RES_hhdet_tes!X108=0,"",RES_hhdet_tes!X108/RES_hhdet_fec!X108)</f>
        <v/>
      </c>
      <c r="Y108" s="111" t="str">
        <f>IF(RES_hhdet_tes!Y108=0,"",RES_hhdet_tes!Y108/RES_hhdet_fec!Y108)</f>
        <v/>
      </c>
      <c r="DA108" s="63" t="s">
        <v>2008</v>
      </c>
    </row>
    <row r="109" spans="1:105" ht="12.95" customHeight="1" x14ac:dyDescent="0.25">
      <c r="A109" s="121" t="s">
        <v>92</v>
      </c>
      <c r="B109" s="124" t="str">
        <f>IF(RES_hhdet_tes!B109=0,"",RES_hhdet_tes!B109/RES_hhdet_fec!B109)</f>
        <v/>
      </c>
      <c r="C109" s="124" t="str">
        <f>IF(RES_hhdet_tes!C109=0,"",RES_hhdet_tes!C109/RES_hhdet_fec!C109)</f>
        <v/>
      </c>
      <c r="D109" s="124" t="str">
        <f>IF(RES_hhdet_tes!D109=0,"",RES_hhdet_tes!D109/RES_hhdet_fec!D109)</f>
        <v/>
      </c>
      <c r="E109" s="124" t="str">
        <f>IF(RES_hhdet_tes!E109=0,"",RES_hhdet_tes!E109/RES_hhdet_fec!E109)</f>
        <v/>
      </c>
      <c r="F109" s="124" t="str">
        <f>IF(RES_hhdet_tes!F109=0,"",RES_hhdet_tes!F109/RES_hhdet_fec!F109)</f>
        <v/>
      </c>
      <c r="G109" s="124" t="str">
        <f>IF(RES_hhdet_tes!G109=0,"",RES_hhdet_tes!G109/RES_hhdet_fec!G109)</f>
        <v/>
      </c>
      <c r="H109" s="124" t="str">
        <f>IF(RES_hhdet_tes!H109=0,"",RES_hhdet_tes!H109/RES_hhdet_fec!H109)</f>
        <v/>
      </c>
      <c r="I109" s="124" t="str">
        <f>IF(RES_hhdet_tes!I109=0,"",RES_hhdet_tes!I109/RES_hhdet_fec!I109)</f>
        <v/>
      </c>
      <c r="J109" s="124" t="str">
        <f>IF(RES_hhdet_tes!J109=0,"",RES_hhdet_tes!J109/RES_hhdet_fec!J109)</f>
        <v/>
      </c>
      <c r="K109" s="124" t="str">
        <f>IF(RES_hhdet_tes!K109=0,"",RES_hhdet_tes!K109/RES_hhdet_fec!K109)</f>
        <v/>
      </c>
      <c r="L109" s="124" t="str">
        <f>IF(RES_hhdet_tes!L109=0,"",RES_hhdet_tes!L109/RES_hhdet_fec!L109)</f>
        <v/>
      </c>
      <c r="M109" s="124" t="str">
        <f>IF(RES_hhdet_tes!M109=0,"",RES_hhdet_tes!M109/RES_hhdet_fec!M109)</f>
        <v/>
      </c>
      <c r="N109" s="124" t="str">
        <f>IF(RES_hhdet_tes!N109=0,"",RES_hhdet_tes!N109/RES_hhdet_fec!N109)</f>
        <v/>
      </c>
      <c r="O109" s="124" t="str">
        <f>IF(RES_hhdet_tes!O109=0,"",RES_hhdet_tes!O109/RES_hhdet_fec!O109)</f>
        <v/>
      </c>
      <c r="P109" s="124" t="str">
        <f>IF(RES_hhdet_tes!P109=0,"",RES_hhdet_tes!P109/RES_hhdet_fec!P109)</f>
        <v/>
      </c>
      <c r="Q109" s="124" t="str">
        <f>IF(RES_hhdet_tes!Q109=0,"",RES_hhdet_tes!Q109/RES_hhdet_fec!Q109)</f>
        <v/>
      </c>
      <c r="R109" s="124" t="str">
        <f>IF(RES_hhdet_tes!R109=0,"",RES_hhdet_tes!R109/RES_hhdet_fec!R109)</f>
        <v/>
      </c>
      <c r="S109" s="124" t="str">
        <f>IF(RES_hhdet_tes!S109=0,"",RES_hhdet_tes!S109/RES_hhdet_fec!S109)</f>
        <v/>
      </c>
      <c r="T109" s="124" t="str">
        <f>IF(RES_hhdet_tes!T109=0,"",RES_hhdet_tes!T109/RES_hhdet_fec!T109)</f>
        <v/>
      </c>
      <c r="U109" s="124" t="str">
        <f>IF(RES_hhdet_tes!U109=0,"",RES_hhdet_tes!U109/RES_hhdet_fec!U109)</f>
        <v/>
      </c>
      <c r="V109" s="124" t="str">
        <f>IF(RES_hhdet_tes!V109=0,"",RES_hhdet_tes!V109/RES_hhdet_fec!V109)</f>
        <v/>
      </c>
      <c r="W109" s="124" t="str">
        <f>IF(RES_hhdet_tes!W109=0,"",RES_hhdet_tes!W109/RES_hhdet_fec!W109)</f>
        <v/>
      </c>
      <c r="X109" s="124" t="str">
        <f>IF(RES_hhdet_tes!X109=0,"",RES_hhdet_tes!X109/RES_hhdet_fec!X109)</f>
        <v/>
      </c>
      <c r="Y109" s="124" t="str">
        <f>IF(RES_hhdet_tes!Y109=0,"",RES_hhdet_tes!Y109/RES_hhdet_fec!Y109)</f>
        <v/>
      </c>
      <c r="DA109" s="130" t="s">
        <v>2009</v>
      </c>
    </row>
    <row r="110" spans="1:105" ht="12" customHeight="1" x14ac:dyDescent="0.25">
      <c r="A110" s="97" t="s">
        <v>53</v>
      </c>
      <c r="B110" s="111" t="str">
        <f>IF(RES_hhdet_tes!B110=0,"",RES_hhdet_tes!B110/RES_hhdet_fec!B110)</f>
        <v/>
      </c>
      <c r="C110" s="111" t="str">
        <f>IF(RES_hhdet_tes!C110=0,"",RES_hhdet_tes!C110/RES_hhdet_fec!C110)</f>
        <v/>
      </c>
      <c r="D110" s="111" t="str">
        <f>IF(RES_hhdet_tes!D110=0,"",RES_hhdet_tes!D110/RES_hhdet_fec!D110)</f>
        <v/>
      </c>
      <c r="E110" s="111" t="str">
        <f>IF(RES_hhdet_tes!E110=0,"",RES_hhdet_tes!E110/RES_hhdet_fec!E110)</f>
        <v/>
      </c>
      <c r="F110" s="111" t="str">
        <f>IF(RES_hhdet_tes!F110=0,"",RES_hhdet_tes!F110/RES_hhdet_fec!F110)</f>
        <v/>
      </c>
      <c r="G110" s="111" t="str">
        <f>IF(RES_hhdet_tes!G110=0,"",RES_hhdet_tes!G110/RES_hhdet_fec!G110)</f>
        <v/>
      </c>
      <c r="H110" s="111" t="str">
        <f>IF(RES_hhdet_tes!H110=0,"",RES_hhdet_tes!H110/RES_hhdet_fec!H110)</f>
        <v/>
      </c>
      <c r="I110" s="111" t="str">
        <f>IF(RES_hhdet_tes!I110=0,"",RES_hhdet_tes!I110/RES_hhdet_fec!I110)</f>
        <v/>
      </c>
      <c r="J110" s="111" t="str">
        <f>IF(RES_hhdet_tes!J110=0,"",RES_hhdet_tes!J110/RES_hhdet_fec!J110)</f>
        <v/>
      </c>
      <c r="K110" s="111" t="str">
        <f>IF(RES_hhdet_tes!K110=0,"",RES_hhdet_tes!K110/RES_hhdet_fec!K110)</f>
        <v/>
      </c>
      <c r="L110" s="111" t="str">
        <f>IF(RES_hhdet_tes!L110=0,"",RES_hhdet_tes!L110/RES_hhdet_fec!L110)</f>
        <v/>
      </c>
      <c r="M110" s="111" t="str">
        <f>IF(RES_hhdet_tes!M110=0,"",RES_hhdet_tes!M110/RES_hhdet_fec!M110)</f>
        <v/>
      </c>
      <c r="N110" s="111" t="str">
        <f>IF(RES_hhdet_tes!N110=0,"",RES_hhdet_tes!N110/RES_hhdet_fec!N110)</f>
        <v/>
      </c>
      <c r="O110" s="111" t="str">
        <f>IF(RES_hhdet_tes!O110=0,"",RES_hhdet_tes!O110/RES_hhdet_fec!O110)</f>
        <v/>
      </c>
      <c r="P110" s="111" t="str">
        <f>IF(RES_hhdet_tes!P110=0,"",RES_hhdet_tes!P110/RES_hhdet_fec!P110)</f>
        <v/>
      </c>
      <c r="Q110" s="111" t="str">
        <f>IF(RES_hhdet_tes!Q110=0,"",RES_hhdet_tes!Q110/RES_hhdet_fec!Q110)</f>
        <v/>
      </c>
      <c r="R110" s="111" t="str">
        <f>IF(RES_hhdet_tes!R110=0,"",RES_hhdet_tes!R110/RES_hhdet_fec!R110)</f>
        <v/>
      </c>
      <c r="S110" s="111" t="str">
        <f>IF(RES_hhdet_tes!S110=0,"",RES_hhdet_tes!S110/RES_hhdet_fec!S110)</f>
        <v/>
      </c>
      <c r="T110" s="111" t="str">
        <f>IF(RES_hhdet_tes!T110=0,"",RES_hhdet_tes!T110/RES_hhdet_fec!T110)</f>
        <v/>
      </c>
      <c r="U110" s="111" t="str">
        <f>IF(RES_hhdet_tes!U110=0,"",RES_hhdet_tes!U110/RES_hhdet_fec!U110)</f>
        <v/>
      </c>
      <c r="V110" s="111" t="str">
        <f>IF(RES_hhdet_tes!V110=0,"",RES_hhdet_tes!V110/RES_hhdet_fec!V110)</f>
        <v/>
      </c>
      <c r="W110" s="111" t="str">
        <f>IF(RES_hhdet_tes!W110=0,"",RES_hhdet_tes!W110/RES_hhdet_fec!W110)</f>
        <v/>
      </c>
      <c r="X110" s="111" t="str">
        <f>IF(RES_hhdet_tes!X110=0,"",RES_hhdet_tes!X110/RES_hhdet_fec!X110)</f>
        <v/>
      </c>
      <c r="Y110" s="111" t="str">
        <f>IF(RES_hhdet_tes!Y110=0,"",RES_hhdet_tes!Y110/RES_hhdet_fec!Y110)</f>
        <v/>
      </c>
      <c r="DA110" s="63" t="s">
        <v>2010</v>
      </c>
    </row>
    <row r="111" spans="1:105" ht="12" customHeight="1" x14ac:dyDescent="0.25">
      <c r="A111" s="121" t="s">
        <v>55</v>
      </c>
      <c r="B111" s="124" t="str">
        <f>IF(RES_hhdet_tes!B111=0,"",RES_hhdet_tes!B111/RES_hhdet_fec!B111)</f>
        <v/>
      </c>
      <c r="C111" s="124" t="str">
        <f>IF(RES_hhdet_tes!C111=0,"",RES_hhdet_tes!C111/RES_hhdet_fec!C111)</f>
        <v/>
      </c>
      <c r="D111" s="124" t="str">
        <f>IF(RES_hhdet_tes!D111=0,"",RES_hhdet_tes!D111/RES_hhdet_fec!D111)</f>
        <v/>
      </c>
      <c r="E111" s="124" t="str">
        <f>IF(RES_hhdet_tes!E111=0,"",RES_hhdet_tes!E111/RES_hhdet_fec!E111)</f>
        <v/>
      </c>
      <c r="F111" s="124" t="str">
        <f>IF(RES_hhdet_tes!F111=0,"",RES_hhdet_tes!F111/RES_hhdet_fec!F111)</f>
        <v/>
      </c>
      <c r="G111" s="124" t="str">
        <f>IF(RES_hhdet_tes!G111=0,"",RES_hhdet_tes!G111/RES_hhdet_fec!G111)</f>
        <v/>
      </c>
      <c r="H111" s="124" t="str">
        <f>IF(RES_hhdet_tes!H111=0,"",RES_hhdet_tes!H111/RES_hhdet_fec!H111)</f>
        <v/>
      </c>
      <c r="I111" s="124" t="str">
        <f>IF(RES_hhdet_tes!I111=0,"",RES_hhdet_tes!I111/RES_hhdet_fec!I111)</f>
        <v/>
      </c>
      <c r="J111" s="124" t="str">
        <f>IF(RES_hhdet_tes!J111=0,"",RES_hhdet_tes!J111/RES_hhdet_fec!J111)</f>
        <v/>
      </c>
      <c r="K111" s="124" t="str">
        <f>IF(RES_hhdet_tes!K111=0,"",RES_hhdet_tes!K111/RES_hhdet_fec!K111)</f>
        <v/>
      </c>
      <c r="L111" s="124" t="str">
        <f>IF(RES_hhdet_tes!L111=0,"",RES_hhdet_tes!L111/RES_hhdet_fec!L111)</f>
        <v/>
      </c>
      <c r="M111" s="124" t="str">
        <f>IF(RES_hhdet_tes!M111=0,"",RES_hhdet_tes!M111/RES_hhdet_fec!M111)</f>
        <v/>
      </c>
      <c r="N111" s="124" t="str">
        <f>IF(RES_hhdet_tes!N111=0,"",RES_hhdet_tes!N111/RES_hhdet_fec!N111)</f>
        <v/>
      </c>
      <c r="O111" s="124" t="str">
        <f>IF(RES_hhdet_tes!O111=0,"",RES_hhdet_tes!O111/RES_hhdet_fec!O111)</f>
        <v/>
      </c>
      <c r="P111" s="124" t="str">
        <f>IF(RES_hhdet_tes!P111=0,"",RES_hhdet_tes!P111/RES_hhdet_fec!P111)</f>
        <v/>
      </c>
      <c r="Q111" s="124" t="str">
        <f>IF(RES_hhdet_tes!Q111=0,"",RES_hhdet_tes!Q111/RES_hhdet_fec!Q111)</f>
        <v/>
      </c>
      <c r="R111" s="124" t="str">
        <f>IF(RES_hhdet_tes!R111=0,"",RES_hhdet_tes!R111/RES_hhdet_fec!R111)</f>
        <v/>
      </c>
      <c r="S111" s="124" t="str">
        <f>IF(RES_hhdet_tes!S111=0,"",RES_hhdet_tes!S111/RES_hhdet_fec!S111)</f>
        <v/>
      </c>
      <c r="T111" s="124" t="str">
        <f>IF(RES_hhdet_tes!T111=0,"",RES_hhdet_tes!T111/RES_hhdet_fec!T111)</f>
        <v/>
      </c>
      <c r="U111" s="124" t="str">
        <f>IF(RES_hhdet_tes!U111=0,"",RES_hhdet_tes!U111/RES_hhdet_fec!U111)</f>
        <v/>
      </c>
      <c r="V111" s="124" t="str">
        <f>IF(RES_hhdet_tes!V111=0,"",RES_hhdet_tes!V111/RES_hhdet_fec!V111)</f>
        <v/>
      </c>
      <c r="W111" s="124" t="str">
        <f>IF(RES_hhdet_tes!W111=0,"",RES_hhdet_tes!W111/RES_hhdet_fec!W111)</f>
        <v/>
      </c>
      <c r="X111" s="124" t="str">
        <f>IF(RES_hhdet_tes!X111=0,"",RES_hhdet_tes!X111/RES_hhdet_fec!X111)</f>
        <v/>
      </c>
      <c r="Y111" s="124" t="str">
        <f>IF(RES_hhdet_tes!Y111=0,"",RES_hhdet_tes!Y111/RES_hhdet_fec!Y111)</f>
        <v/>
      </c>
      <c r="DA111" s="130" t="s">
        <v>2011</v>
      </c>
    </row>
    <row r="112" spans="1:105" ht="12" customHeight="1" x14ac:dyDescent="0.25">
      <c r="A112" s="97" t="s">
        <v>130</v>
      </c>
      <c r="B112" s="111" t="str">
        <f>IF(RES_hhdet_tes!B112=0,"",RES_hhdet_tes!B112/RES_hhdet_fec!B112)</f>
        <v/>
      </c>
      <c r="C112" s="111" t="str">
        <f>IF(RES_hhdet_tes!C112=0,"",RES_hhdet_tes!C112/RES_hhdet_fec!C112)</f>
        <v/>
      </c>
      <c r="D112" s="111" t="str">
        <f>IF(RES_hhdet_tes!D112=0,"",RES_hhdet_tes!D112/RES_hhdet_fec!D112)</f>
        <v/>
      </c>
      <c r="E112" s="111" t="str">
        <f>IF(RES_hhdet_tes!E112=0,"",RES_hhdet_tes!E112/RES_hhdet_fec!E112)</f>
        <v/>
      </c>
      <c r="F112" s="111" t="str">
        <f>IF(RES_hhdet_tes!F112=0,"",RES_hhdet_tes!F112/RES_hhdet_fec!F112)</f>
        <v/>
      </c>
      <c r="G112" s="111" t="str">
        <f>IF(RES_hhdet_tes!G112=0,"",RES_hhdet_tes!G112/RES_hhdet_fec!G112)</f>
        <v/>
      </c>
      <c r="H112" s="111" t="str">
        <f>IF(RES_hhdet_tes!H112=0,"",RES_hhdet_tes!H112/RES_hhdet_fec!H112)</f>
        <v/>
      </c>
      <c r="I112" s="111" t="str">
        <f>IF(RES_hhdet_tes!I112=0,"",RES_hhdet_tes!I112/RES_hhdet_fec!I112)</f>
        <v/>
      </c>
      <c r="J112" s="111" t="str">
        <f>IF(RES_hhdet_tes!J112=0,"",RES_hhdet_tes!J112/RES_hhdet_fec!J112)</f>
        <v/>
      </c>
      <c r="K112" s="111" t="str">
        <f>IF(RES_hhdet_tes!K112=0,"",RES_hhdet_tes!K112/RES_hhdet_fec!K112)</f>
        <v/>
      </c>
      <c r="L112" s="111" t="str">
        <f>IF(RES_hhdet_tes!L112=0,"",RES_hhdet_tes!L112/RES_hhdet_fec!L112)</f>
        <v/>
      </c>
      <c r="M112" s="111" t="str">
        <f>IF(RES_hhdet_tes!M112=0,"",RES_hhdet_tes!M112/RES_hhdet_fec!M112)</f>
        <v/>
      </c>
      <c r="N112" s="111" t="str">
        <f>IF(RES_hhdet_tes!N112=0,"",RES_hhdet_tes!N112/RES_hhdet_fec!N112)</f>
        <v/>
      </c>
      <c r="O112" s="111" t="str">
        <f>IF(RES_hhdet_tes!O112=0,"",RES_hhdet_tes!O112/RES_hhdet_fec!O112)</f>
        <v/>
      </c>
      <c r="P112" s="111" t="str">
        <f>IF(RES_hhdet_tes!P112=0,"",RES_hhdet_tes!P112/RES_hhdet_fec!P112)</f>
        <v/>
      </c>
      <c r="Q112" s="111" t="str">
        <f>IF(RES_hhdet_tes!Q112=0,"",RES_hhdet_tes!Q112/RES_hhdet_fec!Q112)</f>
        <v/>
      </c>
      <c r="R112" s="111" t="str">
        <f>IF(RES_hhdet_tes!R112=0,"",RES_hhdet_tes!R112/RES_hhdet_fec!R112)</f>
        <v/>
      </c>
      <c r="S112" s="111" t="str">
        <f>IF(RES_hhdet_tes!S112=0,"",RES_hhdet_tes!S112/RES_hhdet_fec!S112)</f>
        <v/>
      </c>
      <c r="T112" s="111" t="str">
        <f>IF(RES_hhdet_tes!T112=0,"",RES_hhdet_tes!T112/RES_hhdet_fec!T112)</f>
        <v/>
      </c>
      <c r="U112" s="111" t="str">
        <f>IF(RES_hhdet_tes!U112=0,"",RES_hhdet_tes!U112/RES_hhdet_fec!U112)</f>
        <v/>
      </c>
      <c r="V112" s="111" t="str">
        <f>IF(RES_hhdet_tes!V112=0,"",RES_hhdet_tes!V112/RES_hhdet_fec!V112)</f>
        <v/>
      </c>
      <c r="W112" s="111" t="str">
        <f>IF(RES_hhdet_tes!W112=0,"",RES_hhdet_tes!W112/RES_hhdet_fec!W112)</f>
        <v/>
      </c>
      <c r="X112" s="111" t="str">
        <f>IF(RES_hhdet_tes!X112=0,"",RES_hhdet_tes!X112/RES_hhdet_fec!X112)</f>
        <v/>
      </c>
      <c r="Y112" s="111" t="str">
        <f>IF(RES_hhdet_tes!Y112=0,"",RES_hhdet_tes!Y112/RES_hhdet_fec!Y112)</f>
        <v/>
      </c>
      <c r="DA112" s="63" t="s">
        <v>2012</v>
      </c>
    </row>
    <row r="113" spans="1:105" ht="12" customHeight="1" x14ac:dyDescent="0.25">
      <c r="A113" s="97" t="s">
        <v>129</v>
      </c>
      <c r="B113" s="111" t="str">
        <f>IF(RES_hhdet_tes!B113=0,"",RES_hhdet_tes!B113/RES_hhdet_fec!B113)</f>
        <v/>
      </c>
      <c r="C113" s="111" t="str">
        <f>IF(RES_hhdet_tes!C113=0,"",RES_hhdet_tes!C113/RES_hhdet_fec!C113)</f>
        <v/>
      </c>
      <c r="D113" s="111" t="str">
        <f>IF(RES_hhdet_tes!D113=0,"",RES_hhdet_tes!D113/RES_hhdet_fec!D113)</f>
        <v/>
      </c>
      <c r="E113" s="111" t="str">
        <f>IF(RES_hhdet_tes!E113=0,"",RES_hhdet_tes!E113/RES_hhdet_fec!E113)</f>
        <v/>
      </c>
      <c r="F113" s="111" t="str">
        <f>IF(RES_hhdet_tes!F113=0,"",RES_hhdet_tes!F113/RES_hhdet_fec!F113)</f>
        <v/>
      </c>
      <c r="G113" s="111" t="str">
        <f>IF(RES_hhdet_tes!G113=0,"",RES_hhdet_tes!G113/RES_hhdet_fec!G113)</f>
        <v/>
      </c>
      <c r="H113" s="111" t="str">
        <f>IF(RES_hhdet_tes!H113=0,"",RES_hhdet_tes!H113/RES_hhdet_fec!H113)</f>
        <v/>
      </c>
      <c r="I113" s="111" t="str">
        <f>IF(RES_hhdet_tes!I113=0,"",RES_hhdet_tes!I113/RES_hhdet_fec!I113)</f>
        <v/>
      </c>
      <c r="J113" s="111" t="str">
        <f>IF(RES_hhdet_tes!J113=0,"",RES_hhdet_tes!J113/RES_hhdet_fec!J113)</f>
        <v/>
      </c>
      <c r="K113" s="111" t="str">
        <f>IF(RES_hhdet_tes!K113=0,"",RES_hhdet_tes!K113/RES_hhdet_fec!K113)</f>
        <v/>
      </c>
      <c r="L113" s="111" t="str">
        <f>IF(RES_hhdet_tes!L113=0,"",RES_hhdet_tes!L113/RES_hhdet_fec!L113)</f>
        <v/>
      </c>
      <c r="M113" s="111" t="str">
        <f>IF(RES_hhdet_tes!M113=0,"",RES_hhdet_tes!M113/RES_hhdet_fec!M113)</f>
        <v/>
      </c>
      <c r="N113" s="111" t="str">
        <f>IF(RES_hhdet_tes!N113=0,"",RES_hhdet_tes!N113/RES_hhdet_fec!N113)</f>
        <v/>
      </c>
      <c r="O113" s="111" t="str">
        <f>IF(RES_hhdet_tes!O113=0,"",RES_hhdet_tes!O113/RES_hhdet_fec!O113)</f>
        <v/>
      </c>
      <c r="P113" s="111" t="str">
        <f>IF(RES_hhdet_tes!P113=0,"",RES_hhdet_tes!P113/RES_hhdet_fec!P113)</f>
        <v/>
      </c>
      <c r="Q113" s="111" t="str">
        <f>IF(RES_hhdet_tes!Q113=0,"",RES_hhdet_tes!Q113/RES_hhdet_fec!Q113)</f>
        <v/>
      </c>
      <c r="R113" s="111" t="str">
        <f>IF(RES_hhdet_tes!R113=0,"",RES_hhdet_tes!R113/RES_hhdet_fec!R113)</f>
        <v/>
      </c>
      <c r="S113" s="111" t="str">
        <f>IF(RES_hhdet_tes!S113=0,"",RES_hhdet_tes!S113/RES_hhdet_fec!S113)</f>
        <v/>
      </c>
      <c r="T113" s="111" t="str">
        <f>IF(RES_hhdet_tes!T113=0,"",RES_hhdet_tes!T113/RES_hhdet_fec!T113)</f>
        <v/>
      </c>
      <c r="U113" s="111" t="str">
        <f>IF(RES_hhdet_tes!U113=0,"",RES_hhdet_tes!U113/RES_hhdet_fec!U113)</f>
        <v/>
      </c>
      <c r="V113" s="111" t="str">
        <f>IF(RES_hhdet_tes!V113=0,"",RES_hhdet_tes!V113/RES_hhdet_fec!V113)</f>
        <v/>
      </c>
      <c r="W113" s="111" t="str">
        <f>IF(RES_hhdet_tes!W113=0,"",RES_hhdet_tes!W113/RES_hhdet_fec!W113)</f>
        <v/>
      </c>
      <c r="X113" s="111" t="str">
        <f>IF(RES_hhdet_tes!X113=0,"",RES_hhdet_tes!X113/RES_hhdet_fec!X113)</f>
        <v/>
      </c>
      <c r="Y113" s="111" t="str">
        <f>IF(RES_hhdet_tes!Y113=0,"",RES_hhdet_tes!Y113/RES_hhdet_fec!Y113)</f>
        <v/>
      </c>
      <c r="DA113" s="63" t="s">
        <v>2013</v>
      </c>
    </row>
    <row r="114" spans="1:105" ht="12" customHeight="1" x14ac:dyDescent="0.25">
      <c r="A114" s="100" t="s">
        <v>197</v>
      </c>
      <c r="B114" s="112" t="str">
        <f>IF(RES_hhdet_tes!B114=0,"",RES_hhdet_tes!B114/RES_hhdet_fec!B114)</f>
        <v/>
      </c>
      <c r="C114" s="112" t="str">
        <f>IF(RES_hhdet_tes!C114=0,"",RES_hhdet_tes!C114/RES_hhdet_fec!C114)</f>
        <v/>
      </c>
      <c r="D114" s="112" t="str">
        <f>IF(RES_hhdet_tes!D114=0,"",RES_hhdet_tes!D114/RES_hhdet_fec!D114)</f>
        <v/>
      </c>
      <c r="E114" s="112" t="str">
        <f>IF(RES_hhdet_tes!E114=0,"",RES_hhdet_tes!E114/RES_hhdet_fec!E114)</f>
        <v/>
      </c>
      <c r="F114" s="112" t="str">
        <f>IF(RES_hhdet_tes!F114=0,"",RES_hhdet_tes!F114/RES_hhdet_fec!F114)</f>
        <v/>
      </c>
      <c r="G114" s="112" t="str">
        <f>IF(RES_hhdet_tes!G114=0,"",RES_hhdet_tes!G114/RES_hhdet_fec!G114)</f>
        <v/>
      </c>
      <c r="H114" s="112" t="str">
        <f>IF(RES_hhdet_tes!H114=0,"",RES_hhdet_tes!H114/RES_hhdet_fec!H114)</f>
        <v/>
      </c>
      <c r="I114" s="112" t="str">
        <f>IF(RES_hhdet_tes!I114=0,"",RES_hhdet_tes!I114/RES_hhdet_fec!I114)</f>
        <v/>
      </c>
      <c r="J114" s="112" t="str">
        <f>IF(RES_hhdet_tes!J114=0,"",RES_hhdet_tes!J114/RES_hhdet_fec!J114)</f>
        <v/>
      </c>
      <c r="K114" s="112" t="str">
        <f>IF(RES_hhdet_tes!K114=0,"",RES_hhdet_tes!K114/RES_hhdet_fec!K114)</f>
        <v/>
      </c>
      <c r="L114" s="112" t="str">
        <f>IF(RES_hhdet_tes!L114=0,"",RES_hhdet_tes!L114/RES_hhdet_fec!L114)</f>
        <v/>
      </c>
      <c r="M114" s="112" t="str">
        <f>IF(RES_hhdet_tes!M114=0,"",RES_hhdet_tes!M114/RES_hhdet_fec!M114)</f>
        <v/>
      </c>
      <c r="N114" s="112" t="str">
        <f>IF(RES_hhdet_tes!N114=0,"",RES_hhdet_tes!N114/RES_hhdet_fec!N114)</f>
        <v/>
      </c>
      <c r="O114" s="112" t="str">
        <f>IF(RES_hhdet_tes!O114=0,"",RES_hhdet_tes!O114/RES_hhdet_fec!O114)</f>
        <v/>
      </c>
      <c r="P114" s="112" t="str">
        <f>IF(RES_hhdet_tes!P114=0,"",RES_hhdet_tes!P114/RES_hhdet_fec!P114)</f>
        <v/>
      </c>
      <c r="Q114" s="112" t="str">
        <f>IF(RES_hhdet_tes!Q114=0,"",RES_hhdet_tes!Q114/RES_hhdet_fec!Q114)</f>
        <v/>
      </c>
      <c r="R114" s="112" t="str">
        <f>IF(RES_hhdet_tes!R114=0,"",RES_hhdet_tes!R114/RES_hhdet_fec!R114)</f>
        <v/>
      </c>
      <c r="S114" s="112" t="str">
        <f>IF(RES_hhdet_tes!S114=0,"",RES_hhdet_tes!S114/RES_hhdet_fec!S114)</f>
        <v/>
      </c>
      <c r="T114" s="112" t="str">
        <f>IF(RES_hhdet_tes!T114=0,"",RES_hhdet_tes!T114/RES_hhdet_fec!T114)</f>
        <v/>
      </c>
      <c r="U114" s="112" t="str">
        <f>IF(RES_hhdet_tes!U114=0,"",RES_hhdet_tes!U114/RES_hhdet_fec!U114)</f>
        <v/>
      </c>
      <c r="V114" s="112" t="str">
        <f>IF(RES_hhdet_tes!V114=0,"",RES_hhdet_tes!V114/RES_hhdet_fec!V114)</f>
        <v/>
      </c>
      <c r="W114" s="112" t="str">
        <f>IF(RES_hhdet_tes!W114=0,"",RES_hhdet_tes!W114/RES_hhdet_fec!W114)</f>
        <v/>
      </c>
      <c r="X114" s="112" t="str">
        <f>IF(RES_hhdet_tes!X114=0,"",RES_hhdet_tes!X114/RES_hhdet_fec!X114)</f>
        <v/>
      </c>
      <c r="Y114" s="112" t="str">
        <f>IF(RES_hhdet_tes!Y114=0,"",RES_hhdet_tes!Y114/RES_hhdet_fec!Y114)</f>
        <v/>
      </c>
      <c r="DA114" s="131" t="s">
        <v>2014</v>
      </c>
    </row>
    <row r="115" spans="1:105" ht="12" customHeight="1" x14ac:dyDescent="0.25">
      <c r="A115" s="103" t="s">
        <v>52</v>
      </c>
      <c r="B115" s="113" t="str">
        <f>IF(RES_hhdet_tes!B115=0,"",RES_hhdet_tes!B115/RES_hhdet_fec!B115)</f>
        <v/>
      </c>
      <c r="C115" s="113" t="str">
        <f>IF(RES_hhdet_tes!C115=0,"",RES_hhdet_tes!C115/RES_hhdet_fec!C115)</f>
        <v/>
      </c>
      <c r="D115" s="113" t="str">
        <f>IF(RES_hhdet_tes!D115=0,"",RES_hhdet_tes!D115/RES_hhdet_fec!D115)</f>
        <v/>
      </c>
      <c r="E115" s="113" t="str">
        <f>IF(RES_hhdet_tes!E115=0,"",RES_hhdet_tes!E115/RES_hhdet_fec!E115)</f>
        <v/>
      </c>
      <c r="F115" s="113" t="str">
        <f>IF(RES_hhdet_tes!F115=0,"",RES_hhdet_tes!F115/RES_hhdet_fec!F115)</f>
        <v/>
      </c>
      <c r="G115" s="113" t="str">
        <f>IF(RES_hhdet_tes!G115=0,"",RES_hhdet_tes!G115/RES_hhdet_fec!G115)</f>
        <v/>
      </c>
      <c r="H115" s="113" t="str">
        <f>IF(RES_hhdet_tes!H115=0,"",RES_hhdet_tes!H115/RES_hhdet_fec!H115)</f>
        <v/>
      </c>
      <c r="I115" s="113" t="str">
        <f>IF(RES_hhdet_tes!I115=0,"",RES_hhdet_tes!I115/RES_hhdet_fec!I115)</f>
        <v/>
      </c>
      <c r="J115" s="113" t="str">
        <f>IF(RES_hhdet_tes!J115=0,"",RES_hhdet_tes!J115/RES_hhdet_fec!J115)</f>
        <v/>
      </c>
      <c r="K115" s="113" t="str">
        <f>IF(RES_hhdet_tes!K115=0,"",RES_hhdet_tes!K115/RES_hhdet_fec!K115)</f>
        <v/>
      </c>
      <c r="L115" s="113" t="str">
        <f>IF(RES_hhdet_tes!L115=0,"",RES_hhdet_tes!L115/RES_hhdet_fec!L115)</f>
        <v/>
      </c>
      <c r="M115" s="113" t="str">
        <f>IF(RES_hhdet_tes!M115=0,"",RES_hhdet_tes!M115/RES_hhdet_fec!M115)</f>
        <v/>
      </c>
      <c r="N115" s="113" t="str">
        <f>IF(RES_hhdet_tes!N115=0,"",RES_hhdet_tes!N115/RES_hhdet_fec!N115)</f>
        <v/>
      </c>
      <c r="O115" s="113" t="str">
        <f>IF(RES_hhdet_tes!O115=0,"",RES_hhdet_tes!O115/RES_hhdet_fec!O115)</f>
        <v/>
      </c>
      <c r="P115" s="113" t="str">
        <f>IF(RES_hhdet_tes!P115=0,"",RES_hhdet_tes!P115/RES_hhdet_fec!P115)</f>
        <v/>
      </c>
      <c r="Q115" s="113" t="str">
        <f>IF(RES_hhdet_tes!Q115=0,"",RES_hhdet_tes!Q115/RES_hhdet_fec!Q115)</f>
        <v/>
      </c>
      <c r="R115" s="113" t="str">
        <f>IF(RES_hhdet_tes!R115=0,"",RES_hhdet_tes!R115/RES_hhdet_fec!R115)</f>
        <v/>
      </c>
      <c r="S115" s="113" t="str">
        <f>IF(RES_hhdet_tes!S115=0,"",RES_hhdet_tes!S115/RES_hhdet_fec!S115)</f>
        <v/>
      </c>
      <c r="T115" s="113" t="str">
        <f>IF(RES_hhdet_tes!T115=0,"",RES_hhdet_tes!T115/RES_hhdet_fec!T115)</f>
        <v/>
      </c>
      <c r="U115" s="113" t="str">
        <f>IF(RES_hhdet_tes!U115=0,"",RES_hhdet_tes!U115/RES_hhdet_fec!U115)</f>
        <v/>
      </c>
      <c r="V115" s="113" t="str">
        <f>IF(RES_hhdet_tes!V115=0,"",RES_hhdet_tes!V115/RES_hhdet_fec!V115)</f>
        <v/>
      </c>
      <c r="W115" s="113" t="str">
        <f>IF(RES_hhdet_tes!W115=0,"",RES_hhdet_tes!W115/RES_hhdet_fec!W115)</f>
        <v/>
      </c>
      <c r="X115" s="113" t="str">
        <f>IF(RES_hhdet_tes!X115=0,"",RES_hhdet_tes!X115/RES_hhdet_fec!X115)</f>
        <v/>
      </c>
      <c r="Y115" s="113" t="str">
        <f>IF(RES_hhdet_tes!Y115=0,"",RES_hhdet_tes!Y115/RES_hhdet_fec!Y115)</f>
        <v/>
      </c>
      <c r="DA115" s="132" t="s">
        <v>2015</v>
      </c>
    </row>
    <row r="116" spans="1:105" ht="12" customHeight="1" x14ac:dyDescent="0.25">
      <c r="A116" s="106" t="s">
        <v>122</v>
      </c>
      <c r="B116" s="112" t="str">
        <f>IF(RES_hhdet_tes!B116=0,"",RES_hhdet_tes!B116/RES_hhdet_fec!B116)</f>
        <v/>
      </c>
      <c r="C116" s="112" t="str">
        <f>IF(RES_hhdet_tes!C116=0,"",RES_hhdet_tes!C116/RES_hhdet_fec!C116)</f>
        <v/>
      </c>
      <c r="D116" s="112" t="str">
        <f>IF(RES_hhdet_tes!D116=0,"",RES_hhdet_tes!D116/RES_hhdet_fec!D116)</f>
        <v/>
      </c>
      <c r="E116" s="112" t="str">
        <f>IF(RES_hhdet_tes!E116=0,"",RES_hhdet_tes!E116/RES_hhdet_fec!E116)</f>
        <v/>
      </c>
      <c r="F116" s="112" t="str">
        <f>IF(RES_hhdet_tes!F116=0,"",RES_hhdet_tes!F116/RES_hhdet_fec!F116)</f>
        <v/>
      </c>
      <c r="G116" s="112" t="str">
        <f>IF(RES_hhdet_tes!G116=0,"",RES_hhdet_tes!G116/RES_hhdet_fec!G116)</f>
        <v/>
      </c>
      <c r="H116" s="112" t="str">
        <f>IF(RES_hhdet_tes!H116=0,"",RES_hhdet_tes!H116/RES_hhdet_fec!H116)</f>
        <v/>
      </c>
      <c r="I116" s="112" t="str">
        <f>IF(RES_hhdet_tes!I116=0,"",RES_hhdet_tes!I116/RES_hhdet_fec!I116)</f>
        <v/>
      </c>
      <c r="J116" s="112" t="str">
        <f>IF(RES_hhdet_tes!J116=0,"",RES_hhdet_tes!J116/RES_hhdet_fec!J116)</f>
        <v/>
      </c>
      <c r="K116" s="112" t="str">
        <f>IF(RES_hhdet_tes!K116=0,"",RES_hhdet_tes!K116/RES_hhdet_fec!K116)</f>
        <v/>
      </c>
      <c r="L116" s="112" t="str">
        <f>IF(RES_hhdet_tes!L116=0,"",RES_hhdet_tes!L116/RES_hhdet_fec!L116)</f>
        <v/>
      </c>
      <c r="M116" s="112" t="str">
        <f>IF(RES_hhdet_tes!M116=0,"",RES_hhdet_tes!M116/RES_hhdet_fec!M116)</f>
        <v/>
      </c>
      <c r="N116" s="112" t="str">
        <f>IF(RES_hhdet_tes!N116=0,"",RES_hhdet_tes!N116/RES_hhdet_fec!N116)</f>
        <v/>
      </c>
      <c r="O116" s="112" t="str">
        <f>IF(RES_hhdet_tes!O116=0,"",RES_hhdet_tes!O116/RES_hhdet_fec!O116)</f>
        <v/>
      </c>
      <c r="P116" s="112" t="str">
        <f>IF(RES_hhdet_tes!P116=0,"",RES_hhdet_tes!P116/RES_hhdet_fec!P116)</f>
        <v/>
      </c>
      <c r="Q116" s="112" t="str">
        <f>IF(RES_hhdet_tes!Q116=0,"",RES_hhdet_tes!Q116/RES_hhdet_fec!Q116)</f>
        <v/>
      </c>
      <c r="R116" s="112" t="str">
        <f>IF(RES_hhdet_tes!R116=0,"",RES_hhdet_tes!R116/RES_hhdet_fec!R116)</f>
        <v/>
      </c>
      <c r="S116" s="112" t="str">
        <f>IF(RES_hhdet_tes!S116=0,"",RES_hhdet_tes!S116/RES_hhdet_fec!S116)</f>
        <v/>
      </c>
      <c r="T116" s="112" t="str">
        <f>IF(RES_hhdet_tes!T116=0,"",RES_hhdet_tes!T116/RES_hhdet_fec!T116)</f>
        <v/>
      </c>
      <c r="U116" s="112" t="str">
        <f>IF(RES_hhdet_tes!U116=0,"",RES_hhdet_tes!U116/RES_hhdet_fec!U116)</f>
        <v/>
      </c>
      <c r="V116" s="112" t="str">
        <f>IF(RES_hhdet_tes!V116=0,"",RES_hhdet_tes!V116/RES_hhdet_fec!V116)</f>
        <v/>
      </c>
      <c r="W116" s="112" t="str">
        <f>IF(RES_hhdet_tes!W116=0,"",RES_hhdet_tes!W116/RES_hhdet_fec!W116)</f>
        <v/>
      </c>
      <c r="X116" s="112" t="str">
        <f>IF(RES_hhdet_tes!X116=0,"",RES_hhdet_tes!X116/RES_hhdet_fec!X116)</f>
        <v/>
      </c>
      <c r="Y116" s="112" t="str">
        <f>IF(RES_hhdet_tes!Y116=0,"",RES_hhdet_tes!Y116/RES_hhdet_fec!Y116)</f>
        <v/>
      </c>
      <c r="DA116" s="131" t="s">
        <v>2016</v>
      </c>
    </row>
    <row r="117" spans="1:105" ht="12" customHeight="1" x14ac:dyDescent="0.25">
      <c r="A117" s="107" t="s">
        <v>121</v>
      </c>
      <c r="B117" s="113" t="str">
        <f>IF(RES_hhdet_tes!B117=0,"",RES_hhdet_tes!B117/RES_hhdet_fec!B117)</f>
        <v/>
      </c>
      <c r="C117" s="113" t="str">
        <f>IF(RES_hhdet_tes!C117=0,"",RES_hhdet_tes!C117/RES_hhdet_fec!C117)</f>
        <v/>
      </c>
      <c r="D117" s="113" t="str">
        <f>IF(RES_hhdet_tes!D117=0,"",RES_hhdet_tes!D117/RES_hhdet_fec!D117)</f>
        <v/>
      </c>
      <c r="E117" s="113" t="str">
        <f>IF(RES_hhdet_tes!E117=0,"",RES_hhdet_tes!E117/RES_hhdet_fec!E117)</f>
        <v/>
      </c>
      <c r="F117" s="113" t="str">
        <f>IF(RES_hhdet_tes!F117=0,"",RES_hhdet_tes!F117/RES_hhdet_fec!F117)</f>
        <v/>
      </c>
      <c r="G117" s="113" t="str">
        <f>IF(RES_hhdet_tes!G117=0,"",RES_hhdet_tes!G117/RES_hhdet_fec!G117)</f>
        <v/>
      </c>
      <c r="H117" s="113" t="str">
        <f>IF(RES_hhdet_tes!H117=0,"",RES_hhdet_tes!H117/RES_hhdet_fec!H117)</f>
        <v/>
      </c>
      <c r="I117" s="113" t="str">
        <f>IF(RES_hhdet_tes!I117=0,"",RES_hhdet_tes!I117/RES_hhdet_fec!I117)</f>
        <v/>
      </c>
      <c r="J117" s="113" t="str">
        <f>IF(RES_hhdet_tes!J117=0,"",RES_hhdet_tes!J117/RES_hhdet_fec!J117)</f>
        <v/>
      </c>
      <c r="K117" s="113" t="str">
        <f>IF(RES_hhdet_tes!K117=0,"",RES_hhdet_tes!K117/RES_hhdet_fec!K117)</f>
        <v/>
      </c>
      <c r="L117" s="113" t="str">
        <f>IF(RES_hhdet_tes!L117=0,"",RES_hhdet_tes!L117/RES_hhdet_fec!L117)</f>
        <v/>
      </c>
      <c r="M117" s="113" t="str">
        <f>IF(RES_hhdet_tes!M117=0,"",RES_hhdet_tes!M117/RES_hhdet_fec!M117)</f>
        <v/>
      </c>
      <c r="N117" s="113" t="str">
        <f>IF(RES_hhdet_tes!N117=0,"",RES_hhdet_tes!N117/RES_hhdet_fec!N117)</f>
        <v/>
      </c>
      <c r="O117" s="113" t="str">
        <f>IF(RES_hhdet_tes!O117=0,"",RES_hhdet_tes!O117/RES_hhdet_fec!O117)</f>
        <v/>
      </c>
      <c r="P117" s="113" t="str">
        <f>IF(RES_hhdet_tes!P117=0,"",RES_hhdet_tes!P117/RES_hhdet_fec!P117)</f>
        <v/>
      </c>
      <c r="Q117" s="113" t="str">
        <f>IF(RES_hhdet_tes!Q117=0,"",RES_hhdet_tes!Q117/RES_hhdet_fec!Q117)</f>
        <v/>
      </c>
      <c r="R117" s="113" t="str">
        <f>IF(RES_hhdet_tes!R117=0,"",RES_hhdet_tes!R117/RES_hhdet_fec!R117)</f>
        <v/>
      </c>
      <c r="S117" s="113" t="str">
        <f>IF(RES_hhdet_tes!S117=0,"",RES_hhdet_tes!S117/RES_hhdet_fec!S117)</f>
        <v/>
      </c>
      <c r="T117" s="113" t="str">
        <f>IF(RES_hhdet_tes!T117=0,"",RES_hhdet_tes!T117/RES_hhdet_fec!T117)</f>
        <v/>
      </c>
      <c r="U117" s="113" t="str">
        <f>IF(RES_hhdet_tes!U117=0,"",RES_hhdet_tes!U117/RES_hhdet_fec!U117)</f>
        <v/>
      </c>
      <c r="V117" s="113" t="str">
        <f>IF(RES_hhdet_tes!V117=0,"",RES_hhdet_tes!V117/RES_hhdet_fec!V117)</f>
        <v/>
      </c>
      <c r="W117" s="113" t="str">
        <f>IF(RES_hhdet_tes!W117=0,"",RES_hhdet_tes!W117/RES_hhdet_fec!W117)</f>
        <v/>
      </c>
      <c r="X117" s="113" t="str">
        <f>IF(RES_hhdet_tes!X117=0,"",RES_hhdet_tes!X117/RES_hhdet_fec!X117)</f>
        <v/>
      </c>
      <c r="Y117" s="113" t="str">
        <f>IF(RES_hhdet_tes!Y117=0,"",RES_hhdet_tes!Y117/RES_hhdet_fec!Y117)</f>
        <v/>
      </c>
      <c r="DA117" s="132" t="s">
        <v>2017</v>
      </c>
    </row>
    <row r="118" spans="1:105" ht="12" customHeight="1" x14ac:dyDescent="0.25">
      <c r="A118" s="108" t="s">
        <v>53</v>
      </c>
      <c r="B118" s="111" t="str">
        <f>IF(RES_hhdet_tes!B118=0,"",RES_hhdet_tes!B118/RES_hhdet_fec!B118)</f>
        <v/>
      </c>
      <c r="C118" s="111" t="str">
        <f>IF(RES_hhdet_tes!C118=0,"",RES_hhdet_tes!C118/RES_hhdet_fec!C118)</f>
        <v/>
      </c>
      <c r="D118" s="111" t="str">
        <f>IF(RES_hhdet_tes!D118=0,"",RES_hhdet_tes!D118/RES_hhdet_fec!D118)</f>
        <v/>
      </c>
      <c r="E118" s="111" t="str">
        <f>IF(RES_hhdet_tes!E118=0,"",RES_hhdet_tes!E118/RES_hhdet_fec!E118)</f>
        <v/>
      </c>
      <c r="F118" s="111" t="str">
        <f>IF(RES_hhdet_tes!F118=0,"",RES_hhdet_tes!F118/RES_hhdet_fec!F118)</f>
        <v/>
      </c>
      <c r="G118" s="111" t="str">
        <f>IF(RES_hhdet_tes!G118=0,"",RES_hhdet_tes!G118/RES_hhdet_fec!G118)</f>
        <v/>
      </c>
      <c r="H118" s="111" t="str">
        <f>IF(RES_hhdet_tes!H118=0,"",RES_hhdet_tes!H118/RES_hhdet_fec!H118)</f>
        <v/>
      </c>
      <c r="I118" s="111" t="str">
        <f>IF(RES_hhdet_tes!I118=0,"",RES_hhdet_tes!I118/RES_hhdet_fec!I118)</f>
        <v/>
      </c>
      <c r="J118" s="111" t="str">
        <f>IF(RES_hhdet_tes!J118=0,"",RES_hhdet_tes!J118/RES_hhdet_fec!J118)</f>
        <v/>
      </c>
      <c r="K118" s="111" t="str">
        <f>IF(RES_hhdet_tes!K118=0,"",RES_hhdet_tes!K118/RES_hhdet_fec!K118)</f>
        <v/>
      </c>
      <c r="L118" s="111" t="str">
        <f>IF(RES_hhdet_tes!L118=0,"",RES_hhdet_tes!L118/RES_hhdet_fec!L118)</f>
        <v/>
      </c>
      <c r="M118" s="111" t="str">
        <f>IF(RES_hhdet_tes!M118=0,"",RES_hhdet_tes!M118/RES_hhdet_fec!M118)</f>
        <v/>
      </c>
      <c r="N118" s="111" t="str">
        <f>IF(RES_hhdet_tes!N118=0,"",RES_hhdet_tes!N118/RES_hhdet_fec!N118)</f>
        <v/>
      </c>
      <c r="O118" s="111" t="str">
        <f>IF(RES_hhdet_tes!O118=0,"",RES_hhdet_tes!O118/RES_hhdet_fec!O118)</f>
        <v/>
      </c>
      <c r="P118" s="111" t="str">
        <f>IF(RES_hhdet_tes!P118=0,"",RES_hhdet_tes!P118/RES_hhdet_fec!P118)</f>
        <v/>
      </c>
      <c r="Q118" s="111" t="str">
        <f>IF(RES_hhdet_tes!Q118=0,"",RES_hhdet_tes!Q118/RES_hhdet_fec!Q118)</f>
        <v/>
      </c>
      <c r="R118" s="111" t="str">
        <f>IF(RES_hhdet_tes!R118=0,"",RES_hhdet_tes!R118/RES_hhdet_fec!R118)</f>
        <v/>
      </c>
      <c r="S118" s="111" t="str">
        <f>IF(RES_hhdet_tes!S118=0,"",RES_hhdet_tes!S118/RES_hhdet_fec!S118)</f>
        <v/>
      </c>
      <c r="T118" s="111" t="str">
        <f>IF(RES_hhdet_tes!T118=0,"",RES_hhdet_tes!T118/RES_hhdet_fec!T118)</f>
        <v/>
      </c>
      <c r="U118" s="111" t="str">
        <f>IF(RES_hhdet_tes!U118=0,"",RES_hhdet_tes!U118/RES_hhdet_fec!U118)</f>
        <v/>
      </c>
      <c r="V118" s="111" t="str">
        <f>IF(RES_hhdet_tes!V118=0,"",RES_hhdet_tes!V118/RES_hhdet_fec!V118)</f>
        <v/>
      </c>
      <c r="W118" s="111" t="str">
        <f>IF(RES_hhdet_tes!W118=0,"",RES_hhdet_tes!W118/RES_hhdet_fec!W118)</f>
        <v/>
      </c>
      <c r="X118" s="111" t="str">
        <f>IF(RES_hhdet_tes!X118=0,"",RES_hhdet_tes!X118/RES_hhdet_fec!X118)</f>
        <v/>
      </c>
      <c r="Y118" s="111" t="str">
        <f>IF(RES_hhdet_tes!Y118=0,"",RES_hhdet_tes!Y118/RES_hhdet_fec!Y118)</f>
        <v/>
      </c>
      <c r="DA118" s="63" t="s">
        <v>2018</v>
      </c>
    </row>
    <row r="119" spans="1:105" ht="12" customHeight="1" x14ac:dyDescent="0.25">
      <c r="A119" s="108" t="s">
        <v>52</v>
      </c>
      <c r="B119" s="111" t="str">
        <f>IF(RES_hhdet_tes!B119=0,"",RES_hhdet_tes!B119/RES_hhdet_fec!B119)</f>
        <v/>
      </c>
      <c r="C119" s="111" t="str">
        <f>IF(RES_hhdet_tes!C119=0,"",RES_hhdet_tes!C119/RES_hhdet_fec!C119)</f>
        <v/>
      </c>
      <c r="D119" s="111" t="str">
        <f>IF(RES_hhdet_tes!D119=0,"",RES_hhdet_tes!D119/RES_hhdet_fec!D119)</f>
        <v/>
      </c>
      <c r="E119" s="111" t="str">
        <f>IF(RES_hhdet_tes!E119=0,"",RES_hhdet_tes!E119/RES_hhdet_fec!E119)</f>
        <v/>
      </c>
      <c r="F119" s="111" t="str">
        <f>IF(RES_hhdet_tes!F119=0,"",RES_hhdet_tes!F119/RES_hhdet_fec!F119)</f>
        <v/>
      </c>
      <c r="G119" s="111" t="str">
        <f>IF(RES_hhdet_tes!G119=0,"",RES_hhdet_tes!G119/RES_hhdet_fec!G119)</f>
        <v/>
      </c>
      <c r="H119" s="111" t="str">
        <f>IF(RES_hhdet_tes!H119=0,"",RES_hhdet_tes!H119/RES_hhdet_fec!H119)</f>
        <v/>
      </c>
      <c r="I119" s="111" t="str">
        <f>IF(RES_hhdet_tes!I119=0,"",RES_hhdet_tes!I119/RES_hhdet_fec!I119)</f>
        <v/>
      </c>
      <c r="J119" s="111" t="str">
        <f>IF(RES_hhdet_tes!J119=0,"",RES_hhdet_tes!J119/RES_hhdet_fec!J119)</f>
        <v/>
      </c>
      <c r="K119" s="111" t="str">
        <f>IF(RES_hhdet_tes!K119=0,"",RES_hhdet_tes!K119/RES_hhdet_fec!K119)</f>
        <v/>
      </c>
      <c r="L119" s="111" t="str">
        <f>IF(RES_hhdet_tes!L119=0,"",RES_hhdet_tes!L119/RES_hhdet_fec!L119)</f>
        <v/>
      </c>
      <c r="M119" s="111" t="str">
        <f>IF(RES_hhdet_tes!M119=0,"",RES_hhdet_tes!M119/RES_hhdet_fec!M119)</f>
        <v/>
      </c>
      <c r="N119" s="111" t="str">
        <f>IF(RES_hhdet_tes!N119=0,"",RES_hhdet_tes!N119/RES_hhdet_fec!N119)</f>
        <v/>
      </c>
      <c r="O119" s="111" t="str">
        <f>IF(RES_hhdet_tes!O119=0,"",RES_hhdet_tes!O119/RES_hhdet_fec!O119)</f>
        <v/>
      </c>
      <c r="P119" s="111" t="str">
        <f>IF(RES_hhdet_tes!P119=0,"",RES_hhdet_tes!P119/RES_hhdet_fec!P119)</f>
        <v/>
      </c>
      <c r="Q119" s="111" t="str">
        <f>IF(RES_hhdet_tes!Q119=0,"",RES_hhdet_tes!Q119/RES_hhdet_fec!Q119)</f>
        <v/>
      </c>
      <c r="R119" s="111" t="str">
        <f>IF(RES_hhdet_tes!R119=0,"",RES_hhdet_tes!R119/RES_hhdet_fec!R119)</f>
        <v/>
      </c>
      <c r="S119" s="111" t="str">
        <f>IF(RES_hhdet_tes!S119=0,"",RES_hhdet_tes!S119/RES_hhdet_fec!S119)</f>
        <v/>
      </c>
      <c r="T119" s="111" t="str">
        <f>IF(RES_hhdet_tes!T119=0,"",RES_hhdet_tes!T119/RES_hhdet_fec!T119)</f>
        <v/>
      </c>
      <c r="U119" s="111" t="str">
        <f>IF(RES_hhdet_tes!U119=0,"",RES_hhdet_tes!U119/RES_hhdet_fec!U119)</f>
        <v/>
      </c>
      <c r="V119" s="111" t="str">
        <f>IF(RES_hhdet_tes!V119=0,"",RES_hhdet_tes!V119/RES_hhdet_fec!V119)</f>
        <v/>
      </c>
      <c r="W119" s="111" t="str">
        <f>IF(RES_hhdet_tes!W119=0,"",RES_hhdet_tes!W119/RES_hhdet_fec!W119)</f>
        <v/>
      </c>
      <c r="X119" s="111" t="str">
        <f>IF(RES_hhdet_tes!X119=0,"",RES_hhdet_tes!X119/RES_hhdet_fec!X119)</f>
        <v/>
      </c>
      <c r="Y119" s="111" t="str">
        <f>IF(RES_hhdet_tes!Y119=0,"",RES_hhdet_tes!Y119/RES_hhdet_fec!Y119)</f>
        <v/>
      </c>
      <c r="DA119" s="63" t="s">
        <v>2019</v>
      </c>
    </row>
    <row r="120" spans="1:105" ht="12" customHeight="1" x14ac:dyDescent="0.25">
      <c r="A120" s="121" t="s">
        <v>54</v>
      </c>
      <c r="B120" s="124" t="str">
        <f>IF(RES_hhdet_tes!B120=0,"",RES_hhdet_tes!B120/RES_hhdet_fec!B120)</f>
        <v/>
      </c>
      <c r="C120" s="124" t="str">
        <f>IF(RES_hhdet_tes!C120=0,"",RES_hhdet_tes!C120/RES_hhdet_fec!C120)</f>
        <v/>
      </c>
      <c r="D120" s="124" t="str">
        <f>IF(RES_hhdet_tes!D120=0,"",RES_hhdet_tes!D120/RES_hhdet_fec!D120)</f>
        <v/>
      </c>
      <c r="E120" s="124" t="str">
        <f>IF(RES_hhdet_tes!E120=0,"",RES_hhdet_tes!E120/RES_hhdet_fec!E120)</f>
        <v/>
      </c>
      <c r="F120" s="124" t="str">
        <f>IF(RES_hhdet_tes!F120=0,"",RES_hhdet_tes!F120/RES_hhdet_fec!F120)</f>
        <v/>
      </c>
      <c r="G120" s="124" t="str">
        <f>IF(RES_hhdet_tes!G120=0,"",RES_hhdet_tes!G120/RES_hhdet_fec!G120)</f>
        <v/>
      </c>
      <c r="H120" s="124" t="str">
        <f>IF(RES_hhdet_tes!H120=0,"",RES_hhdet_tes!H120/RES_hhdet_fec!H120)</f>
        <v/>
      </c>
      <c r="I120" s="124" t="str">
        <f>IF(RES_hhdet_tes!I120=0,"",RES_hhdet_tes!I120/RES_hhdet_fec!I120)</f>
        <v/>
      </c>
      <c r="J120" s="124" t="str">
        <f>IF(RES_hhdet_tes!J120=0,"",RES_hhdet_tes!J120/RES_hhdet_fec!J120)</f>
        <v/>
      </c>
      <c r="K120" s="124" t="str">
        <f>IF(RES_hhdet_tes!K120=0,"",RES_hhdet_tes!K120/RES_hhdet_fec!K120)</f>
        <v/>
      </c>
      <c r="L120" s="124" t="str">
        <f>IF(RES_hhdet_tes!L120=0,"",RES_hhdet_tes!L120/RES_hhdet_fec!L120)</f>
        <v/>
      </c>
      <c r="M120" s="124" t="str">
        <f>IF(RES_hhdet_tes!M120=0,"",RES_hhdet_tes!M120/RES_hhdet_fec!M120)</f>
        <v/>
      </c>
      <c r="N120" s="124" t="str">
        <f>IF(RES_hhdet_tes!N120=0,"",RES_hhdet_tes!N120/RES_hhdet_fec!N120)</f>
        <v/>
      </c>
      <c r="O120" s="124" t="str">
        <f>IF(RES_hhdet_tes!O120=0,"",RES_hhdet_tes!O120/RES_hhdet_fec!O120)</f>
        <v/>
      </c>
      <c r="P120" s="124" t="str">
        <f>IF(RES_hhdet_tes!P120=0,"",RES_hhdet_tes!P120/RES_hhdet_fec!P120)</f>
        <v/>
      </c>
      <c r="Q120" s="124" t="str">
        <f>IF(RES_hhdet_tes!Q120=0,"",RES_hhdet_tes!Q120/RES_hhdet_fec!Q120)</f>
        <v/>
      </c>
      <c r="R120" s="124" t="str">
        <f>IF(RES_hhdet_tes!R120=0,"",RES_hhdet_tes!R120/RES_hhdet_fec!R120)</f>
        <v/>
      </c>
      <c r="S120" s="124" t="str">
        <f>IF(RES_hhdet_tes!S120=0,"",RES_hhdet_tes!S120/RES_hhdet_fec!S120)</f>
        <v/>
      </c>
      <c r="T120" s="124" t="str">
        <f>IF(RES_hhdet_tes!T120=0,"",RES_hhdet_tes!T120/RES_hhdet_fec!T120)</f>
        <v/>
      </c>
      <c r="U120" s="124" t="str">
        <f>IF(RES_hhdet_tes!U120=0,"",RES_hhdet_tes!U120/RES_hhdet_fec!U120)</f>
        <v/>
      </c>
      <c r="V120" s="124" t="str">
        <f>IF(RES_hhdet_tes!V120=0,"",RES_hhdet_tes!V120/RES_hhdet_fec!V120)</f>
        <v/>
      </c>
      <c r="W120" s="124" t="str">
        <f>IF(RES_hhdet_tes!W120=0,"",RES_hhdet_tes!W120/RES_hhdet_fec!W120)</f>
        <v/>
      </c>
      <c r="X120" s="124" t="str">
        <f>IF(RES_hhdet_tes!X120=0,"",RES_hhdet_tes!X120/RES_hhdet_fec!X120)</f>
        <v/>
      </c>
      <c r="Y120" s="124" t="str">
        <f>IF(RES_hhdet_tes!Y120=0,"",RES_hhdet_tes!Y120/RES_hhdet_fec!Y120)</f>
        <v/>
      </c>
      <c r="DA120" s="130" t="s">
        <v>2020</v>
      </c>
    </row>
    <row r="121" spans="1:105" ht="12" customHeight="1" x14ac:dyDescent="0.25">
      <c r="A121" s="97" t="s">
        <v>50</v>
      </c>
      <c r="B121" s="111" t="str">
        <f>IF(RES_hhdet_tes!B121=0,"",RES_hhdet_tes!B121/RES_hhdet_fec!B121)</f>
        <v/>
      </c>
      <c r="C121" s="111" t="str">
        <f>IF(RES_hhdet_tes!C121=0,"",RES_hhdet_tes!C121/RES_hhdet_fec!C121)</f>
        <v/>
      </c>
      <c r="D121" s="111" t="str">
        <f>IF(RES_hhdet_tes!D121=0,"",RES_hhdet_tes!D121/RES_hhdet_fec!D121)</f>
        <v/>
      </c>
      <c r="E121" s="111" t="str">
        <f>IF(RES_hhdet_tes!E121=0,"",RES_hhdet_tes!E121/RES_hhdet_fec!E121)</f>
        <v/>
      </c>
      <c r="F121" s="111" t="str">
        <f>IF(RES_hhdet_tes!F121=0,"",RES_hhdet_tes!F121/RES_hhdet_fec!F121)</f>
        <v/>
      </c>
      <c r="G121" s="111" t="str">
        <f>IF(RES_hhdet_tes!G121=0,"",RES_hhdet_tes!G121/RES_hhdet_fec!G121)</f>
        <v/>
      </c>
      <c r="H121" s="111" t="str">
        <f>IF(RES_hhdet_tes!H121=0,"",RES_hhdet_tes!H121/RES_hhdet_fec!H121)</f>
        <v/>
      </c>
      <c r="I121" s="111" t="str">
        <f>IF(RES_hhdet_tes!I121=0,"",RES_hhdet_tes!I121/RES_hhdet_fec!I121)</f>
        <v/>
      </c>
      <c r="J121" s="111" t="str">
        <f>IF(RES_hhdet_tes!J121=0,"",RES_hhdet_tes!J121/RES_hhdet_fec!J121)</f>
        <v/>
      </c>
      <c r="K121" s="111" t="str">
        <f>IF(RES_hhdet_tes!K121=0,"",RES_hhdet_tes!K121/RES_hhdet_fec!K121)</f>
        <v/>
      </c>
      <c r="L121" s="111" t="str">
        <f>IF(RES_hhdet_tes!L121=0,"",RES_hhdet_tes!L121/RES_hhdet_fec!L121)</f>
        <v/>
      </c>
      <c r="M121" s="111" t="str">
        <f>IF(RES_hhdet_tes!M121=0,"",RES_hhdet_tes!M121/RES_hhdet_fec!M121)</f>
        <v/>
      </c>
      <c r="N121" s="111" t="str">
        <f>IF(RES_hhdet_tes!N121=0,"",RES_hhdet_tes!N121/RES_hhdet_fec!N121)</f>
        <v/>
      </c>
      <c r="O121" s="111" t="str">
        <f>IF(RES_hhdet_tes!O121=0,"",RES_hhdet_tes!O121/RES_hhdet_fec!O121)</f>
        <v/>
      </c>
      <c r="P121" s="111" t="str">
        <f>IF(RES_hhdet_tes!P121=0,"",RES_hhdet_tes!P121/RES_hhdet_fec!P121)</f>
        <v/>
      </c>
      <c r="Q121" s="111" t="str">
        <f>IF(RES_hhdet_tes!Q121=0,"",RES_hhdet_tes!Q121/RES_hhdet_fec!Q121)</f>
        <v/>
      </c>
      <c r="R121" s="111" t="str">
        <f>IF(RES_hhdet_tes!R121=0,"",RES_hhdet_tes!R121/RES_hhdet_fec!R121)</f>
        <v/>
      </c>
      <c r="S121" s="111" t="str">
        <f>IF(RES_hhdet_tes!S121=0,"",RES_hhdet_tes!S121/RES_hhdet_fec!S121)</f>
        <v/>
      </c>
      <c r="T121" s="111" t="str">
        <f>IF(RES_hhdet_tes!T121=0,"",RES_hhdet_tes!T121/RES_hhdet_fec!T121)</f>
        <v/>
      </c>
      <c r="U121" s="111" t="str">
        <f>IF(RES_hhdet_tes!U121=0,"",RES_hhdet_tes!U121/RES_hhdet_fec!U121)</f>
        <v/>
      </c>
      <c r="V121" s="111" t="str">
        <f>IF(RES_hhdet_tes!V121=0,"",RES_hhdet_tes!V121/RES_hhdet_fec!V121)</f>
        <v/>
      </c>
      <c r="W121" s="111" t="str">
        <f>IF(RES_hhdet_tes!W121=0,"",RES_hhdet_tes!W121/RES_hhdet_fec!W121)</f>
        <v/>
      </c>
      <c r="X121" s="111" t="str">
        <f>IF(RES_hhdet_tes!X121=0,"",RES_hhdet_tes!X121/RES_hhdet_fec!X121)</f>
        <v/>
      </c>
      <c r="Y121" s="111" t="str">
        <f>IF(RES_hhdet_tes!Y121=0,"",RES_hhdet_tes!Y121/RES_hhdet_fec!Y121)</f>
        <v/>
      </c>
      <c r="DA121" s="63" t="s">
        <v>2021</v>
      </c>
    </row>
    <row r="122" spans="1:105" ht="12" customHeight="1" x14ac:dyDescent="0.25">
      <c r="A122" s="109" t="s">
        <v>120</v>
      </c>
      <c r="B122" s="45" t="str">
        <f>IF(RES_hhdet_tes!B122=0,"",RES_hhdet_tes!B122/RES_hhdet_fec!B122)</f>
        <v/>
      </c>
      <c r="C122" s="45" t="str">
        <f>IF(RES_hhdet_tes!C122=0,"",RES_hhdet_tes!C122/RES_hhdet_fec!C122)</f>
        <v/>
      </c>
      <c r="D122" s="45" t="str">
        <f>IF(RES_hhdet_tes!D122=0,"",RES_hhdet_tes!D122/RES_hhdet_fec!D122)</f>
        <v/>
      </c>
      <c r="E122" s="45" t="str">
        <f>IF(RES_hhdet_tes!E122=0,"",RES_hhdet_tes!E122/RES_hhdet_fec!E122)</f>
        <v/>
      </c>
      <c r="F122" s="45" t="str">
        <f>IF(RES_hhdet_tes!F122=0,"",RES_hhdet_tes!F122/RES_hhdet_fec!F122)</f>
        <v/>
      </c>
      <c r="G122" s="45" t="str">
        <f>IF(RES_hhdet_tes!G122=0,"",RES_hhdet_tes!G122/RES_hhdet_fec!G122)</f>
        <v/>
      </c>
      <c r="H122" s="45" t="str">
        <f>IF(RES_hhdet_tes!H122=0,"",RES_hhdet_tes!H122/RES_hhdet_fec!H122)</f>
        <v/>
      </c>
      <c r="I122" s="45" t="str">
        <f>IF(RES_hhdet_tes!I122=0,"",RES_hhdet_tes!I122/RES_hhdet_fec!I122)</f>
        <v/>
      </c>
      <c r="J122" s="45" t="str">
        <f>IF(RES_hhdet_tes!J122=0,"",RES_hhdet_tes!J122/RES_hhdet_fec!J122)</f>
        <v/>
      </c>
      <c r="K122" s="45" t="str">
        <f>IF(RES_hhdet_tes!K122=0,"",RES_hhdet_tes!K122/RES_hhdet_fec!K122)</f>
        <v/>
      </c>
      <c r="L122" s="45" t="str">
        <f>IF(RES_hhdet_tes!L122=0,"",RES_hhdet_tes!L122/RES_hhdet_fec!L122)</f>
        <v/>
      </c>
      <c r="M122" s="45" t="str">
        <f>IF(RES_hhdet_tes!M122=0,"",RES_hhdet_tes!M122/RES_hhdet_fec!M122)</f>
        <v/>
      </c>
      <c r="N122" s="45" t="str">
        <f>IF(RES_hhdet_tes!N122=0,"",RES_hhdet_tes!N122/RES_hhdet_fec!N122)</f>
        <v/>
      </c>
      <c r="O122" s="45" t="str">
        <f>IF(RES_hhdet_tes!O122=0,"",RES_hhdet_tes!O122/RES_hhdet_fec!O122)</f>
        <v/>
      </c>
      <c r="P122" s="45" t="str">
        <f>IF(RES_hhdet_tes!P122=0,"",RES_hhdet_tes!P122/RES_hhdet_fec!P122)</f>
        <v/>
      </c>
      <c r="Q122" s="45" t="str">
        <f>IF(RES_hhdet_tes!Q122=0,"",RES_hhdet_tes!Q122/RES_hhdet_fec!Q122)</f>
        <v/>
      </c>
      <c r="R122" s="45" t="str">
        <f>IF(RES_hhdet_tes!R122=0,"",RES_hhdet_tes!R122/RES_hhdet_fec!R122)</f>
        <v/>
      </c>
      <c r="S122" s="45" t="str">
        <f>IF(RES_hhdet_tes!S122=0,"",RES_hhdet_tes!S122/RES_hhdet_fec!S122)</f>
        <v/>
      </c>
      <c r="T122" s="45" t="str">
        <f>IF(RES_hhdet_tes!T122=0,"",RES_hhdet_tes!T122/RES_hhdet_fec!T122)</f>
        <v/>
      </c>
      <c r="U122" s="45" t="str">
        <f>IF(RES_hhdet_tes!U122=0,"",RES_hhdet_tes!U122/RES_hhdet_fec!U122)</f>
        <v/>
      </c>
      <c r="V122" s="45" t="str">
        <f>IF(RES_hhdet_tes!V122=0,"",RES_hhdet_tes!V122/RES_hhdet_fec!V122)</f>
        <v/>
      </c>
      <c r="W122" s="45" t="str">
        <f>IF(RES_hhdet_tes!W122=0,"",RES_hhdet_tes!W122/RES_hhdet_fec!W122)</f>
        <v/>
      </c>
      <c r="X122" s="45" t="str">
        <f>IF(RES_hhdet_tes!X122=0,"",RES_hhdet_tes!X122/RES_hhdet_fec!X122)</f>
        <v/>
      </c>
      <c r="Y122" s="45" t="str">
        <f>IF(RES_hhdet_tes!Y122=0,"",RES_hhdet_tes!Y122/RES_hhdet_fec!Y122)</f>
        <v/>
      </c>
      <c r="DA122" s="60" t="s">
        <v>2022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9" t="str">
        <f>IF(RES_hhdet_tes!B124=0,"",RES_hhdet_tes!B124/RES_hhdet_fec!B124)</f>
        <v/>
      </c>
      <c r="C124" s="119" t="str">
        <f>IF(RES_hhdet_tes!C124=0,"",RES_hhdet_tes!C124/RES_hhdet_fec!C124)</f>
        <v/>
      </c>
      <c r="D124" s="119" t="str">
        <f>IF(RES_hhdet_tes!D124=0,"",RES_hhdet_tes!D124/RES_hhdet_fec!D124)</f>
        <v/>
      </c>
      <c r="E124" s="119" t="str">
        <f>IF(RES_hhdet_tes!E124=0,"",RES_hhdet_tes!E124/RES_hhdet_fec!E124)</f>
        <v/>
      </c>
      <c r="F124" s="119" t="str">
        <f>IF(RES_hhdet_tes!F124=0,"",RES_hhdet_tes!F124/RES_hhdet_fec!F124)</f>
        <v/>
      </c>
      <c r="G124" s="119" t="str">
        <f>IF(RES_hhdet_tes!G124=0,"",RES_hhdet_tes!G124/RES_hhdet_fec!G124)</f>
        <v/>
      </c>
      <c r="H124" s="119" t="str">
        <f>IF(RES_hhdet_tes!H124=0,"",RES_hhdet_tes!H124/RES_hhdet_fec!H124)</f>
        <v/>
      </c>
      <c r="I124" s="119" t="str">
        <f>IF(RES_hhdet_tes!I124=0,"",RES_hhdet_tes!I124/RES_hhdet_fec!I124)</f>
        <v/>
      </c>
      <c r="J124" s="119" t="str">
        <f>IF(RES_hhdet_tes!J124=0,"",RES_hhdet_tes!J124/RES_hhdet_fec!J124)</f>
        <v/>
      </c>
      <c r="K124" s="119" t="str">
        <f>IF(RES_hhdet_tes!K124=0,"",RES_hhdet_tes!K124/RES_hhdet_fec!K124)</f>
        <v/>
      </c>
      <c r="L124" s="119" t="str">
        <f>IF(RES_hhdet_tes!L124=0,"",RES_hhdet_tes!L124/RES_hhdet_fec!L124)</f>
        <v/>
      </c>
      <c r="M124" s="119" t="str">
        <f>IF(RES_hhdet_tes!M124=0,"",RES_hhdet_tes!M124/RES_hhdet_fec!M124)</f>
        <v/>
      </c>
      <c r="N124" s="119" t="str">
        <f>IF(RES_hhdet_tes!N124=0,"",RES_hhdet_tes!N124/RES_hhdet_fec!N124)</f>
        <v/>
      </c>
      <c r="O124" s="119" t="str">
        <f>IF(RES_hhdet_tes!O124=0,"",RES_hhdet_tes!O124/RES_hhdet_fec!O124)</f>
        <v/>
      </c>
      <c r="P124" s="119" t="str">
        <f>IF(RES_hhdet_tes!P124=0,"",RES_hhdet_tes!P124/RES_hhdet_fec!P124)</f>
        <v/>
      </c>
      <c r="Q124" s="119" t="str">
        <f>IF(RES_hhdet_tes!Q124=0,"",RES_hhdet_tes!Q124/RES_hhdet_fec!Q124)</f>
        <v/>
      </c>
      <c r="R124" s="119" t="str">
        <f>IF(RES_hhdet_tes!R124=0,"",RES_hhdet_tes!R124/RES_hhdet_fec!R124)</f>
        <v/>
      </c>
      <c r="S124" s="119" t="str">
        <f>IF(RES_hhdet_tes!S124=0,"",RES_hhdet_tes!S124/RES_hhdet_fec!S124)</f>
        <v/>
      </c>
      <c r="T124" s="119" t="str">
        <f>IF(RES_hhdet_tes!T124=0,"",RES_hhdet_tes!T124/RES_hhdet_fec!T124)</f>
        <v/>
      </c>
      <c r="U124" s="119" t="str">
        <f>IF(RES_hhdet_tes!U124=0,"",RES_hhdet_tes!U124/RES_hhdet_fec!U124)</f>
        <v/>
      </c>
      <c r="V124" s="119" t="str">
        <f>IF(RES_hhdet_tes!V124=0,"",RES_hhdet_tes!V124/RES_hhdet_fec!V124)</f>
        <v/>
      </c>
      <c r="W124" s="119" t="str">
        <f>IF(RES_hhdet_tes!W124=0,"",RES_hhdet_tes!W124/RES_hhdet_fec!W124)</f>
        <v/>
      </c>
      <c r="X124" s="119" t="str">
        <f>IF(RES_hhdet_tes!X124=0,"",RES_hhdet_tes!X124/RES_hhdet_fec!X124)</f>
        <v/>
      </c>
      <c r="Y124" s="119" t="str">
        <f>IF(RES_hhdet_tes!Y124=0,"",RES_hhdet_tes!Y124/RES_hhdet_fec!Y124)</f>
        <v/>
      </c>
      <c r="DA124" s="129" t="s">
        <v>2023</v>
      </c>
    </row>
    <row r="125" spans="1:105" ht="12.95" customHeight="1" x14ac:dyDescent="0.25">
      <c r="A125" s="121" t="s">
        <v>57</v>
      </c>
      <c r="B125" s="124" t="str">
        <f>IF(RES_hhdet_tes!B125=0,"",RES_hhdet_tes!B125/RES_hhdet_fec!B125)</f>
        <v/>
      </c>
      <c r="C125" s="124" t="str">
        <f>IF(RES_hhdet_tes!C125=0,"",RES_hhdet_tes!C125/RES_hhdet_fec!C125)</f>
        <v/>
      </c>
      <c r="D125" s="124" t="str">
        <f>IF(RES_hhdet_tes!D125=0,"",RES_hhdet_tes!D125/RES_hhdet_fec!D125)</f>
        <v/>
      </c>
      <c r="E125" s="124" t="str">
        <f>IF(RES_hhdet_tes!E125=0,"",RES_hhdet_tes!E125/RES_hhdet_fec!E125)</f>
        <v/>
      </c>
      <c r="F125" s="124" t="str">
        <f>IF(RES_hhdet_tes!F125=0,"",RES_hhdet_tes!F125/RES_hhdet_fec!F125)</f>
        <v/>
      </c>
      <c r="G125" s="124" t="str">
        <f>IF(RES_hhdet_tes!G125=0,"",RES_hhdet_tes!G125/RES_hhdet_fec!G125)</f>
        <v/>
      </c>
      <c r="H125" s="124" t="str">
        <f>IF(RES_hhdet_tes!H125=0,"",RES_hhdet_tes!H125/RES_hhdet_fec!H125)</f>
        <v/>
      </c>
      <c r="I125" s="124" t="str">
        <f>IF(RES_hhdet_tes!I125=0,"",RES_hhdet_tes!I125/RES_hhdet_fec!I125)</f>
        <v/>
      </c>
      <c r="J125" s="124" t="str">
        <f>IF(RES_hhdet_tes!J125=0,"",RES_hhdet_tes!J125/RES_hhdet_fec!J125)</f>
        <v/>
      </c>
      <c r="K125" s="124" t="str">
        <f>IF(RES_hhdet_tes!K125=0,"",RES_hhdet_tes!K125/RES_hhdet_fec!K125)</f>
        <v/>
      </c>
      <c r="L125" s="124" t="str">
        <f>IF(RES_hhdet_tes!L125=0,"",RES_hhdet_tes!L125/RES_hhdet_fec!L125)</f>
        <v/>
      </c>
      <c r="M125" s="124" t="str">
        <f>IF(RES_hhdet_tes!M125=0,"",RES_hhdet_tes!M125/RES_hhdet_fec!M125)</f>
        <v/>
      </c>
      <c r="N125" s="124" t="str">
        <f>IF(RES_hhdet_tes!N125=0,"",RES_hhdet_tes!N125/RES_hhdet_fec!N125)</f>
        <v/>
      </c>
      <c r="O125" s="124" t="str">
        <f>IF(RES_hhdet_tes!O125=0,"",RES_hhdet_tes!O125/RES_hhdet_fec!O125)</f>
        <v/>
      </c>
      <c r="P125" s="124" t="str">
        <f>IF(RES_hhdet_tes!P125=0,"",RES_hhdet_tes!P125/RES_hhdet_fec!P125)</f>
        <v/>
      </c>
      <c r="Q125" s="124" t="str">
        <f>IF(RES_hhdet_tes!Q125=0,"",RES_hhdet_tes!Q125/RES_hhdet_fec!Q125)</f>
        <v/>
      </c>
      <c r="R125" s="124" t="str">
        <f>IF(RES_hhdet_tes!R125=0,"",RES_hhdet_tes!R125/RES_hhdet_fec!R125)</f>
        <v/>
      </c>
      <c r="S125" s="124" t="str">
        <f>IF(RES_hhdet_tes!S125=0,"",RES_hhdet_tes!S125/RES_hhdet_fec!S125)</f>
        <v/>
      </c>
      <c r="T125" s="124" t="str">
        <f>IF(RES_hhdet_tes!T125=0,"",RES_hhdet_tes!T125/RES_hhdet_fec!T125)</f>
        <v/>
      </c>
      <c r="U125" s="124" t="str">
        <f>IF(RES_hhdet_tes!U125=0,"",RES_hhdet_tes!U125/RES_hhdet_fec!U125)</f>
        <v/>
      </c>
      <c r="V125" s="124" t="str">
        <f>IF(RES_hhdet_tes!V125=0,"",RES_hhdet_tes!V125/RES_hhdet_fec!V125)</f>
        <v/>
      </c>
      <c r="W125" s="124" t="str">
        <f>IF(RES_hhdet_tes!W125=0,"",RES_hhdet_tes!W125/RES_hhdet_fec!W125)</f>
        <v/>
      </c>
      <c r="X125" s="124" t="str">
        <f>IF(RES_hhdet_tes!X125=0,"",RES_hhdet_tes!X125/RES_hhdet_fec!X125)</f>
        <v/>
      </c>
      <c r="Y125" s="124" t="str">
        <f>IF(RES_hhdet_tes!Y125=0,"",RES_hhdet_tes!Y125/RES_hhdet_fec!Y125)</f>
        <v/>
      </c>
      <c r="DA125" s="130" t="s">
        <v>2024</v>
      </c>
    </row>
    <row r="126" spans="1:105" ht="12" customHeight="1" x14ac:dyDescent="0.25">
      <c r="A126" s="97" t="s">
        <v>198</v>
      </c>
      <c r="B126" s="111" t="str">
        <f>IF(RES_hhdet_tes!B126=0,"",RES_hhdet_tes!B126/RES_hhdet_fec!B126)</f>
        <v/>
      </c>
      <c r="C126" s="111" t="str">
        <f>IF(RES_hhdet_tes!C126=0,"",RES_hhdet_tes!C126/RES_hhdet_fec!C126)</f>
        <v/>
      </c>
      <c r="D126" s="111" t="str">
        <f>IF(RES_hhdet_tes!D126=0,"",RES_hhdet_tes!D126/RES_hhdet_fec!D126)</f>
        <v/>
      </c>
      <c r="E126" s="111" t="str">
        <f>IF(RES_hhdet_tes!E126=0,"",RES_hhdet_tes!E126/RES_hhdet_fec!E126)</f>
        <v/>
      </c>
      <c r="F126" s="111" t="str">
        <f>IF(RES_hhdet_tes!F126=0,"",RES_hhdet_tes!F126/RES_hhdet_fec!F126)</f>
        <v/>
      </c>
      <c r="G126" s="111" t="str">
        <f>IF(RES_hhdet_tes!G126=0,"",RES_hhdet_tes!G126/RES_hhdet_fec!G126)</f>
        <v/>
      </c>
      <c r="H126" s="111" t="str">
        <f>IF(RES_hhdet_tes!H126=0,"",RES_hhdet_tes!H126/RES_hhdet_fec!H126)</f>
        <v/>
      </c>
      <c r="I126" s="111" t="str">
        <f>IF(RES_hhdet_tes!I126=0,"",RES_hhdet_tes!I126/RES_hhdet_fec!I126)</f>
        <v/>
      </c>
      <c r="J126" s="111" t="str">
        <f>IF(RES_hhdet_tes!J126=0,"",RES_hhdet_tes!J126/RES_hhdet_fec!J126)</f>
        <v/>
      </c>
      <c r="K126" s="111" t="str">
        <f>IF(RES_hhdet_tes!K126=0,"",RES_hhdet_tes!K126/RES_hhdet_fec!K126)</f>
        <v/>
      </c>
      <c r="L126" s="111" t="str">
        <f>IF(RES_hhdet_tes!L126=0,"",RES_hhdet_tes!L126/RES_hhdet_fec!L126)</f>
        <v/>
      </c>
      <c r="M126" s="111" t="str">
        <f>IF(RES_hhdet_tes!M126=0,"",RES_hhdet_tes!M126/RES_hhdet_fec!M126)</f>
        <v/>
      </c>
      <c r="N126" s="111" t="str">
        <f>IF(RES_hhdet_tes!N126=0,"",RES_hhdet_tes!N126/RES_hhdet_fec!N126)</f>
        <v/>
      </c>
      <c r="O126" s="111" t="str">
        <f>IF(RES_hhdet_tes!O126=0,"",RES_hhdet_tes!O126/RES_hhdet_fec!O126)</f>
        <v/>
      </c>
      <c r="P126" s="111" t="str">
        <f>IF(RES_hhdet_tes!P126=0,"",RES_hhdet_tes!P126/RES_hhdet_fec!P126)</f>
        <v/>
      </c>
      <c r="Q126" s="111" t="str">
        <f>IF(RES_hhdet_tes!Q126=0,"",RES_hhdet_tes!Q126/RES_hhdet_fec!Q126)</f>
        <v/>
      </c>
      <c r="R126" s="111" t="str">
        <f>IF(RES_hhdet_tes!R126=0,"",RES_hhdet_tes!R126/RES_hhdet_fec!R126)</f>
        <v/>
      </c>
      <c r="S126" s="111" t="str">
        <f>IF(RES_hhdet_tes!S126=0,"",RES_hhdet_tes!S126/RES_hhdet_fec!S126)</f>
        <v/>
      </c>
      <c r="T126" s="111" t="str">
        <f>IF(RES_hhdet_tes!T126=0,"",RES_hhdet_tes!T126/RES_hhdet_fec!T126)</f>
        <v/>
      </c>
      <c r="U126" s="111" t="str">
        <f>IF(RES_hhdet_tes!U126=0,"",RES_hhdet_tes!U126/RES_hhdet_fec!U126)</f>
        <v/>
      </c>
      <c r="V126" s="111" t="str">
        <f>IF(RES_hhdet_tes!V126=0,"",RES_hhdet_tes!V126/RES_hhdet_fec!V126)</f>
        <v/>
      </c>
      <c r="W126" s="111" t="str">
        <f>IF(RES_hhdet_tes!W126=0,"",RES_hhdet_tes!W126/RES_hhdet_fec!W126)</f>
        <v/>
      </c>
      <c r="X126" s="111" t="str">
        <f>IF(RES_hhdet_tes!X126=0,"",RES_hhdet_tes!X126/RES_hhdet_fec!X126)</f>
        <v/>
      </c>
      <c r="Y126" s="111" t="str">
        <f>IF(RES_hhdet_tes!Y126=0,"",RES_hhdet_tes!Y126/RES_hhdet_fec!Y126)</f>
        <v/>
      </c>
      <c r="DA126" s="63" t="s">
        <v>2025</v>
      </c>
    </row>
    <row r="127" spans="1:105" ht="12" customHeight="1" x14ac:dyDescent="0.25">
      <c r="A127" s="97" t="s">
        <v>53</v>
      </c>
      <c r="B127" s="111" t="str">
        <f>IF(RES_hhdet_tes!B127=0,"",RES_hhdet_tes!B127/RES_hhdet_fec!B127)</f>
        <v/>
      </c>
      <c r="C127" s="111" t="str">
        <f>IF(RES_hhdet_tes!C127=0,"",RES_hhdet_tes!C127/RES_hhdet_fec!C127)</f>
        <v/>
      </c>
      <c r="D127" s="111" t="str">
        <f>IF(RES_hhdet_tes!D127=0,"",RES_hhdet_tes!D127/RES_hhdet_fec!D127)</f>
        <v/>
      </c>
      <c r="E127" s="111" t="str">
        <f>IF(RES_hhdet_tes!E127=0,"",RES_hhdet_tes!E127/RES_hhdet_fec!E127)</f>
        <v/>
      </c>
      <c r="F127" s="111" t="str">
        <f>IF(RES_hhdet_tes!F127=0,"",RES_hhdet_tes!F127/RES_hhdet_fec!F127)</f>
        <v/>
      </c>
      <c r="G127" s="111" t="str">
        <f>IF(RES_hhdet_tes!G127=0,"",RES_hhdet_tes!G127/RES_hhdet_fec!G127)</f>
        <v/>
      </c>
      <c r="H127" s="111" t="str">
        <f>IF(RES_hhdet_tes!H127=0,"",RES_hhdet_tes!H127/RES_hhdet_fec!H127)</f>
        <v/>
      </c>
      <c r="I127" s="111" t="str">
        <f>IF(RES_hhdet_tes!I127=0,"",RES_hhdet_tes!I127/RES_hhdet_fec!I127)</f>
        <v/>
      </c>
      <c r="J127" s="111" t="str">
        <f>IF(RES_hhdet_tes!J127=0,"",RES_hhdet_tes!J127/RES_hhdet_fec!J127)</f>
        <v/>
      </c>
      <c r="K127" s="111" t="str">
        <f>IF(RES_hhdet_tes!K127=0,"",RES_hhdet_tes!K127/RES_hhdet_fec!K127)</f>
        <v/>
      </c>
      <c r="L127" s="111" t="str">
        <f>IF(RES_hhdet_tes!L127=0,"",RES_hhdet_tes!L127/RES_hhdet_fec!L127)</f>
        <v/>
      </c>
      <c r="M127" s="111" t="str">
        <f>IF(RES_hhdet_tes!M127=0,"",RES_hhdet_tes!M127/RES_hhdet_fec!M127)</f>
        <v/>
      </c>
      <c r="N127" s="111" t="str">
        <f>IF(RES_hhdet_tes!N127=0,"",RES_hhdet_tes!N127/RES_hhdet_fec!N127)</f>
        <v/>
      </c>
      <c r="O127" s="111" t="str">
        <f>IF(RES_hhdet_tes!O127=0,"",RES_hhdet_tes!O127/RES_hhdet_fec!O127)</f>
        <v/>
      </c>
      <c r="P127" s="111" t="str">
        <f>IF(RES_hhdet_tes!P127=0,"",RES_hhdet_tes!P127/RES_hhdet_fec!P127)</f>
        <v/>
      </c>
      <c r="Q127" s="111" t="str">
        <f>IF(RES_hhdet_tes!Q127=0,"",RES_hhdet_tes!Q127/RES_hhdet_fec!Q127)</f>
        <v/>
      </c>
      <c r="R127" s="111" t="str">
        <f>IF(RES_hhdet_tes!R127=0,"",RES_hhdet_tes!R127/RES_hhdet_fec!R127)</f>
        <v/>
      </c>
      <c r="S127" s="111" t="str">
        <f>IF(RES_hhdet_tes!S127=0,"",RES_hhdet_tes!S127/RES_hhdet_fec!S127)</f>
        <v/>
      </c>
      <c r="T127" s="111" t="str">
        <f>IF(RES_hhdet_tes!T127=0,"",RES_hhdet_tes!T127/RES_hhdet_fec!T127)</f>
        <v/>
      </c>
      <c r="U127" s="111" t="str">
        <f>IF(RES_hhdet_tes!U127=0,"",RES_hhdet_tes!U127/RES_hhdet_fec!U127)</f>
        <v/>
      </c>
      <c r="V127" s="111" t="str">
        <f>IF(RES_hhdet_tes!V127=0,"",RES_hhdet_tes!V127/RES_hhdet_fec!V127)</f>
        <v/>
      </c>
      <c r="W127" s="111" t="str">
        <f>IF(RES_hhdet_tes!W127=0,"",RES_hhdet_tes!W127/RES_hhdet_fec!W127)</f>
        <v/>
      </c>
      <c r="X127" s="111" t="str">
        <f>IF(RES_hhdet_tes!X127=0,"",RES_hhdet_tes!X127/RES_hhdet_fec!X127)</f>
        <v/>
      </c>
      <c r="Y127" s="111" t="str">
        <f>IF(RES_hhdet_tes!Y127=0,"",RES_hhdet_tes!Y127/RES_hhdet_fec!Y127)</f>
        <v/>
      </c>
      <c r="DA127" s="63" t="s">
        <v>2026</v>
      </c>
    </row>
    <row r="128" spans="1:105" ht="12.95" customHeight="1" x14ac:dyDescent="0.25">
      <c r="A128" s="121" t="s">
        <v>92</v>
      </c>
      <c r="B128" s="124" t="str">
        <f>IF(RES_hhdet_tes!B128=0,"",RES_hhdet_tes!B128/RES_hhdet_fec!B128)</f>
        <v/>
      </c>
      <c r="C128" s="124" t="str">
        <f>IF(RES_hhdet_tes!C128=0,"",RES_hhdet_tes!C128/RES_hhdet_fec!C128)</f>
        <v/>
      </c>
      <c r="D128" s="124" t="str">
        <f>IF(RES_hhdet_tes!D128=0,"",RES_hhdet_tes!D128/RES_hhdet_fec!D128)</f>
        <v/>
      </c>
      <c r="E128" s="124" t="str">
        <f>IF(RES_hhdet_tes!E128=0,"",RES_hhdet_tes!E128/RES_hhdet_fec!E128)</f>
        <v/>
      </c>
      <c r="F128" s="124" t="str">
        <f>IF(RES_hhdet_tes!F128=0,"",RES_hhdet_tes!F128/RES_hhdet_fec!F128)</f>
        <v/>
      </c>
      <c r="G128" s="124" t="str">
        <f>IF(RES_hhdet_tes!G128=0,"",RES_hhdet_tes!G128/RES_hhdet_fec!G128)</f>
        <v/>
      </c>
      <c r="H128" s="124" t="str">
        <f>IF(RES_hhdet_tes!H128=0,"",RES_hhdet_tes!H128/RES_hhdet_fec!H128)</f>
        <v/>
      </c>
      <c r="I128" s="124" t="str">
        <f>IF(RES_hhdet_tes!I128=0,"",RES_hhdet_tes!I128/RES_hhdet_fec!I128)</f>
        <v/>
      </c>
      <c r="J128" s="124" t="str">
        <f>IF(RES_hhdet_tes!J128=0,"",RES_hhdet_tes!J128/RES_hhdet_fec!J128)</f>
        <v/>
      </c>
      <c r="K128" s="124" t="str">
        <f>IF(RES_hhdet_tes!K128=0,"",RES_hhdet_tes!K128/RES_hhdet_fec!K128)</f>
        <v/>
      </c>
      <c r="L128" s="124" t="str">
        <f>IF(RES_hhdet_tes!L128=0,"",RES_hhdet_tes!L128/RES_hhdet_fec!L128)</f>
        <v/>
      </c>
      <c r="M128" s="124" t="str">
        <f>IF(RES_hhdet_tes!M128=0,"",RES_hhdet_tes!M128/RES_hhdet_fec!M128)</f>
        <v/>
      </c>
      <c r="N128" s="124" t="str">
        <f>IF(RES_hhdet_tes!N128=0,"",RES_hhdet_tes!N128/RES_hhdet_fec!N128)</f>
        <v/>
      </c>
      <c r="O128" s="124" t="str">
        <f>IF(RES_hhdet_tes!O128=0,"",RES_hhdet_tes!O128/RES_hhdet_fec!O128)</f>
        <v/>
      </c>
      <c r="P128" s="124" t="str">
        <f>IF(RES_hhdet_tes!P128=0,"",RES_hhdet_tes!P128/RES_hhdet_fec!P128)</f>
        <v/>
      </c>
      <c r="Q128" s="124" t="str">
        <f>IF(RES_hhdet_tes!Q128=0,"",RES_hhdet_tes!Q128/RES_hhdet_fec!Q128)</f>
        <v/>
      </c>
      <c r="R128" s="124" t="str">
        <f>IF(RES_hhdet_tes!R128=0,"",RES_hhdet_tes!R128/RES_hhdet_fec!R128)</f>
        <v/>
      </c>
      <c r="S128" s="124" t="str">
        <f>IF(RES_hhdet_tes!S128=0,"",RES_hhdet_tes!S128/RES_hhdet_fec!S128)</f>
        <v/>
      </c>
      <c r="T128" s="124" t="str">
        <f>IF(RES_hhdet_tes!T128=0,"",RES_hhdet_tes!T128/RES_hhdet_fec!T128)</f>
        <v/>
      </c>
      <c r="U128" s="124" t="str">
        <f>IF(RES_hhdet_tes!U128=0,"",RES_hhdet_tes!U128/RES_hhdet_fec!U128)</f>
        <v/>
      </c>
      <c r="V128" s="124" t="str">
        <f>IF(RES_hhdet_tes!V128=0,"",RES_hhdet_tes!V128/RES_hhdet_fec!V128)</f>
        <v/>
      </c>
      <c r="W128" s="124" t="str">
        <f>IF(RES_hhdet_tes!W128=0,"",RES_hhdet_tes!W128/RES_hhdet_fec!W128)</f>
        <v/>
      </c>
      <c r="X128" s="124" t="str">
        <f>IF(RES_hhdet_tes!X128=0,"",RES_hhdet_tes!X128/RES_hhdet_fec!X128)</f>
        <v/>
      </c>
      <c r="Y128" s="124" t="str">
        <f>IF(RES_hhdet_tes!Y128=0,"",RES_hhdet_tes!Y128/RES_hhdet_fec!Y128)</f>
        <v/>
      </c>
      <c r="DA128" s="130" t="s">
        <v>2027</v>
      </c>
    </row>
    <row r="129" spans="1:105" ht="12" customHeight="1" x14ac:dyDescent="0.25">
      <c r="A129" s="97" t="s">
        <v>53</v>
      </c>
      <c r="B129" s="111" t="str">
        <f>IF(RES_hhdet_tes!B129=0,"",RES_hhdet_tes!B129/RES_hhdet_fec!B129)</f>
        <v/>
      </c>
      <c r="C129" s="111" t="str">
        <f>IF(RES_hhdet_tes!C129=0,"",RES_hhdet_tes!C129/RES_hhdet_fec!C129)</f>
        <v/>
      </c>
      <c r="D129" s="111" t="str">
        <f>IF(RES_hhdet_tes!D129=0,"",RES_hhdet_tes!D129/RES_hhdet_fec!D129)</f>
        <v/>
      </c>
      <c r="E129" s="111" t="str">
        <f>IF(RES_hhdet_tes!E129=0,"",RES_hhdet_tes!E129/RES_hhdet_fec!E129)</f>
        <v/>
      </c>
      <c r="F129" s="111" t="str">
        <f>IF(RES_hhdet_tes!F129=0,"",RES_hhdet_tes!F129/RES_hhdet_fec!F129)</f>
        <v/>
      </c>
      <c r="G129" s="111" t="str">
        <f>IF(RES_hhdet_tes!G129=0,"",RES_hhdet_tes!G129/RES_hhdet_fec!G129)</f>
        <v/>
      </c>
      <c r="H129" s="111" t="str">
        <f>IF(RES_hhdet_tes!H129=0,"",RES_hhdet_tes!H129/RES_hhdet_fec!H129)</f>
        <v/>
      </c>
      <c r="I129" s="111" t="str">
        <f>IF(RES_hhdet_tes!I129=0,"",RES_hhdet_tes!I129/RES_hhdet_fec!I129)</f>
        <v/>
      </c>
      <c r="J129" s="111" t="str">
        <f>IF(RES_hhdet_tes!J129=0,"",RES_hhdet_tes!J129/RES_hhdet_fec!J129)</f>
        <v/>
      </c>
      <c r="K129" s="111" t="str">
        <f>IF(RES_hhdet_tes!K129=0,"",RES_hhdet_tes!K129/RES_hhdet_fec!K129)</f>
        <v/>
      </c>
      <c r="L129" s="111" t="str">
        <f>IF(RES_hhdet_tes!L129=0,"",RES_hhdet_tes!L129/RES_hhdet_fec!L129)</f>
        <v/>
      </c>
      <c r="M129" s="111" t="str">
        <f>IF(RES_hhdet_tes!M129=0,"",RES_hhdet_tes!M129/RES_hhdet_fec!M129)</f>
        <v/>
      </c>
      <c r="N129" s="111" t="str">
        <f>IF(RES_hhdet_tes!N129=0,"",RES_hhdet_tes!N129/RES_hhdet_fec!N129)</f>
        <v/>
      </c>
      <c r="O129" s="111" t="str">
        <f>IF(RES_hhdet_tes!O129=0,"",RES_hhdet_tes!O129/RES_hhdet_fec!O129)</f>
        <v/>
      </c>
      <c r="P129" s="111" t="str">
        <f>IF(RES_hhdet_tes!P129=0,"",RES_hhdet_tes!P129/RES_hhdet_fec!P129)</f>
        <v/>
      </c>
      <c r="Q129" s="111" t="str">
        <f>IF(RES_hhdet_tes!Q129=0,"",RES_hhdet_tes!Q129/RES_hhdet_fec!Q129)</f>
        <v/>
      </c>
      <c r="R129" s="111" t="str">
        <f>IF(RES_hhdet_tes!R129=0,"",RES_hhdet_tes!R129/RES_hhdet_fec!R129)</f>
        <v/>
      </c>
      <c r="S129" s="111" t="str">
        <f>IF(RES_hhdet_tes!S129=0,"",RES_hhdet_tes!S129/RES_hhdet_fec!S129)</f>
        <v/>
      </c>
      <c r="T129" s="111" t="str">
        <f>IF(RES_hhdet_tes!T129=0,"",RES_hhdet_tes!T129/RES_hhdet_fec!T129)</f>
        <v/>
      </c>
      <c r="U129" s="111" t="str">
        <f>IF(RES_hhdet_tes!U129=0,"",RES_hhdet_tes!U129/RES_hhdet_fec!U129)</f>
        <v/>
      </c>
      <c r="V129" s="111" t="str">
        <f>IF(RES_hhdet_tes!V129=0,"",RES_hhdet_tes!V129/RES_hhdet_fec!V129)</f>
        <v/>
      </c>
      <c r="W129" s="111" t="str">
        <f>IF(RES_hhdet_tes!W129=0,"",RES_hhdet_tes!W129/RES_hhdet_fec!W129)</f>
        <v/>
      </c>
      <c r="X129" s="111" t="str">
        <f>IF(RES_hhdet_tes!X129=0,"",RES_hhdet_tes!X129/RES_hhdet_fec!X129)</f>
        <v/>
      </c>
      <c r="Y129" s="111" t="str">
        <f>IF(RES_hhdet_tes!Y129=0,"",RES_hhdet_tes!Y129/RES_hhdet_fec!Y129)</f>
        <v/>
      </c>
      <c r="DA129" s="63" t="s">
        <v>2028</v>
      </c>
    </row>
    <row r="130" spans="1:105" ht="12" customHeight="1" x14ac:dyDescent="0.25">
      <c r="A130" s="121" t="s">
        <v>55</v>
      </c>
      <c r="B130" s="124" t="str">
        <f>IF(RES_hhdet_tes!B130=0,"",RES_hhdet_tes!B130/RES_hhdet_fec!B130)</f>
        <v/>
      </c>
      <c r="C130" s="124" t="str">
        <f>IF(RES_hhdet_tes!C130=0,"",RES_hhdet_tes!C130/RES_hhdet_fec!C130)</f>
        <v/>
      </c>
      <c r="D130" s="124" t="str">
        <f>IF(RES_hhdet_tes!D130=0,"",RES_hhdet_tes!D130/RES_hhdet_fec!D130)</f>
        <v/>
      </c>
      <c r="E130" s="124" t="str">
        <f>IF(RES_hhdet_tes!E130=0,"",RES_hhdet_tes!E130/RES_hhdet_fec!E130)</f>
        <v/>
      </c>
      <c r="F130" s="124" t="str">
        <f>IF(RES_hhdet_tes!F130=0,"",RES_hhdet_tes!F130/RES_hhdet_fec!F130)</f>
        <v/>
      </c>
      <c r="G130" s="124" t="str">
        <f>IF(RES_hhdet_tes!G130=0,"",RES_hhdet_tes!G130/RES_hhdet_fec!G130)</f>
        <v/>
      </c>
      <c r="H130" s="124" t="str">
        <f>IF(RES_hhdet_tes!H130=0,"",RES_hhdet_tes!H130/RES_hhdet_fec!H130)</f>
        <v/>
      </c>
      <c r="I130" s="124" t="str">
        <f>IF(RES_hhdet_tes!I130=0,"",RES_hhdet_tes!I130/RES_hhdet_fec!I130)</f>
        <v/>
      </c>
      <c r="J130" s="124" t="str">
        <f>IF(RES_hhdet_tes!J130=0,"",RES_hhdet_tes!J130/RES_hhdet_fec!J130)</f>
        <v/>
      </c>
      <c r="K130" s="124" t="str">
        <f>IF(RES_hhdet_tes!K130=0,"",RES_hhdet_tes!K130/RES_hhdet_fec!K130)</f>
        <v/>
      </c>
      <c r="L130" s="124" t="str">
        <f>IF(RES_hhdet_tes!L130=0,"",RES_hhdet_tes!L130/RES_hhdet_fec!L130)</f>
        <v/>
      </c>
      <c r="M130" s="124" t="str">
        <f>IF(RES_hhdet_tes!M130=0,"",RES_hhdet_tes!M130/RES_hhdet_fec!M130)</f>
        <v/>
      </c>
      <c r="N130" s="124" t="str">
        <f>IF(RES_hhdet_tes!N130=0,"",RES_hhdet_tes!N130/RES_hhdet_fec!N130)</f>
        <v/>
      </c>
      <c r="O130" s="124" t="str">
        <f>IF(RES_hhdet_tes!O130=0,"",RES_hhdet_tes!O130/RES_hhdet_fec!O130)</f>
        <v/>
      </c>
      <c r="P130" s="124" t="str">
        <f>IF(RES_hhdet_tes!P130=0,"",RES_hhdet_tes!P130/RES_hhdet_fec!P130)</f>
        <v/>
      </c>
      <c r="Q130" s="124" t="str">
        <f>IF(RES_hhdet_tes!Q130=0,"",RES_hhdet_tes!Q130/RES_hhdet_fec!Q130)</f>
        <v/>
      </c>
      <c r="R130" s="124" t="str">
        <f>IF(RES_hhdet_tes!R130=0,"",RES_hhdet_tes!R130/RES_hhdet_fec!R130)</f>
        <v/>
      </c>
      <c r="S130" s="124" t="str">
        <f>IF(RES_hhdet_tes!S130=0,"",RES_hhdet_tes!S130/RES_hhdet_fec!S130)</f>
        <v/>
      </c>
      <c r="T130" s="124" t="str">
        <f>IF(RES_hhdet_tes!T130=0,"",RES_hhdet_tes!T130/RES_hhdet_fec!T130)</f>
        <v/>
      </c>
      <c r="U130" s="124" t="str">
        <f>IF(RES_hhdet_tes!U130=0,"",RES_hhdet_tes!U130/RES_hhdet_fec!U130)</f>
        <v/>
      </c>
      <c r="V130" s="124" t="str">
        <f>IF(RES_hhdet_tes!V130=0,"",RES_hhdet_tes!V130/RES_hhdet_fec!V130)</f>
        <v/>
      </c>
      <c r="W130" s="124" t="str">
        <f>IF(RES_hhdet_tes!W130=0,"",RES_hhdet_tes!W130/RES_hhdet_fec!W130)</f>
        <v/>
      </c>
      <c r="X130" s="124" t="str">
        <f>IF(RES_hhdet_tes!X130=0,"",RES_hhdet_tes!X130/RES_hhdet_fec!X130)</f>
        <v/>
      </c>
      <c r="Y130" s="124" t="str">
        <f>IF(RES_hhdet_tes!Y130=0,"",RES_hhdet_tes!Y130/RES_hhdet_fec!Y130)</f>
        <v/>
      </c>
      <c r="DA130" s="130" t="s">
        <v>2029</v>
      </c>
    </row>
    <row r="131" spans="1:105" ht="12" customHeight="1" x14ac:dyDescent="0.25">
      <c r="A131" s="97" t="s">
        <v>128</v>
      </c>
      <c r="B131" s="111" t="str">
        <f>IF(RES_hhdet_tes!B131=0,"",RES_hhdet_tes!B131/RES_hhdet_fec!B131)</f>
        <v/>
      </c>
      <c r="C131" s="111" t="str">
        <f>IF(RES_hhdet_tes!C131=0,"",RES_hhdet_tes!C131/RES_hhdet_fec!C131)</f>
        <v/>
      </c>
      <c r="D131" s="111" t="str">
        <f>IF(RES_hhdet_tes!D131=0,"",RES_hhdet_tes!D131/RES_hhdet_fec!D131)</f>
        <v/>
      </c>
      <c r="E131" s="111" t="str">
        <f>IF(RES_hhdet_tes!E131=0,"",RES_hhdet_tes!E131/RES_hhdet_fec!E131)</f>
        <v/>
      </c>
      <c r="F131" s="111" t="str">
        <f>IF(RES_hhdet_tes!F131=0,"",RES_hhdet_tes!F131/RES_hhdet_fec!F131)</f>
        <v/>
      </c>
      <c r="G131" s="111" t="str">
        <f>IF(RES_hhdet_tes!G131=0,"",RES_hhdet_tes!G131/RES_hhdet_fec!G131)</f>
        <v/>
      </c>
      <c r="H131" s="111" t="str">
        <f>IF(RES_hhdet_tes!H131=0,"",RES_hhdet_tes!H131/RES_hhdet_fec!H131)</f>
        <v/>
      </c>
      <c r="I131" s="111" t="str">
        <f>IF(RES_hhdet_tes!I131=0,"",RES_hhdet_tes!I131/RES_hhdet_fec!I131)</f>
        <v/>
      </c>
      <c r="J131" s="111" t="str">
        <f>IF(RES_hhdet_tes!J131=0,"",RES_hhdet_tes!J131/RES_hhdet_fec!J131)</f>
        <v/>
      </c>
      <c r="K131" s="111" t="str">
        <f>IF(RES_hhdet_tes!K131=0,"",RES_hhdet_tes!K131/RES_hhdet_fec!K131)</f>
        <v/>
      </c>
      <c r="L131" s="111" t="str">
        <f>IF(RES_hhdet_tes!L131=0,"",RES_hhdet_tes!L131/RES_hhdet_fec!L131)</f>
        <v/>
      </c>
      <c r="M131" s="111" t="str">
        <f>IF(RES_hhdet_tes!M131=0,"",RES_hhdet_tes!M131/RES_hhdet_fec!M131)</f>
        <v/>
      </c>
      <c r="N131" s="111" t="str">
        <f>IF(RES_hhdet_tes!N131=0,"",RES_hhdet_tes!N131/RES_hhdet_fec!N131)</f>
        <v/>
      </c>
      <c r="O131" s="111" t="str">
        <f>IF(RES_hhdet_tes!O131=0,"",RES_hhdet_tes!O131/RES_hhdet_fec!O131)</f>
        <v/>
      </c>
      <c r="P131" s="111" t="str">
        <f>IF(RES_hhdet_tes!P131=0,"",RES_hhdet_tes!P131/RES_hhdet_fec!P131)</f>
        <v/>
      </c>
      <c r="Q131" s="111" t="str">
        <f>IF(RES_hhdet_tes!Q131=0,"",RES_hhdet_tes!Q131/RES_hhdet_fec!Q131)</f>
        <v/>
      </c>
      <c r="R131" s="111" t="str">
        <f>IF(RES_hhdet_tes!R131=0,"",RES_hhdet_tes!R131/RES_hhdet_fec!R131)</f>
        <v/>
      </c>
      <c r="S131" s="111" t="str">
        <f>IF(RES_hhdet_tes!S131=0,"",RES_hhdet_tes!S131/RES_hhdet_fec!S131)</f>
        <v/>
      </c>
      <c r="T131" s="111" t="str">
        <f>IF(RES_hhdet_tes!T131=0,"",RES_hhdet_tes!T131/RES_hhdet_fec!T131)</f>
        <v/>
      </c>
      <c r="U131" s="111" t="str">
        <f>IF(RES_hhdet_tes!U131=0,"",RES_hhdet_tes!U131/RES_hhdet_fec!U131)</f>
        <v/>
      </c>
      <c r="V131" s="111" t="str">
        <f>IF(RES_hhdet_tes!V131=0,"",RES_hhdet_tes!V131/RES_hhdet_fec!V131)</f>
        <v/>
      </c>
      <c r="W131" s="111" t="str">
        <f>IF(RES_hhdet_tes!W131=0,"",RES_hhdet_tes!W131/RES_hhdet_fec!W131)</f>
        <v/>
      </c>
      <c r="X131" s="111" t="str">
        <f>IF(RES_hhdet_tes!X131=0,"",RES_hhdet_tes!X131/RES_hhdet_fec!X131)</f>
        <v/>
      </c>
      <c r="Y131" s="111" t="str">
        <f>IF(RES_hhdet_tes!Y131=0,"",RES_hhdet_tes!Y131/RES_hhdet_fec!Y131)</f>
        <v/>
      </c>
      <c r="DA131" s="63" t="s">
        <v>2030</v>
      </c>
    </row>
    <row r="132" spans="1:105" ht="12" customHeight="1" x14ac:dyDescent="0.25">
      <c r="A132" s="97" t="s">
        <v>127</v>
      </c>
      <c r="B132" s="111" t="str">
        <f>IF(RES_hhdet_tes!B132=0,"",RES_hhdet_tes!B132/RES_hhdet_fec!B132)</f>
        <v/>
      </c>
      <c r="C132" s="111" t="str">
        <f>IF(RES_hhdet_tes!C132=0,"",RES_hhdet_tes!C132/RES_hhdet_fec!C132)</f>
        <v/>
      </c>
      <c r="D132" s="111" t="str">
        <f>IF(RES_hhdet_tes!D132=0,"",RES_hhdet_tes!D132/RES_hhdet_fec!D132)</f>
        <v/>
      </c>
      <c r="E132" s="111" t="str">
        <f>IF(RES_hhdet_tes!E132=0,"",RES_hhdet_tes!E132/RES_hhdet_fec!E132)</f>
        <v/>
      </c>
      <c r="F132" s="111" t="str">
        <f>IF(RES_hhdet_tes!F132=0,"",RES_hhdet_tes!F132/RES_hhdet_fec!F132)</f>
        <v/>
      </c>
      <c r="G132" s="111" t="str">
        <f>IF(RES_hhdet_tes!G132=0,"",RES_hhdet_tes!G132/RES_hhdet_fec!G132)</f>
        <v/>
      </c>
      <c r="H132" s="111" t="str">
        <f>IF(RES_hhdet_tes!H132=0,"",RES_hhdet_tes!H132/RES_hhdet_fec!H132)</f>
        <v/>
      </c>
      <c r="I132" s="111" t="str">
        <f>IF(RES_hhdet_tes!I132=0,"",RES_hhdet_tes!I132/RES_hhdet_fec!I132)</f>
        <v/>
      </c>
      <c r="J132" s="111" t="str">
        <f>IF(RES_hhdet_tes!J132=0,"",RES_hhdet_tes!J132/RES_hhdet_fec!J132)</f>
        <v/>
      </c>
      <c r="K132" s="111" t="str">
        <f>IF(RES_hhdet_tes!K132=0,"",RES_hhdet_tes!K132/RES_hhdet_fec!K132)</f>
        <v/>
      </c>
      <c r="L132" s="111" t="str">
        <f>IF(RES_hhdet_tes!L132=0,"",RES_hhdet_tes!L132/RES_hhdet_fec!L132)</f>
        <v/>
      </c>
      <c r="M132" s="111" t="str">
        <f>IF(RES_hhdet_tes!M132=0,"",RES_hhdet_tes!M132/RES_hhdet_fec!M132)</f>
        <v/>
      </c>
      <c r="N132" s="111" t="str">
        <f>IF(RES_hhdet_tes!N132=0,"",RES_hhdet_tes!N132/RES_hhdet_fec!N132)</f>
        <v/>
      </c>
      <c r="O132" s="111" t="str">
        <f>IF(RES_hhdet_tes!O132=0,"",RES_hhdet_tes!O132/RES_hhdet_fec!O132)</f>
        <v/>
      </c>
      <c r="P132" s="111" t="str">
        <f>IF(RES_hhdet_tes!P132=0,"",RES_hhdet_tes!P132/RES_hhdet_fec!P132)</f>
        <v/>
      </c>
      <c r="Q132" s="111" t="str">
        <f>IF(RES_hhdet_tes!Q132=0,"",RES_hhdet_tes!Q132/RES_hhdet_fec!Q132)</f>
        <v/>
      </c>
      <c r="R132" s="111" t="str">
        <f>IF(RES_hhdet_tes!R132=0,"",RES_hhdet_tes!R132/RES_hhdet_fec!R132)</f>
        <v/>
      </c>
      <c r="S132" s="111" t="str">
        <f>IF(RES_hhdet_tes!S132=0,"",RES_hhdet_tes!S132/RES_hhdet_fec!S132)</f>
        <v/>
      </c>
      <c r="T132" s="111" t="str">
        <f>IF(RES_hhdet_tes!T132=0,"",RES_hhdet_tes!T132/RES_hhdet_fec!T132)</f>
        <v/>
      </c>
      <c r="U132" s="111" t="str">
        <f>IF(RES_hhdet_tes!U132=0,"",RES_hhdet_tes!U132/RES_hhdet_fec!U132)</f>
        <v/>
      </c>
      <c r="V132" s="111" t="str">
        <f>IF(RES_hhdet_tes!V132=0,"",RES_hhdet_tes!V132/RES_hhdet_fec!V132)</f>
        <v/>
      </c>
      <c r="W132" s="111" t="str">
        <f>IF(RES_hhdet_tes!W132=0,"",RES_hhdet_tes!W132/RES_hhdet_fec!W132)</f>
        <v/>
      </c>
      <c r="X132" s="111" t="str">
        <f>IF(RES_hhdet_tes!X132=0,"",RES_hhdet_tes!X132/RES_hhdet_fec!X132)</f>
        <v/>
      </c>
      <c r="Y132" s="111" t="str">
        <f>IF(RES_hhdet_tes!Y132=0,"",RES_hhdet_tes!Y132/RES_hhdet_fec!Y132)</f>
        <v/>
      </c>
      <c r="DA132" s="63" t="s">
        <v>2031</v>
      </c>
    </row>
    <row r="133" spans="1:105" ht="12" customHeight="1" x14ac:dyDescent="0.25">
      <c r="A133" s="100" t="s">
        <v>198</v>
      </c>
      <c r="B133" s="112" t="str">
        <f>IF(RES_hhdet_tes!B133=0,"",RES_hhdet_tes!B133/RES_hhdet_fec!B133)</f>
        <v/>
      </c>
      <c r="C133" s="112" t="str">
        <f>IF(RES_hhdet_tes!C133=0,"",RES_hhdet_tes!C133/RES_hhdet_fec!C133)</f>
        <v/>
      </c>
      <c r="D133" s="112" t="str">
        <f>IF(RES_hhdet_tes!D133=0,"",RES_hhdet_tes!D133/RES_hhdet_fec!D133)</f>
        <v/>
      </c>
      <c r="E133" s="112" t="str">
        <f>IF(RES_hhdet_tes!E133=0,"",RES_hhdet_tes!E133/RES_hhdet_fec!E133)</f>
        <v/>
      </c>
      <c r="F133" s="112" t="str">
        <f>IF(RES_hhdet_tes!F133=0,"",RES_hhdet_tes!F133/RES_hhdet_fec!F133)</f>
        <v/>
      </c>
      <c r="G133" s="112" t="str">
        <f>IF(RES_hhdet_tes!G133=0,"",RES_hhdet_tes!G133/RES_hhdet_fec!G133)</f>
        <v/>
      </c>
      <c r="H133" s="112" t="str">
        <f>IF(RES_hhdet_tes!H133=0,"",RES_hhdet_tes!H133/RES_hhdet_fec!H133)</f>
        <v/>
      </c>
      <c r="I133" s="112" t="str">
        <f>IF(RES_hhdet_tes!I133=0,"",RES_hhdet_tes!I133/RES_hhdet_fec!I133)</f>
        <v/>
      </c>
      <c r="J133" s="112" t="str">
        <f>IF(RES_hhdet_tes!J133=0,"",RES_hhdet_tes!J133/RES_hhdet_fec!J133)</f>
        <v/>
      </c>
      <c r="K133" s="112" t="str">
        <f>IF(RES_hhdet_tes!K133=0,"",RES_hhdet_tes!K133/RES_hhdet_fec!K133)</f>
        <v/>
      </c>
      <c r="L133" s="112" t="str">
        <f>IF(RES_hhdet_tes!L133=0,"",RES_hhdet_tes!L133/RES_hhdet_fec!L133)</f>
        <v/>
      </c>
      <c r="M133" s="112" t="str">
        <f>IF(RES_hhdet_tes!M133=0,"",RES_hhdet_tes!M133/RES_hhdet_fec!M133)</f>
        <v/>
      </c>
      <c r="N133" s="112" t="str">
        <f>IF(RES_hhdet_tes!N133=0,"",RES_hhdet_tes!N133/RES_hhdet_fec!N133)</f>
        <v/>
      </c>
      <c r="O133" s="112" t="str">
        <f>IF(RES_hhdet_tes!O133=0,"",RES_hhdet_tes!O133/RES_hhdet_fec!O133)</f>
        <v/>
      </c>
      <c r="P133" s="112" t="str">
        <f>IF(RES_hhdet_tes!P133=0,"",RES_hhdet_tes!P133/RES_hhdet_fec!P133)</f>
        <v/>
      </c>
      <c r="Q133" s="112" t="str">
        <f>IF(RES_hhdet_tes!Q133=0,"",RES_hhdet_tes!Q133/RES_hhdet_fec!Q133)</f>
        <v/>
      </c>
      <c r="R133" s="112" t="str">
        <f>IF(RES_hhdet_tes!R133=0,"",RES_hhdet_tes!R133/RES_hhdet_fec!R133)</f>
        <v/>
      </c>
      <c r="S133" s="112" t="str">
        <f>IF(RES_hhdet_tes!S133=0,"",RES_hhdet_tes!S133/RES_hhdet_fec!S133)</f>
        <v/>
      </c>
      <c r="T133" s="112" t="str">
        <f>IF(RES_hhdet_tes!T133=0,"",RES_hhdet_tes!T133/RES_hhdet_fec!T133)</f>
        <v/>
      </c>
      <c r="U133" s="112" t="str">
        <f>IF(RES_hhdet_tes!U133=0,"",RES_hhdet_tes!U133/RES_hhdet_fec!U133)</f>
        <v/>
      </c>
      <c r="V133" s="112" t="str">
        <f>IF(RES_hhdet_tes!V133=0,"",RES_hhdet_tes!V133/RES_hhdet_fec!V133)</f>
        <v/>
      </c>
      <c r="W133" s="112" t="str">
        <f>IF(RES_hhdet_tes!W133=0,"",RES_hhdet_tes!W133/RES_hhdet_fec!W133)</f>
        <v/>
      </c>
      <c r="X133" s="112" t="str">
        <f>IF(RES_hhdet_tes!X133=0,"",RES_hhdet_tes!X133/RES_hhdet_fec!X133)</f>
        <v/>
      </c>
      <c r="Y133" s="112" t="str">
        <f>IF(RES_hhdet_tes!Y133=0,"",RES_hhdet_tes!Y133/RES_hhdet_fec!Y133)</f>
        <v/>
      </c>
      <c r="DA133" s="131" t="s">
        <v>2032</v>
      </c>
    </row>
    <row r="134" spans="1:105" ht="12" customHeight="1" x14ac:dyDescent="0.25">
      <c r="A134" s="103" t="s">
        <v>52</v>
      </c>
      <c r="B134" s="113" t="str">
        <f>IF(RES_hhdet_tes!B134=0,"",RES_hhdet_tes!B134/RES_hhdet_fec!B134)</f>
        <v/>
      </c>
      <c r="C134" s="113" t="str">
        <f>IF(RES_hhdet_tes!C134=0,"",RES_hhdet_tes!C134/RES_hhdet_fec!C134)</f>
        <v/>
      </c>
      <c r="D134" s="113" t="str">
        <f>IF(RES_hhdet_tes!D134=0,"",RES_hhdet_tes!D134/RES_hhdet_fec!D134)</f>
        <v/>
      </c>
      <c r="E134" s="113" t="str">
        <f>IF(RES_hhdet_tes!E134=0,"",RES_hhdet_tes!E134/RES_hhdet_fec!E134)</f>
        <v/>
      </c>
      <c r="F134" s="113" t="str">
        <f>IF(RES_hhdet_tes!F134=0,"",RES_hhdet_tes!F134/RES_hhdet_fec!F134)</f>
        <v/>
      </c>
      <c r="G134" s="113" t="str">
        <f>IF(RES_hhdet_tes!G134=0,"",RES_hhdet_tes!G134/RES_hhdet_fec!G134)</f>
        <v/>
      </c>
      <c r="H134" s="113" t="str">
        <f>IF(RES_hhdet_tes!H134=0,"",RES_hhdet_tes!H134/RES_hhdet_fec!H134)</f>
        <v/>
      </c>
      <c r="I134" s="113" t="str">
        <f>IF(RES_hhdet_tes!I134=0,"",RES_hhdet_tes!I134/RES_hhdet_fec!I134)</f>
        <v/>
      </c>
      <c r="J134" s="113" t="str">
        <f>IF(RES_hhdet_tes!J134=0,"",RES_hhdet_tes!J134/RES_hhdet_fec!J134)</f>
        <v/>
      </c>
      <c r="K134" s="113" t="str">
        <f>IF(RES_hhdet_tes!K134=0,"",RES_hhdet_tes!K134/RES_hhdet_fec!K134)</f>
        <v/>
      </c>
      <c r="L134" s="113" t="str">
        <f>IF(RES_hhdet_tes!L134=0,"",RES_hhdet_tes!L134/RES_hhdet_fec!L134)</f>
        <v/>
      </c>
      <c r="M134" s="113" t="str">
        <f>IF(RES_hhdet_tes!M134=0,"",RES_hhdet_tes!M134/RES_hhdet_fec!M134)</f>
        <v/>
      </c>
      <c r="N134" s="113" t="str">
        <f>IF(RES_hhdet_tes!N134=0,"",RES_hhdet_tes!N134/RES_hhdet_fec!N134)</f>
        <v/>
      </c>
      <c r="O134" s="113" t="str">
        <f>IF(RES_hhdet_tes!O134=0,"",RES_hhdet_tes!O134/RES_hhdet_fec!O134)</f>
        <v/>
      </c>
      <c r="P134" s="113" t="str">
        <f>IF(RES_hhdet_tes!P134=0,"",RES_hhdet_tes!P134/RES_hhdet_fec!P134)</f>
        <v/>
      </c>
      <c r="Q134" s="113" t="str">
        <f>IF(RES_hhdet_tes!Q134=0,"",RES_hhdet_tes!Q134/RES_hhdet_fec!Q134)</f>
        <v/>
      </c>
      <c r="R134" s="113" t="str">
        <f>IF(RES_hhdet_tes!R134=0,"",RES_hhdet_tes!R134/RES_hhdet_fec!R134)</f>
        <v/>
      </c>
      <c r="S134" s="113" t="str">
        <f>IF(RES_hhdet_tes!S134=0,"",RES_hhdet_tes!S134/RES_hhdet_fec!S134)</f>
        <v/>
      </c>
      <c r="T134" s="113" t="str">
        <f>IF(RES_hhdet_tes!T134=0,"",RES_hhdet_tes!T134/RES_hhdet_fec!T134)</f>
        <v/>
      </c>
      <c r="U134" s="113" t="str">
        <f>IF(RES_hhdet_tes!U134=0,"",RES_hhdet_tes!U134/RES_hhdet_fec!U134)</f>
        <v/>
      </c>
      <c r="V134" s="113" t="str">
        <f>IF(RES_hhdet_tes!V134=0,"",RES_hhdet_tes!V134/RES_hhdet_fec!V134)</f>
        <v/>
      </c>
      <c r="W134" s="113" t="str">
        <f>IF(RES_hhdet_tes!W134=0,"",RES_hhdet_tes!W134/RES_hhdet_fec!W134)</f>
        <v/>
      </c>
      <c r="X134" s="113" t="str">
        <f>IF(RES_hhdet_tes!X134=0,"",RES_hhdet_tes!X134/RES_hhdet_fec!X134)</f>
        <v/>
      </c>
      <c r="Y134" s="113" t="str">
        <f>IF(RES_hhdet_tes!Y134=0,"",RES_hhdet_tes!Y134/RES_hhdet_fec!Y134)</f>
        <v/>
      </c>
      <c r="DA134" s="132" t="s">
        <v>2033</v>
      </c>
    </row>
    <row r="135" spans="1:105" ht="12" customHeight="1" x14ac:dyDescent="0.25">
      <c r="A135" s="106" t="s">
        <v>122</v>
      </c>
      <c r="B135" s="112" t="str">
        <f>IF(RES_hhdet_tes!B135=0,"",RES_hhdet_tes!B135/RES_hhdet_fec!B135)</f>
        <v/>
      </c>
      <c r="C135" s="112" t="str">
        <f>IF(RES_hhdet_tes!C135=0,"",RES_hhdet_tes!C135/RES_hhdet_fec!C135)</f>
        <v/>
      </c>
      <c r="D135" s="112" t="str">
        <f>IF(RES_hhdet_tes!D135=0,"",RES_hhdet_tes!D135/RES_hhdet_fec!D135)</f>
        <v/>
      </c>
      <c r="E135" s="112" t="str">
        <f>IF(RES_hhdet_tes!E135=0,"",RES_hhdet_tes!E135/RES_hhdet_fec!E135)</f>
        <v/>
      </c>
      <c r="F135" s="112" t="str">
        <f>IF(RES_hhdet_tes!F135=0,"",RES_hhdet_tes!F135/RES_hhdet_fec!F135)</f>
        <v/>
      </c>
      <c r="G135" s="112" t="str">
        <f>IF(RES_hhdet_tes!G135=0,"",RES_hhdet_tes!G135/RES_hhdet_fec!G135)</f>
        <v/>
      </c>
      <c r="H135" s="112" t="str">
        <f>IF(RES_hhdet_tes!H135=0,"",RES_hhdet_tes!H135/RES_hhdet_fec!H135)</f>
        <v/>
      </c>
      <c r="I135" s="112" t="str">
        <f>IF(RES_hhdet_tes!I135=0,"",RES_hhdet_tes!I135/RES_hhdet_fec!I135)</f>
        <v/>
      </c>
      <c r="J135" s="112" t="str">
        <f>IF(RES_hhdet_tes!J135=0,"",RES_hhdet_tes!J135/RES_hhdet_fec!J135)</f>
        <v/>
      </c>
      <c r="K135" s="112" t="str">
        <f>IF(RES_hhdet_tes!K135=0,"",RES_hhdet_tes!K135/RES_hhdet_fec!K135)</f>
        <v/>
      </c>
      <c r="L135" s="112" t="str">
        <f>IF(RES_hhdet_tes!L135=0,"",RES_hhdet_tes!L135/RES_hhdet_fec!L135)</f>
        <v/>
      </c>
      <c r="M135" s="112" t="str">
        <f>IF(RES_hhdet_tes!M135=0,"",RES_hhdet_tes!M135/RES_hhdet_fec!M135)</f>
        <v/>
      </c>
      <c r="N135" s="112" t="str">
        <f>IF(RES_hhdet_tes!N135=0,"",RES_hhdet_tes!N135/RES_hhdet_fec!N135)</f>
        <v/>
      </c>
      <c r="O135" s="112" t="str">
        <f>IF(RES_hhdet_tes!O135=0,"",RES_hhdet_tes!O135/RES_hhdet_fec!O135)</f>
        <v/>
      </c>
      <c r="P135" s="112" t="str">
        <f>IF(RES_hhdet_tes!P135=0,"",RES_hhdet_tes!P135/RES_hhdet_fec!P135)</f>
        <v/>
      </c>
      <c r="Q135" s="112" t="str">
        <f>IF(RES_hhdet_tes!Q135=0,"",RES_hhdet_tes!Q135/RES_hhdet_fec!Q135)</f>
        <v/>
      </c>
      <c r="R135" s="112" t="str">
        <f>IF(RES_hhdet_tes!R135=0,"",RES_hhdet_tes!R135/RES_hhdet_fec!R135)</f>
        <v/>
      </c>
      <c r="S135" s="112" t="str">
        <f>IF(RES_hhdet_tes!S135=0,"",RES_hhdet_tes!S135/RES_hhdet_fec!S135)</f>
        <v/>
      </c>
      <c r="T135" s="112" t="str">
        <f>IF(RES_hhdet_tes!T135=0,"",RES_hhdet_tes!T135/RES_hhdet_fec!T135)</f>
        <v/>
      </c>
      <c r="U135" s="112" t="str">
        <f>IF(RES_hhdet_tes!U135=0,"",RES_hhdet_tes!U135/RES_hhdet_fec!U135)</f>
        <v/>
      </c>
      <c r="V135" s="112" t="str">
        <f>IF(RES_hhdet_tes!V135=0,"",RES_hhdet_tes!V135/RES_hhdet_fec!V135)</f>
        <v/>
      </c>
      <c r="W135" s="112" t="str">
        <f>IF(RES_hhdet_tes!W135=0,"",RES_hhdet_tes!W135/RES_hhdet_fec!W135)</f>
        <v/>
      </c>
      <c r="X135" s="112" t="str">
        <f>IF(RES_hhdet_tes!X135=0,"",RES_hhdet_tes!X135/RES_hhdet_fec!X135)</f>
        <v/>
      </c>
      <c r="Y135" s="112" t="str">
        <f>IF(RES_hhdet_tes!Y135=0,"",RES_hhdet_tes!Y135/RES_hhdet_fec!Y135)</f>
        <v/>
      </c>
      <c r="DA135" s="131" t="s">
        <v>2034</v>
      </c>
    </row>
    <row r="136" spans="1:105" ht="12" customHeight="1" x14ac:dyDescent="0.25">
      <c r="A136" s="107" t="s">
        <v>121</v>
      </c>
      <c r="B136" s="113" t="str">
        <f>IF(RES_hhdet_tes!B136=0,"",RES_hhdet_tes!B136/RES_hhdet_fec!B136)</f>
        <v/>
      </c>
      <c r="C136" s="113" t="str">
        <f>IF(RES_hhdet_tes!C136=0,"",RES_hhdet_tes!C136/RES_hhdet_fec!C136)</f>
        <v/>
      </c>
      <c r="D136" s="113" t="str">
        <f>IF(RES_hhdet_tes!D136=0,"",RES_hhdet_tes!D136/RES_hhdet_fec!D136)</f>
        <v/>
      </c>
      <c r="E136" s="113" t="str">
        <f>IF(RES_hhdet_tes!E136=0,"",RES_hhdet_tes!E136/RES_hhdet_fec!E136)</f>
        <v/>
      </c>
      <c r="F136" s="113" t="str">
        <f>IF(RES_hhdet_tes!F136=0,"",RES_hhdet_tes!F136/RES_hhdet_fec!F136)</f>
        <v/>
      </c>
      <c r="G136" s="113" t="str">
        <f>IF(RES_hhdet_tes!G136=0,"",RES_hhdet_tes!G136/RES_hhdet_fec!G136)</f>
        <v/>
      </c>
      <c r="H136" s="113" t="str">
        <f>IF(RES_hhdet_tes!H136=0,"",RES_hhdet_tes!H136/RES_hhdet_fec!H136)</f>
        <v/>
      </c>
      <c r="I136" s="113" t="str">
        <f>IF(RES_hhdet_tes!I136=0,"",RES_hhdet_tes!I136/RES_hhdet_fec!I136)</f>
        <v/>
      </c>
      <c r="J136" s="113" t="str">
        <f>IF(RES_hhdet_tes!J136=0,"",RES_hhdet_tes!J136/RES_hhdet_fec!J136)</f>
        <v/>
      </c>
      <c r="K136" s="113" t="str">
        <f>IF(RES_hhdet_tes!K136=0,"",RES_hhdet_tes!K136/RES_hhdet_fec!K136)</f>
        <v/>
      </c>
      <c r="L136" s="113" t="str">
        <f>IF(RES_hhdet_tes!L136=0,"",RES_hhdet_tes!L136/RES_hhdet_fec!L136)</f>
        <v/>
      </c>
      <c r="M136" s="113" t="str">
        <f>IF(RES_hhdet_tes!M136=0,"",RES_hhdet_tes!M136/RES_hhdet_fec!M136)</f>
        <v/>
      </c>
      <c r="N136" s="113" t="str">
        <f>IF(RES_hhdet_tes!N136=0,"",RES_hhdet_tes!N136/RES_hhdet_fec!N136)</f>
        <v/>
      </c>
      <c r="O136" s="113" t="str">
        <f>IF(RES_hhdet_tes!O136=0,"",RES_hhdet_tes!O136/RES_hhdet_fec!O136)</f>
        <v/>
      </c>
      <c r="P136" s="113" t="str">
        <f>IF(RES_hhdet_tes!P136=0,"",RES_hhdet_tes!P136/RES_hhdet_fec!P136)</f>
        <v/>
      </c>
      <c r="Q136" s="113" t="str">
        <f>IF(RES_hhdet_tes!Q136=0,"",RES_hhdet_tes!Q136/RES_hhdet_fec!Q136)</f>
        <v/>
      </c>
      <c r="R136" s="113" t="str">
        <f>IF(RES_hhdet_tes!R136=0,"",RES_hhdet_tes!R136/RES_hhdet_fec!R136)</f>
        <v/>
      </c>
      <c r="S136" s="113" t="str">
        <f>IF(RES_hhdet_tes!S136=0,"",RES_hhdet_tes!S136/RES_hhdet_fec!S136)</f>
        <v/>
      </c>
      <c r="T136" s="113" t="str">
        <f>IF(RES_hhdet_tes!T136=0,"",RES_hhdet_tes!T136/RES_hhdet_fec!T136)</f>
        <v/>
      </c>
      <c r="U136" s="113" t="str">
        <f>IF(RES_hhdet_tes!U136=0,"",RES_hhdet_tes!U136/RES_hhdet_fec!U136)</f>
        <v/>
      </c>
      <c r="V136" s="113" t="str">
        <f>IF(RES_hhdet_tes!V136=0,"",RES_hhdet_tes!V136/RES_hhdet_fec!V136)</f>
        <v/>
      </c>
      <c r="W136" s="113" t="str">
        <f>IF(RES_hhdet_tes!W136=0,"",RES_hhdet_tes!W136/RES_hhdet_fec!W136)</f>
        <v/>
      </c>
      <c r="X136" s="113" t="str">
        <f>IF(RES_hhdet_tes!X136=0,"",RES_hhdet_tes!X136/RES_hhdet_fec!X136)</f>
        <v/>
      </c>
      <c r="Y136" s="113" t="str">
        <f>IF(RES_hhdet_tes!Y136=0,"",RES_hhdet_tes!Y136/RES_hhdet_fec!Y136)</f>
        <v/>
      </c>
      <c r="DA136" s="132" t="s">
        <v>2035</v>
      </c>
    </row>
    <row r="137" spans="1:105" ht="12" customHeight="1" x14ac:dyDescent="0.25">
      <c r="A137" s="108" t="s">
        <v>53</v>
      </c>
      <c r="B137" s="111" t="str">
        <f>IF(RES_hhdet_tes!B137=0,"",RES_hhdet_tes!B137/RES_hhdet_fec!B137)</f>
        <v/>
      </c>
      <c r="C137" s="111" t="str">
        <f>IF(RES_hhdet_tes!C137=0,"",RES_hhdet_tes!C137/RES_hhdet_fec!C137)</f>
        <v/>
      </c>
      <c r="D137" s="111" t="str">
        <f>IF(RES_hhdet_tes!D137=0,"",RES_hhdet_tes!D137/RES_hhdet_fec!D137)</f>
        <v/>
      </c>
      <c r="E137" s="111" t="str">
        <f>IF(RES_hhdet_tes!E137=0,"",RES_hhdet_tes!E137/RES_hhdet_fec!E137)</f>
        <v/>
      </c>
      <c r="F137" s="111" t="str">
        <f>IF(RES_hhdet_tes!F137=0,"",RES_hhdet_tes!F137/RES_hhdet_fec!F137)</f>
        <v/>
      </c>
      <c r="G137" s="111" t="str">
        <f>IF(RES_hhdet_tes!G137=0,"",RES_hhdet_tes!G137/RES_hhdet_fec!G137)</f>
        <v/>
      </c>
      <c r="H137" s="111" t="str">
        <f>IF(RES_hhdet_tes!H137=0,"",RES_hhdet_tes!H137/RES_hhdet_fec!H137)</f>
        <v/>
      </c>
      <c r="I137" s="111" t="str">
        <f>IF(RES_hhdet_tes!I137=0,"",RES_hhdet_tes!I137/RES_hhdet_fec!I137)</f>
        <v/>
      </c>
      <c r="J137" s="111" t="str">
        <f>IF(RES_hhdet_tes!J137=0,"",RES_hhdet_tes!J137/RES_hhdet_fec!J137)</f>
        <v/>
      </c>
      <c r="K137" s="111" t="str">
        <f>IF(RES_hhdet_tes!K137=0,"",RES_hhdet_tes!K137/RES_hhdet_fec!K137)</f>
        <v/>
      </c>
      <c r="L137" s="111" t="str">
        <f>IF(RES_hhdet_tes!L137=0,"",RES_hhdet_tes!L137/RES_hhdet_fec!L137)</f>
        <v/>
      </c>
      <c r="M137" s="111" t="str">
        <f>IF(RES_hhdet_tes!M137=0,"",RES_hhdet_tes!M137/RES_hhdet_fec!M137)</f>
        <v/>
      </c>
      <c r="N137" s="111" t="str">
        <f>IF(RES_hhdet_tes!N137=0,"",RES_hhdet_tes!N137/RES_hhdet_fec!N137)</f>
        <v/>
      </c>
      <c r="O137" s="111" t="str">
        <f>IF(RES_hhdet_tes!O137=0,"",RES_hhdet_tes!O137/RES_hhdet_fec!O137)</f>
        <v/>
      </c>
      <c r="P137" s="111" t="str">
        <f>IF(RES_hhdet_tes!P137=0,"",RES_hhdet_tes!P137/RES_hhdet_fec!P137)</f>
        <v/>
      </c>
      <c r="Q137" s="111" t="str">
        <f>IF(RES_hhdet_tes!Q137=0,"",RES_hhdet_tes!Q137/RES_hhdet_fec!Q137)</f>
        <v/>
      </c>
      <c r="R137" s="111" t="str">
        <f>IF(RES_hhdet_tes!R137=0,"",RES_hhdet_tes!R137/RES_hhdet_fec!R137)</f>
        <v/>
      </c>
      <c r="S137" s="111" t="str">
        <f>IF(RES_hhdet_tes!S137=0,"",RES_hhdet_tes!S137/RES_hhdet_fec!S137)</f>
        <v/>
      </c>
      <c r="T137" s="111" t="str">
        <f>IF(RES_hhdet_tes!T137=0,"",RES_hhdet_tes!T137/RES_hhdet_fec!T137)</f>
        <v/>
      </c>
      <c r="U137" s="111" t="str">
        <f>IF(RES_hhdet_tes!U137=0,"",RES_hhdet_tes!U137/RES_hhdet_fec!U137)</f>
        <v/>
      </c>
      <c r="V137" s="111" t="str">
        <f>IF(RES_hhdet_tes!V137=0,"",RES_hhdet_tes!V137/RES_hhdet_fec!V137)</f>
        <v/>
      </c>
      <c r="W137" s="111" t="str">
        <f>IF(RES_hhdet_tes!W137=0,"",RES_hhdet_tes!W137/RES_hhdet_fec!W137)</f>
        <v/>
      </c>
      <c r="X137" s="111" t="str">
        <f>IF(RES_hhdet_tes!X137=0,"",RES_hhdet_tes!X137/RES_hhdet_fec!X137)</f>
        <v/>
      </c>
      <c r="Y137" s="111" t="str">
        <f>IF(RES_hhdet_tes!Y137=0,"",RES_hhdet_tes!Y137/RES_hhdet_fec!Y137)</f>
        <v/>
      </c>
      <c r="DA137" s="63" t="s">
        <v>2036</v>
      </c>
    </row>
    <row r="138" spans="1:105" ht="12" customHeight="1" x14ac:dyDescent="0.25">
      <c r="A138" s="108" t="s">
        <v>52</v>
      </c>
      <c r="B138" s="111" t="str">
        <f>IF(RES_hhdet_tes!B138=0,"",RES_hhdet_tes!B138/RES_hhdet_fec!B138)</f>
        <v/>
      </c>
      <c r="C138" s="111" t="str">
        <f>IF(RES_hhdet_tes!C138=0,"",RES_hhdet_tes!C138/RES_hhdet_fec!C138)</f>
        <v/>
      </c>
      <c r="D138" s="111" t="str">
        <f>IF(RES_hhdet_tes!D138=0,"",RES_hhdet_tes!D138/RES_hhdet_fec!D138)</f>
        <v/>
      </c>
      <c r="E138" s="111" t="str">
        <f>IF(RES_hhdet_tes!E138=0,"",RES_hhdet_tes!E138/RES_hhdet_fec!E138)</f>
        <v/>
      </c>
      <c r="F138" s="111" t="str">
        <f>IF(RES_hhdet_tes!F138=0,"",RES_hhdet_tes!F138/RES_hhdet_fec!F138)</f>
        <v/>
      </c>
      <c r="G138" s="111" t="str">
        <f>IF(RES_hhdet_tes!G138=0,"",RES_hhdet_tes!G138/RES_hhdet_fec!G138)</f>
        <v/>
      </c>
      <c r="H138" s="111" t="str">
        <f>IF(RES_hhdet_tes!H138=0,"",RES_hhdet_tes!H138/RES_hhdet_fec!H138)</f>
        <v/>
      </c>
      <c r="I138" s="111" t="str">
        <f>IF(RES_hhdet_tes!I138=0,"",RES_hhdet_tes!I138/RES_hhdet_fec!I138)</f>
        <v/>
      </c>
      <c r="J138" s="111" t="str">
        <f>IF(RES_hhdet_tes!J138=0,"",RES_hhdet_tes!J138/RES_hhdet_fec!J138)</f>
        <v/>
      </c>
      <c r="K138" s="111" t="str">
        <f>IF(RES_hhdet_tes!K138=0,"",RES_hhdet_tes!K138/RES_hhdet_fec!K138)</f>
        <v/>
      </c>
      <c r="L138" s="111" t="str">
        <f>IF(RES_hhdet_tes!L138=0,"",RES_hhdet_tes!L138/RES_hhdet_fec!L138)</f>
        <v/>
      </c>
      <c r="M138" s="111" t="str">
        <f>IF(RES_hhdet_tes!M138=0,"",RES_hhdet_tes!M138/RES_hhdet_fec!M138)</f>
        <v/>
      </c>
      <c r="N138" s="111" t="str">
        <f>IF(RES_hhdet_tes!N138=0,"",RES_hhdet_tes!N138/RES_hhdet_fec!N138)</f>
        <v/>
      </c>
      <c r="O138" s="111" t="str">
        <f>IF(RES_hhdet_tes!O138=0,"",RES_hhdet_tes!O138/RES_hhdet_fec!O138)</f>
        <v/>
      </c>
      <c r="P138" s="111" t="str">
        <f>IF(RES_hhdet_tes!P138=0,"",RES_hhdet_tes!P138/RES_hhdet_fec!P138)</f>
        <v/>
      </c>
      <c r="Q138" s="111" t="str">
        <f>IF(RES_hhdet_tes!Q138=0,"",RES_hhdet_tes!Q138/RES_hhdet_fec!Q138)</f>
        <v/>
      </c>
      <c r="R138" s="111" t="str">
        <f>IF(RES_hhdet_tes!R138=0,"",RES_hhdet_tes!R138/RES_hhdet_fec!R138)</f>
        <v/>
      </c>
      <c r="S138" s="111" t="str">
        <f>IF(RES_hhdet_tes!S138=0,"",RES_hhdet_tes!S138/RES_hhdet_fec!S138)</f>
        <v/>
      </c>
      <c r="T138" s="111" t="str">
        <f>IF(RES_hhdet_tes!T138=0,"",RES_hhdet_tes!T138/RES_hhdet_fec!T138)</f>
        <v/>
      </c>
      <c r="U138" s="111" t="str">
        <f>IF(RES_hhdet_tes!U138=0,"",RES_hhdet_tes!U138/RES_hhdet_fec!U138)</f>
        <v/>
      </c>
      <c r="V138" s="111" t="str">
        <f>IF(RES_hhdet_tes!V138=0,"",RES_hhdet_tes!V138/RES_hhdet_fec!V138)</f>
        <v/>
      </c>
      <c r="W138" s="111" t="str">
        <f>IF(RES_hhdet_tes!W138=0,"",RES_hhdet_tes!W138/RES_hhdet_fec!W138)</f>
        <v/>
      </c>
      <c r="X138" s="111" t="str">
        <f>IF(RES_hhdet_tes!X138=0,"",RES_hhdet_tes!X138/RES_hhdet_fec!X138)</f>
        <v/>
      </c>
      <c r="Y138" s="111" t="str">
        <f>IF(RES_hhdet_tes!Y138=0,"",RES_hhdet_tes!Y138/RES_hhdet_fec!Y138)</f>
        <v/>
      </c>
      <c r="DA138" s="63" t="s">
        <v>2037</v>
      </c>
    </row>
    <row r="139" spans="1:105" ht="12" customHeight="1" x14ac:dyDescent="0.25">
      <c r="A139" s="121" t="s">
        <v>54</v>
      </c>
      <c r="B139" s="124" t="str">
        <f>IF(RES_hhdet_tes!B139=0,"",RES_hhdet_tes!B139/RES_hhdet_fec!B139)</f>
        <v/>
      </c>
      <c r="C139" s="124" t="str">
        <f>IF(RES_hhdet_tes!C139=0,"",RES_hhdet_tes!C139/RES_hhdet_fec!C139)</f>
        <v/>
      </c>
      <c r="D139" s="124" t="str">
        <f>IF(RES_hhdet_tes!D139=0,"",RES_hhdet_tes!D139/RES_hhdet_fec!D139)</f>
        <v/>
      </c>
      <c r="E139" s="124" t="str">
        <f>IF(RES_hhdet_tes!E139=0,"",RES_hhdet_tes!E139/RES_hhdet_fec!E139)</f>
        <v/>
      </c>
      <c r="F139" s="124" t="str">
        <f>IF(RES_hhdet_tes!F139=0,"",RES_hhdet_tes!F139/RES_hhdet_fec!F139)</f>
        <v/>
      </c>
      <c r="G139" s="124" t="str">
        <f>IF(RES_hhdet_tes!G139=0,"",RES_hhdet_tes!G139/RES_hhdet_fec!G139)</f>
        <v/>
      </c>
      <c r="H139" s="124" t="str">
        <f>IF(RES_hhdet_tes!H139=0,"",RES_hhdet_tes!H139/RES_hhdet_fec!H139)</f>
        <v/>
      </c>
      <c r="I139" s="124" t="str">
        <f>IF(RES_hhdet_tes!I139=0,"",RES_hhdet_tes!I139/RES_hhdet_fec!I139)</f>
        <v/>
      </c>
      <c r="J139" s="124" t="str">
        <f>IF(RES_hhdet_tes!J139=0,"",RES_hhdet_tes!J139/RES_hhdet_fec!J139)</f>
        <v/>
      </c>
      <c r="K139" s="124" t="str">
        <f>IF(RES_hhdet_tes!K139=0,"",RES_hhdet_tes!K139/RES_hhdet_fec!K139)</f>
        <v/>
      </c>
      <c r="L139" s="124" t="str">
        <f>IF(RES_hhdet_tes!L139=0,"",RES_hhdet_tes!L139/RES_hhdet_fec!L139)</f>
        <v/>
      </c>
      <c r="M139" s="124" t="str">
        <f>IF(RES_hhdet_tes!M139=0,"",RES_hhdet_tes!M139/RES_hhdet_fec!M139)</f>
        <v/>
      </c>
      <c r="N139" s="124" t="str">
        <f>IF(RES_hhdet_tes!N139=0,"",RES_hhdet_tes!N139/RES_hhdet_fec!N139)</f>
        <v/>
      </c>
      <c r="O139" s="124" t="str">
        <f>IF(RES_hhdet_tes!O139=0,"",RES_hhdet_tes!O139/RES_hhdet_fec!O139)</f>
        <v/>
      </c>
      <c r="P139" s="124" t="str">
        <f>IF(RES_hhdet_tes!P139=0,"",RES_hhdet_tes!P139/RES_hhdet_fec!P139)</f>
        <v/>
      </c>
      <c r="Q139" s="124" t="str">
        <f>IF(RES_hhdet_tes!Q139=0,"",RES_hhdet_tes!Q139/RES_hhdet_fec!Q139)</f>
        <v/>
      </c>
      <c r="R139" s="124" t="str">
        <f>IF(RES_hhdet_tes!R139=0,"",RES_hhdet_tes!R139/RES_hhdet_fec!R139)</f>
        <v/>
      </c>
      <c r="S139" s="124" t="str">
        <f>IF(RES_hhdet_tes!S139=0,"",RES_hhdet_tes!S139/RES_hhdet_fec!S139)</f>
        <v/>
      </c>
      <c r="T139" s="124" t="str">
        <f>IF(RES_hhdet_tes!T139=0,"",RES_hhdet_tes!T139/RES_hhdet_fec!T139)</f>
        <v/>
      </c>
      <c r="U139" s="124" t="str">
        <f>IF(RES_hhdet_tes!U139=0,"",RES_hhdet_tes!U139/RES_hhdet_fec!U139)</f>
        <v/>
      </c>
      <c r="V139" s="124" t="str">
        <f>IF(RES_hhdet_tes!V139=0,"",RES_hhdet_tes!V139/RES_hhdet_fec!V139)</f>
        <v/>
      </c>
      <c r="W139" s="124" t="str">
        <f>IF(RES_hhdet_tes!W139=0,"",RES_hhdet_tes!W139/RES_hhdet_fec!W139)</f>
        <v/>
      </c>
      <c r="X139" s="124" t="str">
        <f>IF(RES_hhdet_tes!X139=0,"",RES_hhdet_tes!X139/RES_hhdet_fec!X139)</f>
        <v/>
      </c>
      <c r="Y139" s="124" t="str">
        <f>IF(RES_hhdet_tes!Y139=0,"",RES_hhdet_tes!Y139/RES_hhdet_fec!Y139)</f>
        <v/>
      </c>
      <c r="DA139" s="130" t="s">
        <v>2038</v>
      </c>
    </row>
    <row r="140" spans="1:105" ht="12" customHeight="1" x14ac:dyDescent="0.25">
      <c r="A140" s="97" t="s">
        <v>50</v>
      </c>
      <c r="B140" s="111" t="str">
        <f>IF(RES_hhdet_tes!B140=0,"",RES_hhdet_tes!B140/RES_hhdet_fec!B140)</f>
        <v/>
      </c>
      <c r="C140" s="111" t="str">
        <f>IF(RES_hhdet_tes!C140=0,"",RES_hhdet_tes!C140/RES_hhdet_fec!C140)</f>
        <v/>
      </c>
      <c r="D140" s="111" t="str">
        <f>IF(RES_hhdet_tes!D140=0,"",RES_hhdet_tes!D140/RES_hhdet_fec!D140)</f>
        <v/>
      </c>
      <c r="E140" s="111" t="str">
        <f>IF(RES_hhdet_tes!E140=0,"",RES_hhdet_tes!E140/RES_hhdet_fec!E140)</f>
        <v/>
      </c>
      <c r="F140" s="111" t="str">
        <f>IF(RES_hhdet_tes!F140=0,"",RES_hhdet_tes!F140/RES_hhdet_fec!F140)</f>
        <v/>
      </c>
      <c r="G140" s="111" t="str">
        <f>IF(RES_hhdet_tes!G140=0,"",RES_hhdet_tes!G140/RES_hhdet_fec!G140)</f>
        <v/>
      </c>
      <c r="H140" s="111" t="str">
        <f>IF(RES_hhdet_tes!H140=0,"",RES_hhdet_tes!H140/RES_hhdet_fec!H140)</f>
        <v/>
      </c>
      <c r="I140" s="111" t="str">
        <f>IF(RES_hhdet_tes!I140=0,"",RES_hhdet_tes!I140/RES_hhdet_fec!I140)</f>
        <v/>
      </c>
      <c r="J140" s="111" t="str">
        <f>IF(RES_hhdet_tes!J140=0,"",RES_hhdet_tes!J140/RES_hhdet_fec!J140)</f>
        <v/>
      </c>
      <c r="K140" s="111" t="str">
        <f>IF(RES_hhdet_tes!K140=0,"",RES_hhdet_tes!K140/RES_hhdet_fec!K140)</f>
        <v/>
      </c>
      <c r="L140" s="111" t="str">
        <f>IF(RES_hhdet_tes!L140=0,"",RES_hhdet_tes!L140/RES_hhdet_fec!L140)</f>
        <v/>
      </c>
      <c r="M140" s="111" t="str">
        <f>IF(RES_hhdet_tes!M140=0,"",RES_hhdet_tes!M140/RES_hhdet_fec!M140)</f>
        <v/>
      </c>
      <c r="N140" s="111" t="str">
        <f>IF(RES_hhdet_tes!N140=0,"",RES_hhdet_tes!N140/RES_hhdet_fec!N140)</f>
        <v/>
      </c>
      <c r="O140" s="111" t="str">
        <f>IF(RES_hhdet_tes!O140=0,"",RES_hhdet_tes!O140/RES_hhdet_fec!O140)</f>
        <v/>
      </c>
      <c r="P140" s="111" t="str">
        <f>IF(RES_hhdet_tes!P140=0,"",RES_hhdet_tes!P140/RES_hhdet_fec!P140)</f>
        <v/>
      </c>
      <c r="Q140" s="111" t="str">
        <f>IF(RES_hhdet_tes!Q140=0,"",RES_hhdet_tes!Q140/RES_hhdet_fec!Q140)</f>
        <v/>
      </c>
      <c r="R140" s="111" t="str">
        <f>IF(RES_hhdet_tes!R140=0,"",RES_hhdet_tes!R140/RES_hhdet_fec!R140)</f>
        <v/>
      </c>
      <c r="S140" s="111" t="str">
        <f>IF(RES_hhdet_tes!S140=0,"",RES_hhdet_tes!S140/RES_hhdet_fec!S140)</f>
        <v/>
      </c>
      <c r="T140" s="111" t="str">
        <f>IF(RES_hhdet_tes!T140=0,"",RES_hhdet_tes!T140/RES_hhdet_fec!T140)</f>
        <v/>
      </c>
      <c r="U140" s="111" t="str">
        <f>IF(RES_hhdet_tes!U140=0,"",RES_hhdet_tes!U140/RES_hhdet_fec!U140)</f>
        <v/>
      </c>
      <c r="V140" s="111" t="str">
        <f>IF(RES_hhdet_tes!V140=0,"",RES_hhdet_tes!V140/RES_hhdet_fec!V140)</f>
        <v/>
      </c>
      <c r="W140" s="111" t="str">
        <f>IF(RES_hhdet_tes!W140=0,"",RES_hhdet_tes!W140/RES_hhdet_fec!W140)</f>
        <v/>
      </c>
      <c r="X140" s="111" t="str">
        <f>IF(RES_hhdet_tes!X140=0,"",RES_hhdet_tes!X140/RES_hhdet_fec!X140)</f>
        <v/>
      </c>
      <c r="Y140" s="111" t="str">
        <f>IF(RES_hhdet_tes!Y140=0,"",RES_hhdet_tes!Y140/RES_hhdet_fec!Y140)</f>
        <v/>
      </c>
      <c r="DA140" s="63" t="s">
        <v>2039</v>
      </c>
    </row>
    <row r="141" spans="1:105" ht="12" customHeight="1" x14ac:dyDescent="0.25">
      <c r="A141" s="109" t="s">
        <v>120</v>
      </c>
      <c r="B141" s="45" t="str">
        <f>IF(RES_hhdet_tes!B141=0,"",RES_hhdet_tes!B141/RES_hhdet_fec!B141)</f>
        <v/>
      </c>
      <c r="C141" s="45" t="str">
        <f>IF(RES_hhdet_tes!C141=0,"",RES_hhdet_tes!C141/RES_hhdet_fec!C141)</f>
        <v/>
      </c>
      <c r="D141" s="45" t="str">
        <f>IF(RES_hhdet_tes!D141=0,"",RES_hhdet_tes!D141/RES_hhdet_fec!D141)</f>
        <v/>
      </c>
      <c r="E141" s="45" t="str">
        <f>IF(RES_hhdet_tes!E141=0,"",RES_hhdet_tes!E141/RES_hhdet_fec!E141)</f>
        <v/>
      </c>
      <c r="F141" s="45" t="str">
        <f>IF(RES_hhdet_tes!F141=0,"",RES_hhdet_tes!F141/RES_hhdet_fec!F141)</f>
        <v/>
      </c>
      <c r="G141" s="45" t="str">
        <f>IF(RES_hhdet_tes!G141=0,"",RES_hhdet_tes!G141/RES_hhdet_fec!G141)</f>
        <v/>
      </c>
      <c r="H141" s="45" t="str">
        <f>IF(RES_hhdet_tes!H141=0,"",RES_hhdet_tes!H141/RES_hhdet_fec!H141)</f>
        <v/>
      </c>
      <c r="I141" s="45" t="str">
        <f>IF(RES_hhdet_tes!I141=0,"",RES_hhdet_tes!I141/RES_hhdet_fec!I141)</f>
        <v/>
      </c>
      <c r="J141" s="45" t="str">
        <f>IF(RES_hhdet_tes!J141=0,"",RES_hhdet_tes!J141/RES_hhdet_fec!J141)</f>
        <v/>
      </c>
      <c r="K141" s="45" t="str">
        <f>IF(RES_hhdet_tes!K141=0,"",RES_hhdet_tes!K141/RES_hhdet_fec!K141)</f>
        <v/>
      </c>
      <c r="L141" s="45" t="str">
        <f>IF(RES_hhdet_tes!L141=0,"",RES_hhdet_tes!L141/RES_hhdet_fec!L141)</f>
        <v/>
      </c>
      <c r="M141" s="45" t="str">
        <f>IF(RES_hhdet_tes!M141=0,"",RES_hhdet_tes!M141/RES_hhdet_fec!M141)</f>
        <v/>
      </c>
      <c r="N141" s="45" t="str">
        <f>IF(RES_hhdet_tes!N141=0,"",RES_hhdet_tes!N141/RES_hhdet_fec!N141)</f>
        <v/>
      </c>
      <c r="O141" s="45" t="str">
        <f>IF(RES_hhdet_tes!O141=0,"",RES_hhdet_tes!O141/RES_hhdet_fec!O141)</f>
        <v/>
      </c>
      <c r="P141" s="45" t="str">
        <f>IF(RES_hhdet_tes!P141=0,"",RES_hhdet_tes!P141/RES_hhdet_fec!P141)</f>
        <v/>
      </c>
      <c r="Q141" s="45" t="str">
        <f>IF(RES_hhdet_tes!Q141=0,"",RES_hhdet_tes!Q141/RES_hhdet_fec!Q141)</f>
        <v/>
      </c>
      <c r="R141" s="45" t="str">
        <f>IF(RES_hhdet_tes!R141=0,"",RES_hhdet_tes!R141/RES_hhdet_fec!R141)</f>
        <v/>
      </c>
      <c r="S141" s="45" t="str">
        <f>IF(RES_hhdet_tes!S141=0,"",RES_hhdet_tes!S141/RES_hhdet_fec!S141)</f>
        <v/>
      </c>
      <c r="T141" s="45" t="str">
        <f>IF(RES_hhdet_tes!T141=0,"",RES_hhdet_tes!T141/RES_hhdet_fec!T141)</f>
        <v/>
      </c>
      <c r="U141" s="45" t="str">
        <f>IF(RES_hhdet_tes!U141=0,"",RES_hhdet_tes!U141/RES_hhdet_fec!U141)</f>
        <v/>
      </c>
      <c r="V141" s="45" t="str">
        <f>IF(RES_hhdet_tes!V141=0,"",RES_hhdet_tes!V141/RES_hhdet_fec!V141)</f>
        <v/>
      </c>
      <c r="W141" s="45" t="str">
        <f>IF(RES_hhdet_tes!W141=0,"",RES_hhdet_tes!W141/RES_hhdet_fec!W141)</f>
        <v/>
      </c>
      <c r="X141" s="45" t="str">
        <f>IF(RES_hhdet_tes!X141=0,"",RES_hhdet_tes!X141/RES_hhdet_fec!X141)</f>
        <v/>
      </c>
      <c r="Y141" s="45" t="str">
        <f>IF(RES_hhdet_tes!Y141=0,"",RES_hhdet_tes!Y141/RES_hhdet_fec!Y141)</f>
        <v/>
      </c>
      <c r="DA141" s="60" t="s">
        <v>2040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>
        <f>IF(RES_hhdet_tes!B143=0,"",RES_hhdet_tes!B143/RES_hhdet_fec!B143)</f>
        <v>1.3050629079699732</v>
      </c>
      <c r="C143" s="119">
        <f>IF(RES_hhdet_tes!C143=0,"",RES_hhdet_tes!C143/RES_hhdet_fec!C143)</f>
        <v>1.2994263717327132</v>
      </c>
      <c r="D143" s="119">
        <f>IF(RES_hhdet_tes!D143=0,"",RES_hhdet_tes!D143/RES_hhdet_fec!D143)</f>
        <v>1.3419369356639079</v>
      </c>
      <c r="E143" s="119">
        <f>IF(RES_hhdet_tes!E143=0,"",RES_hhdet_tes!E143/RES_hhdet_fec!E143)</f>
        <v>1.389677261837523</v>
      </c>
      <c r="F143" s="119">
        <f>IF(RES_hhdet_tes!F143=0,"",RES_hhdet_tes!F143/RES_hhdet_fec!F143)</f>
        <v>1.3821454400410891</v>
      </c>
      <c r="G143" s="119">
        <f>IF(RES_hhdet_tes!G143=0,"",RES_hhdet_tes!G143/RES_hhdet_fec!G143)</f>
        <v>1.3855217753865454</v>
      </c>
      <c r="H143" s="119">
        <f>IF(RES_hhdet_tes!H143=0,"",RES_hhdet_tes!H143/RES_hhdet_fec!H143)</f>
        <v>1.4502917760174383</v>
      </c>
      <c r="I143" s="119">
        <f>IF(RES_hhdet_tes!I143=0,"",RES_hhdet_tes!I143/RES_hhdet_fec!I143)</f>
        <v>1.5664865455915951</v>
      </c>
      <c r="J143" s="119">
        <f>IF(RES_hhdet_tes!J143=0,"",RES_hhdet_tes!J143/RES_hhdet_fec!J143)</f>
        <v>1.6663817149241393</v>
      </c>
      <c r="K143" s="119">
        <f>IF(RES_hhdet_tes!K143=0,"",RES_hhdet_tes!K143/RES_hhdet_fec!K143)</f>
        <v>1.6038386785407421</v>
      </c>
      <c r="L143" s="119">
        <f>IF(RES_hhdet_tes!L143=0,"",RES_hhdet_tes!L143/RES_hhdet_fec!L143)</f>
        <v>1.7161976301455959</v>
      </c>
      <c r="M143" s="119">
        <f>IF(RES_hhdet_tes!M143=0,"",RES_hhdet_tes!M143/RES_hhdet_fec!M143)</f>
        <v>1.6637731852235538</v>
      </c>
      <c r="N143" s="119">
        <f>IF(RES_hhdet_tes!N143=0,"",RES_hhdet_tes!N143/RES_hhdet_fec!N143)</f>
        <v>1.8793867036049865</v>
      </c>
      <c r="O143" s="119">
        <f>IF(RES_hhdet_tes!O143=0,"",RES_hhdet_tes!O143/RES_hhdet_fec!O143)</f>
        <v>1.8773368321747672</v>
      </c>
      <c r="P143" s="119">
        <f>IF(RES_hhdet_tes!P143=0,"",RES_hhdet_tes!P143/RES_hhdet_fec!P143)</f>
        <v>1.8499496727349705</v>
      </c>
      <c r="Q143" s="119">
        <f>IF(RES_hhdet_tes!Q143=0,"",RES_hhdet_tes!Q143/RES_hhdet_fec!Q143)</f>
        <v>1.8759866041566082</v>
      </c>
      <c r="R143" s="119">
        <f>IF(RES_hhdet_tes!R143=0,"",RES_hhdet_tes!R143/RES_hhdet_fec!R143)</f>
        <v>1.9566027589599222</v>
      </c>
      <c r="S143" s="119">
        <f>IF(RES_hhdet_tes!S143=0,"",RES_hhdet_tes!S143/RES_hhdet_fec!S143)</f>
        <v>1.8827416344810215</v>
      </c>
      <c r="T143" s="119">
        <f>IF(RES_hhdet_tes!T143=0,"",RES_hhdet_tes!T143/RES_hhdet_fec!T143)</f>
        <v>2.1770580136101532</v>
      </c>
      <c r="U143" s="119">
        <f>IF(RES_hhdet_tes!U143=0,"",RES_hhdet_tes!U143/RES_hhdet_fec!U143)</f>
        <v>2.1858361425955484</v>
      </c>
      <c r="V143" s="119">
        <f>IF(RES_hhdet_tes!V143=0,"",RES_hhdet_tes!V143/RES_hhdet_fec!V143)</f>
        <v>2.139168122605279</v>
      </c>
      <c r="W143" s="119">
        <f>IF(RES_hhdet_tes!W143=0,"",RES_hhdet_tes!W143/RES_hhdet_fec!W143)</f>
        <v>2.1378965411653312</v>
      </c>
      <c r="X143" s="119">
        <f>IF(RES_hhdet_tes!X143=0,"",RES_hhdet_tes!X143/RES_hhdet_fec!X143)</f>
        <v>2.1645556478841192</v>
      </c>
      <c r="Y143" s="119">
        <f>IF(RES_hhdet_tes!Y143=0,"",RES_hhdet_tes!Y143/RES_hhdet_fec!Y143)</f>
        <v>2.3040052795542461</v>
      </c>
      <c r="DA143" s="129" t="s">
        <v>2041</v>
      </c>
    </row>
    <row r="144" spans="1:105" ht="12.95" customHeight="1" x14ac:dyDescent="0.25">
      <c r="A144" s="121" t="s">
        <v>57</v>
      </c>
      <c r="B144" s="124">
        <f>IF(RES_hhdet_tes!B144=0,"",RES_hhdet_tes!B144/RES_hhdet_fec!B144)</f>
        <v>1.47006237145646</v>
      </c>
      <c r="C144" s="124">
        <f>IF(RES_hhdet_tes!C144=0,"",RES_hhdet_tes!C144/RES_hhdet_fec!C144)</f>
        <v>1.5120857074862337</v>
      </c>
      <c r="D144" s="124">
        <f>IF(RES_hhdet_tes!D144=0,"",RES_hhdet_tes!D144/RES_hhdet_fec!D144)</f>
        <v>1.6003010466863987</v>
      </c>
      <c r="E144" s="124">
        <f>IF(RES_hhdet_tes!E144=0,"",RES_hhdet_tes!E144/RES_hhdet_fec!E144)</f>
        <v>1.6793398019573842</v>
      </c>
      <c r="F144" s="124">
        <f>IF(RES_hhdet_tes!F144=0,"",RES_hhdet_tes!F144/RES_hhdet_fec!F144)</f>
        <v>1.7551896435050787</v>
      </c>
      <c r="G144" s="124">
        <f>IF(RES_hhdet_tes!G144=0,"",RES_hhdet_tes!G144/RES_hhdet_fec!G144)</f>
        <v>1.86343798908853</v>
      </c>
      <c r="H144" s="124">
        <f>IF(RES_hhdet_tes!H144=0,"",RES_hhdet_tes!H144/RES_hhdet_fec!H144)</f>
        <v>1.9994261159346094</v>
      </c>
      <c r="I144" s="124">
        <f>IF(RES_hhdet_tes!I144=0,"",RES_hhdet_tes!I144/RES_hhdet_fec!I144)</f>
        <v>2.1302696236004781</v>
      </c>
      <c r="J144" s="124">
        <f>IF(RES_hhdet_tes!J144=0,"",RES_hhdet_tes!J144/RES_hhdet_fec!J144)</f>
        <v>2.2604149348881566</v>
      </c>
      <c r="K144" s="124">
        <f>IF(RES_hhdet_tes!K144=0,"",RES_hhdet_tes!K144/RES_hhdet_fec!K144)</f>
        <v>2.3772660590108652</v>
      </c>
      <c r="L144" s="124">
        <f>IF(RES_hhdet_tes!L144=0,"",RES_hhdet_tes!L144/RES_hhdet_fec!L144)</f>
        <v>2.5050721868083543</v>
      </c>
      <c r="M144" s="124">
        <f>IF(RES_hhdet_tes!M144=0,"",RES_hhdet_tes!M144/RES_hhdet_fec!M144)</f>
        <v>2.5996380327893243</v>
      </c>
      <c r="N144" s="124">
        <f>IF(RES_hhdet_tes!N144=0,"",RES_hhdet_tes!N144/RES_hhdet_fec!N144)</f>
        <v>2.7022403561625716</v>
      </c>
      <c r="O144" s="124">
        <f>IF(RES_hhdet_tes!O144=0,"",RES_hhdet_tes!O144/RES_hhdet_fec!O144)</f>
        <v>2.7775319179603959</v>
      </c>
      <c r="P144" s="124">
        <f>IF(RES_hhdet_tes!P144=0,"",RES_hhdet_tes!P144/RES_hhdet_fec!P144)</f>
        <v>2.822652732988518</v>
      </c>
      <c r="Q144" s="124">
        <f>IF(RES_hhdet_tes!Q144=0,"",RES_hhdet_tes!Q144/RES_hhdet_fec!Q144)</f>
        <v>2.8712299932185479</v>
      </c>
      <c r="R144" s="124">
        <f>IF(RES_hhdet_tes!R144=0,"",RES_hhdet_tes!R144/RES_hhdet_fec!R144)</f>
        <v>3.0121631826774324</v>
      </c>
      <c r="S144" s="124">
        <f>IF(RES_hhdet_tes!S144=0,"",RES_hhdet_tes!S144/RES_hhdet_fec!S144)</f>
        <v>3.2463858199162616</v>
      </c>
      <c r="T144" s="124">
        <f>IF(RES_hhdet_tes!T144=0,"",RES_hhdet_tes!T144/RES_hhdet_fec!T144)</f>
        <v>3.4283993087833196</v>
      </c>
      <c r="U144" s="124">
        <f>IF(RES_hhdet_tes!U144=0,"",RES_hhdet_tes!U144/RES_hhdet_fec!U144)</f>
        <v>3.4796612107473037</v>
      </c>
      <c r="V144" s="124">
        <f>IF(RES_hhdet_tes!V144=0,"",RES_hhdet_tes!V144/RES_hhdet_fec!V144)</f>
        <v>3.509108219919427</v>
      </c>
      <c r="W144" s="124">
        <f>IF(RES_hhdet_tes!W144=0,"",RES_hhdet_tes!W144/RES_hhdet_fec!W144)</f>
        <v>3.5334730006267359</v>
      </c>
      <c r="X144" s="124">
        <f>IF(RES_hhdet_tes!X144=0,"",RES_hhdet_tes!X144/RES_hhdet_fec!X144)</f>
        <v>3.561520411552936</v>
      </c>
      <c r="Y144" s="124">
        <f>IF(RES_hhdet_tes!Y144=0,"",RES_hhdet_tes!Y144/RES_hhdet_fec!Y144)</f>
        <v>3.5935141717097552</v>
      </c>
      <c r="DA144" s="130" t="s">
        <v>2042</v>
      </c>
    </row>
    <row r="145" spans="1:105" ht="12" customHeight="1" x14ac:dyDescent="0.25">
      <c r="A145" s="97" t="s">
        <v>53</v>
      </c>
      <c r="B145" s="111">
        <f>IF(RES_hhdet_tes!B145=0,"",RES_hhdet_tes!B145/RES_hhdet_fec!B145)</f>
        <v>1.47006237145646</v>
      </c>
      <c r="C145" s="111">
        <f>IF(RES_hhdet_tes!C145=0,"",RES_hhdet_tes!C145/RES_hhdet_fec!C145)</f>
        <v>1.5120857074862337</v>
      </c>
      <c r="D145" s="111">
        <f>IF(RES_hhdet_tes!D145=0,"",RES_hhdet_tes!D145/RES_hhdet_fec!D145)</f>
        <v>1.6003010466863987</v>
      </c>
      <c r="E145" s="111">
        <f>IF(RES_hhdet_tes!E145=0,"",RES_hhdet_tes!E145/RES_hhdet_fec!E145)</f>
        <v>1.6793398019573842</v>
      </c>
      <c r="F145" s="111">
        <f>IF(RES_hhdet_tes!F145=0,"",RES_hhdet_tes!F145/RES_hhdet_fec!F145)</f>
        <v>1.7551896435050787</v>
      </c>
      <c r="G145" s="111">
        <f>IF(RES_hhdet_tes!G145=0,"",RES_hhdet_tes!G145/RES_hhdet_fec!G145)</f>
        <v>1.86343798908853</v>
      </c>
      <c r="H145" s="111">
        <f>IF(RES_hhdet_tes!H145=0,"",RES_hhdet_tes!H145/RES_hhdet_fec!H145)</f>
        <v>1.9994261159346094</v>
      </c>
      <c r="I145" s="111">
        <f>IF(RES_hhdet_tes!I145=0,"",RES_hhdet_tes!I145/RES_hhdet_fec!I145)</f>
        <v>2.1302696236004781</v>
      </c>
      <c r="J145" s="111">
        <f>IF(RES_hhdet_tes!J145=0,"",RES_hhdet_tes!J145/RES_hhdet_fec!J145)</f>
        <v>2.2604149348881566</v>
      </c>
      <c r="K145" s="111">
        <f>IF(RES_hhdet_tes!K145=0,"",RES_hhdet_tes!K145/RES_hhdet_fec!K145)</f>
        <v>2.3772660590108652</v>
      </c>
      <c r="L145" s="111">
        <f>IF(RES_hhdet_tes!L145=0,"",RES_hhdet_tes!L145/RES_hhdet_fec!L145)</f>
        <v>2.5050721868083543</v>
      </c>
      <c r="M145" s="111">
        <f>IF(RES_hhdet_tes!M145=0,"",RES_hhdet_tes!M145/RES_hhdet_fec!M145)</f>
        <v>2.5996380327893243</v>
      </c>
      <c r="N145" s="111">
        <f>IF(RES_hhdet_tes!N145=0,"",RES_hhdet_tes!N145/RES_hhdet_fec!N145)</f>
        <v>2.7022403561625716</v>
      </c>
      <c r="O145" s="111">
        <f>IF(RES_hhdet_tes!O145=0,"",RES_hhdet_tes!O145/RES_hhdet_fec!O145)</f>
        <v>2.7775319179603959</v>
      </c>
      <c r="P145" s="111">
        <f>IF(RES_hhdet_tes!P145=0,"",RES_hhdet_tes!P145/RES_hhdet_fec!P145)</f>
        <v>2.822652732988518</v>
      </c>
      <c r="Q145" s="111">
        <f>IF(RES_hhdet_tes!Q145=0,"",RES_hhdet_tes!Q145/RES_hhdet_fec!Q145)</f>
        <v>2.8712299932185479</v>
      </c>
      <c r="R145" s="111">
        <f>IF(RES_hhdet_tes!R145=0,"",RES_hhdet_tes!R145/RES_hhdet_fec!R145)</f>
        <v>3.0121631826774324</v>
      </c>
      <c r="S145" s="111">
        <f>IF(RES_hhdet_tes!S145=0,"",RES_hhdet_tes!S145/RES_hhdet_fec!S145)</f>
        <v>3.2463858199162616</v>
      </c>
      <c r="T145" s="111">
        <f>IF(RES_hhdet_tes!T145=0,"",RES_hhdet_tes!T145/RES_hhdet_fec!T145)</f>
        <v>3.4283993087833196</v>
      </c>
      <c r="U145" s="111">
        <f>IF(RES_hhdet_tes!U145=0,"",RES_hhdet_tes!U145/RES_hhdet_fec!U145)</f>
        <v>3.4796612107473037</v>
      </c>
      <c r="V145" s="111">
        <f>IF(RES_hhdet_tes!V145=0,"",RES_hhdet_tes!V145/RES_hhdet_fec!V145)</f>
        <v>3.509108219919427</v>
      </c>
      <c r="W145" s="111">
        <f>IF(RES_hhdet_tes!W145=0,"",RES_hhdet_tes!W145/RES_hhdet_fec!W145)</f>
        <v>3.5334730006267359</v>
      </c>
      <c r="X145" s="111">
        <f>IF(RES_hhdet_tes!X145=0,"",RES_hhdet_tes!X145/RES_hhdet_fec!X145)</f>
        <v>3.561520411552936</v>
      </c>
      <c r="Y145" s="111">
        <f>IF(RES_hhdet_tes!Y145=0,"",RES_hhdet_tes!Y145/RES_hhdet_fec!Y145)</f>
        <v>3.5935141717097552</v>
      </c>
      <c r="DA145" s="63" t="s">
        <v>2043</v>
      </c>
    </row>
    <row r="146" spans="1:105" ht="12.95" customHeight="1" x14ac:dyDescent="0.25">
      <c r="A146" s="121" t="s">
        <v>92</v>
      </c>
      <c r="B146" s="124">
        <f>IF(RES_hhdet_tes!B146=0,"",RES_hhdet_tes!B146/RES_hhdet_fec!B146)</f>
        <v>1.8018528038532915</v>
      </c>
      <c r="C146" s="124">
        <f>IF(RES_hhdet_tes!C146=0,"",RES_hhdet_tes!C146/RES_hhdet_fec!C146)</f>
        <v>1.8849514127345066</v>
      </c>
      <c r="D146" s="124">
        <f>IF(RES_hhdet_tes!D146=0,"",RES_hhdet_tes!D146/RES_hhdet_fec!D146)</f>
        <v>2.1073364015647189</v>
      </c>
      <c r="E146" s="124">
        <f>IF(RES_hhdet_tes!E146=0,"",RES_hhdet_tes!E146/RES_hhdet_fec!E146)</f>
        <v>2.2824544597498768</v>
      </c>
      <c r="F146" s="124">
        <f>IF(RES_hhdet_tes!F146=0,"",RES_hhdet_tes!F146/RES_hhdet_fec!F146)</f>
        <v>2.4851014156824673</v>
      </c>
      <c r="G146" s="124">
        <f>IF(RES_hhdet_tes!G146=0,"",RES_hhdet_tes!G146/RES_hhdet_fec!G146)</f>
        <v>2.7129837904659446</v>
      </c>
      <c r="H146" s="124">
        <f>IF(RES_hhdet_tes!H146=0,"",RES_hhdet_tes!H146/RES_hhdet_fec!H146)</f>
        <v>2.8717348692274705</v>
      </c>
      <c r="I146" s="124">
        <f>IF(RES_hhdet_tes!I146=0,"",RES_hhdet_tes!I146/RES_hhdet_fec!I146)</f>
        <v>3.008133881959854</v>
      </c>
      <c r="J146" s="124">
        <f>IF(RES_hhdet_tes!J146=0,"",RES_hhdet_tes!J146/RES_hhdet_fec!J146)</f>
        <v>3.1395108334078494</v>
      </c>
      <c r="K146" s="124">
        <f>IF(RES_hhdet_tes!K146=0,"",RES_hhdet_tes!K146/RES_hhdet_fec!K146)</f>
        <v>3.2378268866159821</v>
      </c>
      <c r="L146" s="124">
        <f>IF(RES_hhdet_tes!L146=0,"",RES_hhdet_tes!L146/RES_hhdet_fec!L146)</f>
        <v>3.3723111799005605</v>
      </c>
      <c r="M146" s="124">
        <f>IF(RES_hhdet_tes!M146=0,"",RES_hhdet_tes!M146/RES_hhdet_fec!M146)</f>
        <v>3.4732739076440997</v>
      </c>
      <c r="N146" s="124">
        <f>IF(RES_hhdet_tes!N146=0,"",RES_hhdet_tes!N146/RES_hhdet_fec!N146)</f>
        <v>3.5920838928403214</v>
      </c>
      <c r="O146" s="124">
        <f>IF(RES_hhdet_tes!O146=0,"",RES_hhdet_tes!O146/RES_hhdet_fec!O146)</f>
        <v>3.6805925514223277</v>
      </c>
      <c r="P146" s="124">
        <f>IF(RES_hhdet_tes!P146=0,"",RES_hhdet_tes!P146/RES_hhdet_fec!P146)</f>
        <v>3.7712926051804718</v>
      </c>
      <c r="Q146" s="124">
        <f>IF(RES_hhdet_tes!Q146=0,"",RES_hhdet_tes!Q146/RES_hhdet_fec!Q146)</f>
        <v>3.8782726926414957</v>
      </c>
      <c r="R146" s="124">
        <f>IF(RES_hhdet_tes!R146=0,"",RES_hhdet_tes!R146/RES_hhdet_fec!R146)</f>
        <v>4.0674299227972499</v>
      </c>
      <c r="S146" s="124">
        <f>IF(RES_hhdet_tes!S146=0,"",RES_hhdet_tes!S146/RES_hhdet_fec!S146)</f>
        <v>4.2590755178331765</v>
      </c>
      <c r="T146" s="124">
        <f>IF(RES_hhdet_tes!T146=0,"",RES_hhdet_tes!T146/RES_hhdet_fec!T146)</f>
        <v>4.3679345673078913</v>
      </c>
      <c r="U146" s="124">
        <f>IF(RES_hhdet_tes!U146=0,"",RES_hhdet_tes!U146/RES_hhdet_fec!U146)</f>
        <v>4.4040914383924328</v>
      </c>
      <c r="V146" s="124">
        <f>IF(RES_hhdet_tes!V146=0,"",RES_hhdet_tes!V146/RES_hhdet_fec!V146)</f>
        <v>4.4228227209281821</v>
      </c>
      <c r="W146" s="124">
        <f>IF(RES_hhdet_tes!W146=0,"",RES_hhdet_tes!W146/RES_hhdet_fec!W146)</f>
        <v>4.4344920147985807</v>
      </c>
      <c r="X146" s="124">
        <f>IF(RES_hhdet_tes!X146=0,"",RES_hhdet_tes!X146/RES_hhdet_fec!X146)</f>
        <v>4.4463742705276488</v>
      </c>
      <c r="Y146" s="124">
        <f>IF(RES_hhdet_tes!Y146=0,"",RES_hhdet_tes!Y146/RES_hhdet_fec!Y146)</f>
        <v>4.4686511709355106</v>
      </c>
      <c r="DA146" s="130" t="s">
        <v>2044</v>
      </c>
    </row>
    <row r="147" spans="1:105" ht="12" customHeight="1" x14ac:dyDescent="0.25">
      <c r="A147" s="97" t="s">
        <v>53</v>
      </c>
      <c r="B147" s="111">
        <f>IF(RES_hhdet_tes!B147=0,"",RES_hhdet_tes!B147/RES_hhdet_fec!B147)</f>
        <v>1.8018528038532915</v>
      </c>
      <c r="C147" s="111">
        <f>IF(RES_hhdet_tes!C147=0,"",RES_hhdet_tes!C147/RES_hhdet_fec!C147)</f>
        <v>1.8849514127345066</v>
      </c>
      <c r="D147" s="111">
        <f>IF(RES_hhdet_tes!D147=0,"",RES_hhdet_tes!D147/RES_hhdet_fec!D147)</f>
        <v>2.1073364015647189</v>
      </c>
      <c r="E147" s="111">
        <f>IF(RES_hhdet_tes!E147=0,"",RES_hhdet_tes!E147/RES_hhdet_fec!E147)</f>
        <v>2.2824544597498768</v>
      </c>
      <c r="F147" s="111">
        <f>IF(RES_hhdet_tes!F147=0,"",RES_hhdet_tes!F147/RES_hhdet_fec!F147)</f>
        <v>2.4851014156824673</v>
      </c>
      <c r="G147" s="111">
        <f>IF(RES_hhdet_tes!G147=0,"",RES_hhdet_tes!G147/RES_hhdet_fec!G147)</f>
        <v>2.7129837904659446</v>
      </c>
      <c r="H147" s="111">
        <f>IF(RES_hhdet_tes!H147=0,"",RES_hhdet_tes!H147/RES_hhdet_fec!H147)</f>
        <v>2.8717348692274705</v>
      </c>
      <c r="I147" s="111">
        <f>IF(RES_hhdet_tes!I147=0,"",RES_hhdet_tes!I147/RES_hhdet_fec!I147)</f>
        <v>3.008133881959854</v>
      </c>
      <c r="J147" s="111">
        <f>IF(RES_hhdet_tes!J147=0,"",RES_hhdet_tes!J147/RES_hhdet_fec!J147)</f>
        <v>3.1395108334078494</v>
      </c>
      <c r="K147" s="111">
        <f>IF(RES_hhdet_tes!K147=0,"",RES_hhdet_tes!K147/RES_hhdet_fec!K147)</f>
        <v>3.2378268866159821</v>
      </c>
      <c r="L147" s="111">
        <f>IF(RES_hhdet_tes!L147=0,"",RES_hhdet_tes!L147/RES_hhdet_fec!L147)</f>
        <v>3.3723111799005605</v>
      </c>
      <c r="M147" s="111">
        <f>IF(RES_hhdet_tes!M147=0,"",RES_hhdet_tes!M147/RES_hhdet_fec!M147)</f>
        <v>3.4732739076440997</v>
      </c>
      <c r="N147" s="111">
        <f>IF(RES_hhdet_tes!N147=0,"",RES_hhdet_tes!N147/RES_hhdet_fec!N147)</f>
        <v>3.5920838928403214</v>
      </c>
      <c r="O147" s="111">
        <f>IF(RES_hhdet_tes!O147=0,"",RES_hhdet_tes!O147/RES_hhdet_fec!O147)</f>
        <v>3.6805925514223277</v>
      </c>
      <c r="P147" s="111">
        <f>IF(RES_hhdet_tes!P147=0,"",RES_hhdet_tes!P147/RES_hhdet_fec!P147)</f>
        <v>3.7712926051804718</v>
      </c>
      <c r="Q147" s="111">
        <f>IF(RES_hhdet_tes!Q147=0,"",RES_hhdet_tes!Q147/RES_hhdet_fec!Q147)</f>
        <v>3.8782726926414957</v>
      </c>
      <c r="R147" s="111">
        <f>IF(RES_hhdet_tes!R147=0,"",RES_hhdet_tes!R147/RES_hhdet_fec!R147)</f>
        <v>4.0674299227972499</v>
      </c>
      <c r="S147" s="111">
        <f>IF(RES_hhdet_tes!S147=0,"",RES_hhdet_tes!S147/RES_hhdet_fec!S147)</f>
        <v>4.2590755178331765</v>
      </c>
      <c r="T147" s="111">
        <f>IF(RES_hhdet_tes!T147=0,"",RES_hhdet_tes!T147/RES_hhdet_fec!T147)</f>
        <v>4.3679345673078913</v>
      </c>
      <c r="U147" s="111">
        <f>IF(RES_hhdet_tes!U147=0,"",RES_hhdet_tes!U147/RES_hhdet_fec!U147)</f>
        <v>4.4040914383924328</v>
      </c>
      <c r="V147" s="111">
        <f>IF(RES_hhdet_tes!V147=0,"",RES_hhdet_tes!V147/RES_hhdet_fec!V147)</f>
        <v>4.4228227209281821</v>
      </c>
      <c r="W147" s="111">
        <f>IF(RES_hhdet_tes!W147=0,"",RES_hhdet_tes!W147/RES_hhdet_fec!W147)</f>
        <v>4.4344920147985807</v>
      </c>
      <c r="X147" s="111">
        <f>IF(RES_hhdet_tes!X147=0,"",RES_hhdet_tes!X147/RES_hhdet_fec!X147)</f>
        <v>4.4463742705276488</v>
      </c>
      <c r="Y147" s="111">
        <f>IF(RES_hhdet_tes!Y147=0,"",RES_hhdet_tes!Y147/RES_hhdet_fec!Y147)</f>
        <v>4.4686511709355106</v>
      </c>
      <c r="DA147" s="63" t="s">
        <v>2045</v>
      </c>
    </row>
    <row r="148" spans="1:105" ht="12" customHeight="1" x14ac:dyDescent="0.25">
      <c r="A148" s="121" t="s">
        <v>55</v>
      </c>
      <c r="B148" s="124">
        <f>IF(RES_hhdet_tes!B148=0,"",RES_hhdet_tes!B148/RES_hhdet_fec!B148)</f>
        <v>0.79748469726755222</v>
      </c>
      <c r="C148" s="124">
        <f>IF(RES_hhdet_tes!C148=0,"",RES_hhdet_tes!C148/RES_hhdet_fec!C148)</f>
        <v>0.80653786819325046</v>
      </c>
      <c r="D148" s="124">
        <f>IF(RES_hhdet_tes!D148=0,"",RES_hhdet_tes!D148/RES_hhdet_fec!D148)</f>
        <v>0.77948035645031877</v>
      </c>
      <c r="E148" s="124">
        <f>IF(RES_hhdet_tes!E148=0,"",RES_hhdet_tes!E148/RES_hhdet_fec!E148)</f>
        <v>0.75646986787104553</v>
      </c>
      <c r="F148" s="124">
        <f>IF(RES_hhdet_tes!F148=0,"",RES_hhdet_tes!F148/RES_hhdet_fec!F148)</f>
        <v>0.77001345931000498</v>
      </c>
      <c r="G148" s="124">
        <f>IF(RES_hhdet_tes!G148=0,"",RES_hhdet_tes!G148/RES_hhdet_fec!G148)</f>
        <v>0.7450263733129705</v>
      </c>
      <c r="H148" s="124">
        <f>IF(RES_hhdet_tes!H148=0,"",RES_hhdet_tes!H148/RES_hhdet_fec!H148)</f>
        <v>0.75783997294710093</v>
      </c>
      <c r="I148" s="124">
        <f>IF(RES_hhdet_tes!I148=0,"",RES_hhdet_tes!I148/RES_hhdet_fec!I148)</f>
        <v>0.79280637576437296</v>
      </c>
      <c r="J148" s="124">
        <f>IF(RES_hhdet_tes!J148=0,"",RES_hhdet_tes!J148/RES_hhdet_fec!J148)</f>
        <v>0.80161214489590049</v>
      </c>
      <c r="K148" s="124">
        <f>IF(RES_hhdet_tes!K148=0,"",RES_hhdet_tes!K148/RES_hhdet_fec!K148)</f>
        <v>0.80484334127202295</v>
      </c>
      <c r="L148" s="124">
        <f>IF(RES_hhdet_tes!L148=0,"",RES_hhdet_tes!L148/RES_hhdet_fec!L148)</f>
        <v>0.82195050718801166</v>
      </c>
      <c r="M148" s="124">
        <f>IF(RES_hhdet_tes!M148=0,"",RES_hhdet_tes!M148/RES_hhdet_fec!M148)</f>
        <v>0.82260741457801045</v>
      </c>
      <c r="N148" s="124">
        <f>IF(RES_hhdet_tes!N148=0,"",RES_hhdet_tes!N148/RES_hhdet_fec!N148)</f>
        <v>0.8585550294268729</v>
      </c>
      <c r="O148" s="124">
        <f>IF(RES_hhdet_tes!O148=0,"",RES_hhdet_tes!O148/RES_hhdet_fec!O148)</f>
        <v>0.92183872355348517</v>
      </c>
      <c r="P148" s="124">
        <f>IF(RES_hhdet_tes!P148=0,"",RES_hhdet_tes!P148/RES_hhdet_fec!P148)</f>
        <v>0.93243251233570512</v>
      </c>
      <c r="Q148" s="124">
        <f>IF(RES_hhdet_tes!Q148=0,"",RES_hhdet_tes!Q148/RES_hhdet_fec!Q148)</f>
        <v>0.91639030719251657</v>
      </c>
      <c r="R148" s="124">
        <f>IF(RES_hhdet_tes!R148=0,"",RES_hhdet_tes!R148/RES_hhdet_fec!R148)</f>
        <v>0.91266432666028452</v>
      </c>
      <c r="S148" s="124">
        <f>IF(RES_hhdet_tes!S148=0,"",RES_hhdet_tes!S148/RES_hhdet_fec!S148)</f>
        <v>0.90328218438458918</v>
      </c>
      <c r="T148" s="124">
        <f>IF(RES_hhdet_tes!T148=0,"",RES_hhdet_tes!T148/RES_hhdet_fec!T148)</f>
        <v>0.92803706945645559</v>
      </c>
      <c r="U148" s="124">
        <f>IF(RES_hhdet_tes!U148=0,"",RES_hhdet_tes!U148/RES_hhdet_fec!U148)</f>
        <v>0.93824353162120144</v>
      </c>
      <c r="V148" s="124">
        <f>IF(RES_hhdet_tes!V148=0,"",RES_hhdet_tes!V148/RES_hhdet_fec!V148)</f>
        <v>0.93285640451390717</v>
      </c>
      <c r="W148" s="124">
        <f>IF(RES_hhdet_tes!W148=0,"",RES_hhdet_tes!W148/RES_hhdet_fec!W148)</f>
        <v>0.93600267755741207</v>
      </c>
      <c r="X148" s="124">
        <f>IF(RES_hhdet_tes!X148=0,"",RES_hhdet_tes!X148/RES_hhdet_fec!X148)</f>
        <v>0.94310419055293415</v>
      </c>
      <c r="Y148" s="124">
        <f>IF(RES_hhdet_tes!Y148=0,"",RES_hhdet_tes!Y148/RES_hhdet_fec!Y148)</f>
        <v>0.9586681672084465</v>
      </c>
      <c r="DA148" s="130" t="s">
        <v>2046</v>
      </c>
    </row>
    <row r="149" spans="1:105" ht="12" customHeight="1" x14ac:dyDescent="0.25">
      <c r="A149" s="97" t="s">
        <v>124</v>
      </c>
      <c r="B149" s="111">
        <f>IF(RES_hhdet_tes!B149=0,"",RES_hhdet_tes!B149/RES_hhdet_fec!B149)</f>
        <v>0.41569897284856322</v>
      </c>
      <c r="C149" s="111">
        <f>IF(RES_hhdet_tes!C149=0,"",RES_hhdet_tes!C149/RES_hhdet_fec!C149)</f>
        <v>0.4192487151072874</v>
      </c>
      <c r="D149" s="111">
        <f>IF(RES_hhdet_tes!D149=0,"",RES_hhdet_tes!D149/RES_hhdet_fec!D149)</f>
        <v>0.42298913332141214</v>
      </c>
      <c r="E149" s="111">
        <f>IF(RES_hhdet_tes!E149=0,"",RES_hhdet_tes!E149/RES_hhdet_fec!E149)</f>
        <v>0.42652290583415353</v>
      </c>
      <c r="F149" s="111">
        <f>IF(RES_hhdet_tes!F149=0,"",RES_hhdet_tes!F149/RES_hhdet_fec!F149)</f>
        <v>0.43003498881835839</v>
      </c>
      <c r="G149" s="111">
        <f>IF(RES_hhdet_tes!G149=0,"",RES_hhdet_tes!G149/RES_hhdet_fec!G149)</f>
        <v>0.43505349487799216</v>
      </c>
      <c r="H149" s="111">
        <f>IF(RES_hhdet_tes!H149=0,"",RES_hhdet_tes!H149/RES_hhdet_fec!H149)</f>
        <v>0.44133053978931097</v>
      </c>
      <c r="I149" s="111">
        <f>IF(RES_hhdet_tes!I149=0,"",RES_hhdet_tes!I149/RES_hhdet_fec!I149)</f>
        <v>0.44382927655013188</v>
      </c>
      <c r="J149" s="111">
        <f>IF(RES_hhdet_tes!J149=0,"",RES_hhdet_tes!J149/RES_hhdet_fec!J149)</f>
        <v>0.44673959188671103</v>
      </c>
      <c r="K149" s="111">
        <f>IF(RES_hhdet_tes!K149=0,"",RES_hhdet_tes!K149/RES_hhdet_fec!K149)</f>
        <v>0.45088976175224915</v>
      </c>
      <c r="L149" s="111">
        <f>IF(RES_hhdet_tes!L149=0,"",RES_hhdet_tes!L149/RES_hhdet_fec!L149)</f>
        <v>0.4562486815412447</v>
      </c>
      <c r="M149" s="111">
        <f>IF(RES_hhdet_tes!M149=0,"",RES_hhdet_tes!M149/RES_hhdet_fec!M149)</f>
        <v>0.46226558907562854</v>
      </c>
      <c r="N149" s="111">
        <f>IF(RES_hhdet_tes!N149=0,"",RES_hhdet_tes!N149/RES_hhdet_fec!N149)</f>
        <v>0.47235653175901193</v>
      </c>
      <c r="O149" s="111">
        <f>IF(RES_hhdet_tes!O149=0,"",RES_hhdet_tes!O149/RES_hhdet_fec!O149)</f>
        <v>0.47774097716932484</v>
      </c>
      <c r="P149" s="111">
        <f>IF(RES_hhdet_tes!P149=0,"",RES_hhdet_tes!P149/RES_hhdet_fec!P149)</f>
        <v>0.48730885745235869</v>
      </c>
      <c r="Q149" s="111">
        <f>IF(RES_hhdet_tes!Q149=0,"",RES_hhdet_tes!Q149/RES_hhdet_fec!Q149)</f>
        <v>0.50114235042362898</v>
      </c>
      <c r="R149" s="111">
        <f>IF(RES_hhdet_tes!R149=0,"",RES_hhdet_tes!R149/RES_hhdet_fec!R149)</f>
        <v>0.52980476204761495</v>
      </c>
      <c r="S149" s="111">
        <f>IF(RES_hhdet_tes!S149=0,"",RES_hhdet_tes!S149/RES_hhdet_fec!S149)</f>
        <v>0.57026558322006693</v>
      </c>
      <c r="T149" s="111">
        <f>IF(RES_hhdet_tes!T149=0,"",RES_hhdet_tes!T149/RES_hhdet_fec!T149)</f>
        <v>0.60571316219899674</v>
      </c>
      <c r="U149" s="111">
        <f>IF(RES_hhdet_tes!U149=0,"",RES_hhdet_tes!U149/RES_hhdet_fec!U149)</f>
        <v>0.62297795824610525</v>
      </c>
      <c r="V149" s="111">
        <f>IF(RES_hhdet_tes!V149=0,"",RES_hhdet_tes!V149/RES_hhdet_fec!V149)</f>
        <v>0.63375251555577683</v>
      </c>
      <c r="W149" s="111">
        <f>IF(RES_hhdet_tes!W149=0,"",RES_hhdet_tes!W149/RES_hhdet_fec!W149)</f>
        <v>0.63928694251100238</v>
      </c>
      <c r="X149" s="111">
        <f>IF(RES_hhdet_tes!X149=0,"",RES_hhdet_tes!X149/RES_hhdet_fec!X149)</f>
        <v>0.64497488946574866</v>
      </c>
      <c r="Y149" s="111">
        <f>IF(RES_hhdet_tes!Y149=0,"",RES_hhdet_tes!Y149/RES_hhdet_fec!Y149)</f>
        <v>0.64983180337781954</v>
      </c>
      <c r="DA149" s="63" t="s">
        <v>2047</v>
      </c>
    </row>
    <row r="150" spans="1:105" ht="12" customHeight="1" x14ac:dyDescent="0.25">
      <c r="A150" s="97" t="s">
        <v>123</v>
      </c>
      <c r="B150" s="111">
        <f>IF(RES_hhdet_tes!B150=0,"",RES_hhdet_tes!B150/RES_hhdet_fec!B150)</f>
        <v>0.83482834390661254</v>
      </c>
      <c r="C150" s="111">
        <f>IF(RES_hhdet_tes!C150=0,"",RES_hhdet_tes!C150/RES_hhdet_fec!C150)</f>
        <v>0.83931654523015953</v>
      </c>
      <c r="D150" s="111">
        <f>IF(RES_hhdet_tes!D150=0,"",RES_hhdet_tes!D150/RES_hhdet_fec!D150)</f>
        <v>0.75072713145008907</v>
      </c>
      <c r="E150" s="111">
        <f>IF(RES_hhdet_tes!E150=0,"",RES_hhdet_tes!E150/RES_hhdet_fec!E150)</f>
        <v>0.71245350940780738</v>
      </c>
      <c r="F150" s="111" t="str">
        <f>IF(RES_hhdet_tes!F150=0,"",RES_hhdet_tes!F150/RES_hhdet_fec!F150)</f>
        <v/>
      </c>
      <c r="G150" s="111" t="str">
        <f>IF(RES_hhdet_tes!G150=0,"",RES_hhdet_tes!G150/RES_hhdet_fec!G150)</f>
        <v/>
      </c>
      <c r="H150" s="111">
        <f>IF(RES_hhdet_tes!H150=0,"",RES_hhdet_tes!H150/RES_hhdet_fec!H150)</f>
        <v>0.75869374790669786</v>
      </c>
      <c r="I150" s="111">
        <f>IF(RES_hhdet_tes!I150=0,"",RES_hhdet_tes!I150/RES_hhdet_fec!I150)</f>
        <v>0.7997554069181263</v>
      </c>
      <c r="J150" s="111">
        <f>IF(RES_hhdet_tes!J150=0,"",RES_hhdet_tes!J150/RES_hhdet_fec!J150)</f>
        <v>0.79981201603877428</v>
      </c>
      <c r="K150" s="111">
        <f>IF(RES_hhdet_tes!K150=0,"",RES_hhdet_tes!K150/RES_hhdet_fec!K150)</f>
        <v>0.80163323660152519</v>
      </c>
      <c r="L150" s="111">
        <f>IF(RES_hhdet_tes!L150=0,"",RES_hhdet_tes!L150/RES_hhdet_fec!L150)</f>
        <v>0.82531684747115353</v>
      </c>
      <c r="M150" s="111">
        <f>IF(RES_hhdet_tes!M150=0,"",RES_hhdet_tes!M150/RES_hhdet_fec!M150)</f>
        <v>0.828059298977186</v>
      </c>
      <c r="N150" s="111">
        <f>IF(RES_hhdet_tes!N150=0,"",RES_hhdet_tes!N150/RES_hhdet_fec!N150)</f>
        <v>0.88526779850126658</v>
      </c>
      <c r="O150" s="111">
        <f>IF(RES_hhdet_tes!O150=0,"",RES_hhdet_tes!O150/RES_hhdet_fec!O150)</f>
        <v>0.92932805298555898</v>
      </c>
      <c r="P150" s="111">
        <f>IF(RES_hhdet_tes!P150=0,"",RES_hhdet_tes!P150/RES_hhdet_fec!P150)</f>
        <v>0.93136256408224516</v>
      </c>
      <c r="Q150" s="111">
        <f>IF(RES_hhdet_tes!Q150=0,"",RES_hhdet_tes!Q150/RES_hhdet_fec!Q150)</f>
        <v>0.81899136182390797</v>
      </c>
      <c r="R150" s="111">
        <f>IF(RES_hhdet_tes!R150=0,"",RES_hhdet_tes!R150/RES_hhdet_fec!R150)</f>
        <v>0.79397678242567549</v>
      </c>
      <c r="S150" s="111">
        <f>IF(RES_hhdet_tes!S150=0,"",RES_hhdet_tes!S150/RES_hhdet_fec!S150)</f>
        <v>0.76022835434545344</v>
      </c>
      <c r="T150" s="111">
        <f>IF(RES_hhdet_tes!T150=0,"",RES_hhdet_tes!T150/RES_hhdet_fec!T150)</f>
        <v>0.82687285168308455</v>
      </c>
      <c r="U150" s="111">
        <f>IF(RES_hhdet_tes!U150=0,"",RES_hhdet_tes!U150/RES_hhdet_fec!U150)</f>
        <v>0.9316076921915335</v>
      </c>
      <c r="V150" s="111">
        <f>IF(RES_hhdet_tes!V150=0,"",RES_hhdet_tes!V150/RES_hhdet_fec!V150)</f>
        <v>0.97563184401118519</v>
      </c>
      <c r="W150" s="111">
        <f>IF(RES_hhdet_tes!W150=0,"",RES_hhdet_tes!W150/RES_hhdet_fec!W150)</f>
        <v>0.95881487001299148</v>
      </c>
      <c r="X150" s="111">
        <f>IF(RES_hhdet_tes!X150=0,"",RES_hhdet_tes!X150/RES_hhdet_fec!X150)</f>
        <v>0.96403146361562331</v>
      </c>
      <c r="Y150" s="111">
        <f>IF(RES_hhdet_tes!Y150=0,"",RES_hhdet_tes!Y150/RES_hhdet_fec!Y150)</f>
        <v>0.97921889121019734</v>
      </c>
      <c r="DA150" s="63" t="s">
        <v>2048</v>
      </c>
    </row>
    <row r="151" spans="1:105" ht="12" customHeight="1" x14ac:dyDescent="0.25">
      <c r="A151" s="100" t="s">
        <v>50</v>
      </c>
      <c r="B151" s="112">
        <f>IF(RES_hhdet_tes!B151=0,"",RES_hhdet_tes!B151/RES_hhdet_fec!B151)</f>
        <v>0.41569897284856322</v>
      </c>
      <c r="C151" s="112">
        <f>IF(RES_hhdet_tes!C151=0,"",RES_hhdet_tes!C151/RES_hhdet_fec!C151)</f>
        <v>0.41569897284856322</v>
      </c>
      <c r="D151" s="112">
        <f>IF(RES_hhdet_tes!D151=0,"",RES_hhdet_tes!D151/RES_hhdet_fec!D151)</f>
        <v>0.41569897284856322</v>
      </c>
      <c r="E151" s="112">
        <f>IF(RES_hhdet_tes!E151=0,"",RES_hhdet_tes!E151/RES_hhdet_fec!E151)</f>
        <v>0.41569897284856322</v>
      </c>
      <c r="F151" s="112" t="str">
        <f>IF(RES_hhdet_tes!F151=0,"",RES_hhdet_tes!F151/RES_hhdet_fec!F151)</f>
        <v/>
      </c>
      <c r="G151" s="112" t="str">
        <f>IF(RES_hhdet_tes!G151=0,"",RES_hhdet_tes!G151/RES_hhdet_fec!G151)</f>
        <v/>
      </c>
      <c r="H151" s="112">
        <f>IF(RES_hhdet_tes!H151=0,"",RES_hhdet_tes!H151/RES_hhdet_fec!H151)</f>
        <v>0.44566901045869811</v>
      </c>
      <c r="I151" s="112">
        <f>IF(RES_hhdet_tes!I151=0,"",RES_hhdet_tes!I151/RES_hhdet_fec!I151)</f>
        <v>0.44735120411400692</v>
      </c>
      <c r="J151" s="112">
        <f>IF(RES_hhdet_tes!J151=0,"",RES_hhdet_tes!J151/RES_hhdet_fec!J151)</f>
        <v>0.44973856067480489</v>
      </c>
      <c r="K151" s="112">
        <f>IF(RES_hhdet_tes!K151=0,"",RES_hhdet_tes!K151/RES_hhdet_fec!K151)</f>
        <v>0.45207946515209763</v>
      </c>
      <c r="L151" s="112">
        <f>IF(RES_hhdet_tes!L151=0,"",RES_hhdet_tes!L151/RES_hhdet_fec!L151)</f>
        <v>0.45518919369404098</v>
      </c>
      <c r="M151" s="112">
        <f>IF(RES_hhdet_tes!M151=0,"",RES_hhdet_tes!M151/RES_hhdet_fec!M151)</f>
        <v>0.45749657727542969</v>
      </c>
      <c r="N151" s="112">
        <f>IF(RES_hhdet_tes!N151=0,"",RES_hhdet_tes!N151/RES_hhdet_fec!N151)</f>
        <v>0.47390168955112411</v>
      </c>
      <c r="O151" s="112">
        <f>IF(RES_hhdet_tes!O151=0,"",RES_hhdet_tes!O151/RES_hhdet_fec!O151)</f>
        <v>0.50776920167867101</v>
      </c>
      <c r="P151" s="112">
        <f>IF(RES_hhdet_tes!P151=0,"",RES_hhdet_tes!P151/RES_hhdet_fec!P151)</f>
        <v>0.52077859526357773</v>
      </c>
      <c r="Q151" s="112">
        <f>IF(RES_hhdet_tes!Q151=0,"",RES_hhdet_tes!Q151/RES_hhdet_fec!Q151)</f>
        <v>0.52179121475369783</v>
      </c>
      <c r="R151" s="112">
        <f>IF(RES_hhdet_tes!R151=0,"",RES_hhdet_tes!R151/RES_hhdet_fec!R151)</f>
        <v>0.52432505796314033</v>
      </c>
      <c r="S151" s="112">
        <f>IF(RES_hhdet_tes!S151=0,"",RES_hhdet_tes!S151/RES_hhdet_fec!S151)</f>
        <v>0.52534654709735884</v>
      </c>
      <c r="T151" s="112">
        <f>IF(RES_hhdet_tes!T151=0,"",RES_hhdet_tes!T151/RES_hhdet_fec!T151)</f>
        <v>0.52822307055473494</v>
      </c>
      <c r="U151" s="112">
        <f>IF(RES_hhdet_tes!U151=0,"",RES_hhdet_tes!U151/RES_hhdet_fec!U151)</f>
        <v>0.53031441845540661</v>
      </c>
      <c r="V151" s="112">
        <f>IF(RES_hhdet_tes!V151=0,"",RES_hhdet_tes!V151/RES_hhdet_fec!V151)</f>
        <v>0.59189214979241866</v>
      </c>
      <c r="W151" s="112">
        <f>IF(RES_hhdet_tes!W151=0,"",RES_hhdet_tes!W151/RES_hhdet_fec!W151)</f>
        <v>0.65464345144413338</v>
      </c>
      <c r="X151" s="112">
        <f>IF(RES_hhdet_tes!X151=0,"",RES_hhdet_tes!X151/RES_hhdet_fec!X151)</f>
        <v>0.665700200243169</v>
      </c>
      <c r="Y151" s="112">
        <f>IF(RES_hhdet_tes!Y151=0,"",RES_hhdet_tes!Y151/RES_hhdet_fec!Y151)</f>
        <v>0.66721925125104364</v>
      </c>
      <c r="DA151" s="131" t="s">
        <v>2049</v>
      </c>
    </row>
    <row r="152" spans="1:105" ht="12" customHeight="1" x14ac:dyDescent="0.25">
      <c r="A152" s="103" t="s">
        <v>52</v>
      </c>
      <c r="B152" s="113">
        <f>IF(RES_hhdet_tes!B152=0,"",RES_hhdet_tes!B152/RES_hhdet_fec!B152)</f>
        <v>1</v>
      </c>
      <c r="C152" s="113">
        <f>IF(RES_hhdet_tes!C152=0,"",RES_hhdet_tes!C152/RES_hhdet_fec!C152)</f>
        <v>1</v>
      </c>
      <c r="D152" s="113">
        <f>IF(RES_hhdet_tes!D152=0,"",RES_hhdet_tes!D152/RES_hhdet_fec!D152)</f>
        <v>1</v>
      </c>
      <c r="E152" s="113">
        <f>IF(RES_hhdet_tes!E152=0,"",RES_hhdet_tes!E152/RES_hhdet_fec!E152)</f>
        <v>1</v>
      </c>
      <c r="F152" s="113" t="str">
        <f>IF(RES_hhdet_tes!F152=0,"",RES_hhdet_tes!F152/RES_hhdet_fec!F152)</f>
        <v/>
      </c>
      <c r="G152" s="113" t="str">
        <f>IF(RES_hhdet_tes!G152=0,"",RES_hhdet_tes!G152/RES_hhdet_fec!G152)</f>
        <v/>
      </c>
      <c r="H152" s="113">
        <f>IF(RES_hhdet_tes!H152=0,"",RES_hhdet_tes!H152/RES_hhdet_fec!H152)</f>
        <v>1</v>
      </c>
      <c r="I152" s="113">
        <f>IF(RES_hhdet_tes!I152=0,"",RES_hhdet_tes!I152/RES_hhdet_fec!I152)</f>
        <v>1</v>
      </c>
      <c r="J152" s="113">
        <f>IF(RES_hhdet_tes!J152=0,"",RES_hhdet_tes!J152/RES_hhdet_fec!J152)</f>
        <v>1</v>
      </c>
      <c r="K152" s="113">
        <f>IF(RES_hhdet_tes!K152=0,"",RES_hhdet_tes!K152/RES_hhdet_fec!K152)</f>
        <v>1</v>
      </c>
      <c r="L152" s="113">
        <f>IF(RES_hhdet_tes!L152=0,"",RES_hhdet_tes!L152/RES_hhdet_fec!L152)</f>
        <v>1</v>
      </c>
      <c r="M152" s="113">
        <f>IF(RES_hhdet_tes!M152=0,"",RES_hhdet_tes!M152/RES_hhdet_fec!M152)</f>
        <v>1</v>
      </c>
      <c r="N152" s="113">
        <f>IF(RES_hhdet_tes!N152=0,"",RES_hhdet_tes!N152/RES_hhdet_fec!N152)</f>
        <v>1</v>
      </c>
      <c r="O152" s="113">
        <f>IF(RES_hhdet_tes!O152=0,"",RES_hhdet_tes!O152/RES_hhdet_fec!O152)</f>
        <v>1</v>
      </c>
      <c r="P152" s="113">
        <f>IF(RES_hhdet_tes!P152=0,"",RES_hhdet_tes!P152/RES_hhdet_fec!P152)</f>
        <v>1</v>
      </c>
      <c r="Q152" s="113">
        <f>IF(RES_hhdet_tes!Q152=0,"",RES_hhdet_tes!Q152/RES_hhdet_fec!Q152)</f>
        <v>1</v>
      </c>
      <c r="R152" s="113">
        <f>IF(RES_hhdet_tes!R152=0,"",RES_hhdet_tes!R152/RES_hhdet_fec!R152)</f>
        <v>1</v>
      </c>
      <c r="S152" s="113">
        <f>IF(RES_hhdet_tes!S152=0,"",RES_hhdet_tes!S152/RES_hhdet_fec!S152)</f>
        <v>1</v>
      </c>
      <c r="T152" s="113">
        <f>IF(RES_hhdet_tes!T152=0,"",RES_hhdet_tes!T152/RES_hhdet_fec!T152)</f>
        <v>1</v>
      </c>
      <c r="U152" s="113">
        <f>IF(RES_hhdet_tes!U152=0,"",RES_hhdet_tes!U152/RES_hhdet_fec!U152)</f>
        <v>1</v>
      </c>
      <c r="V152" s="113">
        <f>IF(RES_hhdet_tes!V152=0,"",RES_hhdet_tes!V152/RES_hhdet_fec!V152)</f>
        <v>1</v>
      </c>
      <c r="W152" s="113">
        <f>IF(RES_hhdet_tes!W152=0,"",RES_hhdet_tes!W152/RES_hhdet_fec!W152)</f>
        <v>1</v>
      </c>
      <c r="X152" s="113">
        <f>IF(RES_hhdet_tes!X152=0,"",RES_hhdet_tes!X152/RES_hhdet_fec!X152)</f>
        <v>1</v>
      </c>
      <c r="Y152" s="113">
        <f>IF(RES_hhdet_tes!Y152=0,"",RES_hhdet_tes!Y152/RES_hhdet_fec!Y152)</f>
        <v>1</v>
      </c>
      <c r="DA152" s="132" t="s">
        <v>2050</v>
      </c>
    </row>
    <row r="153" spans="1:105" ht="12" customHeight="1" x14ac:dyDescent="0.25">
      <c r="A153" s="106" t="s">
        <v>122</v>
      </c>
      <c r="B153" s="112">
        <f>IF(RES_hhdet_tes!B153=0,"",RES_hhdet_tes!B153/RES_hhdet_fec!B153)</f>
        <v>0.46896418226790831</v>
      </c>
      <c r="C153" s="112">
        <f>IF(RES_hhdet_tes!C153=0,"",RES_hhdet_tes!C153/RES_hhdet_fec!C153)</f>
        <v>0.46896418226790826</v>
      </c>
      <c r="D153" s="112">
        <f>IF(RES_hhdet_tes!D153=0,"",RES_hhdet_tes!D153/RES_hhdet_fec!D153)</f>
        <v>0.4689641822679082</v>
      </c>
      <c r="E153" s="112">
        <f>IF(RES_hhdet_tes!E153=0,"",RES_hhdet_tes!E153/RES_hhdet_fec!E153)</f>
        <v>0.46896418226790826</v>
      </c>
      <c r="F153" s="112" t="str">
        <f>IF(RES_hhdet_tes!F153=0,"",RES_hhdet_tes!F153/RES_hhdet_fec!F153)</f>
        <v/>
      </c>
      <c r="G153" s="112" t="str">
        <f>IF(RES_hhdet_tes!G153=0,"",RES_hhdet_tes!G153/RES_hhdet_fec!G153)</f>
        <v/>
      </c>
      <c r="H153" s="112">
        <f>IF(RES_hhdet_tes!H153=0,"",RES_hhdet_tes!H153/RES_hhdet_fec!H153)</f>
        <v>0.49329808299768002</v>
      </c>
      <c r="I153" s="112">
        <f>IF(RES_hhdet_tes!I153=0,"",RES_hhdet_tes!I153/RES_hhdet_fec!I153)</f>
        <v>0.49329808299768008</v>
      </c>
      <c r="J153" s="112">
        <f>IF(RES_hhdet_tes!J153=0,"",RES_hhdet_tes!J153/RES_hhdet_fec!J153)</f>
        <v>0.49329808299768008</v>
      </c>
      <c r="K153" s="112">
        <f>IF(RES_hhdet_tes!K153=0,"",RES_hhdet_tes!K153/RES_hhdet_fec!K153)</f>
        <v>0.49628896667558575</v>
      </c>
      <c r="L153" s="112">
        <f>IF(RES_hhdet_tes!L153=0,"",RES_hhdet_tes!L153/RES_hhdet_fec!L153)</f>
        <v>0.49628896667558586</v>
      </c>
      <c r="M153" s="112">
        <f>IF(RES_hhdet_tes!M153=0,"",RES_hhdet_tes!M153/RES_hhdet_fec!M153)</f>
        <v>0.49628896667558575</v>
      </c>
      <c r="N153" s="112">
        <f>IF(RES_hhdet_tes!N153=0,"",RES_hhdet_tes!N153/RES_hhdet_fec!N153)</f>
        <v>0.49704932125084905</v>
      </c>
      <c r="O153" s="112">
        <f>IF(RES_hhdet_tes!O153=0,"",RES_hhdet_tes!O153/RES_hhdet_fec!O153)</f>
        <v>0.53615978017279031</v>
      </c>
      <c r="P153" s="112">
        <f>IF(RES_hhdet_tes!P153=0,"",RES_hhdet_tes!P153/RES_hhdet_fec!P153)</f>
        <v>0.543488271805875</v>
      </c>
      <c r="Q153" s="112">
        <f>IF(RES_hhdet_tes!Q153=0,"",RES_hhdet_tes!Q153/RES_hhdet_fec!Q153)</f>
        <v>0.54352884444693905</v>
      </c>
      <c r="R153" s="112">
        <f>IF(RES_hhdet_tes!R153=0,"",RES_hhdet_tes!R153/RES_hhdet_fec!R153)</f>
        <v>0.54387704911590773</v>
      </c>
      <c r="S153" s="112">
        <f>IF(RES_hhdet_tes!S153=0,"",RES_hhdet_tes!S153/RES_hhdet_fec!S153)</f>
        <v>0.54420970521534917</v>
      </c>
      <c r="T153" s="112">
        <f>IF(RES_hhdet_tes!T153=0,"",RES_hhdet_tes!T153/RES_hhdet_fec!T153)</f>
        <v>0.54462953699083971</v>
      </c>
      <c r="U153" s="112">
        <f>IF(RES_hhdet_tes!U153=0,"",RES_hhdet_tes!U153/RES_hhdet_fec!U153)</f>
        <v>0.59430377208817164</v>
      </c>
      <c r="V153" s="112">
        <f>IF(RES_hhdet_tes!V153=0,"",RES_hhdet_tes!V153/RES_hhdet_fec!V153)</f>
        <v>0.60341826403060106</v>
      </c>
      <c r="W153" s="112">
        <f>IF(RES_hhdet_tes!W153=0,"",RES_hhdet_tes!W153/RES_hhdet_fec!W153)</f>
        <v>0.6460847909910431</v>
      </c>
      <c r="X153" s="112">
        <f>IF(RES_hhdet_tes!X153=0,"",RES_hhdet_tes!X153/RES_hhdet_fec!X153)</f>
        <v>0.64855981035908039</v>
      </c>
      <c r="Y153" s="112">
        <f>IF(RES_hhdet_tes!Y153=0,"",RES_hhdet_tes!Y153/RES_hhdet_fec!Y153)</f>
        <v>0.65375031966821728</v>
      </c>
      <c r="DA153" s="131" t="s">
        <v>2051</v>
      </c>
    </row>
    <row r="154" spans="1:105" ht="12" customHeight="1" x14ac:dyDescent="0.25">
      <c r="A154" s="107" t="s">
        <v>121</v>
      </c>
      <c r="B154" s="113">
        <f>IF(RES_hhdet_tes!B154=0,"",RES_hhdet_tes!B154/RES_hhdet_fec!B154)</f>
        <v>0.85985770532035244</v>
      </c>
      <c r="C154" s="113">
        <f>IF(RES_hhdet_tes!C154=0,"",RES_hhdet_tes!C154/RES_hhdet_fec!C154)</f>
        <v>0.87247508667559437</v>
      </c>
      <c r="D154" s="113">
        <f>IF(RES_hhdet_tes!D154=0,"",RES_hhdet_tes!D154/RES_hhdet_fec!D154)</f>
        <v>0.82454941149336192</v>
      </c>
      <c r="E154" s="113">
        <f>IF(RES_hhdet_tes!E154=0,"",RES_hhdet_tes!E154/RES_hhdet_fec!E154)</f>
        <v>0.79087549954841529</v>
      </c>
      <c r="F154" s="113">
        <f>IF(RES_hhdet_tes!F154=0,"",RES_hhdet_tes!F154/RES_hhdet_fec!F154)</f>
        <v>0.80006509620606892</v>
      </c>
      <c r="G154" s="113">
        <f>IF(RES_hhdet_tes!G154=0,"",RES_hhdet_tes!G154/RES_hhdet_fec!G154)</f>
        <v>0.7704851754937313</v>
      </c>
      <c r="H154" s="113">
        <f>IF(RES_hhdet_tes!H154=0,"",RES_hhdet_tes!H154/RES_hhdet_fec!H154)</f>
        <v>0.789387037606609</v>
      </c>
      <c r="I154" s="113">
        <f>IF(RES_hhdet_tes!I154=0,"",RES_hhdet_tes!I154/RES_hhdet_fec!I154)</f>
        <v>0.82015146436174513</v>
      </c>
      <c r="J154" s="113">
        <f>IF(RES_hhdet_tes!J154=0,"",RES_hhdet_tes!J154/RES_hhdet_fec!J154)</f>
        <v>0.82723146917378898</v>
      </c>
      <c r="K154" s="113">
        <f>IF(RES_hhdet_tes!K154=0,"",RES_hhdet_tes!K154/RES_hhdet_fec!K154)</f>
        <v>0.8284809242855079</v>
      </c>
      <c r="L154" s="113">
        <f>IF(RES_hhdet_tes!L154=0,"",RES_hhdet_tes!L154/RES_hhdet_fec!L154)</f>
        <v>0.84594151377881932</v>
      </c>
      <c r="M154" s="113">
        <f>IF(RES_hhdet_tes!M154=0,"",RES_hhdet_tes!M154/RES_hhdet_fec!M154)</f>
        <v>0.8455023988325413</v>
      </c>
      <c r="N154" s="113">
        <f>IF(RES_hhdet_tes!N154=0,"",RES_hhdet_tes!N154/RES_hhdet_fec!N154)</f>
        <v>0.8849829319677649</v>
      </c>
      <c r="O154" s="113">
        <f>IF(RES_hhdet_tes!O154=0,"",RES_hhdet_tes!O154/RES_hhdet_fec!O154)</f>
        <v>0.96756634026800736</v>
      </c>
      <c r="P154" s="113">
        <f>IF(RES_hhdet_tes!P154=0,"",RES_hhdet_tes!P154/RES_hhdet_fec!P154)</f>
        <v>0.98561873430070401</v>
      </c>
      <c r="Q154" s="113">
        <f>IF(RES_hhdet_tes!Q154=0,"",RES_hhdet_tes!Q154/RES_hhdet_fec!Q154)</f>
        <v>0.96303910274128879</v>
      </c>
      <c r="R154" s="113">
        <f>IF(RES_hhdet_tes!R154=0,"",RES_hhdet_tes!R154/RES_hhdet_fec!R154)</f>
        <v>0.95042919147044036</v>
      </c>
      <c r="S154" s="113">
        <f>IF(RES_hhdet_tes!S154=0,"",RES_hhdet_tes!S154/RES_hhdet_fec!S154)</f>
        <v>0.92805640677259194</v>
      </c>
      <c r="T154" s="113">
        <f>IF(RES_hhdet_tes!T154=0,"",RES_hhdet_tes!T154/RES_hhdet_fec!T154)</f>
        <v>0.94700416057738623</v>
      </c>
      <c r="U154" s="113">
        <f>IF(RES_hhdet_tes!U154=0,"",RES_hhdet_tes!U154/RES_hhdet_fec!U154)</f>
        <v>0.95868146912877272</v>
      </c>
      <c r="V154" s="113">
        <f>IF(RES_hhdet_tes!V154=0,"",RES_hhdet_tes!V154/RES_hhdet_fec!V154)</f>
        <v>0.94975354461213024</v>
      </c>
      <c r="W154" s="113">
        <f>IF(RES_hhdet_tes!W154=0,"",RES_hhdet_tes!W154/RES_hhdet_fec!W154)</f>
        <v>0.96234986927038779</v>
      </c>
      <c r="X154" s="113">
        <f>IF(RES_hhdet_tes!X154=0,"",RES_hhdet_tes!X154/RES_hhdet_fec!X154)</f>
        <v>0.97016981611866915</v>
      </c>
      <c r="Y154" s="113">
        <f>IF(RES_hhdet_tes!Y154=0,"",RES_hhdet_tes!Y154/RES_hhdet_fec!Y154)</f>
        <v>0.98779793846651498</v>
      </c>
      <c r="DA154" s="132" t="s">
        <v>2052</v>
      </c>
    </row>
    <row r="155" spans="1:105" ht="12" customHeight="1" x14ac:dyDescent="0.25">
      <c r="A155" s="108" t="s">
        <v>53</v>
      </c>
      <c r="B155" s="111">
        <f>IF(RES_hhdet_tes!B155=0,"",RES_hhdet_tes!B155/RES_hhdet_fec!B155)</f>
        <v>0.46896418226790826</v>
      </c>
      <c r="C155" s="111">
        <f>IF(RES_hhdet_tes!C155=0,"",RES_hhdet_tes!C155/RES_hhdet_fec!C155)</f>
        <v>0.47245318681264292</v>
      </c>
      <c r="D155" s="111">
        <f>IF(RES_hhdet_tes!D155=0,"",RES_hhdet_tes!D155/RES_hhdet_fec!D155)</f>
        <v>0.47735823978172631</v>
      </c>
      <c r="E155" s="111">
        <f>IF(RES_hhdet_tes!E155=0,"",RES_hhdet_tes!E155/RES_hhdet_fec!E155)</f>
        <v>0.48094664093216138</v>
      </c>
      <c r="F155" s="111">
        <f>IF(RES_hhdet_tes!F155=0,"",RES_hhdet_tes!F155/RES_hhdet_fec!F155)</f>
        <v>0.48388827444108778</v>
      </c>
      <c r="G155" s="111">
        <f>IF(RES_hhdet_tes!G155=0,"",RES_hhdet_tes!G155/RES_hhdet_fec!G155)</f>
        <v>0.48703518215225577</v>
      </c>
      <c r="H155" s="111">
        <f>IF(RES_hhdet_tes!H155=0,"",RES_hhdet_tes!H155/RES_hhdet_fec!H155)</f>
        <v>0.49008952652839977</v>
      </c>
      <c r="I155" s="111">
        <f>IF(RES_hhdet_tes!I155=0,"",RES_hhdet_tes!I155/RES_hhdet_fec!I155)</f>
        <v>0.49243677415961667</v>
      </c>
      <c r="J155" s="111">
        <f>IF(RES_hhdet_tes!J155=0,"",RES_hhdet_tes!J155/RES_hhdet_fec!J155)</f>
        <v>0.49477713309410937</v>
      </c>
      <c r="K155" s="111">
        <f>IF(RES_hhdet_tes!K155=0,"",RES_hhdet_tes!K155/RES_hhdet_fec!K155)</f>
        <v>0.49726055266483721</v>
      </c>
      <c r="L155" s="111">
        <f>IF(RES_hhdet_tes!L155=0,"",RES_hhdet_tes!L155/RES_hhdet_fec!L155)</f>
        <v>0.50028793769633928</v>
      </c>
      <c r="M155" s="111">
        <f>IF(RES_hhdet_tes!M155=0,"",RES_hhdet_tes!M155/RES_hhdet_fec!M155)</f>
        <v>0.50351324634719918</v>
      </c>
      <c r="N155" s="111">
        <f>IF(RES_hhdet_tes!N155=0,"",RES_hhdet_tes!N155/RES_hhdet_fec!N155)</f>
        <v>0.50849711823923827</v>
      </c>
      <c r="O155" s="111">
        <f>IF(RES_hhdet_tes!O155=0,"",RES_hhdet_tes!O155/RES_hhdet_fec!O155)</f>
        <v>0.51376684568805098</v>
      </c>
      <c r="P155" s="111">
        <f>IF(RES_hhdet_tes!P155=0,"",RES_hhdet_tes!P155/RES_hhdet_fec!P155)</f>
        <v>0.5196232761752374</v>
      </c>
      <c r="Q155" s="111">
        <f>IF(RES_hhdet_tes!Q155=0,"",RES_hhdet_tes!Q155/RES_hhdet_fec!Q155)</f>
        <v>0.5290068215599153</v>
      </c>
      <c r="R155" s="111">
        <f>IF(RES_hhdet_tes!R155=0,"",RES_hhdet_tes!R155/RES_hhdet_fec!R155)</f>
        <v>0.54839869039134348</v>
      </c>
      <c r="S155" s="111">
        <f>IF(RES_hhdet_tes!S155=0,"",RES_hhdet_tes!S155/RES_hhdet_fec!S155)</f>
        <v>0.57618835487768028</v>
      </c>
      <c r="T155" s="111">
        <f>IF(RES_hhdet_tes!T155=0,"",RES_hhdet_tes!T155/RES_hhdet_fec!T155)</f>
        <v>0.59897574654937125</v>
      </c>
      <c r="U155" s="111">
        <f>IF(RES_hhdet_tes!U155=0,"",RES_hhdet_tes!U155/RES_hhdet_fec!U155)</f>
        <v>0.60850848777403588</v>
      </c>
      <c r="V155" s="111">
        <f>IF(RES_hhdet_tes!V155=0,"",RES_hhdet_tes!V155/RES_hhdet_fec!V155)</f>
        <v>0.61534090152578302</v>
      </c>
      <c r="W155" s="111">
        <f>IF(RES_hhdet_tes!W155=0,"",RES_hhdet_tes!W155/RES_hhdet_fec!W155)</f>
        <v>0.61993824828032651</v>
      </c>
      <c r="X155" s="111">
        <f>IF(RES_hhdet_tes!X155=0,"",RES_hhdet_tes!X155/RES_hhdet_fec!X155)</f>
        <v>0.62612941175121473</v>
      </c>
      <c r="Y155" s="111">
        <f>IF(RES_hhdet_tes!Y155=0,"",RES_hhdet_tes!Y155/RES_hhdet_fec!Y155)</f>
        <v>0.63448959739037314</v>
      </c>
      <c r="DA155" s="63" t="s">
        <v>2053</v>
      </c>
    </row>
    <row r="156" spans="1:105" ht="12" customHeight="1" x14ac:dyDescent="0.25">
      <c r="A156" s="108" t="s">
        <v>52</v>
      </c>
      <c r="B156" s="111">
        <f>IF(RES_hhdet_tes!B156=0,"",RES_hhdet_tes!B156/RES_hhdet_fec!B156)</f>
        <v>1</v>
      </c>
      <c r="C156" s="111">
        <f>IF(RES_hhdet_tes!C156=0,"",RES_hhdet_tes!C156/RES_hhdet_fec!C156)</f>
        <v>1</v>
      </c>
      <c r="D156" s="111">
        <f>IF(RES_hhdet_tes!D156=0,"",RES_hhdet_tes!D156/RES_hhdet_fec!D156)</f>
        <v>1</v>
      </c>
      <c r="E156" s="111">
        <f>IF(RES_hhdet_tes!E156=0,"",RES_hhdet_tes!E156/RES_hhdet_fec!E156)</f>
        <v>1</v>
      </c>
      <c r="F156" s="111">
        <f>IF(RES_hhdet_tes!F156=0,"",RES_hhdet_tes!F156/RES_hhdet_fec!F156)</f>
        <v>1</v>
      </c>
      <c r="G156" s="111">
        <f>IF(RES_hhdet_tes!G156=0,"",RES_hhdet_tes!G156/RES_hhdet_fec!G156)</f>
        <v>1</v>
      </c>
      <c r="H156" s="111">
        <f>IF(RES_hhdet_tes!H156=0,"",RES_hhdet_tes!H156/RES_hhdet_fec!H156)</f>
        <v>1</v>
      </c>
      <c r="I156" s="111">
        <f>IF(RES_hhdet_tes!I156=0,"",RES_hhdet_tes!I156/RES_hhdet_fec!I156)</f>
        <v>1</v>
      </c>
      <c r="J156" s="111">
        <f>IF(RES_hhdet_tes!J156=0,"",RES_hhdet_tes!J156/RES_hhdet_fec!J156)</f>
        <v>1</v>
      </c>
      <c r="K156" s="111">
        <f>IF(RES_hhdet_tes!K156=0,"",RES_hhdet_tes!K156/RES_hhdet_fec!K156)</f>
        <v>1</v>
      </c>
      <c r="L156" s="111">
        <f>IF(RES_hhdet_tes!L156=0,"",RES_hhdet_tes!L156/RES_hhdet_fec!L156)</f>
        <v>1</v>
      </c>
      <c r="M156" s="111">
        <f>IF(RES_hhdet_tes!M156=0,"",RES_hhdet_tes!M156/RES_hhdet_fec!M156)</f>
        <v>1</v>
      </c>
      <c r="N156" s="111">
        <f>IF(RES_hhdet_tes!N156=0,"",RES_hhdet_tes!N156/RES_hhdet_fec!N156)</f>
        <v>1</v>
      </c>
      <c r="O156" s="111">
        <f>IF(RES_hhdet_tes!O156=0,"",RES_hhdet_tes!O156/RES_hhdet_fec!O156)</f>
        <v>1</v>
      </c>
      <c r="P156" s="111">
        <f>IF(RES_hhdet_tes!P156=0,"",RES_hhdet_tes!P156/RES_hhdet_fec!P156)</f>
        <v>1</v>
      </c>
      <c r="Q156" s="111">
        <f>IF(RES_hhdet_tes!Q156=0,"",RES_hhdet_tes!Q156/RES_hhdet_fec!Q156)</f>
        <v>1</v>
      </c>
      <c r="R156" s="111">
        <f>IF(RES_hhdet_tes!R156=0,"",RES_hhdet_tes!R156/RES_hhdet_fec!R156)</f>
        <v>1</v>
      </c>
      <c r="S156" s="111">
        <f>IF(RES_hhdet_tes!S156=0,"",RES_hhdet_tes!S156/RES_hhdet_fec!S156)</f>
        <v>1</v>
      </c>
      <c r="T156" s="111">
        <f>IF(RES_hhdet_tes!T156=0,"",RES_hhdet_tes!T156/RES_hhdet_fec!T156)</f>
        <v>1</v>
      </c>
      <c r="U156" s="111">
        <f>IF(RES_hhdet_tes!U156=0,"",RES_hhdet_tes!U156/RES_hhdet_fec!U156)</f>
        <v>1</v>
      </c>
      <c r="V156" s="111">
        <f>IF(RES_hhdet_tes!V156=0,"",RES_hhdet_tes!V156/RES_hhdet_fec!V156)</f>
        <v>1</v>
      </c>
      <c r="W156" s="111">
        <f>IF(RES_hhdet_tes!W156=0,"",RES_hhdet_tes!W156/RES_hhdet_fec!W156)</f>
        <v>1</v>
      </c>
      <c r="X156" s="111">
        <f>IF(RES_hhdet_tes!X156=0,"",RES_hhdet_tes!X156/RES_hhdet_fec!X156)</f>
        <v>1</v>
      </c>
      <c r="Y156" s="111">
        <f>IF(RES_hhdet_tes!Y156=0,"",RES_hhdet_tes!Y156/RES_hhdet_fec!Y156)</f>
        <v>1</v>
      </c>
      <c r="DA156" s="63" t="s">
        <v>2054</v>
      </c>
    </row>
    <row r="157" spans="1:105" ht="12" customHeight="1" x14ac:dyDescent="0.25">
      <c r="A157" s="121" t="s">
        <v>54</v>
      </c>
      <c r="B157" s="124">
        <f>IF(RES_hhdet_tes!B157=0,"",RES_hhdet_tes!B157/RES_hhdet_fec!B157)</f>
        <v>0.57900498082741181</v>
      </c>
      <c r="C157" s="124">
        <f>IF(RES_hhdet_tes!C157=0,"",RES_hhdet_tes!C157/RES_hhdet_fec!C157)</f>
        <v>0.59090986372406573</v>
      </c>
      <c r="D157" s="124">
        <f>IF(RES_hhdet_tes!D157=0,"",RES_hhdet_tes!D157/RES_hhdet_fec!D157)</f>
        <v>0.59899870077529416</v>
      </c>
      <c r="E157" s="124">
        <f>IF(RES_hhdet_tes!E157=0,"",RES_hhdet_tes!E157/RES_hhdet_fec!E157)</f>
        <v>0.5991974109925805</v>
      </c>
      <c r="F157" s="124">
        <f>IF(RES_hhdet_tes!F157=0,"",RES_hhdet_tes!F157/RES_hhdet_fec!F157)</f>
        <v>0.60386575110636298</v>
      </c>
      <c r="G157" s="124">
        <f>IF(RES_hhdet_tes!G157=0,"",RES_hhdet_tes!G157/RES_hhdet_fec!G157)</f>
        <v>0.60635542922525565</v>
      </c>
      <c r="H157" s="124">
        <f>IF(RES_hhdet_tes!H157=0,"",RES_hhdet_tes!H157/RES_hhdet_fec!H157)</f>
        <v>0.60671396678898915</v>
      </c>
      <c r="I157" s="124">
        <f>IF(RES_hhdet_tes!I157=0,"",RES_hhdet_tes!I157/RES_hhdet_fec!I157)</f>
        <v>0.60126342562869661</v>
      </c>
      <c r="J157" s="124">
        <f>IF(RES_hhdet_tes!J157=0,"",RES_hhdet_tes!J157/RES_hhdet_fec!J157)</f>
        <v>0.60200556805202055</v>
      </c>
      <c r="K157" s="124">
        <f>IF(RES_hhdet_tes!K157=0,"",RES_hhdet_tes!K157/RES_hhdet_fec!K157)</f>
        <v>0.61026037983756076</v>
      </c>
      <c r="L157" s="124">
        <f>IF(RES_hhdet_tes!L157=0,"",RES_hhdet_tes!L157/RES_hhdet_fec!L157)</f>
        <v>0.61139535827042613</v>
      </c>
      <c r="M157" s="124">
        <f>IF(RES_hhdet_tes!M157=0,"",RES_hhdet_tes!M157/RES_hhdet_fec!M157)</f>
        <v>0.61506126752702217</v>
      </c>
      <c r="N157" s="124">
        <f>IF(RES_hhdet_tes!N157=0,"",RES_hhdet_tes!N157/RES_hhdet_fec!N157)</f>
        <v>0.60448171691000352</v>
      </c>
      <c r="O157" s="124">
        <f>IF(RES_hhdet_tes!O157=0,"",RES_hhdet_tes!O157/RES_hhdet_fec!O157)</f>
        <v>0.6120519461431595</v>
      </c>
      <c r="P157" s="124">
        <f>IF(RES_hhdet_tes!P157=0,"",RES_hhdet_tes!P157/RES_hhdet_fec!P157)</f>
        <v>0.62552848372853231</v>
      </c>
      <c r="Q157" s="124">
        <f>IF(RES_hhdet_tes!Q157=0,"",RES_hhdet_tes!Q157/RES_hhdet_fec!Q157)</f>
        <v>0.62192083126928543</v>
      </c>
      <c r="R157" s="124">
        <f>IF(RES_hhdet_tes!R157=0,"",RES_hhdet_tes!R157/RES_hhdet_fec!R157)</f>
        <v>0.62827075225208373</v>
      </c>
      <c r="S157" s="124">
        <f>IF(RES_hhdet_tes!S157=0,"",RES_hhdet_tes!S157/RES_hhdet_fec!S157)</f>
        <v>0.64696304146713168</v>
      </c>
      <c r="T157" s="124">
        <f>IF(RES_hhdet_tes!T157=0,"",RES_hhdet_tes!T157/RES_hhdet_fec!T157)</f>
        <v>0.65544966391897419</v>
      </c>
      <c r="U157" s="124">
        <f>IF(RES_hhdet_tes!U157=0,"",RES_hhdet_tes!U157/RES_hhdet_fec!U157)</f>
        <v>0.66658712305181855</v>
      </c>
      <c r="V157" s="124">
        <f>IF(RES_hhdet_tes!V157=0,"",RES_hhdet_tes!V157/RES_hhdet_fec!V157)</f>
        <v>0.68280632972702404</v>
      </c>
      <c r="W157" s="124">
        <f>IF(RES_hhdet_tes!W157=0,"",RES_hhdet_tes!W157/RES_hhdet_fec!W157)</f>
        <v>0.68036516378318479</v>
      </c>
      <c r="X157" s="124">
        <f>IF(RES_hhdet_tes!X157=0,"",RES_hhdet_tes!X157/RES_hhdet_fec!X157)</f>
        <v>0.68048938472947584</v>
      </c>
      <c r="Y157" s="124">
        <f>IF(RES_hhdet_tes!Y157=0,"",RES_hhdet_tes!Y157/RES_hhdet_fec!Y157)</f>
        <v>0.66644330185514888</v>
      </c>
      <c r="DA157" s="130" t="s">
        <v>2055</v>
      </c>
    </row>
    <row r="158" spans="1:105" ht="12" customHeight="1" x14ac:dyDescent="0.25">
      <c r="A158" s="97" t="s">
        <v>50</v>
      </c>
      <c r="B158" s="111">
        <f>IF(RES_hhdet_tes!B158=0,"",RES_hhdet_tes!B158/RES_hhdet_fec!B158)</f>
        <v>0.54251012813745658</v>
      </c>
      <c r="C158" s="111">
        <f>IF(RES_hhdet_tes!C158=0,"",RES_hhdet_tes!C158/RES_hhdet_fec!C158)</f>
        <v>0.54367039100423231</v>
      </c>
      <c r="D158" s="111">
        <f>IF(RES_hhdet_tes!D158=0,"",RES_hhdet_tes!D158/RES_hhdet_fec!D158)</f>
        <v>0.54553411635583848</v>
      </c>
      <c r="E158" s="111">
        <f>IF(RES_hhdet_tes!E158=0,"",RES_hhdet_tes!E158/RES_hhdet_fec!E158)</f>
        <v>0.54699645381998785</v>
      </c>
      <c r="F158" s="111">
        <f>IF(RES_hhdet_tes!F158=0,"",RES_hhdet_tes!F158/RES_hhdet_fec!F158)</f>
        <v>0.54821395630684489</v>
      </c>
      <c r="G158" s="111">
        <f>IF(RES_hhdet_tes!G158=0,"",RES_hhdet_tes!G158/RES_hhdet_fec!G158)</f>
        <v>0.54951547677747359</v>
      </c>
      <c r="H158" s="111">
        <f>IF(RES_hhdet_tes!H158=0,"",RES_hhdet_tes!H158/RES_hhdet_fec!H158)</f>
        <v>0.55072796988058859</v>
      </c>
      <c r="I158" s="111">
        <f>IF(RES_hhdet_tes!I158=0,"",RES_hhdet_tes!I158/RES_hhdet_fec!I158)</f>
        <v>0.55147920975149856</v>
      </c>
      <c r="J158" s="111">
        <f>IF(RES_hhdet_tes!J158=0,"",RES_hhdet_tes!J158/RES_hhdet_fec!J158)</f>
        <v>0.55213642331496027</v>
      </c>
      <c r="K158" s="111">
        <f>IF(RES_hhdet_tes!K158=0,"",RES_hhdet_tes!K158/RES_hhdet_fec!K158)</f>
        <v>0.55269741271081441</v>
      </c>
      <c r="L158" s="111">
        <f>IF(RES_hhdet_tes!L158=0,"",RES_hhdet_tes!L158/RES_hhdet_fec!L158)</f>
        <v>0.55337861546598099</v>
      </c>
      <c r="M158" s="111">
        <f>IF(RES_hhdet_tes!M158=0,"",RES_hhdet_tes!M158/RES_hhdet_fec!M158)</f>
        <v>0.55384292637664512</v>
      </c>
      <c r="N158" s="111">
        <f>IF(RES_hhdet_tes!N158=0,"",RES_hhdet_tes!N158/RES_hhdet_fec!N158)</f>
        <v>0.55423759309784604</v>
      </c>
      <c r="O158" s="111">
        <f>IF(RES_hhdet_tes!O158=0,"",RES_hhdet_tes!O158/RES_hhdet_fec!O158)</f>
        <v>0.55445565256432827</v>
      </c>
      <c r="P158" s="111">
        <f>IF(RES_hhdet_tes!P158=0,"",RES_hhdet_tes!P158/RES_hhdet_fec!P158)</f>
        <v>0.55465434866349794</v>
      </c>
      <c r="Q158" s="111">
        <f>IF(RES_hhdet_tes!Q158=0,"",RES_hhdet_tes!Q158/RES_hhdet_fec!Q158)</f>
        <v>0.55512480657489349</v>
      </c>
      <c r="R158" s="111">
        <f>IF(RES_hhdet_tes!R158=0,"",RES_hhdet_tes!R158/RES_hhdet_fec!R158)</f>
        <v>0.55717702238112199</v>
      </c>
      <c r="S158" s="111">
        <f>IF(RES_hhdet_tes!S158=0,"",RES_hhdet_tes!S158/RES_hhdet_fec!S158)</f>
        <v>0.56257096257863992</v>
      </c>
      <c r="T158" s="111">
        <f>IF(RES_hhdet_tes!T158=0,"",RES_hhdet_tes!T158/RES_hhdet_fec!T158)</f>
        <v>0.56936900295036286</v>
      </c>
      <c r="U158" s="111">
        <f>IF(RES_hhdet_tes!U158=0,"",RES_hhdet_tes!U158/RES_hhdet_fec!U158)</f>
        <v>0.57329694856496416</v>
      </c>
      <c r="V158" s="111">
        <f>IF(RES_hhdet_tes!V158=0,"",RES_hhdet_tes!V158/RES_hhdet_fec!V158)</f>
        <v>0.57590724836995999</v>
      </c>
      <c r="W158" s="111">
        <f>IF(RES_hhdet_tes!W158=0,"",RES_hhdet_tes!W158/RES_hhdet_fec!W158)</f>
        <v>0.57782467903350498</v>
      </c>
      <c r="X158" s="111">
        <f>IF(RES_hhdet_tes!X158=0,"",RES_hhdet_tes!X158/RES_hhdet_fec!X158)</f>
        <v>0.5801033630314999</v>
      </c>
      <c r="Y158" s="111">
        <f>IF(RES_hhdet_tes!Y158=0,"",RES_hhdet_tes!Y158/RES_hhdet_fec!Y158)</f>
        <v>0.58282975608270227</v>
      </c>
      <c r="DA158" s="63" t="s">
        <v>2056</v>
      </c>
    </row>
    <row r="159" spans="1:105" ht="12" customHeight="1" x14ac:dyDescent="0.25">
      <c r="A159" s="109" t="s">
        <v>120</v>
      </c>
      <c r="B159" s="45">
        <f>IF(RES_hhdet_tes!B159=0,"",RES_hhdet_tes!B159/RES_hhdet_fec!B159)</f>
        <v>0.71407266351327481</v>
      </c>
      <c r="C159" s="45">
        <f>IF(RES_hhdet_tes!C159=0,"",RES_hhdet_tes!C159/RES_hhdet_fec!C159)</f>
        <v>0.71812886296272127</v>
      </c>
      <c r="D159" s="45">
        <f>IF(RES_hhdet_tes!D159=0,"",RES_hhdet_tes!D159/RES_hhdet_fec!D159)</f>
        <v>0.72227489955355528</v>
      </c>
      <c r="E159" s="45">
        <f>IF(RES_hhdet_tes!E159=0,"",RES_hhdet_tes!E159/RES_hhdet_fec!E159)</f>
        <v>0.72492616276285438</v>
      </c>
      <c r="F159" s="45">
        <f>IF(RES_hhdet_tes!F159=0,"",RES_hhdet_tes!F159/RES_hhdet_fec!F159)</f>
        <v>0.7272051140671163</v>
      </c>
      <c r="G159" s="45">
        <f>IF(RES_hhdet_tes!G159=0,"",RES_hhdet_tes!G159/RES_hhdet_fec!G159)</f>
        <v>0.72953630990245288</v>
      </c>
      <c r="H159" s="45">
        <f>IF(RES_hhdet_tes!H159=0,"",RES_hhdet_tes!H159/RES_hhdet_fec!H159)</f>
        <v>0.73180217106125311</v>
      </c>
      <c r="I159" s="45">
        <f>IF(RES_hhdet_tes!I159=0,"",RES_hhdet_tes!I159/RES_hhdet_fec!I159)</f>
        <v>0.73367548777637326</v>
      </c>
      <c r="J159" s="45">
        <f>IF(RES_hhdet_tes!J159=0,"",RES_hhdet_tes!J159/RES_hhdet_fec!J159)</f>
        <v>0.7356414036662573</v>
      </c>
      <c r="K159" s="45">
        <f>IF(RES_hhdet_tes!K159=0,"",RES_hhdet_tes!K159/RES_hhdet_fec!K159)</f>
        <v>0.73793553626902086</v>
      </c>
      <c r="L159" s="45">
        <f>IF(RES_hhdet_tes!L159=0,"",RES_hhdet_tes!L159/RES_hhdet_fec!L159)</f>
        <v>0.74013489664201515</v>
      </c>
      <c r="M159" s="45">
        <f>IF(RES_hhdet_tes!M159=0,"",RES_hhdet_tes!M159/RES_hhdet_fec!M159)</f>
        <v>0.74200631274043705</v>
      </c>
      <c r="N159" s="45">
        <f>IF(RES_hhdet_tes!N159=0,"",RES_hhdet_tes!N159/RES_hhdet_fec!N159)</f>
        <v>0.74430921543451178</v>
      </c>
      <c r="O159" s="45">
        <f>IF(RES_hhdet_tes!O159=0,"",RES_hhdet_tes!O159/RES_hhdet_fec!O159)</f>
        <v>0.74749444202978543</v>
      </c>
      <c r="P159" s="45">
        <f>IF(RES_hhdet_tes!P159=0,"",RES_hhdet_tes!P159/RES_hhdet_fec!P159)</f>
        <v>0.75095299694161144</v>
      </c>
      <c r="Q159" s="45">
        <f>IF(RES_hhdet_tes!Q159=0,"",RES_hhdet_tes!Q159/RES_hhdet_fec!Q159)</f>
        <v>0.75535621893877047</v>
      </c>
      <c r="R159" s="45">
        <f>IF(RES_hhdet_tes!R159=0,"",RES_hhdet_tes!R159/RES_hhdet_fec!R159)</f>
        <v>0.76684781423529147</v>
      </c>
      <c r="S159" s="45">
        <f>IF(RES_hhdet_tes!S159=0,"",RES_hhdet_tes!S159/RES_hhdet_fec!S159)</f>
        <v>0.78771415835468273</v>
      </c>
      <c r="T159" s="45">
        <f>IF(RES_hhdet_tes!T159=0,"",RES_hhdet_tes!T159/RES_hhdet_fec!T159)</f>
        <v>0.81005922938145081</v>
      </c>
      <c r="U159" s="45">
        <f>IF(RES_hhdet_tes!U159=0,"",RES_hhdet_tes!U159/RES_hhdet_fec!U159)</f>
        <v>0.81915137665326776</v>
      </c>
      <c r="V159" s="45">
        <f>IF(RES_hhdet_tes!V159=0,"",RES_hhdet_tes!V159/RES_hhdet_fec!V159)</f>
        <v>0.82649684641680887</v>
      </c>
      <c r="W159" s="45">
        <f>IF(RES_hhdet_tes!W159=0,"",RES_hhdet_tes!W159/RES_hhdet_fec!W159)</f>
        <v>0.83276050913670552</v>
      </c>
      <c r="X159" s="45">
        <f>IF(RES_hhdet_tes!X159=0,"",RES_hhdet_tes!X159/RES_hhdet_fec!X159)</f>
        <v>0.83899354451984598</v>
      </c>
      <c r="Y159" s="45">
        <f>IF(RES_hhdet_tes!Y159=0,"",RES_hhdet_tes!Y159/RES_hhdet_fec!Y159)</f>
        <v>0.845917165335351</v>
      </c>
      <c r="DA159" s="60" t="s">
        <v>2057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>
        <f>IF(RES_hhdet_tes!B161=0,"",RES_hhdet_tes!B161/RES_hhdet_fec!B161)</f>
        <v>0.91528298124312857</v>
      </c>
      <c r="C161" s="119">
        <f>IF(RES_hhdet_tes!C161=0,"",RES_hhdet_tes!C161/RES_hhdet_fec!C161)</f>
        <v>0.85208629797671243</v>
      </c>
      <c r="D161" s="119">
        <f>IF(RES_hhdet_tes!D161=0,"",RES_hhdet_tes!D161/RES_hhdet_fec!D161)</f>
        <v>0.8388735716815745</v>
      </c>
      <c r="E161" s="119">
        <f>IF(RES_hhdet_tes!E161=0,"",RES_hhdet_tes!E161/RES_hhdet_fec!E161)</f>
        <v>0.8768707524432704</v>
      </c>
      <c r="F161" s="119">
        <f>IF(RES_hhdet_tes!F161=0,"",RES_hhdet_tes!F161/RES_hhdet_fec!F161)</f>
        <v>0.87409934475813234</v>
      </c>
      <c r="G161" s="119">
        <f>IF(RES_hhdet_tes!G161=0,"",RES_hhdet_tes!G161/RES_hhdet_fec!G161)</f>
        <v>0.94293261356229685</v>
      </c>
      <c r="H161" s="119">
        <f>IF(RES_hhdet_tes!H161=0,"",RES_hhdet_tes!H161/RES_hhdet_fec!H161)</f>
        <v>1.0211652183084723</v>
      </c>
      <c r="I161" s="119">
        <f>IF(RES_hhdet_tes!I161=0,"",RES_hhdet_tes!I161/RES_hhdet_fec!I161)</f>
        <v>1.0248794325014869</v>
      </c>
      <c r="J161" s="119">
        <f>IF(RES_hhdet_tes!J161=0,"",RES_hhdet_tes!J161/RES_hhdet_fec!J161)</f>
        <v>1.0896558059418633</v>
      </c>
      <c r="K161" s="119">
        <f>IF(RES_hhdet_tes!K161=0,"",RES_hhdet_tes!K161/RES_hhdet_fec!K161)</f>
        <v>1.0969868227826616</v>
      </c>
      <c r="L161" s="119">
        <f>IF(RES_hhdet_tes!L161=0,"",RES_hhdet_tes!L161/RES_hhdet_fec!L161)</f>
        <v>1.171224097886546</v>
      </c>
      <c r="M161" s="119">
        <f>IF(RES_hhdet_tes!M161=0,"",RES_hhdet_tes!M161/RES_hhdet_fec!M161)</f>
        <v>1.1427875787131403</v>
      </c>
      <c r="N161" s="119">
        <f>IF(RES_hhdet_tes!N161=0,"",RES_hhdet_tes!N161/RES_hhdet_fec!N161)</f>
        <v>1.4627133626143074</v>
      </c>
      <c r="O161" s="119">
        <f>IF(RES_hhdet_tes!O161=0,"",RES_hhdet_tes!O161/RES_hhdet_fec!O161)</f>
        <v>1.603033401330944</v>
      </c>
      <c r="P161" s="119">
        <f>IF(RES_hhdet_tes!P161=0,"",RES_hhdet_tes!P161/RES_hhdet_fec!P161)</f>
        <v>1.4151867585717361</v>
      </c>
      <c r="Q161" s="119">
        <f>IF(RES_hhdet_tes!Q161=0,"",RES_hhdet_tes!Q161/RES_hhdet_fec!Q161)</f>
        <v>1.2774078655196976</v>
      </c>
      <c r="R161" s="119">
        <f>IF(RES_hhdet_tes!R161=0,"",RES_hhdet_tes!R161/RES_hhdet_fec!R161)</f>
        <v>1.3470765827423641</v>
      </c>
      <c r="S161" s="119">
        <f>IF(RES_hhdet_tes!S161=0,"",RES_hhdet_tes!S161/RES_hhdet_fec!S161)</f>
        <v>1.2821291486636801</v>
      </c>
      <c r="T161" s="119">
        <f>IF(RES_hhdet_tes!T161=0,"",RES_hhdet_tes!T161/RES_hhdet_fec!T161)</f>
        <v>1.3944400867607565</v>
      </c>
      <c r="U161" s="119">
        <f>IF(RES_hhdet_tes!U161=0,"",RES_hhdet_tes!U161/RES_hhdet_fec!U161)</f>
        <v>1.3828101480457138</v>
      </c>
      <c r="V161" s="119">
        <f>IF(RES_hhdet_tes!V161=0,"",RES_hhdet_tes!V161/RES_hhdet_fec!V161)</f>
        <v>1.4003922404209803</v>
      </c>
      <c r="W161" s="119">
        <f>IF(RES_hhdet_tes!W161=0,"",RES_hhdet_tes!W161/RES_hhdet_fec!W161)</f>
        <v>1.4025616274473953</v>
      </c>
      <c r="X161" s="119">
        <f>IF(RES_hhdet_tes!X161=0,"",RES_hhdet_tes!X161/RES_hhdet_fec!X161)</f>
        <v>1.3724779124335096</v>
      </c>
      <c r="Y161" s="119">
        <f>IF(RES_hhdet_tes!Y161=0,"",RES_hhdet_tes!Y161/RES_hhdet_fec!Y161)</f>
        <v>1.5877628019110708</v>
      </c>
      <c r="DA161" s="129" t="s">
        <v>2058</v>
      </c>
    </row>
    <row r="162" spans="1:105" ht="12.95" customHeight="1" x14ac:dyDescent="0.25">
      <c r="A162" s="121" t="s">
        <v>57</v>
      </c>
      <c r="B162" s="124">
        <f>IF(RES_hhdet_tes!B162=0,"",RES_hhdet_tes!B162/RES_hhdet_fec!B162)</f>
        <v>0.51023348250263179</v>
      </c>
      <c r="C162" s="124">
        <f>IF(RES_hhdet_tes!C162=0,"",RES_hhdet_tes!C162/RES_hhdet_fec!C162)</f>
        <v>0.51709618119725365</v>
      </c>
      <c r="D162" s="124">
        <f>IF(RES_hhdet_tes!D162=0,"",RES_hhdet_tes!D162/RES_hhdet_fec!D162)</f>
        <v>0.52580943517422296</v>
      </c>
      <c r="E162" s="124">
        <f>IF(RES_hhdet_tes!E162=0,"",RES_hhdet_tes!E162/RES_hhdet_fec!E162)</f>
        <v>0.53266791820372128</v>
      </c>
      <c r="F162" s="124">
        <f>IF(RES_hhdet_tes!F162=0,"",RES_hhdet_tes!F162/RES_hhdet_fec!F162)</f>
        <v>0.53921415321564736</v>
      </c>
      <c r="G162" s="124">
        <f>IF(RES_hhdet_tes!G162=0,"",RES_hhdet_tes!G162/RES_hhdet_fec!G162)</f>
        <v>0.5454563702651315</v>
      </c>
      <c r="H162" s="124">
        <f>IF(RES_hhdet_tes!H162=0,"",RES_hhdet_tes!H162/RES_hhdet_fec!H162)</f>
        <v>0.55148107455389062</v>
      </c>
      <c r="I162" s="124">
        <f>IF(RES_hhdet_tes!I162=0,"",RES_hhdet_tes!I162/RES_hhdet_fec!I162)</f>
        <v>0.55399905732433685</v>
      </c>
      <c r="J162" s="124">
        <f>IF(RES_hhdet_tes!J162=0,"",RES_hhdet_tes!J162/RES_hhdet_fec!J162)</f>
        <v>0.55689535320040617</v>
      </c>
      <c r="K162" s="124">
        <f>IF(RES_hhdet_tes!K162=0,"",RES_hhdet_tes!K162/RES_hhdet_fec!K162)</f>
        <v>0.56115276799345892</v>
      </c>
      <c r="L162" s="124">
        <f>IF(RES_hhdet_tes!L162=0,"",RES_hhdet_tes!L162/RES_hhdet_fec!L162)</f>
        <v>0.56283539664452764</v>
      </c>
      <c r="M162" s="124">
        <f>IF(RES_hhdet_tes!M162=0,"",RES_hhdet_tes!M162/RES_hhdet_fec!M162)</f>
        <v>0.56657234791271416</v>
      </c>
      <c r="N162" s="124">
        <f>IF(RES_hhdet_tes!N162=0,"",RES_hhdet_tes!N162/RES_hhdet_fec!N162)</f>
        <v>0.57066642050421623</v>
      </c>
      <c r="O162" s="124">
        <f>IF(RES_hhdet_tes!O162=0,"",RES_hhdet_tes!O162/RES_hhdet_fec!O162)</f>
        <v>0.57730928283036931</v>
      </c>
      <c r="P162" s="124">
        <f>IF(RES_hhdet_tes!P162=0,"",RES_hhdet_tes!P162/RES_hhdet_fec!P162)</f>
        <v>0.58332289432886375</v>
      </c>
      <c r="Q162" s="124">
        <f>IF(RES_hhdet_tes!Q162=0,"",RES_hhdet_tes!Q162/RES_hhdet_fec!Q162)</f>
        <v>0.59101643005857474</v>
      </c>
      <c r="R162" s="124">
        <f>IF(RES_hhdet_tes!R162=0,"",RES_hhdet_tes!R162/RES_hhdet_fec!R162)</f>
        <v>0.60253147701087684</v>
      </c>
      <c r="S162" s="124">
        <f>IF(RES_hhdet_tes!S162=0,"",RES_hhdet_tes!S162/RES_hhdet_fec!S162)</f>
        <v>0.61775136449822499</v>
      </c>
      <c r="T162" s="124">
        <f>IF(RES_hhdet_tes!T162=0,"",RES_hhdet_tes!T162/RES_hhdet_fec!T162)</f>
        <v>0.63709852485294005</v>
      </c>
      <c r="U162" s="124">
        <f>IF(RES_hhdet_tes!U162=0,"",RES_hhdet_tes!U162/RES_hhdet_fec!U162)</f>
        <v>0.66333326333639231</v>
      </c>
      <c r="V162" s="124">
        <f>IF(RES_hhdet_tes!V162=0,"",RES_hhdet_tes!V162/RES_hhdet_fec!V162)</f>
        <v>0.68770798062079419</v>
      </c>
      <c r="W162" s="124">
        <f>IF(RES_hhdet_tes!W162=0,"",RES_hhdet_tes!W162/RES_hhdet_fec!W162)</f>
        <v>0.70216241988221895</v>
      </c>
      <c r="X162" s="124">
        <f>IF(RES_hhdet_tes!X162=0,"",RES_hhdet_tes!X162/RES_hhdet_fec!X162)</f>
        <v>0.71059133742288116</v>
      </c>
      <c r="Y162" s="124">
        <f>IF(RES_hhdet_tes!Y162=0,"",RES_hhdet_tes!Y162/RES_hhdet_fec!Y162)</f>
        <v>0.71449700211678213</v>
      </c>
      <c r="DA162" s="130" t="s">
        <v>2059</v>
      </c>
    </row>
    <row r="163" spans="1:105" ht="12" customHeight="1" x14ac:dyDescent="0.25">
      <c r="A163" s="97" t="s">
        <v>53</v>
      </c>
      <c r="B163" s="45">
        <f>IF(RES_hhdet_tes!B163=0,"",RES_hhdet_tes!B163/RES_hhdet_fec!B163)</f>
        <v>0.51023348250263179</v>
      </c>
      <c r="C163" s="45">
        <f>IF(RES_hhdet_tes!C163=0,"",RES_hhdet_tes!C163/RES_hhdet_fec!C163)</f>
        <v>0.51709618119725365</v>
      </c>
      <c r="D163" s="45">
        <f>IF(RES_hhdet_tes!D163=0,"",RES_hhdet_tes!D163/RES_hhdet_fec!D163)</f>
        <v>0.52580943517422296</v>
      </c>
      <c r="E163" s="45">
        <f>IF(RES_hhdet_tes!E163=0,"",RES_hhdet_tes!E163/RES_hhdet_fec!E163)</f>
        <v>0.53266791820372128</v>
      </c>
      <c r="F163" s="45">
        <f>IF(RES_hhdet_tes!F163=0,"",RES_hhdet_tes!F163/RES_hhdet_fec!F163)</f>
        <v>0.53921415321564736</v>
      </c>
      <c r="G163" s="45">
        <f>IF(RES_hhdet_tes!G163=0,"",RES_hhdet_tes!G163/RES_hhdet_fec!G163)</f>
        <v>0.5454563702651315</v>
      </c>
      <c r="H163" s="45">
        <f>IF(RES_hhdet_tes!H163=0,"",RES_hhdet_tes!H163/RES_hhdet_fec!H163)</f>
        <v>0.55148107455389062</v>
      </c>
      <c r="I163" s="45">
        <f>IF(RES_hhdet_tes!I163=0,"",RES_hhdet_tes!I163/RES_hhdet_fec!I163)</f>
        <v>0.55399905732433685</v>
      </c>
      <c r="J163" s="45">
        <f>IF(RES_hhdet_tes!J163=0,"",RES_hhdet_tes!J163/RES_hhdet_fec!J163)</f>
        <v>0.55689535320040617</v>
      </c>
      <c r="K163" s="45">
        <f>IF(RES_hhdet_tes!K163=0,"",RES_hhdet_tes!K163/RES_hhdet_fec!K163)</f>
        <v>0.56115276799345892</v>
      </c>
      <c r="L163" s="45">
        <f>IF(RES_hhdet_tes!L163=0,"",RES_hhdet_tes!L163/RES_hhdet_fec!L163)</f>
        <v>0.56283539664452764</v>
      </c>
      <c r="M163" s="45">
        <f>IF(RES_hhdet_tes!M163=0,"",RES_hhdet_tes!M163/RES_hhdet_fec!M163)</f>
        <v>0.56657234791271416</v>
      </c>
      <c r="N163" s="45">
        <f>IF(RES_hhdet_tes!N163=0,"",RES_hhdet_tes!N163/RES_hhdet_fec!N163)</f>
        <v>0.57066642050421623</v>
      </c>
      <c r="O163" s="45">
        <f>IF(RES_hhdet_tes!O163=0,"",RES_hhdet_tes!O163/RES_hhdet_fec!O163)</f>
        <v>0.57730928283036931</v>
      </c>
      <c r="P163" s="45">
        <f>IF(RES_hhdet_tes!P163=0,"",RES_hhdet_tes!P163/RES_hhdet_fec!P163)</f>
        <v>0.58332289432886375</v>
      </c>
      <c r="Q163" s="45">
        <f>IF(RES_hhdet_tes!Q163=0,"",RES_hhdet_tes!Q163/RES_hhdet_fec!Q163)</f>
        <v>0.59101643005857474</v>
      </c>
      <c r="R163" s="45">
        <f>IF(RES_hhdet_tes!R163=0,"",RES_hhdet_tes!R163/RES_hhdet_fec!R163)</f>
        <v>0.60253147701087684</v>
      </c>
      <c r="S163" s="45">
        <f>IF(RES_hhdet_tes!S163=0,"",RES_hhdet_tes!S163/RES_hhdet_fec!S163)</f>
        <v>0.61775136449822499</v>
      </c>
      <c r="T163" s="45">
        <f>IF(RES_hhdet_tes!T163=0,"",RES_hhdet_tes!T163/RES_hhdet_fec!T163)</f>
        <v>0.63709852485294005</v>
      </c>
      <c r="U163" s="45">
        <f>IF(RES_hhdet_tes!U163=0,"",RES_hhdet_tes!U163/RES_hhdet_fec!U163)</f>
        <v>0.66333326333639231</v>
      </c>
      <c r="V163" s="45">
        <f>IF(RES_hhdet_tes!V163=0,"",RES_hhdet_tes!V163/RES_hhdet_fec!V163)</f>
        <v>0.68770798062079419</v>
      </c>
      <c r="W163" s="45">
        <f>IF(RES_hhdet_tes!W163=0,"",RES_hhdet_tes!W163/RES_hhdet_fec!W163)</f>
        <v>0.70216241988221895</v>
      </c>
      <c r="X163" s="45">
        <f>IF(RES_hhdet_tes!X163=0,"",RES_hhdet_tes!X163/RES_hhdet_fec!X163)</f>
        <v>0.71059133742288116</v>
      </c>
      <c r="Y163" s="45">
        <f>IF(RES_hhdet_tes!Y163=0,"",RES_hhdet_tes!Y163/RES_hhdet_fec!Y163)</f>
        <v>0.71449700211678213</v>
      </c>
      <c r="DA163" s="60" t="s">
        <v>2060</v>
      </c>
    </row>
    <row r="164" spans="1:105" ht="12.95" customHeight="1" x14ac:dyDescent="0.25">
      <c r="A164" s="121" t="s">
        <v>92</v>
      </c>
      <c r="B164" s="124">
        <f>IF(RES_hhdet_tes!B164=0,"",RES_hhdet_tes!B164/RES_hhdet_fec!B164)</f>
        <v>1.8018528038532919</v>
      </c>
      <c r="C164" s="124">
        <f>IF(RES_hhdet_tes!C164=0,"",RES_hhdet_tes!C164/RES_hhdet_fec!C164)</f>
        <v>1.860103755729354</v>
      </c>
      <c r="D164" s="124">
        <f>IF(RES_hhdet_tes!D164=0,"",RES_hhdet_tes!D164/RES_hhdet_fec!D164)</f>
        <v>2.0495541118553335</v>
      </c>
      <c r="E164" s="124">
        <f>IF(RES_hhdet_tes!E164=0,"",RES_hhdet_tes!E164/RES_hhdet_fec!E164)</f>
        <v>2.2482824398121468</v>
      </c>
      <c r="F164" s="124">
        <f>IF(RES_hhdet_tes!F164=0,"",RES_hhdet_tes!F164/RES_hhdet_fec!F164)</f>
        <v>2.4423410326076795</v>
      </c>
      <c r="G164" s="124">
        <f>IF(RES_hhdet_tes!G164=0,"",RES_hhdet_tes!G164/RES_hhdet_fec!G164)</f>
        <v>2.6795749893940037</v>
      </c>
      <c r="H164" s="124">
        <f>IF(RES_hhdet_tes!H164=0,"",RES_hhdet_tes!H164/RES_hhdet_fec!H164)</f>
        <v>2.8499015300019486</v>
      </c>
      <c r="I164" s="124">
        <f>IF(RES_hhdet_tes!I164=0,"",RES_hhdet_tes!I164/RES_hhdet_fec!I164)</f>
        <v>2.9052851129262063</v>
      </c>
      <c r="J164" s="124">
        <f>IF(RES_hhdet_tes!J164=0,"",RES_hhdet_tes!J164/RES_hhdet_fec!J164)</f>
        <v>2.9337924769815142</v>
      </c>
      <c r="K164" s="124">
        <f>IF(RES_hhdet_tes!K164=0,"",RES_hhdet_tes!K164/RES_hhdet_fec!K164)</f>
        <v>3.0000643057266418</v>
      </c>
      <c r="L164" s="124">
        <f>IF(RES_hhdet_tes!L164=0,"",RES_hhdet_tes!L164/RES_hhdet_fec!L164)</f>
        <v>3.0940946753895</v>
      </c>
      <c r="M164" s="124">
        <f>IF(RES_hhdet_tes!M164=0,"",RES_hhdet_tes!M164/RES_hhdet_fec!M164)</f>
        <v>3.2450365513663209</v>
      </c>
      <c r="N164" s="124">
        <f>IF(RES_hhdet_tes!N164=0,"",RES_hhdet_tes!N164/RES_hhdet_fec!N164)</f>
        <v>3.4086394425837185</v>
      </c>
      <c r="O164" s="124">
        <f>IF(RES_hhdet_tes!O164=0,"",RES_hhdet_tes!O164/RES_hhdet_fec!O164)</f>
        <v>3.6424239028936953</v>
      </c>
      <c r="P164" s="124">
        <f>IF(RES_hhdet_tes!P164=0,"",RES_hhdet_tes!P164/RES_hhdet_fec!P164)</f>
        <v>3.8347329690162368</v>
      </c>
      <c r="Q164" s="124">
        <f>IF(RES_hhdet_tes!Q164=0,"",RES_hhdet_tes!Q164/RES_hhdet_fec!Q164)</f>
        <v>3.9686208143524353</v>
      </c>
      <c r="R164" s="124">
        <f>IF(RES_hhdet_tes!R164=0,"",RES_hhdet_tes!R164/RES_hhdet_fec!R164)</f>
        <v>4.0923880152244143</v>
      </c>
      <c r="S164" s="124">
        <f>IF(RES_hhdet_tes!S164=0,"",RES_hhdet_tes!S164/RES_hhdet_fec!S164)</f>
        <v>4.2002589364380123</v>
      </c>
      <c r="T164" s="124">
        <f>IF(RES_hhdet_tes!T164=0,"",RES_hhdet_tes!T164/RES_hhdet_fec!T164)</f>
        <v>4.2748784034330329</v>
      </c>
      <c r="U164" s="124">
        <f>IF(RES_hhdet_tes!U164=0,"",RES_hhdet_tes!U164/RES_hhdet_fec!U164)</f>
        <v>4.3555297467059138</v>
      </c>
      <c r="V164" s="124">
        <f>IF(RES_hhdet_tes!V164=0,"",RES_hhdet_tes!V164/RES_hhdet_fec!V164)</f>
        <v>4.40218687608448</v>
      </c>
      <c r="W164" s="124">
        <f>IF(RES_hhdet_tes!W164=0,"",RES_hhdet_tes!W164/RES_hhdet_fec!W164)</f>
        <v>4.4315506574874997</v>
      </c>
      <c r="X164" s="124">
        <f>IF(RES_hhdet_tes!X164=0,"",RES_hhdet_tes!X164/RES_hhdet_fec!X164)</f>
        <v>4.4506726413198958</v>
      </c>
      <c r="Y164" s="124">
        <f>IF(RES_hhdet_tes!Y164=0,"",RES_hhdet_tes!Y164/RES_hhdet_fec!Y164)</f>
        <v>4.4667172226145642</v>
      </c>
      <c r="DA164" s="130" t="s">
        <v>2061</v>
      </c>
    </row>
    <row r="165" spans="1:105" ht="12" customHeight="1" x14ac:dyDescent="0.25">
      <c r="A165" s="97" t="s">
        <v>53</v>
      </c>
      <c r="B165" s="111">
        <f>IF(RES_hhdet_tes!B165=0,"",RES_hhdet_tes!B165/RES_hhdet_fec!B165)</f>
        <v>1.8018528038532919</v>
      </c>
      <c r="C165" s="111">
        <f>IF(RES_hhdet_tes!C165=0,"",RES_hhdet_tes!C165/RES_hhdet_fec!C165)</f>
        <v>1.860103755729354</v>
      </c>
      <c r="D165" s="111">
        <f>IF(RES_hhdet_tes!D165=0,"",RES_hhdet_tes!D165/RES_hhdet_fec!D165)</f>
        <v>2.0495541118553335</v>
      </c>
      <c r="E165" s="111">
        <f>IF(RES_hhdet_tes!E165=0,"",RES_hhdet_tes!E165/RES_hhdet_fec!E165)</f>
        <v>2.2482824398121468</v>
      </c>
      <c r="F165" s="111">
        <f>IF(RES_hhdet_tes!F165=0,"",RES_hhdet_tes!F165/RES_hhdet_fec!F165)</f>
        <v>2.4423410326076795</v>
      </c>
      <c r="G165" s="111">
        <f>IF(RES_hhdet_tes!G165=0,"",RES_hhdet_tes!G165/RES_hhdet_fec!G165)</f>
        <v>2.6795749893940037</v>
      </c>
      <c r="H165" s="111">
        <f>IF(RES_hhdet_tes!H165=0,"",RES_hhdet_tes!H165/RES_hhdet_fec!H165)</f>
        <v>2.8499015300019486</v>
      </c>
      <c r="I165" s="111">
        <f>IF(RES_hhdet_tes!I165=0,"",RES_hhdet_tes!I165/RES_hhdet_fec!I165)</f>
        <v>2.9052851129262063</v>
      </c>
      <c r="J165" s="111">
        <f>IF(RES_hhdet_tes!J165=0,"",RES_hhdet_tes!J165/RES_hhdet_fec!J165)</f>
        <v>2.9337924769815142</v>
      </c>
      <c r="K165" s="111">
        <f>IF(RES_hhdet_tes!K165=0,"",RES_hhdet_tes!K165/RES_hhdet_fec!K165)</f>
        <v>3.0000643057266418</v>
      </c>
      <c r="L165" s="111">
        <f>IF(RES_hhdet_tes!L165=0,"",RES_hhdet_tes!L165/RES_hhdet_fec!L165)</f>
        <v>3.0940946753895</v>
      </c>
      <c r="M165" s="111">
        <f>IF(RES_hhdet_tes!M165=0,"",RES_hhdet_tes!M165/RES_hhdet_fec!M165)</f>
        <v>3.2450365513663209</v>
      </c>
      <c r="N165" s="111">
        <f>IF(RES_hhdet_tes!N165=0,"",RES_hhdet_tes!N165/RES_hhdet_fec!N165)</f>
        <v>3.4086394425837185</v>
      </c>
      <c r="O165" s="111">
        <f>IF(RES_hhdet_tes!O165=0,"",RES_hhdet_tes!O165/RES_hhdet_fec!O165)</f>
        <v>3.6424239028936953</v>
      </c>
      <c r="P165" s="111">
        <f>IF(RES_hhdet_tes!P165=0,"",RES_hhdet_tes!P165/RES_hhdet_fec!P165)</f>
        <v>3.8347329690162368</v>
      </c>
      <c r="Q165" s="111">
        <f>IF(RES_hhdet_tes!Q165=0,"",RES_hhdet_tes!Q165/RES_hhdet_fec!Q165)</f>
        <v>3.9686208143524353</v>
      </c>
      <c r="R165" s="111">
        <f>IF(RES_hhdet_tes!R165=0,"",RES_hhdet_tes!R165/RES_hhdet_fec!R165)</f>
        <v>4.0923880152244143</v>
      </c>
      <c r="S165" s="111">
        <f>IF(RES_hhdet_tes!S165=0,"",RES_hhdet_tes!S165/RES_hhdet_fec!S165)</f>
        <v>4.2002589364380123</v>
      </c>
      <c r="T165" s="111">
        <f>IF(RES_hhdet_tes!T165=0,"",RES_hhdet_tes!T165/RES_hhdet_fec!T165)</f>
        <v>4.2748784034330329</v>
      </c>
      <c r="U165" s="111">
        <f>IF(RES_hhdet_tes!U165=0,"",RES_hhdet_tes!U165/RES_hhdet_fec!U165)</f>
        <v>4.3555297467059138</v>
      </c>
      <c r="V165" s="111">
        <f>IF(RES_hhdet_tes!V165=0,"",RES_hhdet_tes!V165/RES_hhdet_fec!V165)</f>
        <v>4.40218687608448</v>
      </c>
      <c r="W165" s="111">
        <f>IF(RES_hhdet_tes!W165=0,"",RES_hhdet_tes!W165/RES_hhdet_fec!W165)</f>
        <v>4.4315506574874997</v>
      </c>
      <c r="X165" s="111">
        <f>IF(RES_hhdet_tes!X165=0,"",RES_hhdet_tes!X165/RES_hhdet_fec!X165)</f>
        <v>4.4506726413198958</v>
      </c>
      <c r="Y165" s="111">
        <f>IF(RES_hhdet_tes!Y165=0,"",RES_hhdet_tes!Y165/RES_hhdet_fec!Y165)</f>
        <v>4.4667172226145642</v>
      </c>
      <c r="DA165" s="63" t="s">
        <v>2062</v>
      </c>
    </row>
    <row r="166" spans="1:105" ht="12" customHeight="1" x14ac:dyDescent="0.25">
      <c r="A166" s="121" t="s">
        <v>55</v>
      </c>
      <c r="B166" s="124">
        <f>IF(RES_hhdet_tes!B166=0,"",RES_hhdet_tes!B166/RES_hhdet_fec!B166)</f>
        <v>0.79984147620305757</v>
      </c>
      <c r="C166" s="124">
        <f>IF(RES_hhdet_tes!C166=0,"",RES_hhdet_tes!C166/RES_hhdet_fec!C166)</f>
        <v>0.81053942345625973</v>
      </c>
      <c r="D166" s="124">
        <f>IF(RES_hhdet_tes!D166=0,"",RES_hhdet_tes!D166/RES_hhdet_fec!D166)</f>
        <v>0.7794374137491743</v>
      </c>
      <c r="E166" s="124">
        <f>IF(RES_hhdet_tes!E166=0,"",RES_hhdet_tes!E166/RES_hhdet_fec!E166)</f>
        <v>0.75559838470834528</v>
      </c>
      <c r="F166" s="124">
        <f>IF(RES_hhdet_tes!F166=0,"",RES_hhdet_tes!F166/RES_hhdet_fec!F166)</f>
        <v>0.76805397553752885</v>
      </c>
      <c r="G166" s="124">
        <f>IF(RES_hhdet_tes!G166=0,"",RES_hhdet_tes!G166/RES_hhdet_fec!G166)</f>
        <v>0.74350425034592049</v>
      </c>
      <c r="H166" s="124">
        <f>IF(RES_hhdet_tes!H166=0,"",RES_hhdet_tes!H166/RES_hhdet_fec!H166)</f>
        <v>0.75770958853899284</v>
      </c>
      <c r="I166" s="124">
        <f>IF(RES_hhdet_tes!I166=0,"",RES_hhdet_tes!I166/RES_hhdet_fec!I166)</f>
        <v>0.78818652132282085</v>
      </c>
      <c r="J166" s="124">
        <f>IF(RES_hhdet_tes!J166=0,"",RES_hhdet_tes!J166/RES_hhdet_fec!J166)</f>
        <v>0.79345306113324943</v>
      </c>
      <c r="K166" s="124">
        <f>IF(RES_hhdet_tes!K166=0,"",RES_hhdet_tes!K166/RES_hhdet_fec!K166)</f>
        <v>0.79632562394473505</v>
      </c>
      <c r="L166" s="124">
        <f>IF(RES_hhdet_tes!L166=0,"",RES_hhdet_tes!L166/RES_hhdet_fec!L166)</f>
        <v>0.81239551180061986</v>
      </c>
      <c r="M166" s="124">
        <f>IF(RES_hhdet_tes!M166=0,"",RES_hhdet_tes!M166/RES_hhdet_fec!M166)</f>
        <v>0.81499644440411978</v>
      </c>
      <c r="N166" s="124">
        <f>IF(RES_hhdet_tes!N166=0,"",RES_hhdet_tes!N166/RES_hhdet_fec!N166)</f>
        <v>0.85270306758619241</v>
      </c>
      <c r="O166" s="124">
        <f>IF(RES_hhdet_tes!O166=0,"",RES_hhdet_tes!O166/RES_hhdet_fec!O166)</f>
        <v>0.91799886593656954</v>
      </c>
      <c r="P166" s="124">
        <f>IF(RES_hhdet_tes!P166=0,"",RES_hhdet_tes!P166/RES_hhdet_fec!P166)</f>
        <v>0.9293113593450516</v>
      </c>
      <c r="Q166" s="124">
        <f>IF(RES_hhdet_tes!Q166=0,"",RES_hhdet_tes!Q166/RES_hhdet_fec!Q166)</f>
        <v>0.91559609361127747</v>
      </c>
      <c r="R166" s="124">
        <f>IF(RES_hhdet_tes!R166=0,"",RES_hhdet_tes!R166/RES_hhdet_fec!R166)</f>
        <v>0.9093678916154212</v>
      </c>
      <c r="S166" s="124">
        <f>IF(RES_hhdet_tes!S166=0,"",RES_hhdet_tes!S166/RES_hhdet_fec!S166)</f>
        <v>0.89185099899527998</v>
      </c>
      <c r="T166" s="124">
        <f>IF(RES_hhdet_tes!T166=0,"",RES_hhdet_tes!T166/RES_hhdet_fec!T166)</f>
        <v>0.91262302620657199</v>
      </c>
      <c r="U166" s="124">
        <f>IF(RES_hhdet_tes!U166=0,"",RES_hhdet_tes!U166/RES_hhdet_fec!U166)</f>
        <v>0.92826559937484932</v>
      </c>
      <c r="V166" s="124">
        <f>IF(RES_hhdet_tes!V166=0,"",RES_hhdet_tes!V166/RES_hhdet_fec!V166)</f>
        <v>0.92694949338935739</v>
      </c>
      <c r="W166" s="124">
        <f>IF(RES_hhdet_tes!W166=0,"",RES_hhdet_tes!W166/RES_hhdet_fec!W166)</f>
        <v>0.92964019742217807</v>
      </c>
      <c r="X166" s="124">
        <f>IF(RES_hhdet_tes!X166=0,"",RES_hhdet_tes!X166/RES_hhdet_fec!X166)</f>
        <v>0.93779477332706307</v>
      </c>
      <c r="Y166" s="124">
        <f>IF(RES_hhdet_tes!Y166=0,"",RES_hhdet_tes!Y166/RES_hhdet_fec!Y166)</f>
        <v>0.95263897176280177</v>
      </c>
      <c r="DA166" s="130" t="s">
        <v>2063</v>
      </c>
    </row>
    <row r="167" spans="1:105" ht="12" customHeight="1" x14ac:dyDescent="0.25">
      <c r="A167" s="97" t="s">
        <v>124</v>
      </c>
      <c r="B167" s="111">
        <f>IF(RES_hhdet_tes!B167=0,"",RES_hhdet_tes!B167/RES_hhdet_fec!B167)</f>
        <v>0.41569897284856316</v>
      </c>
      <c r="C167" s="111">
        <f>IF(RES_hhdet_tes!C167=0,"",RES_hhdet_tes!C167/RES_hhdet_fec!C167)</f>
        <v>0.41971539684282805</v>
      </c>
      <c r="D167" s="111">
        <f>IF(RES_hhdet_tes!D167=0,"",RES_hhdet_tes!D167/RES_hhdet_fec!D167)</f>
        <v>0.42332829309215325</v>
      </c>
      <c r="E167" s="111">
        <f>IF(RES_hhdet_tes!E167=0,"",RES_hhdet_tes!E167/RES_hhdet_fec!E167)</f>
        <v>0.42681884062650682</v>
      </c>
      <c r="F167" s="111">
        <f>IF(RES_hhdet_tes!F167=0,"",RES_hhdet_tes!F167/RES_hhdet_fec!F167)</f>
        <v>0.4304337818657889</v>
      </c>
      <c r="G167" s="111">
        <f>IF(RES_hhdet_tes!G167=0,"",RES_hhdet_tes!G167/RES_hhdet_fec!G167)</f>
        <v>0.43451540292913449</v>
      </c>
      <c r="H167" s="111">
        <f>IF(RES_hhdet_tes!H167=0,"",RES_hhdet_tes!H167/RES_hhdet_fec!H167)</f>
        <v>0.43951628087127242</v>
      </c>
      <c r="I167" s="111">
        <f>IF(RES_hhdet_tes!I167=0,"",RES_hhdet_tes!I167/RES_hhdet_fec!I167)</f>
        <v>0.4412061094856391</v>
      </c>
      <c r="J167" s="111">
        <f>IF(RES_hhdet_tes!J167=0,"",RES_hhdet_tes!J167/RES_hhdet_fec!J167)</f>
        <v>0.44265521838378091</v>
      </c>
      <c r="K167" s="111">
        <f>IF(RES_hhdet_tes!K167=0,"",RES_hhdet_tes!K167/RES_hhdet_fec!K167)</f>
        <v>0.44569548105289214</v>
      </c>
      <c r="L167" s="111">
        <f>IF(RES_hhdet_tes!L167=0,"",RES_hhdet_tes!L167/RES_hhdet_fec!L167)</f>
        <v>0.44814256464804098</v>
      </c>
      <c r="M167" s="111">
        <f>IF(RES_hhdet_tes!M167=0,"",RES_hhdet_tes!M167/RES_hhdet_fec!M167)</f>
        <v>0.45371568042512433</v>
      </c>
      <c r="N167" s="111">
        <f>IF(RES_hhdet_tes!N167=0,"",RES_hhdet_tes!N167/RES_hhdet_fec!N167)</f>
        <v>0.46210976398112164</v>
      </c>
      <c r="O167" s="111">
        <f>IF(RES_hhdet_tes!O167=0,"",RES_hhdet_tes!O167/RES_hhdet_fec!O167)</f>
        <v>0.47160815548614071</v>
      </c>
      <c r="P167" s="111">
        <f>IF(RES_hhdet_tes!P167=0,"",RES_hhdet_tes!P167/RES_hhdet_fec!P167)</f>
        <v>0.49180071386035756</v>
      </c>
      <c r="Q167" s="111">
        <f>IF(RES_hhdet_tes!Q167=0,"",RES_hhdet_tes!Q167/RES_hhdet_fec!Q167)</f>
        <v>0.51094605809145477</v>
      </c>
      <c r="R167" s="111">
        <f>IF(RES_hhdet_tes!R167=0,"",RES_hhdet_tes!R167/RES_hhdet_fec!R167)</f>
        <v>0.53295224670944075</v>
      </c>
      <c r="S167" s="111">
        <f>IF(RES_hhdet_tes!S167=0,"",RES_hhdet_tes!S167/RES_hhdet_fec!S167)</f>
        <v>0.55475771522265249</v>
      </c>
      <c r="T167" s="111">
        <f>IF(RES_hhdet_tes!T167=0,"",RES_hhdet_tes!T167/RES_hhdet_fec!T167)</f>
        <v>0.57503788630234565</v>
      </c>
      <c r="U167" s="111">
        <f>IF(RES_hhdet_tes!U167=0,"",RES_hhdet_tes!U167/RES_hhdet_fec!U167)</f>
        <v>0.60408634070455258</v>
      </c>
      <c r="V167" s="111">
        <f>IF(RES_hhdet_tes!V167=0,"",RES_hhdet_tes!V167/RES_hhdet_fec!V167)</f>
        <v>0.62513162086433371</v>
      </c>
      <c r="W167" s="111">
        <f>IF(RES_hhdet_tes!W167=0,"",RES_hhdet_tes!W167/RES_hhdet_fec!W167)</f>
        <v>0.6372329243818281</v>
      </c>
      <c r="X167" s="111">
        <f>IF(RES_hhdet_tes!X167=0,"",RES_hhdet_tes!X167/RES_hhdet_fec!X167)</f>
        <v>0.64669405316479378</v>
      </c>
      <c r="Y167" s="111">
        <f>IF(RES_hhdet_tes!Y167=0,"",RES_hhdet_tes!Y167/RES_hhdet_fec!Y167)</f>
        <v>0.6527975549834315</v>
      </c>
      <c r="DA167" s="63" t="s">
        <v>2064</v>
      </c>
    </row>
    <row r="168" spans="1:105" ht="12" customHeight="1" x14ac:dyDescent="0.25">
      <c r="A168" s="97" t="s">
        <v>123</v>
      </c>
      <c r="B168" s="111">
        <f>IF(RES_hhdet_tes!B168=0,"",RES_hhdet_tes!B168/RES_hhdet_fec!B168)</f>
        <v>0.83482834390661242</v>
      </c>
      <c r="C168" s="111">
        <f>IF(RES_hhdet_tes!C168=0,"",RES_hhdet_tes!C168/RES_hhdet_fec!C168)</f>
        <v>0.84258134531891027</v>
      </c>
      <c r="D168" s="111">
        <f>IF(RES_hhdet_tes!D168=0,"",RES_hhdet_tes!D168/RES_hhdet_fec!D168)</f>
        <v>0.75593624719581343</v>
      </c>
      <c r="E168" s="111">
        <f>IF(RES_hhdet_tes!E168=0,"",RES_hhdet_tes!E168/RES_hhdet_fec!E168)</f>
        <v>0.71896255305732493</v>
      </c>
      <c r="F168" s="111">
        <f>IF(RES_hhdet_tes!F168=0,"",RES_hhdet_tes!F168/RES_hhdet_fec!F168)</f>
        <v>0.74740572479928102</v>
      </c>
      <c r="G168" s="111">
        <f>IF(RES_hhdet_tes!G168=0,"",RES_hhdet_tes!G168/RES_hhdet_fec!G168)</f>
        <v>0.72103357827646331</v>
      </c>
      <c r="H168" s="111">
        <f>IF(RES_hhdet_tes!H168=0,"",RES_hhdet_tes!H168/RES_hhdet_fec!H168)</f>
        <v>0.75415283292852608</v>
      </c>
      <c r="I168" s="111">
        <f>IF(RES_hhdet_tes!I168=0,"",RES_hhdet_tes!I168/RES_hhdet_fec!I168)</f>
        <v>0.79706331422756616</v>
      </c>
      <c r="J168" s="111">
        <f>IF(RES_hhdet_tes!J168=0,"",RES_hhdet_tes!J168/RES_hhdet_fec!J168)</f>
        <v>0.79725360292614944</v>
      </c>
      <c r="K168" s="111">
        <f>IF(RES_hhdet_tes!K168=0,"",RES_hhdet_tes!K168/RES_hhdet_fec!K168)</f>
        <v>0.79967052414425288</v>
      </c>
      <c r="L168" s="111">
        <f>IF(RES_hhdet_tes!L168=0,"",RES_hhdet_tes!L168/RES_hhdet_fec!L168)</f>
        <v>0.82217813662622397</v>
      </c>
      <c r="M168" s="111">
        <f>IF(RES_hhdet_tes!M168=0,"",RES_hhdet_tes!M168/RES_hhdet_fec!M168)</f>
        <v>0.82379754928137461</v>
      </c>
      <c r="N168" s="111">
        <f>IF(RES_hhdet_tes!N168=0,"",RES_hhdet_tes!N168/RES_hhdet_fec!N168)</f>
        <v>0.88104764251640022</v>
      </c>
      <c r="O168" s="111">
        <f>IF(RES_hhdet_tes!O168=0,"",RES_hhdet_tes!O168/RES_hhdet_fec!O168)</f>
        <v>0.92889937568496594</v>
      </c>
      <c r="P168" s="111">
        <f>IF(RES_hhdet_tes!P168=0,"",RES_hhdet_tes!P168/RES_hhdet_fec!P168)</f>
        <v>0.93279342223004924</v>
      </c>
      <c r="Q168" s="111">
        <f>IF(RES_hhdet_tes!Q168=0,"",RES_hhdet_tes!Q168/RES_hhdet_fec!Q168)</f>
        <v>0.82304019837377995</v>
      </c>
      <c r="R168" s="111">
        <f>IF(RES_hhdet_tes!R168=0,"",RES_hhdet_tes!R168/RES_hhdet_fec!R168)</f>
        <v>0.79787398713942248</v>
      </c>
      <c r="S168" s="111">
        <f>IF(RES_hhdet_tes!S168=0,"",RES_hhdet_tes!S168/RES_hhdet_fec!S168)</f>
        <v>0.76484418456848369</v>
      </c>
      <c r="T168" s="111">
        <f>IF(RES_hhdet_tes!T168=0,"",RES_hhdet_tes!T168/RES_hhdet_fec!T168)</f>
        <v>0.82945488904370812</v>
      </c>
      <c r="U168" s="111">
        <f>IF(RES_hhdet_tes!U168=0,"",RES_hhdet_tes!U168/RES_hhdet_fec!U168)</f>
        <v>0.93249037983610394</v>
      </c>
      <c r="V168" s="111">
        <f>IF(RES_hhdet_tes!V168=0,"",RES_hhdet_tes!V168/RES_hhdet_fec!V168)</f>
        <v>0.97307908926806153</v>
      </c>
      <c r="W168" s="111">
        <f>IF(RES_hhdet_tes!W168=0,"",RES_hhdet_tes!W168/RES_hhdet_fec!W168)</f>
        <v>0.95550853076367448</v>
      </c>
      <c r="X168" s="111">
        <f>IF(RES_hhdet_tes!X168=0,"",RES_hhdet_tes!X168/RES_hhdet_fec!X168)</f>
        <v>0.96392674887153329</v>
      </c>
      <c r="Y168" s="111">
        <f>IF(RES_hhdet_tes!Y168=0,"",RES_hhdet_tes!Y168/RES_hhdet_fec!Y168)</f>
        <v>0.97909635624739499</v>
      </c>
      <c r="DA168" s="63" t="s">
        <v>2065</v>
      </c>
    </row>
    <row r="169" spans="1:105" ht="12" customHeight="1" x14ac:dyDescent="0.25">
      <c r="A169" s="100" t="s">
        <v>50</v>
      </c>
      <c r="B169" s="112">
        <f>IF(RES_hhdet_tes!B169=0,"",RES_hhdet_tes!B169/RES_hhdet_fec!B169)</f>
        <v>0.41569897284856322</v>
      </c>
      <c r="C169" s="112">
        <f>IF(RES_hhdet_tes!C169=0,"",RES_hhdet_tes!C169/RES_hhdet_fec!C169)</f>
        <v>0.42163986833209893</v>
      </c>
      <c r="D169" s="112">
        <f>IF(RES_hhdet_tes!D169=0,"",RES_hhdet_tes!D169/RES_hhdet_fec!D169)</f>
        <v>0.42252379993303946</v>
      </c>
      <c r="E169" s="112">
        <f>IF(RES_hhdet_tes!E169=0,"",RES_hhdet_tes!E169/RES_hhdet_fec!E169)</f>
        <v>0.42348977947120492</v>
      </c>
      <c r="F169" s="112">
        <f>IF(RES_hhdet_tes!F169=0,"",RES_hhdet_tes!F169/RES_hhdet_fec!F169)</f>
        <v>0.42508375529532355</v>
      </c>
      <c r="G169" s="112">
        <f>IF(RES_hhdet_tes!G169=0,"",RES_hhdet_tes!G169/RES_hhdet_fec!G169)</f>
        <v>0.42653761681078428</v>
      </c>
      <c r="H169" s="112">
        <f>IF(RES_hhdet_tes!H169=0,"",RES_hhdet_tes!H169/RES_hhdet_fec!H169)</f>
        <v>0.43958862608074717</v>
      </c>
      <c r="I169" s="112">
        <f>IF(RES_hhdet_tes!I169=0,"",RES_hhdet_tes!I169/RES_hhdet_fec!I169)</f>
        <v>0.44321973313996271</v>
      </c>
      <c r="J169" s="112">
        <f>IF(RES_hhdet_tes!J169=0,"",RES_hhdet_tes!J169/RES_hhdet_fec!J169)</f>
        <v>0.44580621781285001</v>
      </c>
      <c r="K169" s="112">
        <f>IF(RES_hhdet_tes!K169=0,"",RES_hhdet_tes!K169/RES_hhdet_fec!K169)</f>
        <v>0.44903525450857817</v>
      </c>
      <c r="L169" s="112">
        <f>IF(RES_hhdet_tes!L169=0,"",RES_hhdet_tes!L169/RES_hhdet_fec!L169)</f>
        <v>0.44983330329194543</v>
      </c>
      <c r="M169" s="112">
        <f>IF(RES_hhdet_tes!M169=0,"",RES_hhdet_tes!M169/RES_hhdet_fec!M169)</f>
        <v>0.45014894406579248</v>
      </c>
      <c r="N169" s="112">
        <f>IF(RES_hhdet_tes!N169=0,"",RES_hhdet_tes!N169/RES_hhdet_fec!N169)</f>
        <v>0.46371663485019132</v>
      </c>
      <c r="O169" s="112">
        <f>IF(RES_hhdet_tes!O169=0,"",RES_hhdet_tes!O169/RES_hhdet_fec!O169)</f>
        <v>0.50614231915384211</v>
      </c>
      <c r="P169" s="112">
        <f>IF(RES_hhdet_tes!P169=0,"",RES_hhdet_tes!P169/RES_hhdet_fec!P169)</f>
        <v>0.52641647405188463</v>
      </c>
      <c r="Q169" s="112">
        <f>IF(RES_hhdet_tes!Q169=0,"",RES_hhdet_tes!Q169/RES_hhdet_fec!Q169)</f>
        <v>0.52866198665027042</v>
      </c>
      <c r="R169" s="112">
        <f>IF(RES_hhdet_tes!R169=0,"",RES_hhdet_tes!R169/RES_hhdet_fec!R169)</f>
        <v>0.53030558171827258</v>
      </c>
      <c r="S169" s="112">
        <f>IF(RES_hhdet_tes!S169=0,"",RES_hhdet_tes!S169/RES_hhdet_fec!S169)</f>
        <v>0.53169870493039439</v>
      </c>
      <c r="T169" s="112">
        <f>IF(RES_hhdet_tes!T169=0,"",RES_hhdet_tes!T169/RES_hhdet_fec!T169)</f>
        <v>0.5327422377074178</v>
      </c>
      <c r="U169" s="112">
        <f>IF(RES_hhdet_tes!U169=0,"",RES_hhdet_tes!U169/RES_hhdet_fec!U169)</f>
        <v>0.53378441101408824</v>
      </c>
      <c r="V169" s="112">
        <f>IF(RES_hhdet_tes!V169=0,"",RES_hhdet_tes!V169/RES_hhdet_fec!V169)</f>
        <v>0.56698166116094328</v>
      </c>
      <c r="W169" s="112">
        <f>IF(RES_hhdet_tes!W169=0,"",RES_hhdet_tes!W169/RES_hhdet_fec!W169)</f>
        <v>0.63618383272732237</v>
      </c>
      <c r="X169" s="112">
        <f>IF(RES_hhdet_tes!X169=0,"",RES_hhdet_tes!X169/RES_hhdet_fec!X169)</f>
        <v>0.66502874422447689</v>
      </c>
      <c r="Y169" s="112">
        <f>IF(RES_hhdet_tes!Y169=0,"",RES_hhdet_tes!Y169/RES_hhdet_fec!Y169)</f>
        <v>0.66588473726962738</v>
      </c>
      <c r="DA169" s="131" t="s">
        <v>2066</v>
      </c>
    </row>
    <row r="170" spans="1:105" ht="12" customHeight="1" x14ac:dyDescent="0.25">
      <c r="A170" s="103" t="s">
        <v>52</v>
      </c>
      <c r="B170" s="113">
        <f>IF(RES_hhdet_tes!B170=0,"",RES_hhdet_tes!B170/RES_hhdet_fec!B170)</f>
        <v>1</v>
      </c>
      <c r="C170" s="113">
        <f>IF(RES_hhdet_tes!C170=0,"",RES_hhdet_tes!C170/RES_hhdet_fec!C170)</f>
        <v>1</v>
      </c>
      <c r="D170" s="113">
        <f>IF(RES_hhdet_tes!D170=0,"",RES_hhdet_tes!D170/RES_hhdet_fec!D170)</f>
        <v>1</v>
      </c>
      <c r="E170" s="113">
        <f>IF(RES_hhdet_tes!E170=0,"",RES_hhdet_tes!E170/RES_hhdet_fec!E170)</f>
        <v>1</v>
      </c>
      <c r="F170" s="113">
        <f>IF(RES_hhdet_tes!F170=0,"",RES_hhdet_tes!F170/RES_hhdet_fec!F170)</f>
        <v>1</v>
      </c>
      <c r="G170" s="113">
        <f>IF(RES_hhdet_tes!G170=0,"",RES_hhdet_tes!G170/RES_hhdet_fec!G170)</f>
        <v>1</v>
      </c>
      <c r="H170" s="113">
        <f>IF(RES_hhdet_tes!H170=0,"",RES_hhdet_tes!H170/RES_hhdet_fec!H170)</f>
        <v>1</v>
      </c>
      <c r="I170" s="113">
        <f>IF(RES_hhdet_tes!I170=0,"",RES_hhdet_tes!I170/RES_hhdet_fec!I170)</f>
        <v>1</v>
      </c>
      <c r="J170" s="113">
        <f>IF(RES_hhdet_tes!J170=0,"",RES_hhdet_tes!J170/RES_hhdet_fec!J170)</f>
        <v>1</v>
      </c>
      <c r="K170" s="113">
        <f>IF(RES_hhdet_tes!K170=0,"",RES_hhdet_tes!K170/RES_hhdet_fec!K170)</f>
        <v>1</v>
      </c>
      <c r="L170" s="113">
        <f>IF(RES_hhdet_tes!L170=0,"",RES_hhdet_tes!L170/RES_hhdet_fec!L170)</f>
        <v>1</v>
      </c>
      <c r="M170" s="113">
        <f>IF(RES_hhdet_tes!M170=0,"",RES_hhdet_tes!M170/RES_hhdet_fec!M170)</f>
        <v>1</v>
      </c>
      <c r="N170" s="113">
        <f>IF(RES_hhdet_tes!N170=0,"",RES_hhdet_tes!N170/RES_hhdet_fec!N170)</f>
        <v>1</v>
      </c>
      <c r="O170" s="113">
        <f>IF(RES_hhdet_tes!O170=0,"",RES_hhdet_tes!O170/RES_hhdet_fec!O170)</f>
        <v>1</v>
      </c>
      <c r="P170" s="113">
        <f>IF(RES_hhdet_tes!P170=0,"",RES_hhdet_tes!P170/RES_hhdet_fec!P170)</f>
        <v>1</v>
      </c>
      <c r="Q170" s="113">
        <f>IF(RES_hhdet_tes!Q170=0,"",RES_hhdet_tes!Q170/RES_hhdet_fec!Q170)</f>
        <v>1</v>
      </c>
      <c r="R170" s="113">
        <f>IF(RES_hhdet_tes!R170=0,"",RES_hhdet_tes!R170/RES_hhdet_fec!R170)</f>
        <v>1</v>
      </c>
      <c r="S170" s="113">
        <f>IF(RES_hhdet_tes!S170=0,"",RES_hhdet_tes!S170/RES_hhdet_fec!S170)</f>
        <v>1</v>
      </c>
      <c r="T170" s="113">
        <f>IF(RES_hhdet_tes!T170=0,"",RES_hhdet_tes!T170/RES_hhdet_fec!T170)</f>
        <v>1</v>
      </c>
      <c r="U170" s="113">
        <f>IF(RES_hhdet_tes!U170=0,"",RES_hhdet_tes!U170/RES_hhdet_fec!U170)</f>
        <v>1</v>
      </c>
      <c r="V170" s="113">
        <f>IF(RES_hhdet_tes!V170=0,"",RES_hhdet_tes!V170/RES_hhdet_fec!V170)</f>
        <v>1</v>
      </c>
      <c r="W170" s="113">
        <f>IF(RES_hhdet_tes!W170=0,"",RES_hhdet_tes!W170/RES_hhdet_fec!W170)</f>
        <v>1</v>
      </c>
      <c r="X170" s="113">
        <f>IF(RES_hhdet_tes!X170=0,"",RES_hhdet_tes!X170/RES_hhdet_fec!X170)</f>
        <v>1</v>
      </c>
      <c r="Y170" s="113">
        <f>IF(RES_hhdet_tes!Y170=0,"",RES_hhdet_tes!Y170/RES_hhdet_fec!Y170)</f>
        <v>1</v>
      </c>
      <c r="DA170" s="132" t="s">
        <v>2067</v>
      </c>
    </row>
    <row r="171" spans="1:105" ht="12" customHeight="1" x14ac:dyDescent="0.25">
      <c r="A171" s="106" t="s">
        <v>122</v>
      </c>
      <c r="B171" s="112">
        <f>IF(RES_hhdet_tes!B171=0,"",RES_hhdet_tes!B171/RES_hhdet_fec!B171)</f>
        <v>0.46896418226790826</v>
      </c>
      <c r="C171" s="112">
        <f>IF(RES_hhdet_tes!C171=0,"",RES_hhdet_tes!C171/RES_hhdet_fec!C171)</f>
        <v>0.47719252274030671</v>
      </c>
      <c r="D171" s="112">
        <f>IF(RES_hhdet_tes!D171=0,"",RES_hhdet_tes!D171/RES_hhdet_fec!D171)</f>
        <v>0.47777089040971099</v>
      </c>
      <c r="E171" s="112">
        <f>IF(RES_hhdet_tes!E171=0,"",RES_hhdet_tes!E171/RES_hhdet_fec!E171)</f>
        <v>0.47880885969908443</v>
      </c>
      <c r="F171" s="112">
        <f>IF(RES_hhdet_tes!F171=0,"",RES_hhdet_tes!F171/RES_hhdet_fec!F171)</f>
        <v>0.48012419195975808</v>
      </c>
      <c r="G171" s="112">
        <f>IF(RES_hhdet_tes!G171=0,"",RES_hhdet_tes!G171/RES_hhdet_fec!G171)</f>
        <v>0.48090420521599969</v>
      </c>
      <c r="H171" s="112">
        <f>IF(RES_hhdet_tes!H171=0,"",RES_hhdet_tes!H171/RES_hhdet_fec!H171)</f>
        <v>0.49054836875958852</v>
      </c>
      <c r="I171" s="112">
        <f>IF(RES_hhdet_tes!I171=0,"",RES_hhdet_tes!I171/RES_hhdet_fec!I171)</f>
        <v>0.49156024684916133</v>
      </c>
      <c r="J171" s="112">
        <f>IF(RES_hhdet_tes!J171=0,"",RES_hhdet_tes!J171/RES_hhdet_fec!J171)</f>
        <v>0.49224324390371821</v>
      </c>
      <c r="K171" s="112">
        <f>IF(RES_hhdet_tes!K171=0,"",RES_hhdet_tes!K171/RES_hhdet_fec!K171)</f>
        <v>0.49367835892465234</v>
      </c>
      <c r="L171" s="112">
        <f>IF(RES_hhdet_tes!L171=0,"",RES_hhdet_tes!L171/RES_hhdet_fec!L171)</f>
        <v>0.49371022343970566</v>
      </c>
      <c r="M171" s="112">
        <f>IF(RES_hhdet_tes!M171=0,"",RES_hhdet_tes!M171/RES_hhdet_fec!M171)</f>
        <v>0.49377669253856821</v>
      </c>
      <c r="N171" s="112">
        <f>IF(RES_hhdet_tes!N171=0,"",RES_hhdet_tes!N171/RES_hhdet_fec!N171)</f>
        <v>0.49391656079716106</v>
      </c>
      <c r="O171" s="112">
        <f>IF(RES_hhdet_tes!O171=0,"",RES_hhdet_tes!O171/RES_hhdet_fec!O171)</f>
        <v>0.53530985027036571</v>
      </c>
      <c r="P171" s="112">
        <f>IF(RES_hhdet_tes!P171=0,"",RES_hhdet_tes!P171/RES_hhdet_fec!P171)</f>
        <v>0.54539796409961749</v>
      </c>
      <c r="Q171" s="112">
        <f>IF(RES_hhdet_tes!Q171=0,"",RES_hhdet_tes!Q171/RES_hhdet_fec!Q171)</f>
        <v>0.54545621817624734</v>
      </c>
      <c r="R171" s="112">
        <f>IF(RES_hhdet_tes!R171=0,"",RES_hhdet_tes!R171/RES_hhdet_fec!R171)</f>
        <v>0.54568750928343357</v>
      </c>
      <c r="S171" s="112">
        <f>IF(RES_hhdet_tes!S171=0,"",RES_hhdet_tes!S171/RES_hhdet_fec!S171)</f>
        <v>0.54588319443224986</v>
      </c>
      <c r="T171" s="112">
        <f>IF(RES_hhdet_tes!T171=0,"",RES_hhdet_tes!T171/RES_hhdet_fec!T171)</f>
        <v>0.54613855011400114</v>
      </c>
      <c r="U171" s="112">
        <f>IF(RES_hhdet_tes!U171=0,"",RES_hhdet_tes!U171/RES_hhdet_fec!U171)</f>
        <v>0.56926903557405084</v>
      </c>
      <c r="V171" s="112">
        <f>IF(RES_hhdet_tes!V171=0,"",RES_hhdet_tes!V171/RES_hhdet_fec!V171)</f>
        <v>0.57752034305902289</v>
      </c>
      <c r="W171" s="112">
        <f>IF(RES_hhdet_tes!W171=0,"",RES_hhdet_tes!W171/RES_hhdet_fec!W171)</f>
        <v>0.64290877055421913</v>
      </c>
      <c r="X171" s="112">
        <f>IF(RES_hhdet_tes!X171=0,"",RES_hhdet_tes!X171/RES_hhdet_fec!X171)</f>
        <v>0.65010629844164491</v>
      </c>
      <c r="Y171" s="112">
        <f>IF(RES_hhdet_tes!Y171=0,"",RES_hhdet_tes!Y171/RES_hhdet_fec!Y171)</f>
        <v>0.65237365367185518</v>
      </c>
      <c r="DA171" s="131" t="s">
        <v>2068</v>
      </c>
    </row>
    <row r="172" spans="1:105" ht="12" customHeight="1" x14ac:dyDescent="0.25">
      <c r="A172" s="107" t="s">
        <v>121</v>
      </c>
      <c r="B172" s="113">
        <f>IF(RES_hhdet_tes!B172=0,"",RES_hhdet_tes!B172/RES_hhdet_fec!B172)</f>
        <v>0.85985770532035233</v>
      </c>
      <c r="C172" s="113">
        <f>IF(RES_hhdet_tes!C172=0,"",RES_hhdet_tes!C172/RES_hhdet_fec!C172)</f>
        <v>0.87276923045706911</v>
      </c>
      <c r="D172" s="113">
        <f>IF(RES_hhdet_tes!D172=0,"",RES_hhdet_tes!D172/RES_hhdet_fec!D172)</f>
        <v>0.82465395557034338</v>
      </c>
      <c r="E172" s="113">
        <f>IF(RES_hhdet_tes!E172=0,"",RES_hhdet_tes!E172/RES_hhdet_fec!E172)</f>
        <v>0.79078334991182841</v>
      </c>
      <c r="F172" s="113">
        <f>IF(RES_hhdet_tes!F172=0,"",RES_hhdet_tes!F172/RES_hhdet_fec!F172)</f>
        <v>0.79993652119575287</v>
      </c>
      <c r="G172" s="113">
        <f>IF(RES_hhdet_tes!G172=0,"",RES_hhdet_tes!G172/RES_hhdet_fec!G172)</f>
        <v>0.76998170630029006</v>
      </c>
      <c r="H172" s="113">
        <f>IF(RES_hhdet_tes!H172=0,"",RES_hhdet_tes!H172/RES_hhdet_fec!H172)</f>
        <v>0.7885626574427238</v>
      </c>
      <c r="I172" s="113">
        <f>IF(RES_hhdet_tes!I172=0,"",RES_hhdet_tes!I172/RES_hhdet_fec!I172)</f>
        <v>0.81875449532609956</v>
      </c>
      <c r="J172" s="113">
        <f>IF(RES_hhdet_tes!J172=0,"",RES_hhdet_tes!J172/RES_hhdet_fec!J172)</f>
        <v>0.82525516428602974</v>
      </c>
      <c r="K172" s="113">
        <f>IF(RES_hhdet_tes!K172=0,"",RES_hhdet_tes!K172/RES_hhdet_fec!K172)</f>
        <v>0.82642027007548791</v>
      </c>
      <c r="L172" s="113">
        <f>IF(RES_hhdet_tes!L172=0,"",RES_hhdet_tes!L172/RES_hhdet_fec!L172)</f>
        <v>0.84341708366697865</v>
      </c>
      <c r="M172" s="113">
        <f>IF(RES_hhdet_tes!M172=0,"",RES_hhdet_tes!M172/RES_hhdet_fec!M172)</f>
        <v>0.8432191182699903</v>
      </c>
      <c r="N172" s="113">
        <f>IF(RES_hhdet_tes!N172=0,"",RES_hhdet_tes!N172/RES_hhdet_fec!N172)</f>
        <v>0.88314510514099764</v>
      </c>
      <c r="O172" s="113">
        <f>IF(RES_hhdet_tes!O172=0,"",RES_hhdet_tes!O172/RES_hhdet_fec!O172)</f>
        <v>0.96734297277099146</v>
      </c>
      <c r="P172" s="113">
        <f>IF(RES_hhdet_tes!P172=0,"",RES_hhdet_tes!P172/RES_hhdet_fec!P172)</f>
        <v>0.98578824966231571</v>
      </c>
      <c r="Q172" s="113">
        <f>IF(RES_hhdet_tes!Q172=0,"",RES_hhdet_tes!Q172/RES_hhdet_fec!Q172)</f>
        <v>0.96388457191334154</v>
      </c>
      <c r="R172" s="113">
        <f>IF(RES_hhdet_tes!R172=0,"",RES_hhdet_tes!R172/RES_hhdet_fec!R172)</f>
        <v>0.95056173708625757</v>
      </c>
      <c r="S172" s="113">
        <f>IF(RES_hhdet_tes!S172=0,"",RES_hhdet_tes!S172/RES_hhdet_fec!S172)</f>
        <v>0.92456526265286409</v>
      </c>
      <c r="T172" s="113">
        <f>IF(RES_hhdet_tes!T172=0,"",RES_hhdet_tes!T172/RES_hhdet_fec!T172)</f>
        <v>0.94236510889570413</v>
      </c>
      <c r="U172" s="113">
        <f>IF(RES_hhdet_tes!U172=0,"",RES_hhdet_tes!U172/RES_hhdet_fec!U172)</f>
        <v>0.95629544457714422</v>
      </c>
      <c r="V172" s="113">
        <f>IF(RES_hhdet_tes!V172=0,"",RES_hhdet_tes!V172/RES_hhdet_fec!V172)</f>
        <v>0.94847025605763213</v>
      </c>
      <c r="W172" s="113">
        <f>IF(RES_hhdet_tes!W172=0,"",RES_hhdet_tes!W172/RES_hhdet_fec!W172)</f>
        <v>0.96223824534812563</v>
      </c>
      <c r="X172" s="113">
        <f>IF(RES_hhdet_tes!X172=0,"",RES_hhdet_tes!X172/RES_hhdet_fec!X172)</f>
        <v>0.97049226119307785</v>
      </c>
      <c r="Y172" s="113">
        <f>IF(RES_hhdet_tes!Y172=0,"",RES_hhdet_tes!Y172/RES_hhdet_fec!Y172)</f>
        <v>0.98793205520993932</v>
      </c>
      <c r="DA172" s="132" t="s">
        <v>2069</v>
      </c>
    </row>
    <row r="173" spans="1:105" ht="12" customHeight="1" x14ac:dyDescent="0.25">
      <c r="A173" s="108" t="s">
        <v>53</v>
      </c>
      <c r="B173" s="111">
        <f>IF(RES_hhdet_tes!B173=0,"",RES_hhdet_tes!B173/RES_hhdet_fec!B173)</f>
        <v>0.46896418226790826</v>
      </c>
      <c r="C173" s="111">
        <f>IF(RES_hhdet_tes!C173=0,"",RES_hhdet_tes!C173/RES_hhdet_fec!C173)</f>
        <v>0.47311280240265319</v>
      </c>
      <c r="D173" s="111">
        <f>IF(RES_hhdet_tes!D173=0,"",RES_hhdet_tes!D173/RES_hhdet_fec!D173)</f>
        <v>0.47753857702463054</v>
      </c>
      <c r="E173" s="111">
        <f>IF(RES_hhdet_tes!E173=0,"",RES_hhdet_tes!E173/RES_hhdet_fec!E173)</f>
        <v>0.48080757700084126</v>
      </c>
      <c r="F173" s="111">
        <f>IF(RES_hhdet_tes!F173=0,"",RES_hhdet_tes!F173/RES_hhdet_fec!F173)</f>
        <v>0.48368758658547312</v>
      </c>
      <c r="G173" s="111">
        <f>IF(RES_hhdet_tes!G173=0,"",RES_hhdet_tes!G173/RES_hhdet_fec!G173)</f>
        <v>0.48632446720064099</v>
      </c>
      <c r="H173" s="111">
        <f>IF(RES_hhdet_tes!H173=0,"",RES_hhdet_tes!H173/RES_hhdet_fec!H173)</f>
        <v>0.48885221872354678</v>
      </c>
      <c r="I173" s="111">
        <f>IF(RES_hhdet_tes!I173=0,"",RES_hhdet_tes!I173/RES_hhdet_fec!I173)</f>
        <v>0.49007694481492464</v>
      </c>
      <c r="J173" s="111">
        <f>IF(RES_hhdet_tes!J173=0,"",RES_hhdet_tes!J173/RES_hhdet_fec!J173)</f>
        <v>0.49133630552931096</v>
      </c>
      <c r="K173" s="111">
        <f>IF(RES_hhdet_tes!K173=0,"",RES_hhdet_tes!K173/RES_hhdet_fec!K173)</f>
        <v>0.49365263881840021</v>
      </c>
      <c r="L173" s="111">
        <f>IF(RES_hhdet_tes!L173=0,"",RES_hhdet_tes!L173/RES_hhdet_fec!L173)</f>
        <v>0.49547756024151623</v>
      </c>
      <c r="M173" s="111">
        <f>IF(RES_hhdet_tes!M173=0,"",RES_hhdet_tes!M173/RES_hhdet_fec!M173)</f>
        <v>0.49916961556607631</v>
      </c>
      <c r="N173" s="111">
        <f>IF(RES_hhdet_tes!N173=0,"",RES_hhdet_tes!N173/RES_hhdet_fec!N173)</f>
        <v>0.50401503632509947</v>
      </c>
      <c r="O173" s="111">
        <f>IF(RES_hhdet_tes!O173=0,"",RES_hhdet_tes!O173/RES_hhdet_fec!O173)</f>
        <v>0.51199447978140411</v>
      </c>
      <c r="P173" s="111">
        <f>IF(RES_hhdet_tes!P173=0,"",RES_hhdet_tes!P173/RES_hhdet_fec!P173)</f>
        <v>0.52262520659206135</v>
      </c>
      <c r="Q173" s="111">
        <f>IF(RES_hhdet_tes!Q173=0,"",RES_hhdet_tes!Q173/RES_hhdet_fec!Q173)</f>
        <v>0.53498663718702655</v>
      </c>
      <c r="R173" s="111">
        <f>IF(RES_hhdet_tes!R173=0,"",RES_hhdet_tes!R173/RES_hhdet_fec!R173)</f>
        <v>0.54909622005704806</v>
      </c>
      <c r="S173" s="111">
        <f>IF(RES_hhdet_tes!S173=0,"",RES_hhdet_tes!S173/RES_hhdet_fec!S173)</f>
        <v>0.5636505671029276</v>
      </c>
      <c r="T173" s="111">
        <f>IF(RES_hhdet_tes!T173=0,"",RES_hhdet_tes!T173/RES_hhdet_fec!T173)</f>
        <v>0.57746456736535801</v>
      </c>
      <c r="U173" s="111">
        <f>IF(RES_hhdet_tes!U173=0,"",RES_hhdet_tes!U173/RES_hhdet_fec!U173)</f>
        <v>0.59445515285189221</v>
      </c>
      <c r="V173" s="111">
        <f>IF(RES_hhdet_tes!V173=0,"",RES_hhdet_tes!V173/RES_hhdet_fec!V173)</f>
        <v>0.60903261034412182</v>
      </c>
      <c r="W173" s="111">
        <f>IF(RES_hhdet_tes!W173=0,"",RES_hhdet_tes!W173/RES_hhdet_fec!W173)</f>
        <v>0.61921314059929056</v>
      </c>
      <c r="X173" s="111">
        <f>IF(RES_hhdet_tes!X173=0,"",RES_hhdet_tes!X173/RES_hhdet_fec!X173)</f>
        <v>0.62874762731721245</v>
      </c>
      <c r="Y173" s="111">
        <f>IF(RES_hhdet_tes!Y173=0,"",RES_hhdet_tes!Y173/RES_hhdet_fec!Y173)</f>
        <v>0.63708029440959058</v>
      </c>
      <c r="DA173" s="63" t="s">
        <v>2070</v>
      </c>
    </row>
    <row r="174" spans="1:105" ht="12" customHeight="1" x14ac:dyDescent="0.25">
      <c r="A174" s="115" t="s">
        <v>52</v>
      </c>
      <c r="B174" s="45">
        <f>IF(RES_hhdet_tes!B174=0,"",RES_hhdet_tes!B174/RES_hhdet_fec!B174)</f>
        <v>1</v>
      </c>
      <c r="C174" s="45">
        <f>IF(RES_hhdet_tes!C174=0,"",RES_hhdet_tes!C174/RES_hhdet_fec!C174)</f>
        <v>1</v>
      </c>
      <c r="D174" s="45">
        <f>IF(RES_hhdet_tes!D174=0,"",RES_hhdet_tes!D174/RES_hhdet_fec!D174)</f>
        <v>1</v>
      </c>
      <c r="E174" s="45">
        <f>IF(RES_hhdet_tes!E174=0,"",RES_hhdet_tes!E174/RES_hhdet_fec!E174)</f>
        <v>1</v>
      </c>
      <c r="F174" s="45">
        <f>IF(RES_hhdet_tes!F174=0,"",RES_hhdet_tes!F174/RES_hhdet_fec!F174)</f>
        <v>1</v>
      </c>
      <c r="G174" s="45">
        <f>IF(RES_hhdet_tes!G174=0,"",RES_hhdet_tes!G174/RES_hhdet_fec!G174)</f>
        <v>1</v>
      </c>
      <c r="H174" s="45">
        <f>IF(RES_hhdet_tes!H174=0,"",RES_hhdet_tes!H174/RES_hhdet_fec!H174)</f>
        <v>1</v>
      </c>
      <c r="I174" s="45">
        <f>IF(RES_hhdet_tes!I174=0,"",RES_hhdet_tes!I174/RES_hhdet_fec!I174)</f>
        <v>1</v>
      </c>
      <c r="J174" s="45">
        <f>IF(RES_hhdet_tes!J174=0,"",RES_hhdet_tes!J174/RES_hhdet_fec!J174)</f>
        <v>1</v>
      </c>
      <c r="K174" s="45">
        <f>IF(RES_hhdet_tes!K174=0,"",RES_hhdet_tes!K174/RES_hhdet_fec!K174)</f>
        <v>1</v>
      </c>
      <c r="L174" s="45">
        <f>IF(RES_hhdet_tes!L174=0,"",RES_hhdet_tes!L174/RES_hhdet_fec!L174)</f>
        <v>1</v>
      </c>
      <c r="M174" s="45">
        <f>IF(RES_hhdet_tes!M174=0,"",RES_hhdet_tes!M174/RES_hhdet_fec!M174)</f>
        <v>1</v>
      </c>
      <c r="N174" s="45">
        <f>IF(RES_hhdet_tes!N174=0,"",RES_hhdet_tes!N174/RES_hhdet_fec!N174)</f>
        <v>1</v>
      </c>
      <c r="O174" s="45">
        <f>IF(RES_hhdet_tes!O174=0,"",RES_hhdet_tes!O174/RES_hhdet_fec!O174)</f>
        <v>1</v>
      </c>
      <c r="P174" s="45">
        <f>IF(RES_hhdet_tes!P174=0,"",RES_hhdet_tes!P174/RES_hhdet_fec!P174)</f>
        <v>1</v>
      </c>
      <c r="Q174" s="45">
        <f>IF(RES_hhdet_tes!Q174=0,"",RES_hhdet_tes!Q174/RES_hhdet_fec!Q174)</f>
        <v>1</v>
      </c>
      <c r="R174" s="45">
        <f>IF(RES_hhdet_tes!R174=0,"",RES_hhdet_tes!R174/RES_hhdet_fec!R174)</f>
        <v>1</v>
      </c>
      <c r="S174" s="45">
        <f>IF(RES_hhdet_tes!S174=0,"",RES_hhdet_tes!S174/RES_hhdet_fec!S174)</f>
        <v>1</v>
      </c>
      <c r="T174" s="45">
        <f>IF(RES_hhdet_tes!T174=0,"",RES_hhdet_tes!T174/RES_hhdet_fec!T174)</f>
        <v>1</v>
      </c>
      <c r="U174" s="45">
        <f>IF(RES_hhdet_tes!U174=0,"",RES_hhdet_tes!U174/RES_hhdet_fec!U174)</f>
        <v>1</v>
      </c>
      <c r="V174" s="45">
        <f>IF(RES_hhdet_tes!V174=0,"",RES_hhdet_tes!V174/RES_hhdet_fec!V174)</f>
        <v>1</v>
      </c>
      <c r="W174" s="45">
        <f>IF(RES_hhdet_tes!W174=0,"",RES_hhdet_tes!W174/RES_hhdet_fec!W174)</f>
        <v>1</v>
      </c>
      <c r="X174" s="45">
        <f>IF(RES_hhdet_tes!X174=0,"",RES_hhdet_tes!X174/RES_hhdet_fec!X174)</f>
        <v>1</v>
      </c>
      <c r="Y174" s="45">
        <f>IF(RES_hhdet_tes!Y174=0,"",RES_hhdet_tes!Y174/RES_hhdet_fec!Y174)</f>
        <v>1</v>
      </c>
      <c r="DA174" s="60" t="s">
        <v>2071</v>
      </c>
    </row>
    <row r="175" spans="1:105" ht="12" customHeight="1" x14ac:dyDescent="0.25">
      <c r="A175" s="121" t="s">
        <v>54</v>
      </c>
      <c r="B175" s="124">
        <f>IF(RES_hhdet_tes!B175=0,"",RES_hhdet_tes!B175/RES_hhdet_fec!B175)</f>
        <v>0.57917608984042357</v>
      </c>
      <c r="C175" s="124">
        <f>IF(RES_hhdet_tes!C175=0,"",RES_hhdet_tes!C175/RES_hhdet_fec!C175)</f>
        <v>0.59220950056735067</v>
      </c>
      <c r="D175" s="124">
        <f>IF(RES_hhdet_tes!D175=0,"",RES_hhdet_tes!D175/RES_hhdet_fec!D175)</f>
        <v>0.59974755951991643</v>
      </c>
      <c r="E175" s="124">
        <f>IF(RES_hhdet_tes!E175=0,"",RES_hhdet_tes!E175/RES_hhdet_fec!E175)</f>
        <v>0.59970979649515144</v>
      </c>
      <c r="F175" s="124">
        <f>IF(RES_hhdet_tes!F175=0,"",RES_hhdet_tes!F175/RES_hhdet_fec!F175)</f>
        <v>0.60424735669940577</v>
      </c>
      <c r="G175" s="124">
        <f>IF(RES_hhdet_tes!G175=0,"",RES_hhdet_tes!G175/RES_hhdet_fec!G175)</f>
        <v>0.60621204517873939</v>
      </c>
      <c r="H175" s="124">
        <f>IF(RES_hhdet_tes!H175=0,"",RES_hhdet_tes!H175/RES_hhdet_fec!H175)</f>
        <v>0.60800803778536761</v>
      </c>
      <c r="I175" s="124">
        <f>IF(RES_hhdet_tes!I175=0,"",RES_hhdet_tes!I175/RES_hhdet_fec!I175)</f>
        <v>0.60383372300329563</v>
      </c>
      <c r="J175" s="124">
        <f>IF(RES_hhdet_tes!J175=0,"",RES_hhdet_tes!J175/RES_hhdet_fec!J175)</f>
        <v>0.60410572079395597</v>
      </c>
      <c r="K175" s="124">
        <f>IF(RES_hhdet_tes!K175=0,"",RES_hhdet_tes!K175/RES_hhdet_fec!K175)</f>
        <v>0.60824078574356599</v>
      </c>
      <c r="L175" s="124">
        <f>IF(RES_hhdet_tes!L175=0,"",RES_hhdet_tes!L175/RES_hhdet_fec!L175)</f>
        <v>0.6079945873064253</v>
      </c>
      <c r="M175" s="124">
        <f>IF(RES_hhdet_tes!M175=0,"",RES_hhdet_tes!M175/RES_hhdet_fec!M175)</f>
        <v>0.61229061930757644</v>
      </c>
      <c r="N175" s="124">
        <f>IF(RES_hhdet_tes!N175=0,"",RES_hhdet_tes!N175/RES_hhdet_fec!N175)</f>
        <v>0.60332897482696835</v>
      </c>
      <c r="O175" s="124">
        <f>IF(RES_hhdet_tes!O175=0,"",RES_hhdet_tes!O175/RES_hhdet_fec!O175)</f>
        <v>0.61245358232311764</v>
      </c>
      <c r="P175" s="124">
        <f>IF(RES_hhdet_tes!P175=0,"",RES_hhdet_tes!P175/RES_hhdet_fec!P175)</f>
        <v>0.63001616840720198</v>
      </c>
      <c r="Q175" s="124">
        <f>IF(RES_hhdet_tes!Q175=0,"",RES_hhdet_tes!Q175/RES_hhdet_fec!Q175)</f>
        <v>0.62673171769874458</v>
      </c>
      <c r="R175" s="124">
        <f>IF(RES_hhdet_tes!R175=0,"",RES_hhdet_tes!R175/RES_hhdet_fec!R175)</f>
        <v>0.63067559916309834</v>
      </c>
      <c r="S175" s="124">
        <f>IF(RES_hhdet_tes!S175=0,"",RES_hhdet_tes!S175/RES_hhdet_fec!S175)</f>
        <v>0.64154898975540731</v>
      </c>
      <c r="T175" s="124">
        <f>IF(RES_hhdet_tes!T175=0,"",RES_hhdet_tes!T175/RES_hhdet_fec!T175)</f>
        <v>0.64114446686002424</v>
      </c>
      <c r="U175" s="124">
        <f>IF(RES_hhdet_tes!U175=0,"",RES_hhdet_tes!U175/RES_hhdet_fec!U175)</f>
        <v>0.65615731638813179</v>
      </c>
      <c r="V175" s="124">
        <f>IF(RES_hhdet_tes!V175=0,"",RES_hhdet_tes!V175/RES_hhdet_fec!V175)</f>
        <v>0.67681081304006896</v>
      </c>
      <c r="W175" s="124">
        <f>IF(RES_hhdet_tes!W175=0,"",RES_hhdet_tes!W175/RES_hhdet_fec!W175)</f>
        <v>0.67792029672517939</v>
      </c>
      <c r="X175" s="124">
        <f>IF(RES_hhdet_tes!X175=0,"",RES_hhdet_tes!X175/RES_hhdet_fec!X175)</f>
        <v>0.67993533071017709</v>
      </c>
      <c r="Y175" s="124">
        <f>IF(RES_hhdet_tes!Y175=0,"",RES_hhdet_tes!Y175/RES_hhdet_fec!Y175)</f>
        <v>0.66897168587463551</v>
      </c>
      <c r="DA175" s="130" t="s">
        <v>2072</v>
      </c>
    </row>
    <row r="176" spans="1:105" ht="12" customHeight="1" x14ac:dyDescent="0.25">
      <c r="A176" s="97" t="s">
        <v>50</v>
      </c>
      <c r="B176" s="111">
        <f>IF(RES_hhdet_tes!B176=0,"",RES_hhdet_tes!B176/RES_hhdet_fec!B176)</f>
        <v>0.54251012813745658</v>
      </c>
      <c r="C176" s="111">
        <f>IF(RES_hhdet_tes!C176=0,"",RES_hhdet_tes!C176/RES_hhdet_fec!C176)</f>
        <v>0.54391007251452494</v>
      </c>
      <c r="D176" s="111">
        <f>IF(RES_hhdet_tes!D176=0,"",RES_hhdet_tes!D176/RES_hhdet_fec!D176)</f>
        <v>0.54560123830109797</v>
      </c>
      <c r="E176" s="111">
        <f>IF(RES_hhdet_tes!E176=0,"",RES_hhdet_tes!E176/RES_hhdet_fec!E176)</f>
        <v>0.54696282483828951</v>
      </c>
      <c r="F176" s="111">
        <f>IF(RES_hhdet_tes!F176=0,"",RES_hhdet_tes!F176/RES_hhdet_fec!F176)</f>
        <v>0.54814302781275559</v>
      </c>
      <c r="G176" s="111">
        <f>IF(RES_hhdet_tes!G176=0,"",RES_hhdet_tes!G176/RES_hhdet_fec!G176)</f>
        <v>0.54924498676811773</v>
      </c>
      <c r="H176" s="111">
        <f>IF(RES_hhdet_tes!H176=0,"",RES_hhdet_tes!H176/RES_hhdet_fec!H176)</f>
        <v>0.55029378293006126</v>
      </c>
      <c r="I176" s="111">
        <f>IF(RES_hhdet_tes!I176=0,"",RES_hhdet_tes!I176/RES_hhdet_fec!I176)</f>
        <v>0.55074863466526458</v>
      </c>
      <c r="J176" s="111">
        <f>IF(RES_hhdet_tes!J176=0,"",RES_hhdet_tes!J176/RES_hhdet_fec!J176)</f>
        <v>0.55113099108735164</v>
      </c>
      <c r="K176" s="111">
        <f>IF(RES_hhdet_tes!K176=0,"",RES_hhdet_tes!K176/RES_hhdet_fec!K176)</f>
        <v>0.5517245398180779</v>
      </c>
      <c r="L176" s="111">
        <f>IF(RES_hhdet_tes!L176=0,"",RES_hhdet_tes!L176/RES_hhdet_fec!L176)</f>
        <v>0.55219388230486688</v>
      </c>
      <c r="M176" s="111">
        <f>IF(RES_hhdet_tes!M176=0,"",RES_hhdet_tes!M176/RES_hhdet_fec!M176)</f>
        <v>0.55290955474446213</v>
      </c>
      <c r="N176" s="111">
        <f>IF(RES_hhdet_tes!N176=0,"",RES_hhdet_tes!N176/RES_hhdet_fec!N176)</f>
        <v>0.55355807061387996</v>
      </c>
      <c r="O176" s="111">
        <f>IF(RES_hhdet_tes!O176=0,"",RES_hhdet_tes!O176/RES_hhdet_fec!O176)</f>
        <v>0.55414156986152274</v>
      </c>
      <c r="P176" s="111">
        <f>IF(RES_hhdet_tes!P176=0,"",RES_hhdet_tes!P176/RES_hhdet_fec!P176)</f>
        <v>0.55461733206669162</v>
      </c>
      <c r="Q176" s="111">
        <f>IF(RES_hhdet_tes!Q176=0,"",RES_hhdet_tes!Q176/RES_hhdet_fec!Q176)</f>
        <v>0.5552857634068431</v>
      </c>
      <c r="R176" s="111">
        <f>IF(RES_hhdet_tes!R176=0,"",RES_hhdet_tes!R176/RES_hhdet_fec!R176)</f>
        <v>0.55678592558111639</v>
      </c>
      <c r="S176" s="111">
        <f>IF(RES_hhdet_tes!S176=0,"",RES_hhdet_tes!S176/RES_hhdet_fec!S176)</f>
        <v>0.5592827436469423</v>
      </c>
      <c r="T176" s="111">
        <f>IF(RES_hhdet_tes!T176=0,"",RES_hhdet_tes!T176/RES_hhdet_fec!T176)</f>
        <v>0.56263073486253323</v>
      </c>
      <c r="U176" s="111">
        <f>IF(RES_hhdet_tes!U176=0,"",RES_hhdet_tes!U176/RES_hhdet_fec!U176)</f>
        <v>0.56862827933143734</v>
      </c>
      <c r="V176" s="111">
        <f>IF(RES_hhdet_tes!V176=0,"",RES_hhdet_tes!V176/RES_hhdet_fec!V176)</f>
        <v>0.573871519877176</v>
      </c>
      <c r="W176" s="111">
        <f>IF(RES_hhdet_tes!W176=0,"",RES_hhdet_tes!W176/RES_hhdet_fec!W176)</f>
        <v>0.57769468806321189</v>
      </c>
      <c r="X176" s="111">
        <f>IF(RES_hhdet_tes!X176=0,"",RES_hhdet_tes!X176/RES_hhdet_fec!X176)</f>
        <v>0.58103327368293045</v>
      </c>
      <c r="Y176" s="111">
        <f>IF(RES_hhdet_tes!Y176=0,"",RES_hhdet_tes!Y176/RES_hhdet_fec!Y176)</f>
        <v>0.58394756584738028</v>
      </c>
      <c r="DA176" s="63" t="s">
        <v>2073</v>
      </c>
    </row>
    <row r="177" spans="1:105" ht="12" customHeight="1" x14ac:dyDescent="0.25">
      <c r="A177" s="109" t="s">
        <v>120</v>
      </c>
      <c r="B177" s="45">
        <f>IF(RES_hhdet_tes!B177=0,"",RES_hhdet_tes!B177/RES_hhdet_fec!B177)</f>
        <v>0.7140726635132747</v>
      </c>
      <c r="C177" s="45">
        <f>IF(RES_hhdet_tes!C177=0,"",RES_hhdet_tes!C177/RES_hhdet_fec!C177)</f>
        <v>0.7187210387702031</v>
      </c>
      <c r="D177" s="45">
        <f>IF(RES_hhdet_tes!D177=0,"",RES_hhdet_tes!D177/RES_hhdet_fec!D177)</f>
        <v>0.72241828576964595</v>
      </c>
      <c r="E177" s="45">
        <f>IF(RES_hhdet_tes!E177=0,"",RES_hhdet_tes!E177/RES_hhdet_fec!E177)</f>
        <v>0.72484076100687833</v>
      </c>
      <c r="F177" s="45">
        <f>IF(RES_hhdet_tes!F177=0,"",RES_hhdet_tes!F177/RES_hhdet_fec!F177)</f>
        <v>0.72703778169223932</v>
      </c>
      <c r="G177" s="45">
        <f>IF(RES_hhdet_tes!G177=0,"",RES_hhdet_tes!G177/RES_hhdet_fec!G177)</f>
        <v>0.72895824036465284</v>
      </c>
      <c r="H177" s="45">
        <f>IF(RES_hhdet_tes!H177=0,"",RES_hhdet_tes!H177/RES_hhdet_fec!H177)</f>
        <v>0.73074578682091329</v>
      </c>
      <c r="I177" s="45">
        <f>IF(RES_hhdet_tes!I177=0,"",RES_hhdet_tes!I177/RES_hhdet_fec!I177)</f>
        <v>0.73165262755017091</v>
      </c>
      <c r="J177" s="45">
        <f>IF(RES_hhdet_tes!J177=0,"",RES_hhdet_tes!J177/RES_hhdet_fec!J177)</f>
        <v>0.7326787531900264</v>
      </c>
      <c r="K177" s="45">
        <f>IF(RES_hhdet_tes!K177=0,"",RES_hhdet_tes!K177/RES_hhdet_fec!K177)</f>
        <v>0.73488298083600667</v>
      </c>
      <c r="L177" s="45">
        <f>IF(RES_hhdet_tes!L177=0,"",RES_hhdet_tes!L177/RES_hhdet_fec!L177)</f>
        <v>0.73640980083214347</v>
      </c>
      <c r="M177" s="45">
        <f>IF(RES_hhdet_tes!M177=0,"",RES_hhdet_tes!M177/RES_hhdet_fec!M177)</f>
        <v>0.73894487114901541</v>
      </c>
      <c r="N177" s="45">
        <f>IF(RES_hhdet_tes!N177=0,"",RES_hhdet_tes!N177/RES_hhdet_fec!N177)</f>
        <v>0.74168445562389673</v>
      </c>
      <c r="O177" s="45">
        <f>IF(RES_hhdet_tes!O177=0,"",RES_hhdet_tes!O177/RES_hhdet_fec!O177)</f>
        <v>0.7466601180551945</v>
      </c>
      <c r="P177" s="45">
        <f>IF(RES_hhdet_tes!P177=0,"",RES_hhdet_tes!P177/RES_hhdet_fec!P177)</f>
        <v>0.75252267735932088</v>
      </c>
      <c r="Q177" s="45">
        <f>IF(RES_hhdet_tes!Q177=0,"",RES_hhdet_tes!Q177/RES_hhdet_fec!Q177)</f>
        <v>0.75795211877930757</v>
      </c>
      <c r="R177" s="45">
        <f>IF(RES_hhdet_tes!R177=0,"",RES_hhdet_tes!R177/RES_hhdet_fec!R177)</f>
        <v>0.76573371510581245</v>
      </c>
      <c r="S177" s="45">
        <f>IF(RES_hhdet_tes!S177=0,"",RES_hhdet_tes!S177/RES_hhdet_fec!S177)</f>
        <v>0.7757821265151108</v>
      </c>
      <c r="T177" s="45">
        <f>IF(RES_hhdet_tes!T177=0,"",RES_hhdet_tes!T177/RES_hhdet_fec!T177)</f>
        <v>0.78807116365351082</v>
      </c>
      <c r="U177" s="45">
        <f>IF(RES_hhdet_tes!U177=0,"",RES_hhdet_tes!U177/RES_hhdet_fec!U177)</f>
        <v>0.8034695724711185</v>
      </c>
      <c r="V177" s="45">
        <f>IF(RES_hhdet_tes!V177=0,"",RES_hhdet_tes!V177/RES_hhdet_fec!V177)</f>
        <v>0.81921982789077541</v>
      </c>
      <c r="W177" s="45">
        <f>IF(RES_hhdet_tes!W177=0,"",RES_hhdet_tes!W177/RES_hhdet_fec!W177)</f>
        <v>0.83242358259793869</v>
      </c>
      <c r="X177" s="45">
        <f>IF(RES_hhdet_tes!X177=0,"",RES_hhdet_tes!X177/RES_hhdet_fec!X177)</f>
        <v>0.84291735471356932</v>
      </c>
      <c r="Y177" s="45">
        <f>IF(RES_hhdet_tes!Y177=0,"",RES_hhdet_tes!Y177/RES_hhdet_fec!Y177)</f>
        <v>0.85114709941066213</v>
      </c>
      <c r="DA177" s="60" t="s">
        <v>2074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2075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2076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2077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2078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2079</v>
      </c>
    </row>
    <row r="7" spans="1:105" ht="12.95" customHeight="1" x14ac:dyDescent="0.25">
      <c r="A7" s="121" t="s">
        <v>92</v>
      </c>
      <c r="B7" s="122">
        <f t="shared" ref="B7:Y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2080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2081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2082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2083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2084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2085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2086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2087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2088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2089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2090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2091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2092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2093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2094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2095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123.80996974381205</v>
      </c>
      <c r="C24" s="117">
        <f t="shared" si="7"/>
        <v>123.64103764607006</v>
      </c>
      <c r="D24" s="117">
        <f t="shared" si="7"/>
        <v>126.70106627181188</v>
      </c>
      <c r="E24" s="117">
        <f t="shared" si="7"/>
        <v>136.99624757138434</v>
      </c>
      <c r="F24" s="117">
        <f t="shared" si="7"/>
        <v>130.05812275317734</v>
      </c>
      <c r="G24" s="117">
        <f t="shared" si="7"/>
        <v>121.31386181690773</v>
      </c>
      <c r="H24" s="117">
        <f t="shared" si="7"/>
        <v>68.451855489505149</v>
      </c>
      <c r="I24" s="117">
        <f t="shared" si="7"/>
        <v>68.877353083228016</v>
      </c>
      <c r="J24" s="117">
        <f t="shared" si="7"/>
        <v>62.571777466732115</v>
      </c>
      <c r="K24" s="117">
        <f t="shared" si="7"/>
        <v>67.900417556793172</v>
      </c>
      <c r="L24" s="117">
        <f t="shared" si="7"/>
        <v>62.256632278412596</v>
      </c>
      <c r="M24" s="117">
        <f t="shared" si="7"/>
        <v>72.180049668205001</v>
      </c>
      <c r="N24" s="117">
        <f t="shared" si="7"/>
        <v>69.766895736943809</v>
      </c>
      <c r="O24" s="117">
        <f t="shared" si="7"/>
        <v>58.622411907963659</v>
      </c>
      <c r="P24" s="117">
        <f t="shared" si="7"/>
        <v>53.320525785414439</v>
      </c>
      <c r="Q24" s="117">
        <f t="shared" si="7"/>
        <v>60.889852418868955</v>
      </c>
      <c r="R24" s="117">
        <f t="shared" ref="R24:V24" si="8">R25+R28+R30+R39</f>
        <v>63.568120767577653</v>
      </c>
      <c r="S24" s="117">
        <f t="shared" si="8"/>
        <v>54.206883190008924</v>
      </c>
      <c r="T24" s="117">
        <f t="shared" si="8"/>
        <v>40.63063899331717</v>
      </c>
      <c r="U24" s="117">
        <f t="shared" si="8"/>
        <v>47.054091286459304</v>
      </c>
      <c r="V24" s="117">
        <f t="shared" si="8"/>
        <v>47.399439764189601</v>
      </c>
      <c r="W24" s="117">
        <f t="shared" ref="W24:Y24" si="9">W25+W28+W30+W39</f>
        <v>51.208818024221294</v>
      </c>
      <c r="X24" s="117">
        <f t="shared" si="9"/>
        <v>57.112161472676846</v>
      </c>
      <c r="Y24" s="117">
        <f t="shared" si="9"/>
        <v>51.803684019810397</v>
      </c>
      <c r="DA24" s="129" t="s">
        <v>2096</v>
      </c>
    </row>
    <row r="25" spans="1:105" ht="12.95" customHeight="1" x14ac:dyDescent="0.25">
      <c r="A25" s="121" t="s">
        <v>57</v>
      </c>
      <c r="B25" s="122">
        <f t="shared" ref="B25:Q25" si="10">SUM(B26:B27)</f>
        <v>109.08044061480798</v>
      </c>
      <c r="C25" s="122">
        <f t="shared" si="10"/>
        <v>109.23004657931563</v>
      </c>
      <c r="D25" s="122">
        <f t="shared" si="10"/>
        <v>112.14791985332512</v>
      </c>
      <c r="E25" s="122">
        <f t="shared" si="10"/>
        <v>122.06102419122425</v>
      </c>
      <c r="F25" s="122">
        <f t="shared" si="10"/>
        <v>115.33044730954337</v>
      </c>
      <c r="G25" s="122">
        <f t="shared" si="10"/>
        <v>107.59885458126736</v>
      </c>
      <c r="H25" s="122">
        <f t="shared" si="10"/>
        <v>58.164524129314074</v>
      </c>
      <c r="I25" s="122">
        <f t="shared" si="10"/>
        <v>59.117647161217306</v>
      </c>
      <c r="J25" s="122">
        <f t="shared" si="10"/>
        <v>53.640195934372166</v>
      </c>
      <c r="K25" s="122">
        <f t="shared" si="10"/>
        <v>59.204088971813825</v>
      </c>
      <c r="L25" s="122">
        <f t="shared" si="10"/>
        <v>53.23289026239469</v>
      </c>
      <c r="M25" s="122">
        <f t="shared" si="10"/>
        <v>62.568210890771986</v>
      </c>
      <c r="N25" s="122">
        <f t="shared" si="10"/>
        <v>60.175323767244372</v>
      </c>
      <c r="O25" s="122">
        <f t="shared" si="10"/>
        <v>49.115735988259104</v>
      </c>
      <c r="P25" s="122">
        <f t="shared" si="10"/>
        <v>43.884318956648805</v>
      </c>
      <c r="Q25" s="122">
        <f t="shared" si="10"/>
        <v>51.726265966444018</v>
      </c>
      <c r="R25" s="122">
        <f t="shared" ref="R25:V25" si="11">SUM(R26:R27)</f>
        <v>55.07762649939</v>
      </c>
      <c r="S25" s="122">
        <f t="shared" si="11"/>
        <v>46.793236875315486</v>
      </c>
      <c r="T25" s="122">
        <f t="shared" si="11"/>
        <v>34.591836459999975</v>
      </c>
      <c r="U25" s="122">
        <f t="shared" si="11"/>
        <v>41.256603590000012</v>
      </c>
      <c r="V25" s="122">
        <f t="shared" si="11"/>
        <v>42.050407900000003</v>
      </c>
      <c r="W25" s="122">
        <f t="shared" ref="W25:Y25" si="12">SUM(W26:W27)</f>
        <v>44.945625200000002</v>
      </c>
      <c r="X25" s="122">
        <f t="shared" si="12"/>
        <v>50.398436940000011</v>
      </c>
      <c r="Y25" s="122">
        <f t="shared" si="12"/>
        <v>44.852962850000019</v>
      </c>
      <c r="DA25" s="130" t="s">
        <v>2097</v>
      </c>
    </row>
    <row r="26" spans="1:105" ht="12" customHeight="1" x14ac:dyDescent="0.25">
      <c r="A26" s="97" t="s">
        <v>74</v>
      </c>
      <c r="B26" s="98">
        <v>109.08044061480798</v>
      </c>
      <c r="C26" s="98">
        <v>109.23004657931563</v>
      </c>
      <c r="D26" s="98">
        <v>112.14791985332512</v>
      </c>
      <c r="E26" s="98">
        <v>122.06102419122425</v>
      </c>
      <c r="F26" s="98">
        <v>115.33044730954337</v>
      </c>
      <c r="G26" s="98">
        <v>107.59885458126736</v>
      </c>
      <c r="H26" s="98">
        <v>58.164524129314074</v>
      </c>
      <c r="I26" s="98">
        <v>59.117647161217306</v>
      </c>
      <c r="J26" s="98">
        <v>53.640195934372166</v>
      </c>
      <c r="K26" s="98">
        <v>59.204088971813825</v>
      </c>
      <c r="L26" s="98">
        <v>53.23289026239469</v>
      </c>
      <c r="M26" s="98">
        <v>62.568210890771986</v>
      </c>
      <c r="N26" s="98">
        <v>60.175323767244372</v>
      </c>
      <c r="O26" s="98">
        <v>49.115735988259104</v>
      </c>
      <c r="P26" s="98">
        <v>43.884318956648805</v>
      </c>
      <c r="Q26" s="98">
        <v>51.726265966444018</v>
      </c>
      <c r="R26" s="98">
        <v>55.07762649939</v>
      </c>
      <c r="S26" s="98">
        <v>46.793236875315486</v>
      </c>
      <c r="T26" s="98">
        <v>34.591836459999975</v>
      </c>
      <c r="U26" s="98">
        <v>41.256603590000012</v>
      </c>
      <c r="V26" s="98">
        <v>42.050407900000003</v>
      </c>
      <c r="W26" s="98">
        <v>44.945625200000002</v>
      </c>
      <c r="X26" s="98">
        <v>50.398436940000011</v>
      </c>
      <c r="Y26" s="98">
        <v>44.852962850000019</v>
      </c>
      <c r="DA26" s="63" t="s">
        <v>2098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2099</v>
      </c>
    </row>
    <row r="28" spans="1:105" ht="12.95" customHeight="1" x14ac:dyDescent="0.25">
      <c r="A28" s="121" t="s">
        <v>92</v>
      </c>
      <c r="B28" s="122">
        <f t="shared" ref="B28:Y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2100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2101</v>
      </c>
    </row>
    <row r="30" spans="1:105" ht="12" customHeight="1" x14ac:dyDescent="0.25">
      <c r="A30" s="121" t="s">
        <v>55</v>
      </c>
      <c r="B30" s="122">
        <v>3.9711651292006018</v>
      </c>
      <c r="C30" s="122">
        <v>3.7897840580167408</v>
      </c>
      <c r="D30" s="122">
        <v>3.853466900634587</v>
      </c>
      <c r="E30" s="122">
        <v>3.8138858793476826</v>
      </c>
      <c r="F30" s="122">
        <v>3.571001360658693</v>
      </c>
      <c r="G30" s="122">
        <v>3.4878851983416514</v>
      </c>
      <c r="H30" s="122">
        <v>2.7655232972899322</v>
      </c>
      <c r="I30" s="122">
        <v>2.4945644927099107</v>
      </c>
      <c r="J30" s="122">
        <v>2.3864780110074637</v>
      </c>
      <c r="K30" s="122">
        <v>2.2467152463460978</v>
      </c>
      <c r="L30" s="122">
        <v>2.2677762490187305</v>
      </c>
      <c r="M30" s="122">
        <v>2.2448005029980309</v>
      </c>
      <c r="N30" s="122">
        <v>2.185084947478674</v>
      </c>
      <c r="O30" s="122">
        <v>2.1108261062815705</v>
      </c>
      <c r="P30" s="122">
        <v>2.1502883635276122</v>
      </c>
      <c r="Q30" s="122">
        <v>2.0668244869770964</v>
      </c>
      <c r="R30" s="122">
        <v>1.9024508276298278</v>
      </c>
      <c r="S30" s="122">
        <v>1.6327465235134444</v>
      </c>
      <c r="T30" s="122">
        <v>1.214166568208038</v>
      </c>
      <c r="U30" s="122">
        <v>1.0034990697845891</v>
      </c>
      <c r="V30" s="122">
        <v>0.91837797204671967</v>
      </c>
      <c r="W30" s="122">
        <v>1.2550094258244742</v>
      </c>
      <c r="X30" s="122">
        <v>1.388506582411265</v>
      </c>
      <c r="Y30" s="122">
        <v>1.272128702470968</v>
      </c>
      <c r="DA30" s="130" t="s">
        <v>2102</v>
      </c>
    </row>
    <row r="31" spans="1:105" ht="12" customHeight="1" x14ac:dyDescent="0.25">
      <c r="A31" s="97" t="s">
        <v>141</v>
      </c>
      <c r="B31" s="98">
        <v>3.9335935446100723</v>
      </c>
      <c r="C31" s="98">
        <v>3.7509350657384255</v>
      </c>
      <c r="D31" s="98">
        <v>3.791735481489181</v>
      </c>
      <c r="E31" s="98">
        <v>3.748052644862184</v>
      </c>
      <c r="F31" s="98">
        <v>3.5250490858690839</v>
      </c>
      <c r="G31" s="98">
        <v>3.4462260465239059</v>
      </c>
      <c r="H31" s="98">
        <v>2.7393581458937026</v>
      </c>
      <c r="I31" s="98">
        <v>2.4760992275417371</v>
      </c>
      <c r="J31" s="98">
        <v>2.3673506347962956</v>
      </c>
      <c r="K31" s="98">
        <v>2.2292294946009297</v>
      </c>
      <c r="L31" s="98">
        <v>2.2491851002019612</v>
      </c>
      <c r="M31" s="98">
        <v>2.2262218532030578</v>
      </c>
      <c r="N31" s="98">
        <v>2.1677572375009815</v>
      </c>
      <c r="O31" s="98">
        <v>2.0797506575956271</v>
      </c>
      <c r="P31" s="98">
        <v>2.1115519733254478</v>
      </c>
      <c r="Q31" s="98">
        <v>1.95687445773965</v>
      </c>
      <c r="R31" s="98">
        <v>1.7820318835198021</v>
      </c>
      <c r="S31" s="98">
        <v>1.4998179313963886</v>
      </c>
      <c r="T31" s="98">
        <v>1.1406894892418791</v>
      </c>
      <c r="U31" s="98">
        <v>0.9842986773427036</v>
      </c>
      <c r="V31" s="98">
        <v>0.91294143464946564</v>
      </c>
      <c r="W31" s="98">
        <v>1.2398408981713349</v>
      </c>
      <c r="X31" s="98">
        <v>1.3704650831943896</v>
      </c>
      <c r="Y31" s="98">
        <v>1.260099677564207</v>
      </c>
      <c r="DA31" s="63" t="s">
        <v>2103</v>
      </c>
    </row>
    <row r="32" spans="1:105" ht="12" customHeight="1" x14ac:dyDescent="0.25">
      <c r="A32" s="97" t="s">
        <v>140</v>
      </c>
      <c r="B32" s="98">
        <v>3.7571584590529755E-2</v>
      </c>
      <c r="C32" s="98">
        <v>3.8848992278315217E-2</v>
      </c>
      <c r="D32" s="98">
        <v>6.1731419145405787E-2</v>
      </c>
      <c r="E32" s="98">
        <v>6.5833234485498562E-2</v>
      </c>
      <c r="F32" s="98">
        <v>4.5952274789608852E-2</v>
      </c>
      <c r="G32" s="98">
        <v>4.1659151817745689E-2</v>
      </c>
      <c r="H32" s="98">
        <v>2.6165151396229758E-2</v>
      </c>
      <c r="I32" s="98">
        <v>1.8465265168173747E-2</v>
      </c>
      <c r="J32" s="98">
        <v>1.9127376211168102E-2</v>
      </c>
      <c r="K32" s="98">
        <v>1.7485751745168015E-2</v>
      </c>
      <c r="L32" s="98">
        <v>1.8591148816769199E-2</v>
      </c>
      <c r="M32" s="98">
        <v>1.8578649794972955E-2</v>
      </c>
      <c r="N32" s="98">
        <v>1.7327709977692594E-2</v>
      </c>
      <c r="O32" s="98">
        <v>3.1075448685943384E-2</v>
      </c>
      <c r="P32" s="98">
        <v>3.8736390202164336E-2</v>
      </c>
      <c r="Q32" s="98">
        <v>0.10995002923744643</v>
      </c>
      <c r="R32" s="98">
        <v>0.1204189441100256</v>
      </c>
      <c r="S32" s="98">
        <v>0.13292859211705568</v>
      </c>
      <c r="T32" s="98">
        <v>7.3477078966159057E-2</v>
      </c>
      <c r="U32" s="98">
        <v>1.9200392441885501E-2</v>
      </c>
      <c r="V32" s="98">
        <v>5.43653739725401E-3</v>
      </c>
      <c r="W32" s="98">
        <v>1.5168527653139353E-2</v>
      </c>
      <c r="X32" s="98">
        <v>1.804149921687526E-2</v>
      </c>
      <c r="Y32" s="98">
        <v>1.2029024906761028E-2</v>
      </c>
      <c r="DA32" s="63" t="s">
        <v>2104</v>
      </c>
    </row>
    <row r="33" spans="1:105" ht="12" customHeight="1" x14ac:dyDescent="0.25">
      <c r="A33" s="100" t="s">
        <v>50</v>
      </c>
      <c r="B33" s="101">
        <v>3.7571584590529755E-2</v>
      </c>
      <c r="C33" s="101">
        <v>3.8848992278315217E-2</v>
      </c>
      <c r="D33" s="101">
        <v>6.1731419145405787E-2</v>
      </c>
      <c r="E33" s="101">
        <v>6.5833234485498562E-2</v>
      </c>
      <c r="F33" s="101">
        <v>4.5952274789608852E-2</v>
      </c>
      <c r="G33" s="101">
        <v>4.1659151817745689E-2</v>
      </c>
      <c r="H33" s="101">
        <v>2.6165151396229758E-2</v>
      </c>
      <c r="I33" s="101">
        <v>1.8465265168173747E-2</v>
      </c>
      <c r="J33" s="101">
        <v>1.9127376211168102E-2</v>
      </c>
      <c r="K33" s="101">
        <v>1.7485751745168015E-2</v>
      </c>
      <c r="L33" s="101">
        <v>1.8591148816769199E-2</v>
      </c>
      <c r="M33" s="101">
        <v>1.8578649794972955E-2</v>
      </c>
      <c r="N33" s="101">
        <v>1.7327709977692594E-2</v>
      </c>
      <c r="O33" s="101">
        <v>3.1075448685943384E-2</v>
      </c>
      <c r="P33" s="101">
        <v>3.8736390202164336E-2</v>
      </c>
      <c r="Q33" s="101">
        <v>0.10995002923744643</v>
      </c>
      <c r="R33" s="101">
        <v>0.1204189441100256</v>
      </c>
      <c r="S33" s="101">
        <v>0.13292859211705568</v>
      </c>
      <c r="T33" s="101">
        <v>7.3477078966159057E-2</v>
      </c>
      <c r="U33" s="101">
        <v>1.9200392441885501E-2</v>
      </c>
      <c r="V33" s="101">
        <v>5.43653739725401E-3</v>
      </c>
      <c r="W33" s="101">
        <v>1.5168527653139353E-2</v>
      </c>
      <c r="X33" s="101">
        <v>1.804149921687526E-2</v>
      </c>
      <c r="Y33" s="101">
        <v>1.2029024906761028E-2</v>
      </c>
      <c r="DA33" s="131" t="s">
        <v>2105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2106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2107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2108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2109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2110</v>
      </c>
    </row>
    <row r="39" spans="1:105" ht="12" customHeight="1" x14ac:dyDescent="0.25">
      <c r="A39" s="121" t="s">
        <v>54</v>
      </c>
      <c r="B39" s="122">
        <v>10.758363999803461</v>
      </c>
      <c r="C39" s="122">
        <v>10.621207008737697</v>
      </c>
      <c r="D39" s="122">
        <v>10.699679517852177</v>
      </c>
      <c r="E39" s="122">
        <v>11.121337500812427</v>
      </c>
      <c r="F39" s="122">
        <v>11.156674082975272</v>
      </c>
      <c r="G39" s="122">
        <v>10.227122037298708</v>
      </c>
      <c r="H39" s="122">
        <v>7.5218080629011386</v>
      </c>
      <c r="I39" s="122">
        <v>7.2651414293008001</v>
      </c>
      <c r="J39" s="122">
        <v>6.5451035213524875</v>
      </c>
      <c r="K39" s="122">
        <v>6.4496133386332462</v>
      </c>
      <c r="L39" s="122">
        <v>6.7559657669991768</v>
      </c>
      <c r="M39" s="122">
        <v>7.367038274434992</v>
      </c>
      <c r="N39" s="122">
        <v>7.4064870222207677</v>
      </c>
      <c r="O39" s="122">
        <v>7.395849813422986</v>
      </c>
      <c r="P39" s="122">
        <v>7.2859184652380167</v>
      </c>
      <c r="Q39" s="122">
        <v>7.0967619654478424</v>
      </c>
      <c r="R39" s="122">
        <v>6.5880434405578274</v>
      </c>
      <c r="S39" s="122">
        <v>5.7808997911799924</v>
      </c>
      <c r="T39" s="122">
        <v>4.8246359651091595</v>
      </c>
      <c r="U39" s="122">
        <v>4.7939886266747056</v>
      </c>
      <c r="V39" s="122">
        <v>4.4306538921428809</v>
      </c>
      <c r="W39" s="122">
        <v>5.0081833983968167</v>
      </c>
      <c r="X39" s="122">
        <v>5.3252179502655688</v>
      </c>
      <c r="Y39" s="122">
        <v>5.6785924673394144</v>
      </c>
      <c r="DA39" s="130" t="s">
        <v>2111</v>
      </c>
    </row>
    <row r="40" spans="1:105" ht="12" customHeight="1" x14ac:dyDescent="0.25">
      <c r="A40" s="97" t="s">
        <v>50</v>
      </c>
      <c r="B40" s="98">
        <v>10.758363999803461</v>
      </c>
      <c r="C40" s="98">
        <v>10.621207008737697</v>
      </c>
      <c r="D40" s="98">
        <v>10.699679517852177</v>
      </c>
      <c r="E40" s="98">
        <v>11.121337500812427</v>
      </c>
      <c r="F40" s="98">
        <v>11.156674082975272</v>
      </c>
      <c r="G40" s="98">
        <v>10.227122037298708</v>
      </c>
      <c r="H40" s="98">
        <v>7.5218080629011386</v>
      </c>
      <c r="I40" s="98">
        <v>7.2651414293008001</v>
      </c>
      <c r="J40" s="98">
        <v>6.5451035213524875</v>
      </c>
      <c r="K40" s="98">
        <v>6.4496133386332462</v>
      </c>
      <c r="L40" s="98">
        <v>6.7559657669991768</v>
      </c>
      <c r="M40" s="98">
        <v>7.367038274434992</v>
      </c>
      <c r="N40" s="98">
        <v>7.4064870222207677</v>
      </c>
      <c r="O40" s="98">
        <v>7.395849813422986</v>
      </c>
      <c r="P40" s="98">
        <v>7.2859184652380167</v>
      </c>
      <c r="Q40" s="98">
        <v>7.0967619654478424</v>
      </c>
      <c r="R40" s="98">
        <v>6.5880434405578274</v>
      </c>
      <c r="S40" s="98">
        <v>5.7808997911799924</v>
      </c>
      <c r="T40" s="98">
        <v>4.8246359651091595</v>
      </c>
      <c r="U40" s="98">
        <v>4.7939886266747056</v>
      </c>
      <c r="V40" s="98">
        <v>4.4306538921428809</v>
      </c>
      <c r="W40" s="98">
        <v>5.0081833983968167</v>
      </c>
      <c r="X40" s="98">
        <v>5.3252179502655688</v>
      </c>
      <c r="Y40" s="98">
        <v>5.6785924673394144</v>
      </c>
      <c r="DA40" s="63" t="s">
        <v>2112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2113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428.32437022579336</v>
      </c>
      <c r="C43" s="117">
        <f t="shared" si="14"/>
        <v>431.61805112031527</v>
      </c>
      <c r="D43" s="117">
        <f t="shared" si="14"/>
        <v>439.57695782666332</v>
      </c>
      <c r="E43" s="117">
        <f t="shared" si="14"/>
        <v>448.92556067058763</v>
      </c>
      <c r="F43" s="117">
        <f t="shared" si="14"/>
        <v>395.06290880519271</v>
      </c>
      <c r="G43" s="117">
        <f t="shared" si="14"/>
        <v>335.6973848629649</v>
      </c>
      <c r="H43" s="117">
        <f t="shared" si="14"/>
        <v>390.96041008426147</v>
      </c>
      <c r="I43" s="117">
        <f t="shared" si="14"/>
        <v>363.55288222577343</v>
      </c>
      <c r="J43" s="117">
        <f t="shared" si="14"/>
        <v>321.59186954205256</v>
      </c>
      <c r="K43" s="117">
        <f t="shared" si="14"/>
        <v>352.76654441675583</v>
      </c>
      <c r="L43" s="117">
        <f t="shared" si="14"/>
        <v>295.54397965793294</v>
      </c>
      <c r="M43" s="117">
        <f t="shared" si="14"/>
        <v>334.44287820017632</v>
      </c>
      <c r="N43" s="117">
        <f t="shared" si="14"/>
        <v>323.35660953618827</v>
      </c>
      <c r="O43" s="117">
        <f t="shared" si="14"/>
        <v>261.14676926460106</v>
      </c>
      <c r="P43" s="117">
        <f t="shared" si="14"/>
        <v>235.32228662781375</v>
      </c>
      <c r="Q43" s="117">
        <f t="shared" si="14"/>
        <v>276.92064797542355</v>
      </c>
      <c r="R43" s="117">
        <f t="shared" ref="R43:V43" si="15">R44+R47+R49+R58</f>
        <v>275.39510038709216</v>
      </c>
      <c r="S43" s="117">
        <f t="shared" si="15"/>
        <v>274.7595549888361</v>
      </c>
      <c r="T43" s="117">
        <f t="shared" si="15"/>
        <v>219.71450256272152</v>
      </c>
      <c r="U43" s="117">
        <f t="shared" si="15"/>
        <v>252.10291452805089</v>
      </c>
      <c r="V43" s="117">
        <f t="shared" si="15"/>
        <v>247.8780372877801</v>
      </c>
      <c r="W43" s="117">
        <f t="shared" ref="W43:Y43" si="16">W44+W47+W49+W58</f>
        <v>211.79066135307741</v>
      </c>
      <c r="X43" s="117">
        <f t="shared" si="16"/>
        <v>228.54581936814932</v>
      </c>
      <c r="Y43" s="117">
        <f t="shared" si="16"/>
        <v>188.53887831968726</v>
      </c>
      <c r="DA43" s="129" t="s">
        <v>2114</v>
      </c>
    </row>
    <row r="44" spans="1:105" ht="12.95" customHeight="1" x14ac:dyDescent="0.25">
      <c r="A44" s="121" t="s">
        <v>57</v>
      </c>
      <c r="B44" s="122">
        <f t="shared" ref="B44:Q44" si="17">SUM(B45:B46)</f>
        <v>389.04775320211183</v>
      </c>
      <c r="C44" s="122">
        <f t="shared" si="17"/>
        <v>393.15829201636188</v>
      </c>
      <c r="D44" s="122">
        <f t="shared" si="17"/>
        <v>401.03423566984986</v>
      </c>
      <c r="E44" s="122">
        <f t="shared" si="17"/>
        <v>408.70884448836989</v>
      </c>
      <c r="F44" s="122">
        <f t="shared" si="17"/>
        <v>354.54211458485975</v>
      </c>
      <c r="G44" s="122">
        <f t="shared" si="17"/>
        <v>295.69884296328689</v>
      </c>
      <c r="H44" s="122">
        <f t="shared" si="17"/>
        <v>350.8231818665713</v>
      </c>
      <c r="I44" s="122">
        <f t="shared" si="17"/>
        <v>320.94161136156555</v>
      </c>
      <c r="J44" s="122">
        <f t="shared" si="17"/>
        <v>279.58474101457938</v>
      </c>
      <c r="K44" s="122">
        <f t="shared" si="17"/>
        <v>310.89767937901888</v>
      </c>
      <c r="L44" s="122">
        <f t="shared" si="17"/>
        <v>254.06876484602719</v>
      </c>
      <c r="M44" s="122">
        <f t="shared" si="17"/>
        <v>292.0586184130172</v>
      </c>
      <c r="N44" s="122">
        <f t="shared" si="17"/>
        <v>282.08226369142659</v>
      </c>
      <c r="O44" s="122">
        <f t="shared" si="17"/>
        <v>221.45616640617015</v>
      </c>
      <c r="P44" s="122">
        <f t="shared" si="17"/>
        <v>196.24349904643415</v>
      </c>
      <c r="Q44" s="122">
        <f t="shared" si="17"/>
        <v>237.42922431481642</v>
      </c>
      <c r="R44" s="122">
        <f t="shared" ref="R44:V44" si="18">SUM(R45:R46)</f>
        <v>236.9217677789992</v>
      </c>
      <c r="S44" s="122">
        <f t="shared" si="18"/>
        <v>237.09943277875763</v>
      </c>
      <c r="T44" s="122">
        <f t="shared" si="18"/>
        <v>184.57229461817133</v>
      </c>
      <c r="U44" s="122">
        <f t="shared" si="18"/>
        <v>210.2337655823103</v>
      </c>
      <c r="V44" s="122">
        <f t="shared" si="18"/>
        <v>208.74157629001999</v>
      </c>
      <c r="W44" s="122">
        <f t="shared" ref="W44:Y44" si="19">SUM(W45:W46)</f>
        <v>175.71936423488916</v>
      </c>
      <c r="X44" s="122">
        <f t="shared" si="19"/>
        <v>192.17682617580857</v>
      </c>
      <c r="Y44" s="122">
        <f t="shared" si="19"/>
        <v>154.39191114922119</v>
      </c>
      <c r="DA44" s="130" t="s">
        <v>2115</v>
      </c>
    </row>
    <row r="45" spans="1:105" ht="12" customHeight="1" x14ac:dyDescent="0.25">
      <c r="A45" s="97" t="s">
        <v>211</v>
      </c>
      <c r="B45" s="98">
        <v>389.04775320211183</v>
      </c>
      <c r="C45" s="98">
        <v>393.15829201636188</v>
      </c>
      <c r="D45" s="98">
        <v>401.03423566984986</v>
      </c>
      <c r="E45" s="98">
        <v>408.70884448836989</v>
      </c>
      <c r="F45" s="98">
        <v>354.54211458485975</v>
      </c>
      <c r="G45" s="98">
        <v>295.69884296328689</v>
      </c>
      <c r="H45" s="98">
        <v>350.8231818665713</v>
      </c>
      <c r="I45" s="98">
        <v>320.94161136156555</v>
      </c>
      <c r="J45" s="98">
        <v>279.58474101457938</v>
      </c>
      <c r="K45" s="98">
        <v>310.89767937901888</v>
      </c>
      <c r="L45" s="98">
        <v>254.06876484602719</v>
      </c>
      <c r="M45" s="98">
        <v>292.0586184130172</v>
      </c>
      <c r="N45" s="98">
        <v>282.08226369142659</v>
      </c>
      <c r="O45" s="98">
        <v>221.45616640617015</v>
      </c>
      <c r="P45" s="98">
        <v>196.24349904643415</v>
      </c>
      <c r="Q45" s="98">
        <v>237.42922431481642</v>
      </c>
      <c r="R45" s="98">
        <v>236.9217677789992</v>
      </c>
      <c r="S45" s="98">
        <v>237.09943277875763</v>
      </c>
      <c r="T45" s="98">
        <v>184.57229461817133</v>
      </c>
      <c r="U45" s="98">
        <v>210.2337655823103</v>
      </c>
      <c r="V45" s="98">
        <v>208.74157629001999</v>
      </c>
      <c r="W45" s="98">
        <v>175.71936423488916</v>
      </c>
      <c r="X45" s="98">
        <v>192.17682617580857</v>
      </c>
      <c r="Y45" s="98">
        <v>154.39191114922119</v>
      </c>
      <c r="DA45" s="63" t="s">
        <v>2116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2117</v>
      </c>
    </row>
    <row r="47" spans="1:105" ht="12.95" customHeight="1" x14ac:dyDescent="0.25">
      <c r="A47" s="121" t="s">
        <v>92</v>
      </c>
      <c r="B47" s="122">
        <f t="shared" ref="B47:Y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2118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2119</v>
      </c>
    </row>
    <row r="49" spans="1:105" ht="12" customHeight="1" x14ac:dyDescent="0.25">
      <c r="A49" s="121" t="s">
        <v>55</v>
      </c>
      <c r="B49" s="122">
        <v>8.2686607825399658</v>
      </c>
      <c r="C49" s="122">
        <v>7.5270917563267234</v>
      </c>
      <c r="D49" s="122">
        <v>8.2198952306918009</v>
      </c>
      <c r="E49" s="122">
        <v>8.9676403692702813</v>
      </c>
      <c r="F49" s="122">
        <v>9.0847425454109612</v>
      </c>
      <c r="G49" s="122">
        <v>9.7040329567130854</v>
      </c>
      <c r="H49" s="122">
        <v>11.821942973428605</v>
      </c>
      <c r="I49" s="122">
        <v>13.026813478434436</v>
      </c>
      <c r="J49" s="122">
        <v>12.93170522542057</v>
      </c>
      <c r="K49" s="122">
        <v>13.05612938098098</v>
      </c>
      <c r="L49" s="122">
        <v>12.97823687397284</v>
      </c>
      <c r="M49" s="122">
        <v>12.900990226982731</v>
      </c>
      <c r="N49" s="122">
        <v>12.807900868573274</v>
      </c>
      <c r="O49" s="122">
        <v>12.548191033829895</v>
      </c>
      <c r="P49" s="122">
        <v>12.895003913566093</v>
      </c>
      <c r="Q49" s="122">
        <v>13.494803005183389</v>
      </c>
      <c r="R49" s="122">
        <v>13.901157501000778</v>
      </c>
      <c r="S49" s="122">
        <v>14.411382301242618</v>
      </c>
      <c r="T49" s="122">
        <v>14.494148141828594</v>
      </c>
      <c r="U49" s="122">
        <v>21.182259537689646</v>
      </c>
      <c r="V49" s="122">
        <v>20.986766309979945</v>
      </c>
      <c r="W49" s="122">
        <v>17.528565925110712</v>
      </c>
      <c r="X49" s="122">
        <v>18.059578864191266</v>
      </c>
      <c r="Y49" s="122">
        <v>14.89147601077886</v>
      </c>
      <c r="DA49" s="130" t="s">
        <v>2120</v>
      </c>
    </row>
    <row r="50" spans="1:105" ht="12" customHeight="1" x14ac:dyDescent="0.25">
      <c r="A50" s="97" t="s">
        <v>138</v>
      </c>
      <c r="B50" s="98">
        <v>8.1861343297846823</v>
      </c>
      <c r="C50" s="98">
        <v>7.4545202710002876</v>
      </c>
      <c r="D50" s="98">
        <v>8.086353052775463</v>
      </c>
      <c r="E50" s="98">
        <v>8.8016193993774863</v>
      </c>
      <c r="F50" s="98">
        <v>8.9469448368580444</v>
      </c>
      <c r="G50" s="98">
        <v>9.5535457157174832</v>
      </c>
      <c r="H50" s="98">
        <v>11.694260042305476</v>
      </c>
      <c r="I50" s="98">
        <v>12.895783342609795</v>
      </c>
      <c r="J50" s="98">
        <v>12.80251967817261</v>
      </c>
      <c r="K50" s="98">
        <v>12.926561947736285</v>
      </c>
      <c r="L50" s="98">
        <v>12.851063720091483</v>
      </c>
      <c r="M50" s="98">
        <v>12.784825654079668</v>
      </c>
      <c r="N50" s="98">
        <v>12.698781292844743</v>
      </c>
      <c r="O50" s="98">
        <v>12.309956864920579</v>
      </c>
      <c r="P50" s="98">
        <v>12.826977515449357</v>
      </c>
      <c r="Q50" s="98">
        <v>12.99828967199514</v>
      </c>
      <c r="R50" s="98">
        <v>13.261863513007517</v>
      </c>
      <c r="S50" s="98">
        <v>13.558331781575172</v>
      </c>
      <c r="T50" s="98">
        <v>14.002282298867227</v>
      </c>
      <c r="U50" s="98">
        <v>20.801728431648502</v>
      </c>
      <c r="V50" s="98">
        <v>20.583498335174433</v>
      </c>
      <c r="W50" s="98">
        <v>17.371352287591915</v>
      </c>
      <c r="X50" s="98">
        <v>17.889702328901773</v>
      </c>
      <c r="Y50" s="98">
        <v>14.766676577734628</v>
      </c>
      <c r="DA50" s="63" t="s">
        <v>2121</v>
      </c>
    </row>
    <row r="51" spans="1:105" ht="12" customHeight="1" x14ac:dyDescent="0.25">
      <c r="A51" s="97" t="s">
        <v>137</v>
      </c>
      <c r="B51" s="98">
        <v>8.252645275528353E-2</v>
      </c>
      <c r="C51" s="98">
        <v>7.2571485326435467E-2</v>
      </c>
      <c r="D51" s="98">
        <v>0.13354217791633805</v>
      </c>
      <c r="E51" s="98">
        <v>0.16602096989279538</v>
      </c>
      <c r="F51" s="98">
        <v>0.13779770855291751</v>
      </c>
      <c r="G51" s="98">
        <v>0.15048724099560198</v>
      </c>
      <c r="H51" s="98">
        <v>0.1276829311231287</v>
      </c>
      <c r="I51" s="98">
        <v>0.13103013582464104</v>
      </c>
      <c r="J51" s="98">
        <v>0.12918554724796077</v>
      </c>
      <c r="K51" s="98">
        <v>0.1295674332446953</v>
      </c>
      <c r="L51" s="98">
        <v>0.12717315388135708</v>
      </c>
      <c r="M51" s="98">
        <v>0.1161645729030633</v>
      </c>
      <c r="N51" s="98">
        <v>0.10911957572853054</v>
      </c>
      <c r="O51" s="98">
        <v>0.23823416890931517</v>
      </c>
      <c r="P51" s="98">
        <v>6.8026398116736261E-2</v>
      </c>
      <c r="Q51" s="98">
        <v>0.49651333318824864</v>
      </c>
      <c r="R51" s="98">
        <v>0.63929398799326009</v>
      </c>
      <c r="S51" s="98">
        <v>0.85305051966744694</v>
      </c>
      <c r="T51" s="98">
        <v>0.49186584296136732</v>
      </c>
      <c r="U51" s="98">
        <v>0.38053110604114176</v>
      </c>
      <c r="V51" s="98">
        <v>0.40326797480551263</v>
      </c>
      <c r="W51" s="98">
        <v>0.15721363751879863</v>
      </c>
      <c r="X51" s="98">
        <v>0.16987653528949195</v>
      </c>
      <c r="Y51" s="98">
        <v>0.12479943304423112</v>
      </c>
      <c r="DA51" s="63" t="s">
        <v>2122</v>
      </c>
    </row>
    <row r="52" spans="1:105" ht="12" customHeight="1" x14ac:dyDescent="0.25">
      <c r="A52" s="100" t="s">
        <v>211</v>
      </c>
      <c r="B52" s="101">
        <v>8.252645275528353E-2</v>
      </c>
      <c r="C52" s="101">
        <v>7.2571485326435467E-2</v>
      </c>
      <c r="D52" s="101">
        <v>0.13354217791633805</v>
      </c>
      <c r="E52" s="101">
        <v>0.16602096989279538</v>
      </c>
      <c r="F52" s="101">
        <v>0.13779770855291751</v>
      </c>
      <c r="G52" s="101">
        <v>0.15048724099560198</v>
      </c>
      <c r="H52" s="101">
        <v>0.1276829311231287</v>
      </c>
      <c r="I52" s="101">
        <v>0.13103013582464104</v>
      </c>
      <c r="J52" s="101">
        <v>0.12918554724796077</v>
      </c>
      <c r="K52" s="101">
        <v>0.1295674332446953</v>
      </c>
      <c r="L52" s="101">
        <v>0.12717315388135708</v>
      </c>
      <c r="M52" s="101">
        <v>0.1161645729030633</v>
      </c>
      <c r="N52" s="101">
        <v>0.10911957572853054</v>
      </c>
      <c r="O52" s="101">
        <v>0.23823416890931517</v>
      </c>
      <c r="P52" s="101">
        <v>6.8026398116736261E-2</v>
      </c>
      <c r="Q52" s="101">
        <v>0.49651333318824864</v>
      </c>
      <c r="R52" s="101">
        <v>0.63929398799326009</v>
      </c>
      <c r="S52" s="101">
        <v>0.85305051966744694</v>
      </c>
      <c r="T52" s="101">
        <v>0.49186584296136732</v>
      </c>
      <c r="U52" s="101">
        <v>0.38053110604114176</v>
      </c>
      <c r="V52" s="101">
        <v>0.40326797480551263</v>
      </c>
      <c r="W52" s="101">
        <v>0.15721363751879863</v>
      </c>
      <c r="X52" s="101">
        <v>0.16987653528949195</v>
      </c>
      <c r="Y52" s="101">
        <v>0.12479943304423112</v>
      </c>
      <c r="DA52" s="131" t="s">
        <v>2123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2124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2125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2126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2127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2128</v>
      </c>
    </row>
    <row r="58" spans="1:105" ht="12" customHeight="1" x14ac:dyDescent="0.25">
      <c r="A58" s="121" t="s">
        <v>54</v>
      </c>
      <c r="B58" s="122">
        <v>31.007956241141557</v>
      </c>
      <c r="C58" s="122">
        <v>30.932667347626662</v>
      </c>
      <c r="D58" s="122">
        <v>30.322826926121646</v>
      </c>
      <c r="E58" s="122">
        <v>31.249075812947449</v>
      </c>
      <c r="F58" s="122">
        <v>31.436051674922027</v>
      </c>
      <c r="G58" s="122">
        <v>30.294508942964931</v>
      </c>
      <c r="H58" s="122">
        <v>28.31528524426157</v>
      </c>
      <c r="I58" s="122">
        <v>29.584457385773405</v>
      </c>
      <c r="J58" s="122">
        <v>29.075423302052656</v>
      </c>
      <c r="K58" s="122">
        <v>28.812735656755969</v>
      </c>
      <c r="L58" s="122">
        <v>28.496977937932886</v>
      </c>
      <c r="M58" s="122">
        <v>29.483269560176399</v>
      </c>
      <c r="N58" s="122">
        <v>28.466444976188424</v>
      </c>
      <c r="O58" s="122">
        <v>27.14241182460102</v>
      </c>
      <c r="P58" s="122">
        <v>26.183783667813511</v>
      </c>
      <c r="Q58" s="122">
        <v>25.996620655423754</v>
      </c>
      <c r="R58" s="122">
        <v>24.572175107092217</v>
      </c>
      <c r="S58" s="122">
        <v>23.248739908835834</v>
      </c>
      <c r="T58" s="122">
        <v>20.648059802721594</v>
      </c>
      <c r="U58" s="122">
        <v>20.686889408050945</v>
      </c>
      <c r="V58" s="122">
        <v>18.149694687780162</v>
      </c>
      <c r="W58" s="122">
        <v>18.542731193077554</v>
      </c>
      <c r="X58" s="122">
        <v>18.309414328149472</v>
      </c>
      <c r="Y58" s="122">
        <v>19.255491159687207</v>
      </c>
      <c r="DA58" s="130" t="s">
        <v>2129</v>
      </c>
    </row>
    <row r="59" spans="1:105" ht="12" customHeight="1" x14ac:dyDescent="0.25">
      <c r="A59" s="97" t="s">
        <v>50</v>
      </c>
      <c r="B59" s="98">
        <v>31.007956241141557</v>
      </c>
      <c r="C59" s="98">
        <v>30.932667347626662</v>
      </c>
      <c r="D59" s="98">
        <v>30.322826926121646</v>
      </c>
      <c r="E59" s="98">
        <v>31.249075812947449</v>
      </c>
      <c r="F59" s="98">
        <v>31.436051674922027</v>
      </c>
      <c r="G59" s="98">
        <v>30.294508942964931</v>
      </c>
      <c r="H59" s="98">
        <v>28.31528524426157</v>
      </c>
      <c r="I59" s="98">
        <v>29.584457385773405</v>
      </c>
      <c r="J59" s="98">
        <v>29.075423302052656</v>
      </c>
      <c r="K59" s="98">
        <v>28.812735656755969</v>
      </c>
      <c r="L59" s="98">
        <v>28.496977937932886</v>
      </c>
      <c r="M59" s="98">
        <v>29.483269560176399</v>
      </c>
      <c r="N59" s="98">
        <v>28.466444976188424</v>
      </c>
      <c r="O59" s="98">
        <v>27.14241182460102</v>
      </c>
      <c r="P59" s="98">
        <v>26.183783667813511</v>
      </c>
      <c r="Q59" s="98">
        <v>25.996620655423754</v>
      </c>
      <c r="R59" s="98">
        <v>24.572175107092217</v>
      </c>
      <c r="S59" s="98">
        <v>23.248739908835834</v>
      </c>
      <c r="T59" s="98">
        <v>20.648059802721594</v>
      </c>
      <c r="U59" s="98">
        <v>20.686889408050945</v>
      </c>
      <c r="V59" s="98">
        <v>18.149694687780162</v>
      </c>
      <c r="W59" s="98">
        <v>18.542731193077554</v>
      </c>
      <c r="X59" s="98">
        <v>18.309414328149472</v>
      </c>
      <c r="Y59" s="98">
        <v>19.255491159687207</v>
      </c>
      <c r="DA59" s="63" t="s">
        <v>2130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2131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0</v>
      </c>
      <c r="C62" s="117">
        <f t="shared" si="21"/>
        <v>0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0</v>
      </c>
      <c r="I62" s="117">
        <f t="shared" si="21"/>
        <v>0</v>
      </c>
      <c r="J62" s="117">
        <f t="shared" si="21"/>
        <v>0</v>
      </c>
      <c r="K62" s="117">
        <f t="shared" si="21"/>
        <v>0</v>
      </c>
      <c r="L62" s="117">
        <f t="shared" si="21"/>
        <v>0</v>
      </c>
      <c r="M62" s="117">
        <f t="shared" si="21"/>
        <v>0</v>
      </c>
      <c r="N62" s="117">
        <f t="shared" si="21"/>
        <v>0</v>
      </c>
      <c r="O62" s="117">
        <f t="shared" si="21"/>
        <v>0</v>
      </c>
      <c r="P62" s="117">
        <f t="shared" si="21"/>
        <v>0</v>
      </c>
      <c r="Q62" s="117">
        <f t="shared" si="21"/>
        <v>0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0</v>
      </c>
      <c r="W62" s="117">
        <f t="shared" ref="W62:Y62" si="23">W63+W66+W68+W77</f>
        <v>0</v>
      </c>
      <c r="X62" s="117">
        <f t="shared" si="23"/>
        <v>0</v>
      </c>
      <c r="Y62" s="117">
        <f t="shared" si="23"/>
        <v>0</v>
      </c>
      <c r="DA62" s="129" t="s">
        <v>2132</v>
      </c>
    </row>
    <row r="63" spans="1:105" ht="12.95" customHeight="1" x14ac:dyDescent="0.25">
      <c r="A63" s="121" t="s">
        <v>57</v>
      </c>
      <c r="B63" s="122">
        <f t="shared" ref="B63:Q63" si="24">SUM(B64:B65)</f>
        <v>0</v>
      </c>
      <c r="C63" s="122">
        <f t="shared" si="24"/>
        <v>0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0</v>
      </c>
      <c r="I63" s="122">
        <f t="shared" si="24"/>
        <v>0</v>
      </c>
      <c r="J63" s="122">
        <f t="shared" si="24"/>
        <v>0</v>
      </c>
      <c r="K63" s="122">
        <f t="shared" si="24"/>
        <v>0</v>
      </c>
      <c r="L63" s="122">
        <f t="shared" si="24"/>
        <v>0</v>
      </c>
      <c r="M63" s="122">
        <f t="shared" si="24"/>
        <v>0</v>
      </c>
      <c r="N63" s="122">
        <f t="shared" si="24"/>
        <v>0</v>
      </c>
      <c r="O63" s="122">
        <f t="shared" si="24"/>
        <v>0</v>
      </c>
      <c r="P63" s="122">
        <f t="shared" si="24"/>
        <v>0</v>
      </c>
      <c r="Q63" s="122">
        <f t="shared" si="24"/>
        <v>0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0</v>
      </c>
      <c r="W63" s="122">
        <f t="shared" ref="W63:Y63" si="26">SUM(W64:W65)</f>
        <v>0</v>
      </c>
      <c r="X63" s="122">
        <f t="shared" si="26"/>
        <v>0</v>
      </c>
      <c r="Y63" s="122">
        <f t="shared" si="26"/>
        <v>0</v>
      </c>
      <c r="DA63" s="130" t="s">
        <v>2133</v>
      </c>
    </row>
    <row r="64" spans="1:105" ht="12" customHeight="1" x14ac:dyDescent="0.25">
      <c r="A64" s="97" t="s">
        <v>212</v>
      </c>
      <c r="B64" s="98">
        <v>0</v>
      </c>
      <c r="C64" s="98">
        <v>0</v>
      </c>
      <c r="D64" s="98">
        <v>0</v>
      </c>
      <c r="E64" s="98">
        <v>0</v>
      </c>
      <c r="F64" s="98">
        <v>0</v>
      </c>
      <c r="G64" s="98">
        <v>0</v>
      </c>
      <c r="H64" s="98">
        <v>0</v>
      </c>
      <c r="I64" s="98">
        <v>0</v>
      </c>
      <c r="J64" s="98">
        <v>0</v>
      </c>
      <c r="K64" s="98">
        <v>0</v>
      </c>
      <c r="L64" s="98">
        <v>0</v>
      </c>
      <c r="M64" s="98">
        <v>0</v>
      </c>
      <c r="N64" s="98">
        <v>0</v>
      </c>
      <c r="O64" s="98">
        <v>0</v>
      </c>
      <c r="P64" s="98">
        <v>0</v>
      </c>
      <c r="Q64" s="98">
        <v>0</v>
      </c>
      <c r="R64" s="98">
        <v>0</v>
      </c>
      <c r="S64" s="98">
        <v>0</v>
      </c>
      <c r="T64" s="98">
        <v>0</v>
      </c>
      <c r="U64" s="98">
        <v>0</v>
      </c>
      <c r="V64" s="98">
        <v>0</v>
      </c>
      <c r="W64" s="98">
        <v>0</v>
      </c>
      <c r="X64" s="98">
        <v>0</v>
      </c>
      <c r="Y64" s="98">
        <v>0</v>
      </c>
      <c r="DA64" s="63" t="s">
        <v>2134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2135</v>
      </c>
    </row>
    <row r="66" spans="1:105" ht="12.95" customHeight="1" x14ac:dyDescent="0.25">
      <c r="A66" s="121" t="s">
        <v>92</v>
      </c>
      <c r="B66" s="122">
        <f t="shared" ref="B66:Y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2136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2137</v>
      </c>
    </row>
    <row r="68" spans="1:105" ht="12" customHeight="1" x14ac:dyDescent="0.25">
      <c r="A68" s="121" t="s">
        <v>55</v>
      </c>
      <c r="B68" s="122">
        <v>0</v>
      </c>
      <c r="C68" s="122">
        <v>0</v>
      </c>
      <c r="D68" s="122">
        <v>0</v>
      </c>
      <c r="E68" s="122">
        <v>0</v>
      </c>
      <c r="F68" s="122">
        <v>0</v>
      </c>
      <c r="G68" s="122">
        <v>0</v>
      </c>
      <c r="H68" s="122">
        <v>0</v>
      </c>
      <c r="I68" s="122">
        <v>0</v>
      </c>
      <c r="J68" s="122">
        <v>0</v>
      </c>
      <c r="K68" s="122">
        <v>0</v>
      </c>
      <c r="L68" s="122">
        <v>0</v>
      </c>
      <c r="M68" s="122">
        <v>0</v>
      </c>
      <c r="N68" s="122">
        <v>0</v>
      </c>
      <c r="O68" s="122">
        <v>0</v>
      </c>
      <c r="P68" s="122">
        <v>0</v>
      </c>
      <c r="Q68" s="122">
        <v>0</v>
      </c>
      <c r="R68" s="122">
        <v>0</v>
      </c>
      <c r="S68" s="122">
        <v>0</v>
      </c>
      <c r="T68" s="122">
        <v>0</v>
      </c>
      <c r="U68" s="122">
        <v>0</v>
      </c>
      <c r="V68" s="122">
        <v>0</v>
      </c>
      <c r="W68" s="122">
        <v>0</v>
      </c>
      <c r="X68" s="122">
        <v>0</v>
      </c>
      <c r="Y68" s="122">
        <v>0</v>
      </c>
      <c r="DA68" s="130" t="s">
        <v>2138</v>
      </c>
    </row>
    <row r="69" spans="1:105" ht="12" customHeight="1" x14ac:dyDescent="0.25">
      <c r="A69" s="97" t="s">
        <v>134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X69" s="98">
        <v>0</v>
      </c>
      <c r="Y69" s="98">
        <v>0</v>
      </c>
      <c r="DA69" s="63" t="s">
        <v>2139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2140</v>
      </c>
    </row>
    <row r="71" spans="1:105" ht="12" customHeight="1" x14ac:dyDescent="0.25">
      <c r="A71" s="100" t="s">
        <v>212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X71" s="101">
        <v>0</v>
      </c>
      <c r="Y71" s="101">
        <v>0</v>
      </c>
      <c r="DA71" s="131" t="s">
        <v>2141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2142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2143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2144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2145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2146</v>
      </c>
    </row>
    <row r="77" spans="1:105" ht="12" customHeight="1" x14ac:dyDescent="0.25">
      <c r="A77" s="121" t="s">
        <v>54</v>
      </c>
      <c r="B77" s="122">
        <v>0</v>
      </c>
      <c r="C77" s="122">
        <v>0</v>
      </c>
      <c r="D77" s="122">
        <v>0</v>
      </c>
      <c r="E77" s="122">
        <v>0</v>
      </c>
      <c r="F77" s="122">
        <v>0</v>
      </c>
      <c r="G77" s="122">
        <v>0</v>
      </c>
      <c r="H77" s="122">
        <v>0</v>
      </c>
      <c r="I77" s="122">
        <v>0</v>
      </c>
      <c r="J77" s="122">
        <v>0</v>
      </c>
      <c r="K77" s="122">
        <v>0</v>
      </c>
      <c r="L77" s="122">
        <v>0</v>
      </c>
      <c r="M77" s="122">
        <v>0</v>
      </c>
      <c r="N77" s="122">
        <v>0</v>
      </c>
      <c r="O77" s="122">
        <v>0</v>
      </c>
      <c r="P77" s="122">
        <v>0</v>
      </c>
      <c r="Q77" s="122">
        <v>0</v>
      </c>
      <c r="R77" s="122">
        <v>0</v>
      </c>
      <c r="S77" s="122">
        <v>0</v>
      </c>
      <c r="T77" s="122">
        <v>0</v>
      </c>
      <c r="U77" s="122">
        <v>0</v>
      </c>
      <c r="V77" s="122">
        <v>0</v>
      </c>
      <c r="W77" s="122">
        <v>0</v>
      </c>
      <c r="X77" s="122">
        <v>0</v>
      </c>
      <c r="Y77" s="122">
        <v>0</v>
      </c>
      <c r="DA77" s="130" t="s">
        <v>2147</v>
      </c>
    </row>
    <row r="78" spans="1:105" ht="12" customHeight="1" x14ac:dyDescent="0.25">
      <c r="A78" s="97" t="s">
        <v>189</v>
      </c>
      <c r="B78" s="98">
        <v>0</v>
      </c>
      <c r="C78" s="98">
        <v>0</v>
      </c>
      <c r="D78" s="98">
        <v>0</v>
      </c>
      <c r="E78" s="98">
        <v>0</v>
      </c>
      <c r="F78" s="98">
        <v>0</v>
      </c>
      <c r="G78" s="98">
        <v>0</v>
      </c>
      <c r="H78" s="98">
        <v>0</v>
      </c>
      <c r="I78" s="98">
        <v>0</v>
      </c>
      <c r="J78" s="98">
        <v>0</v>
      </c>
      <c r="K78" s="98">
        <v>0</v>
      </c>
      <c r="L78" s="98">
        <v>0</v>
      </c>
      <c r="M78" s="98">
        <v>0</v>
      </c>
      <c r="N78" s="98">
        <v>0</v>
      </c>
      <c r="O78" s="98">
        <v>0</v>
      </c>
      <c r="P78" s="98">
        <v>0</v>
      </c>
      <c r="Q78" s="98">
        <v>0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X78" s="98">
        <v>0</v>
      </c>
      <c r="Y78" s="98">
        <v>0</v>
      </c>
      <c r="DA78" s="63" t="s">
        <v>2148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2149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1.226987598418471</v>
      </c>
      <c r="C81" s="117">
        <f t="shared" si="28"/>
        <v>1.248771006631328</v>
      </c>
      <c r="D81" s="117">
        <f t="shared" si="28"/>
        <v>1.3247140884187116</v>
      </c>
      <c r="E81" s="117">
        <f t="shared" si="28"/>
        <v>1.4950583585307153</v>
      </c>
      <c r="F81" s="117">
        <f t="shared" si="28"/>
        <v>1.7541733013024003</v>
      </c>
      <c r="G81" s="117">
        <f t="shared" si="28"/>
        <v>2.1466324145012741</v>
      </c>
      <c r="H81" s="117">
        <f t="shared" si="28"/>
        <v>2.7530153202197445</v>
      </c>
      <c r="I81" s="117">
        <f t="shared" si="28"/>
        <v>3.8151243371406389</v>
      </c>
      <c r="J81" s="117">
        <f t="shared" si="28"/>
        <v>4.7380046891137777</v>
      </c>
      <c r="K81" s="117">
        <f t="shared" si="28"/>
        <v>5.374718895004702</v>
      </c>
      <c r="L81" s="117">
        <f t="shared" si="28"/>
        <v>5.4189908291914408</v>
      </c>
      <c r="M81" s="117">
        <f t="shared" si="28"/>
        <v>5.8459969906695859</v>
      </c>
      <c r="N81" s="117">
        <f t="shared" si="28"/>
        <v>6.0539229544212638</v>
      </c>
      <c r="O81" s="117">
        <f t="shared" si="28"/>
        <v>6.327388098294338</v>
      </c>
      <c r="P81" s="117">
        <f t="shared" si="28"/>
        <v>6.3979881032018913</v>
      </c>
      <c r="Q81" s="117">
        <f t="shared" si="28"/>
        <v>7.3508163509934743</v>
      </c>
      <c r="R81" s="117">
        <f t="shared" ref="R81:V81" si="29">R82+R85+R87+R100</f>
        <v>8.1110622612761283</v>
      </c>
      <c r="S81" s="117">
        <f t="shared" si="29"/>
        <v>8.9282055163954652</v>
      </c>
      <c r="T81" s="117">
        <f t="shared" si="29"/>
        <v>9.0283581243627502</v>
      </c>
      <c r="U81" s="117">
        <f t="shared" si="29"/>
        <v>9.4044128166582794</v>
      </c>
      <c r="V81" s="117">
        <f t="shared" si="29"/>
        <v>8.6764956537901536</v>
      </c>
      <c r="W81" s="117">
        <f t="shared" ref="W81:Y81" si="30">W82+W85+W87+W100</f>
        <v>9.2279132799069679</v>
      </c>
      <c r="X81" s="117">
        <f t="shared" si="30"/>
        <v>9.1739893894319611</v>
      </c>
      <c r="Y81" s="117">
        <f t="shared" si="30"/>
        <v>9.3004108910937173</v>
      </c>
      <c r="DA81" s="129" t="s">
        <v>2150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2151</v>
      </c>
    </row>
    <row r="83" spans="1:105" ht="12" customHeight="1" x14ac:dyDescent="0.25">
      <c r="A83" s="97" t="s">
        <v>199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2152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2153</v>
      </c>
    </row>
    <row r="85" spans="1:105" ht="12.95" customHeight="1" x14ac:dyDescent="0.25">
      <c r="A85" s="121" t="s">
        <v>92</v>
      </c>
      <c r="B85" s="122">
        <f t="shared" ref="B85:Y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2154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2155</v>
      </c>
    </row>
    <row r="87" spans="1:105" ht="12" customHeight="1" x14ac:dyDescent="0.25">
      <c r="A87" s="121" t="s">
        <v>55</v>
      </c>
      <c r="B87" s="122">
        <v>0.32855020459576023</v>
      </c>
      <c r="C87" s="122">
        <v>0.32560415207835403</v>
      </c>
      <c r="D87" s="122">
        <v>0.3440624447310856</v>
      </c>
      <c r="E87" s="122">
        <v>0.37010785462729506</v>
      </c>
      <c r="F87" s="122">
        <v>0.40016910181469051</v>
      </c>
      <c r="G87" s="122">
        <v>0.50998286735041087</v>
      </c>
      <c r="H87" s="122">
        <v>0.75869994074210423</v>
      </c>
      <c r="I87" s="122">
        <v>0.9402362203709359</v>
      </c>
      <c r="J87" s="122">
        <v>1.1775985265910289</v>
      </c>
      <c r="K87" s="122">
        <v>1.3385150461010189</v>
      </c>
      <c r="L87" s="122">
        <v>1.3377600014771931</v>
      </c>
      <c r="M87" s="122">
        <v>1.3552565385605357</v>
      </c>
      <c r="N87" s="122">
        <v>1.377778251205442</v>
      </c>
      <c r="O87" s="122">
        <v>1.3745824014464345</v>
      </c>
      <c r="P87" s="122">
        <v>1.4071752718284114</v>
      </c>
      <c r="Q87" s="122">
        <v>1.5984579249744681</v>
      </c>
      <c r="R87" s="122">
        <v>1.7406682765158654</v>
      </c>
      <c r="S87" s="122">
        <v>1.8414724306270271</v>
      </c>
      <c r="T87" s="122">
        <v>1.7342151631637521</v>
      </c>
      <c r="U87" s="122">
        <v>1.5886636577218527</v>
      </c>
      <c r="V87" s="122">
        <v>1.4609209033720341</v>
      </c>
      <c r="W87" s="122">
        <v>1.7715420485389122</v>
      </c>
      <c r="X87" s="122">
        <v>1.8487702194165752</v>
      </c>
      <c r="Y87" s="122">
        <v>1.61810571987767</v>
      </c>
      <c r="DA87" s="130" t="s">
        <v>2156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2157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2158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2159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2160</v>
      </c>
    </row>
    <row r="92" spans="1:105" ht="12" customHeight="1" x14ac:dyDescent="0.25">
      <c r="A92" s="106" t="s">
        <v>124</v>
      </c>
      <c r="B92" s="101">
        <v>0.32540676524754858</v>
      </c>
      <c r="C92" s="101">
        <v>0.32196828791735099</v>
      </c>
      <c r="D92" s="101">
        <v>0.33837679284655203</v>
      </c>
      <c r="E92" s="101">
        <v>0.36381396447276432</v>
      </c>
      <c r="F92" s="101">
        <v>0.3954458918678741</v>
      </c>
      <c r="G92" s="101">
        <v>0.50516817603255459</v>
      </c>
      <c r="H92" s="101">
        <v>0.75031105852541558</v>
      </c>
      <c r="I92" s="101">
        <v>0.9289553216857499</v>
      </c>
      <c r="J92" s="101">
        <v>1.1614967313846354</v>
      </c>
      <c r="K92" s="101">
        <v>1.3213395773895753</v>
      </c>
      <c r="L92" s="101">
        <v>1.3232399710650773</v>
      </c>
      <c r="M92" s="101">
        <v>1.341835504560499</v>
      </c>
      <c r="N92" s="101">
        <v>1.3668882165007969</v>
      </c>
      <c r="O92" s="101">
        <v>1.3488862214652169</v>
      </c>
      <c r="P92" s="101">
        <v>1.3682089064825935</v>
      </c>
      <c r="Q92" s="101">
        <v>1.4879663157880161</v>
      </c>
      <c r="R92" s="101">
        <v>1.6157888756563588</v>
      </c>
      <c r="S92" s="101">
        <v>1.6972640132679824</v>
      </c>
      <c r="T92" s="101">
        <v>1.649426899305108</v>
      </c>
      <c r="U92" s="101">
        <v>1.5657994675670712</v>
      </c>
      <c r="V92" s="101">
        <v>1.4544349011323014</v>
      </c>
      <c r="W92" s="101">
        <v>1.7543478596537825</v>
      </c>
      <c r="X92" s="101">
        <v>1.8294198910698474</v>
      </c>
      <c r="Y92" s="101">
        <v>1.6035069359106171</v>
      </c>
      <c r="DA92" s="131" t="s">
        <v>2161</v>
      </c>
    </row>
    <row r="93" spans="1:105" ht="12" customHeight="1" x14ac:dyDescent="0.25">
      <c r="A93" s="107" t="s">
        <v>123</v>
      </c>
      <c r="B93" s="104">
        <v>3.1434393482116527E-3</v>
      </c>
      <c r="C93" s="104">
        <v>3.635864161003042E-3</v>
      </c>
      <c r="D93" s="104">
        <v>5.6856518845335982E-3</v>
      </c>
      <c r="E93" s="104">
        <v>6.2938901545307397E-3</v>
      </c>
      <c r="F93" s="104">
        <v>4.7232099468164238E-3</v>
      </c>
      <c r="G93" s="104">
        <v>4.8146913178562277E-3</v>
      </c>
      <c r="H93" s="104">
        <v>8.3888822166886048E-3</v>
      </c>
      <c r="I93" s="104">
        <v>1.1280898685185997E-2</v>
      </c>
      <c r="J93" s="104">
        <v>1.6101795206393488E-2</v>
      </c>
      <c r="K93" s="104">
        <v>1.7175468711443705E-2</v>
      </c>
      <c r="L93" s="104">
        <v>1.4520030412115709E-2</v>
      </c>
      <c r="M93" s="104">
        <v>1.3421034000036598E-2</v>
      </c>
      <c r="N93" s="104">
        <v>1.0890034704645063E-2</v>
      </c>
      <c r="O93" s="104">
        <v>2.5696179981217537E-2</v>
      </c>
      <c r="P93" s="104">
        <v>3.8966365345817947E-2</v>
      </c>
      <c r="Q93" s="104">
        <v>0.11049160918645197</v>
      </c>
      <c r="R93" s="104">
        <v>0.12487940085950676</v>
      </c>
      <c r="S93" s="104">
        <v>0.1442084173590448</v>
      </c>
      <c r="T93" s="104">
        <v>8.4788263858644158E-2</v>
      </c>
      <c r="U93" s="104">
        <v>2.2864190154781534E-2</v>
      </c>
      <c r="V93" s="104">
        <v>6.4860022397326758E-3</v>
      </c>
      <c r="W93" s="104">
        <v>1.7194188885129757E-2</v>
      </c>
      <c r="X93" s="104">
        <v>1.9350328346727709E-2</v>
      </c>
      <c r="Y93" s="104">
        <v>1.4598783967053049E-2</v>
      </c>
      <c r="DA93" s="132" t="s">
        <v>2162</v>
      </c>
    </row>
    <row r="94" spans="1:105" ht="12" customHeight="1" x14ac:dyDescent="0.25">
      <c r="A94" s="108" t="s">
        <v>50</v>
      </c>
      <c r="B94" s="98">
        <v>3.1434393482116527E-3</v>
      </c>
      <c r="C94" s="98">
        <v>3.635864161003042E-3</v>
      </c>
      <c r="D94" s="98">
        <v>5.6856518845335982E-3</v>
      </c>
      <c r="E94" s="98">
        <v>6.2938901545307397E-3</v>
      </c>
      <c r="F94" s="98">
        <v>4.7232099468164238E-3</v>
      </c>
      <c r="G94" s="98">
        <v>4.8146913178562277E-3</v>
      </c>
      <c r="H94" s="98">
        <v>8.3888822166886048E-3</v>
      </c>
      <c r="I94" s="98">
        <v>1.1280898685185997E-2</v>
      </c>
      <c r="J94" s="98">
        <v>1.6101795206393488E-2</v>
      </c>
      <c r="K94" s="98">
        <v>1.7175468711443705E-2</v>
      </c>
      <c r="L94" s="98">
        <v>1.4520030412115709E-2</v>
      </c>
      <c r="M94" s="98">
        <v>1.3421034000036598E-2</v>
      </c>
      <c r="N94" s="98">
        <v>1.0890034704645063E-2</v>
      </c>
      <c r="O94" s="98">
        <v>2.5696179981217537E-2</v>
      </c>
      <c r="P94" s="98">
        <v>3.8966365345817947E-2</v>
      </c>
      <c r="Q94" s="98">
        <v>0.11049160918645197</v>
      </c>
      <c r="R94" s="98">
        <v>0.12487940085950676</v>
      </c>
      <c r="S94" s="98">
        <v>0.1442084173590448</v>
      </c>
      <c r="T94" s="98">
        <v>8.4788263858644158E-2</v>
      </c>
      <c r="U94" s="98">
        <v>2.2864190154781534E-2</v>
      </c>
      <c r="V94" s="98">
        <v>6.4860022397326758E-3</v>
      </c>
      <c r="W94" s="98">
        <v>1.7194188885129757E-2</v>
      </c>
      <c r="X94" s="98">
        <v>1.9350328346727709E-2</v>
      </c>
      <c r="Y94" s="98">
        <v>1.4598783967053049E-2</v>
      </c>
      <c r="DA94" s="63" t="s">
        <v>2163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2164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2165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2166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2167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2168</v>
      </c>
    </row>
    <row r="100" spans="1:105" ht="12" customHeight="1" x14ac:dyDescent="0.25">
      <c r="A100" s="121" t="s">
        <v>54</v>
      </c>
      <c r="B100" s="122">
        <v>0.89843739382271082</v>
      </c>
      <c r="C100" s="122">
        <v>0.92316685455297387</v>
      </c>
      <c r="D100" s="122">
        <v>0.98065164368762592</v>
      </c>
      <c r="E100" s="122">
        <v>1.1249505039034202</v>
      </c>
      <c r="F100" s="122">
        <v>1.3540041994877099</v>
      </c>
      <c r="G100" s="122">
        <v>1.6366495471508631</v>
      </c>
      <c r="H100" s="122">
        <v>1.99431537947764</v>
      </c>
      <c r="I100" s="122">
        <v>2.8748881167697031</v>
      </c>
      <c r="J100" s="122">
        <v>3.560406162522749</v>
      </c>
      <c r="K100" s="122">
        <v>4.0362038489036829</v>
      </c>
      <c r="L100" s="122">
        <v>4.0812308277142479</v>
      </c>
      <c r="M100" s="122">
        <v>4.4907404521090504</v>
      </c>
      <c r="N100" s="122">
        <v>4.6761447032158214</v>
      </c>
      <c r="O100" s="122">
        <v>4.9528056968479035</v>
      </c>
      <c r="P100" s="122">
        <v>4.9908128313734794</v>
      </c>
      <c r="Q100" s="122">
        <v>5.7523584260190059</v>
      </c>
      <c r="R100" s="122">
        <v>6.3703939847602626</v>
      </c>
      <c r="S100" s="122">
        <v>7.0867330857684374</v>
      </c>
      <c r="T100" s="122">
        <v>7.2941429611989985</v>
      </c>
      <c r="U100" s="122">
        <v>7.8157491589364261</v>
      </c>
      <c r="V100" s="122">
        <v>7.2155747504181189</v>
      </c>
      <c r="W100" s="122">
        <v>7.4563712313680561</v>
      </c>
      <c r="X100" s="122">
        <v>7.3252191700153855</v>
      </c>
      <c r="Y100" s="122">
        <v>7.6823051712160471</v>
      </c>
      <c r="DA100" s="130" t="s">
        <v>2169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2170</v>
      </c>
    </row>
    <row r="102" spans="1:105" ht="12" customHeight="1" x14ac:dyDescent="0.25">
      <c r="A102" s="97" t="s">
        <v>50</v>
      </c>
      <c r="B102" s="98">
        <v>0.89843739382271082</v>
      </c>
      <c r="C102" s="98">
        <v>0.92316685455297387</v>
      </c>
      <c r="D102" s="98">
        <v>0.98065164368762592</v>
      </c>
      <c r="E102" s="98">
        <v>1.1249505039034202</v>
      </c>
      <c r="F102" s="98">
        <v>1.3540041994877099</v>
      </c>
      <c r="G102" s="98">
        <v>1.6366495471508631</v>
      </c>
      <c r="H102" s="98">
        <v>1.99431537947764</v>
      </c>
      <c r="I102" s="98">
        <v>2.8748881167697031</v>
      </c>
      <c r="J102" s="98">
        <v>3.560406162522749</v>
      </c>
      <c r="K102" s="98">
        <v>4.0362038489036829</v>
      </c>
      <c r="L102" s="98">
        <v>4.0812308277142479</v>
      </c>
      <c r="M102" s="98">
        <v>4.4907404521090504</v>
      </c>
      <c r="N102" s="98">
        <v>4.6761447032158214</v>
      </c>
      <c r="O102" s="98">
        <v>4.9528056968479035</v>
      </c>
      <c r="P102" s="98">
        <v>4.9908128313734794</v>
      </c>
      <c r="Q102" s="98">
        <v>5.7523584260190059</v>
      </c>
      <c r="R102" s="98">
        <v>6.3703939847602626</v>
      </c>
      <c r="S102" s="98">
        <v>7.0867330857684374</v>
      </c>
      <c r="T102" s="98">
        <v>7.2941429611989985</v>
      </c>
      <c r="U102" s="98">
        <v>7.8157491589364261</v>
      </c>
      <c r="V102" s="98">
        <v>7.2155747504181189</v>
      </c>
      <c r="W102" s="98">
        <v>7.4563712313680561</v>
      </c>
      <c r="X102" s="98">
        <v>7.3252191700153855</v>
      </c>
      <c r="Y102" s="98">
        <v>7.6823051712160471</v>
      </c>
      <c r="DA102" s="63" t="s">
        <v>2171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2172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2173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2174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2175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2176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2177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2178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2179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2180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2181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2182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2183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2184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2185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2186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2187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2188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2189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2190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0</v>
      </c>
      <c r="DA124" s="129" t="s">
        <v>2191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2192</v>
      </c>
    </row>
    <row r="126" spans="1:105" ht="12" customHeight="1" x14ac:dyDescent="0.25">
      <c r="A126" s="97" t="s">
        <v>198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2193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2194</v>
      </c>
    </row>
    <row r="128" spans="1:105" ht="12.95" customHeight="1" x14ac:dyDescent="0.25">
      <c r="A128" s="121" t="s">
        <v>92</v>
      </c>
      <c r="B128" s="122">
        <f t="shared" ref="B128:Y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2195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2196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2197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2198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2199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2200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2201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2202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2203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2204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2205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X139" s="122">
        <v>0</v>
      </c>
      <c r="Y139" s="122">
        <v>0</v>
      </c>
      <c r="DA139" s="130" t="s">
        <v>2206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2207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2208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8.1812295708903207E-2</v>
      </c>
      <c r="C143" s="117">
        <f t="shared" si="49"/>
        <v>8.6660787069731043E-2</v>
      </c>
      <c r="D143" s="117">
        <f t="shared" si="49"/>
        <v>0.10397445946905054</v>
      </c>
      <c r="E143" s="117">
        <f t="shared" si="49"/>
        <v>0.12734683812968339</v>
      </c>
      <c r="F143" s="117">
        <f t="shared" si="49"/>
        <v>0.14866967461830355</v>
      </c>
      <c r="G143" s="117">
        <f t="shared" si="49"/>
        <v>0.19234792297695785</v>
      </c>
      <c r="H143" s="117">
        <f t="shared" si="49"/>
        <v>0.27773129580403844</v>
      </c>
      <c r="I143" s="117">
        <f t="shared" si="49"/>
        <v>0.41419493256868067</v>
      </c>
      <c r="J143" s="117">
        <f t="shared" si="49"/>
        <v>0.58952304227990715</v>
      </c>
      <c r="K143" s="117">
        <f t="shared" si="49"/>
        <v>0.83140241646211221</v>
      </c>
      <c r="L143" s="117">
        <f t="shared" si="49"/>
        <v>1.293009451731072</v>
      </c>
      <c r="M143" s="117">
        <f t="shared" si="49"/>
        <v>1.7951216625460225</v>
      </c>
      <c r="N143" s="117">
        <f t="shared" si="49"/>
        <v>2.3022874430691878</v>
      </c>
      <c r="O143" s="117">
        <f t="shared" si="49"/>
        <v>2.5913050374273086</v>
      </c>
      <c r="P143" s="117">
        <f t="shared" si="49"/>
        <v>2.7036604608559505</v>
      </c>
      <c r="Q143" s="117">
        <f t="shared" si="49"/>
        <v>2.8842170172383783</v>
      </c>
      <c r="R143" s="117">
        <f t="shared" ref="R143:V143" si="50">R144+R146+R148+R157</f>
        <v>3.4840735978276287</v>
      </c>
      <c r="S143" s="117">
        <f t="shared" si="50"/>
        <v>5.4464927626255655</v>
      </c>
      <c r="T143" s="117">
        <f t="shared" si="50"/>
        <v>9.2480663007133757</v>
      </c>
      <c r="U143" s="117">
        <f t="shared" si="50"/>
        <v>12.266932208839108</v>
      </c>
      <c r="V143" s="117">
        <f t="shared" si="50"/>
        <v>12.45588596849386</v>
      </c>
      <c r="W143" s="117">
        <f t="shared" ref="W143:Y143" si="51">W144+W146+W148+W157</f>
        <v>13.58439047650397</v>
      </c>
      <c r="X143" s="117">
        <f t="shared" si="51"/>
        <v>13.481243818049338</v>
      </c>
      <c r="Y143" s="117">
        <f t="shared" si="51"/>
        <v>13.566899424007678</v>
      </c>
      <c r="DA143" s="129" t="s">
        <v>2209</v>
      </c>
    </row>
    <row r="144" spans="1:105" ht="12.95" customHeight="1" x14ac:dyDescent="0.25">
      <c r="A144" s="121" t="s">
        <v>57</v>
      </c>
      <c r="B144" s="122">
        <f t="shared" ref="B144:Y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2210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2211</v>
      </c>
    </row>
    <row r="146" spans="1:105" ht="12.95" customHeight="1" x14ac:dyDescent="0.25">
      <c r="A146" s="121" t="s">
        <v>92</v>
      </c>
      <c r="B146" s="122">
        <f t="shared" ref="B146:Y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2212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2213</v>
      </c>
    </row>
    <row r="148" spans="1:105" ht="12" customHeight="1" x14ac:dyDescent="0.25">
      <c r="A148" s="121" t="s">
        <v>55</v>
      </c>
      <c r="B148" s="122">
        <v>2.248152441872419E-2</v>
      </c>
      <c r="C148" s="122">
        <v>2.3833489200290235E-2</v>
      </c>
      <c r="D148" s="122">
        <v>2.6430572012633234E-2</v>
      </c>
      <c r="E148" s="122">
        <v>3.004710942629138E-2</v>
      </c>
      <c r="F148" s="122">
        <v>3.2595025685405933E-2</v>
      </c>
      <c r="G148" s="122">
        <v>4.5299593646341778E-2</v>
      </c>
      <c r="H148" s="122">
        <v>7.6354097074522537E-2</v>
      </c>
      <c r="I148" s="122">
        <v>9.9861673558261893E-2</v>
      </c>
      <c r="J148" s="122">
        <v>0.13972864990182968</v>
      </c>
      <c r="K148" s="122">
        <v>0.19443353451492607</v>
      </c>
      <c r="L148" s="122">
        <v>0.3012313926114748</v>
      </c>
      <c r="M148" s="122">
        <v>0.40041335759337537</v>
      </c>
      <c r="N148" s="122">
        <v>0.51517358097191901</v>
      </c>
      <c r="O148" s="122">
        <v>0.56518545350032112</v>
      </c>
      <c r="P148" s="122">
        <v>0.60694956866301508</v>
      </c>
      <c r="Q148" s="122">
        <v>0.64646781751807381</v>
      </c>
      <c r="R148" s="122">
        <v>0.76299477673076754</v>
      </c>
      <c r="S148" s="122">
        <v>1.0932609421258663</v>
      </c>
      <c r="T148" s="122">
        <v>1.6785192045697914</v>
      </c>
      <c r="U148" s="122">
        <v>2.0411292844975022</v>
      </c>
      <c r="V148" s="122">
        <v>2.0607147790091682</v>
      </c>
      <c r="W148" s="122">
        <v>2.5346005130825331</v>
      </c>
      <c r="X148" s="122">
        <v>2.6774951429812428</v>
      </c>
      <c r="Y148" s="122">
        <v>2.4141006743308835</v>
      </c>
      <c r="DA148" s="130" t="s">
        <v>2214</v>
      </c>
    </row>
    <row r="149" spans="1:105" ht="12" customHeight="1" x14ac:dyDescent="0.25">
      <c r="A149" s="97" t="s">
        <v>124</v>
      </c>
      <c r="B149" s="98">
        <v>2.2331836830714113E-2</v>
      </c>
      <c r="C149" s="98">
        <v>2.3691929839850308E-2</v>
      </c>
      <c r="D149" s="98">
        <v>2.6168371648200309E-2</v>
      </c>
      <c r="E149" s="98">
        <v>2.9710256357698715E-2</v>
      </c>
      <c r="F149" s="98">
        <v>3.2595025685405933E-2</v>
      </c>
      <c r="G149" s="98">
        <v>4.5299593646341778E-2</v>
      </c>
      <c r="H149" s="98">
        <v>7.5717357132499691E-2</v>
      </c>
      <c r="I149" s="98">
        <v>9.8817938066492139E-2</v>
      </c>
      <c r="J149" s="98">
        <v>0.13782730517273517</v>
      </c>
      <c r="K149" s="98">
        <v>0.19172306806584027</v>
      </c>
      <c r="L149" s="98">
        <v>0.29804343251356163</v>
      </c>
      <c r="M149" s="98">
        <v>0.3969455054157503</v>
      </c>
      <c r="N149" s="98">
        <v>0.51108811395947562</v>
      </c>
      <c r="O149" s="98">
        <v>0.55530972247885935</v>
      </c>
      <c r="P149" s="98">
        <v>0.59316338670779334</v>
      </c>
      <c r="Q149" s="98">
        <v>0.60648088666792466</v>
      </c>
      <c r="R149" s="98">
        <v>0.71843371005897472</v>
      </c>
      <c r="S149" s="98">
        <v>1.0411325520211598</v>
      </c>
      <c r="T149" s="98">
        <v>1.6478005464117078</v>
      </c>
      <c r="U149" s="98">
        <v>2.0325261336006597</v>
      </c>
      <c r="V149" s="98">
        <v>2.05752144377225</v>
      </c>
      <c r="W149" s="98">
        <v>2.5206975166135037</v>
      </c>
      <c r="X149" s="98">
        <v>2.6593144716631154</v>
      </c>
      <c r="Y149" s="98">
        <v>2.3999602087691789</v>
      </c>
      <c r="DA149" s="63" t="s">
        <v>2215</v>
      </c>
    </row>
    <row r="150" spans="1:105" ht="12" customHeight="1" x14ac:dyDescent="0.25">
      <c r="A150" s="97" t="s">
        <v>123</v>
      </c>
      <c r="B150" s="98">
        <v>1.4968758801007872E-4</v>
      </c>
      <c r="C150" s="98">
        <v>1.4155936043992861E-4</v>
      </c>
      <c r="D150" s="98">
        <v>2.6220036443292712E-4</v>
      </c>
      <c r="E150" s="98">
        <v>3.3685306859266515E-4</v>
      </c>
      <c r="F150" s="98">
        <v>0</v>
      </c>
      <c r="G150" s="98">
        <v>0</v>
      </c>
      <c r="H150" s="98">
        <v>6.3673994202284535E-4</v>
      </c>
      <c r="I150" s="98">
        <v>1.0437354917697563E-3</v>
      </c>
      <c r="J150" s="98">
        <v>1.9013447290945028E-3</v>
      </c>
      <c r="K150" s="98">
        <v>2.7104664490857936E-3</v>
      </c>
      <c r="L150" s="98">
        <v>3.1879600979131564E-3</v>
      </c>
      <c r="M150" s="98">
        <v>3.4678521776250601E-3</v>
      </c>
      <c r="N150" s="98">
        <v>4.0854670124433482E-3</v>
      </c>
      <c r="O150" s="98">
        <v>9.8757310214617998E-3</v>
      </c>
      <c r="P150" s="98">
        <v>1.3786181955221714E-2</v>
      </c>
      <c r="Q150" s="98">
        <v>3.998693085014917E-2</v>
      </c>
      <c r="R150" s="98">
        <v>4.4561066671792812E-2</v>
      </c>
      <c r="S150" s="98">
        <v>5.2128390104706566E-2</v>
      </c>
      <c r="T150" s="98">
        <v>3.0718658158083584E-2</v>
      </c>
      <c r="U150" s="98">
        <v>8.6031508968426665E-3</v>
      </c>
      <c r="V150" s="98">
        <v>3.1933352369180705E-3</v>
      </c>
      <c r="W150" s="98">
        <v>1.390299646902951E-2</v>
      </c>
      <c r="X150" s="98">
        <v>1.8180671318127464E-2</v>
      </c>
      <c r="Y150" s="98">
        <v>1.4140465561704646E-2</v>
      </c>
      <c r="DA150" s="63" t="s">
        <v>2216</v>
      </c>
    </row>
    <row r="151" spans="1:105" ht="12" customHeight="1" x14ac:dyDescent="0.25">
      <c r="A151" s="100" t="s">
        <v>50</v>
      </c>
      <c r="B151" s="101">
        <v>1.4968758801007872E-4</v>
      </c>
      <c r="C151" s="101">
        <v>1.4155936043992861E-4</v>
      </c>
      <c r="D151" s="101">
        <v>2.6220036443292712E-4</v>
      </c>
      <c r="E151" s="101">
        <v>3.3685306859266515E-4</v>
      </c>
      <c r="F151" s="101">
        <v>0</v>
      </c>
      <c r="G151" s="101">
        <v>0</v>
      </c>
      <c r="H151" s="101">
        <v>6.3673994202284535E-4</v>
      </c>
      <c r="I151" s="101">
        <v>1.0437354917697563E-3</v>
      </c>
      <c r="J151" s="101">
        <v>1.9013447290945028E-3</v>
      </c>
      <c r="K151" s="101">
        <v>2.7104664490857936E-3</v>
      </c>
      <c r="L151" s="101">
        <v>3.1879600979131564E-3</v>
      </c>
      <c r="M151" s="101">
        <v>3.4678521776250601E-3</v>
      </c>
      <c r="N151" s="101">
        <v>4.0854670124433482E-3</v>
      </c>
      <c r="O151" s="101">
        <v>9.8757310214617998E-3</v>
      </c>
      <c r="P151" s="101">
        <v>1.3786181955221714E-2</v>
      </c>
      <c r="Q151" s="101">
        <v>3.998693085014917E-2</v>
      </c>
      <c r="R151" s="101">
        <v>4.4561066671792812E-2</v>
      </c>
      <c r="S151" s="101">
        <v>5.2128390104706566E-2</v>
      </c>
      <c r="T151" s="101">
        <v>3.0718658158083584E-2</v>
      </c>
      <c r="U151" s="101">
        <v>8.6031508968426665E-3</v>
      </c>
      <c r="V151" s="101">
        <v>3.1933352369180705E-3</v>
      </c>
      <c r="W151" s="101">
        <v>1.390299646902951E-2</v>
      </c>
      <c r="X151" s="101">
        <v>1.8180671318127464E-2</v>
      </c>
      <c r="Y151" s="101">
        <v>1.4140465561704646E-2</v>
      </c>
      <c r="DA151" s="131" t="s">
        <v>2217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2218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2219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2220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2221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2222</v>
      </c>
    </row>
    <row r="157" spans="1:105" ht="12" customHeight="1" x14ac:dyDescent="0.25">
      <c r="A157" s="121" t="s">
        <v>54</v>
      </c>
      <c r="B157" s="122">
        <v>5.9330771290179017E-2</v>
      </c>
      <c r="C157" s="122">
        <v>6.2827297869440815E-2</v>
      </c>
      <c r="D157" s="122">
        <v>7.7543887456417313E-2</v>
      </c>
      <c r="E157" s="122">
        <v>9.7299728703392027E-2</v>
      </c>
      <c r="F157" s="122">
        <v>0.11607464893289762</v>
      </c>
      <c r="G157" s="122">
        <v>0.14704832933061607</v>
      </c>
      <c r="H157" s="122">
        <v>0.2013771987295159</v>
      </c>
      <c r="I157" s="122">
        <v>0.31433325901041875</v>
      </c>
      <c r="J157" s="122">
        <v>0.4497943923780775</v>
      </c>
      <c r="K157" s="122">
        <v>0.63696888194718615</v>
      </c>
      <c r="L157" s="122">
        <v>0.99177805911959716</v>
      </c>
      <c r="M157" s="122">
        <v>1.394708304952647</v>
      </c>
      <c r="N157" s="122">
        <v>1.7871138620972686</v>
      </c>
      <c r="O157" s="122">
        <v>2.0261195839269872</v>
      </c>
      <c r="P157" s="122">
        <v>2.0967108921929354</v>
      </c>
      <c r="Q157" s="122">
        <v>2.2377491997203043</v>
      </c>
      <c r="R157" s="122">
        <v>2.7210788210968611</v>
      </c>
      <c r="S157" s="122">
        <v>4.3532318204996994</v>
      </c>
      <c r="T157" s="122">
        <v>7.5695470961435838</v>
      </c>
      <c r="U157" s="122">
        <v>10.225802924341606</v>
      </c>
      <c r="V157" s="122">
        <v>10.395171189484691</v>
      </c>
      <c r="W157" s="122">
        <v>11.049789963421437</v>
      </c>
      <c r="X157" s="122">
        <v>10.803748675068094</v>
      </c>
      <c r="Y157" s="122">
        <v>11.152798749676794</v>
      </c>
      <c r="DA157" s="130" t="s">
        <v>2223</v>
      </c>
    </row>
    <row r="158" spans="1:105" ht="12" customHeight="1" x14ac:dyDescent="0.25">
      <c r="A158" s="97" t="s">
        <v>50</v>
      </c>
      <c r="B158" s="98">
        <v>5.9330771290179017E-2</v>
      </c>
      <c r="C158" s="98">
        <v>6.2827297869440815E-2</v>
      </c>
      <c r="D158" s="98">
        <v>7.7543887456417313E-2</v>
      </c>
      <c r="E158" s="98">
        <v>9.7299728703392027E-2</v>
      </c>
      <c r="F158" s="98">
        <v>0.11607464893289762</v>
      </c>
      <c r="G158" s="98">
        <v>0.14704832933061607</v>
      </c>
      <c r="H158" s="98">
        <v>0.2013771987295159</v>
      </c>
      <c r="I158" s="98">
        <v>0.31433325901041875</v>
      </c>
      <c r="J158" s="98">
        <v>0.4497943923780775</v>
      </c>
      <c r="K158" s="98">
        <v>0.63696888194718615</v>
      </c>
      <c r="L158" s="98">
        <v>0.99177805911959716</v>
      </c>
      <c r="M158" s="98">
        <v>1.394708304952647</v>
      </c>
      <c r="N158" s="98">
        <v>1.7871138620972686</v>
      </c>
      <c r="O158" s="98">
        <v>2.0261195839269872</v>
      </c>
      <c r="P158" s="98">
        <v>2.0967108921929354</v>
      </c>
      <c r="Q158" s="98">
        <v>2.2377491997203043</v>
      </c>
      <c r="R158" s="98">
        <v>2.7210788210968611</v>
      </c>
      <c r="S158" s="98">
        <v>4.3532318204996994</v>
      </c>
      <c r="T158" s="98">
        <v>7.5695470961435838</v>
      </c>
      <c r="U158" s="98">
        <v>10.225802924341606</v>
      </c>
      <c r="V158" s="98">
        <v>10.395171189484691</v>
      </c>
      <c r="W158" s="98">
        <v>11.049789963421437</v>
      </c>
      <c r="X158" s="98">
        <v>10.803748675068094</v>
      </c>
      <c r="Y158" s="98">
        <v>11.152798749676794</v>
      </c>
      <c r="DA158" s="63" t="s">
        <v>2224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2225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2.0586388809190419</v>
      </c>
      <c r="C161" s="117">
        <f t="shared" si="54"/>
        <v>2.2762279726022654</v>
      </c>
      <c r="D161" s="117">
        <f t="shared" si="54"/>
        <v>2.7174382541786994</v>
      </c>
      <c r="E161" s="117">
        <f t="shared" si="54"/>
        <v>3.2409123790077921</v>
      </c>
      <c r="F161" s="117">
        <f t="shared" si="54"/>
        <v>3.7423130759799683</v>
      </c>
      <c r="G161" s="117">
        <f t="shared" si="54"/>
        <v>4.2380136626491369</v>
      </c>
      <c r="H161" s="117">
        <f t="shared" si="54"/>
        <v>4.6641374102095385</v>
      </c>
      <c r="I161" s="117">
        <f t="shared" si="54"/>
        <v>4.7555502612892422</v>
      </c>
      <c r="J161" s="117">
        <f t="shared" si="54"/>
        <v>4.5026410198215263</v>
      </c>
      <c r="K161" s="117">
        <f t="shared" si="54"/>
        <v>4.5274054749840866</v>
      </c>
      <c r="L161" s="117">
        <f t="shared" si="54"/>
        <v>4.0117590227319742</v>
      </c>
      <c r="M161" s="117">
        <f t="shared" si="54"/>
        <v>4.1115525984030477</v>
      </c>
      <c r="N161" s="117">
        <f t="shared" si="54"/>
        <v>3.8417841293772899</v>
      </c>
      <c r="O161" s="117">
        <f t="shared" si="54"/>
        <v>3.8091974117137877</v>
      </c>
      <c r="P161" s="117">
        <f t="shared" si="54"/>
        <v>3.9176729427142649</v>
      </c>
      <c r="Q161" s="117">
        <f t="shared" si="54"/>
        <v>4.3558630774753713</v>
      </c>
      <c r="R161" s="117">
        <f t="shared" ref="R161:V161" si="55">R162+R164+R166+R175</f>
        <v>4.7265930262263991</v>
      </c>
      <c r="S161" s="117">
        <f t="shared" si="55"/>
        <v>5.0715914221341531</v>
      </c>
      <c r="T161" s="117">
        <f t="shared" si="55"/>
        <v>5.3516057788850446</v>
      </c>
      <c r="U161" s="117">
        <f t="shared" si="55"/>
        <v>6.5316533599924131</v>
      </c>
      <c r="V161" s="117">
        <f t="shared" si="55"/>
        <v>6.7582511657460529</v>
      </c>
      <c r="W161" s="117">
        <f t="shared" ref="W161:Y161" si="56">W162+W164+W166+W175</f>
        <v>7.3109027462898055</v>
      </c>
      <c r="X161" s="117">
        <f t="shared" si="56"/>
        <v>6.9224491516920992</v>
      </c>
      <c r="Y161" s="117">
        <f t="shared" si="56"/>
        <v>6.3480718254011776</v>
      </c>
      <c r="DA161" s="129" t="s">
        <v>2226</v>
      </c>
    </row>
    <row r="162" spans="1:105" ht="12.95" customHeight="1" x14ac:dyDescent="0.25">
      <c r="A162" s="121" t="s">
        <v>57</v>
      </c>
      <c r="B162" s="122">
        <f t="shared" ref="B162:Y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2227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2228</v>
      </c>
    </row>
    <row r="164" spans="1:105" ht="12.95" customHeight="1" x14ac:dyDescent="0.25">
      <c r="A164" s="121" t="s">
        <v>92</v>
      </c>
      <c r="B164" s="122">
        <f t="shared" ref="B164:Y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2229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2230</v>
      </c>
    </row>
    <row r="166" spans="1:105" ht="12" customHeight="1" x14ac:dyDescent="0.25">
      <c r="A166" s="121" t="s">
        <v>55</v>
      </c>
      <c r="B166" s="122">
        <v>0.55502761993650496</v>
      </c>
      <c r="C166" s="122">
        <v>0.60128489238104288</v>
      </c>
      <c r="D166" s="122">
        <v>0.6969505856637791</v>
      </c>
      <c r="E166" s="122">
        <v>0.78498786961506206</v>
      </c>
      <c r="F166" s="122">
        <v>0.85317334120416488</v>
      </c>
      <c r="G166" s="122">
        <v>1.0218312863955941</v>
      </c>
      <c r="H166" s="122">
        <v>1.2742846575325151</v>
      </c>
      <c r="I166" s="122">
        <v>1.2725625398498246</v>
      </c>
      <c r="J166" s="122">
        <v>1.2753612742449572</v>
      </c>
      <c r="K166" s="122">
        <v>1.2600322476052486</v>
      </c>
      <c r="L166" s="122">
        <v>1.106459934701139</v>
      </c>
      <c r="M166" s="122">
        <v>1.04979334132507</v>
      </c>
      <c r="N166" s="122">
        <v>0.93827710224269745</v>
      </c>
      <c r="O166" s="122">
        <v>0.8610037944967398</v>
      </c>
      <c r="P166" s="122">
        <v>0.87894212204139244</v>
      </c>
      <c r="Q166" s="122">
        <v>0.97265477806371992</v>
      </c>
      <c r="R166" s="122">
        <v>1.0374264673142861</v>
      </c>
      <c r="S166" s="122">
        <v>1.07631399288031</v>
      </c>
      <c r="T166" s="122">
        <v>1.0438960640584201</v>
      </c>
      <c r="U166" s="122">
        <v>1.1240592579960611</v>
      </c>
      <c r="V166" s="122">
        <v>1.1651214855720826</v>
      </c>
      <c r="W166" s="122">
        <v>1.4288514725540806</v>
      </c>
      <c r="X166" s="122">
        <v>1.4363717451909137</v>
      </c>
      <c r="Y166" s="122">
        <v>1.2140968233204783</v>
      </c>
      <c r="DA166" s="130" t="s">
        <v>2231</v>
      </c>
    </row>
    <row r="167" spans="1:105" ht="12" customHeight="1" x14ac:dyDescent="0.25">
      <c r="A167" s="97" t="s">
        <v>124</v>
      </c>
      <c r="B167" s="98">
        <v>0.54978855435615215</v>
      </c>
      <c r="C167" s="98">
        <v>0.59472702191122218</v>
      </c>
      <c r="D167" s="98">
        <v>0.68637710944107011</v>
      </c>
      <c r="E167" s="98">
        <v>0.77308821824984619</v>
      </c>
      <c r="F167" s="98">
        <v>0.84434209713498631</v>
      </c>
      <c r="G167" s="98">
        <v>1.0133265697569622</v>
      </c>
      <c r="H167" s="98">
        <v>1.2616433221331393</v>
      </c>
      <c r="I167" s="98">
        <v>1.2619846718416883</v>
      </c>
      <c r="J167" s="98">
        <v>1.2635114713684852</v>
      </c>
      <c r="K167" s="98">
        <v>1.2482255234002695</v>
      </c>
      <c r="L167" s="98">
        <v>1.096483939483488</v>
      </c>
      <c r="M167" s="98">
        <v>1.0409191820829857</v>
      </c>
      <c r="N167" s="98">
        <v>0.93121236503604876</v>
      </c>
      <c r="O167" s="98">
        <v>0.84465727402649415</v>
      </c>
      <c r="P167" s="98">
        <v>0.85324423194337817</v>
      </c>
      <c r="Q167" s="98">
        <v>0.89969505384911008</v>
      </c>
      <c r="R167" s="98">
        <v>0.95389099363634999</v>
      </c>
      <c r="S167" s="98">
        <v>0.98023508814803462</v>
      </c>
      <c r="T167" s="98">
        <v>0.98809165550418354</v>
      </c>
      <c r="U167" s="98">
        <v>1.108631260265929</v>
      </c>
      <c r="V167" s="98">
        <v>1.1601146982109765</v>
      </c>
      <c r="W167" s="98">
        <v>1.4155080159668902</v>
      </c>
      <c r="X167" s="98">
        <v>1.4243736470160406</v>
      </c>
      <c r="Y167" s="98">
        <v>1.2066563243828901</v>
      </c>
      <c r="DA167" s="63" t="s">
        <v>2232</v>
      </c>
    </row>
    <row r="168" spans="1:105" ht="12" customHeight="1" x14ac:dyDescent="0.25">
      <c r="A168" s="97" t="s">
        <v>123</v>
      </c>
      <c r="B168" s="98">
        <v>5.2390655803527539E-3</v>
      </c>
      <c r="C168" s="98">
        <v>6.5578704698207382E-3</v>
      </c>
      <c r="D168" s="98">
        <v>1.0573476222709013E-2</v>
      </c>
      <c r="E168" s="98">
        <v>1.189965136521587E-2</v>
      </c>
      <c r="F168" s="98">
        <v>8.8312440691785538E-3</v>
      </c>
      <c r="G168" s="98">
        <v>8.5047166386318339E-3</v>
      </c>
      <c r="H168" s="98">
        <v>1.2641335399375736E-2</v>
      </c>
      <c r="I168" s="98">
        <v>1.0577868008136234E-2</v>
      </c>
      <c r="J168" s="98">
        <v>1.1849802876472042E-2</v>
      </c>
      <c r="K168" s="98">
        <v>1.1806724204979181E-2</v>
      </c>
      <c r="L168" s="98">
        <v>9.9759952176509525E-3</v>
      </c>
      <c r="M168" s="98">
        <v>8.874159242084137E-3</v>
      </c>
      <c r="N168" s="98">
        <v>7.0647372066487352E-3</v>
      </c>
      <c r="O168" s="98">
        <v>1.6346520470245623E-2</v>
      </c>
      <c r="P168" s="98">
        <v>2.5697890098014223E-2</v>
      </c>
      <c r="Q168" s="98">
        <v>7.295972421460982E-2</v>
      </c>
      <c r="R168" s="98">
        <v>8.3535473677936137E-2</v>
      </c>
      <c r="S168" s="98">
        <v>9.60789047322754E-2</v>
      </c>
      <c r="T168" s="98">
        <v>5.5804408554236608E-2</v>
      </c>
      <c r="U168" s="98">
        <v>1.5427997730132117E-2</v>
      </c>
      <c r="V168" s="98">
        <v>5.0067873611060578E-3</v>
      </c>
      <c r="W168" s="98">
        <v>1.3343456587190324E-2</v>
      </c>
      <c r="X168" s="98">
        <v>1.1998098174873148E-2</v>
      </c>
      <c r="Y168" s="98">
        <v>7.4404989375882451E-3</v>
      </c>
      <c r="DA168" s="63" t="s">
        <v>2233</v>
      </c>
    </row>
    <row r="169" spans="1:105" ht="12" customHeight="1" x14ac:dyDescent="0.25">
      <c r="A169" s="100" t="s">
        <v>50</v>
      </c>
      <c r="B169" s="101">
        <v>5.2390655803527539E-3</v>
      </c>
      <c r="C169" s="101">
        <v>6.5578704698207382E-3</v>
      </c>
      <c r="D169" s="101">
        <v>1.0573476222709013E-2</v>
      </c>
      <c r="E169" s="101">
        <v>1.189965136521587E-2</v>
      </c>
      <c r="F169" s="101">
        <v>8.8312440691785538E-3</v>
      </c>
      <c r="G169" s="101">
        <v>8.5047166386318339E-3</v>
      </c>
      <c r="H169" s="101">
        <v>1.2641335399375736E-2</v>
      </c>
      <c r="I169" s="101">
        <v>1.0577868008136234E-2</v>
      </c>
      <c r="J169" s="101">
        <v>1.1849802876472042E-2</v>
      </c>
      <c r="K169" s="101">
        <v>1.1806724204979181E-2</v>
      </c>
      <c r="L169" s="101">
        <v>9.9759952176509525E-3</v>
      </c>
      <c r="M169" s="101">
        <v>8.874159242084137E-3</v>
      </c>
      <c r="N169" s="101">
        <v>7.0647372066487352E-3</v>
      </c>
      <c r="O169" s="101">
        <v>1.6346520470245623E-2</v>
      </c>
      <c r="P169" s="101">
        <v>2.5697890098014223E-2</v>
      </c>
      <c r="Q169" s="101">
        <v>7.295972421460982E-2</v>
      </c>
      <c r="R169" s="101">
        <v>8.3535473677936137E-2</v>
      </c>
      <c r="S169" s="101">
        <v>9.60789047322754E-2</v>
      </c>
      <c r="T169" s="101">
        <v>5.5804408554236608E-2</v>
      </c>
      <c r="U169" s="101">
        <v>1.5427997730132117E-2</v>
      </c>
      <c r="V169" s="101">
        <v>5.0067873611060578E-3</v>
      </c>
      <c r="W169" s="101">
        <v>1.3343456587190324E-2</v>
      </c>
      <c r="X169" s="101">
        <v>1.1998098174873148E-2</v>
      </c>
      <c r="Y169" s="101">
        <v>7.4404989375882451E-3</v>
      </c>
      <c r="DA169" s="131" t="s">
        <v>2234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2235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2236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2237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2238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2239</v>
      </c>
    </row>
    <row r="175" spans="1:105" ht="12" customHeight="1" x14ac:dyDescent="0.25">
      <c r="A175" s="121" t="s">
        <v>54</v>
      </c>
      <c r="B175" s="122">
        <v>1.5036112609825369</v>
      </c>
      <c r="C175" s="122">
        <v>1.6749430802212226</v>
      </c>
      <c r="D175" s="122">
        <v>2.0204876685149205</v>
      </c>
      <c r="E175" s="122">
        <v>2.4559245093927298</v>
      </c>
      <c r="F175" s="122">
        <v>2.8891397347758034</v>
      </c>
      <c r="G175" s="122">
        <v>3.2161823762535429</v>
      </c>
      <c r="H175" s="122">
        <v>3.3898527526770237</v>
      </c>
      <c r="I175" s="122">
        <v>3.4829877214394176</v>
      </c>
      <c r="J175" s="122">
        <v>3.2272797455765696</v>
      </c>
      <c r="K175" s="122">
        <v>3.2673732273788381</v>
      </c>
      <c r="L175" s="122">
        <v>2.9052990880308354</v>
      </c>
      <c r="M175" s="122">
        <v>3.0617592570779775</v>
      </c>
      <c r="N175" s="122">
        <v>2.9035070271345922</v>
      </c>
      <c r="O175" s="122">
        <v>2.948193617217048</v>
      </c>
      <c r="P175" s="122">
        <v>3.0387308206728725</v>
      </c>
      <c r="Q175" s="122">
        <v>3.3832082994116512</v>
      </c>
      <c r="R175" s="122">
        <v>3.6891665589121132</v>
      </c>
      <c r="S175" s="122">
        <v>3.9952774292538433</v>
      </c>
      <c r="T175" s="122">
        <v>4.3077097148266246</v>
      </c>
      <c r="U175" s="122">
        <v>5.4075941019963523</v>
      </c>
      <c r="V175" s="122">
        <v>5.5931296801739698</v>
      </c>
      <c r="W175" s="122">
        <v>5.8820512737357245</v>
      </c>
      <c r="X175" s="122">
        <v>5.4860774065011855</v>
      </c>
      <c r="Y175" s="122">
        <v>5.1339750020806996</v>
      </c>
      <c r="DA175" s="130" t="s">
        <v>2240</v>
      </c>
    </row>
    <row r="176" spans="1:105" ht="12" customHeight="1" x14ac:dyDescent="0.25">
      <c r="A176" s="97" t="s">
        <v>50</v>
      </c>
      <c r="B176" s="98">
        <v>1.5036112609825369</v>
      </c>
      <c r="C176" s="98">
        <v>1.6749430802212226</v>
      </c>
      <c r="D176" s="98">
        <v>2.0204876685149205</v>
      </c>
      <c r="E176" s="98">
        <v>2.4559245093927298</v>
      </c>
      <c r="F176" s="98">
        <v>2.8891397347758034</v>
      </c>
      <c r="G176" s="98">
        <v>3.2161823762535429</v>
      </c>
      <c r="H176" s="98">
        <v>3.3898527526770237</v>
      </c>
      <c r="I176" s="98">
        <v>3.4829877214394176</v>
      </c>
      <c r="J176" s="98">
        <v>3.2272797455765696</v>
      </c>
      <c r="K176" s="98">
        <v>3.2673732273788381</v>
      </c>
      <c r="L176" s="98">
        <v>2.9052990880308354</v>
      </c>
      <c r="M176" s="98">
        <v>3.0617592570779775</v>
      </c>
      <c r="N176" s="98">
        <v>2.9035070271345922</v>
      </c>
      <c r="O176" s="98">
        <v>2.948193617217048</v>
      </c>
      <c r="P176" s="98">
        <v>3.0387308206728725</v>
      </c>
      <c r="Q176" s="98">
        <v>3.3832082994116512</v>
      </c>
      <c r="R176" s="98">
        <v>3.6891665589121132</v>
      </c>
      <c r="S176" s="98">
        <v>3.9952774292538433</v>
      </c>
      <c r="T176" s="98">
        <v>4.3077097148266246</v>
      </c>
      <c r="U176" s="98">
        <v>5.4075941019963523</v>
      </c>
      <c r="V176" s="98">
        <v>5.5931296801739698</v>
      </c>
      <c r="W176" s="98">
        <v>5.8820512737357245</v>
      </c>
      <c r="X176" s="98">
        <v>5.4860774065011855</v>
      </c>
      <c r="Y176" s="98">
        <v>5.1339750020806996</v>
      </c>
      <c r="DA176" s="63" t="s">
        <v>2241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2242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2243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2244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2245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2246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2247</v>
      </c>
    </row>
    <row r="7" spans="1:105" ht="12.95" customHeight="1" x14ac:dyDescent="0.25">
      <c r="A7" s="121" t="s">
        <v>92</v>
      </c>
      <c r="B7" s="122">
        <f t="shared" ref="B7:Y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2248</v>
      </c>
    </row>
    <row r="8" spans="1:105" ht="12" customHeight="1" x14ac:dyDescent="0.25">
      <c r="A8" s="97" t="s">
        <v>53</v>
      </c>
      <c r="B8" s="98">
        <f>IF(RES_hhdet_fec!B8=0,0,RES_hhdet_fec!B8*1000*11630/RES_hhdet_num!B3)</f>
        <v>0</v>
      </c>
      <c r="C8" s="98">
        <f>IF(RES_hhdet_fec!C8=0,0,RES_hhdet_fec!C8*1000*11630/RES_hhdet_num!C3)</f>
        <v>0</v>
      </c>
      <c r="D8" s="98">
        <f>IF(RES_hhdet_fec!D8=0,0,RES_hhdet_fec!D8*1000*11630/RES_hhdet_num!D3)</f>
        <v>0</v>
      </c>
      <c r="E8" s="98">
        <f>IF(RES_hhdet_fec!E8=0,0,RES_hhdet_fec!E8*1000*11630/RES_hhdet_num!E3)</f>
        <v>0</v>
      </c>
      <c r="F8" s="98">
        <f>IF(RES_hhdet_fec!F8=0,0,RES_hhdet_fec!F8*1000*11630/RES_hhdet_num!F3)</f>
        <v>0</v>
      </c>
      <c r="G8" s="98">
        <f>IF(RES_hhdet_fec!G8=0,0,RES_hhdet_fec!G8*1000*11630/RES_hhdet_num!G3)</f>
        <v>0</v>
      </c>
      <c r="H8" s="98">
        <f>IF(RES_hhdet_fec!H8=0,0,RES_hhdet_fec!H8*1000*11630/RES_hhdet_num!H3)</f>
        <v>0</v>
      </c>
      <c r="I8" s="98">
        <f>IF(RES_hhdet_fec!I8=0,0,RES_hhdet_fec!I8*1000*11630/RES_hhdet_num!I3)</f>
        <v>0</v>
      </c>
      <c r="J8" s="98">
        <f>IF(RES_hhdet_fec!J8=0,0,RES_hhdet_fec!J8*1000*11630/RES_hhdet_num!J3)</f>
        <v>0</v>
      </c>
      <c r="K8" s="98">
        <f>IF(RES_hhdet_fec!K8=0,0,RES_hhdet_fec!K8*1000*11630/RES_hhdet_num!K3)</f>
        <v>0</v>
      </c>
      <c r="L8" s="98">
        <f>IF(RES_hhdet_fec!L8=0,0,RES_hhdet_fec!L8*1000*11630/RES_hhdet_num!L3)</f>
        <v>0</v>
      </c>
      <c r="M8" s="98">
        <f>IF(RES_hhdet_fec!M8=0,0,RES_hhdet_fec!M8*1000*11630/RES_hhdet_num!M3)</f>
        <v>0</v>
      </c>
      <c r="N8" s="98">
        <f>IF(RES_hhdet_fec!N8=0,0,RES_hhdet_fec!N8*1000*11630/RES_hhdet_num!N3)</f>
        <v>0</v>
      </c>
      <c r="O8" s="98">
        <f>IF(RES_hhdet_fec!O8=0,0,RES_hhdet_fec!O8*1000*11630/RES_hhdet_num!O3)</f>
        <v>0</v>
      </c>
      <c r="P8" s="98">
        <f>IF(RES_hhdet_fec!P8=0,0,RES_hhdet_fec!P8*1000*11630/RES_hhdet_num!P3)</f>
        <v>0</v>
      </c>
      <c r="Q8" s="98">
        <f>IF(RES_hhdet_fec!Q8=0,0,RES_hhdet_fec!Q8*1000*11630/RES_hhdet_num!Q3)</f>
        <v>0</v>
      </c>
      <c r="R8" s="98">
        <f>IF(RES_hhdet_fec!R8=0,0,RES_hhdet_fec!R8*1000*11630/RES_hhdet_num!R3)</f>
        <v>0</v>
      </c>
      <c r="S8" s="98">
        <f>IF(RES_hhdet_fec!S8=0,0,RES_hhdet_fec!S8*1000*11630/RES_hhdet_num!S3)</f>
        <v>0</v>
      </c>
      <c r="T8" s="98">
        <f>IF(RES_hhdet_fec!T8=0,0,RES_hhdet_fec!T8*1000*11630/RES_hhdet_num!T3)</f>
        <v>0</v>
      </c>
      <c r="U8" s="98">
        <f>IF(RES_hhdet_fec!U8=0,0,RES_hhdet_fec!U8*1000*11630/RES_hhdet_num!U3)</f>
        <v>0</v>
      </c>
      <c r="V8" s="98">
        <f>IF(RES_hhdet_fec!V8=0,0,RES_hhdet_fec!V8*1000*11630/RES_hhdet_num!V3)</f>
        <v>0</v>
      </c>
      <c r="W8" s="98">
        <f>IF(RES_hhdet_fec!W8=0,0,RES_hhdet_fec!W8*1000*11630/RES_hhdet_num!W3)</f>
        <v>0</v>
      </c>
      <c r="X8" s="98">
        <f>IF(RES_hhdet_fec!X8=0,0,RES_hhdet_fec!X8*1000*11630/RES_hhdet_num!X3)</f>
        <v>0</v>
      </c>
      <c r="Y8" s="98">
        <f>IF(RES_hhdet_fec!Y8=0,0,RES_hhdet_fec!Y8*1000*11630/RES_hhdet_num!Y3)</f>
        <v>0</v>
      </c>
      <c r="DA8" s="63" t="s">
        <v>2249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2250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2251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2252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2253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2254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2255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2256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2257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2258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2259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2260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2261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2262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2263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13874.539003303591</v>
      </c>
      <c r="C24" s="117">
        <f t="shared" si="7"/>
        <v>13505.242177770533</v>
      </c>
      <c r="D24" s="117">
        <f t="shared" si="7"/>
        <v>13614.511422224967</v>
      </c>
      <c r="E24" s="117">
        <f t="shared" si="7"/>
        <v>14595.146616782944</v>
      </c>
      <c r="F24" s="117">
        <f t="shared" si="7"/>
        <v>13979.762762602355</v>
      </c>
      <c r="G24" s="117">
        <f t="shared" si="7"/>
        <v>13900.686394695522</v>
      </c>
      <c r="H24" s="117">
        <f t="shared" si="7"/>
        <v>10955.098997871037</v>
      </c>
      <c r="I24" s="117">
        <f t="shared" si="7"/>
        <v>11818.413842037313</v>
      </c>
      <c r="J24" s="117">
        <f t="shared" si="7"/>
        <v>11284.792403993873</v>
      </c>
      <c r="K24" s="117">
        <f t="shared" si="7"/>
        <v>11700.5252938392</v>
      </c>
      <c r="L24" s="117">
        <f t="shared" si="7"/>
        <v>10629.435061594542</v>
      </c>
      <c r="M24" s="117">
        <f t="shared" si="7"/>
        <v>10985.377737829975</v>
      </c>
      <c r="N24" s="117">
        <f t="shared" si="7"/>
        <v>10336.104359469358</v>
      </c>
      <c r="O24" s="117">
        <f t="shared" si="7"/>
        <v>8684.7861330544565</v>
      </c>
      <c r="P24" s="117">
        <f t="shared" si="7"/>
        <v>8199.1736441423309</v>
      </c>
      <c r="Q24" s="117">
        <f t="shared" si="7"/>
        <v>9281.9175680635853</v>
      </c>
      <c r="R24" s="117">
        <f t="shared" ref="R24:V24" si="8">R25+R28+R30+R39</f>
        <v>10207.920142618974</v>
      </c>
      <c r="S24" s="117">
        <f t="shared" si="8"/>
        <v>10231.447699360942</v>
      </c>
      <c r="T24" s="117">
        <f t="shared" si="8"/>
        <v>9434.8178568105905</v>
      </c>
      <c r="U24" s="117">
        <f t="shared" si="8"/>
        <v>10439.277831668165</v>
      </c>
      <c r="V24" s="117">
        <f t="shared" si="8"/>
        <v>10238.015293730623</v>
      </c>
      <c r="W24" s="117">
        <f t="shared" ref="W24:Y24" si="9">W25+W28+W30+W39</f>
        <v>10007.100825533586</v>
      </c>
      <c r="X24" s="117">
        <f t="shared" si="9"/>
        <v>9923.8218870952223</v>
      </c>
      <c r="Y24" s="117">
        <f t="shared" si="9"/>
        <v>8956.1996297937585</v>
      </c>
      <c r="DA24" s="129" t="s">
        <v>2264</v>
      </c>
    </row>
    <row r="25" spans="1:105" ht="12.95" customHeight="1" x14ac:dyDescent="0.25">
      <c r="A25" s="121" t="s">
        <v>57</v>
      </c>
      <c r="B25" s="122">
        <f t="shared" ref="B25:Q25" si="10">SUM(B26:B27)</f>
        <v>9051.0269398154724</v>
      </c>
      <c r="C25" s="122">
        <f t="shared" si="10"/>
        <v>9001.3078914986381</v>
      </c>
      <c r="D25" s="122">
        <f t="shared" si="10"/>
        <v>8915.6363999175428</v>
      </c>
      <c r="E25" s="122">
        <f t="shared" si="10"/>
        <v>9508.8346611014131</v>
      </c>
      <c r="F25" s="122">
        <f t="shared" si="10"/>
        <v>8905.6390341079423</v>
      </c>
      <c r="G25" s="122">
        <f t="shared" si="10"/>
        <v>8542.075495386056</v>
      </c>
      <c r="H25" s="122">
        <f t="shared" si="10"/>
        <v>5540.0511150161728</v>
      </c>
      <c r="I25" s="122">
        <f t="shared" si="10"/>
        <v>5904.498363861966</v>
      </c>
      <c r="J25" s="122">
        <f t="shared" si="10"/>
        <v>5479.3436677869213</v>
      </c>
      <c r="K25" s="122">
        <f t="shared" si="10"/>
        <v>5993.6631351913866</v>
      </c>
      <c r="L25" s="122">
        <f t="shared" si="10"/>
        <v>5017.1198878138212</v>
      </c>
      <c r="M25" s="122">
        <f t="shared" si="10"/>
        <v>5579.7816676463635</v>
      </c>
      <c r="N25" s="122">
        <f t="shared" si="10"/>
        <v>5150.730573297712</v>
      </c>
      <c r="O25" s="122">
        <f t="shared" si="10"/>
        <v>4140.7961959509839</v>
      </c>
      <c r="P25" s="122">
        <f t="shared" si="10"/>
        <v>3722.0934773043082</v>
      </c>
      <c r="Q25" s="122">
        <f t="shared" si="10"/>
        <v>4570.2380434528659</v>
      </c>
      <c r="R25" s="122">
        <f t="shared" ref="R25:V25" si="11">SUM(R26:R27)</f>
        <v>5205.8872057667913</v>
      </c>
      <c r="S25" s="122">
        <f t="shared" si="11"/>
        <v>5063.7343225439881</v>
      </c>
      <c r="T25" s="122">
        <f t="shared" si="11"/>
        <v>4409.7844742090074</v>
      </c>
      <c r="U25" s="122">
        <f t="shared" si="11"/>
        <v>5590.3507668653056</v>
      </c>
      <c r="V25" s="122">
        <f t="shared" si="11"/>
        <v>5574.7039624610406</v>
      </c>
      <c r="W25" s="122">
        <f t="shared" ref="W25:Y25" si="12">SUM(W26:W27)</f>
        <v>5378.6028288467014</v>
      </c>
      <c r="X25" s="122">
        <f t="shared" si="12"/>
        <v>5450.1111979206116</v>
      </c>
      <c r="Y25" s="122">
        <f t="shared" si="12"/>
        <v>4575.3595510938767</v>
      </c>
      <c r="DA25" s="130" t="s">
        <v>2265</v>
      </c>
    </row>
    <row r="26" spans="1:105" ht="12" customHeight="1" x14ac:dyDescent="0.25">
      <c r="A26" s="97" t="s">
        <v>74</v>
      </c>
      <c r="B26" s="98">
        <v>9022.945075888234</v>
      </c>
      <c r="C26" s="98">
        <v>8968.0836081094203</v>
      </c>
      <c r="D26" s="98">
        <v>8879.738847296032</v>
      </c>
      <c r="E26" s="98">
        <v>9472.297576349798</v>
      </c>
      <c r="F26" s="98">
        <v>8868.0685094399523</v>
      </c>
      <c r="G26" s="98">
        <v>8506.3914307195737</v>
      </c>
      <c r="H26" s="98">
        <v>5519.1711555420379</v>
      </c>
      <c r="I26" s="98">
        <v>5884.6066678887564</v>
      </c>
      <c r="J26" s="98">
        <v>5461.8921788352191</v>
      </c>
      <c r="K26" s="98">
        <v>5973.1685329505081</v>
      </c>
      <c r="L26" s="98">
        <v>5000.233650532763</v>
      </c>
      <c r="M26" s="98">
        <v>5557.7542836758394</v>
      </c>
      <c r="N26" s="98">
        <v>5134.472048006437</v>
      </c>
      <c r="O26" s="98">
        <v>4125.0878894071311</v>
      </c>
      <c r="P26" s="98">
        <v>3703.8771439471498</v>
      </c>
      <c r="Q26" s="98">
        <v>4549.8933737314228</v>
      </c>
      <c r="R26" s="98">
        <v>5182.6906709461718</v>
      </c>
      <c r="S26" s="98">
        <v>5038.4603876571427</v>
      </c>
      <c r="T26" s="98">
        <v>4389.9795638581354</v>
      </c>
      <c r="U26" s="98">
        <v>5565.1643600088519</v>
      </c>
      <c r="V26" s="98">
        <v>5549.1354989991041</v>
      </c>
      <c r="W26" s="98">
        <v>5353.1800787015736</v>
      </c>
      <c r="X26" s="98">
        <v>5423.5990580259295</v>
      </c>
      <c r="Y26" s="98">
        <v>4552.4986678553505</v>
      </c>
      <c r="DA26" s="63" t="s">
        <v>2266</v>
      </c>
    </row>
    <row r="27" spans="1:105" ht="12" customHeight="1" x14ac:dyDescent="0.25">
      <c r="A27" s="97" t="s">
        <v>53</v>
      </c>
      <c r="B27" s="98">
        <v>28.081863927238317</v>
      </c>
      <c r="C27" s="98">
        <v>33.224283389216943</v>
      </c>
      <c r="D27" s="98">
        <v>35.897552621511309</v>
      </c>
      <c r="E27" s="98">
        <v>36.537084751615367</v>
      </c>
      <c r="F27" s="98">
        <v>37.570524667989304</v>
      </c>
      <c r="G27" s="98">
        <v>35.684064666481866</v>
      </c>
      <c r="H27" s="98">
        <v>20.879959474135113</v>
      </c>
      <c r="I27" s="98">
        <v>19.891695973209259</v>
      </c>
      <c r="J27" s="98">
        <v>17.451488951702206</v>
      </c>
      <c r="K27" s="98">
        <v>20.494602240878457</v>
      </c>
      <c r="L27" s="98">
        <v>16.886237281058545</v>
      </c>
      <c r="M27" s="98">
        <v>22.027383970524177</v>
      </c>
      <c r="N27" s="98">
        <v>16.25852529127522</v>
      </c>
      <c r="O27" s="98">
        <v>15.708306543853125</v>
      </c>
      <c r="P27" s="98">
        <v>18.216333357158625</v>
      </c>
      <c r="Q27" s="98">
        <v>20.344669721443182</v>
      </c>
      <c r="R27" s="98">
        <v>23.196534820619842</v>
      </c>
      <c r="S27" s="98">
        <v>25.273934886845261</v>
      </c>
      <c r="T27" s="98">
        <v>19.804910350871975</v>
      </c>
      <c r="U27" s="98">
        <v>25.186406856453459</v>
      </c>
      <c r="V27" s="98">
        <v>25.568463461936677</v>
      </c>
      <c r="W27" s="98">
        <v>25.422750145127711</v>
      </c>
      <c r="X27" s="98">
        <v>26.512139894682502</v>
      </c>
      <c r="Y27" s="98">
        <v>22.860883238526462</v>
      </c>
      <c r="DA27" s="63" t="s">
        <v>2267</v>
      </c>
    </row>
    <row r="28" spans="1:105" ht="12.95" customHeight="1" x14ac:dyDescent="0.25">
      <c r="A28" s="121" t="s">
        <v>92</v>
      </c>
      <c r="B28" s="122">
        <f t="shared" ref="B28:Y28" si="13">B29</f>
        <v>1216.1850356889072</v>
      </c>
      <c r="C28" s="122">
        <f t="shared" si="13"/>
        <v>1033.7966743549632</v>
      </c>
      <c r="D28" s="122">
        <f t="shared" si="13"/>
        <v>945.43635454686171</v>
      </c>
      <c r="E28" s="122">
        <f t="shared" si="13"/>
        <v>1063.2362459018543</v>
      </c>
      <c r="F28" s="122">
        <f t="shared" si="13"/>
        <v>935.04952021862482</v>
      </c>
      <c r="G28" s="122">
        <f t="shared" si="13"/>
        <v>930.92488021398708</v>
      </c>
      <c r="H28" s="122">
        <f t="shared" si="13"/>
        <v>1162.0178940583246</v>
      </c>
      <c r="I28" s="122">
        <f t="shared" si="13"/>
        <v>1422.5842535987699</v>
      </c>
      <c r="J28" s="122">
        <f t="shared" si="13"/>
        <v>1535.6007266058766</v>
      </c>
      <c r="K28" s="122">
        <f t="shared" si="13"/>
        <v>1455.2686481034154</v>
      </c>
      <c r="L28" s="122">
        <f t="shared" si="13"/>
        <v>1491.780644508643</v>
      </c>
      <c r="M28" s="122">
        <f t="shared" si="13"/>
        <v>1234.000063705751</v>
      </c>
      <c r="N28" s="122">
        <f t="shared" si="13"/>
        <v>1433.0947130393486</v>
      </c>
      <c r="O28" s="122">
        <f t="shared" si="13"/>
        <v>1182.4047678491195</v>
      </c>
      <c r="P28" s="122">
        <f t="shared" si="13"/>
        <v>1104.2495566791779</v>
      </c>
      <c r="Q28" s="122">
        <f t="shared" si="13"/>
        <v>1228.8375402474094</v>
      </c>
      <c r="R28" s="122">
        <f t="shared" si="13"/>
        <v>1391.5433638719526</v>
      </c>
      <c r="S28" s="122">
        <f t="shared" si="13"/>
        <v>1300.2365106109107</v>
      </c>
      <c r="T28" s="122">
        <f t="shared" si="13"/>
        <v>1333.4416822529947</v>
      </c>
      <c r="U28" s="122">
        <f t="shared" si="13"/>
        <v>1142.8659833393087</v>
      </c>
      <c r="V28" s="122">
        <f t="shared" si="13"/>
        <v>944.63534058853691</v>
      </c>
      <c r="W28" s="122">
        <f t="shared" si="13"/>
        <v>922.29200949046458</v>
      </c>
      <c r="X28" s="122">
        <f t="shared" si="13"/>
        <v>962.71521089322994</v>
      </c>
      <c r="Y28" s="122">
        <f t="shared" si="13"/>
        <v>1121.0915841638428</v>
      </c>
      <c r="DA28" s="130" t="s">
        <v>2268</v>
      </c>
    </row>
    <row r="29" spans="1:105" ht="12" customHeight="1" x14ac:dyDescent="0.25">
      <c r="A29" s="97" t="s">
        <v>53</v>
      </c>
      <c r="B29" s="98">
        <f>IF(RES_hhdet_fec!B29=0,0,RES_hhdet_fec!B29*1000*11630/RES_hhdet_num!B24)</f>
        <v>1216.1850356889072</v>
      </c>
      <c r="C29" s="98">
        <f>IF(RES_hhdet_fec!C29=0,0,RES_hhdet_fec!C29*1000*11630/RES_hhdet_num!C24)</f>
        <v>1033.7966743549632</v>
      </c>
      <c r="D29" s="98">
        <f>IF(RES_hhdet_fec!D29=0,0,RES_hhdet_fec!D29*1000*11630/RES_hhdet_num!D24)</f>
        <v>945.43635454686171</v>
      </c>
      <c r="E29" s="98">
        <f>IF(RES_hhdet_fec!E29=0,0,RES_hhdet_fec!E29*1000*11630/RES_hhdet_num!E24)</f>
        <v>1063.2362459018543</v>
      </c>
      <c r="F29" s="98">
        <f>IF(RES_hhdet_fec!F29=0,0,RES_hhdet_fec!F29*1000*11630/RES_hhdet_num!F24)</f>
        <v>935.04952021862482</v>
      </c>
      <c r="G29" s="98">
        <f>IF(RES_hhdet_fec!G29=0,0,RES_hhdet_fec!G29*1000*11630/RES_hhdet_num!G24)</f>
        <v>930.92488021398708</v>
      </c>
      <c r="H29" s="98">
        <f>IF(RES_hhdet_fec!H29=0,0,RES_hhdet_fec!H29*1000*11630/RES_hhdet_num!H24)</f>
        <v>1162.0178940583246</v>
      </c>
      <c r="I29" s="98">
        <f>IF(RES_hhdet_fec!I29=0,0,RES_hhdet_fec!I29*1000*11630/RES_hhdet_num!I24)</f>
        <v>1422.5842535987699</v>
      </c>
      <c r="J29" s="98">
        <f>IF(RES_hhdet_fec!J29=0,0,RES_hhdet_fec!J29*1000*11630/RES_hhdet_num!J24)</f>
        <v>1535.6007266058766</v>
      </c>
      <c r="K29" s="98">
        <f>IF(RES_hhdet_fec!K29=0,0,RES_hhdet_fec!K29*1000*11630/RES_hhdet_num!K24)</f>
        <v>1455.2686481034154</v>
      </c>
      <c r="L29" s="98">
        <f>IF(RES_hhdet_fec!L29=0,0,RES_hhdet_fec!L29*1000*11630/RES_hhdet_num!L24)</f>
        <v>1491.780644508643</v>
      </c>
      <c r="M29" s="98">
        <f>IF(RES_hhdet_fec!M29=0,0,RES_hhdet_fec!M29*1000*11630/RES_hhdet_num!M24)</f>
        <v>1234.000063705751</v>
      </c>
      <c r="N29" s="98">
        <f>IF(RES_hhdet_fec!N29=0,0,RES_hhdet_fec!N29*1000*11630/RES_hhdet_num!N24)</f>
        <v>1433.0947130393486</v>
      </c>
      <c r="O29" s="98">
        <f>IF(RES_hhdet_fec!O29=0,0,RES_hhdet_fec!O29*1000*11630/RES_hhdet_num!O24)</f>
        <v>1182.4047678491195</v>
      </c>
      <c r="P29" s="98">
        <f>IF(RES_hhdet_fec!P29=0,0,RES_hhdet_fec!P29*1000*11630/RES_hhdet_num!P24)</f>
        <v>1104.2495566791779</v>
      </c>
      <c r="Q29" s="98">
        <f>IF(RES_hhdet_fec!Q29=0,0,RES_hhdet_fec!Q29*1000*11630/RES_hhdet_num!Q24)</f>
        <v>1228.8375402474094</v>
      </c>
      <c r="R29" s="98">
        <f>IF(RES_hhdet_fec!R29=0,0,RES_hhdet_fec!R29*1000*11630/RES_hhdet_num!R24)</f>
        <v>1391.5433638719526</v>
      </c>
      <c r="S29" s="98">
        <f>IF(RES_hhdet_fec!S29=0,0,RES_hhdet_fec!S29*1000*11630/RES_hhdet_num!S24)</f>
        <v>1300.2365106109107</v>
      </c>
      <c r="T29" s="98">
        <f>IF(RES_hhdet_fec!T29=0,0,RES_hhdet_fec!T29*1000*11630/RES_hhdet_num!T24)</f>
        <v>1333.4416822529947</v>
      </c>
      <c r="U29" s="98">
        <f>IF(RES_hhdet_fec!U29=0,0,RES_hhdet_fec!U29*1000*11630/RES_hhdet_num!U24)</f>
        <v>1142.8659833393087</v>
      </c>
      <c r="V29" s="98">
        <f>IF(RES_hhdet_fec!V29=0,0,RES_hhdet_fec!V29*1000*11630/RES_hhdet_num!V24)</f>
        <v>944.63534058853691</v>
      </c>
      <c r="W29" s="98">
        <f>IF(RES_hhdet_fec!W29=0,0,RES_hhdet_fec!W29*1000*11630/RES_hhdet_num!W24)</f>
        <v>922.29200949046458</v>
      </c>
      <c r="X29" s="98">
        <f>IF(RES_hhdet_fec!X29=0,0,RES_hhdet_fec!X29*1000*11630/RES_hhdet_num!X24)</f>
        <v>962.71521089322994</v>
      </c>
      <c r="Y29" s="98">
        <f>IF(RES_hhdet_fec!Y29=0,0,RES_hhdet_fec!Y29*1000*11630/RES_hhdet_num!Y24)</f>
        <v>1121.0915841638428</v>
      </c>
      <c r="DA29" s="63" t="s">
        <v>2269</v>
      </c>
    </row>
    <row r="30" spans="1:105" ht="12" customHeight="1" x14ac:dyDescent="0.25">
      <c r="A30" s="121" t="s">
        <v>55</v>
      </c>
      <c r="B30" s="122">
        <v>2475.5285528173818</v>
      </c>
      <c r="C30" s="122">
        <v>2291.5043645641554</v>
      </c>
      <c r="D30" s="122">
        <v>2571.4412991802355</v>
      </c>
      <c r="E30" s="122">
        <v>2829.1096811450802</v>
      </c>
      <c r="F30" s="122">
        <v>2918.6971482747608</v>
      </c>
      <c r="G30" s="122">
        <v>3259.3808097699925</v>
      </c>
      <c r="H30" s="122">
        <v>3187.7774593175818</v>
      </c>
      <c r="I30" s="122">
        <v>3448.9778220628068</v>
      </c>
      <c r="J30" s="122">
        <v>3314.3083927247621</v>
      </c>
      <c r="K30" s="122">
        <v>3297.3595711255284</v>
      </c>
      <c r="L30" s="122">
        <v>3197.3463838361581</v>
      </c>
      <c r="M30" s="122">
        <v>3198.3230234710559</v>
      </c>
      <c r="N30" s="122">
        <v>2887.0645751615693</v>
      </c>
      <c r="O30" s="122">
        <v>2473.8799583160517</v>
      </c>
      <c r="P30" s="122">
        <v>2421.2546954674995</v>
      </c>
      <c r="Q30" s="122">
        <v>2557.9442532535877</v>
      </c>
      <c r="R30" s="122">
        <v>2689.7165111212207</v>
      </c>
      <c r="S30" s="122">
        <v>2904.531870940607</v>
      </c>
      <c r="T30" s="122">
        <v>2780.8039948583132</v>
      </c>
      <c r="U30" s="122">
        <v>2684.6725230870015</v>
      </c>
      <c r="V30" s="122">
        <v>2707.4233839224412</v>
      </c>
      <c r="W30" s="122">
        <v>2721.2643591675755</v>
      </c>
      <c r="X30" s="122">
        <v>2601.0429148374374</v>
      </c>
      <c r="Y30" s="122">
        <v>2436.1490872002978</v>
      </c>
      <c r="DA30" s="130" t="s">
        <v>2270</v>
      </c>
    </row>
    <row r="31" spans="1:105" ht="12" customHeight="1" x14ac:dyDescent="0.25">
      <c r="A31" s="97" t="s">
        <v>141</v>
      </c>
      <c r="B31" s="98">
        <v>4681.3734876852295</v>
      </c>
      <c r="C31" s="98">
        <v>4548.844185186671</v>
      </c>
      <c r="D31" s="98">
        <v>4832.6332682528764</v>
      </c>
      <c r="E31" s="98">
        <v>5075.2431395432632</v>
      </c>
      <c r="F31" s="98">
        <v>5174.3624083373852</v>
      </c>
      <c r="G31" s="98">
        <v>5608.4729688421521</v>
      </c>
      <c r="H31" s="98">
        <v>5645.6728389023874</v>
      </c>
      <c r="I31" s="98">
        <v>5810.3641374051385</v>
      </c>
      <c r="J31" s="98">
        <v>6003.1750362832599</v>
      </c>
      <c r="K31" s="98">
        <v>5972.9015587130407</v>
      </c>
      <c r="L31" s="98">
        <v>5753.2396852619413</v>
      </c>
      <c r="M31" s="98">
        <v>5468.8822944648482</v>
      </c>
      <c r="N31" s="98">
        <v>5057.1622183873569</v>
      </c>
      <c r="O31" s="98">
        <v>5255.7083775210122</v>
      </c>
      <c r="P31" s="98">
        <v>5385.5383664457286</v>
      </c>
      <c r="Q31" s="98">
        <v>5230.4313395148047</v>
      </c>
      <c r="R31" s="98">
        <v>5130.6941293811287</v>
      </c>
      <c r="S31" s="98">
        <v>5063.2467217114754</v>
      </c>
      <c r="T31" s="98">
        <v>4796.1073818347113</v>
      </c>
      <c r="U31" s="98">
        <v>4359.2186918956222</v>
      </c>
      <c r="V31" s="98">
        <v>3735.07035740438</v>
      </c>
      <c r="W31" s="98">
        <v>4163.2396060161127</v>
      </c>
      <c r="X31" s="98">
        <v>4098.5317617370511</v>
      </c>
      <c r="Y31" s="98">
        <v>3717.9557557079888</v>
      </c>
      <c r="DA31" s="63" t="s">
        <v>2271</v>
      </c>
    </row>
    <row r="32" spans="1:105" ht="12" customHeight="1" x14ac:dyDescent="0.25">
      <c r="A32" s="97" t="s">
        <v>140</v>
      </c>
      <c r="B32" s="98">
        <v>2331.068613751977</v>
      </c>
      <c r="C32" s="98">
        <v>2260.1063247962452</v>
      </c>
      <c r="D32" s="98">
        <v>2692.9535266039006</v>
      </c>
      <c r="E32" s="98">
        <v>2993.8147060837846</v>
      </c>
      <c r="F32" s="98">
        <v>2959.0584773695227</v>
      </c>
      <c r="G32" s="98">
        <v>3356.1524250431062</v>
      </c>
      <c r="H32" s="98">
        <v>3288.2455636894874</v>
      </c>
      <c r="I32" s="98">
        <v>3214.4497262735472</v>
      </c>
      <c r="J32" s="98">
        <v>3328.2908947218989</v>
      </c>
      <c r="K32" s="98">
        <v>3321.2699679698812</v>
      </c>
      <c r="L32" s="98">
        <v>3148.4349799795123</v>
      </c>
      <c r="M32" s="98">
        <v>3031.0554439609045</v>
      </c>
      <c r="N32" s="98">
        <v>2678.2720536916759</v>
      </c>
      <c r="O32" s="98">
        <v>2711.1172400821351</v>
      </c>
      <c r="P32" s="98">
        <v>2816.1233836167589</v>
      </c>
      <c r="Q32" s="98">
        <v>3140.7771294462468</v>
      </c>
      <c r="R32" s="98">
        <v>3253.7691929989096</v>
      </c>
      <c r="S32" s="98">
        <v>3456.4331353434163</v>
      </c>
      <c r="T32" s="98">
        <v>3133.4552864855541</v>
      </c>
      <c r="U32" s="98">
        <v>2684.5574113724997</v>
      </c>
      <c r="V32" s="98">
        <v>2359.8987835859916</v>
      </c>
      <c r="W32" s="98">
        <v>2772.3508941805921</v>
      </c>
      <c r="X32" s="98">
        <v>2765.9645157204841</v>
      </c>
      <c r="Y32" s="98">
        <v>2493.1754481915295</v>
      </c>
      <c r="DA32" s="63" t="s">
        <v>2272</v>
      </c>
    </row>
    <row r="33" spans="1:105" ht="12" customHeight="1" x14ac:dyDescent="0.25">
      <c r="A33" s="100" t="s">
        <v>50</v>
      </c>
      <c r="B33" s="101">
        <v>658.95222754921053</v>
      </c>
      <c r="C33" s="101">
        <v>617.40213768623789</v>
      </c>
      <c r="D33" s="101">
        <v>1141.8194695148013</v>
      </c>
      <c r="E33" s="101">
        <v>1463.6867549748797</v>
      </c>
      <c r="F33" s="101">
        <v>1305.099000551234</v>
      </c>
      <c r="G33" s="101">
        <v>1637.4216968587937</v>
      </c>
      <c r="H33" s="101">
        <v>1458.0227507199381</v>
      </c>
      <c r="I33" s="101">
        <v>1178.0794975752099</v>
      </c>
      <c r="J33" s="101">
        <v>1220.3220236242919</v>
      </c>
      <c r="K33" s="101">
        <v>1202.7419925085851</v>
      </c>
      <c r="L33" s="101">
        <v>1010.3907191520631</v>
      </c>
      <c r="M33" s="101">
        <v>962.19559134131703</v>
      </c>
      <c r="N33" s="101">
        <v>586.76737432418327</v>
      </c>
      <c r="O33" s="101">
        <v>391.97658146793492</v>
      </c>
      <c r="P33" s="101">
        <v>407.95382090742623</v>
      </c>
      <c r="Q33" s="101">
        <v>1198.0698085774409</v>
      </c>
      <c r="R33" s="101">
        <v>1417.3964887763809</v>
      </c>
      <c r="S33" s="101">
        <v>1752.0241096920747</v>
      </c>
      <c r="T33" s="101">
        <v>1155.2127978731014</v>
      </c>
      <c r="U33" s="101">
        <v>393.13325802293838</v>
      </c>
      <c r="V33" s="101">
        <v>149.57896959340357</v>
      </c>
      <c r="W33" s="101">
        <v>333.87320948096828</v>
      </c>
      <c r="X33" s="101">
        <v>297.46063618435318</v>
      </c>
      <c r="Y33" s="101">
        <v>155.74698459185319</v>
      </c>
      <c r="DA33" s="131" t="s">
        <v>2273</v>
      </c>
    </row>
    <row r="34" spans="1:105" ht="12" customHeight="1" x14ac:dyDescent="0.25">
      <c r="A34" s="103" t="s">
        <v>52</v>
      </c>
      <c r="B34" s="104">
        <v>1672.1163862027668</v>
      </c>
      <c r="C34" s="104">
        <v>1642.7041871100068</v>
      </c>
      <c r="D34" s="104">
        <v>1551.1340570890991</v>
      </c>
      <c r="E34" s="104">
        <v>1530.1279511089051</v>
      </c>
      <c r="F34" s="104">
        <v>1653.9594768182885</v>
      </c>
      <c r="G34" s="104">
        <v>1718.7307281843125</v>
      </c>
      <c r="H34" s="104">
        <v>1830.2228129695493</v>
      </c>
      <c r="I34" s="104">
        <v>2036.3702286983375</v>
      </c>
      <c r="J34" s="104">
        <v>2107.968871097607</v>
      </c>
      <c r="K34" s="104">
        <v>2118.5279754612966</v>
      </c>
      <c r="L34" s="104">
        <v>2138.0442608274489</v>
      </c>
      <c r="M34" s="104">
        <v>2068.8598526195879</v>
      </c>
      <c r="N34" s="104">
        <v>2091.5046793674924</v>
      </c>
      <c r="O34" s="104">
        <v>2319.1406586142002</v>
      </c>
      <c r="P34" s="104">
        <v>2408.1695627093327</v>
      </c>
      <c r="Q34" s="104">
        <v>1942.7073208688053</v>
      </c>
      <c r="R34" s="104">
        <v>1836.3727042225285</v>
      </c>
      <c r="S34" s="104">
        <v>1704.4090256513414</v>
      </c>
      <c r="T34" s="104">
        <v>1978.2424886124529</v>
      </c>
      <c r="U34" s="104">
        <v>2291.424153349561</v>
      </c>
      <c r="V34" s="104">
        <v>2210.319813992588</v>
      </c>
      <c r="W34" s="104">
        <v>2438.4776846996242</v>
      </c>
      <c r="X34" s="104">
        <v>2468.5038795361302</v>
      </c>
      <c r="Y34" s="104">
        <v>2337.4284635996764</v>
      </c>
      <c r="DA34" s="132" t="s">
        <v>2274</v>
      </c>
    </row>
    <row r="35" spans="1:105" ht="12" customHeight="1" x14ac:dyDescent="0.25">
      <c r="A35" s="106" t="s">
        <v>122</v>
      </c>
      <c r="B35" s="101">
        <v>4228.1320681737434</v>
      </c>
      <c r="C35" s="101">
        <v>3895.5380295588975</v>
      </c>
      <c r="D35" s="101">
        <v>4180.2460425905165</v>
      </c>
      <c r="E35" s="101">
        <v>4448.3606396981122</v>
      </c>
      <c r="F35" s="101">
        <v>4664.5537573271167</v>
      </c>
      <c r="G35" s="101">
        <v>5030.70334246738</v>
      </c>
      <c r="H35" s="101">
        <v>4976.7602557973587</v>
      </c>
      <c r="I35" s="101">
        <v>5612.7493263696788</v>
      </c>
      <c r="J35" s="101">
        <v>5410.2092614961339</v>
      </c>
      <c r="K35" s="101">
        <v>5321.3283200110864</v>
      </c>
      <c r="L35" s="101">
        <v>5286.943546207086</v>
      </c>
      <c r="M35" s="101">
        <v>5315.9925522046888</v>
      </c>
      <c r="N35" s="101">
        <v>5007.382433039691</v>
      </c>
      <c r="O35" s="101">
        <v>4285.783883084624</v>
      </c>
      <c r="P35" s="101">
        <v>4259.6498138054758</v>
      </c>
      <c r="Q35" s="101">
        <v>4337.559396779634</v>
      </c>
      <c r="R35" s="101">
        <v>4477.268501614426</v>
      </c>
      <c r="S35" s="101">
        <v>4704.0689065212764</v>
      </c>
      <c r="T35" s="101">
        <v>4587.5172543038989</v>
      </c>
      <c r="U35" s="101">
        <v>4385.6291508345294</v>
      </c>
      <c r="V35" s="101">
        <v>4410.1308654533786</v>
      </c>
      <c r="W35" s="101">
        <v>3888.9398911281319</v>
      </c>
      <c r="X35" s="101">
        <v>3735.6644770595462</v>
      </c>
      <c r="Y35" s="101">
        <v>3561.7386031769611</v>
      </c>
      <c r="DA35" s="131" t="s">
        <v>2275</v>
      </c>
    </row>
    <row r="36" spans="1:105" ht="12" customHeight="1" x14ac:dyDescent="0.25">
      <c r="A36" s="107" t="s">
        <v>121</v>
      </c>
      <c r="B36" s="104">
        <v>2306.0123618164016</v>
      </c>
      <c r="C36" s="104">
        <v>2120.9893422035052</v>
      </c>
      <c r="D36" s="104">
        <v>2415.4528435418733</v>
      </c>
      <c r="E36" s="104">
        <v>2687.2414878857512</v>
      </c>
      <c r="F36" s="104">
        <v>2789.8945281664487</v>
      </c>
      <c r="G36" s="104">
        <v>3136.0430971834248</v>
      </c>
      <c r="H36" s="104">
        <v>3065.4275537288772</v>
      </c>
      <c r="I36" s="104">
        <v>3341.4142681979797</v>
      </c>
      <c r="J36" s="104">
        <v>3199.369400738492</v>
      </c>
      <c r="K36" s="104">
        <v>3190.8984473107594</v>
      </c>
      <c r="L36" s="104">
        <v>3098.4160215457141</v>
      </c>
      <c r="M36" s="104">
        <v>3112.0865815307006</v>
      </c>
      <c r="N36" s="104">
        <v>2804.1677641303195</v>
      </c>
      <c r="O36" s="104">
        <v>2351.2993707233527</v>
      </c>
      <c r="P36" s="104">
        <v>2281.5634251272863</v>
      </c>
      <c r="Q36" s="104">
        <v>2427.423236468032</v>
      </c>
      <c r="R36" s="104">
        <v>2567.0820909143667</v>
      </c>
      <c r="S36" s="104">
        <v>2791.1131114186524</v>
      </c>
      <c r="T36" s="104">
        <v>2676.6782055200188</v>
      </c>
      <c r="U36" s="104">
        <v>2593.2081848051002</v>
      </c>
      <c r="V36" s="104">
        <v>2648.9083001611052</v>
      </c>
      <c r="W36" s="104">
        <v>2602.5880337545468</v>
      </c>
      <c r="X36" s="104">
        <v>2489.2565377342157</v>
      </c>
      <c r="Y36" s="104">
        <v>2332.7191916810734</v>
      </c>
      <c r="DA36" s="132" t="s">
        <v>2276</v>
      </c>
    </row>
    <row r="37" spans="1:105" ht="12" customHeight="1" x14ac:dyDescent="0.25">
      <c r="A37" s="108" t="s">
        <v>53</v>
      </c>
      <c r="B37" s="98">
        <v>608.56509703009135</v>
      </c>
      <c r="C37" s="98">
        <v>513.59532954868723</v>
      </c>
      <c r="D37" s="98">
        <v>814.18180631235191</v>
      </c>
      <c r="E37" s="98">
        <v>1087.4199587457038</v>
      </c>
      <c r="F37" s="98">
        <v>1085.3572813178341</v>
      </c>
      <c r="G37" s="98">
        <v>1408.4795801035809</v>
      </c>
      <c r="H37" s="98">
        <v>1271.3916246117662</v>
      </c>
      <c r="I37" s="98">
        <v>1189.4199788782648</v>
      </c>
      <c r="J37" s="98">
        <v>1100.3451537255312</v>
      </c>
      <c r="K37" s="98">
        <v>1094.1756403590205</v>
      </c>
      <c r="L37" s="98">
        <v>959.28333527305119</v>
      </c>
      <c r="M37" s="98">
        <v>971.30618356403909</v>
      </c>
      <c r="N37" s="98">
        <v>658.34069393274831</v>
      </c>
      <c r="O37" s="98">
        <v>157.46135205937381</v>
      </c>
      <c r="P37" s="98">
        <v>68.8805838975684</v>
      </c>
      <c r="Q37" s="98">
        <v>193.23188072252955</v>
      </c>
      <c r="R37" s="98">
        <v>290.01506138209965</v>
      </c>
      <c r="S37" s="98">
        <v>497.25935463200915</v>
      </c>
      <c r="T37" s="98">
        <v>374.64394867475949</v>
      </c>
      <c r="U37" s="98">
        <v>284.42586490767491</v>
      </c>
      <c r="V37" s="98">
        <v>350.79584743123371</v>
      </c>
      <c r="W37" s="98">
        <v>257.01444534530418</v>
      </c>
      <c r="X37" s="98">
        <v>196.21861318163477</v>
      </c>
      <c r="Y37" s="98">
        <v>76.712677981540352</v>
      </c>
      <c r="DA37" s="63" t="s">
        <v>2277</v>
      </c>
    </row>
    <row r="38" spans="1:105" ht="12" customHeight="1" x14ac:dyDescent="0.25">
      <c r="A38" s="108" t="s">
        <v>52</v>
      </c>
      <c r="B38" s="98">
        <v>1697.4472647863101</v>
      </c>
      <c r="C38" s="98">
        <v>1607.3940126548177</v>
      </c>
      <c r="D38" s="98">
        <v>1601.2710372295214</v>
      </c>
      <c r="E38" s="98">
        <v>1599.8215291400475</v>
      </c>
      <c r="F38" s="98">
        <v>1704.5372468486144</v>
      </c>
      <c r="G38" s="98">
        <v>1727.5635170798441</v>
      </c>
      <c r="H38" s="98">
        <v>1794.0359291171112</v>
      </c>
      <c r="I38" s="98">
        <v>2151.9942893197144</v>
      </c>
      <c r="J38" s="98">
        <v>2099.024247012961</v>
      </c>
      <c r="K38" s="98">
        <v>2096.7228069517387</v>
      </c>
      <c r="L38" s="98">
        <v>2139.1326862726623</v>
      </c>
      <c r="M38" s="98">
        <v>2140.7803979666614</v>
      </c>
      <c r="N38" s="98">
        <v>2145.8270701975712</v>
      </c>
      <c r="O38" s="98">
        <v>2193.8380186639793</v>
      </c>
      <c r="P38" s="98">
        <v>2212.6828412297177</v>
      </c>
      <c r="Q38" s="98">
        <v>2234.1913557455018</v>
      </c>
      <c r="R38" s="98">
        <v>2277.067029532267</v>
      </c>
      <c r="S38" s="98">
        <v>2293.8537567866429</v>
      </c>
      <c r="T38" s="98">
        <v>2302.0342568452593</v>
      </c>
      <c r="U38" s="98">
        <v>2308.7823198974261</v>
      </c>
      <c r="V38" s="98">
        <v>2298.1124527298716</v>
      </c>
      <c r="W38" s="98">
        <v>2345.5735884092423</v>
      </c>
      <c r="X38" s="98">
        <v>2293.037924552581</v>
      </c>
      <c r="Y38" s="98">
        <v>2256.0065136995331</v>
      </c>
      <c r="DA38" s="63" t="s">
        <v>2278</v>
      </c>
    </row>
    <row r="39" spans="1:105" ht="12" customHeight="1" x14ac:dyDescent="0.25">
      <c r="A39" s="121" t="s">
        <v>54</v>
      </c>
      <c r="B39" s="122">
        <v>1131.7984749818324</v>
      </c>
      <c r="C39" s="122">
        <v>1178.633247352775</v>
      </c>
      <c r="D39" s="122">
        <v>1181.997368580325</v>
      </c>
      <c r="E39" s="122">
        <v>1193.9660286345959</v>
      </c>
      <c r="F39" s="122">
        <v>1220.3770600010266</v>
      </c>
      <c r="G39" s="122">
        <v>1168.305209325486</v>
      </c>
      <c r="H39" s="122">
        <v>1065.2525294789571</v>
      </c>
      <c r="I39" s="122">
        <v>1042.3534025137701</v>
      </c>
      <c r="J39" s="122">
        <v>955.53961687631215</v>
      </c>
      <c r="K39" s="122">
        <v>954.23393941887173</v>
      </c>
      <c r="L39" s="122">
        <v>923.18814543591941</v>
      </c>
      <c r="M39" s="122">
        <v>973.27298300680388</v>
      </c>
      <c r="N39" s="122">
        <v>865.21449797072819</v>
      </c>
      <c r="O39" s="122">
        <v>887.70521093830087</v>
      </c>
      <c r="P39" s="122">
        <v>951.57591469134616</v>
      </c>
      <c r="Q39" s="122">
        <v>924.89773110972158</v>
      </c>
      <c r="R39" s="122">
        <v>920.77306185900807</v>
      </c>
      <c r="S39" s="122">
        <v>962.94499526543564</v>
      </c>
      <c r="T39" s="122">
        <v>910.78770549027467</v>
      </c>
      <c r="U39" s="122">
        <v>1021.388558376549</v>
      </c>
      <c r="V39" s="122">
        <v>1011.2526067586044</v>
      </c>
      <c r="W39" s="122">
        <v>984.94162802884409</v>
      </c>
      <c r="X39" s="122">
        <v>909.95256344394284</v>
      </c>
      <c r="Y39" s="122">
        <v>823.59940733574126</v>
      </c>
      <c r="DA39" s="130" t="s">
        <v>2279</v>
      </c>
    </row>
    <row r="40" spans="1:105" ht="12" customHeight="1" x14ac:dyDescent="0.25">
      <c r="A40" s="97" t="s">
        <v>50</v>
      </c>
      <c r="B40" s="98">
        <v>1243.737816227266</v>
      </c>
      <c r="C40" s="98">
        <v>1263.7575561778835</v>
      </c>
      <c r="D40" s="98">
        <v>1266.9307775287339</v>
      </c>
      <c r="E40" s="98">
        <v>1317.3192050324005</v>
      </c>
      <c r="F40" s="98">
        <v>1344.6237303118978</v>
      </c>
      <c r="G40" s="98">
        <v>1290.2409500572908</v>
      </c>
      <c r="H40" s="98">
        <v>1158.5856968809153</v>
      </c>
      <c r="I40" s="98">
        <v>1171.0906481794946</v>
      </c>
      <c r="J40" s="98">
        <v>1060.7741188525372</v>
      </c>
      <c r="K40" s="98">
        <v>1045.1824520933774</v>
      </c>
      <c r="L40" s="98">
        <v>1018.6669718882159</v>
      </c>
      <c r="M40" s="98">
        <v>1044.478396470284</v>
      </c>
      <c r="N40" s="98">
        <v>992.47275162334699</v>
      </c>
      <c r="O40" s="98">
        <v>1003.5412228047744</v>
      </c>
      <c r="P40" s="98">
        <v>1013.2348736759017</v>
      </c>
      <c r="Q40" s="98">
        <v>1037.7773155438094</v>
      </c>
      <c r="R40" s="98">
        <v>1046.3156078851302</v>
      </c>
      <c r="S40" s="98">
        <v>1066.4005019131109</v>
      </c>
      <c r="T40" s="98">
        <v>1089.0643399204098</v>
      </c>
      <c r="U40" s="98">
        <v>1174.4027573774924</v>
      </c>
      <c r="V40" s="98">
        <v>1084.7311819651075</v>
      </c>
      <c r="W40" s="98">
        <v>1103.7820284517472</v>
      </c>
      <c r="X40" s="98">
        <v>1019.6862333220756</v>
      </c>
      <c r="Y40" s="98">
        <v>973.10934510696336</v>
      </c>
      <c r="DA40" s="63" t="s">
        <v>2280</v>
      </c>
    </row>
    <row r="41" spans="1:105" ht="12" customHeight="1" x14ac:dyDescent="0.25">
      <c r="A41" s="109" t="s">
        <v>120</v>
      </c>
      <c r="B41" s="33">
        <v>850.25698387979367</v>
      </c>
      <c r="C41" s="33">
        <v>989.13690692489513</v>
      </c>
      <c r="D41" s="33">
        <v>1010.5720549058439</v>
      </c>
      <c r="E41" s="33">
        <v>959.61264959235018</v>
      </c>
      <c r="F41" s="33">
        <v>1001.4031695414415</v>
      </c>
      <c r="G41" s="33">
        <v>963.64788671386509</v>
      </c>
      <c r="H41" s="33">
        <v>915.50448454840227</v>
      </c>
      <c r="I41" s="33">
        <v>834.50154445104897</v>
      </c>
      <c r="J41" s="33">
        <v>777.6801468571332</v>
      </c>
      <c r="K41" s="33">
        <v>804.20865724720863</v>
      </c>
      <c r="L41" s="33">
        <v>765.4292423741623</v>
      </c>
      <c r="M41" s="33">
        <v>853.82146817396267</v>
      </c>
      <c r="N41" s="33">
        <v>642.13738634403626</v>
      </c>
      <c r="O41" s="33">
        <v>699.53839074082464</v>
      </c>
      <c r="P41" s="33">
        <v>856.37938995564377</v>
      </c>
      <c r="Q41" s="33">
        <v>754.50576351187885</v>
      </c>
      <c r="R41" s="33">
        <v>738.25072822396714</v>
      </c>
      <c r="S41" s="33">
        <v>817.8884611502699</v>
      </c>
      <c r="T41" s="33">
        <v>681.84322210712605</v>
      </c>
      <c r="U41" s="33">
        <v>833.89008200103194</v>
      </c>
      <c r="V41" s="33">
        <v>925.33647587109465</v>
      </c>
      <c r="W41" s="33">
        <v>845.2042901794855</v>
      </c>
      <c r="X41" s="33">
        <v>769.14902097041079</v>
      </c>
      <c r="Y41" s="33">
        <v>606.39866134213582</v>
      </c>
      <c r="DA41" s="60" t="s">
        <v>2281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14355.52615626757</v>
      </c>
      <c r="C43" s="117">
        <f t="shared" si="14"/>
        <v>13922.491336121828</v>
      </c>
      <c r="D43" s="117">
        <f t="shared" si="14"/>
        <v>14321.771070715262</v>
      </c>
      <c r="E43" s="117">
        <f t="shared" si="14"/>
        <v>14788.404800035414</v>
      </c>
      <c r="F43" s="117">
        <f t="shared" si="14"/>
        <v>13370.412296005248</v>
      </c>
      <c r="G43" s="117">
        <f t="shared" si="14"/>
        <v>12098.629163713927</v>
      </c>
      <c r="H43" s="117">
        <f t="shared" si="14"/>
        <v>13129.917936197136</v>
      </c>
      <c r="I43" s="117">
        <f t="shared" si="14"/>
        <v>12852.075742344008</v>
      </c>
      <c r="J43" s="117">
        <f t="shared" si="14"/>
        <v>11443.389649494884</v>
      </c>
      <c r="K43" s="117">
        <f t="shared" si="14"/>
        <v>11950.638714578858</v>
      </c>
      <c r="L43" s="117">
        <f t="shared" si="14"/>
        <v>10689.973194601411</v>
      </c>
      <c r="M43" s="117">
        <f t="shared" si="14"/>
        <v>11219.632274975578</v>
      </c>
      <c r="N43" s="117">
        <f t="shared" si="14"/>
        <v>10825.672564345314</v>
      </c>
      <c r="O43" s="117">
        <f t="shared" si="14"/>
        <v>9115.1557971878883</v>
      </c>
      <c r="P43" s="117">
        <f t="shared" si="14"/>
        <v>8464.2759621516416</v>
      </c>
      <c r="Q43" s="117">
        <f t="shared" si="14"/>
        <v>9470.6339926689034</v>
      </c>
      <c r="R43" s="117">
        <f t="shared" ref="R43:V43" si="15">R44+R47+R49+R58</f>
        <v>9908.5435448920198</v>
      </c>
      <c r="S43" s="117">
        <f t="shared" si="15"/>
        <v>10366.859330615254</v>
      </c>
      <c r="T43" s="117">
        <f t="shared" si="15"/>
        <v>9606.9350804333062</v>
      </c>
      <c r="U43" s="117">
        <f t="shared" si="15"/>
        <v>10714.302854597823</v>
      </c>
      <c r="V43" s="117">
        <f t="shared" si="15"/>
        <v>10853.631173653293</v>
      </c>
      <c r="W43" s="117">
        <f t="shared" ref="W43:Y43" si="16">W44+W47+W49+W58</f>
        <v>9791.1216316011123</v>
      </c>
      <c r="X43" s="117">
        <f t="shared" si="16"/>
        <v>9917.0243783416245</v>
      </c>
      <c r="Y43" s="117">
        <f t="shared" si="16"/>
        <v>8538.3623802649581</v>
      </c>
      <c r="DA43" s="129" t="s">
        <v>2282</v>
      </c>
    </row>
    <row r="44" spans="1:105" ht="12.95" customHeight="1" x14ac:dyDescent="0.25">
      <c r="A44" s="121" t="s">
        <v>57</v>
      </c>
      <c r="B44" s="122">
        <f t="shared" ref="B44:Q44" si="17">SUM(B45:B46)</f>
        <v>9591.6698121835052</v>
      </c>
      <c r="C44" s="122">
        <f t="shared" si="17"/>
        <v>9501.7943985239854</v>
      </c>
      <c r="D44" s="122">
        <f t="shared" si="17"/>
        <v>9661.9919286947134</v>
      </c>
      <c r="E44" s="122">
        <f t="shared" si="17"/>
        <v>9730.9350763531074</v>
      </c>
      <c r="F44" s="122">
        <f t="shared" si="17"/>
        <v>8329.7255128495835</v>
      </c>
      <c r="G44" s="122">
        <f t="shared" si="17"/>
        <v>6776.39336265972</v>
      </c>
      <c r="H44" s="122">
        <f t="shared" si="17"/>
        <v>7729.2285630906554</v>
      </c>
      <c r="I44" s="122">
        <f t="shared" si="17"/>
        <v>6898.4957497642108</v>
      </c>
      <c r="J44" s="122">
        <f t="shared" si="17"/>
        <v>5635.340157090257</v>
      </c>
      <c r="K44" s="122">
        <f t="shared" si="17"/>
        <v>6191.0462623987723</v>
      </c>
      <c r="L44" s="122">
        <f t="shared" si="17"/>
        <v>4978.99964733245</v>
      </c>
      <c r="M44" s="122">
        <f t="shared" si="17"/>
        <v>5686.4624369536759</v>
      </c>
      <c r="N44" s="122">
        <f t="shared" si="17"/>
        <v>5462.0643823053852</v>
      </c>
      <c r="O44" s="122">
        <f t="shared" si="17"/>
        <v>4410.7733997173473</v>
      </c>
      <c r="P44" s="122">
        <f t="shared" si="17"/>
        <v>3917.870073003035</v>
      </c>
      <c r="Q44" s="122">
        <f t="shared" si="17"/>
        <v>4798.7974836737985</v>
      </c>
      <c r="R44" s="122">
        <f t="shared" ref="R44:V44" si="18">SUM(R45:R46)</f>
        <v>5003.5626501453489</v>
      </c>
      <c r="S44" s="122">
        <f t="shared" si="18"/>
        <v>5312.0882924964344</v>
      </c>
      <c r="T44" s="122">
        <f t="shared" si="18"/>
        <v>4623.4178741833539</v>
      </c>
      <c r="U44" s="122">
        <f t="shared" si="18"/>
        <v>5615.8076040116184</v>
      </c>
      <c r="V44" s="122">
        <f t="shared" si="18"/>
        <v>5797.9273882532743</v>
      </c>
      <c r="W44" s="122">
        <f t="shared" ref="W44:Y44" si="19">SUM(W45:W46)</f>
        <v>4890.1756383712864</v>
      </c>
      <c r="X44" s="122">
        <f t="shared" si="19"/>
        <v>5206.1939176513188</v>
      </c>
      <c r="Y44" s="122">
        <f t="shared" si="19"/>
        <v>4024.2253304525734</v>
      </c>
      <c r="DA44" s="130" t="s">
        <v>2283</v>
      </c>
    </row>
    <row r="45" spans="1:105" ht="12" customHeight="1" x14ac:dyDescent="0.25">
      <c r="A45" s="97" t="s">
        <v>211</v>
      </c>
      <c r="B45" s="98">
        <v>9563.3789681337385</v>
      </c>
      <c r="C45" s="98">
        <v>9468.39637153898</v>
      </c>
      <c r="D45" s="98">
        <v>9625.0301258482468</v>
      </c>
      <c r="E45" s="98">
        <v>9695.3896906751761</v>
      </c>
      <c r="F45" s="98">
        <v>8296.2444418206305</v>
      </c>
      <c r="G45" s="98">
        <v>6749.2323054921417</v>
      </c>
      <c r="H45" s="98">
        <v>7700.8887055242385</v>
      </c>
      <c r="I45" s="98">
        <v>6875.5353024196238</v>
      </c>
      <c r="J45" s="98">
        <v>5617.4347765365019</v>
      </c>
      <c r="K45" s="98">
        <v>6169.9570380720588</v>
      </c>
      <c r="L45" s="98">
        <v>4962.4196765460511</v>
      </c>
      <c r="M45" s="98">
        <v>5664.3693260797609</v>
      </c>
      <c r="N45" s="98">
        <v>5445.1495290728844</v>
      </c>
      <c r="O45" s="98">
        <v>4394.4455557047168</v>
      </c>
      <c r="P45" s="98">
        <v>3899.0911034139081</v>
      </c>
      <c r="Q45" s="98">
        <v>4777.6929338367427</v>
      </c>
      <c r="R45" s="98">
        <v>4981.3816389859685</v>
      </c>
      <c r="S45" s="98">
        <v>5285.4523329203566</v>
      </c>
      <c r="T45" s="98">
        <v>4602.4964663621931</v>
      </c>
      <c r="U45" s="98">
        <v>5589.9660367950401</v>
      </c>
      <c r="V45" s="98">
        <v>5770.4314404330544</v>
      </c>
      <c r="W45" s="98">
        <v>4866.0209451430474</v>
      </c>
      <c r="X45" s="98">
        <v>5179.2804152593326</v>
      </c>
      <c r="Y45" s="98">
        <v>4002.4908672027027</v>
      </c>
      <c r="DA45" s="63" t="s">
        <v>2284</v>
      </c>
    </row>
    <row r="46" spans="1:105" ht="12" customHeight="1" x14ac:dyDescent="0.25">
      <c r="A46" s="97" t="s">
        <v>53</v>
      </c>
      <c r="B46" s="98">
        <v>28.290844049766037</v>
      </c>
      <c r="C46" s="98">
        <v>33.39802698500538</v>
      </c>
      <c r="D46" s="98">
        <v>36.961802846466661</v>
      </c>
      <c r="E46" s="98">
        <v>35.545385677930788</v>
      </c>
      <c r="F46" s="98">
        <v>33.481071028952286</v>
      </c>
      <c r="G46" s="98">
        <v>27.161057167578086</v>
      </c>
      <c r="H46" s="98">
        <v>28.339857566416537</v>
      </c>
      <c r="I46" s="98">
        <v>22.960447344586786</v>
      </c>
      <c r="J46" s="98">
        <v>17.905380553755478</v>
      </c>
      <c r="K46" s="98">
        <v>21.089224326713822</v>
      </c>
      <c r="L46" s="98">
        <v>16.57997078639902</v>
      </c>
      <c r="M46" s="98">
        <v>22.093110873914693</v>
      </c>
      <c r="N46" s="98">
        <v>16.914853232501077</v>
      </c>
      <c r="O46" s="98">
        <v>16.327844012630507</v>
      </c>
      <c r="P46" s="98">
        <v>18.778969589127168</v>
      </c>
      <c r="Q46" s="98">
        <v>21.104549837056236</v>
      </c>
      <c r="R46" s="98">
        <v>22.181011159380102</v>
      </c>
      <c r="S46" s="98">
        <v>26.635959576078189</v>
      </c>
      <c r="T46" s="98">
        <v>20.921407821160937</v>
      </c>
      <c r="U46" s="98">
        <v>25.841567216578163</v>
      </c>
      <c r="V46" s="98">
        <v>27.495947820219673</v>
      </c>
      <c r="W46" s="98">
        <v>24.15469322823925</v>
      </c>
      <c r="X46" s="98">
        <v>26.91350239198637</v>
      </c>
      <c r="Y46" s="98">
        <v>21.734463249870728</v>
      </c>
      <c r="DA46" s="63" t="s">
        <v>2285</v>
      </c>
    </row>
    <row r="47" spans="1:105" ht="12.95" customHeight="1" x14ac:dyDescent="0.25">
      <c r="A47" s="121" t="s">
        <v>92</v>
      </c>
      <c r="B47" s="122">
        <f t="shared" ref="B47:Y47" si="20">B48</f>
        <v>1216.1866992671323</v>
      </c>
      <c r="C47" s="122">
        <f t="shared" si="20"/>
        <v>1021.9949261975642</v>
      </c>
      <c r="D47" s="122">
        <f t="shared" si="20"/>
        <v>958.7309743925598</v>
      </c>
      <c r="E47" s="122">
        <f t="shared" si="20"/>
        <v>1067.8517118633349</v>
      </c>
      <c r="F47" s="122">
        <f t="shared" si="20"/>
        <v>927.5959740439032</v>
      </c>
      <c r="G47" s="122">
        <f t="shared" si="20"/>
        <v>925.76991015796943</v>
      </c>
      <c r="H47" s="122">
        <f t="shared" si="20"/>
        <v>1141.3284923914755</v>
      </c>
      <c r="I47" s="122">
        <f t="shared" si="20"/>
        <v>1435.3032935656483</v>
      </c>
      <c r="J47" s="122">
        <f t="shared" si="20"/>
        <v>1531.687088204678</v>
      </c>
      <c r="K47" s="122">
        <f t="shared" si="20"/>
        <v>1491.653393737412</v>
      </c>
      <c r="L47" s="122">
        <f t="shared" si="20"/>
        <v>1562.5182869598666</v>
      </c>
      <c r="M47" s="122">
        <f t="shared" si="20"/>
        <v>1327.6544573958518</v>
      </c>
      <c r="N47" s="122">
        <f t="shared" si="20"/>
        <v>1570.2273391665774</v>
      </c>
      <c r="O47" s="122">
        <f t="shared" si="20"/>
        <v>1291.386860201568</v>
      </c>
      <c r="P47" s="122">
        <f t="shared" si="20"/>
        <v>1108.428927792555</v>
      </c>
      <c r="Q47" s="122">
        <f t="shared" si="20"/>
        <v>1141.0373770516694</v>
      </c>
      <c r="R47" s="122">
        <f t="shared" si="20"/>
        <v>1247.3585983823773</v>
      </c>
      <c r="S47" s="122">
        <f t="shared" si="20"/>
        <v>1138.2969883715784</v>
      </c>
      <c r="T47" s="122">
        <f t="shared" si="20"/>
        <v>1227.2395433615186</v>
      </c>
      <c r="U47" s="122">
        <f t="shared" si="20"/>
        <v>1138.3032663412455</v>
      </c>
      <c r="V47" s="122">
        <f t="shared" si="20"/>
        <v>1065.8292746740487</v>
      </c>
      <c r="W47" s="122">
        <f t="shared" si="20"/>
        <v>1064.3307391124879</v>
      </c>
      <c r="X47" s="122">
        <f t="shared" si="20"/>
        <v>1049.0127331137733</v>
      </c>
      <c r="Y47" s="122">
        <f t="shared" si="20"/>
        <v>1136.7520680905782</v>
      </c>
      <c r="DA47" s="130" t="s">
        <v>2286</v>
      </c>
    </row>
    <row r="48" spans="1:105" ht="12" customHeight="1" x14ac:dyDescent="0.25">
      <c r="A48" s="97" t="s">
        <v>53</v>
      </c>
      <c r="B48" s="98">
        <f>IF(RES_hhdet_fec!B48=0,0,RES_hhdet_fec!B48*1000*11630/RES_hhdet_num!B43)</f>
        <v>1216.1866992671323</v>
      </c>
      <c r="C48" s="98">
        <f>IF(RES_hhdet_fec!C48=0,0,RES_hhdet_fec!C48*1000*11630/RES_hhdet_num!C43)</f>
        <v>1021.9949261975642</v>
      </c>
      <c r="D48" s="98">
        <f>IF(RES_hhdet_fec!D48=0,0,RES_hhdet_fec!D48*1000*11630/RES_hhdet_num!D43)</f>
        <v>958.7309743925598</v>
      </c>
      <c r="E48" s="98">
        <f>IF(RES_hhdet_fec!E48=0,0,RES_hhdet_fec!E48*1000*11630/RES_hhdet_num!E43)</f>
        <v>1067.8517118633349</v>
      </c>
      <c r="F48" s="98">
        <f>IF(RES_hhdet_fec!F48=0,0,RES_hhdet_fec!F48*1000*11630/RES_hhdet_num!F43)</f>
        <v>927.5959740439032</v>
      </c>
      <c r="G48" s="98">
        <f>IF(RES_hhdet_fec!G48=0,0,RES_hhdet_fec!G48*1000*11630/RES_hhdet_num!G43)</f>
        <v>925.76991015796943</v>
      </c>
      <c r="H48" s="98">
        <f>IF(RES_hhdet_fec!H48=0,0,RES_hhdet_fec!H48*1000*11630/RES_hhdet_num!H43)</f>
        <v>1141.3284923914755</v>
      </c>
      <c r="I48" s="98">
        <f>IF(RES_hhdet_fec!I48=0,0,RES_hhdet_fec!I48*1000*11630/RES_hhdet_num!I43)</f>
        <v>1435.3032935656483</v>
      </c>
      <c r="J48" s="98">
        <f>IF(RES_hhdet_fec!J48=0,0,RES_hhdet_fec!J48*1000*11630/RES_hhdet_num!J43)</f>
        <v>1531.687088204678</v>
      </c>
      <c r="K48" s="98">
        <f>IF(RES_hhdet_fec!K48=0,0,RES_hhdet_fec!K48*1000*11630/RES_hhdet_num!K43)</f>
        <v>1491.653393737412</v>
      </c>
      <c r="L48" s="98">
        <f>IF(RES_hhdet_fec!L48=0,0,RES_hhdet_fec!L48*1000*11630/RES_hhdet_num!L43)</f>
        <v>1562.5182869598666</v>
      </c>
      <c r="M48" s="98">
        <f>IF(RES_hhdet_fec!M48=0,0,RES_hhdet_fec!M48*1000*11630/RES_hhdet_num!M43)</f>
        <v>1327.6544573958518</v>
      </c>
      <c r="N48" s="98">
        <f>IF(RES_hhdet_fec!N48=0,0,RES_hhdet_fec!N48*1000*11630/RES_hhdet_num!N43)</f>
        <v>1570.2273391665774</v>
      </c>
      <c r="O48" s="98">
        <f>IF(RES_hhdet_fec!O48=0,0,RES_hhdet_fec!O48*1000*11630/RES_hhdet_num!O43)</f>
        <v>1291.386860201568</v>
      </c>
      <c r="P48" s="98">
        <f>IF(RES_hhdet_fec!P48=0,0,RES_hhdet_fec!P48*1000*11630/RES_hhdet_num!P43)</f>
        <v>1108.428927792555</v>
      </c>
      <c r="Q48" s="98">
        <f>IF(RES_hhdet_fec!Q48=0,0,RES_hhdet_fec!Q48*1000*11630/RES_hhdet_num!Q43)</f>
        <v>1141.0373770516694</v>
      </c>
      <c r="R48" s="98">
        <f>IF(RES_hhdet_fec!R48=0,0,RES_hhdet_fec!R48*1000*11630/RES_hhdet_num!R43)</f>
        <v>1247.3585983823773</v>
      </c>
      <c r="S48" s="98">
        <f>IF(RES_hhdet_fec!S48=0,0,RES_hhdet_fec!S48*1000*11630/RES_hhdet_num!S43)</f>
        <v>1138.2969883715784</v>
      </c>
      <c r="T48" s="98">
        <f>IF(RES_hhdet_fec!T48=0,0,RES_hhdet_fec!T48*1000*11630/RES_hhdet_num!T43)</f>
        <v>1227.2395433615186</v>
      </c>
      <c r="U48" s="98">
        <f>IF(RES_hhdet_fec!U48=0,0,RES_hhdet_fec!U48*1000*11630/RES_hhdet_num!U43)</f>
        <v>1138.3032663412455</v>
      </c>
      <c r="V48" s="98">
        <f>IF(RES_hhdet_fec!V48=0,0,RES_hhdet_fec!V48*1000*11630/RES_hhdet_num!V43)</f>
        <v>1065.8292746740487</v>
      </c>
      <c r="W48" s="98">
        <f>IF(RES_hhdet_fec!W48=0,0,RES_hhdet_fec!W48*1000*11630/RES_hhdet_num!W43)</f>
        <v>1064.3307391124879</v>
      </c>
      <c r="X48" s="98">
        <f>IF(RES_hhdet_fec!X48=0,0,RES_hhdet_fec!X48*1000*11630/RES_hhdet_num!X43)</f>
        <v>1049.0127331137733</v>
      </c>
      <c r="Y48" s="98">
        <f>IF(RES_hhdet_fec!Y48=0,0,RES_hhdet_fec!Y48*1000*11630/RES_hhdet_num!Y43)</f>
        <v>1136.7520680905782</v>
      </c>
      <c r="DA48" s="63" t="s">
        <v>2287</v>
      </c>
    </row>
    <row r="49" spans="1:105" ht="12" customHeight="1" x14ac:dyDescent="0.25">
      <c r="A49" s="121" t="s">
        <v>55</v>
      </c>
      <c r="B49" s="122">
        <v>2415.8697220383979</v>
      </c>
      <c r="C49" s="122">
        <v>2220.6987682101008</v>
      </c>
      <c r="D49" s="122">
        <v>2518.5942307478822</v>
      </c>
      <c r="E49" s="122">
        <v>2795.0829540644008</v>
      </c>
      <c r="F49" s="122">
        <v>2892.4574355074847</v>
      </c>
      <c r="G49" s="122">
        <v>3228.365856406871</v>
      </c>
      <c r="H49" s="122">
        <v>3192.4129726367905</v>
      </c>
      <c r="I49" s="122">
        <v>3471.7340573846741</v>
      </c>
      <c r="J49" s="122">
        <v>3317.3746226530816</v>
      </c>
      <c r="K49" s="122">
        <v>3310.2078050652426</v>
      </c>
      <c r="L49" s="122">
        <v>3220.9899825893199</v>
      </c>
      <c r="M49" s="122">
        <v>3228.8601239145733</v>
      </c>
      <c r="N49" s="122">
        <v>2923.9911279939074</v>
      </c>
      <c r="O49" s="122">
        <v>2522.2096808242268</v>
      </c>
      <c r="P49" s="122">
        <v>2487.8986755912169</v>
      </c>
      <c r="Q49" s="122">
        <v>2611.0232453251347</v>
      </c>
      <c r="R49" s="122">
        <v>2743.6337743513004</v>
      </c>
      <c r="S49" s="122">
        <v>2959.8832044399524</v>
      </c>
      <c r="T49" s="122">
        <v>2849.442135243858</v>
      </c>
      <c r="U49" s="122">
        <v>2936.7515140686596</v>
      </c>
      <c r="V49" s="122">
        <v>2971.1703300143272</v>
      </c>
      <c r="W49" s="122">
        <v>2843.2989931756119</v>
      </c>
      <c r="X49" s="122">
        <v>2747.042939517778</v>
      </c>
      <c r="Y49" s="122">
        <v>2550.0549123778596</v>
      </c>
      <c r="DA49" s="130" t="s">
        <v>2288</v>
      </c>
    </row>
    <row r="50" spans="1:105" ht="12" customHeight="1" x14ac:dyDescent="0.25">
      <c r="A50" s="97" t="s">
        <v>138</v>
      </c>
      <c r="B50" s="98">
        <v>4829.5858284602018</v>
      </c>
      <c r="C50" s="98">
        <v>4452.7818324647296</v>
      </c>
      <c r="D50" s="98">
        <v>4819.203237697744</v>
      </c>
      <c r="E50" s="98">
        <v>5232.3251138257629</v>
      </c>
      <c r="F50" s="98">
        <v>5227.2900549161368</v>
      </c>
      <c r="G50" s="98">
        <v>5356.7940437917841</v>
      </c>
      <c r="H50" s="98">
        <v>6019.2106694674103</v>
      </c>
      <c r="I50" s="98">
        <v>6403.6708128593109</v>
      </c>
      <c r="J50" s="98">
        <v>6140.3445641350245</v>
      </c>
      <c r="K50" s="98">
        <v>6103.6458124162773</v>
      </c>
      <c r="L50" s="98">
        <v>5962.8067586559691</v>
      </c>
      <c r="M50" s="98">
        <v>5646.9659663797502</v>
      </c>
      <c r="N50" s="98">
        <v>5248.7070028801963</v>
      </c>
      <c r="O50" s="98">
        <v>5565.128523943943</v>
      </c>
      <c r="P50" s="98">
        <v>6104.1376380091542</v>
      </c>
      <c r="Q50" s="98">
        <v>5321.9445271016175</v>
      </c>
      <c r="R50" s="98">
        <v>5085.1536530482635</v>
      </c>
      <c r="S50" s="98">
        <v>5017.5199561562185</v>
      </c>
      <c r="T50" s="98">
        <v>4427.0747156713896</v>
      </c>
      <c r="U50" s="98">
        <v>5650.7268535022195</v>
      </c>
      <c r="V50" s="98">
        <v>5359.251275501596</v>
      </c>
      <c r="W50" s="98">
        <v>4335.191191310154</v>
      </c>
      <c r="X50" s="98">
        <v>4538.479354116731</v>
      </c>
      <c r="Y50" s="98">
        <v>4281.2525882798263</v>
      </c>
      <c r="DA50" s="63" t="s">
        <v>2289</v>
      </c>
    </row>
    <row r="51" spans="1:105" ht="12" customHeight="1" x14ac:dyDescent="0.25">
      <c r="A51" s="97" t="s">
        <v>137</v>
      </c>
      <c r="B51" s="98">
        <v>2405.4143619668489</v>
      </c>
      <c r="C51" s="98">
        <v>2181.6667054007494</v>
      </c>
      <c r="D51" s="98">
        <v>2673.3002807330968</v>
      </c>
      <c r="E51" s="98">
        <v>3088.0882115051804</v>
      </c>
      <c r="F51" s="98">
        <v>3011.9919911525899</v>
      </c>
      <c r="G51" s="98">
        <v>3246.4114642519166</v>
      </c>
      <c r="H51" s="98">
        <v>3488.8805608134253</v>
      </c>
      <c r="I51" s="98">
        <v>3528.1724810119345</v>
      </c>
      <c r="J51" s="98">
        <v>3364.3036375850129</v>
      </c>
      <c r="K51" s="98">
        <v>3354.6357820865574</v>
      </c>
      <c r="L51" s="98">
        <v>3208.9320884765248</v>
      </c>
      <c r="M51" s="98">
        <v>3053.3358546885875</v>
      </c>
      <c r="N51" s="98">
        <v>2712.969576143611</v>
      </c>
      <c r="O51" s="98">
        <v>2803.4513365009102</v>
      </c>
      <c r="P51" s="98">
        <v>2890.9286277081078</v>
      </c>
      <c r="Q51" s="98">
        <v>2962.9420437451417</v>
      </c>
      <c r="R51" s="98">
        <v>3022.3860620419509</v>
      </c>
      <c r="S51" s="98">
        <v>3267.5965761012312</v>
      </c>
      <c r="T51" s="98">
        <v>2736.8496979786696</v>
      </c>
      <c r="U51" s="98">
        <v>3323.229582731999</v>
      </c>
      <c r="V51" s="98">
        <v>3281.5686545854978</v>
      </c>
      <c r="W51" s="98">
        <v>2557.8552785566767</v>
      </c>
      <c r="X51" s="98">
        <v>2690.7618941113251</v>
      </c>
      <c r="Y51" s="98">
        <v>2516.9850704255609</v>
      </c>
      <c r="DA51" s="63" t="s">
        <v>2290</v>
      </c>
    </row>
    <row r="52" spans="1:105" ht="12" customHeight="1" x14ac:dyDescent="0.25">
      <c r="A52" s="100" t="s">
        <v>211</v>
      </c>
      <c r="B52" s="101">
        <v>700.8257447491244</v>
      </c>
      <c r="C52" s="101">
        <v>578.47364619775601</v>
      </c>
      <c r="D52" s="101">
        <v>1148.6603925657196</v>
      </c>
      <c r="E52" s="101">
        <v>1551.514471673579</v>
      </c>
      <c r="F52" s="101">
        <v>1408.7964722413908</v>
      </c>
      <c r="G52" s="101">
        <v>1695.9389841476427</v>
      </c>
      <c r="H52" s="101">
        <v>1602.2612956548051</v>
      </c>
      <c r="I52" s="101">
        <v>1378.3761796767387</v>
      </c>
      <c r="J52" s="101">
        <v>1263.6615779634938</v>
      </c>
      <c r="K52" s="101">
        <v>1252.4432858963344</v>
      </c>
      <c r="L52" s="101">
        <v>1079.1458851575551</v>
      </c>
      <c r="M52" s="101">
        <v>1001.5246770562901</v>
      </c>
      <c r="N52" s="101">
        <v>638.7073679603867</v>
      </c>
      <c r="O52" s="101">
        <v>455.34175347638956</v>
      </c>
      <c r="P52" s="101">
        <v>120.3889021924692</v>
      </c>
      <c r="Q52" s="101">
        <v>885.60353904881379</v>
      </c>
      <c r="R52" s="101">
        <v>1158.9240946010489</v>
      </c>
      <c r="S52" s="101">
        <v>1602.8309054714587</v>
      </c>
      <c r="T52" s="101">
        <v>968.19197462874467</v>
      </c>
      <c r="U52" s="101">
        <v>724.2173846213866</v>
      </c>
      <c r="V52" s="101">
        <v>817.55663642504578</v>
      </c>
      <c r="W52" s="101">
        <v>370.90808343037162</v>
      </c>
      <c r="X52" s="101">
        <v>338.57197468561583</v>
      </c>
      <c r="Y52" s="101">
        <v>200.58762163889614</v>
      </c>
      <c r="DA52" s="131" t="s">
        <v>2291</v>
      </c>
    </row>
    <row r="53" spans="1:105" ht="12" customHeight="1" x14ac:dyDescent="0.25">
      <c r="A53" s="103" t="s">
        <v>52</v>
      </c>
      <c r="B53" s="104">
        <v>1704.5886172177247</v>
      </c>
      <c r="C53" s="104">
        <v>1603.1930592029935</v>
      </c>
      <c r="D53" s="104">
        <v>1524.6398881673767</v>
      </c>
      <c r="E53" s="104">
        <v>1536.5737398316014</v>
      </c>
      <c r="F53" s="104">
        <v>1603.1955189111989</v>
      </c>
      <c r="G53" s="104">
        <v>1550.4724801042737</v>
      </c>
      <c r="H53" s="104">
        <v>1886.6192651586205</v>
      </c>
      <c r="I53" s="104">
        <v>2149.7963013351955</v>
      </c>
      <c r="J53" s="104">
        <v>2100.6420596215189</v>
      </c>
      <c r="K53" s="104">
        <v>2102.1924961902223</v>
      </c>
      <c r="L53" s="104">
        <v>2129.7862033189699</v>
      </c>
      <c r="M53" s="104">
        <v>2051.8111776322976</v>
      </c>
      <c r="N53" s="104">
        <v>2074.2622081832246</v>
      </c>
      <c r="O53" s="104">
        <v>2348.1095830245204</v>
      </c>
      <c r="P53" s="104">
        <v>2770.539725515639</v>
      </c>
      <c r="Q53" s="104">
        <v>2077.3385046963285</v>
      </c>
      <c r="R53" s="104">
        <v>1863.4619674409018</v>
      </c>
      <c r="S53" s="104">
        <v>1664.7656706297723</v>
      </c>
      <c r="T53" s="104">
        <v>1768.6577233499249</v>
      </c>
      <c r="U53" s="104">
        <v>2599.0121981106122</v>
      </c>
      <c r="V53" s="104">
        <v>2464.012018160452</v>
      </c>
      <c r="W53" s="104">
        <v>2186.9471951263054</v>
      </c>
      <c r="X53" s="104">
        <v>2352.1899194257094</v>
      </c>
      <c r="Y53" s="104">
        <v>2316.3974487866649</v>
      </c>
      <c r="DA53" s="132" t="s">
        <v>2292</v>
      </c>
    </row>
    <row r="54" spans="1:105" ht="12" customHeight="1" x14ac:dyDescent="0.25">
      <c r="A54" s="106" t="s">
        <v>122</v>
      </c>
      <c r="B54" s="101">
        <v>4228.1320681737425</v>
      </c>
      <c r="C54" s="101">
        <v>3893.1094047751867</v>
      </c>
      <c r="D54" s="101">
        <v>4177.358004933878</v>
      </c>
      <c r="E54" s="101">
        <v>4446.0176800766858</v>
      </c>
      <c r="F54" s="101">
        <v>4660.5959915240092</v>
      </c>
      <c r="G54" s="101">
        <v>5027.5974165109319</v>
      </c>
      <c r="H54" s="101">
        <v>4926.4846548197356</v>
      </c>
      <c r="I54" s="101">
        <v>5563.7169117489211</v>
      </c>
      <c r="J54" s="101">
        <v>5364.5138172659053</v>
      </c>
      <c r="K54" s="101">
        <v>5337.1668197318613</v>
      </c>
      <c r="L54" s="101">
        <v>5304.7075593798781</v>
      </c>
      <c r="M54" s="101">
        <v>5336.8766508685148</v>
      </c>
      <c r="N54" s="101">
        <v>5039.9610336955993</v>
      </c>
      <c r="O54" s="101">
        <v>4308.3469816793431</v>
      </c>
      <c r="P54" s="101">
        <v>4243.5072917657708</v>
      </c>
      <c r="Q54" s="101">
        <v>4320.6878807401208</v>
      </c>
      <c r="R54" s="101">
        <v>4462.4941860041818</v>
      </c>
      <c r="S54" s="101">
        <v>4688.2329740889572</v>
      </c>
      <c r="T54" s="101">
        <v>4571.2040844787516</v>
      </c>
      <c r="U54" s="101">
        <v>4412.2069887409598</v>
      </c>
      <c r="V54" s="101">
        <v>4450.2235790473242</v>
      </c>
      <c r="W54" s="101">
        <v>3924.7398530891746</v>
      </c>
      <c r="X54" s="101">
        <v>3726.6173607553919</v>
      </c>
      <c r="Y54" s="101">
        <v>3546.518087603768</v>
      </c>
      <c r="DA54" s="131" t="s">
        <v>2293</v>
      </c>
    </row>
    <row r="55" spans="1:105" ht="12" customHeight="1" x14ac:dyDescent="0.25">
      <c r="A55" s="107" t="s">
        <v>121</v>
      </c>
      <c r="B55" s="104">
        <v>2306.0123618164021</v>
      </c>
      <c r="C55" s="104">
        <v>2120.7882649059861</v>
      </c>
      <c r="D55" s="104">
        <v>2416.0723161358205</v>
      </c>
      <c r="E55" s="104">
        <v>2688.2293618104623</v>
      </c>
      <c r="F55" s="104">
        <v>2790.5647279038312</v>
      </c>
      <c r="G55" s="104">
        <v>3134.7375623743224</v>
      </c>
      <c r="H55" s="104">
        <v>3059.8730038286385</v>
      </c>
      <c r="I55" s="104">
        <v>3333.1060523841979</v>
      </c>
      <c r="J55" s="104">
        <v>3188.868447648329</v>
      </c>
      <c r="K55" s="104">
        <v>3183.2571301443309</v>
      </c>
      <c r="L55" s="104">
        <v>3096.4664601438849</v>
      </c>
      <c r="M55" s="104">
        <v>3114.6952945371027</v>
      </c>
      <c r="N55" s="104">
        <v>2808.0682882445349</v>
      </c>
      <c r="O55" s="104">
        <v>2353.6809874515079</v>
      </c>
      <c r="P55" s="104">
        <v>2282.7773233223338</v>
      </c>
      <c r="Q55" s="104">
        <v>2425.2930307685519</v>
      </c>
      <c r="R55" s="104">
        <v>2562.2963630379559</v>
      </c>
      <c r="S55" s="104">
        <v>2782.21821766742</v>
      </c>
      <c r="T55" s="104">
        <v>2673.3475734380963</v>
      </c>
      <c r="U55" s="104">
        <v>2591.3665285807674</v>
      </c>
      <c r="V55" s="104">
        <v>2648.8774925066118</v>
      </c>
      <c r="W55" s="104">
        <v>2602.1440238135424</v>
      </c>
      <c r="X55" s="104">
        <v>2486.0103798080077</v>
      </c>
      <c r="Y55" s="104">
        <v>2326.9586177548135</v>
      </c>
      <c r="DA55" s="132" t="s">
        <v>2294</v>
      </c>
    </row>
    <row r="56" spans="1:105" ht="12" customHeight="1" x14ac:dyDescent="0.25">
      <c r="A56" s="108" t="s">
        <v>53</v>
      </c>
      <c r="B56" s="98">
        <v>608.56509703009135</v>
      </c>
      <c r="C56" s="98">
        <v>513.4166847312365</v>
      </c>
      <c r="D56" s="98">
        <v>814.73628431933741</v>
      </c>
      <c r="E56" s="98">
        <v>1088.3248459536765</v>
      </c>
      <c r="F56" s="98">
        <v>1085.9952895935533</v>
      </c>
      <c r="G56" s="98">
        <v>1407.5821665480398</v>
      </c>
      <c r="H56" s="98">
        <v>1267.0345786966554</v>
      </c>
      <c r="I56" s="98">
        <v>1184.4187290591331</v>
      </c>
      <c r="J56" s="98">
        <v>1094.5185049520794</v>
      </c>
      <c r="K56" s="98">
        <v>1090.6229297557443</v>
      </c>
      <c r="L56" s="98">
        <v>959.77379617353813</v>
      </c>
      <c r="M56" s="98">
        <v>974.65030299352259</v>
      </c>
      <c r="N56" s="98">
        <v>661.6315936698237</v>
      </c>
      <c r="O56" s="98">
        <v>158.23094264752837</v>
      </c>
      <c r="P56" s="98">
        <v>68.663373687921023</v>
      </c>
      <c r="Q56" s="98">
        <v>190.89707077217668</v>
      </c>
      <c r="R56" s="98">
        <v>285.54067428214597</v>
      </c>
      <c r="S56" s="98">
        <v>489.40745420012314</v>
      </c>
      <c r="T56" s="98">
        <v>372.3117592784734</v>
      </c>
      <c r="U56" s="98">
        <v>285.80060695620159</v>
      </c>
      <c r="V56" s="98">
        <v>354.98143291977249</v>
      </c>
      <c r="W56" s="98">
        <v>260.41109320521724</v>
      </c>
      <c r="X56" s="98">
        <v>197.32454546058358</v>
      </c>
      <c r="Y56" s="98">
        <v>76.567293696393449</v>
      </c>
      <c r="DA56" s="63" t="s">
        <v>2295</v>
      </c>
    </row>
    <row r="57" spans="1:105" ht="12" customHeight="1" x14ac:dyDescent="0.25">
      <c r="A57" s="108" t="s">
        <v>52</v>
      </c>
      <c r="B57" s="98">
        <v>1697.4472647863108</v>
      </c>
      <c r="C57" s="98">
        <v>1607.3715801747499</v>
      </c>
      <c r="D57" s="98">
        <v>1601.3360318164835</v>
      </c>
      <c r="E57" s="98">
        <v>1599.9045158567858</v>
      </c>
      <c r="F57" s="98">
        <v>1704.5694383102775</v>
      </c>
      <c r="G57" s="98">
        <v>1727.1553958262825</v>
      </c>
      <c r="H57" s="98">
        <v>1792.8384251319824</v>
      </c>
      <c r="I57" s="98">
        <v>2148.6873233250649</v>
      </c>
      <c r="J57" s="98">
        <v>2094.3499426962494</v>
      </c>
      <c r="K57" s="98">
        <v>2092.6342003885861</v>
      </c>
      <c r="L57" s="98">
        <v>2136.6926639703465</v>
      </c>
      <c r="M57" s="98">
        <v>2140.0449915435802</v>
      </c>
      <c r="N57" s="98">
        <v>2146.4366945747115</v>
      </c>
      <c r="O57" s="98">
        <v>2195.4500448039794</v>
      </c>
      <c r="P57" s="98">
        <v>2214.1139496344126</v>
      </c>
      <c r="Q57" s="98">
        <v>2234.3959599963755</v>
      </c>
      <c r="R57" s="98">
        <v>2276.7556887558098</v>
      </c>
      <c r="S57" s="98">
        <v>2292.810763467297</v>
      </c>
      <c r="T57" s="98">
        <v>2301.035814159623</v>
      </c>
      <c r="U57" s="98">
        <v>2305.5659216245663</v>
      </c>
      <c r="V57" s="98">
        <v>2293.8960595868398</v>
      </c>
      <c r="W57" s="98">
        <v>2341.7329306083252</v>
      </c>
      <c r="X57" s="98">
        <v>2288.6858343474241</v>
      </c>
      <c r="Y57" s="98">
        <v>2250.3913240584197</v>
      </c>
      <c r="DA57" s="63" t="s">
        <v>2296</v>
      </c>
    </row>
    <row r="58" spans="1:105" ht="12" customHeight="1" x14ac:dyDescent="0.25">
      <c r="A58" s="121" t="s">
        <v>54</v>
      </c>
      <c r="B58" s="122">
        <v>1131.7999227785326</v>
      </c>
      <c r="C58" s="122">
        <v>1178.0032431901789</v>
      </c>
      <c r="D58" s="122">
        <v>1182.4539368801079</v>
      </c>
      <c r="E58" s="122">
        <v>1194.5350577545712</v>
      </c>
      <c r="F58" s="122">
        <v>1220.633373604277</v>
      </c>
      <c r="G58" s="122">
        <v>1168.1000344893669</v>
      </c>
      <c r="H58" s="122">
        <v>1066.9479080782155</v>
      </c>
      <c r="I58" s="122">
        <v>1046.5426416294758</v>
      </c>
      <c r="J58" s="122">
        <v>958.98778154686727</v>
      </c>
      <c r="K58" s="122">
        <v>957.73125337743056</v>
      </c>
      <c r="L58" s="122">
        <v>927.4652777197731</v>
      </c>
      <c r="M58" s="122">
        <v>976.65525671147748</v>
      </c>
      <c r="N58" s="122">
        <v>869.38971487944468</v>
      </c>
      <c r="O58" s="122">
        <v>890.78585644474651</v>
      </c>
      <c r="P58" s="122">
        <v>950.07828576483359</v>
      </c>
      <c r="Q58" s="122">
        <v>919.77588661830032</v>
      </c>
      <c r="R58" s="122">
        <v>913.98852201299212</v>
      </c>
      <c r="S58" s="122">
        <v>956.59084530728774</v>
      </c>
      <c r="T58" s="122">
        <v>906.83552764457602</v>
      </c>
      <c r="U58" s="122">
        <v>1023.4404701762994</v>
      </c>
      <c r="V58" s="122">
        <v>1018.7041807116419</v>
      </c>
      <c r="W58" s="122">
        <v>993.31626094172725</v>
      </c>
      <c r="X58" s="122">
        <v>914.77478805875387</v>
      </c>
      <c r="Y58" s="122">
        <v>827.33006934394632</v>
      </c>
      <c r="DA58" s="130" t="s">
        <v>2297</v>
      </c>
    </row>
    <row r="59" spans="1:105" ht="12" customHeight="1" x14ac:dyDescent="0.25">
      <c r="A59" s="97" t="s">
        <v>50</v>
      </c>
      <c r="B59" s="98">
        <v>1243.7378162272657</v>
      </c>
      <c r="C59" s="98">
        <v>1263.6298257557366</v>
      </c>
      <c r="D59" s="98">
        <v>1267.1379548366788</v>
      </c>
      <c r="E59" s="98">
        <v>1317.5760763455385</v>
      </c>
      <c r="F59" s="98">
        <v>1344.7799222046533</v>
      </c>
      <c r="G59" s="98">
        <v>1289.9673730417219</v>
      </c>
      <c r="H59" s="98">
        <v>1157.4590593445778</v>
      </c>
      <c r="I59" s="98">
        <v>1170.1261413409857</v>
      </c>
      <c r="J59" s="98">
        <v>1059.8361187204468</v>
      </c>
      <c r="K59" s="98">
        <v>1044.7502512926415</v>
      </c>
      <c r="L59" s="98">
        <v>1018.9738337462275</v>
      </c>
      <c r="M59" s="98">
        <v>1045.1909121741071</v>
      </c>
      <c r="N59" s="98">
        <v>993.20383202390815</v>
      </c>
      <c r="O59" s="98">
        <v>1004.1167520189586</v>
      </c>
      <c r="P59" s="98">
        <v>1013.3882523328207</v>
      </c>
      <c r="Q59" s="98">
        <v>1037.4006858780224</v>
      </c>
      <c r="R59" s="98">
        <v>1045.5568771676542</v>
      </c>
      <c r="S59" s="98">
        <v>1065.2416169053577</v>
      </c>
      <c r="T59" s="98">
        <v>1089.1944905478961</v>
      </c>
      <c r="U59" s="98">
        <v>1177.5866096015482</v>
      </c>
      <c r="V59" s="98">
        <v>1090.4936148956717</v>
      </c>
      <c r="W59" s="98">
        <v>1110.3501957127057</v>
      </c>
      <c r="X59" s="98">
        <v>1023.2240052165967</v>
      </c>
      <c r="Y59" s="98">
        <v>974.10026592017141</v>
      </c>
      <c r="DA59" s="63" t="s">
        <v>2298</v>
      </c>
    </row>
    <row r="60" spans="1:105" ht="12" customHeight="1" x14ac:dyDescent="0.25">
      <c r="A60" s="109" t="s">
        <v>120</v>
      </c>
      <c r="B60" s="33">
        <v>850.25698387979378</v>
      </c>
      <c r="C60" s="33">
        <v>988.89614415280471</v>
      </c>
      <c r="D60" s="33">
        <v>1010.8526159415085</v>
      </c>
      <c r="E60" s="33">
        <v>959.89435878240533</v>
      </c>
      <c r="F60" s="33">
        <v>1001.5475972453368</v>
      </c>
      <c r="G60" s="33">
        <v>963.32931337220543</v>
      </c>
      <c r="H60" s="33">
        <v>914.1924324133181</v>
      </c>
      <c r="I60" s="33">
        <v>833.2575770252563</v>
      </c>
      <c r="J60" s="33">
        <v>776.29840251202188</v>
      </c>
      <c r="K60" s="33">
        <v>803.62458621148699</v>
      </c>
      <c r="L60" s="33">
        <v>766.02579505777544</v>
      </c>
      <c r="M60" s="33">
        <v>855.21797292377028</v>
      </c>
      <c r="N60" s="33">
        <v>643.32973675410994</v>
      </c>
      <c r="O60" s="33">
        <v>700.44382528429776</v>
      </c>
      <c r="P60" s="33">
        <v>854.96825806361198</v>
      </c>
      <c r="Q60" s="33">
        <v>751.20957734635931</v>
      </c>
      <c r="R60" s="33">
        <v>734.39912327970148</v>
      </c>
      <c r="S60" s="33">
        <v>813.59891096448314</v>
      </c>
      <c r="T60" s="33">
        <v>681.56460380108683</v>
      </c>
      <c r="U60" s="33">
        <v>838.30135191960278</v>
      </c>
      <c r="V60" s="33">
        <v>935.30158242103391</v>
      </c>
      <c r="W60" s="33">
        <v>855.93574825374037</v>
      </c>
      <c r="X60" s="33">
        <v>774.89232774276741</v>
      </c>
      <c r="Y60" s="33">
        <v>608.04666665760737</v>
      </c>
      <c r="DA60" s="60" t="s">
        <v>2299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0</v>
      </c>
      <c r="C62" s="117">
        <f t="shared" si="21"/>
        <v>0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0</v>
      </c>
      <c r="I62" s="117">
        <f t="shared" si="21"/>
        <v>0</v>
      </c>
      <c r="J62" s="117">
        <f t="shared" si="21"/>
        <v>0</v>
      </c>
      <c r="K62" s="117">
        <f t="shared" si="21"/>
        <v>0</v>
      </c>
      <c r="L62" s="117">
        <f t="shared" si="21"/>
        <v>0</v>
      </c>
      <c r="M62" s="117">
        <f t="shared" si="21"/>
        <v>0</v>
      </c>
      <c r="N62" s="117">
        <f t="shared" si="21"/>
        <v>0</v>
      </c>
      <c r="O62" s="117">
        <f t="shared" si="21"/>
        <v>0</v>
      </c>
      <c r="P62" s="117">
        <f t="shared" si="21"/>
        <v>0</v>
      </c>
      <c r="Q62" s="117">
        <f t="shared" si="21"/>
        <v>0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0</v>
      </c>
      <c r="W62" s="117">
        <f t="shared" ref="W62:Y62" si="23">W63+W66+W68+W77</f>
        <v>0</v>
      </c>
      <c r="X62" s="117">
        <f t="shared" si="23"/>
        <v>0</v>
      </c>
      <c r="Y62" s="117">
        <f t="shared" si="23"/>
        <v>0</v>
      </c>
      <c r="DA62" s="129" t="s">
        <v>2300</v>
      </c>
    </row>
    <row r="63" spans="1:105" ht="12.95" customHeight="1" x14ac:dyDescent="0.25">
      <c r="A63" s="121" t="s">
        <v>57</v>
      </c>
      <c r="B63" s="122">
        <f t="shared" ref="B63:Q63" si="24">SUM(B64:B65)</f>
        <v>0</v>
      </c>
      <c r="C63" s="122">
        <f t="shared" si="24"/>
        <v>0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0</v>
      </c>
      <c r="I63" s="122">
        <f t="shared" si="24"/>
        <v>0</v>
      </c>
      <c r="J63" s="122">
        <f t="shared" si="24"/>
        <v>0</v>
      </c>
      <c r="K63" s="122">
        <f t="shared" si="24"/>
        <v>0</v>
      </c>
      <c r="L63" s="122">
        <f t="shared" si="24"/>
        <v>0</v>
      </c>
      <c r="M63" s="122">
        <f t="shared" si="24"/>
        <v>0</v>
      </c>
      <c r="N63" s="122">
        <f t="shared" si="24"/>
        <v>0</v>
      </c>
      <c r="O63" s="122">
        <f t="shared" si="24"/>
        <v>0</v>
      </c>
      <c r="P63" s="122">
        <f t="shared" si="24"/>
        <v>0</v>
      </c>
      <c r="Q63" s="122">
        <f t="shared" si="24"/>
        <v>0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0</v>
      </c>
      <c r="W63" s="122">
        <f t="shared" ref="W63:Y63" si="26">SUM(W64:W65)</f>
        <v>0</v>
      </c>
      <c r="X63" s="122">
        <f t="shared" si="26"/>
        <v>0</v>
      </c>
      <c r="Y63" s="122">
        <f t="shared" si="26"/>
        <v>0</v>
      </c>
      <c r="DA63" s="130" t="s">
        <v>2301</v>
      </c>
    </row>
    <row r="64" spans="1:105" ht="12" customHeight="1" x14ac:dyDescent="0.25">
      <c r="A64" s="97" t="s">
        <v>212</v>
      </c>
      <c r="B64" s="98">
        <v>0</v>
      </c>
      <c r="C64" s="98">
        <v>0</v>
      </c>
      <c r="D64" s="98">
        <v>0</v>
      </c>
      <c r="E64" s="98">
        <v>0</v>
      </c>
      <c r="F64" s="98">
        <v>0</v>
      </c>
      <c r="G64" s="98">
        <v>0</v>
      </c>
      <c r="H64" s="98">
        <v>0</v>
      </c>
      <c r="I64" s="98">
        <v>0</v>
      </c>
      <c r="J64" s="98">
        <v>0</v>
      </c>
      <c r="K64" s="98">
        <v>0</v>
      </c>
      <c r="L64" s="98">
        <v>0</v>
      </c>
      <c r="M64" s="98">
        <v>0</v>
      </c>
      <c r="N64" s="98">
        <v>0</v>
      </c>
      <c r="O64" s="98">
        <v>0</v>
      </c>
      <c r="P64" s="98">
        <v>0</v>
      </c>
      <c r="Q64" s="98">
        <v>0</v>
      </c>
      <c r="R64" s="98">
        <v>0</v>
      </c>
      <c r="S64" s="98">
        <v>0</v>
      </c>
      <c r="T64" s="98">
        <v>0</v>
      </c>
      <c r="U64" s="98">
        <v>0</v>
      </c>
      <c r="V64" s="98">
        <v>0</v>
      </c>
      <c r="W64" s="98">
        <v>0</v>
      </c>
      <c r="X64" s="98">
        <v>0</v>
      </c>
      <c r="Y64" s="98">
        <v>0</v>
      </c>
      <c r="DA64" s="63" t="s">
        <v>2302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2303</v>
      </c>
    </row>
    <row r="66" spans="1:105" ht="12.95" customHeight="1" x14ac:dyDescent="0.25">
      <c r="A66" s="121" t="s">
        <v>92</v>
      </c>
      <c r="B66" s="122">
        <f t="shared" ref="B66:Y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2304</v>
      </c>
    </row>
    <row r="67" spans="1:105" ht="12" customHeight="1" x14ac:dyDescent="0.25">
      <c r="A67" s="97" t="s">
        <v>53</v>
      </c>
      <c r="B67" s="98">
        <f>IF(RES_hhdet_fec!B67=0,0,RES_hhdet_fec!B67*1000*11630/RES_hhdet_num!B62)</f>
        <v>0</v>
      </c>
      <c r="C67" s="98">
        <f>IF(RES_hhdet_fec!C67=0,0,RES_hhdet_fec!C67*1000*11630/RES_hhdet_num!C62)</f>
        <v>0</v>
      </c>
      <c r="D67" s="98">
        <f>IF(RES_hhdet_fec!D67=0,0,RES_hhdet_fec!D67*1000*11630/RES_hhdet_num!D62)</f>
        <v>0</v>
      </c>
      <c r="E67" s="98">
        <f>IF(RES_hhdet_fec!E67=0,0,RES_hhdet_fec!E67*1000*11630/RES_hhdet_num!E62)</f>
        <v>0</v>
      </c>
      <c r="F67" s="98">
        <f>IF(RES_hhdet_fec!F67=0,0,RES_hhdet_fec!F67*1000*11630/RES_hhdet_num!F62)</f>
        <v>0</v>
      </c>
      <c r="G67" s="98">
        <f>IF(RES_hhdet_fec!G67=0,0,RES_hhdet_fec!G67*1000*11630/RES_hhdet_num!G62)</f>
        <v>0</v>
      </c>
      <c r="H67" s="98">
        <f>IF(RES_hhdet_fec!H67=0,0,RES_hhdet_fec!H67*1000*11630/RES_hhdet_num!H62)</f>
        <v>0</v>
      </c>
      <c r="I67" s="98">
        <f>IF(RES_hhdet_fec!I67=0,0,RES_hhdet_fec!I67*1000*11630/RES_hhdet_num!I62)</f>
        <v>0</v>
      </c>
      <c r="J67" s="98">
        <f>IF(RES_hhdet_fec!J67=0,0,RES_hhdet_fec!J67*1000*11630/RES_hhdet_num!J62)</f>
        <v>0</v>
      </c>
      <c r="K67" s="98">
        <f>IF(RES_hhdet_fec!K67=0,0,RES_hhdet_fec!K67*1000*11630/RES_hhdet_num!K62)</f>
        <v>0</v>
      </c>
      <c r="L67" s="98">
        <f>IF(RES_hhdet_fec!L67=0,0,RES_hhdet_fec!L67*1000*11630/RES_hhdet_num!L62)</f>
        <v>0</v>
      </c>
      <c r="M67" s="98">
        <f>IF(RES_hhdet_fec!M67=0,0,RES_hhdet_fec!M67*1000*11630/RES_hhdet_num!M62)</f>
        <v>0</v>
      </c>
      <c r="N67" s="98">
        <f>IF(RES_hhdet_fec!N67=0,0,RES_hhdet_fec!N67*1000*11630/RES_hhdet_num!N62)</f>
        <v>0</v>
      </c>
      <c r="O67" s="98">
        <f>IF(RES_hhdet_fec!O67=0,0,RES_hhdet_fec!O67*1000*11630/RES_hhdet_num!O62)</f>
        <v>0</v>
      </c>
      <c r="P67" s="98">
        <f>IF(RES_hhdet_fec!P67=0,0,RES_hhdet_fec!P67*1000*11630/RES_hhdet_num!P62)</f>
        <v>0</v>
      </c>
      <c r="Q67" s="98">
        <f>IF(RES_hhdet_fec!Q67=0,0,RES_hhdet_fec!Q67*1000*11630/RES_hhdet_num!Q62)</f>
        <v>0</v>
      </c>
      <c r="R67" s="98">
        <f>IF(RES_hhdet_fec!R67=0,0,RES_hhdet_fec!R67*1000*11630/RES_hhdet_num!R62)</f>
        <v>0</v>
      </c>
      <c r="S67" s="98">
        <f>IF(RES_hhdet_fec!S67=0,0,RES_hhdet_fec!S67*1000*11630/RES_hhdet_num!S62)</f>
        <v>0</v>
      </c>
      <c r="T67" s="98">
        <f>IF(RES_hhdet_fec!T67=0,0,RES_hhdet_fec!T67*1000*11630/RES_hhdet_num!T62)</f>
        <v>0</v>
      </c>
      <c r="U67" s="98">
        <f>IF(RES_hhdet_fec!U67=0,0,RES_hhdet_fec!U67*1000*11630/RES_hhdet_num!U62)</f>
        <v>0</v>
      </c>
      <c r="V67" s="98">
        <f>IF(RES_hhdet_fec!V67=0,0,RES_hhdet_fec!V67*1000*11630/RES_hhdet_num!V62)</f>
        <v>0</v>
      </c>
      <c r="W67" s="98">
        <f>IF(RES_hhdet_fec!W67=0,0,RES_hhdet_fec!W67*1000*11630/RES_hhdet_num!W62)</f>
        <v>0</v>
      </c>
      <c r="X67" s="98">
        <f>IF(RES_hhdet_fec!X67=0,0,RES_hhdet_fec!X67*1000*11630/RES_hhdet_num!X62)</f>
        <v>0</v>
      </c>
      <c r="Y67" s="98">
        <f>IF(RES_hhdet_fec!Y67=0,0,RES_hhdet_fec!Y67*1000*11630/RES_hhdet_num!Y62)</f>
        <v>0</v>
      </c>
      <c r="DA67" s="63" t="s">
        <v>2305</v>
      </c>
    </row>
    <row r="68" spans="1:105" ht="12" customHeight="1" x14ac:dyDescent="0.25">
      <c r="A68" s="121" t="s">
        <v>55</v>
      </c>
      <c r="B68" s="122">
        <v>0</v>
      </c>
      <c r="C68" s="122">
        <v>0</v>
      </c>
      <c r="D68" s="122">
        <v>0</v>
      </c>
      <c r="E68" s="122">
        <v>0</v>
      </c>
      <c r="F68" s="122">
        <v>0</v>
      </c>
      <c r="G68" s="122">
        <v>0</v>
      </c>
      <c r="H68" s="122">
        <v>0</v>
      </c>
      <c r="I68" s="122">
        <v>0</v>
      </c>
      <c r="J68" s="122">
        <v>0</v>
      </c>
      <c r="K68" s="122">
        <v>0</v>
      </c>
      <c r="L68" s="122">
        <v>0</v>
      </c>
      <c r="M68" s="122">
        <v>0</v>
      </c>
      <c r="N68" s="122">
        <v>0</v>
      </c>
      <c r="O68" s="122">
        <v>0</v>
      </c>
      <c r="P68" s="122">
        <v>0</v>
      </c>
      <c r="Q68" s="122">
        <v>0</v>
      </c>
      <c r="R68" s="122">
        <v>0</v>
      </c>
      <c r="S68" s="122">
        <v>0</v>
      </c>
      <c r="T68" s="122">
        <v>0</v>
      </c>
      <c r="U68" s="122">
        <v>0</v>
      </c>
      <c r="V68" s="122">
        <v>0</v>
      </c>
      <c r="W68" s="122">
        <v>0</v>
      </c>
      <c r="X68" s="122">
        <v>0</v>
      </c>
      <c r="Y68" s="122">
        <v>0</v>
      </c>
      <c r="DA68" s="130" t="s">
        <v>2306</v>
      </c>
    </row>
    <row r="69" spans="1:105" ht="12" customHeight="1" x14ac:dyDescent="0.25">
      <c r="A69" s="97" t="s">
        <v>134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X69" s="98">
        <v>0</v>
      </c>
      <c r="Y69" s="98">
        <v>0</v>
      </c>
      <c r="DA69" s="63" t="s">
        <v>2307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2308</v>
      </c>
    </row>
    <row r="71" spans="1:105" ht="12" customHeight="1" x14ac:dyDescent="0.25">
      <c r="A71" s="100" t="s">
        <v>212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X71" s="101">
        <v>0</v>
      </c>
      <c r="Y71" s="101">
        <v>0</v>
      </c>
      <c r="DA71" s="131" t="s">
        <v>2309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2310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2311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2312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2313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2314</v>
      </c>
    </row>
    <row r="77" spans="1:105" ht="12" customHeight="1" x14ac:dyDescent="0.25">
      <c r="A77" s="121" t="s">
        <v>54</v>
      </c>
      <c r="B77" s="122">
        <v>0</v>
      </c>
      <c r="C77" s="122">
        <v>0</v>
      </c>
      <c r="D77" s="122">
        <v>0</v>
      </c>
      <c r="E77" s="122">
        <v>0</v>
      </c>
      <c r="F77" s="122">
        <v>0</v>
      </c>
      <c r="G77" s="122">
        <v>0</v>
      </c>
      <c r="H77" s="122">
        <v>0</v>
      </c>
      <c r="I77" s="122">
        <v>0</v>
      </c>
      <c r="J77" s="122">
        <v>0</v>
      </c>
      <c r="K77" s="122">
        <v>0</v>
      </c>
      <c r="L77" s="122">
        <v>0</v>
      </c>
      <c r="M77" s="122">
        <v>0</v>
      </c>
      <c r="N77" s="122">
        <v>0</v>
      </c>
      <c r="O77" s="122">
        <v>0</v>
      </c>
      <c r="P77" s="122">
        <v>0</v>
      </c>
      <c r="Q77" s="122">
        <v>0</v>
      </c>
      <c r="R77" s="122">
        <v>0</v>
      </c>
      <c r="S77" s="122">
        <v>0</v>
      </c>
      <c r="T77" s="122">
        <v>0</v>
      </c>
      <c r="U77" s="122">
        <v>0</v>
      </c>
      <c r="V77" s="122">
        <v>0</v>
      </c>
      <c r="W77" s="122">
        <v>0</v>
      </c>
      <c r="X77" s="122">
        <v>0</v>
      </c>
      <c r="Y77" s="122">
        <v>0</v>
      </c>
      <c r="DA77" s="130" t="s">
        <v>2315</v>
      </c>
    </row>
    <row r="78" spans="1:105" ht="12" customHeight="1" x14ac:dyDescent="0.25">
      <c r="A78" s="97" t="s">
        <v>189</v>
      </c>
      <c r="B78" s="98">
        <v>0</v>
      </c>
      <c r="C78" s="98">
        <v>0</v>
      </c>
      <c r="D78" s="98">
        <v>0</v>
      </c>
      <c r="E78" s="98">
        <v>0</v>
      </c>
      <c r="F78" s="98">
        <v>0</v>
      </c>
      <c r="G78" s="98">
        <v>0</v>
      </c>
      <c r="H78" s="98">
        <v>0</v>
      </c>
      <c r="I78" s="98">
        <v>0</v>
      </c>
      <c r="J78" s="98">
        <v>0</v>
      </c>
      <c r="K78" s="98">
        <v>0</v>
      </c>
      <c r="L78" s="98">
        <v>0</v>
      </c>
      <c r="M78" s="98">
        <v>0</v>
      </c>
      <c r="N78" s="98">
        <v>0</v>
      </c>
      <c r="O78" s="98">
        <v>0</v>
      </c>
      <c r="P78" s="98">
        <v>0</v>
      </c>
      <c r="Q78" s="98">
        <v>0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X78" s="98">
        <v>0</v>
      </c>
      <c r="Y78" s="98">
        <v>0</v>
      </c>
      <c r="DA78" s="63" t="s">
        <v>2316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2317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14300.394932083123</v>
      </c>
      <c r="C81" s="117">
        <f t="shared" si="28"/>
        <v>13522.084951510962</v>
      </c>
      <c r="D81" s="117">
        <f t="shared" si="28"/>
        <v>14129.750605705467</v>
      </c>
      <c r="E81" s="117">
        <f t="shared" si="28"/>
        <v>13121.968966192911</v>
      </c>
      <c r="F81" s="117">
        <f t="shared" si="28"/>
        <v>12235.178188780777</v>
      </c>
      <c r="G81" s="117">
        <f t="shared" si="28"/>
        <v>11889.700797698764</v>
      </c>
      <c r="H81" s="117">
        <f t="shared" si="28"/>
        <v>10722.305032370054</v>
      </c>
      <c r="I81" s="117">
        <f t="shared" si="28"/>
        <v>10556.422053218264</v>
      </c>
      <c r="J81" s="117">
        <f t="shared" si="28"/>
        <v>10893.551566540275</v>
      </c>
      <c r="K81" s="117">
        <f t="shared" si="28"/>
        <v>11473.317269749114</v>
      </c>
      <c r="L81" s="117">
        <f t="shared" si="28"/>
        <v>9331.6722531199121</v>
      </c>
      <c r="M81" s="117">
        <f t="shared" si="28"/>
        <v>9757.8061680525352</v>
      </c>
      <c r="N81" s="117">
        <f t="shared" si="28"/>
        <v>9862.1925160920036</v>
      </c>
      <c r="O81" s="117">
        <f t="shared" si="28"/>
        <v>8304.2206795888305</v>
      </c>
      <c r="P81" s="117">
        <f t="shared" si="28"/>
        <v>7166.4815591731031</v>
      </c>
      <c r="Q81" s="117">
        <f t="shared" si="28"/>
        <v>8468.2856543658127</v>
      </c>
      <c r="R81" s="117">
        <f t="shared" ref="R81:V81" si="29">R82+R85+R87+R100</f>
        <v>8624.7967989531389</v>
      </c>
      <c r="S81" s="117">
        <f t="shared" si="29"/>
        <v>9139.1506554224416</v>
      </c>
      <c r="T81" s="117">
        <f t="shared" si="29"/>
        <v>9153.2352141929077</v>
      </c>
      <c r="U81" s="117">
        <f t="shared" si="29"/>
        <v>9405.5360876325067</v>
      </c>
      <c r="V81" s="117">
        <f t="shared" si="29"/>
        <v>9667.9260120796243</v>
      </c>
      <c r="W81" s="117">
        <f t="shared" ref="W81:Y81" si="30">W82+W85+W87+W100</f>
        <v>9227.6951711761412</v>
      </c>
      <c r="X81" s="117">
        <f t="shared" si="30"/>
        <v>9161.9004559716523</v>
      </c>
      <c r="Y81" s="117">
        <f t="shared" si="30"/>
        <v>8245.8040922320706</v>
      </c>
      <c r="DA81" s="129" t="s">
        <v>2318</v>
      </c>
    </row>
    <row r="82" spans="1:105" ht="12.95" customHeight="1" x14ac:dyDescent="0.25">
      <c r="A82" s="121" t="s">
        <v>57</v>
      </c>
      <c r="B82" s="122">
        <f t="shared" ref="B82:Q82" si="31">SUM(B83:B84)</f>
        <v>9462.6373591946613</v>
      </c>
      <c r="C82" s="122">
        <f t="shared" si="31"/>
        <v>9055.2202614194684</v>
      </c>
      <c r="D82" s="122">
        <f t="shared" si="31"/>
        <v>9497.7879371172239</v>
      </c>
      <c r="E82" s="122">
        <f t="shared" si="31"/>
        <v>8084.4224544207391</v>
      </c>
      <c r="F82" s="122">
        <f t="shared" si="31"/>
        <v>7187.6786036781905</v>
      </c>
      <c r="G82" s="122">
        <f t="shared" si="31"/>
        <v>6503.0797104678177</v>
      </c>
      <c r="H82" s="122">
        <f t="shared" si="31"/>
        <v>5273.7279615623702</v>
      </c>
      <c r="I82" s="122">
        <f t="shared" si="31"/>
        <v>4630.2498010806476</v>
      </c>
      <c r="J82" s="122">
        <f t="shared" si="31"/>
        <v>5117.4442630097446</v>
      </c>
      <c r="K82" s="122">
        <f t="shared" si="31"/>
        <v>5794.72897408673</v>
      </c>
      <c r="L82" s="122">
        <f t="shared" si="31"/>
        <v>3655.1025153039791</v>
      </c>
      <c r="M82" s="122">
        <f t="shared" si="31"/>
        <v>4260.8021211496307</v>
      </c>
      <c r="N82" s="122">
        <f t="shared" si="31"/>
        <v>4494.698232329245</v>
      </c>
      <c r="O82" s="122">
        <f t="shared" si="31"/>
        <v>3627.6578727053889</v>
      </c>
      <c r="P82" s="122">
        <f t="shared" si="31"/>
        <v>2677.198874551515</v>
      </c>
      <c r="Q82" s="122">
        <f t="shared" si="31"/>
        <v>3981.5667478021346</v>
      </c>
      <c r="R82" s="122">
        <f t="shared" ref="R82:V82" si="32">SUM(R83:R84)</f>
        <v>3956.9674510148288</v>
      </c>
      <c r="S82" s="122">
        <f t="shared" si="32"/>
        <v>4329.4462188008756</v>
      </c>
      <c r="T82" s="122">
        <f t="shared" si="32"/>
        <v>4398.0702256755267</v>
      </c>
      <c r="U82" s="122">
        <f t="shared" si="32"/>
        <v>4586.0823306850534</v>
      </c>
      <c r="V82" s="122">
        <f t="shared" si="32"/>
        <v>4823.0978030395518</v>
      </c>
      <c r="W82" s="122">
        <f t="shared" ref="W82:Y82" si="33">SUM(W83:W84)</f>
        <v>4386.2876012336546</v>
      </c>
      <c r="X82" s="122">
        <f t="shared" si="33"/>
        <v>4544.0226549723729</v>
      </c>
      <c r="Y82" s="122">
        <f t="shared" si="33"/>
        <v>3827.3091526605608</v>
      </c>
      <c r="DA82" s="130" t="s">
        <v>2319</v>
      </c>
    </row>
    <row r="83" spans="1:105" ht="12" customHeight="1" x14ac:dyDescent="0.25">
      <c r="A83" s="97" t="s">
        <v>199</v>
      </c>
      <c r="B83" s="98">
        <v>9451.46123403614</v>
      </c>
      <c r="C83" s="98">
        <v>9042.2407203592938</v>
      </c>
      <c r="D83" s="98">
        <v>9482.5734590356387</v>
      </c>
      <c r="E83" s="98">
        <v>8071.6983612289096</v>
      </c>
      <c r="F83" s="98">
        <v>7174.7501375980682</v>
      </c>
      <c r="G83" s="98">
        <v>6490.9853195814612</v>
      </c>
      <c r="H83" s="98">
        <v>5264.4687193951922</v>
      </c>
      <c r="I83" s="98">
        <v>4622.6503091189952</v>
      </c>
      <c r="J83" s="98">
        <v>5109.3144497989551</v>
      </c>
      <c r="K83" s="98">
        <v>5784.8170938265621</v>
      </c>
      <c r="L83" s="98">
        <v>3649.0424057783621</v>
      </c>
      <c r="M83" s="98">
        <v>4252.616320441397</v>
      </c>
      <c r="N83" s="98">
        <v>4487.8919599792371</v>
      </c>
      <c r="O83" s="98">
        <v>3621.139831618993</v>
      </c>
      <c r="P83" s="98">
        <v>2670.9894875743939</v>
      </c>
      <c r="Q83" s="98">
        <v>3973.0723157929697</v>
      </c>
      <c r="R83" s="98">
        <v>3948.4251446276066</v>
      </c>
      <c r="S83" s="98">
        <v>4318.8688676686907</v>
      </c>
      <c r="T83" s="98">
        <v>4388.3568764141119</v>
      </c>
      <c r="U83" s="98">
        <v>4575.8729571003933</v>
      </c>
      <c r="V83" s="98">
        <v>4812.2296807227567</v>
      </c>
      <c r="W83" s="98">
        <v>4376.2470608079975</v>
      </c>
      <c r="X83" s="98">
        <v>4533.4228225124671</v>
      </c>
      <c r="Y83" s="98">
        <v>3818.2013653711761</v>
      </c>
      <c r="DA83" s="63" t="s">
        <v>2320</v>
      </c>
    </row>
    <row r="84" spans="1:105" ht="12" customHeight="1" x14ac:dyDescent="0.25">
      <c r="A84" s="97" t="s">
        <v>53</v>
      </c>
      <c r="B84" s="98">
        <v>11.176125158521952</v>
      </c>
      <c r="C84" s="98">
        <v>12.979541060174775</v>
      </c>
      <c r="D84" s="98">
        <v>15.214478081584517</v>
      </c>
      <c r="E84" s="98">
        <v>12.724093191829331</v>
      </c>
      <c r="F84" s="98">
        <v>12.928466080122494</v>
      </c>
      <c r="G84" s="98">
        <v>12.094390886356045</v>
      </c>
      <c r="H84" s="98">
        <v>9.2592421671780247</v>
      </c>
      <c r="I84" s="98">
        <v>7.5994919616524372</v>
      </c>
      <c r="J84" s="98">
        <v>8.1298132107897985</v>
      </c>
      <c r="K84" s="98">
        <v>9.91188026016812</v>
      </c>
      <c r="L84" s="98">
        <v>6.060109525616884</v>
      </c>
      <c r="M84" s="98">
        <v>8.1858007082334101</v>
      </c>
      <c r="N84" s="98">
        <v>6.8062723500080944</v>
      </c>
      <c r="O84" s="98">
        <v>6.5180410863959679</v>
      </c>
      <c r="P84" s="98">
        <v>6.2093869771210937</v>
      </c>
      <c r="Q84" s="98">
        <v>8.4944320091648322</v>
      </c>
      <c r="R84" s="98">
        <v>8.5423063872221423</v>
      </c>
      <c r="S84" s="98">
        <v>10.577351132185338</v>
      </c>
      <c r="T84" s="98">
        <v>9.7133492614147148</v>
      </c>
      <c r="U84" s="98">
        <v>10.209373584660563</v>
      </c>
      <c r="V84" s="98">
        <v>10.86812231679508</v>
      </c>
      <c r="W84" s="98">
        <v>10.040540425657561</v>
      </c>
      <c r="X84" s="98">
        <v>10.599832459905477</v>
      </c>
      <c r="Y84" s="98">
        <v>9.1077872893849428</v>
      </c>
      <c r="DA84" s="63" t="s">
        <v>2321</v>
      </c>
    </row>
    <row r="85" spans="1:105" ht="12.95" customHeight="1" x14ac:dyDescent="0.25">
      <c r="A85" s="121" t="s">
        <v>92</v>
      </c>
      <c r="B85" s="122">
        <f t="shared" ref="B85:Y85" si="34">B86</f>
        <v>1215.914701965633</v>
      </c>
      <c r="C85" s="122">
        <f t="shared" si="34"/>
        <v>989.33879964880805</v>
      </c>
      <c r="D85" s="122">
        <f t="shared" si="34"/>
        <v>875.44999291866543</v>
      </c>
      <c r="E85" s="122">
        <f t="shared" si="34"/>
        <v>1023.6836749171968</v>
      </c>
      <c r="F85" s="122">
        <f t="shared" si="34"/>
        <v>925.74690777775481</v>
      </c>
      <c r="G85" s="122">
        <f t="shared" si="34"/>
        <v>976.04382840425376</v>
      </c>
      <c r="H85" s="122">
        <f t="shared" si="34"/>
        <v>1193.319177950422</v>
      </c>
      <c r="I85" s="122">
        <f t="shared" si="34"/>
        <v>1441.3579980476645</v>
      </c>
      <c r="J85" s="122">
        <f t="shared" si="34"/>
        <v>1509.4340015892969</v>
      </c>
      <c r="K85" s="122">
        <f t="shared" si="34"/>
        <v>1422.4585383553713</v>
      </c>
      <c r="L85" s="122">
        <f t="shared" si="34"/>
        <v>1551.0552312330626</v>
      </c>
      <c r="M85" s="122">
        <f t="shared" si="34"/>
        <v>1312.0043587615351</v>
      </c>
      <c r="N85" s="122">
        <f t="shared" si="34"/>
        <v>1596.1714862997485</v>
      </c>
      <c r="O85" s="122">
        <f t="shared" si="34"/>
        <v>1288.9640333992675</v>
      </c>
      <c r="P85" s="122">
        <f t="shared" si="34"/>
        <v>1092.7093718043034</v>
      </c>
      <c r="Q85" s="122">
        <f t="shared" si="34"/>
        <v>1016.8082463365531</v>
      </c>
      <c r="R85" s="122">
        <f t="shared" si="34"/>
        <v>1093.2850199835457</v>
      </c>
      <c r="S85" s="122">
        <f t="shared" si="34"/>
        <v>1000.9772369334916</v>
      </c>
      <c r="T85" s="122">
        <f t="shared" si="34"/>
        <v>1110.6372827720943</v>
      </c>
      <c r="U85" s="122">
        <f t="shared" si="34"/>
        <v>1137.036307647579</v>
      </c>
      <c r="V85" s="122">
        <f t="shared" si="34"/>
        <v>1124.8818463118866</v>
      </c>
      <c r="W85" s="122">
        <f t="shared" si="34"/>
        <v>1139.2231985828564</v>
      </c>
      <c r="X85" s="122">
        <f t="shared" si="34"/>
        <v>1108.3110710015114</v>
      </c>
      <c r="Y85" s="122">
        <f t="shared" si="34"/>
        <v>1160.1793153189715</v>
      </c>
      <c r="DA85" s="130" t="s">
        <v>2322</v>
      </c>
    </row>
    <row r="86" spans="1:105" ht="12" customHeight="1" x14ac:dyDescent="0.25">
      <c r="A86" s="97" t="s">
        <v>53</v>
      </c>
      <c r="B86" s="98">
        <f>IF(RES_hhdet_fec!B86=0,0,RES_hhdet_fec!B86*1000*11630/RES_hhdet_num!B81)</f>
        <v>1215.914701965633</v>
      </c>
      <c r="C86" s="98">
        <f>IF(RES_hhdet_fec!C86=0,0,RES_hhdet_fec!C86*1000*11630/RES_hhdet_num!C81)</f>
        <v>989.33879964880805</v>
      </c>
      <c r="D86" s="98">
        <f>IF(RES_hhdet_fec!D86=0,0,RES_hhdet_fec!D86*1000*11630/RES_hhdet_num!D81)</f>
        <v>875.44999291866543</v>
      </c>
      <c r="E86" s="98">
        <f>IF(RES_hhdet_fec!E86=0,0,RES_hhdet_fec!E86*1000*11630/RES_hhdet_num!E81)</f>
        <v>1023.6836749171968</v>
      </c>
      <c r="F86" s="98">
        <f>IF(RES_hhdet_fec!F86=0,0,RES_hhdet_fec!F86*1000*11630/RES_hhdet_num!F81)</f>
        <v>925.74690777775481</v>
      </c>
      <c r="G86" s="98">
        <f>IF(RES_hhdet_fec!G86=0,0,RES_hhdet_fec!G86*1000*11630/RES_hhdet_num!G81)</f>
        <v>976.04382840425376</v>
      </c>
      <c r="H86" s="98">
        <f>IF(RES_hhdet_fec!H86=0,0,RES_hhdet_fec!H86*1000*11630/RES_hhdet_num!H81)</f>
        <v>1193.319177950422</v>
      </c>
      <c r="I86" s="98">
        <f>IF(RES_hhdet_fec!I86=0,0,RES_hhdet_fec!I86*1000*11630/RES_hhdet_num!I81)</f>
        <v>1441.3579980476645</v>
      </c>
      <c r="J86" s="98">
        <f>IF(RES_hhdet_fec!J86=0,0,RES_hhdet_fec!J86*1000*11630/RES_hhdet_num!J81)</f>
        <v>1509.4340015892969</v>
      </c>
      <c r="K86" s="98">
        <f>IF(RES_hhdet_fec!K86=0,0,RES_hhdet_fec!K86*1000*11630/RES_hhdet_num!K81)</f>
        <v>1422.4585383553713</v>
      </c>
      <c r="L86" s="98">
        <f>IF(RES_hhdet_fec!L86=0,0,RES_hhdet_fec!L86*1000*11630/RES_hhdet_num!L81)</f>
        <v>1551.0552312330626</v>
      </c>
      <c r="M86" s="98">
        <f>IF(RES_hhdet_fec!M86=0,0,RES_hhdet_fec!M86*1000*11630/RES_hhdet_num!M81)</f>
        <v>1312.0043587615351</v>
      </c>
      <c r="N86" s="98">
        <f>IF(RES_hhdet_fec!N86=0,0,RES_hhdet_fec!N86*1000*11630/RES_hhdet_num!N81)</f>
        <v>1596.1714862997485</v>
      </c>
      <c r="O86" s="98">
        <f>IF(RES_hhdet_fec!O86=0,0,RES_hhdet_fec!O86*1000*11630/RES_hhdet_num!O81)</f>
        <v>1288.9640333992675</v>
      </c>
      <c r="P86" s="98">
        <f>IF(RES_hhdet_fec!P86=0,0,RES_hhdet_fec!P86*1000*11630/RES_hhdet_num!P81)</f>
        <v>1092.7093718043034</v>
      </c>
      <c r="Q86" s="98">
        <f>IF(RES_hhdet_fec!Q86=0,0,RES_hhdet_fec!Q86*1000*11630/RES_hhdet_num!Q81)</f>
        <v>1016.8082463365531</v>
      </c>
      <c r="R86" s="98">
        <f>IF(RES_hhdet_fec!R86=0,0,RES_hhdet_fec!R86*1000*11630/RES_hhdet_num!R81)</f>
        <v>1093.2850199835457</v>
      </c>
      <c r="S86" s="98">
        <f>IF(RES_hhdet_fec!S86=0,0,RES_hhdet_fec!S86*1000*11630/RES_hhdet_num!S81)</f>
        <v>1000.9772369334916</v>
      </c>
      <c r="T86" s="98">
        <f>IF(RES_hhdet_fec!T86=0,0,RES_hhdet_fec!T86*1000*11630/RES_hhdet_num!T81)</f>
        <v>1110.6372827720943</v>
      </c>
      <c r="U86" s="98">
        <f>IF(RES_hhdet_fec!U86=0,0,RES_hhdet_fec!U86*1000*11630/RES_hhdet_num!U81)</f>
        <v>1137.036307647579</v>
      </c>
      <c r="V86" s="98">
        <f>IF(RES_hhdet_fec!V86=0,0,RES_hhdet_fec!V86*1000*11630/RES_hhdet_num!V81)</f>
        <v>1124.8818463118866</v>
      </c>
      <c r="W86" s="98">
        <f>IF(RES_hhdet_fec!W86=0,0,RES_hhdet_fec!W86*1000*11630/RES_hhdet_num!W81)</f>
        <v>1139.2231985828564</v>
      </c>
      <c r="X86" s="98">
        <f>IF(RES_hhdet_fec!X86=0,0,RES_hhdet_fec!X86*1000*11630/RES_hhdet_num!X81)</f>
        <v>1108.3110710015114</v>
      </c>
      <c r="Y86" s="98">
        <f>IF(RES_hhdet_fec!Y86=0,0,RES_hhdet_fec!Y86*1000*11630/RES_hhdet_num!Y81)</f>
        <v>1160.1793153189715</v>
      </c>
      <c r="DA86" s="63" t="s">
        <v>2323</v>
      </c>
    </row>
    <row r="87" spans="1:105" ht="12" customHeight="1" x14ac:dyDescent="0.25">
      <c r="A87" s="121" t="s">
        <v>55</v>
      </c>
      <c r="B87" s="122">
        <v>2490.0221951292251</v>
      </c>
      <c r="C87" s="122">
        <v>2301.3155494740108</v>
      </c>
      <c r="D87" s="122">
        <v>2578.0016123432565</v>
      </c>
      <c r="E87" s="122">
        <v>2825.0946279707368</v>
      </c>
      <c r="F87" s="122">
        <v>2907.8961354860153</v>
      </c>
      <c r="G87" s="122">
        <v>3246.6805604320898</v>
      </c>
      <c r="H87" s="122">
        <v>3187.7249908889412</v>
      </c>
      <c r="I87" s="122">
        <v>3433.7313005380629</v>
      </c>
      <c r="J87" s="122">
        <v>3304.7052933362347</v>
      </c>
      <c r="K87" s="122">
        <v>3298.4507378148055</v>
      </c>
      <c r="L87" s="122">
        <v>3197.686714599045</v>
      </c>
      <c r="M87" s="122">
        <v>3208.0753770916913</v>
      </c>
      <c r="N87" s="122">
        <v>2901.1889285947077</v>
      </c>
      <c r="O87" s="122">
        <v>2498.735076315902</v>
      </c>
      <c r="P87" s="122">
        <v>2449.5600062851245</v>
      </c>
      <c r="Q87" s="122">
        <v>2556.8911467141365</v>
      </c>
      <c r="R87" s="122">
        <v>2668.9909623312956</v>
      </c>
      <c r="S87" s="122">
        <v>2860.9383136985098</v>
      </c>
      <c r="T87" s="122">
        <v>2746.6578699736951</v>
      </c>
      <c r="U87" s="122">
        <v>2662.9827093608615</v>
      </c>
      <c r="V87" s="122">
        <v>2700.4576490472737</v>
      </c>
      <c r="W87" s="122">
        <v>2706.146312510265</v>
      </c>
      <c r="X87" s="122">
        <v>2592.2646932963762</v>
      </c>
      <c r="Y87" s="122">
        <v>2429.3276994290627</v>
      </c>
      <c r="DA87" s="130" t="s">
        <v>2324</v>
      </c>
    </row>
    <row r="88" spans="1:105" ht="12" customHeight="1" x14ac:dyDescent="0.25">
      <c r="A88" s="97" t="s">
        <v>132</v>
      </c>
      <c r="B88" s="98">
        <v>4403.0591611370519</v>
      </c>
      <c r="C88" s="98">
        <v>4011.7369569335342</v>
      </c>
      <c r="D88" s="98">
        <v>4125.1986503658591</v>
      </c>
      <c r="E88" s="98">
        <v>3679.8375949759125</v>
      </c>
      <c r="F88" s="98">
        <v>3762.8662253891221</v>
      </c>
      <c r="G88" s="98">
        <v>4339.4458458009403</v>
      </c>
      <c r="H88" s="98">
        <v>3537.2124320127691</v>
      </c>
      <c r="I88" s="98">
        <v>3832.434622232427</v>
      </c>
      <c r="J88" s="98">
        <v>4868.5734878218391</v>
      </c>
      <c r="K88" s="98">
        <v>5027.4314090158796</v>
      </c>
      <c r="L88" s="98">
        <v>3866.8435553604058</v>
      </c>
      <c r="M88" s="98">
        <v>4001.0898058658286</v>
      </c>
      <c r="N88" s="98">
        <v>3763.2235699183229</v>
      </c>
      <c r="O88" s="98">
        <v>3929.8295827504999</v>
      </c>
      <c r="P88" s="98">
        <v>4092.8111466294063</v>
      </c>
      <c r="Q88" s="98">
        <v>3947.0449980606923</v>
      </c>
      <c r="R88" s="98">
        <v>3952.4530184793207</v>
      </c>
      <c r="S88" s="98">
        <v>4017.7484182662856</v>
      </c>
      <c r="T88" s="98">
        <v>3894.2386941592904</v>
      </c>
      <c r="U88" s="98">
        <v>3947.8902570463001</v>
      </c>
      <c r="V88" s="98">
        <v>3865.4261166260931</v>
      </c>
      <c r="W88" s="98">
        <v>3724.3095124312031</v>
      </c>
      <c r="X88" s="98">
        <v>3499.6097458509116</v>
      </c>
      <c r="Y88" s="98">
        <v>3285.6985229783636</v>
      </c>
      <c r="DA88" s="63" t="s">
        <v>2325</v>
      </c>
    </row>
    <row r="89" spans="1:105" ht="12" customHeight="1" x14ac:dyDescent="0.25">
      <c r="A89" s="97" t="s">
        <v>131</v>
      </c>
      <c r="B89" s="98">
        <v>2222.1249594179467</v>
      </c>
      <c r="C89" s="98">
        <v>2133.7027800693845</v>
      </c>
      <c r="D89" s="98">
        <v>2484.2237721173938</v>
      </c>
      <c r="E89" s="98">
        <v>2411.8978281716199</v>
      </c>
      <c r="F89" s="98">
        <v>2106.2946022181959</v>
      </c>
      <c r="G89" s="98">
        <v>2979.1958126074237</v>
      </c>
      <c r="H89" s="98">
        <v>2193.4372564777736</v>
      </c>
      <c r="I89" s="98">
        <v>2409.1503151319143</v>
      </c>
      <c r="J89" s="98">
        <v>3360.5207779358047</v>
      </c>
      <c r="K89" s="98">
        <v>3526.0415235307869</v>
      </c>
      <c r="L89" s="98">
        <v>2646.9571157364567</v>
      </c>
      <c r="M89" s="98">
        <v>2760.0355371278647</v>
      </c>
      <c r="N89" s="98">
        <v>2557.5976087243494</v>
      </c>
      <c r="O89" s="98">
        <v>2657.3358417386003</v>
      </c>
      <c r="P89" s="98">
        <v>2706.7336564095344</v>
      </c>
      <c r="Q89" s="98">
        <v>2831.1032245708443</v>
      </c>
      <c r="R89" s="98">
        <v>2947.4795152833485</v>
      </c>
      <c r="S89" s="98">
        <v>3151.2393581869783</v>
      </c>
      <c r="T89" s="98">
        <v>3039.5240338050876</v>
      </c>
      <c r="U89" s="98">
        <v>3049.6050083876048</v>
      </c>
      <c r="V89" s="98">
        <v>3074.9432882252113</v>
      </c>
      <c r="W89" s="98">
        <v>2967.7879245863933</v>
      </c>
      <c r="X89" s="98">
        <v>2705.1163525799057</v>
      </c>
      <c r="Y89" s="98">
        <v>2499.1579660557145</v>
      </c>
      <c r="DA89" s="63" t="s">
        <v>2326</v>
      </c>
    </row>
    <row r="90" spans="1:105" ht="12" customHeight="1" x14ac:dyDescent="0.25">
      <c r="A90" s="100" t="s">
        <v>199</v>
      </c>
      <c r="B90" s="101">
        <v>501.1322323787839</v>
      </c>
      <c r="C90" s="101">
        <v>583.46627306105495</v>
      </c>
      <c r="D90" s="101">
        <v>956.97731696072913</v>
      </c>
      <c r="E90" s="101">
        <v>1070.8512110267604</v>
      </c>
      <c r="F90" s="101">
        <v>228.52862514239376</v>
      </c>
      <c r="G90" s="101">
        <v>1232.0818968785306</v>
      </c>
      <c r="H90" s="101">
        <v>38.756319359968288</v>
      </c>
      <c r="I90" s="101">
        <v>39.777337602008394</v>
      </c>
      <c r="J90" s="101">
        <v>1026.8844220050203</v>
      </c>
      <c r="K90" s="101">
        <v>1105.243922330485</v>
      </c>
      <c r="L90" s="101">
        <v>643.03088865519214</v>
      </c>
      <c r="M90" s="101">
        <v>664.09411830439376</v>
      </c>
      <c r="N90" s="101">
        <v>449.7161123729901</v>
      </c>
      <c r="O90" s="101">
        <v>360.0416411383834</v>
      </c>
      <c r="P90" s="101">
        <v>155.05683790045256</v>
      </c>
      <c r="Q90" s="101">
        <v>839.10937411144869</v>
      </c>
      <c r="R90" s="101">
        <v>1129.0857908262244</v>
      </c>
      <c r="S90" s="101">
        <v>1521.1935782255816</v>
      </c>
      <c r="T90" s="101">
        <v>1268.0170566795498</v>
      </c>
      <c r="U90" s="101">
        <v>1054.1685510431873</v>
      </c>
      <c r="V90" s="101">
        <v>1138.7692880395057</v>
      </c>
      <c r="W90" s="101">
        <v>951.37704141551444</v>
      </c>
      <c r="X90" s="101">
        <v>491.82965146232806</v>
      </c>
      <c r="Y90" s="101">
        <v>35.073292809889068</v>
      </c>
      <c r="DA90" s="131" t="s">
        <v>2327</v>
      </c>
    </row>
    <row r="91" spans="1:105" ht="12" customHeight="1" x14ac:dyDescent="0.25">
      <c r="A91" s="103" t="s">
        <v>52</v>
      </c>
      <c r="B91" s="104">
        <v>1720.9927270391629</v>
      </c>
      <c r="C91" s="104">
        <v>1550.2365070083297</v>
      </c>
      <c r="D91" s="104">
        <v>1527.2464551566648</v>
      </c>
      <c r="E91" s="104">
        <v>1341.0466171448595</v>
      </c>
      <c r="F91" s="104">
        <v>1877.7659770758019</v>
      </c>
      <c r="G91" s="104">
        <v>1747.1139157288926</v>
      </c>
      <c r="H91" s="104">
        <v>2154.6809371178056</v>
      </c>
      <c r="I91" s="104">
        <v>2369.3729775299062</v>
      </c>
      <c r="J91" s="104">
        <v>2333.6363559307852</v>
      </c>
      <c r="K91" s="104">
        <v>2420.7976012003014</v>
      </c>
      <c r="L91" s="104">
        <v>2003.9262270812642</v>
      </c>
      <c r="M91" s="104">
        <v>2095.94141882347</v>
      </c>
      <c r="N91" s="104">
        <v>2107.8814963513591</v>
      </c>
      <c r="O91" s="104">
        <v>2297.2942006002172</v>
      </c>
      <c r="P91" s="104">
        <v>2551.6768185090818</v>
      </c>
      <c r="Q91" s="104">
        <v>1991.9938504593958</v>
      </c>
      <c r="R91" s="104">
        <v>1818.3937244571239</v>
      </c>
      <c r="S91" s="104">
        <v>1630.0457799613969</v>
      </c>
      <c r="T91" s="104">
        <v>1771.5069771255376</v>
      </c>
      <c r="U91" s="104">
        <v>1995.4364573444172</v>
      </c>
      <c r="V91" s="104">
        <v>1936.1740001857056</v>
      </c>
      <c r="W91" s="104">
        <v>2016.4108831708788</v>
      </c>
      <c r="X91" s="104">
        <v>2213.2867011175772</v>
      </c>
      <c r="Y91" s="104">
        <v>2464.0846732458253</v>
      </c>
      <c r="DA91" s="132" t="s">
        <v>2328</v>
      </c>
    </row>
    <row r="92" spans="1:105" ht="12" customHeight="1" x14ac:dyDescent="0.25">
      <c r="A92" s="106" t="s">
        <v>124</v>
      </c>
      <c r="B92" s="101">
        <v>4681.3734876852304</v>
      </c>
      <c r="C92" s="101">
        <v>4542.8316638525284</v>
      </c>
      <c r="D92" s="101">
        <v>4820.7013867384012</v>
      </c>
      <c r="E92" s="101">
        <v>5052.2896696829857</v>
      </c>
      <c r="F92" s="101">
        <v>5135.1780932270012</v>
      </c>
      <c r="G92" s="101">
        <v>5545.7431438193844</v>
      </c>
      <c r="H92" s="101">
        <v>5560.6177591894129</v>
      </c>
      <c r="I92" s="101">
        <v>5727.4954812002707</v>
      </c>
      <c r="J92" s="101">
        <v>5904.2976056220823</v>
      </c>
      <c r="K92" s="101">
        <v>5899.3704493190589</v>
      </c>
      <c r="L92" s="101">
        <v>5739.0592558404915</v>
      </c>
      <c r="M92" s="101">
        <v>5494.8893907807997</v>
      </c>
      <c r="N92" s="101">
        <v>5099.400618472444</v>
      </c>
      <c r="O92" s="101">
        <v>5287.6621946488603</v>
      </c>
      <c r="P92" s="101">
        <v>5283.4268854574766</v>
      </c>
      <c r="Q92" s="101">
        <v>4932.4553754771314</v>
      </c>
      <c r="R92" s="101">
        <v>4751.5024051047403</v>
      </c>
      <c r="S92" s="101">
        <v>4672.7126988814598</v>
      </c>
      <c r="T92" s="101">
        <v>4521.2203315998377</v>
      </c>
      <c r="U92" s="101">
        <v>4268.0721695515858</v>
      </c>
      <c r="V92" s="101">
        <v>3772.9459628016307</v>
      </c>
      <c r="W92" s="101">
        <v>4227.1270778421267</v>
      </c>
      <c r="X92" s="101">
        <v>4144.8492166511542</v>
      </c>
      <c r="Y92" s="101">
        <v>3732.9094384737168</v>
      </c>
      <c r="DA92" s="131" t="s">
        <v>2329</v>
      </c>
    </row>
    <row r="93" spans="1:105" ht="12" customHeight="1" x14ac:dyDescent="0.25">
      <c r="A93" s="107" t="s">
        <v>123</v>
      </c>
      <c r="B93" s="104">
        <v>2331.0686137519774</v>
      </c>
      <c r="C93" s="104">
        <v>2258.2466560743169</v>
      </c>
      <c r="D93" s="104">
        <v>2688.7552521399994</v>
      </c>
      <c r="E93" s="104">
        <v>2988.308851909334</v>
      </c>
      <c r="F93" s="104">
        <v>2953.3933909790599</v>
      </c>
      <c r="G93" s="104">
        <v>3349.0280531733815</v>
      </c>
      <c r="H93" s="104">
        <v>3244.9926032722706</v>
      </c>
      <c r="I93" s="104">
        <v>3179.2536124275553</v>
      </c>
      <c r="J93" s="104">
        <v>3295.4063151796963</v>
      </c>
      <c r="K93" s="104">
        <v>3306.4634041971831</v>
      </c>
      <c r="L93" s="104">
        <v>3143.3872789982393</v>
      </c>
      <c r="M93" s="104">
        <v>3029.2372321749758</v>
      </c>
      <c r="N93" s="104">
        <v>2678.6986332739034</v>
      </c>
      <c r="O93" s="104">
        <v>2709.9729532367514</v>
      </c>
      <c r="P93" s="104">
        <v>2808.0940293912749</v>
      </c>
      <c r="Q93" s="104">
        <v>3115.0982454799619</v>
      </c>
      <c r="R93" s="104">
        <v>3229.0373323372883</v>
      </c>
      <c r="S93" s="104">
        <v>3430.606783062246</v>
      </c>
      <c r="T93" s="104">
        <v>3121.6615987765599</v>
      </c>
      <c r="U93" s="104">
        <v>2682.2831093624054</v>
      </c>
      <c r="V93" s="104">
        <v>2361.863355081221</v>
      </c>
      <c r="W93" s="104">
        <v>2785.2416254862969</v>
      </c>
      <c r="X93" s="104">
        <v>2770.8532965994473</v>
      </c>
      <c r="Y93" s="104">
        <v>2499.2781340775437</v>
      </c>
      <c r="DA93" s="132" t="s">
        <v>2330</v>
      </c>
    </row>
    <row r="94" spans="1:105" ht="12" customHeight="1" x14ac:dyDescent="0.25">
      <c r="A94" s="108" t="s">
        <v>50</v>
      </c>
      <c r="B94" s="98">
        <v>658.95222754921065</v>
      </c>
      <c r="C94" s="98">
        <v>615.60542907795275</v>
      </c>
      <c r="D94" s="98">
        <v>1137.6946734647581</v>
      </c>
      <c r="E94" s="98">
        <v>1458.2557516915363</v>
      </c>
      <c r="F94" s="98">
        <v>1299.5273009157706</v>
      </c>
      <c r="G94" s="98">
        <v>1630.3965073266647</v>
      </c>
      <c r="H94" s="98">
        <v>1420.3614898154815</v>
      </c>
      <c r="I94" s="98">
        <v>1154.897345707154</v>
      </c>
      <c r="J94" s="98">
        <v>1201.4077441416252</v>
      </c>
      <c r="K94" s="98">
        <v>1200.1518202290606</v>
      </c>
      <c r="L94" s="98">
        <v>1014.6006040156093</v>
      </c>
      <c r="M94" s="98">
        <v>968.55498688269074</v>
      </c>
      <c r="N94" s="98">
        <v>591.85099884157694</v>
      </c>
      <c r="O94" s="98">
        <v>390.06654858519181</v>
      </c>
      <c r="P94" s="98">
        <v>399.85335645267691</v>
      </c>
      <c r="Q94" s="98">
        <v>1172.0586433048829</v>
      </c>
      <c r="R94" s="98">
        <v>1391.751989447094</v>
      </c>
      <c r="S94" s="98">
        <v>1725.0867201321992</v>
      </c>
      <c r="T94" s="98">
        <v>1141.447996059361</v>
      </c>
      <c r="U94" s="98">
        <v>388.61915155105635</v>
      </c>
      <c r="V94" s="98">
        <v>150.27669437105945</v>
      </c>
      <c r="W94" s="98">
        <v>340.95483925148909</v>
      </c>
      <c r="X94" s="98">
        <v>297.84509034523745</v>
      </c>
      <c r="Y94" s="98">
        <v>155.98671274698225</v>
      </c>
      <c r="DA94" s="63" t="s">
        <v>2331</v>
      </c>
    </row>
    <row r="95" spans="1:105" ht="12" customHeight="1" x14ac:dyDescent="0.25">
      <c r="A95" s="108" t="s">
        <v>52</v>
      </c>
      <c r="B95" s="98">
        <v>1672.1163862027668</v>
      </c>
      <c r="C95" s="98">
        <v>1642.6412269963641</v>
      </c>
      <c r="D95" s="98">
        <v>1551.0605786752415</v>
      </c>
      <c r="E95" s="98">
        <v>1530.0531002177977</v>
      </c>
      <c r="F95" s="98">
        <v>1653.8660900632897</v>
      </c>
      <c r="G95" s="98">
        <v>1718.6315458467175</v>
      </c>
      <c r="H95" s="98">
        <v>1824.6311134567891</v>
      </c>
      <c r="I95" s="98">
        <v>2024.3562667204014</v>
      </c>
      <c r="J95" s="98">
        <v>2093.9985710380706</v>
      </c>
      <c r="K95" s="98">
        <v>2106.3115839681227</v>
      </c>
      <c r="L95" s="98">
        <v>2128.7866749826298</v>
      </c>
      <c r="M95" s="98">
        <v>2060.6822452922847</v>
      </c>
      <c r="N95" s="98">
        <v>2086.8476344323262</v>
      </c>
      <c r="O95" s="98">
        <v>2319.9064046515596</v>
      </c>
      <c r="P95" s="98">
        <v>2408.2406729385984</v>
      </c>
      <c r="Q95" s="98">
        <v>1943.0396021750792</v>
      </c>
      <c r="R95" s="98">
        <v>1837.285342890194</v>
      </c>
      <c r="S95" s="98">
        <v>1705.5200629300466</v>
      </c>
      <c r="T95" s="98">
        <v>1980.2136027171987</v>
      </c>
      <c r="U95" s="98">
        <v>2293.6639578113486</v>
      </c>
      <c r="V95" s="98">
        <v>2211.5866607101616</v>
      </c>
      <c r="W95" s="98">
        <v>2444.286786234808</v>
      </c>
      <c r="X95" s="98">
        <v>2473.0082062542097</v>
      </c>
      <c r="Y95" s="98">
        <v>2343.2914213305621</v>
      </c>
      <c r="DA95" s="63" t="s">
        <v>2332</v>
      </c>
    </row>
    <row r="96" spans="1:105" ht="12" customHeight="1" x14ac:dyDescent="0.25">
      <c r="A96" s="106" t="s">
        <v>122</v>
      </c>
      <c r="B96" s="101">
        <v>4228.1320681737434</v>
      </c>
      <c r="C96" s="101">
        <v>3890.3898912619743</v>
      </c>
      <c r="D96" s="101">
        <v>4176.7350054377275</v>
      </c>
      <c r="E96" s="101">
        <v>4441.8987708754848</v>
      </c>
      <c r="F96" s="101">
        <v>4659.6704373614784</v>
      </c>
      <c r="G96" s="101">
        <v>5018.9425709470534</v>
      </c>
      <c r="H96" s="101">
        <v>4900.4829183469628</v>
      </c>
      <c r="I96" s="101">
        <v>5535.2540345784855</v>
      </c>
      <c r="J96" s="101">
        <v>5347.7868352911428</v>
      </c>
      <c r="K96" s="101">
        <v>5321.6238229366591</v>
      </c>
      <c r="L96" s="101">
        <v>5288.8799103189676</v>
      </c>
      <c r="M96" s="101">
        <v>5318.0781535852602</v>
      </c>
      <c r="N96" s="101">
        <v>5020.8819282873992</v>
      </c>
      <c r="O96" s="101">
        <v>4294.3583399398649</v>
      </c>
      <c r="P96" s="101">
        <v>4238.4034147537704</v>
      </c>
      <c r="Q96" s="101">
        <v>4315.8392762218655</v>
      </c>
      <c r="R96" s="101">
        <v>4458.4207976348825</v>
      </c>
      <c r="S96" s="101">
        <v>4684.0666118726067</v>
      </c>
      <c r="T96" s="101">
        <v>4567.0689360683591</v>
      </c>
      <c r="U96" s="101">
        <v>4388.0997805039124</v>
      </c>
      <c r="V96" s="101">
        <v>4417.9815962402754</v>
      </c>
      <c r="W96" s="101">
        <v>3912.5045284111166</v>
      </c>
      <c r="X96" s="101">
        <v>3738.1824360724549</v>
      </c>
      <c r="Y96" s="101">
        <v>3556.9487544894573</v>
      </c>
      <c r="DA96" s="131" t="s">
        <v>2333</v>
      </c>
    </row>
    <row r="97" spans="1:105" ht="12" customHeight="1" x14ac:dyDescent="0.25">
      <c r="A97" s="107" t="s">
        <v>121</v>
      </c>
      <c r="B97" s="104">
        <v>2306.0123618164016</v>
      </c>
      <c r="C97" s="104">
        <v>2120.2329244501311</v>
      </c>
      <c r="D97" s="104">
        <v>2413.3010317401558</v>
      </c>
      <c r="E97" s="104">
        <v>2682.5604912833473</v>
      </c>
      <c r="F97" s="104">
        <v>2782.2098442894685</v>
      </c>
      <c r="G97" s="104">
        <v>3122.8829109244111</v>
      </c>
      <c r="H97" s="104">
        <v>3050.6261470102368</v>
      </c>
      <c r="I97" s="104">
        <v>3319.9355772062263</v>
      </c>
      <c r="J97" s="104">
        <v>3173.7385802757285</v>
      </c>
      <c r="K97" s="104">
        <v>3169.1039708210783</v>
      </c>
      <c r="L97" s="104">
        <v>3087.0903142209618</v>
      </c>
      <c r="M97" s="104">
        <v>3107.860823958858</v>
      </c>
      <c r="N97" s="104">
        <v>2803.4811567666811</v>
      </c>
      <c r="O97" s="104">
        <v>2350.2128021075036</v>
      </c>
      <c r="P97" s="104">
        <v>2278.3645237624205</v>
      </c>
      <c r="Q97" s="104">
        <v>2412.6072566930429</v>
      </c>
      <c r="R97" s="104">
        <v>2543.7045661989519</v>
      </c>
      <c r="S97" s="104">
        <v>2755.7892907645651</v>
      </c>
      <c r="T97" s="104">
        <v>2650.4447953145927</v>
      </c>
      <c r="U97" s="104">
        <v>2574.0349980524979</v>
      </c>
      <c r="V97" s="104">
        <v>2636.8456624080836</v>
      </c>
      <c r="W97" s="104">
        <v>2596.3232228917436</v>
      </c>
      <c r="X97" s="104">
        <v>2486.8967654308703</v>
      </c>
      <c r="Y97" s="104">
        <v>2331.5263318215989</v>
      </c>
      <c r="DA97" s="132" t="s">
        <v>2334</v>
      </c>
    </row>
    <row r="98" spans="1:105" ht="12" customHeight="1" x14ac:dyDescent="0.25">
      <c r="A98" s="108" t="s">
        <v>53</v>
      </c>
      <c r="B98" s="98">
        <v>608.56509703009124</v>
      </c>
      <c r="C98" s="98">
        <v>512.90670483779229</v>
      </c>
      <c r="D98" s="98">
        <v>812.23593769440163</v>
      </c>
      <c r="E98" s="98">
        <v>1083.281598136321</v>
      </c>
      <c r="F98" s="98">
        <v>1079.0764489569544</v>
      </c>
      <c r="G98" s="98">
        <v>1398.1019056826617</v>
      </c>
      <c r="H98" s="98">
        <v>1260.5816021313724</v>
      </c>
      <c r="I98" s="98">
        <v>1176.8931070562896</v>
      </c>
      <c r="J98" s="98">
        <v>1086.2875889310517</v>
      </c>
      <c r="K98" s="98">
        <v>1083.2428569757722</v>
      </c>
      <c r="L98" s="98">
        <v>955.8612812078037</v>
      </c>
      <c r="M98" s="98">
        <v>972.20112470730044</v>
      </c>
      <c r="N98" s="98">
        <v>660.37333041901547</v>
      </c>
      <c r="O98" s="98">
        <v>157.50691010635543</v>
      </c>
      <c r="P98" s="98">
        <v>68.07179126677616</v>
      </c>
      <c r="Q98" s="98">
        <v>186.48482550279988</v>
      </c>
      <c r="R98" s="98">
        <v>276.93692573583371</v>
      </c>
      <c r="S98" s="98">
        <v>474.04615454137706</v>
      </c>
      <c r="T98" s="98">
        <v>361.78154535307687</v>
      </c>
      <c r="U98" s="98">
        <v>280.40935648356486</v>
      </c>
      <c r="V98" s="98">
        <v>352.23496957200325</v>
      </c>
      <c r="W98" s="98">
        <v>260.24083103650565</v>
      </c>
      <c r="X98" s="98">
        <v>198.34591104066843</v>
      </c>
      <c r="Y98" s="98">
        <v>76.974604463390804</v>
      </c>
      <c r="DA98" s="63" t="s">
        <v>2335</v>
      </c>
    </row>
    <row r="99" spans="1:105" ht="12" customHeight="1" x14ac:dyDescent="0.25">
      <c r="A99" s="108" t="s">
        <v>52</v>
      </c>
      <c r="B99" s="98">
        <v>1697.4472647863106</v>
      </c>
      <c r="C99" s="98">
        <v>1607.3262196123385</v>
      </c>
      <c r="D99" s="98">
        <v>1601.065094045754</v>
      </c>
      <c r="E99" s="98">
        <v>1599.2788931470263</v>
      </c>
      <c r="F99" s="98">
        <v>1703.1333953325136</v>
      </c>
      <c r="G99" s="98">
        <v>1724.7810052417497</v>
      </c>
      <c r="H99" s="98">
        <v>1790.0445448788644</v>
      </c>
      <c r="I99" s="98">
        <v>2143.0424701499364</v>
      </c>
      <c r="J99" s="98">
        <v>2087.4509913446768</v>
      </c>
      <c r="K99" s="98">
        <v>2085.8611138453066</v>
      </c>
      <c r="L99" s="98">
        <v>2131.2290330131582</v>
      </c>
      <c r="M99" s="98">
        <v>2135.6596992515574</v>
      </c>
      <c r="N99" s="98">
        <v>2143.1078263476652</v>
      </c>
      <c r="O99" s="98">
        <v>2192.7058920011477</v>
      </c>
      <c r="P99" s="98">
        <v>2210.2927324956445</v>
      </c>
      <c r="Q99" s="98">
        <v>2226.1224311902429</v>
      </c>
      <c r="R99" s="98">
        <v>2266.7676404631184</v>
      </c>
      <c r="S99" s="98">
        <v>2281.7431362231882</v>
      </c>
      <c r="T99" s="98">
        <v>2288.6632499615157</v>
      </c>
      <c r="U99" s="98">
        <v>2293.6256415689331</v>
      </c>
      <c r="V99" s="98">
        <v>2284.6106928360805</v>
      </c>
      <c r="W99" s="98">
        <v>2336.0823918552378</v>
      </c>
      <c r="X99" s="98">
        <v>2288.5508543902019</v>
      </c>
      <c r="Y99" s="98">
        <v>2254.5517273582082</v>
      </c>
      <c r="DA99" s="63" t="s">
        <v>2336</v>
      </c>
    </row>
    <row r="100" spans="1:105" ht="12" customHeight="1" x14ac:dyDescent="0.25">
      <c r="A100" s="121" t="s">
        <v>54</v>
      </c>
      <c r="B100" s="122">
        <v>1131.8206757936016</v>
      </c>
      <c r="C100" s="122">
        <v>1176.2103409686754</v>
      </c>
      <c r="D100" s="122">
        <v>1178.5110633263207</v>
      </c>
      <c r="E100" s="122">
        <v>1188.7682088842387</v>
      </c>
      <c r="F100" s="122">
        <v>1213.8565418388171</v>
      </c>
      <c r="G100" s="122">
        <v>1163.8966983946032</v>
      </c>
      <c r="H100" s="122">
        <v>1067.5329019683193</v>
      </c>
      <c r="I100" s="122">
        <v>1051.0829535518894</v>
      </c>
      <c r="J100" s="122">
        <v>961.96800860499968</v>
      </c>
      <c r="K100" s="122">
        <v>957.67901949220607</v>
      </c>
      <c r="L100" s="122">
        <v>927.8277919838248</v>
      </c>
      <c r="M100" s="122">
        <v>976.92431104967977</v>
      </c>
      <c r="N100" s="122">
        <v>870.13386886830335</v>
      </c>
      <c r="O100" s="122">
        <v>888.86369716827232</v>
      </c>
      <c r="P100" s="122">
        <v>947.01330653215996</v>
      </c>
      <c r="Q100" s="122">
        <v>913.01951351298976</v>
      </c>
      <c r="R100" s="122">
        <v>905.55336562346929</v>
      </c>
      <c r="S100" s="122">
        <v>947.78888598956394</v>
      </c>
      <c r="T100" s="122">
        <v>897.8698357715914</v>
      </c>
      <c r="U100" s="122">
        <v>1019.434739939013</v>
      </c>
      <c r="V100" s="122">
        <v>1019.4887136809125</v>
      </c>
      <c r="W100" s="122">
        <v>996.03805884936378</v>
      </c>
      <c r="X100" s="122">
        <v>917.30203670139201</v>
      </c>
      <c r="Y100" s="122">
        <v>828.98792482347642</v>
      </c>
      <c r="DA100" s="130" t="s">
        <v>2337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2338</v>
      </c>
    </row>
    <row r="102" spans="1:105" ht="12" customHeight="1" x14ac:dyDescent="0.25">
      <c r="A102" s="97" t="s">
        <v>50</v>
      </c>
      <c r="B102" s="98">
        <v>1243.7378162272662</v>
      </c>
      <c r="C102" s="98">
        <v>1263.2731983752424</v>
      </c>
      <c r="D102" s="98">
        <v>1265.9848881014348</v>
      </c>
      <c r="E102" s="98">
        <v>1315.6850498099577</v>
      </c>
      <c r="F102" s="98">
        <v>1342.1695390469906</v>
      </c>
      <c r="G102" s="98">
        <v>1287.4967126410563</v>
      </c>
      <c r="H102" s="98">
        <v>1156.0893104351387</v>
      </c>
      <c r="I102" s="98">
        <v>1168.9096687113999</v>
      </c>
      <c r="J102" s="98">
        <v>1058.666747818711</v>
      </c>
      <c r="K102" s="98">
        <v>1043.8320948005744</v>
      </c>
      <c r="L102" s="98">
        <v>1018.5570009697251</v>
      </c>
      <c r="M102" s="98">
        <v>1045.0422077892063</v>
      </c>
      <c r="N102" s="98">
        <v>993.20886696178854</v>
      </c>
      <c r="O102" s="98">
        <v>1004.1523250223204</v>
      </c>
      <c r="P102" s="98">
        <v>1013.304760310607</v>
      </c>
      <c r="Q102" s="98">
        <v>1036.6357152186138</v>
      </c>
      <c r="R102" s="98">
        <v>1043.6785701511878</v>
      </c>
      <c r="S102" s="98">
        <v>1062.0650690628818</v>
      </c>
      <c r="T102" s="98">
        <v>1085.5727261396992</v>
      </c>
      <c r="U102" s="98">
        <v>1176.0446354525652</v>
      </c>
      <c r="V102" s="98">
        <v>1091.6311769433335</v>
      </c>
      <c r="W102" s="98">
        <v>1112.9149751780456</v>
      </c>
      <c r="X102" s="98">
        <v>1025.7971383016973</v>
      </c>
      <c r="Y102" s="98">
        <v>975.3674887131466</v>
      </c>
      <c r="DA102" s="63" t="s">
        <v>2339</v>
      </c>
    </row>
    <row r="103" spans="1:105" ht="12" customHeight="1" x14ac:dyDescent="0.25">
      <c r="A103" s="109" t="s">
        <v>120</v>
      </c>
      <c r="B103" s="33">
        <v>850.25698387979389</v>
      </c>
      <c r="C103" s="33">
        <v>988.23637299758468</v>
      </c>
      <c r="D103" s="33">
        <v>1009.2229007365708</v>
      </c>
      <c r="E103" s="33">
        <v>957.8764789449408</v>
      </c>
      <c r="F103" s="33">
        <v>998.90444051799523</v>
      </c>
      <c r="G103" s="33">
        <v>960.8835842991665</v>
      </c>
      <c r="H103" s="33">
        <v>912.47240717998022</v>
      </c>
      <c r="I103" s="33">
        <v>831.43594166621085</v>
      </c>
      <c r="J103" s="33">
        <v>774.3615567560945</v>
      </c>
      <c r="K103" s="33">
        <v>801.96680374586435</v>
      </c>
      <c r="L103" s="33">
        <v>765.3204283259962</v>
      </c>
      <c r="M103" s="33">
        <v>854.9568474792469</v>
      </c>
      <c r="N103" s="33">
        <v>643.31078417280514</v>
      </c>
      <c r="O103" s="33">
        <v>699.65266341204051</v>
      </c>
      <c r="P103" s="33">
        <v>852.86085658952368</v>
      </c>
      <c r="Q103" s="33">
        <v>746.81903053291444</v>
      </c>
      <c r="R103" s="33">
        <v>728.1938967493511</v>
      </c>
      <c r="S103" s="33">
        <v>805.52966401992319</v>
      </c>
      <c r="T103" s="33">
        <v>675.17263974262062</v>
      </c>
      <c r="U103" s="33">
        <v>834.37964469508211</v>
      </c>
      <c r="V103" s="33">
        <v>935.45006537593963</v>
      </c>
      <c r="W103" s="33">
        <v>859.13159829897859</v>
      </c>
      <c r="X103" s="33">
        <v>779.13505213962583</v>
      </c>
      <c r="Y103" s="33">
        <v>610.24816622559979</v>
      </c>
      <c r="DA103" s="60" t="s">
        <v>2340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2341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2342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2343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2344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2345</v>
      </c>
    </row>
    <row r="110" spans="1:105" ht="12" customHeight="1" x14ac:dyDescent="0.25">
      <c r="A110" s="97" t="s">
        <v>53</v>
      </c>
      <c r="B110" s="98">
        <f>IF(RES_hhdet_fec!B110=0,0,RES_hhdet_fec!B110*1000*11630/RES_hhdet_num!B105)</f>
        <v>0</v>
      </c>
      <c r="C110" s="98">
        <f>IF(RES_hhdet_fec!C110=0,0,RES_hhdet_fec!C110*1000*11630/RES_hhdet_num!C105)</f>
        <v>0</v>
      </c>
      <c r="D110" s="98">
        <f>IF(RES_hhdet_fec!D110=0,0,RES_hhdet_fec!D110*1000*11630/RES_hhdet_num!D105)</f>
        <v>0</v>
      </c>
      <c r="E110" s="98">
        <f>IF(RES_hhdet_fec!E110=0,0,RES_hhdet_fec!E110*1000*11630/RES_hhdet_num!E105)</f>
        <v>0</v>
      </c>
      <c r="F110" s="98">
        <f>IF(RES_hhdet_fec!F110=0,0,RES_hhdet_fec!F110*1000*11630/RES_hhdet_num!F105)</f>
        <v>0</v>
      </c>
      <c r="G110" s="98">
        <f>IF(RES_hhdet_fec!G110=0,0,RES_hhdet_fec!G110*1000*11630/RES_hhdet_num!G105)</f>
        <v>0</v>
      </c>
      <c r="H110" s="98">
        <f>IF(RES_hhdet_fec!H110=0,0,RES_hhdet_fec!H110*1000*11630/RES_hhdet_num!H105)</f>
        <v>0</v>
      </c>
      <c r="I110" s="98">
        <f>IF(RES_hhdet_fec!I110=0,0,RES_hhdet_fec!I110*1000*11630/RES_hhdet_num!I105)</f>
        <v>0</v>
      </c>
      <c r="J110" s="98">
        <f>IF(RES_hhdet_fec!J110=0,0,RES_hhdet_fec!J110*1000*11630/RES_hhdet_num!J105)</f>
        <v>0</v>
      </c>
      <c r="K110" s="98">
        <f>IF(RES_hhdet_fec!K110=0,0,RES_hhdet_fec!K110*1000*11630/RES_hhdet_num!K105)</f>
        <v>0</v>
      </c>
      <c r="L110" s="98">
        <f>IF(RES_hhdet_fec!L110=0,0,RES_hhdet_fec!L110*1000*11630/RES_hhdet_num!L105)</f>
        <v>0</v>
      </c>
      <c r="M110" s="98">
        <f>IF(RES_hhdet_fec!M110=0,0,RES_hhdet_fec!M110*1000*11630/RES_hhdet_num!M105)</f>
        <v>0</v>
      </c>
      <c r="N110" s="98">
        <f>IF(RES_hhdet_fec!N110=0,0,RES_hhdet_fec!N110*1000*11630/RES_hhdet_num!N105)</f>
        <v>0</v>
      </c>
      <c r="O110" s="98">
        <f>IF(RES_hhdet_fec!O110=0,0,RES_hhdet_fec!O110*1000*11630/RES_hhdet_num!O105)</f>
        <v>0</v>
      </c>
      <c r="P110" s="98">
        <f>IF(RES_hhdet_fec!P110=0,0,RES_hhdet_fec!P110*1000*11630/RES_hhdet_num!P105)</f>
        <v>0</v>
      </c>
      <c r="Q110" s="98">
        <f>IF(RES_hhdet_fec!Q110=0,0,RES_hhdet_fec!Q110*1000*11630/RES_hhdet_num!Q105)</f>
        <v>0</v>
      </c>
      <c r="R110" s="98">
        <f>IF(RES_hhdet_fec!R110=0,0,RES_hhdet_fec!R110*1000*11630/RES_hhdet_num!R105)</f>
        <v>0</v>
      </c>
      <c r="S110" s="98">
        <f>IF(RES_hhdet_fec!S110=0,0,RES_hhdet_fec!S110*1000*11630/RES_hhdet_num!S105)</f>
        <v>0</v>
      </c>
      <c r="T110" s="98">
        <f>IF(RES_hhdet_fec!T110=0,0,RES_hhdet_fec!T110*1000*11630/RES_hhdet_num!T105)</f>
        <v>0</v>
      </c>
      <c r="U110" s="98">
        <f>IF(RES_hhdet_fec!U110=0,0,RES_hhdet_fec!U110*1000*11630/RES_hhdet_num!U105)</f>
        <v>0</v>
      </c>
      <c r="V110" s="98">
        <f>IF(RES_hhdet_fec!V110=0,0,RES_hhdet_fec!V110*1000*11630/RES_hhdet_num!V105)</f>
        <v>0</v>
      </c>
      <c r="W110" s="98">
        <f>IF(RES_hhdet_fec!W110=0,0,RES_hhdet_fec!W110*1000*11630/RES_hhdet_num!W105)</f>
        <v>0</v>
      </c>
      <c r="X110" s="98">
        <f>IF(RES_hhdet_fec!X110=0,0,RES_hhdet_fec!X110*1000*11630/RES_hhdet_num!X105)</f>
        <v>0</v>
      </c>
      <c r="Y110" s="98">
        <f>IF(RES_hhdet_fec!Y110=0,0,RES_hhdet_fec!Y110*1000*11630/RES_hhdet_num!Y105)</f>
        <v>0</v>
      </c>
      <c r="DA110" s="63" t="s">
        <v>2346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2347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2348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2349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2350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2351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2352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2353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2354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2355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2356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2357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2358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0</v>
      </c>
      <c r="DA124" s="129" t="s">
        <v>2359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2360</v>
      </c>
    </row>
    <row r="126" spans="1:105" ht="12" customHeight="1" x14ac:dyDescent="0.25">
      <c r="A126" s="97" t="s">
        <v>198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2361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2362</v>
      </c>
    </row>
    <row r="128" spans="1:105" ht="12.95" customHeight="1" x14ac:dyDescent="0.25">
      <c r="A128" s="121" t="s">
        <v>92</v>
      </c>
      <c r="B128" s="122">
        <f t="shared" ref="B128:Y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2363</v>
      </c>
    </row>
    <row r="129" spans="1:105" ht="12" customHeight="1" x14ac:dyDescent="0.25">
      <c r="A129" s="97" t="s">
        <v>53</v>
      </c>
      <c r="B129" s="98">
        <f>IF(RES_hhdet_fec!B129=0,0,RES_hhdet_fec!B129*1000*11630/RES_hhdet_num!B124)</f>
        <v>0</v>
      </c>
      <c r="C129" s="98">
        <f>IF(RES_hhdet_fec!C129=0,0,RES_hhdet_fec!C129*1000*11630/RES_hhdet_num!C124)</f>
        <v>0</v>
      </c>
      <c r="D129" s="98">
        <f>IF(RES_hhdet_fec!D129=0,0,RES_hhdet_fec!D129*1000*11630/RES_hhdet_num!D124)</f>
        <v>0</v>
      </c>
      <c r="E129" s="98">
        <f>IF(RES_hhdet_fec!E129=0,0,RES_hhdet_fec!E129*1000*11630/RES_hhdet_num!E124)</f>
        <v>0</v>
      </c>
      <c r="F129" s="98">
        <f>IF(RES_hhdet_fec!F129=0,0,RES_hhdet_fec!F129*1000*11630/RES_hhdet_num!F124)</f>
        <v>0</v>
      </c>
      <c r="G129" s="98">
        <f>IF(RES_hhdet_fec!G129=0,0,RES_hhdet_fec!G129*1000*11630/RES_hhdet_num!G124)</f>
        <v>0</v>
      </c>
      <c r="H129" s="98">
        <f>IF(RES_hhdet_fec!H129=0,0,RES_hhdet_fec!H129*1000*11630/RES_hhdet_num!H124)</f>
        <v>0</v>
      </c>
      <c r="I129" s="98">
        <f>IF(RES_hhdet_fec!I129=0,0,RES_hhdet_fec!I129*1000*11630/RES_hhdet_num!I124)</f>
        <v>0</v>
      </c>
      <c r="J129" s="98">
        <f>IF(RES_hhdet_fec!J129=0,0,RES_hhdet_fec!J129*1000*11630/RES_hhdet_num!J124)</f>
        <v>0</v>
      </c>
      <c r="K129" s="98">
        <f>IF(RES_hhdet_fec!K129=0,0,RES_hhdet_fec!K129*1000*11630/RES_hhdet_num!K124)</f>
        <v>0</v>
      </c>
      <c r="L129" s="98">
        <f>IF(RES_hhdet_fec!L129=0,0,RES_hhdet_fec!L129*1000*11630/RES_hhdet_num!L124)</f>
        <v>0</v>
      </c>
      <c r="M129" s="98">
        <f>IF(RES_hhdet_fec!M129=0,0,RES_hhdet_fec!M129*1000*11630/RES_hhdet_num!M124)</f>
        <v>0</v>
      </c>
      <c r="N129" s="98">
        <f>IF(RES_hhdet_fec!N129=0,0,RES_hhdet_fec!N129*1000*11630/RES_hhdet_num!N124)</f>
        <v>0</v>
      </c>
      <c r="O129" s="98">
        <f>IF(RES_hhdet_fec!O129=0,0,RES_hhdet_fec!O129*1000*11630/RES_hhdet_num!O124)</f>
        <v>0</v>
      </c>
      <c r="P129" s="98">
        <f>IF(RES_hhdet_fec!P129=0,0,RES_hhdet_fec!P129*1000*11630/RES_hhdet_num!P124)</f>
        <v>0</v>
      </c>
      <c r="Q129" s="98">
        <f>IF(RES_hhdet_fec!Q129=0,0,RES_hhdet_fec!Q129*1000*11630/RES_hhdet_num!Q124)</f>
        <v>0</v>
      </c>
      <c r="R129" s="98">
        <f>IF(RES_hhdet_fec!R129=0,0,RES_hhdet_fec!R129*1000*11630/RES_hhdet_num!R124)</f>
        <v>0</v>
      </c>
      <c r="S129" s="98">
        <f>IF(RES_hhdet_fec!S129=0,0,RES_hhdet_fec!S129*1000*11630/RES_hhdet_num!S124)</f>
        <v>0</v>
      </c>
      <c r="T129" s="98">
        <f>IF(RES_hhdet_fec!T129=0,0,RES_hhdet_fec!T129*1000*11630/RES_hhdet_num!T124)</f>
        <v>0</v>
      </c>
      <c r="U129" s="98">
        <f>IF(RES_hhdet_fec!U129=0,0,RES_hhdet_fec!U129*1000*11630/RES_hhdet_num!U124)</f>
        <v>0</v>
      </c>
      <c r="V129" s="98">
        <f>IF(RES_hhdet_fec!V129=0,0,RES_hhdet_fec!V129*1000*11630/RES_hhdet_num!V124)</f>
        <v>0</v>
      </c>
      <c r="W129" s="98">
        <f>IF(RES_hhdet_fec!W129=0,0,RES_hhdet_fec!W129*1000*11630/RES_hhdet_num!W124)</f>
        <v>0</v>
      </c>
      <c r="X129" s="98">
        <f>IF(RES_hhdet_fec!X129=0,0,RES_hhdet_fec!X129*1000*11630/RES_hhdet_num!X124)</f>
        <v>0</v>
      </c>
      <c r="Y129" s="98">
        <f>IF(RES_hhdet_fec!Y129=0,0,RES_hhdet_fec!Y129*1000*11630/RES_hhdet_num!Y124)</f>
        <v>0</v>
      </c>
      <c r="DA129" s="63" t="s">
        <v>2364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2365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2366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2367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2368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2369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2370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2371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2372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2373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X139" s="122">
        <v>0</v>
      </c>
      <c r="Y139" s="122">
        <v>0</v>
      </c>
      <c r="DA139" s="130" t="s">
        <v>2374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2375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2376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9248.0158176315454</v>
      </c>
      <c r="C143" s="117">
        <f t="shared" si="49"/>
        <v>8105.5996448927726</v>
      </c>
      <c r="D143" s="117">
        <f t="shared" si="49"/>
        <v>8047.3918541263438</v>
      </c>
      <c r="E143" s="117">
        <f t="shared" si="49"/>
        <v>8490.6302096323125</v>
      </c>
      <c r="F143" s="117">
        <f t="shared" si="49"/>
        <v>7659.3395827708482</v>
      </c>
      <c r="G143" s="117">
        <f t="shared" si="49"/>
        <v>7349.3989584535702</v>
      </c>
      <c r="H143" s="117">
        <f t="shared" si="49"/>
        <v>7082.0795615780244</v>
      </c>
      <c r="I143" s="117">
        <f t="shared" si="49"/>
        <v>7759.1416169788063</v>
      </c>
      <c r="J143" s="117">
        <f t="shared" si="49"/>
        <v>7360.8079880975729</v>
      </c>
      <c r="K143" s="117">
        <f t="shared" si="49"/>
        <v>6754.1167267971441</v>
      </c>
      <c r="L143" s="117">
        <f t="shared" si="49"/>
        <v>6857.71507555882</v>
      </c>
      <c r="M143" s="117">
        <f t="shared" si="49"/>
        <v>6577.9370738551006</v>
      </c>
      <c r="N143" s="117">
        <f t="shared" si="49"/>
        <v>6519.4467434747748</v>
      </c>
      <c r="O143" s="117">
        <f t="shared" si="49"/>
        <v>5628.6622456223949</v>
      </c>
      <c r="P143" s="117">
        <f t="shared" si="49"/>
        <v>5451.8066887873274</v>
      </c>
      <c r="Q143" s="117">
        <f t="shared" si="49"/>
        <v>5569.1786045964309</v>
      </c>
      <c r="R143" s="117">
        <f t="shared" ref="R143:V143" si="50">R144+R146+R148+R157</f>
        <v>5680.0643870632312</v>
      </c>
      <c r="S143" s="117">
        <f t="shared" si="50"/>
        <v>5517.1213843775031</v>
      </c>
      <c r="T143" s="117">
        <f t="shared" si="50"/>
        <v>6089.651509901697</v>
      </c>
      <c r="U143" s="117">
        <f t="shared" si="50"/>
        <v>6093.5245590942204</v>
      </c>
      <c r="V143" s="117">
        <f t="shared" si="50"/>
        <v>5999.1840725858292</v>
      </c>
      <c r="W143" s="117">
        <f t="shared" ref="W143:Y143" si="51">W144+W146+W148+W157</f>
        <v>5963.8107467592326</v>
      </c>
      <c r="X143" s="117">
        <f t="shared" si="51"/>
        <v>5704.0881996583803</v>
      </c>
      <c r="Y143" s="117">
        <f t="shared" si="51"/>
        <v>5622.0364710272725</v>
      </c>
      <c r="DA143" s="129" t="s">
        <v>2377</v>
      </c>
    </row>
    <row r="144" spans="1:105" ht="12.95" customHeight="1" x14ac:dyDescent="0.25">
      <c r="A144" s="121" t="s">
        <v>57</v>
      </c>
      <c r="B144" s="122">
        <f t="shared" ref="B144:Y144" si="52">B145</f>
        <v>2157.9004657781916</v>
      </c>
      <c r="C144" s="122">
        <f t="shared" si="52"/>
        <v>2007.7224960967794</v>
      </c>
      <c r="D144" s="122">
        <f t="shared" si="52"/>
        <v>1972.6711570840071</v>
      </c>
      <c r="E144" s="122">
        <f t="shared" si="52"/>
        <v>2176.6649601347158</v>
      </c>
      <c r="F144" s="122">
        <f t="shared" si="52"/>
        <v>1667.5062736866682</v>
      </c>
      <c r="G144" s="122">
        <f t="shared" si="52"/>
        <v>1124.805644532305</v>
      </c>
      <c r="H144" s="122">
        <f t="shared" si="52"/>
        <v>1064.6844855359486</v>
      </c>
      <c r="I144" s="122">
        <f t="shared" si="52"/>
        <v>1222.0229941360287</v>
      </c>
      <c r="J144" s="122">
        <f t="shared" si="52"/>
        <v>857.96120759203563</v>
      </c>
      <c r="K144" s="122">
        <f t="shared" si="52"/>
        <v>709.06004291792624</v>
      </c>
      <c r="L144" s="122">
        <f t="shared" si="52"/>
        <v>859.55887231912538</v>
      </c>
      <c r="M144" s="122">
        <f t="shared" si="52"/>
        <v>816.46489652513117</v>
      </c>
      <c r="N144" s="122">
        <f t="shared" si="52"/>
        <v>819.94125489669159</v>
      </c>
      <c r="O144" s="122">
        <f t="shared" si="52"/>
        <v>676.63348780951128</v>
      </c>
      <c r="P144" s="122">
        <f t="shared" si="52"/>
        <v>650.79753204681197</v>
      </c>
      <c r="Q144" s="122">
        <f t="shared" si="52"/>
        <v>600.52702037713561</v>
      </c>
      <c r="R144" s="122">
        <f t="shared" si="52"/>
        <v>450.74479015275244</v>
      </c>
      <c r="S144" s="122">
        <f t="shared" si="52"/>
        <v>246.28344114093227</v>
      </c>
      <c r="T144" s="122">
        <f t="shared" si="52"/>
        <v>935.75598613367595</v>
      </c>
      <c r="U144" s="122">
        <f t="shared" si="52"/>
        <v>826.00368985514262</v>
      </c>
      <c r="V144" s="122">
        <f t="shared" si="52"/>
        <v>759.79976289060789</v>
      </c>
      <c r="W144" s="122">
        <f t="shared" si="52"/>
        <v>763.94291863266574</v>
      </c>
      <c r="X144" s="122">
        <f t="shared" si="52"/>
        <v>680.89394207421196</v>
      </c>
      <c r="Y144" s="122">
        <f t="shared" si="52"/>
        <v>668.34151019698243</v>
      </c>
      <c r="DA144" s="130" t="s">
        <v>2378</v>
      </c>
    </row>
    <row r="145" spans="1:105" ht="12" customHeight="1" x14ac:dyDescent="0.25">
      <c r="A145" s="97" t="s">
        <v>53</v>
      </c>
      <c r="B145" s="98">
        <v>2157.9004657781916</v>
      </c>
      <c r="C145" s="98">
        <v>2007.7224960967794</v>
      </c>
      <c r="D145" s="98">
        <v>1972.6711570840071</v>
      </c>
      <c r="E145" s="98">
        <v>2176.6649601347158</v>
      </c>
      <c r="F145" s="98">
        <v>1667.5062736866682</v>
      </c>
      <c r="G145" s="98">
        <v>1124.805644532305</v>
      </c>
      <c r="H145" s="98">
        <v>1064.6844855359486</v>
      </c>
      <c r="I145" s="98">
        <v>1222.0229941360287</v>
      </c>
      <c r="J145" s="98">
        <v>857.96120759203563</v>
      </c>
      <c r="K145" s="98">
        <v>709.06004291792624</v>
      </c>
      <c r="L145" s="98">
        <v>859.55887231912538</v>
      </c>
      <c r="M145" s="98">
        <v>816.46489652513117</v>
      </c>
      <c r="N145" s="98">
        <v>819.94125489669159</v>
      </c>
      <c r="O145" s="98">
        <v>676.63348780951128</v>
      </c>
      <c r="P145" s="98">
        <v>650.79753204681197</v>
      </c>
      <c r="Q145" s="98">
        <v>600.52702037713561</v>
      </c>
      <c r="R145" s="98">
        <v>450.74479015275244</v>
      </c>
      <c r="S145" s="98">
        <v>246.28344114093227</v>
      </c>
      <c r="T145" s="98">
        <v>935.75598613367595</v>
      </c>
      <c r="U145" s="98">
        <v>826.00368985514262</v>
      </c>
      <c r="V145" s="98">
        <v>759.79976289060789</v>
      </c>
      <c r="W145" s="98">
        <v>763.94291863266574</v>
      </c>
      <c r="X145" s="98">
        <v>680.89394207421196</v>
      </c>
      <c r="Y145" s="98">
        <v>668.34151019698243</v>
      </c>
      <c r="DA145" s="63" t="s">
        <v>2379</v>
      </c>
    </row>
    <row r="146" spans="1:105" ht="12.95" customHeight="1" x14ac:dyDescent="0.25">
      <c r="A146" s="121" t="s">
        <v>92</v>
      </c>
      <c r="B146" s="122">
        <f t="shared" ref="B146:Y146" si="53">B147</f>
        <v>3474.9356498619118</v>
      </c>
      <c r="C146" s="122">
        <f t="shared" si="53"/>
        <v>2625.9036069883914</v>
      </c>
      <c r="D146" s="122">
        <f t="shared" si="53"/>
        <v>2348.8395545909775</v>
      </c>
      <c r="E146" s="122">
        <f t="shared" si="53"/>
        <v>2328.8241375404386</v>
      </c>
      <c r="F146" s="122">
        <f t="shared" si="53"/>
        <v>1893.2295841394541</v>
      </c>
      <c r="G146" s="122">
        <f t="shared" si="53"/>
        <v>1834.6051498898412</v>
      </c>
      <c r="H146" s="122">
        <f t="shared" si="53"/>
        <v>1770.8758735151121</v>
      </c>
      <c r="I146" s="122">
        <f t="shared" si="53"/>
        <v>2062.979513833629</v>
      </c>
      <c r="J146" s="122">
        <f t="shared" si="53"/>
        <v>2269.4972118782462</v>
      </c>
      <c r="K146" s="122">
        <f t="shared" si="53"/>
        <v>1836.0528631872853</v>
      </c>
      <c r="L146" s="122">
        <f t="shared" si="53"/>
        <v>1913.3900508402853</v>
      </c>
      <c r="M146" s="122">
        <f t="shared" si="53"/>
        <v>1616.2313177899716</v>
      </c>
      <c r="N146" s="122">
        <f t="shared" si="53"/>
        <v>1962.2062920567657</v>
      </c>
      <c r="O146" s="122">
        <f t="shared" si="53"/>
        <v>1594.0449181598156</v>
      </c>
      <c r="P146" s="122">
        <f t="shared" si="53"/>
        <v>1431.2892404040545</v>
      </c>
      <c r="Q146" s="122">
        <f t="shared" si="53"/>
        <v>1499.4300567955192</v>
      </c>
      <c r="R146" s="122">
        <f t="shared" si="53"/>
        <v>1661.6793502709329</v>
      </c>
      <c r="S146" s="122">
        <f t="shared" si="53"/>
        <v>1510.1643029823945</v>
      </c>
      <c r="T146" s="122">
        <f t="shared" si="53"/>
        <v>1600.1422662975347</v>
      </c>
      <c r="U146" s="122">
        <f t="shared" si="53"/>
        <v>1665.8342725283339</v>
      </c>
      <c r="V146" s="122">
        <f t="shared" si="53"/>
        <v>1584.5170847166382</v>
      </c>
      <c r="W146" s="122">
        <f t="shared" si="53"/>
        <v>1553.7008382590091</v>
      </c>
      <c r="X146" s="122">
        <f t="shared" si="53"/>
        <v>1548.3129733309061</v>
      </c>
      <c r="Y146" s="122">
        <f t="shared" si="53"/>
        <v>1721.7591673502134</v>
      </c>
      <c r="DA146" s="130" t="s">
        <v>2380</v>
      </c>
    </row>
    <row r="147" spans="1:105" ht="12" customHeight="1" x14ac:dyDescent="0.25">
      <c r="A147" s="97" t="s">
        <v>53</v>
      </c>
      <c r="B147" s="98">
        <f>IF(RES_hhdet_fec!B147=0,0,RES_hhdet_fec!B147*1000*11630/RES_hhdet_num!B143)</f>
        <v>3474.9356498619118</v>
      </c>
      <c r="C147" s="98">
        <f>IF(RES_hhdet_fec!C147=0,0,RES_hhdet_fec!C147*1000*11630/RES_hhdet_num!C143)</f>
        <v>2625.9036069883914</v>
      </c>
      <c r="D147" s="98">
        <f>IF(RES_hhdet_fec!D147=0,0,RES_hhdet_fec!D147*1000*11630/RES_hhdet_num!D143)</f>
        <v>2348.8395545909775</v>
      </c>
      <c r="E147" s="98">
        <f>IF(RES_hhdet_fec!E147=0,0,RES_hhdet_fec!E147*1000*11630/RES_hhdet_num!E143)</f>
        <v>2328.8241375404386</v>
      </c>
      <c r="F147" s="98">
        <f>IF(RES_hhdet_fec!F147=0,0,RES_hhdet_fec!F147*1000*11630/RES_hhdet_num!F143)</f>
        <v>1893.2295841394541</v>
      </c>
      <c r="G147" s="98">
        <f>IF(RES_hhdet_fec!G147=0,0,RES_hhdet_fec!G147*1000*11630/RES_hhdet_num!G143)</f>
        <v>1834.6051498898412</v>
      </c>
      <c r="H147" s="98">
        <f>IF(RES_hhdet_fec!H147=0,0,RES_hhdet_fec!H147*1000*11630/RES_hhdet_num!H143)</f>
        <v>1770.8758735151121</v>
      </c>
      <c r="I147" s="98">
        <f>IF(RES_hhdet_fec!I147=0,0,RES_hhdet_fec!I147*1000*11630/RES_hhdet_num!I143)</f>
        <v>2062.979513833629</v>
      </c>
      <c r="J147" s="98">
        <f>IF(RES_hhdet_fec!J147=0,0,RES_hhdet_fec!J147*1000*11630/RES_hhdet_num!J143)</f>
        <v>2269.4972118782462</v>
      </c>
      <c r="K147" s="98">
        <f>IF(RES_hhdet_fec!K147=0,0,RES_hhdet_fec!K147*1000*11630/RES_hhdet_num!K143)</f>
        <v>1836.0528631872853</v>
      </c>
      <c r="L147" s="98">
        <f>IF(RES_hhdet_fec!L147=0,0,RES_hhdet_fec!L147*1000*11630/RES_hhdet_num!L143)</f>
        <v>1913.3900508402853</v>
      </c>
      <c r="M147" s="98">
        <f>IF(RES_hhdet_fec!M147=0,0,RES_hhdet_fec!M147*1000*11630/RES_hhdet_num!M143)</f>
        <v>1616.2313177899716</v>
      </c>
      <c r="N147" s="98">
        <f>IF(RES_hhdet_fec!N147=0,0,RES_hhdet_fec!N147*1000*11630/RES_hhdet_num!N143)</f>
        <v>1962.2062920567657</v>
      </c>
      <c r="O147" s="98">
        <f>IF(RES_hhdet_fec!O147=0,0,RES_hhdet_fec!O147*1000*11630/RES_hhdet_num!O143)</f>
        <v>1594.0449181598156</v>
      </c>
      <c r="P147" s="98">
        <f>IF(RES_hhdet_fec!P147=0,0,RES_hhdet_fec!P147*1000*11630/RES_hhdet_num!P143)</f>
        <v>1431.2892404040545</v>
      </c>
      <c r="Q147" s="98">
        <f>IF(RES_hhdet_fec!Q147=0,0,RES_hhdet_fec!Q147*1000*11630/RES_hhdet_num!Q143)</f>
        <v>1499.4300567955192</v>
      </c>
      <c r="R147" s="98">
        <f>IF(RES_hhdet_fec!R147=0,0,RES_hhdet_fec!R147*1000*11630/RES_hhdet_num!R143)</f>
        <v>1661.6793502709329</v>
      </c>
      <c r="S147" s="98">
        <f>IF(RES_hhdet_fec!S147=0,0,RES_hhdet_fec!S147*1000*11630/RES_hhdet_num!S143)</f>
        <v>1510.1643029823945</v>
      </c>
      <c r="T147" s="98">
        <f>IF(RES_hhdet_fec!T147=0,0,RES_hhdet_fec!T147*1000*11630/RES_hhdet_num!T143)</f>
        <v>1600.1422662975347</v>
      </c>
      <c r="U147" s="98">
        <f>IF(RES_hhdet_fec!U147=0,0,RES_hhdet_fec!U147*1000*11630/RES_hhdet_num!U143)</f>
        <v>1665.8342725283339</v>
      </c>
      <c r="V147" s="98">
        <f>IF(RES_hhdet_fec!V147=0,0,RES_hhdet_fec!V147*1000*11630/RES_hhdet_num!V143)</f>
        <v>1584.5170847166382</v>
      </c>
      <c r="W147" s="98">
        <f>IF(RES_hhdet_fec!W147=0,0,RES_hhdet_fec!W147*1000*11630/RES_hhdet_num!W143)</f>
        <v>1553.7008382590091</v>
      </c>
      <c r="X147" s="98">
        <f>IF(RES_hhdet_fec!X147=0,0,RES_hhdet_fec!X147*1000*11630/RES_hhdet_num!X143)</f>
        <v>1548.3129733309061</v>
      </c>
      <c r="Y147" s="98">
        <f>IF(RES_hhdet_fec!Y147=0,0,RES_hhdet_fec!Y147*1000*11630/RES_hhdet_num!Y143)</f>
        <v>1721.7591673502134</v>
      </c>
      <c r="DA147" s="63" t="s">
        <v>2381</v>
      </c>
    </row>
    <row r="148" spans="1:105" ht="12" customHeight="1" x14ac:dyDescent="0.25">
      <c r="A148" s="121" t="s">
        <v>55</v>
      </c>
      <c r="B148" s="122">
        <v>2482.9057392960544</v>
      </c>
      <c r="C148" s="122">
        <v>2297.7410629646038</v>
      </c>
      <c r="D148" s="122">
        <v>2552.2349473380655</v>
      </c>
      <c r="E148" s="122">
        <v>2801.2175255192069</v>
      </c>
      <c r="F148" s="122">
        <v>2886.9347917967589</v>
      </c>
      <c r="G148" s="122">
        <v>3227.7816846998435</v>
      </c>
      <c r="H148" s="122">
        <v>3178.9053810264872</v>
      </c>
      <c r="I148" s="122">
        <v>3422.1969712241862</v>
      </c>
      <c r="J148" s="122">
        <v>3271.2169441361257</v>
      </c>
      <c r="K148" s="122">
        <v>3255.5762914051093</v>
      </c>
      <c r="L148" s="122">
        <v>3162.9889612488655</v>
      </c>
      <c r="M148" s="122">
        <v>3172.7447963246441</v>
      </c>
      <c r="N148" s="122">
        <v>2870.606588355688</v>
      </c>
      <c r="O148" s="122">
        <v>2470.1940161394291</v>
      </c>
      <c r="P148" s="122">
        <v>2420.7119489046418</v>
      </c>
      <c r="Q148" s="122">
        <v>2549.2404039206995</v>
      </c>
      <c r="R148" s="122">
        <v>2657.2487011401931</v>
      </c>
      <c r="S148" s="122">
        <v>2820.1654649092843</v>
      </c>
      <c r="T148" s="122">
        <v>2680.814788202857</v>
      </c>
      <c r="U148" s="122">
        <v>2605.8978590207871</v>
      </c>
      <c r="V148" s="122">
        <v>2653.224948319843</v>
      </c>
      <c r="W148" s="122">
        <v>2660.1718923215449</v>
      </c>
      <c r="X148" s="122">
        <v>2561.9266180283994</v>
      </c>
      <c r="Y148" s="122">
        <v>2407.9536865170344</v>
      </c>
      <c r="DA148" s="130" t="s">
        <v>2382</v>
      </c>
    </row>
    <row r="149" spans="1:105" ht="12" customHeight="1" x14ac:dyDescent="0.25">
      <c r="A149" s="97" t="s">
        <v>124</v>
      </c>
      <c r="B149" s="98">
        <v>4681.3734876852295</v>
      </c>
      <c r="C149" s="98">
        <v>4534.6183574592715</v>
      </c>
      <c r="D149" s="98">
        <v>4799.9155602879591</v>
      </c>
      <c r="E149" s="98">
        <v>5030.3846082223836</v>
      </c>
      <c r="F149" s="98">
        <v>5124.6172750179112</v>
      </c>
      <c r="G149" s="98">
        <v>5539.3645260244575</v>
      </c>
      <c r="H149" s="98">
        <v>5555.3616490945942</v>
      </c>
      <c r="I149" s="98">
        <v>5723.8775629102211</v>
      </c>
      <c r="J149" s="98">
        <v>5890.6901586296963</v>
      </c>
      <c r="K149" s="98">
        <v>5861.1119691040167</v>
      </c>
      <c r="L149" s="98">
        <v>5655.3529130607012</v>
      </c>
      <c r="M149" s="98">
        <v>5393.293048133668</v>
      </c>
      <c r="N149" s="98">
        <v>4988.6998971926714</v>
      </c>
      <c r="O149" s="98">
        <v>5201.2240175530906</v>
      </c>
      <c r="P149" s="98">
        <v>5285.858428522025</v>
      </c>
      <c r="Q149" s="98">
        <v>5075.7417149226703</v>
      </c>
      <c r="R149" s="98">
        <v>4843.3032343912237</v>
      </c>
      <c r="S149" s="98">
        <v>4587.8443684975682</v>
      </c>
      <c r="T149" s="98">
        <v>4277.0756773021649</v>
      </c>
      <c r="U149" s="98">
        <v>4043.1780271658668</v>
      </c>
      <c r="V149" s="98">
        <v>3627.3876314409654</v>
      </c>
      <c r="W149" s="98">
        <v>4138.9679124558634</v>
      </c>
      <c r="X149" s="98">
        <v>4122.1092405909767</v>
      </c>
      <c r="Y149" s="98">
        <v>3751.7987183661517</v>
      </c>
      <c r="DA149" s="63" t="s">
        <v>2383</v>
      </c>
    </row>
    <row r="150" spans="1:105" ht="12" customHeight="1" x14ac:dyDescent="0.25">
      <c r="A150" s="97" t="s">
        <v>123</v>
      </c>
      <c r="B150" s="98">
        <v>2331.068613751977</v>
      </c>
      <c r="C150" s="98">
        <v>2266.0642583101198</v>
      </c>
      <c r="D150" s="98">
        <v>2705.5967545187978</v>
      </c>
      <c r="E150" s="98">
        <v>3013.2642992472634</v>
      </c>
      <c r="F150" s="98">
        <v>0</v>
      </c>
      <c r="G150" s="98">
        <v>0</v>
      </c>
      <c r="H150" s="98">
        <v>3219.5918678678058</v>
      </c>
      <c r="I150" s="98">
        <v>3170.2026904444479</v>
      </c>
      <c r="J150" s="98">
        <v>3286.7149401607935</v>
      </c>
      <c r="K150" s="98">
        <v>3295.7999713467375</v>
      </c>
      <c r="L150" s="98">
        <v>3126.4225417328498</v>
      </c>
      <c r="M150" s="98">
        <v>3010.4576601294789</v>
      </c>
      <c r="N150" s="98">
        <v>2660.2946095193324</v>
      </c>
      <c r="O150" s="98">
        <v>2703.5916557120404</v>
      </c>
      <c r="P150" s="98">
        <v>2806.1465973621403</v>
      </c>
      <c r="Q150" s="98">
        <v>3121.1755243801981</v>
      </c>
      <c r="R150" s="98">
        <v>3235.11550314948</v>
      </c>
      <c r="S150" s="98">
        <v>3441.496577371714</v>
      </c>
      <c r="T150" s="98">
        <v>3122.9130869659061</v>
      </c>
      <c r="U150" s="98">
        <v>2681.3525257898937</v>
      </c>
      <c r="V150" s="98">
        <v>2331.0069165762075</v>
      </c>
      <c r="W150" s="98">
        <v>2759.2488016089746</v>
      </c>
      <c r="X150" s="98">
        <v>2765.2800840915552</v>
      </c>
      <c r="Y150" s="98">
        <v>2498.3221095703166</v>
      </c>
      <c r="DA150" s="63" t="s">
        <v>2384</v>
      </c>
    </row>
    <row r="151" spans="1:105" ht="12" customHeight="1" x14ac:dyDescent="0.25">
      <c r="A151" s="100" t="s">
        <v>50</v>
      </c>
      <c r="B151" s="101">
        <v>658.95222754921053</v>
      </c>
      <c r="C151" s="101">
        <v>623.17027839376919</v>
      </c>
      <c r="D151" s="101">
        <v>1154.2541135451975</v>
      </c>
      <c r="E151" s="101">
        <v>1482.8890147590471</v>
      </c>
      <c r="F151" s="101">
        <v>0</v>
      </c>
      <c r="G151" s="101">
        <v>0</v>
      </c>
      <c r="H151" s="101">
        <v>1401.523027872084</v>
      </c>
      <c r="I151" s="101">
        <v>1148.6787856244016</v>
      </c>
      <c r="J151" s="101">
        <v>1195.724051703332</v>
      </c>
      <c r="K151" s="101">
        <v>1193.1970633411661</v>
      </c>
      <c r="L151" s="101">
        <v>1002.4275205371785</v>
      </c>
      <c r="M151" s="101">
        <v>954.1325986158048</v>
      </c>
      <c r="N151" s="101">
        <v>580.16049685646431</v>
      </c>
      <c r="O151" s="101">
        <v>388.16767844021985</v>
      </c>
      <c r="P151" s="101">
        <v>401.91591057625197</v>
      </c>
      <c r="Q151" s="101">
        <v>1181.4080974811584</v>
      </c>
      <c r="R151" s="101">
        <v>1401.1856549126107</v>
      </c>
      <c r="S151" s="101">
        <v>1738.4752872326862</v>
      </c>
      <c r="T151" s="101">
        <v>1146.0099115565365</v>
      </c>
      <c r="U151" s="101">
        <v>390.43967814332541</v>
      </c>
      <c r="V151" s="101">
        <v>139.18463005610693</v>
      </c>
      <c r="W151" s="101">
        <v>329.05129795846392</v>
      </c>
      <c r="X151" s="101">
        <v>297.52658359349522</v>
      </c>
      <c r="Y151" s="101">
        <v>156.01234069617436</v>
      </c>
      <c r="DA151" s="131" t="s">
        <v>2385</v>
      </c>
    </row>
    <row r="152" spans="1:105" ht="12" customHeight="1" x14ac:dyDescent="0.25">
      <c r="A152" s="103" t="s">
        <v>52</v>
      </c>
      <c r="B152" s="104">
        <v>1672.1163862027663</v>
      </c>
      <c r="C152" s="104">
        <v>1642.8939799163506</v>
      </c>
      <c r="D152" s="104">
        <v>1551.3426409736003</v>
      </c>
      <c r="E152" s="104">
        <v>1530.3752844882163</v>
      </c>
      <c r="F152" s="104">
        <v>0</v>
      </c>
      <c r="G152" s="104">
        <v>0</v>
      </c>
      <c r="H152" s="104">
        <v>1818.0688399957216</v>
      </c>
      <c r="I152" s="104">
        <v>2021.5239048200472</v>
      </c>
      <c r="J152" s="104">
        <v>2090.9908884574611</v>
      </c>
      <c r="K152" s="104">
        <v>2102.6029080055714</v>
      </c>
      <c r="L152" s="104">
        <v>2123.9950211956711</v>
      </c>
      <c r="M152" s="104">
        <v>2056.325061513674</v>
      </c>
      <c r="N152" s="104">
        <v>2080.1341126628681</v>
      </c>
      <c r="O152" s="104">
        <v>2315.4239772718206</v>
      </c>
      <c r="P152" s="104">
        <v>2404.2306867858883</v>
      </c>
      <c r="Q152" s="104">
        <v>1939.7674268990402</v>
      </c>
      <c r="R152" s="104">
        <v>1833.929848236869</v>
      </c>
      <c r="S152" s="104">
        <v>1703.0212901390282</v>
      </c>
      <c r="T152" s="104">
        <v>1976.9031754093692</v>
      </c>
      <c r="U152" s="104">
        <v>2290.912847646568</v>
      </c>
      <c r="V152" s="104">
        <v>2191.8222865201001</v>
      </c>
      <c r="W152" s="104">
        <v>2430.1975036505114</v>
      </c>
      <c r="X152" s="104">
        <v>2467.75350049806</v>
      </c>
      <c r="Y152" s="104">
        <v>2342.3097688741423</v>
      </c>
      <c r="DA152" s="132" t="s">
        <v>2386</v>
      </c>
    </row>
    <row r="153" spans="1:105" ht="12" customHeight="1" x14ac:dyDescent="0.25">
      <c r="A153" s="106" t="s">
        <v>122</v>
      </c>
      <c r="B153" s="101">
        <v>4228.1320681737434</v>
      </c>
      <c r="C153" s="101">
        <v>3944.6558438315756</v>
      </c>
      <c r="D153" s="101">
        <v>4239.5440442174695</v>
      </c>
      <c r="E153" s="101">
        <v>4521.0565501924475</v>
      </c>
      <c r="F153" s="101">
        <v>0</v>
      </c>
      <c r="G153" s="101">
        <v>0</v>
      </c>
      <c r="H153" s="101">
        <v>4875.0075593419051</v>
      </c>
      <c r="I153" s="101">
        <v>5523.3587534818371</v>
      </c>
      <c r="J153" s="101">
        <v>5336.2944218890925</v>
      </c>
      <c r="K153" s="101">
        <v>5292.537166330002</v>
      </c>
      <c r="L153" s="101">
        <v>5261.2368450879867</v>
      </c>
      <c r="M153" s="101">
        <v>5295.3648072101423</v>
      </c>
      <c r="N153" s="101">
        <v>4988.685273920938</v>
      </c>
      <c r="O153" s="101">
        <v>4283.836009782005</v>
      </c>
      <c r="P153" s="101">
        <v>4240.8390025536983</v>
      </c>
      <c r="Q153" s="101">
        <v>4319.0801246962965</v>
      </c>
      <c r="R153" s="101">
        <v>4460.5326163519494</v>
      </c>
      <c r="S153" s="101">
        <v>4685.2031865138188</v>
      </c>
      <c r="T153" s="101">
        <v>4567.0506266982038</v>
      </c>
      <c r="U153" s="101">
        <v>4070.2956806880948</v>
      </c>
      <c r="V153" s="101">
        <v>4076.885957112454</v>
      </c>
      <c r="W153" s="101">
        <v>3886.2280112466706</v>
      </c>
      <c r="X153" s="101">
        <v>3747.1229844058998</v>
      </c>
      <c r="Y153" s="101">
        <v>3565.146269131244</v>
      </c>
      <c r="DA153" s="131" t="s">
        <v>2387</v>
      </c>
    </row>
    <row r="154" spans="1:105" ht="12" customHeight="1" x14ac:dyDescent="0.25">
      <c r="A154" s="107" t="s">
        <v>121</v>
      </c>
      <c r="B154" s="104">
        <v>2306.0123618164016</v>
      </c>
      <c r="C154" s="104">
        <v>2119.6759094424901</v>
      </c>
      <c r="D154" s="104">
        <v>2409.5622987067159</v>
      </c>
      <c r="E154" s="104">
        <v>2677.477380997133</v>
      </c>
      <c r="F154" s="104">
        <v>2779.6486453409502</v>
      </c>
      <c r="G154" s="104">
        <v>3120.8189825305817</v>
      </c>
      <c r="H154" s="104">
        <v>3048.9519460284969</v>
      </c>
      <c r="I154" s="104">
        <v>3317.8407273377989</v>
      </c>
      <c r="J154" s="104">
        <v>3169.4441982834646</v>
      </c>
      <c r="K154" s="104">
        <v>3161.6658291941349</v>
      </c>
      <c r="L154" s="104">
        <v>3074.135827356673</v>
      </c>
      <c r="M154" s="104">
        <v>3092.030923090269</v>
      </c>
      <c r="N154" s="104">
        <v>2789.8495879605298</v>
      </c>
      <c r="O154" s="104">
        <v>2343.6373783108138</v>
      </c>
      <c r="P154" s="104">
        <v>2273.8791027159145</v>
      </c>
      <c r="Q154" s="104">
        <v>2415.6993566015653</v>
      </c>
      <c r="R154" s="104">
        <v>2545.3741471851795</v>
      </c>
      <c r="S154" s="104">
        <v>2742.1616542938632</v>
      </c>
      <c r="T154" s="104">
        <v>2623.7093547094983</v>
      </c>
      <c r="U154" s="104">
        <v>2548.0567766043255</v>
      </c>
      <c r="V154" s="104">
        <v>2612.4552430827371</v>
      </c>
      <c r="W154" s="104">
        <v>2580.8736827041412</v>
      </c>
      <c r="X154" s="104">
        <v>2480.4326366040177</v>
      </c>
      <c r="Y154" s="104">
        <v>2331.1692061572689</v>
      </c>
      <c r="DA154" s="132" t="s">
        <v>2388</v>
      </c>
    </row>
    <row r="155" spans="1:105" ht="12" customHeight="1" x14ac:dyDescent="0.25">
      <c r="A155" s="108" t="s">
        <v>53</v>
      </c>
      <c r="B155" s="98">
        <v>608.56509703009124</v>
      </c>
      <c r="C155" s="98">
        <v>512.3933646652207</v>
      </c>
      <c r="D155" s="98">
        <v>808.88890925007991</v>
      </c>
      <c r="E155" s="98">
        <v>1078.7448149396571</v>
      </c>
      <c r="F155" s="98">
        <v>1076.7993768894464</v>
      </c>
      <c r="G155" s="98">
        <v>1396.3418078000423</v>
      </c>
      <c r="H155" s="98">
        <v>1259.3363638448993</v>
      </c>
      <c r="I155" s="98">
        <v>1175.6344154064395</v>
      </c>
      <c r="J155" s="98">
        <v>1083.8389422604901</v>
      </c>
      <c r="K155" s="98">
        <v>1078.6621253134801</v>
      </c>
      <c r="L155" s="98">
        <v>947.73920368781285</v>
      </c>
      <c r="M155" s="98">
        <v>962.18349601149487</v>
      </c>
      <c r="N155" s="98">
        <v>652.85541909466838</v>
      </c>
      <c r="O155" s="98">
        <v>156.32981130395157</v>
      </c>
      <c r="P155" s="98">
        <v>68.074196609416688</v>
      </c>
      <c r="Q155" s="98">
        <v>189.5705072056443</v>
      </c>
      <c r="R155" s="98">
        <v>279.39745036511971</v>
      </c>
      <c r="S155" s="98">
        <v>465.4920762344214</v>
      </c>
      <c r="T155" s="98">
        <v>346.72635995795832</v>
      </c>
      <c r="U155" s="98">
        <v>268.92527500059396</v>
      </c>
      <c r="V155" s="98">
        <v>341.25441552024478</v>
      </c>
      <c r="W155" s="98">
        <v>255.66958819391411</v>
      </c>
      <c r="X155" s="98">
        <v>197.90741497406941</v>
      </c>
      <c r="Y155" s="98">
        <v>77.822874247648599</v>
      </c>
      <c r="DA155" s="63" t="s">
        <v>2389</v>
      </c>
    </row>
    <row r="156" spans="1:105" ht="12" customHeight="1" x14ac:dyDescent="0.25">
      <c r="A156" s="108" t="s">
        <v>52</v>
      </c>
      <c r="B156" s="98">
        <v>1697.4472647863104</v>
      </c>
      <c r="C156" s="98">
        <v>1607.2825447772698</v>
      </c>
      <c r="D156" s="98">
        <v>1600.6733894566362</v>
      </c>
      <c r="E156" s="98">
        <v>1598.7325660574763</v>
      </c>
      <c r="F156" s="98">
        <v>1702.8492684515036</v>
      </c>
      <c r="G156" s="98">
        <v>1724.4771747305392</v>
      </c>
      <c r="H156" s="98">
        <v>1789.6155821835973</v>
      </c>
      <c r="I156" s="98">
        <v>2142.2063119313593</v>
      </c>
      <c r="J156" s="98">
        <v>2085.605256022975</v>
      </c>
      <c r="K156" s="98">
        <v>2083.0037038806549</v>
      </c>
      <c r="L156" s="98">
        <v>2126.3966236688607</v>
      </c>
      <c r="M156" s="98">
        <v>2129.8474270787733</v>
      </c>
      <c r="N156" s="98">
        <v>2136.9941688658614</v>
      </c>
      <c r="O156" s="98">
        <v>2187.3075670068624</v>
      </c>
      <c r="P156" s="98">
        <v>2205.804906106498</v>
      </c>
      <c r="Q156" s="98">
        <v>2226.1288493959214</v>
      </c>
      <c r="R156" s="98">
        <v>2265.9766968200597</v>
      </c>
      <c r="S156" s="98">
        <v>2276.6695780594418</v>
      </c>
      <c r="T156" s="98">
        <v>2276.9829947515395</v>
      </c>
      <c r="U156" s="98">
        <v>2279.131501603732</v>
      </c>
      <c r="V156" s="98">
        <v>2271.2008275624921</v>
      </c>
      <c r="W156" s="98">
        <v>2325.2040945102272</v>
      </c>
      <c r="X156" s="98">
        <v>2282.5252216299477</v>
      </c>
      <c r="Y156" s="98">
        <v>2253.3463319096204</v>
      </c>
      <c r="DA156" s="63" t="s">
        <v>2390</v>
      </c>
    </row>
    <row r="157" spans="1:105" ht="12" customHeight="1" x14ac:dyDescent="0.25">
      <c r="A157" s="121" t="s">
        <v>54</v>
      </c>
      <c r="B157" s="122">
        <v>1132.2739626953883</v>
      </c>
      <c r="C157" s="122">
        <v>1174.2324788429978</v>
      </c>
      <c r="D157" s="122">
        <v>1173.646195113294</v>
      </c>
      <c r="E157" s="122">
        <v>1183.9235864379518</v>
      </c>
      <c r="F157" s="122">
        <v>1211.668933147967</v>
      </c>
      <c r="G157" s="122">
        <v>1162.2064793315803</v>
      </c>
      <c r="H157" s="122">
        <v>1067.6138215004762</v>
      </c>
      <c r="I157" s="122">
        <v>1051.9421377849619</v>
      </c>
      <c r="J157" s="122">
        <v>962.13262449116519</v>
      </c>
      <c r="K157" s="122">
        <v>953.42752928682307</v>
      </c>
      <c r="L157" s="122">
        <v>921.77719115054356</v>
      </c>
      <c r="M157" s="122">
        <v>972.49606321535475</v>
      </c>
      <c r="N157" s="122">
        <v>866.69260816562962</v>
      </c>
      <c r="O157" s="122">
        <v>887.78982351363879</v>
      </c>
      <c r="P157" s="122">
        <v>949.00796743181945</v>
      </c>
      <c r="Q157" s="122">
        <v>919.98112350307622</v>
      </c>
      <c r="R157" s="122">
        <v>910.39154549935176</v>
      </c>
      <c r="S157" s="122">
        <v>940.50817534489238</v>
      </c>
      <c r="T157" s="122">
        <v>872.93846926762944</v>
      </c>
      <c r="U157" s="122">
        <v>995.78873768995732</v>
      </c>
      <c r="V157" s="122">
        <v>1001.6422766587399</v>
      </c>
      <c r="W157" s="122">
        <v>985.9950975460124</v>
      </c>
      <c r="X157" s="122">
        <v>912.95466622486299</v>
      </c>
      <c r="Y157" s="122">
        <v>823.98210696304272</v>
      </c>
      <c r="DA157" s="130" t="s">
        <v>2391</v>
      </c>
    </row>
    <row r="158" spans="1:105" ht="12" customHeight="1" x14ac:dyDescent="0.25">
      <c r="A158" s="97" t="s">
        <v>50</v>
      </c>
      <c r="B158" s="98">
        <v>1243.7378162272662</v>
      </c>
      <c r="C158" s="98">
        <v>1262.9100135289916</v>
      </c>
      <c r="D158" s="98">
        <v>1264.3052613660675</v>
      </c>
      <c r="E158" s="98">
        <v>1313.8995662551843</v>
      </c>
      <c r="F158" s="98">
        <v>1341.15984863072</v>
      </c>
      <c r="G158" s="98">
        <v>1286.9457784952203</v>
      </c>
      <c r="H158" s="98">
        <v>1155.8010144738043</v>
      </c>
      <c r="I158" s="98">
        <v>1168.7100346077755</v>
      </c>
      <c r="J158" s="98">
        <v>1058.2990084854084</v>
      </c>
      <c r="K158" s="98">
        <v>1043.1748107506332</v>
      </c>
      <c r="L158" s="98">
        <v>1017.2388142277719</v>
      </c>
      <c r="M158" s="98">
        <v>1043.6447159061754</v>
      </c>
      <c r="N158" s="98">
        <v>992.0811003755947</v>
      </c>
      <c r="O158" s="98">
        <v>1003.4143511037861</v>
      </c>
      <c r="P158" s="98">
        <v>1012.9615955063441</v>
      </c>
      <c r="Q158" s="98">
        <v>1037.1638835672914</v>
      </c>
      <c r="R158" s="98">
        <v>1043.5306422331489</v>
      </c>
      <c r="S158" s="98">
        <v>1056.3764521198807</v>
      </c>
      <c r="T158" s="98">
        <v>1071.2230430607647</v>
      </c>
      <c r="U158" s="98">
        <v>1159.0674271081709</v>
      </c>
      <c r="V158" s="98">
        <v>1079.0759034471248</v>
      </c>
      <c r="W158" s="98">
        <v>1105.8540675125987</v>
      </c>
      <c r="X158" s="98">
        <v>1024.7588712147917</v>
      </c>
      <c r="Y158" s="98">
        <v>978.3135686985089</v>
      </c>
      <c r="DA158" s="63" t="s">
        <v>2392</v>
      </c>
    </row>
    <row r="159" spans="1:105" ht="12" customHeight="1" x14ac:dyDescent="0.25">
      <c r="A159" s="109" t="s">
        <v>120</v>
      </c>
      <c r="B159" s="33">
        <v>850.25698387979389</v>
      </c>
      <c r="C159" s="33">
        <v>987.49805484076126</v>
      </c>
      <c r="D159" s="33">
        <v>1007.1295428122813</v>
      </c>
      <c r="E159" s="33">
        <v>956.11622396258724</v>
      </c>
      <c r="F159" s="33">
        <v>998.09300761147767</v>
      </c>
      <c r="G159" s="33">
        <v>960.45770930164156</v>
      </c>
      <c r="H159" s="33">
        <v>912.12054101646993</v>
      </c>
      <c r="I159" s="33">
        <v>831.09039682935258</v>
      </c>
      <c r="J159" s="33">
        <v>773.72707008987834</v>
      </c>
      <c r="K159" s="33">
        <v>800.64685001214139</v>
      </c>
      <c r="L159" s="33">
        <v>762.9089142030972</v>
      </c>
      <c r="M159" s="33">
        <v>852.04497723547036</v>
      </c>
      <c r="N159" s="33">
        <v>641.16964531123585</v>
      </c>
      <c r="O159" s="33">
        <v>698.51055541993378</v>
      </c>
      <c r="P159" s="33">
        <v>853.63227855864955</v>
      </c>
      <c r="Q159" s="33">
        <v>750.57444845133898</v>
      </c>
      <c r="R159" s="33">
        <v>729.07659812632323</v>
      </c>
      <c r="S159" s="33">
        <v>795.06350270615269</v>
      </c>
      <c r="T159" s="33">
        <v>655.13281804466806</v>
      </c>
      <c r="U159" s="33">
        <v>809.33677392457037</v>
      </c>
      <c r="V159" s="33">
        <v>913.52664500494905</v>
      </c>
      <c r="W159" s="33">
        <v>849.20311705926406</v>
      </c>
      <c r="X159" s="33">
        <v>778.79366723870623</v>
      </c>
      <c r="Y159" s="33">
        <v>615.5501145199097</v>
      </c>
      <c r="DA159" s="60" t="s">
        <v>2393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13043.554828896076</v>
      </c>
      <c r="C161" s="117">
        <f t="shared" si="54"/>
        <v>11809.95657322224</v>
      </c>
      <c r="D161" s="117">
        <f t="shared" si="54"/>
        <v>12194.93490133428</v>
      </c>
      <c r="E161" s="117">
        <f t="shared" si="54"/>
        <v>12410.495276033347</v>
      </c>
      <c r="F161" s="117">
        <f t="shared" si="54"/>
        <v>11357.974060661798</v>
      </c>
      <c r="G161" s="117">
        <f t="shared" si="54"/>
        <v>10682.227796980831</v>
      </c>
      <c r="H161" s="117">
        <f t="shared" si="54"/>
        <v>10932.955242057429</v>
      </c>
      <c r="I161" s="117">
        <f t="shared" si="54"/>
        <v>12066.525747091891</v>
      </c>
      <c r="J161" s="117">
        <f t="shared" si="54"/>
        <v>10834.42108305064</v>
      </c>
      <c r="K161" s="117">
        <f t="shared" si="54"/>
        <v>10243.849384687157</v>
      </c>
      <c r="L161" s="117">
        <f t="shared" si="54"/>
        <v>10007.555138359165</v>
      </c>
      <c r="M161" s="117">
        <f t="shared" si="54"/>
        <v>9703.7214267422696</v>
      </c>
      <c r="N161" s="117">
        <f t="shared" si="54"/>
        <v>7593.4675190199805</v>
      </c>
      <c r="O161" s="117">
        <f t="shared" si="54"/>
        <v>5805.3258983417199</v>
      </c>
      <c r="P161" s="117">
        <f t="shared" si="54"/>
        <v>6425.5334424418179</v>
      </c>
      <c r="Q161" s="117">
        <f t="shared" si="54"/>
        <v>8193.858440454027</v>
      </c>
      <c r="R161" s="117">
        <f t="shared" ref="R161:V161" si="55">R162+R164+R166+R175</f>
        <v>8436.7412595478363</v>
      </c>
      <c r="S161" s="117">
        <f t="shared" si="55"/>
        <v>9121.4919125978304</v>
      </c>
      <c r="T161" s="117">
        <f t="shared" si="55"/>
        <v>8475.9467908299011</v>
      </c>
      <c r="U161" s="117">
        <f t="shared" si="55"/>
        <v>9379.7029307295034</v>
      </c>
      <c r="V161" s="117">
        <f t="shared" si="55"/>
        <v>9496.2405815510465</v>
      </c>
      <c r="W161" s="117">
        <f t="shared" ref="W161:Y161" si="56">W162+W164+W166+W175</f>
        <v>9057.61964697238</v>
      </c>
      <c r="X161" s="117">
        <f t="shared" si="56"/>
        <v>9422.547397340606</v>
      </c>
      <c r="Y161" s="117">
        <f t="shared" si="56"/>
        <v>7707.9960444430726</v>
      </c>
      <c r="DA161" s="129" t="s">
        <v>2394</v>
      </c>
    </row>
    <row r="162" spans="1:105" ht="12.95" customHeight="1" x14ac:dyDescent="0.25">
      <c r="A162" s="121" t="s">
        <v>57</v>
      </c>
      <c r="B162" s="122">
        <f t="shared" ref="B162:Y162" si="57">B163</f>
        <v>5961.1909605693154</v>
      </c>
      <c r="C162" s="122">
        <f t="shared" si="57"/>
        <v>5971.1930160223528</v>
      </c>
      <c r="D162" s="122">
        <f t="shared" si="57"/>
        <v>6446.2604897973888</v>
      </c>
      <c r="E162" s="122">
        <f t="shared" si="57"/>
        <v>6343.7886942456944</v>
      </c>
      <c r="F162" s="122">
        <f t="shared" si="57"/>
        <v>5643.4855747935553</v>
      </c>
      <c r="G162" s="122">
        <f t="shared" si="57"/>
        <v>4627.8053511523894</v>
      </c>
      <c r="H162" s="122">
        <f t="shared" si="57"/>
        <v>4762.9149947691567</v>
      </c>
      <c r="I162" s="122">
        <f t="shared" si="57"/>
        <v>5519.863193910609</v>
      </c>
      <c r="J162" s="122">
        <f t="shared" si="57"/>
        <v>4477.0005928205474</v>
      </c>
      <c r="K162" s="122">
        <f t="shared" si="57"/>
        <v>4066.1054985387541</v>
      </c>
      <c r="L162" s="122">
        <f t="shared" si="57"/>
        <v>3788.7529242556971</v>
      </c>
      <c r="M162" s="122">
        <f t="shared" si="57"/>
        <v>3731.8598170594669</v>
      </c>
      <c r="N162" s="122">
        <f t="shared" si="57"/>
        <v>1726.8426228049732</v>
      </c>
      <c r="O162" s="122">
        <f t="shared" si="57"/>
        <v>766.97787903966332</v>
      </c>
      <c r="P162" s="122">
        <f t="shared" si="57"/>
        <v>1669.9469419542067</v>
      </c>
      <c r="Q162" s="122">
        <f t="shared" si="57"/>
        <v>3315.1663886347878</v>
      </c>
      <c r="R162" s="122">
        <f t="shared" si="57"/>
        <v>3301.9411423297283</v>
      </c>
      <c r="S162" s="122">
        <f t="shared" si="57"/>
        <v>3843.3727494268906</v>
      </c>
      <c r="T162" s="122">
        <f t="shared" si="57"/>
        <v>3288.5405273309702</v>
      </c>
      <c r="U162" s="122">
        <f t="shared" si="57"/>
        <v>4087.4090208412949</v>
      </c>
      <c r="V162" s="122">
        <f t="shared" si="57"/>
        <v>4163.3920703729791</v>
      </c>
      <c r="W162" s="122">
        <f t="shared" si="57"/>
        <v>3845.9164615724017</v>
      </c>
      <c r="X162" s="122">
        <f t="shared" si="57"/>
        <v>4413.8417341547483</v>
      </c>
      <c r="Y162" s="122">
        <f t="shared" si="57"/>
        <v>2811.0193254148521</v>
      </c>
      <c r="DA162" s="130" t="s">
        <v>2395</v>
      </c>
    </row>
    <row r="163" spans="1:105" ht="12" customHeight="1" x14ac:dyDescent="0.25">
      <c r="A163" s="97" t="s">
        <v>53</v>
      </c>
      <c r="B163" s="33">
        <v>5961.1909605693154</v>
      </c>
      <c r="C163" s="33">
        <v>5971.1930160223528</v>
      </c>
      <c r="D163" s="33">
        <v>6446.2604897973888</v>
      </c>
      <c r="E163" s="33">
        <v>6343.7886942456944</v>
      </c>
      <c r="F163" s="33">
        <v>5643.4855747935553</v>
      </c>
      <c r="G163" s="33">
        <v>4627.8053511523894</v>
      </c>
      <c r="H163" s="33">
        <v>4762.9149947691567</v>
      </c>
      <c r="I163" s="33">
        <v>5519.863193910609</v>
      </c>
      <c r="J163" s="33">
        <v>4477.0005928205474</v>
      </c>
      <c r="K163" s="33">
        <v>4066.1054985387541</v>
      </c>
      <c r="L163" s="33">
        <v>3788.7529242556971</v>
      </c>
      <c r="M163" s="33">
        <v>3731.8598170594669</v>
      </c>
      <c r="N163" s="33">
        <v>1726.8426228049732</v>
      </c>
      <c r="O163" s="33">
        <v>766.97787903966332</v>
      </c>
      <c r="P163" s="33">
        <v>1669.9469419542067</v>
      </c>
      <c r="Q163" s="33">
        <v>3315.1663886347878</v>
      </c>
      <c r="R163" s="33">
        <v>3301.9411423297283</v>
      </c>
      <c r="S163" s="33">
        <v>3843.3727494268906</v>
      </c>
      <c r="T163" s="33">
        <v>3288.5405273309702</v>
      </c>
      <c r="U163" s="33">
        <v>4087.4090208412949</v>
      </c>
      <c r="V163" s="33">
        <v>4163.3920703729791</v>
      </c>
      <c r="W163" s="33">
        <v>3845.9164615724017</v>
      </c>
      <c r="X163" s="33">
        <v>4413.8417341547483</v>
      </c>
      <c r="Y163" s="33">
        <v>2811.0193254148521</v>
      </c>
      <c r="DA163" s="60" t="s">
        <v>2396</v>
      </c>
    </row>
    <row r="164" spans="1:105" ht="12.95" customHeight="1" x14ac:dyDescent="0.25">
      <c r="A164" s="121" t="s">
        <v>92</v>
      </c>
      <c r="B164" s="122">
        <f t="shared" ref="B164:Y164" si="58">B165</f>
        <v>3474.9356498619113</v>
      </c>
      <c r="C164" s="122">
        <f t="shared" si="58"/>
        <v>2380.7324086672265</v>
      </c>
      <c r="D164" s="122">
        <f t="shared" si="58"/>
        <v>2023.7878633888688</v>
      </c>
      <c r="E164" s="122">
        <f t="shared" si="58"/>
        <v>2079.2431593590782</v>
      </c>
      <c r="F164" s="122">
        <f t="shared" si="58"/>
        <v>1609.199169724257</v>
      </c>
      <c r="G164" s="122">
        <f t="shared" si="58"/>
        <v>1656.170875504575</v>
      </c>
      <c r="H164" s="122">
        <f t="shared" si="58"/>
        <v>1922.4656254329921</v>
      </c>
      <c r="I164" s="122">
        <f t="shared" si="58"/>
        <v>2050.7348831865934</v>
      </c>
      <c r="J164" s="122">
        <f t="shared" si="58"/>
        <v>2078.9664477815045</v>
      </c>
      <c r="K164" s="122">
        <f t="shared" si="58"/>
        <v>1913.1458092421058</v>
      </c>
      <c r="L164" s="122">
        <f t="shared" si="58"/>
        <v>2071.2542531576037</v>
      </c>
      <c r="M164" s="122">
        <f t="shared" si="58"/>
        <v>1771.8936393273209</v>
      </c>
      <c r="N164" s="122">
        <f t="shared" si="58"/>
        <v>2087.562945167369</v>
      </c>
      <c r="O164" s="122">
        <f t="shared" si="58"/>
        <v>1655.0823320586826</v>
      </c>
      <c r="P164" s="122">
        <f t="shared" si="58"/>
        <v>1370.7474993278952</v>
      </c>
      <c r="Q164" s="122">
        <f t="shared" si="58"/>
        <v>1409.8456875439983</v>
      </c>
      <c r="R164" s="122">
        <f t="shared" si="58"/>
        <v>1557.8250724465147</v>
      </c>
      <c r="S164" s="122">
        <f t="shared" si="58"/>
        <v>1466.2104587505917</v>
      </c>
      <c r="T164" s="122">
        <f t="shared" si="58"/>
        <v>1556.2988745637979</v>
      </c>
      <c r="U164" s="122">
        <f t="shared" si="58"/>
        <v>1640.2748807043704</v>
      </c>
      <c r="V164" s="122">
        <f t="shared" si="58"/>
        <v>1652.932529777645</v>
      </c>
      <c r="W164" s="122">
        <f t="shared" si="58"/>
        <v>1544.0889729574944</v>
      </c>
      <c r="X164" s="122">
        <f t="shared" si="58"/>
        <v>1518.4270530408201</v>
      </c>
      <c r="Y164" s="122">
        <f t="shared" si="58"/>
        <v>1649.8710663093073</v>
      </c>
      <c r="DA164" s="130" t="s">
        <v>2397</v>
      </c>
    </row>
    <row r="165" spans="1:105" ht="12" customHeight="1" x14ac:dyDescent="0.25">
      <c r="A165" s="97" t="s">
        <v>53</v>
      </c>
      <c r="B165" s="98">
        <f>IF(RES_hhdet_fec!B165=0,0,RES_hhdet_fec!B165*1000*11630/RES_hhdet_num!B161)</f>
        <v>3474.9356498619113</v>
      </c>
      <c r="C165" s="98">
        <f>IF(RES_hhdet_fec!C165=0,0,RES_hhdet_fec!C165*1000*11630/RES_hhdet_num!C161)</f>
        <v>2380.7324086672265</v>
      </c>
      <c r="D165" s="98">
        <f>IF(RES_hhdet_fec!D165=0,0,RES_hhdet_fec!D165*1000*11630/RES_hhdet_num!D161)</f>
        <v>2023.7878633888688</v>
      </c>
      <c r="E165" s="98">
        <f>IF(RES_hhdet_fec!E165=0,0,RES_hhdet_fec!E165*1000*11630/RES_hhdet_num!E161)</f>
        <v>2079.2431593590782</v>
      </c>
      <c r="F165" s="98">
        <f>IF(RES_hhdet_fec!F165=0,0,RES_hhdet_fec!F165*1000*11630/RES_hhdet_num!F161)</f>
        <v>1609.199169724257</v>
      </c>
      <c r="G165" s="98">
        <f>IF(RES_hhdet_fec!G165=0,0,RES_hhdet_fec!G165*1000*11630/RES_hhdet_num!G161)</f>
        <v>1656.170875504575</v>
      </c>
      <c r="H165" s="98">
        <f>IF(RES_hhdet_fec!H165=0,0,RES_hhdet_fec!H165*1000*11630/RES_hhdet_num!H161)</f>
        <v>1922.4656254329921</v>
      </c>
      <c r="I165" s="98">
        <f>IF(RES_hhdet_fec!I165=0,0,RES_hhdet_fec!I165*1000*11630/RES_hhdet_num!I161)</f>
        <v>2050.7348831865934</v>
      </c>
      <c r="J165" s="98">
        <f>IF(RES_hhdet_fec!J165=0,0,RES_hhdet_fec!J165*1000*11630/RES_hhdet_num!J161)</f>
        <v>2078.9664477815045</v>
      </c>
      <c r="K165" s="98">
        <f>IF(RES_hhdet_fec!K165=0,0,RES_hhdet_fec!K165*1000*11630/RES_hhdet_num!K161)</f>
        <v>1913.1458092421058</v>
      </c>
      <c r="L165" s="98">
        <f>IF(RES_hhdet_fec!L165=0,0,RES_hhdet_fec!L165*1000*11630/RES_hhdet_num!L161)</f>
        <v>2071.2542531576037</v>
      </c>
      <c r="M165" s="98">
        <f>IF(RES_hhdet_fec!M165=0,0,RES_hhdet_fec!M165*1000*11630/RES_hhdet_num!M161)</f>
        <v>1771.8936393273209</v>
      </c>
      <c r="N165" s="98">
        <f>IF(RES_hhdet_fec!N165=0,0,RES_hhdet_fec!N165*1000*11630/RES_hhdet_num!N161)</f>
        <v>2087.562945167369</v>
      </c>
      <c r="O165" s="98">
        <f>IF(RES_hhdet_fec!O165=0,0,RES_hhdet_fec!O165*1000*11630/RES_hhdet_num!O161)</f>
        <v>1655.0823320586826</v>
      </c>
      <c r="P165" s="98">
        <f>IF(RES_hhdet_fec!P165=0,0,RES_hhdet_fec!P165*1000*11630/RES_hhdet_num!P161)</f>
        <v>1370.7474993278952</v>
      </c>
      <c r="Q165" s="98">
        <f>IF(RES_hhdet_fec!Q165=0,0,RES_hhdet_fec!Q165*1000*11630/RES_hhdet_num!Q161)</f>
        <v>1409.8456875439983</v>
      </c>
      <c r="R165" s="98">
        <f>IF(RES_hhdet_fec!R165=0,0,RES_hhdet_fec!R165*1000*11630/RES_hhdet_num!R161)</f>
        <v>1557.8250724465147</v>
      </c>
      <c r="S165" s="98">
        <f>IF(RES_hhdet_fec!S165=0,0,RES_hhdet_fec!S165*1000*11630/RES_hhdet_num!S161)</f>
        <v>1466.2104587505917</v>
      </c>
      <c r="T165" s="98">
        <f>IF(RES_hhdet_fec!T165=0,0,RES_hhdet_fec!T165*1000*11630/RES_hhdet_num!T161)</f>
        <v>1556.2988745637979</v>
      </c>
      <c r="U165" s="98">
        <f>IF(RES_hhdet_fec!U165=0,0,RES_hhdet_fec!U165*1000*11630/RES_hhdet_num!U161)</f>
        <v>1640.2748807043704</v>
      </c>
      <c r="V165" s="98">
        <f>IF(RES_hhdet_fec!V165=0,0,RES_hhdet_fec!V165*1000*11630/RES_hhdet_num!V161)</f>
        <v>1652.932529777645</v>
      </c>
      <c r="W165" s="98">
        <f>IF(RES_hhdet_fec!W165=0,0,RES_hhdet_fec!W165*1000*11630/RES_hhdet_num!W161)</f>
        <v>1544.0889729574944</v>
      </c>
      <c r="X165" s="98">
        <f>IF(RES_hhdet_fec!X165=0,0,RES_hhdet_fec!X165*1000*11630/RES_hhdet_num!X161)</f>
        <v>1518.4270530408201</v>
      </c>
      <c r="Y165" s="98">
        <f>IF(RES_hhdet_fec!Y165=0,0,RES_hhdet_fec!Y165*1000*11630/RES_hhdet_num!Y161)</f>
        <v>1649.8710663093073</v>
      </c>
      <c r="DA165" s="63" t="s">
        <v>2398</v>
      </c>
    </row>
    <row r="166" spans="1:105" ht="12" customHeight="1" x14ac:dyDescent="0.25">
      <c r="A166" s="121" t="s">
        <v>55</v>
      </c>
      <c r="B166" s="122">
        <v>2475.6298269817689</v>
      </c>
      <c r="C166" s="122">
        <v>2286.1404849779142</v>
      </c>
      <c r="D166" s="122">
        <v>2552.4516020988794</v>
      </c>
      <c r="E166" s="122">
        <v>2804.7008297994671</v>
      </c>
      <c r="F166" s="122">
        <v>2894.4313273066205</v>
      </c>
      <c r="G166" s="122">
        <v>3235.7840693096377</v>
      </c>
      <c r="H166" s="122">
        <v>3181.6564779164255</v>
      </c>
      <c r="I166" s="122">
        <v>3449.7593188097708</v>
      </c>
      <c r="J166" s="122">
        <v>3320.217342507834</v>
      </c>
      <c r="K166" s="122">
        <v>3308.0736380910148</v>
      </c>
      <c r="L166" s="122">
        <v>3220.6410943118153</v>
      </c>
      <c r="M166" s="122">
        <v>3223.7017384098563</v>
      </c>
      <c r="N166" s="122">
        <v>2910.6806395960771</v>
      </c>
      <c r="O166" s="122">
        <v>2496.3345029814914</v>
      </c>
      <c r="P166" s="122">
        <v>2439.9243857000592</v>
      </c>
      <c r="Q166" s="122">
        <v>2556.2253340163211</v>
      </c>
      <c r="R166" s="122">
        <v>2670.6069604728177</v>
      </c>
      <c r="S166" s="122">
        <v>2863.3095753312355</v>
      </c>
      <c r="T166" s="122">
        <v>2736.9483694807182</v>
      </c>
      <c r="U166" s="122">
        <v>2640.3789870911392</v>
      </c>
      <c r="V166" s="122">
        <v>2671.0737118388356</v>
      </c>
      <c r="W166" s="122">
        <v>2678.9821669475559</v>
      </c>
      <c r="X166" s="122">
        <v>2577.4312937647087</v>
      </c>
      <c r="Y166" s="122">
        <v>2426.3469927399728</v>
      </c>
      <c r="DA166" s="130" t="s">
        <v>2399</v>
      </c>
    </row>
    <row r="167" spans="1:105" ht="12" customHeight="1" x14ac:dyDescent="0.25">
      <c r="A167" s="97" t="s">
        <v>124</v>
      </c>
      <c r="B167" s="98">
        <v>4681.3734876852286</v>
      </c>
      <c r="C167" s="98">
        <v>4529.5804026918067</v>
      </c>
      <c r="D167" s="98">
        <v>4796.1237687237435</v>
      </c>
      <c r="E167" s="98">
        <v>5026.9958423740409</v>
      </c>
      <c r="F167" s="98">
        <v>5119.7642341812825</v>
      </c>
      <c r="G167" s="98">
        <v>5548.3202590507699</v>
      </c>
      <c r="H167" s="98">
        <v>5581.894868483726</v>
      </c>
      <c r="I167" s="98">
        <v>5768.9388143200513</v>
      </c>
      <c r="J167" s="98">
        <v>5968.0357616404917</v>
      </c>
      <c r="K167" s="98">
        <v>5959.7806748168614</v>
      </c>
      <c r="L167" s="98">
        <v>5794.6260357470392</v>
      </c>
      <c r="M167" s="98">
        <v>5534.199553757815</v>
      </c>
      <c r="N167" s="98">
        <v>5137.0522462833478</v>
      </c>
      <c r="O167" s="98">
        <v>5304.3313844816439</v>
      </c>
      <c r="P167" s="98">
        <v>5260.697009569496</v>
      </c>
      <c r="Q167" s="98">
        <v>4988.189805791133</v>
      </c>
      <c r="R167" s="98">
        <v>4821.1287907871638</v>
      </c>
      <c r="S167" s="98">
        <v>4726.3688001202072</v>
      </c>
      <c r="T167" s="98">
        <v>4521.5808373785067</v>
      </c>
      <c r="U167" s="98">
        <v>4178.4231358634761</v>
      </c>
      <c r="V167" s="98">
        <v>3679.4220193506299</v>
      </c>
      <c r="W167" s="98">
        <v>4151.4497054991743</v>
      </c>
      <c r="X167" s="98">
        <v>4111.7076344427996</v>
      </c>
      <c r="Y167" s="98">
        <v>3738.1580160907702</v>
      </c>
      <c r="DA167" s="63" t="s">
        <v>2400</v>
      </c>
    </row>
    <row r="168" spans="1:105" ht="12" customHeight="1" x14ac:dyDescent="0.25">
      <c r="A168" s="97" t="s">
        <v>123</v>
      </c>
      <c r="B168" s="98">
        <v>2331.068613751977</v>
      </c>
      <c r="C168" s="98">
        <v>2256.707476473563</v>
      </c>
      <c r="D168" s="98">
        <v>2686.1662086294837</v>
      </c>
      <c r="E168" s="98">
        <v>2984.9887342128814</v>
      </c>
      <c r="F168" s="98">
        <v>2949.5098406391726</v>
      </c>
      <c r="G168" s="98">
        <v>3346.2097143600467</v>
      </c>
      <c r="H168" s="98">
        <v>3252.6566370026917</v>
      </c>
      <c r="I168" s="98">
        <v>3193.9606666169366</v>
      </c>
      <c r="J168" s="98">
        <v>3316.0365887177827</v>
      </c>
      <c r="K168" s="98">
        <v>3324.3600827658584</v>
      </c>
      <c r="L168" s="98">
        <v>3159.8397455332615</v>
      </c>
      <c r="M168" s="98">
        <v>3047.6738255041732</v>
      </c>
      <c r="N168" s="98">
        <v>2696.3861037653528</v>
      </c>
      <c r="O168" s="98">
        <v>2716.4645266218145</v>
      </c>
      <c r="P168" s="98">
        <v>2806.9331706617959</v>
      </c>
      <c r="Q168" s="98">
        <v>3110.8314005789803</v>
      </c>
      <c r="R168" s="98">
        <v>3224.6783038523577</v>
      </c>
      <c r="S168" s="98">
        <v>3423.9760004721124</v>
      </c>
      <c r="T168" s="98">
        <v>3116.0193743938676</v>
      </c>
      <c r="U168" s="98">
        <v>2680.1603881313736</v>
      </c>
      <c r="V168" s="98">
        <v>2347.8312650255784</v>
      </c>
      <c r="W168" s="98">
        <v>2776.4869117175222</v>
      </c>
      <c r="X168" s="98">
        <v>2770.9554346147725</v>
      </c>
      <c r="Y168" s="98">
        <v>2504.9452187688335</v>
      </c>
      <c r="DA168" s="63" t="s">
        <v>2401</v>
      </c>
    </row>
    <row r="169" spans="1:105" ht="12" customHeight="1" x14ac:dyDescent="0.25">
      <c r="A169" s="100" t="s">
        <v>50</v>
      </c>
      <c r="B169" s="101">
        <v>658.95222754921065</v>
      </c>
      <c r="C169" s="101">
        <v>614.2329588499565</v>
      </c>
      <c r="D169" s="101">
        <v>1135.2776191605585</v>
      </c>
      <c r="E169" s="101">
        <v>1455.1235748194945</v>
      </c>
      <c r="F169" s="101">
        <v>1295.8918925248799</v>
      </c>
      <c r="G169" s="101">
        <v>1627.796657141075</v>
      </c>
      <c r="H169" s="101">
        <v>1426.9096896997637</v>
      </c>
      <c r="I169" s="101">
        <v>1164.1428957712881</v>
      </c>
      <c r="J169" s="101">
        <v>1213.1396860395541</v>
      </c>
      <c r="K169" s="101">
        <v>1208.7294484554661</v>
      </c>
      <c r="L169" s="101">
        <v>1021.3060784582685</v>
      </c>
      <c r="M169" s="101">
        <v>976.64193102704428</v>
      </c>
      <c r="N169" s="101">
        <v>598.08210467111746</v>
      </c>
      <c r="O169" s="101">
        <v>391.08903488456758</v>
      </c>
      <c r="P169" s="101">
        <v>398.33389907613389</v>
      </c>
      <c r="Q169" s="101">
        <v>1167.9348831357922</v>
      </c>
      <c r="R169" s="101">
        <v>1387.6923866800914</v>
      </c>
      <c r="S169" s="101">
        <v>1719.3372661702467</v>
      </c>
      <c r="T169" s="101">
        <v>1137.3205815577169</v>
      </c>
      <c r="U169" s="101">
        <v>388.09643876266233</v>
      </c>
      <c r="V169" s="101">
        <v>145.9655405562394</v>
      </c>
      <c r="W169" s="101">
        <v>339.53956181709719</v>
      </c>
      <c r="X169" s="101">
        <v>298.40581702220254</v>
      </c>
      <c r="Y169" s="101">
        <v>156.71981592529355</v>
      </c>
      <c r="DA169" s="131" t="s">
        <v>2402</v>
      </c>
    </row>
    <row r="170" spans="1:105" ht="12" customHeight="1" x14ac:dyDescent="0.25">
      <c r="A170" s="103" t="s">
        <v>52</v>
      </c>
      <c r="B170" s="104">
        <v>1672.1163862027665</v>
      </c>
      <c r="C170" s="104">
        <v>1642.4745176236063</v>
      </c>
      <c r="D170" s="104">
        <v>1550.8885894689249</v>
      </c>
      <c r="E170" s="104">
        <v>1529.8651593933869</v>
      </c>
      <c r="F170" s="104">
        <v>1653.6179481142931</v>
      </c>
      <c r="G170" s="104">
        <v>1718.4130572189717</v>
      </c>
      <c r="H170" s="104">
        <v>1825.7469473029273</v>
      </c>
      <c r="I170" s="104">
        <v>2029.8177708456483</v>
      </c>
      <c r="J170" s="104">
        <v>2102.8969026782283</v>
      </c>
      <c r="K170" s="104">
        <v>2115.6306343103915</v>
      </c>
      <c r="L170" s="104">
        <v>2138.5336670749925</v>
      </c>
      <c r="M170" s="104">
        <v>2071.0318944771288</v>
      </c>
      <c r="N170" s="104">
        <v>2098.3039990942357</v>
      </c>
      <c r="O170" s="104">
        <v>2325.3754917372471</v>
      </c>
      <c r="P170" s="104">
        <v>2408.5992715856619</v>
      </c>
      <c r="Q170" s="104">
        <v>1942.8965174431883</v>
      </c>
      <c r="R170" s="104">
        <v>1836.9859171722667</v>
      </c>
      <c r="S170" s="104">
        <v>1704.6387343018657</v>
      </c>
      <c r="T170" s="104">
        <v>1978.6987928361511</v>
      </c>
      <c r="U170" s="104">
        <v>2292.0639493687113</v>
      </c>
      <c r="V170" s="104">
        <v>2201.8657244693391</v>
      </c>
      <c r="W170" s="104">
        <v>2436.9473499004253</v>
      </c>
      <c r="X170" s="104">
        <v>2472.54961759257</v>
      </c>
      <c r="Y170" s="104">
        <v>2348.2254028435395</v>
      </c>
      <c r="DA170" s="132" t="s">
        <v>2403</v>
      </c>
    </row>
    <row r="171" spans="1:105" ht="12" customHeight="1" x14ac:dyDescent="0.25">
      <c r="A171" s="106" t="s">
        <v>122</v>
      </c>
      <c r="B171" s="101">
        <v>4228.1320681737434</v>
      </c>
      <c r="C171" s="101">
        <v>3875.1366016760062</v>
      </c>
      <c r="D171" s="101">
        <v>4159.6749502441871</v>
      </c>
      <c r="E171" s="101">
        <v>4426.0564210576213</v>
      </c>
      <c r="F171" s="101">
        <v>4638.3183740192999</v>
      </c>
      <c r="G171" s="101">
        <v>5012.4263125458356</v>
      </c>
      <c r="H171" s="101">
        <v>4909.4377183346205</v>
      </c>
      <c r="I171" s="101">
        <v>5549.5337802213735</v>
      </c>
      <c r="J171" s="101">
        <v>5352.7103970444032</v>
      </c>
      <c r="K171" s="101">
        <v>5336.6657528045835</v>
      </c>
      <c r="L171" s="101">
        <v>5302.8537123267788</v>
      </c>
      <c r="M171" s="101">
        <v>5337.3092386009275</v>
      </c>
      <c r="N171" s="101">
        <v>5042.9584398601455</v>
      </c>
      <c r="O171" s="101">
        <v>4302.8138410491456</v>
      </c>
      <c r="P171" s="101">
        <v>4230.1392276763909</v>
      </c>
      <c r="Q171" s="101">
        <v>4307.5787999027425</v>
      </c>
      <c r="R171" s="101">
        <v>4449.4654851009163</v>
      </c>
      <c r="S171" s="101">
        <v>4673.9859421163383</v>
      </c>
      <c r="T171" s="101">
        <v>4557.5276724888299</v>
      </c>
      <c r="U171" s="101">
        <v>4277.2946709454873</v>
      </c>
      <c r="V171" s="101">
        <v>4287.1775250364608</v>
      </c>
      <c r="W171" s="101">
        <v>3911.914974443438</v>
      </c>
      <c r="X171" s="101">
        <v>3742.3115424513262</v>
      </c>
      <c r="Y171" s="101">
        <v>3580.6684964846395</v>
      </c>
      <c r="DA171" s="131" t="s">
        <v>2404</v>
      </c>
    </row>
    <row r="172" spans="1:105" ht="12" customHeight="1" x14ac:dyDescent="0.25">
      <c r="A172" s="107" t="s">
        <v>121</v>
      </c>
      <c r="B172" s="104">
        <v>2306.0123618164021</v>
      </c>
      <c r="C172" s="104">
        <v>2118.862082308523</v>
      </c>
      <c r="D172" s="104">
        <v>2409.2561706442984</v>
      </c>
      <c r="E172" s="104">
        <v>2677.9656740716355</v>
      </c>
      <c r="F172" s="104">
        <v>2780.3199635042674</v>
      </c>
      <c r="G172" s="104">
        <v>3124.1877494574346</v>
      </c>
      <c r="H172" s="104">
        <v>3054.3186337144871</v>
      </c>
      <c r="I172" s="104">
        <v>3331.7455526998551</v>
      </c>
      <c r="J172" s="104">
        <v>3191.8272697714283</v>
      </c>
      <c r="K172" s="104">
        <v>3186.3666723440001</v>
      </c>
      <c r="L172" s="104">
        <v>3103.2555073789376</v>
      </c>
      <c r="M172" s="104">
        <v>3121.9693902623944</v>
      </c>
      <c r="N172" s="104">
        <v>2815.765493646255</v>
      </c>
      <c r="O172" s="104">
        <v>2358.8069784701688</v>
      </c>
      <c r="P172" s="104">
        <v>2283.1680888453971</v>
      </c>
      <c r="Q172" s="104">
        <v>2417.9160650898334</v>
      </c>
      <c r="R172" s="104">
        <v>2548.3594901345587</v>
      </c>
      <c r="S172" s="104">
        <v>2759.0325243460911</v>
      </c>
      <c r="T172" s="104">
        <v>2646.6973038867372</v>
      </c>
      <c r="U172" s="104">
        <v>2560.5228324638642</v>
      </c>
      <c r="V172" s="104">
        <v>2617.6575807513136</v>
      </c>
      <c r="W172" s="104">
        <v>2580.5855533143708</v>
      </c>
      <c r="X172" s="104">
        <v>2479.269731050746</v>
      </c>
      <c r="Y172" s="104">
        <v>2332.9847460348251</v>
      </c>
      <c r="DA172" s="132" t="s">
        <v>2405</v>
      </c>
    </row>
    <row r="173" spans="1:105" ht="12" customHeight="1" x14ac:dyDescent="0.25">
      <c r="A173" s="108" t="s">
        <v>53</v>
      </c>
      <c r="B173" s="98">
        <v>608.56509703009147</v>
      </c>
      <c r="C173" s="98">
        <v>511.65497001403639</v>
      </c>
      <c r="D173" s="98">
        <v>808.58321966507219</v>
      </c>
      <c r="E173" s="98">
        <v>1079.1278581145384</v>
      </c>
      <c r="F173" s="98">
        <v>1077.3331603805111</v>
      </c>
      <c r="G173" s="98">
        <v>1398.9771547254675</v>
      </c>
      <c r="H173" s="98">
        <v>1263.4252536968047</v>
      </c>
      <c r="I173" s="98">
        <v>1184.2255375665213</v>
      </c>
      <c r="J173" s="98">
        <v>1096.5109913416827</v>
      </c>
      <c r="K173" s="98">
        <v>1092.3107511319186</v>
      </c>
      <c r="L173" s="98">
        <v>963.12227005108707</v>
      </c>
      <c r="M173" s="98">
        <v>977.30714619615071</v>
      </c>
      <c r="N173" s="98">
        <v>663.39910441984864</v>
      </c>
      <c r="O173" s="98">
        <v>157.84990237276486</v>
      </c>
      <c r="P173" s="98">
        <v>67.971361927169838</v>
      </c>
      <c r="Q173" s="98">
        <v>187.78831051237859</v>
      </c>
      <c r="R173" s="98">
        <v>279.40876097322325</v>
      </c>
      <c r="S173" s="98">
        <v>476.97299025789408</v>
      </c>
      <c r="T173" s="98">
        <v>361.01613998238486</v>
      </c>
      <c r="U173" s="98">
        <v>275.94115134210028</v>
      </c>
      <c r="V173" s="98">
        <v>345.00888931846288</v>
      </c>
      <c r="W173" s="98">
        <v>255.91071781151757</v>
      </c>
      <c r="X173" s="98">
        <v>197.05636660876647</v>
      </c>
      <c r="Y173" s="98">
        <v>77.577300646708466</v>
      </c>
      <c r="DA173" s="63" t="s">
        <v>2406</v>
      </c>
    </row>
    <row r="174" spans="1:105" ht="12" customHeight="1" x14ac:dyDescent="0.25">
      <c r="A174" s="115" t="s">
        <v>52</v>
      </c>
      <c r="B174" s="33">
        <v>1697.4472647863101</v>
      </c>
      <c r="C174" s="33">
        <v>1607.2071122944865</v>
      </c>
      <c r="D174" s="33">
        <v>1600.6729509792265</v>
      </c>
      <c r="E174" s="33">
        <v>1598.8378159570966</v>
      </c>
      <c r="F174" s="33">
        <v>1702.9868031237568</v>
      </c>
      <c r="G174" s="33">
        <v>1725.2105947319669</v>
      </c>
      <c r="H174" s="33">
        <v>1790.8933800176821</v>
      </c>
      <c r="I174" s="33">
        <v>2147.5200151333343</v>
      </c>
      <c r="J174" s="33">
        <v>2095.3162784297451</v>
      </c>
      <c r="K174" s="33">
        <v>2094.0559212120816</v>
      </c>
      <c r="L174" s="33">
        <v>2140.1332373278506</v>
      </c>
      <c r="M174" s="33">
        <v>2144.6622440662441</v>
      </c>
      <c r="N174" s="33">
        <v>2152.3663892264071</v>
      </c>
      <c r="O174" s="33">
        <v>2200.9570760974043</v>
      </c>
      <c r="P174" s="33">
        <v>2215.1967269182273</v>
      </c>
      <c r="Q174" s="33">
        <v>2230.1277545774551</v>
      </c>
      <c r="R174" s="33">
        <v>2268.9507291613359</v>
      </c>
      <c r="S174" s="33">
        <v>2282.0595340881969</v>
      </c>
      <c r="T174" s="33">
        <v>2285.6811639043522</v>
      </c>
      <c r="U174" s="33">
        <v>2284.5816811217646</v>
      </c>
      <c r="V174" s="33">
        <v>2272.6486914328507</v>
      </c>
      <c r="W174" s="33">
        <v>2324.6748355028531</v>
      </c>
      <c r="X174" s="33">
        <v>2282.21336444198</v>
      </c>
      <c r="Y174" s="33">
        <v>2255.4074453881167</v>
      </c>
      <c r="DA174" s="60" t="s">
        <v>2407</v>
      </c>
    </row>
    <row r="175" spans="1:105" ht="12" customHeight="1" x14ac:dyDescent="0.25">
      <c r="A175" s="121" t="s">
        <v>54</v>
      </c>
      <c r="B175" s="122">
        <v>1131.7983914830804</v>
      </c>
      <c r="C175" s="122">
        <v>1171.8906635547464</v>
      </c>
      <c r="D175" s="122">
        <v>1172.4349460491439</v>
      </c>
      <c r="E175" s="122">
        <v>1182.7625926291066</v>
      </c>
      <c r="F175" s="122">
        <v>1210.8579888373658</v>
      </c>
      <c r="G175" s="122">
        <v>1162.4675010142287</v>
      </c>
      <c r="H175" s="122">
        <v>1065.9181439388565</v>
      </c>
      <c r="I175" s="122">
        <v>1046.1683511849189</v>
      </c>
      <c r="J175" s="122">
        <v>958.23669994075397</v>
      </c>
      <c r="K175" s="122">
        <v>956.52443881528154</v>
      </c>
      <c r="L175" s="122">
        <v>926.9068666340487</v>
      </c>
      <c r="M175" s="122">
        <v>976.26623194562706</v>
      </c>
      <c r="N175" s="122">
        <v>868.38131145156092</v>
      </c>
      <c r="O175" s="122">
        <v>886.93118426188289</v>
      </c>
      <c r="P175" s="122">
        <v>944.91461545965649</v>
      </c>
      <c r="Q175" s="122">
        <v>912.6210302589202</v>
      </c>
      <c r="R175" s="122">
        <v>906.36808429877567</v>
      </c>
      <c r="S175" s="122">
        <v>948.59912908911156</v>
      </c>
      <c r="T175" s="122">
        <v>894.15901945441476</v>
      </c>
      <c r="U175" s="122">
        <v>1011.6400420926989</v>
      </c>
      <c r="V175" s="122">
        <v>1008.8422695615865</v>
      </c>
      <c r="W175" s="122">
        <v>988.63204549492866</v>
      </c>
      <c r="X175" s="122">
        <v>912.84731638032827</v>
      </c>
      <c r="Y175" s="122">
        <v>820.75865997893982</v>
      </c>
      <c r="DA175" s="130" t="s">
        <v>2408</v>
      </c>
    </row>
    <row r="176" spans="1:105" ht="12" customHeight="1" x14ac:dyDescent="0.25">
      <c r="A176" s="97" t="s">
        <v>50</v>
      </c>
      <c r="B176" s="98">
        <v>1243.7378162272662</v>
      </c>
      <c r="C176" s="98">
        <v>1262.3534947316712</v>
      </c>
      <c r="D176" s="98">
        <v>1264.1497217107531</v>
      </c>
      <c r="E176" s="98">
        <v>1313.9803489015737</v>
      </c>
      <c r="F176" s="98">
        <v>1341.3333917455091</v>
      </c>
      <c r="G176" s="98">
        <v>1287.5795684870304</v>
      </c>
      <c r="H176" s="98">
        <v>1156.7129523031194</v>
      </c>
      <c r="I176" s="98">
        <v>1170.2603433703846</v>
      </c>
      <c r="J176" s="98">
        <v>1060.2296709717948</v>
      </c>
      <c r="K176" s="98">
        <v>1045.0142730593041</v>
      </c>
      <c r="L176" s="98">
        <v>1019.4213022896782</v>
      </c>
      <c r="M176" s="98">
        <v>1045.4065020130461</v>
      </c>
      <c r="N176" s="98">
        <v>993.29893360649032</v>
      </c>
      <c r="O176" s="98">
        <v>1003.9830777768417</v>
      </c>
      <c r="P176" s="98">
        <v>1013.029203186078</v>
      </c>
      <c r="Q176" s="98">
        <v>1036.8632480676763</v>
      </c>
      <c r="R176" s="98">
        <v>1044.2636375840268</v>
      </c>
      <c r="S176" s="98">
        <v>1062.5872588867944</v>
      </c>
      <c r="T176" s="98">
        <v>1084.0523955982978</v>
      </c>
      <c r="U176" s="98">
        <v>1168.5838416679348</v>
      </c>
      <c r="V176" s="98">
        <v>1082.9037734257495</v>
      </c>
      <c r="W176" s="98">
        <v>1106.1029031799681</v>
      </c>
      <c r="X176" s="98">
        <v>1023.1188030248052</v>
      </c>
      <c r="Y176" s="98">
        <v>976.44085182465301</v>
      </c>
      <c r="DA176" s="63" t="s">
        <v>2409</v>
      </c>
    </row>
    <row r="177" spans="1:105" ht="12" customHeight="1" x14ac:dyDescent="0.25">
      <c r="A177" s="109" t="s">
        <v>120</v>
      </c>
      <c r="B177" s="33">
        <v>850.25698387979378</v>
      </c>
      <c r="C177" s="33">
        <v>986.68442559315667</v>
      </c>
      <c r="D177" s="33">
        <v>1006.9296468557401</v>
      </c>
      <c r="E177" s="33">
        <v>956.22887491826782</v>
      </c>
      <c r="F177" s="33">
        <v>998.32272507254663</v>
      </c>
      <c r="G177" s="33">
        <v>961.21935971362461</v>
      </c>
      <c r="H177" s="33">
        <v>913.43912510165853</v>
      </c>
      <c r="I177" s="33">
        <v>833.38818083889487</v>
      </c>
      <c r="J177" s="33">
        <v>776.85570301760242</v>
      </c>
      <c r="K177" s="33">
        <v>803.97257527135275</v>
      </c>
      <c r="L177" s="33">
        <v>766.76805458444505</v>
      </c>
      <c r="M177" s="33">
        <v>855.57499149352418</v>
      </c>
      <c r="N177" s="33">
        <v>643.43869153977357</v>
      </c>
      <c r="O177" s="33">
        <v>699.29107668898178</v>
      </c>
      <c r="P177" s="33">
        <v>851.85169451528043</v>
      </c>
      <c r="Q177" s="33">
        <v>748.00381629295975</v>
      </c>
      <c r="R177" s="33">
        <v>730.13736322948284</v>
      </c>
      <c r="S177" s="33">
        <v>807.2920946065442</v>
      </c>
      <c r="T177" s="33">
        <v>673.41175544026373</v>
      </c>
      <c r="U177" s="33">
        <v>825.13309184493744</v>
      </c>
      <c r="V177" s="33">
        <v>921.64137818571351</v>
      </c>
      <c r="W177" s="33">
        <v>849.54683517696515</v>
      </c>
      <c r="X177" s="33">
        <v>775.16835508534894</v>
      </c>
      <c r="Y177" s="33">
        <v>611.76782292634323</v>
      </c>
      <c r="DA177" s="60" t="s">
        <v>2410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2411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2412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2413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2414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2415</v>
      </c>
    </row>
    <row r="7" spans="1:105" ht="12.95" customHeight="1" x14ac:dyDescent="0.25">
      <c r="A7" s="121" t="s">
        <v>92</v>
      </c>
      <c r="B7" s="122">
        <f t="shared" ref="B7:Y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2416</v>
      </c>
    </row>
    <row r="8" spans="1:105" ht="12" customHeight="1" x14ac:dyDescent="0.25">
      <c r="A8" s="97" t="s">
        <v>53</v>
      </c>
      <c r="B8" s="98">
        <f>IF(RES_hhdet_tes!B8=0,0,RES_hhdet_tes!B8*1000*11630/RES_hhdet_num!B3)</f>
        <v>0</v>
      </c>
      <c r="C8" s="98">
        <f>IF(RES_hhdet_tes!C8=0,0,RES_hhdet_tes!C8*1000*11630/RES_hhdet_num!C3)</f>
        <v>0</v>
      </c>
      <c r="D8" s="98">
        <f>IF(RES_hhdet_tes!D8=0,0,RES_hhdet_tes!D8*1000*11630/RES_hhdet_num!D3)</f>
        <v>0</v>
      </c>
      <c r="E8" s="98">
        <f>IF(RES_hhdet_tes!E8=0,0,RES_hhdet_tes!E8*1000*11630/RES_hhdet_num!E3)</f>
        <v>0</v>
      </c>
      <c r="F8" s="98">
        <f>IF(RES_hhdet_tes!F8=0,0,RES_hhdet_tes!F8*1000*11630/RES_hhdet_num!F3)</f>
        <v>0</v>
      </c>
      <c r="G8" s="98">
        <f>IF(RES_hhdet_tes!G8=0,0,RES_hhdet_tes!G8*1000*11630/RES_hhdet_num!G3)</f>
        <v>0</v>
      </c>
      <c r="H8" s="98">
        <f>IF(RES_hhdet_tes!H8=0,0,RES_hhdet_tes!H8*1000*11630/RES_hhdet_num!H3)</f>
        <v>0</v>
      </c>
      <c r="I8" s="98">
        <f>IF(RES_hhdet_tes!I8=0,0,RES_hhdet_tes!I8*1000*11630/RES_hhdet_num!I3)</f>
        <v>0</v>
      </c>
      <c r="J8" s="98">
        <f>IF(RES_hhdet_tes!J8=0,0,RES_hhdet_tes!J8*1000*11630/RES_hhdet_num!J3)</f>
        <v>0</v>
      </c>
      <c r="K8" s="98">
        <f>IF(RES_hhdet_tes!K8=0,0,RES_hhdet_tes!K8*1000*11630/RES_hhdet_num!K3)</f>
        <v>0</v>
      </c>
      <c r="L8" s="98">
        <f>IF(RES_hhdet_tes!L8=0,0,RES_hhdet_tes!L8*1000*11630/RES_hhdet_num!L3)</f>
        <v>0</v>
      </c>
      <c r="M8" s="98">
        <f>IF(RES_hhdet_tes!M8=0,0,RES_hhdet_tes!M8*1000*11630/RES_hhdet_num!M3)</f>
        <v>0</v>
      </c>
      <c r="N8" s="98">
        <f>IF(RES_hhdet_tes!N8=0,0,RES_hhdet_tes!N8*1000*11630/RES_hhdet_num!N3)</f>
        <v>0</v>
      </c>
      <c r="O8" s="98">
        <f>IF(RES_hhdet_tes!O8=0,0,RES_hhdet_tes!O8*1000*11630/RES_hhdet_num!O3)</f>
        <v>0</v>
      </c>
      <c r="P8" s="98">
        <f>IF(RES_hhdet_tes!P8=0,0,RES_hhdet_tes!P8*1000*11630/RES_hhdet_num!P3)</f>
        <v>0</v>
      </c>
      <c r="Q8" s="98">
        <f>IF(RES_hhdet_tes!Q8=0,0,RES_hhdet_tes!Q8*1000*11630/RES_hhdet_num!Q3)</f>
        <v>0</v>
      </c>
      <c r="R8" s="98">
        <f>IF(RES_hhdet_tes!R8=0,0,RES_hhdet_tes!R8*1000*11630/RES_hhdet_num!R3)</f>
        <v>0</v>
      </c>
      <c r="S8" s="98">
        <f>IF(RES_hhdet_tes!S8=0,0,RES_hhdet_tes!S8*1000*11630/RES_hhdet_num!S3)</f>
        <v>0</v>
      </c>
      <c r="T8" s="98">
        <f>IF(RES_hhdet_tes!T8=0,0,RES_hhdet_tes!T8*1000*11630/RES_hhdet_num!T3)</f>
        <v>0</v>
      </c>
      <c r="U8" s="98">
        <f>IF(RES_hhdet_tes!U8=0,0,RES_hhdet_tes!U8*1000*11630/RES_hhdet_num!U3)</f>
        <v>0</v>
      </c>
      <c r="V8" s="98">
        <f>IF(RES_hhdet_tes!V8=0,0,RES_hhdet_tes!V8*1000*11630/RES_hhdet_num!V3)</f>
        <v>0</v>
      </c>
      <c r="W8" s="98">
        <f>IF(RES_hhdet_tes!W8=0,0,RES_hhdet_tes!W8*1000*11630/RES_hhdet_num!W3)</f>
        <v>0</v>
      </c>
      <c r="X8" s="98">
        <f>IF(RES_hhdet_tes!X8=0,0,RES_hhdet_tes!X8*1000*11630/RES_hhdet_num!X3)</f>
        <v>0</v>
      </c>
      <c r="Y8" s="98">
        <f>IF(RES_hhdet_tes!Y8=0,0,RES_hhdet_tes!Y8*1000*11630/RES_hhdet_num!Y3)</f>
        <v>0</v>
      </c>
      <c r="DA8" s="63" t="s">
        <v>2417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2418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2419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2420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2421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2422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2423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2424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2425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2426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2427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2428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2429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2430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2431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8044.5849728539597</v>
      </c>
      <c r="C24" s="117">
        <f t="shared" si="7"/>
        <v>7743.2934224327846</v>
      </c>
      <c r="D24" s="117">
        <f t="shared" si="7"/>
        <v>7836.6547673189134</v>
      </c>
      <c r="E24" s="117">
        <f t="shared" si="7"/>
        <v>8654.1527453795425</v>
      </c>
      <c r="F24" s="117">
        <f t="shared" si="7"/>
        <v>8492.3130235797289</v>
      </c>
      <c r="G24" s="117">
        <f t="shared" si="7"/>
        <v>8714.27838410812</v>
      </c>
      <c r="H24" s="117">
        <f t="shared" si="7"/>
        <v>8336.1613773030367</v>
      </c>
      <c r="I24" s="117">
        <f t="shared" si="7"/>
        <v>9656.9669349298474</v>
      </c>
      <c r="J24" s="117">
        <f t="shared" si="7"/>
        <v>9792.6007601246638</v>
      </c>
      <c r="K24" s="117">
        <f t="shared" si="7"/>
        <v>9941.8126296247756</v>
      </c>
      <c r="L24" s="117">
        <f t="shared" si="7"/>
        <v>9888.1185990776303</v>
      </c>
      <c r="M24" s="117">
        <f t="shared" si="7"/>
        <v>9635.5723631793335</v>
      </c>
      <c r="N24" s="117">
        <f t="shared" si="7"/>
        <v>10251.400917321649</v>
      </c>
      <c r="O24" s="117">
        <f t="shared" si="7"/>
        <v>9031.5975711352039</v>
      </c>
      <c r="P24" s="117">
        <f t="shared" si="7"/>
        <v>8686.7788857063333</v>
      </c>
      <c r="Q24" s="117">
        <f t="shared" si="7"/>
        <v>9682.6040377749359</v>
      </c>
      <c r="R24" s="117">
        <f t="shared" ref="R24:V24" si="8">R25+R28+R30+R39</f>
        <v>10786.534836629335</v>
      </c>
      <c r="S24" s="117">
        <f t="shared" si="8"/>
        <v>10658.789295787012</v>
      </c>
      <c r="T24" s="117">
        <f t="shared" si="8"/>
        <v>10559.073414065308</v>
      </c>
      <c r="U24" s="117">
        <f t="shared" si="8"/>
        <v>10522.565377580931</v>
      </c>
      <c r="V24" s="117">
        <f t="shared" si="8"/>
        <v>9893.9553802962564</v>
      </c>
      <c r="W24" s="117">
        <f t="shared" ref="W24:Y24" si="9">W25+W28+W30+W39</f>
        <v>9859.9955480993212</v>
      </c>
      <c r="X24" s="117">
        <f t="shared" si="9"/>
        <v>10055.453976601648</v>
      </c>
      <c r="Y24" s="117">
        <f t="shared" si="9"/>
        <v>10239.651526257368</v>
      </c>
      <c r="DA24" s="129" t="s">
        <v>2432</v>
      </c>
    </row>
    <row r="25" spans="1:105" ht="12.95" customHeight="1" x14ac:dyDescent="0.25">
      <c r="A25" s="121" t="s">
        <v>57</v>
      </c>
      <c r="B25" s="122">
        <f t="shared" ref="B25:Q25" si="10">SUM(B26:B27)</f>
        <v>3217.57685834733</v>
      </c>
      <c r="C25" s="122">
        <f t="shared" si="10"/>
        <v>3231.3125267133928</v>
      </c>
      <c r="D25" s="122">
        <f t="shared" si="10"/>
        <v>3241.4117852020026</v>
      </c>
      <c r="E25" s="122">
        <f t="shared" si="10"/>
        <v>3494.2675093157095</v>
      </c>
      <c r="F25" s="122">
        <f t="shared" si="10"/>
        <v>3309.635798637381</v>
      </c>
      <c r="G25" s="122">
        <f t="shared" si="10"/>
        <v>3199.6914494267266</v>
      </c>
      <c r="H25" s="122">
        <f t="shared" si="10"/>
        <v>2082.113464059039</v>
      </c>
      <c r="I25" s="122">
        <f t="shared" si="10"/>
        <v>2221.5340702712683</v>
      </c>
      <c r="J25" s="122">
        <f t="shared" si="10"/>
        <v>2087.0986605977268</v>
      </c>
      <c r="K25" s="122">
        <f t="shared" si="10"/>
        <v>2328.3882138869508</v>
      </c>
      <c r="L25" s="122">
        <f t="shared" si="10"/>
        <v>2001.8863925066416</v>
      </c>
      <c r="M25" s="122">
        <f t="shared" si="10"/>
        <v>2291.0027084611679</v>
      </c>
      <c r="N25" s="122">
        <f t="shared" si="10"/>
        <v>2178.8106001504757</v>
      </c>
      <c r="O25" s="122">
        <f t="shared" si="10"/>
        <v>1806.5097192838145</v>
      </c>
      <c r="P25" s="122">
        <f t="shared" si="10"/>
        <v>1641.9959746126774</v>
      </c>
      <c r="Q25" s="122">
        <f t="shared" si="10"/>
        <v>2028.4600553317691</v>
      </c>
      <c r="R25" s="122">
        <f t="shared" ref="R25:V25" si="11">SUM(R26:R27)</f>
        <v>2326.583744713781</v>
      </c>
      <c r="S25" s="122">
        <f t="shared" si="11"/>
        <v>2284.2498539280055</v>
      </c>
      <c r="T25" s="122">
        <f t="shared" si="11"/>
        <v>2004.2068672178527</v>
      </c>
      <c r="U25" s="122">
        <f t="shared" si="11"/>
        <v>2556.3971396921243</v>
      </c>
      <c r="V25" s="122">
        <f t="shared" si="11"/>
        <v>2600.3120958980044</v>
      </c>
      <c r="W25" s="122">
        <f t="shared" ref="W25:Y25" si="12">SUM(W26:W27)</f>
        <v>2588.0421947108034</v>
      </c>
      <c r="X25" s="122">
        <f t="shared" si="12"/>
        <v>2698.9522663954294</v>
      </c>
      <c r="Y25" s="122">
        <f t="shared" si="12"/>
        <v>2324.9490003259839</v>
      </c>
      <c r="DA25" s="130" t="s">
        <v>2433</v>
      </c>
    </row>
    <row r="26" spans="1:105" ht="12" customHeight="1" x14ac:dyDescent="0.25">
      <c r="A26" s="97" t="s">
        <v>74</v>
      </c>
      <c r="B26" s="98">
        <v>3189.4949944200916</v>
      </c>
      <c r="C26" s="98">
        <v>3198.0882433241759</v>
      </c>
      <c r="D26" s="98">
        <v>3205.5142325804914</v>
      </c>
      <c r="E26" s="98">
        <v>3457.7304245640939</v>
      </c>
      <c r="F26" s="98">
        <v>3272.0652739693915</v>
      </c>
      <c r="G26" s="98">
        <v>3164.0073847602448</v>
      </c>
      <c r="H26" s="98">
        <v>2061.233504584904</v>
      </c>
      <c r="I26" s="98">
        <v>2201.6423742980592</v>
      </c>
      <c r="J26" s="98">
        <v>2069.6471716460246</v>
      </c>
      <c r="K26" s="98">
        <v>2307.8936116460723</v>
      </c>
      <c r="L26" s="98">
        <v>1985.0001552255831</v>
      </c>
      <c r="M26" s="98">
        <v>2268.9753244906437</v>
      </c>
      <c r="N26" s="98">
        <v>2162.5520748592003</v>
      </c>
      <c r="O26" s="98">
        <v>1790.8014127399615</v>
      </c>
      <c r="P26" s="98">
        <v>1623.7796412555188</v>
      </c>
      <c r="Q26" s="98">
        <v>2008.115385610326</v>
      </c>
      <c r="R26" s="98">
        <v>2303.3872098931611</v>
      </c>
      <c r="S26" s="98">
        <v>2258.9759190411601</v>
      </c>
      <c r="T26" s="98">
        <v>1984.4019568669808</v>
      </c>
      <c r="U26" s="98">
        <v>2531.210732835671</v>
      </c>
      <c r="V26" s="98">
        <v>2574.7436324360679</v>
      </c>
      <c r="W26" s="98">
        <v>2562.6194445656756</v>
      </c>
      <c r="X26" s="98">
        <v>2672.4401265007468</v>
      </c>
      <c r="Y26" s="98">
        <v>2302.0881170874572</v>
      </c>
      <c r="DA26" s="63" t="s">
        <v>2434</v>
      </c>
    </row>
    <row r="27" spans="1:105" ht="12" customHeight="1" x14ac:dyDescent="0.25">
      <c r="A27" s="97" t="s">
        <v>53</v>
      </c>
      <c r="B27" s="98">
        <v>28.081863927238317</v>
      </c>
      <c r="C27" s="98">
        <v>33.224283389216943</v>
      </c>
      <c r="D27" s="98">
        <v>35.897552621511309</v>
      </c>
      <c r="E27" s="98">
        <v>36.537084751615367</v>
      </c>
      <c r="F27" s="98">
        <v>37.570524667989304</v>
      </c>
      <c r="G27" s="98">
        <v>35.684064666481866</v>
      </c>
      <c r="H27" s="98">
        <v>20.879959474135113</v>
      </c>
      <c r="I27" s="98">
        <v>19.891695973209259</v>
      </c>
      <c r="J27" s="98">
        <v>17.451488951702206</v>
      </c>
      <c r="K27" s="98">
        <v>20.494602240878457</v>
      </c>
      <c r="L27" s="98">
        <v>16.886237281058545</v>
      </c>
      <c r="M27" s="98">
        <v>22.027383970524177</v>
      </c>
      <c r="N27" s="98">
        <v>16.25852529127522</v>
      </c>
      <c r="O27" s="98">
        <v>15.708306543853125</v>
      </c>
      <c r="P27" s="98">
        <v>18.216333357158625</v>
      </c>
      <c r="Q27" s="98">
        <v>20.344669721443182</v>
      </c>
      <c r="R27" s="98">
        <v>23.196534820619842</v>
      </c>
      <c r="S27" s="98">
        <v>25.273934886845261</v>
      </c>
      <c r="T27" s="98">
        <v>19.804910350871975</v>
      </c>
      <c r="U27" s="98">
        <v>25.186406856453459</v>
      </c>
      <c r="V27" s="98">
        <v>25.568463461936677</v>
      </c>
      <c r="W27" s="98">
        <v>25.422750145127711</v>
      </c>
      <c r="X27" s="98">
        <v>26.512139894682502</v>
      </c>
      <c r="Y27" s="98">
        <v>22.860883238526462</v>
      </c>
      <c r="DA27" s="63" t="s">
        <v>2435</v>
      </c>
    </row>
    <row r="28" spans="1:105" ht="12.95" customHeight="1" x14ac:dyDescent="0.25">
      <c r="A28" s="121" t="s">
        <v>92</v>
      </c>
      <c r="B28" s="122">
        <f t="shared" ref="B28:Y28" si="13">B29</f>
        <v>2191.3864165604732</v>
      </c>
      <c r="C28" s="122">
        <f t="shared" si="13"/>
        <v>1965.1135363617927</v>
      </c>
      <c r="D28" s="122">
        <f t="shared" si="13"/>
        <v>1902.6037916204089</v>
      </c>
      <c r="E28" s="122">
        <f t="shared" si="13"/>
        <v>2329.3287080219002</v>
      </c>
      <c r="F28" s="122">
        <f t="shared" si="13"/>
        <v>2225.8740042590662</v>
      </c>
      <c r="G28" s="122">
        <f t="shared" si="13"/>
        <v>2400.7072147826384</v>
      </c>
      <c r="H28" s="122">
        <f t="shared" si="13"/>
        <v>3190.7126892175047</v>
      </c>
      <c r="I28" s="122">
        <f t="shared" si="13"/>
        <v>4078.6792037248297</v>
      </c>
      <c r="J28" s="122">
        <f t="shared" si="13"/>
        <v>4487.7247910430542</v>
      </c>
      <c r="K28" s="122">
        <f t="shared" si="13"/>
        <v>4393.9362473750489</v>
      </c>
      <c r="L28" s="122">
        <f t="shared" si="13"/>
        <v>4707.316021867201</v>
      </c>
      <c r="M28" s="122">
        <f t="shared" si="13"/>
        <v>4123.1628954083335</v>
      </c>
      <c r="N28" s="122">
        <f t="shared" si="13"/>
        <v>5074.3594371331601</v>
      </c>
      <c r="O28" s="122">
        <f t="shared" si="13"/>
        <v>4398.2472709387312</v>
      </c>
      <c r="P28" s="122">
        <f t="shared" si="13"/>
        <v>4188.6074872412692</v>
      </c>
      <c r="Q28" s="122">
        <f t="shared" si="13"/>
        <v>4737.8224353030482</v>
      </c>
      <c r="R28" s="122">
        <f t="shared" si="13"/>
        <v>5450.7099579742326</v>
      </c>
      <c r="S28" s="122">
        <f t="shared" si="13"/>
        <v>5200.365383102434</v>
      </c>
      <c r="T28" s="122">
        <f t="shared" si="13"/>
        <v>5464.283661787018</v>
      </c>
      <c r="U28" s="122">
        <f t="shared" si="13"/>
        <v>4825.80125283089</v>
      </c>
      <c r="V28" s="122">
        <f t="shared" si="13"/>
        <v>4107.2249292899187</v>
      </c>
      <c r="W28" s="122">
        <f t="shared" si="13"/>
        <v>4089.1062782436779</v>
      </c>
      <c r="X28" s="122">
        <f t="shared" si="13"/>
        <v>4307.282710397586</v>
      </c>
      <c r="Y28" s="122">
        <f t="shared" si="13"/>
        <v>5052.3328599385213</v>
      </c>
      <c r="DA28" s="130" t="s">
        <v>2436</v>
      </c>
    </row>
    <row r="29" spans="1:105" ht="12" customHeight="1" x14ac:dyDescent="0.25">
      <c r="A29" s="97" t="s">
        <v>53</v>
      </c>
      <c r="B29" s="98">
        <f>IF(RES_hhdet_tes!B29=0,0,RES_hhdet_tes!B29*1000*11630/RES_hhdet_num!B24)</f>
        <v>2191.3864165604732</v>
      </c>
      <c r="C29" s="98">
        <f>IF(RES_hhdet_tes!C29=0,0,RES_hhdet_tes!C29*1000*11630/RES_hhdet_num!C24)</f>
        <v>1965.1135363617927</v>
      </c>
      <c r="D29" s="98">
        <f>IF(RES_hhdet_tes!D29=0,0,RES_hhdet_tes!D29*1000*11630/RES_hhdet_num!D24)</f>
        <v>1902.6037916204089</v>
      </c>
      <c r="E29" s="98">
        <f>IF(RES_hhdet_tes!E29=0,0,RES_hhdet_tes!E29*1000*11630/RES_hhdet_num!E24)</f>
        <v>2329.3287080219002</v>
      </c>
      <c r="F29" s="98">
        <f>IF(RES_hhdet_tes!F29=0,0,RES_hhdet_tes!F29*1000*11630/RES_hhdet_num!F24)</f>
        <v>2225.8740042590662</v>
      </c>
      <c r="G29" s="98">
        <f>IF(RES_hhdet_tes!G29=0,0,RES_hhdet_tes!G29*1000*11630/RES_hhdet_num!G24)</f>
        <v>2400.7072147826384</v>
      </c>
      <c r="H29" s="98">
        <f>IF(RES_hhdet_tes!H29=0,0,RES_hhdet_tes!H29*1000*11630/RES_hhdet_num!H24)</f>
        <v>3190.7126892175047</v>
      </c>
      <c r="I29" s="98">
        <f>IF(RES_hhdet_tes!I29=0,0,RES_hhdet_tes!I29*1000*11630/RES_hhdet_num!I24)</f>
        <v>4078.6792037248297</v>
      </c>
      <c r="J29" s="98">
        <f>IF(RES_hhdet_tes!J29=0,0,RES_hhdet_tes!J29*1000*11630/RES_hhdet_num!J24)</f>
        <v>4487.7247910430542</v>
      </c>
      <c r="K29" s="98">
        <f>IF(RES_hhdet_tes!K29=0,0,RES_hhdet_tes!K29*1000*11630/RES_hhdet_num!K24)</f>
        <v>4393.9362473750489</v>
      </c>
      <c r="L29" s="98">
        <f>IF(RES_hhdet_tes!L29=0,0,RES_hhdet_tes!L29*1000*11630/RES_hhdet_num!L24)</f>
        <v>4707.316021867201</v>
      </c>
      <c r="M29" s="98">
        <f>IF(RES_hhdet_tes!M29=0,0,RES_hhdet_tes!M29*1000*11630/RES_hhdet_num!M24)</f>
        <v>4123.1628954083335</v>
      </c>
      <c r="N29" s="98">
        <f>IF(RES_hhdet_tes!N29=0,0,RES_hhdet_tes!N29*1000*11630/RES_hhdet_num!N24)</f>
        <v>5074.3594371331601</v>
      </c>
      <c r="O29" s="98">
        <f>IF(RES_hhdet_tes!O29=0,0,RES_hhdet_tes!O29*1000*11630/RES_hhdet_num!O24)</f>
        <v>4398.2472709387312</v>
      </c>
      <c r="P29" s="98">
        <f>IF(RES_hhdet_tes!P29=0,0,RES_hhdet_tes!P29*1000*11630/RES_hhdet_num!P24)</f>
        <v>4188.6074872412692</v>
      </c>
      <c r="Q29" s="98">
        <f>IF(RES_hhdet_tes!Q29=0,0,RES_hhdet_tes!Q29*1000*11630/RES_hhdet_num!Q24)</f>
        <v>4737.8224353030482</v>
      </c>
      <c r="R29" s="98">
        <f>IF(RES_hhdet_tes!R29=0,0,RES_hhdet_tes!R29*1000*11630/RES_hhdet_num!R24)</f>
        <v>5450.7099579742326</v>
      </c>
      <c r="S29" s="98">
        <f>IF(RES_hhdet_tes!S29=0,0,RES_hhdet_tes!S29*1000*11630/RES_hhdet_num!S24)</f>
        <v>5200.365383102434</v>
      </c>
      <c r="T29" s="98">
        <f>IF(RES_hhdet_tes!T29=0,0,RES_hhdet_tes!T29*1000*11630/RES_hhdet_num!T24)</f>
        <v>5464.283661787018</v>
      </c>
      <c r="U29" s="98">
        <f>IF(RES_hhdet_tes!U29=0,0,RES_hhdet_tes!U29*1000*11630/RES_hhdet_num!U24)</f>
        <v>4825.80125283089</v>
      </c>
      <c r="V29" s="98">
        <f>IF(RES_hhdet_tes!V29=0,0,RES_hhdet_tes!V29*1000*11630/RES_hhdet_num!V24)</f>
        <v>4107.2249292899187</v>
      </c>
      <c r="W29" s="98">
        <f>IF(RES_hhdet_tes!W29=0,0,RES_hhdet_tes!W29*1000*11630/RES_hhdet_num!W24)</f>
        <v>4089.1062782436779</v>
      </c>
      <c r="X29" s="98">
        <f>IF(RES_hhdet_tes!X29=0,0,RES_hhdet_tes!X29*1000*11630/RES_hhdet_num!X24)</f>
        <v>4307.282710397586</v>
      </c>
      <c r="Y29" s="98">
        <f>IF(RES_hhdet_tes!Y29=0,0,RES_hhdet_tes!Y29*1000*11630/RES_hhdet_num!Y24)</f>
        <v>5052.3328599385213</v>
      </c>
      <c r="DA29" s="63" t="s">
        <v>2437</v>
      </c>
    </row>
    <row r="30" spans="1:105" ht="12" customHeight="1" x14ac:dyDescent="0.25">
      <c r="A30" s="121" t="s">
        <v>55</v>
      </c>
      <c r="B30" s="122">
        <v>1980.1111167352633</v>
      </c>
      <c r="C30" s="122">
        <v>1853.2725797444266</v>
      </c>
      <c r="D30" s="122">
        <v>1990.4263611066979</v>
      </c>
      <c r="E30" s="122">
        <v>2120.680883544449</v>
      </c>
      <c r="F30" s="122">
        <v>2224.9722597513241</v>
      </c>
      <c r="G30" s="122">
        <v>2409.1128468853294</v>
      </c>
      <c r="H30" s="122">
        <v>2414.9159728661093</v>
      </c>
      <c r="I30" s="122">
        <v>2725.5325418256421</v>
      </c>
      <c r="J30" s="122">
        <v>2639.0797815817377</v>
      </c>
      <c r="K30" s="122">
        <v>2637.5439616263684</v>
      </c>
      <c r="L30" s="122">
        <v>2615.3429583045172</v>
      </c>
      <c r="M30" s="122">
        <v>2623.146418578016</v>
      </c>
      <c r="N30" s="122">
        <v>2474.761292611985</v>
      </c>
      <c r="O30" s="122">
        <v>2283.5293489536612</v>
      </c>
      <c r="P30" s="122">
        <v>2263.2011144345524</v>
      </c>
      <c r="Q30" s="122">
        <v>2344.0745412046658</v>
      </c>
      <c r="R30" s="122">
        <v>2436.9140347319762</v>
      </c>
      <c r="S30" s="122">
        <v>2566.5673885149326</v>
      </c>
      <c r="T30" s="122">
        <v>2515.3453828299685</v>
      </c>
      <c r="U30" s="122">
        <v>2476.560418131879</v>
      </c>
      <c r="V30" s="122">
        <v>2503.3926814940291</v>
      </c>
      <c r="W30" s="122">
        <v>2512.5162869158876</v>
      </c>
      <c r="X30" s="122">
        <v>2428.9390007351644</v>
      </c>
      <c r="Y30" s="122">
        <v>2312.3550574847573</v>
      </c>
      <c r="DA30" s="130" t="s">
        <v>2438</v>
      </c>
    </row>
    <row r="31" spans="1:105" ht="12" customHeight="1" x14ac:dyDescent="0.25">
      <c r="A31" s="97" t="s">
        <v>141</v>
      </c>
      <c r="B31" s="98">
        <v>1946.0421503512462</v>
      </c>
      <c r="C31" s="98">
        <v>1901.3357973110901</v>
      </c>
      <c r="D31" s="98">
        <v>2030.9284869977969</v>
      </c>
      <c r="E31" s="98">
        <v>2146.7338044521457</v>
      </c>
      <c r="F31" s="98">
        <v>2205.5368060966007</v>
      </c>
      <c r="G31" s="98">
        <v>2414.0509033995941</v>
      </c>
      <c r="H31" s="98">
        <v>2458.0326119520355</v>
      </c>
      <c r="I31" s="98">
        <v>2550.7172180139319</v>
      </c>
      <c r="J31" s="98">
        <v>2646.7826791505081</v>
      </c>
      <c r="K31" s="98">
        <v>2659.8245816603653</v>
      </c>
      <c r="L31" s="98">
        <v>2595.8558961027752</v>
      </c>
      <c r="M31" s="98">
        <v>2506.2283173274518</v>
      </c>
      <c r="N31" s="98">
        <v>2366.050904303298</v>
      </c>
      <c r="O31" s="98">
        <v>2492.2437380167266</v>
      </c>
      <c r="P31" s="98">
        <v>2583.8767725149528</v>
      </c>
      <c r="Q31" s="98">
        <v>2552.8639825019986</v>
      </c>
      <c r="R31" s="98">
        <v>2578.4402995990586</v>
      </c>
      <c r="S31" s="98">
        <v>2635.4064241379906</v>
      </c>
      <c r="T31" s="98">
        <v>2618.2561957245221</v>
      </c>
      <c r="U31" s="98">
        <v>2552.2173630132961</v>
      </c>
      <c r="V31" s="98">
        <v>2326.4319227190044</v>
      </c>
      <c r="W31" s="98">
        <v>2666.9368860878294</v>
      </c>
      <c r="X31" s="98">
        <v>2669.4287431391476</v>
      </c>
      <c r="Y31" s="98">
        <v>2442.3346141861402</v>
      </c>
      <c r="DA31" s="63" t="s">
        <v>2439</v>
      </c>
    </row>
    <row r="32" spans="1:105" ht="12" customHeight="1" x14ac:dyDescent="0.25">
      <c r="A32" s="97" t="s">
        <v>140</v>
      </c>
      <c r="B32" s="98">
        <v>1946.0421503512459</v>
      </c>
      <c r="C32" s="98">
        <v>1901.7255052504743</v>
      </c>
      <c r="D32" s="98">
        <v>2030.8917925801804</v>
      </c>
      <c r="E32" s="98">
        <v>2146.4637654629159</v>
      </c>
      <c r="F32" s="98">
        <v>2204.9358409289534</v>
      </c>
      <c r="G32" s="98">
        <v>2413.1755883950486</v>
      </c>
      <c r="H32" s="98">
        <v>2459.0138105534738</v>
      </c>
      <c r="I32" s="98">
        <v>2554.0069394080942</v>
      </c>
      <c r="J32" s="98">
        <v>2650.0985003289475</v>
      </c>
      <c r="K32" s="98">
        <v>2662.0334198761602</v>
      </c>
      <c r="L32" s="98">
        <v>2597.3566094752373</v>
      </c>
      <c r="M32" s="98">
        <v>2508.0331100833782</v>
      </c>
      <c r="N32" s="98">
        <v>2367.9466090067208</v>
      </c>
      <c r="O32" s="98">
        <v>2516.5566319098079</v>
      </c>
      <c r="P32" s="98">
        <v>2617.8216794592431</v>
      </c>
      <c r="Q32" s="98">
        <v>2560.0899707424246</v>
      </c>
      <c r="R32" s="98">
        <v>2572.0280679904722</v>
      </c>
      <c r="S32" s="98">
        <v>2618.4552344843896</v>
      </c>
      <c r="T32" s="98">
        <v>2584.0014749935722</v>
      </c>
      <c r="U32" s="98">
        <v>2498.5261567046282</v>
      </c>
      <c r="V32" s="98">
        <v>2293.397355822638</v>
      </c>
      <c r="W32" s="98">
        <v>2654.6229124755114</v>
      </c>
      <c r="X32" s="98">
        <v>2666.6276117232392</v>
      </c>
      <c r="Y32" s="98">
        <v>2441.3059709724889</v>
      </c>
      <c r="DA32" s="63" t="s">
        <v>2440</v>
      </c>
    </row>
    <row r="33" spans="1:105" ht="12" customHeight="1" x14ac:dyDescent="0.25">
      <c r="A33" s="100" t="s">
        <v>50</v>
      </c>
      <c r="B33" s="101">
        <v>273.92576414847952</v>
      </c>
      <c r="C33" s="101">
        <v>259.02131814046749</v>
      </c>
      <c r="D33" s="101">
        <v>479.75773549108089</v>
      </c>
      <c r="E33" s="101">
        <v>616.33581435401095</v>
      </c>
      <c r="F33" s="101">
        <v>550.97636411066514</v>
      </c>
      <c r="G33" s="101">
        <v>694.4448602107359</v>
      </c>
      <c r="H33" s="101">
        <v>628.79099758392476</v>
      </c>
      <c r="I33" s="101">
        <v>517.6367107097567</v>
      </c>
      <c r="J33" s="101">
        <v>542.12962923134103</v>
      </c>
      <c r="K33" s="101">
        <v>543.50544441486375</v>
      </c>
      <c r="L33" s="101">
        <v>459.31234864778804</v>
      </c>
      <c r="M33" s="101">
        <v>439.17325746379049</v>
      </c>
      <c r="N33" s="101">
        <v>276.44192963922791</v>
      </c>
      <c r="O33" s="101">
        <v>197.41597329560756</v>
      </c>
      <c r="P33" s="101">
        <v>209.65211674991065</v>
      </c>
      <c r="Q33" s="101">
        <v>617.3826498736189</v>
      </c>
      <c r="R33" s="101">
        <v>735.65536376794341</v>
      </c>
      <c r="S33" s="101">
        <v>914.04620883304779</v>
      </c>
      <c r="T33" s="101">
        <v>605.75898638111903</v>
      </c>
      <c r="U33" s="101">
        <v>207.10200335506673</v>
      </c>
      <c r="V33" s="101">
        <v>83.077541830049938</v>
      </c>
      <c r="W33" s="101">
        <v>216.14522777588795</v>
      </c>
      <c r="X33" s="101">
        <v>198.12373218710906</v>
      </c>
      <c r="Y33" s="101">
        <v>103.8775073728125</v>
      </c>
      <c r="DA33" s="131" t="s">
        <v>2441</v>
      </c>
    </row>
    <row r="34" spans="1:105" ht="12" customHeight="1" x14ac:dyDescent="0.25">
      <c r="A34" s="103" t="s">
        <v>52</v>
      </c>
      <c r="B34" s="104">
        <v>1672.1163862027668</v>
      </c>
      <c r="C34" s="104">
        <v>1642.7041871100068</v>
      </c>
      <c r="D34" s="104">
        <v>1551.1340570890991</v>
      </c>
      <c r="E34" s="104">
        <v>1530.1279511089051</v>
      </c>
      <c r="F34" s="104">
        <v>1653.9594768182885</v>
      </c>
      <c r="G34" s="104">
        <v>1718.7307281843125</v>
      </c>
      <c r="H34" s="104">
        <v>1830.2228129695493</v>
      </c>
      <c r="I34" s="104">
        <v>2036.3702286983375</v>
      </c>
      <c r="J34" s="104">
        <v>2107.968871097607</v>
      </c>
      <c r="K34" s="104">
        <v>2118.5279754612966</v>
      </c>
      <c r="L34" s="104">
        <v>2138.0442608274489</v>
      </c>
      <c r="M34" s="104">
        <v>2068.8598526195879</v>
      </c>
      <c r="N34" s="104">
        <v>2091.5046793674924</v>
      </c>
      <c r="O34" s="104">
        <v>2319.1406586142002</v>
      </c>
      <c r="P34" s="104">
        <v>2408.1695627093327</v>
      </c>
      <c r="Q34" s="104">
        <v>1942.7073208688053</v>
      </c>
      <c r="R34" s="104">
        <v>1836.3727042225285</v>
      </c>
      <c r="S34" s="104">
        <v>1704.4090256513414</v>
      </c>
      <c r="T34" s="104">
        <v>1978.2424886124529</v>
      </c>
      <c r="U34" s="104">
        <v>2291.424153349561</v>
      </c>
      <c r="V34" s="104">
        <v>2210.319813992588</v>
      </c>
      <c r="W34" s="104">
        <v>2438.4776846996242</v>
      </c>
      <c r="X34" s="104">
        <v>2468.5038795361302</v>
      </c>
      <c r="Y34" s="104">
        <v>2337.4284635996764</v>
      </c>
      <c r="DA34" s="132" t="s">
        <v>2442</v>
      </c>
    </row>
    <row r="35" spans="1:105" ht="12" customHeight="1" x14ac:dyDescent="0.25">
      <c r="A35" s="106" t="s">
        <v>122</v>
      </c>
      <c r="B35" s="101">
        <v>1982.8424978718194</v>
      </c>
      <c r="C35" s="101">
        <v>1849.5639053682162</v>
      </c>
      <c r="D35" s="101">
        <v>1987.7857728086744</v>
      </c>
      <c r="E35" s="101">
        <v>2119.7127501925265</v>
      </c>
      <c r="F35" s="101">
        <v>2227.5371963349085</v>
      </c>
      <c r="G35" s="101">
        <v>2411.0015363230336</v>
      </c>
      <c r="H35" s="101">
        <v>2415.3236906609627</v>
      </c>
      <c r="I35" s="101">
        <v>2736.4964254064125</v>
      </c>
      <c r="J35" s="101">
        <v>2643.9943142961993</v>
      </c>
      <c r="K35" s="101">
        <v>2639.1002739691503</v>
      </c>
      <c r="L35" s="101">
        <v>2623.0215565813328</v>
      </c>
      <c r="M35" s="101">
        <v>2639.1885187735093</v>
      </c>
      <c r="N35" s="101">
        <v>2491.8887195925199</v>
      </c>
      <c r="O35" s="101">
        <v>2297.4457608794323</v>
      </c>
      <c r="P35" s="101">
        <v>2306.4548055755931</v>
      </c>
      <c r="Q35" s="101">
        <v>2349.0866384524306</v>
      </c>
      <c r="R35" s="101">
        <v>2427.1019572646933</v>
      </c>
      <c r="S35" s="101">
        <v>2551.1221121327376</v>
      </c>
      <c r="T35" s="101">
        <v>2488.7968796351979</v>
      </c>
      <c r="U35" s="101">
        <v>2449.5319815293187</v>
      </c>
      <c r="V35" s="101">
        <v>2495.4303175097075</v>
      </c>
      <c r="W35" s="101">
        <v>2516.1849975183877</v>
      </c>
      <c r="X35" s="101">
        <v>2434.8603007881761</v>
      </c>
      <c r="Y35" s="101">
        <v>2331.1028139668715</v>
      </c>
      <c r="DA35" s="131" t="s">
        <v>2443</v>
      </c>
    </row>
    <row r="36" spans="1:105" ht="12" customHeight="1" x14ac:dyDescent="0.25">
      <c r="A36" s="107" t="s">
        <v>121</v>
      </c>
      <c r="B36" s="104">
        <v>1982.8424978718174</v>
      </c>
      <c r="C36" s="104">
        <v>1849.4926794975001</v>
      </c>
      <c r="D36" s="104">
        <v>1987.5449934554799</v>
      </c>
      <c r="E36" s="104">
        <v>2118.9936132474631</v>
      </c>
      <c r="F36" s="104">
        <v>2226.1043395425286</v>
      </c>
      <c r="G36" s="104">
        <v>2408.8482387115291</v>
      </c>
      <c r="H36" s="104">
        <v>2412.7479434668885</v>
      </c>
      <c r="I36" s="104">
        <v>2733.5650835680522</v>
      </c>
      <c r="J36" s="104">
        <v>2638.7333134005421</v>
      </c>
      <c r="K36" s="104">
        <v>2636.6316181551556</v>
      </c>
      <c r="L36" s="104">
        <v>2616.1150566492342</v>
      </c>
      <c r="M36" s="104">
        <v>2627.7394346527599</v>
      </c>
      <c r="N36" s="104">
        <v>2479.1743319504144</v>
      </c>
      <c r="O36" s="104">
        <v>2274.3948883223793</v>
      </c>
      <c r="P36" s="104">
        <v>2248.1660748880299</v>
      </c>
      <c r="Q36" s="104">
        <v>2334.8386522218675</v>
      </c>
      <c r="R36" s="104">
        <v>2431.038133405928</v>
      </c>
      <c r="S36" s="104">
        <v>2564.0893133666441</v>
      </c>
      <c r="T36" s="104">
        <v>2511.9998304341311</v>
      </c>
      <c r="U36" s="104">
        <v>2474.5545827997425</v>
      </c>
      <c r="V36" s="104">
        <v>2510.5884132640899</v>
      </c>
      <c r="W36" s="104">
        <v>2505.461447544089</v>
      </c>
      <c r="X36" s="104">
        <v>2417.5243003495948</v>
      </c>
      <c r="Y36" s="104">
        <v>2305.4426106790256</v>
      </c>
      <c r="DA36" s="132" t="s">
        <v>2444</v>
      </c>
    </row>
    <row r="37" spans="1:105" ht="12" customHeight="1" x14ac:dyDescent="0.25">
      <c r="A37" s="108" t="s">
        <v>53</v>
      </c>
      <c r="B37" s="98">
        <v>285.39523308550702</v>
      </c>
      <c r="C37" s="98">
        <v>242.09866684268243</v>
      </c>
      <c r="D37" s="98">
        <v>386.27395622595895</v>
      </c>
      <c r="E37" s="98">
        <v>519.17208410741557</v>
      </c>
      <c r="F37" s="98">
        <v>521.56709269391445</v>
      </c>
      <c r="G37" s="98">
        <v>681.2847216316851</v>
      </c>
      <c r="H37" s="98">
        <v>618.71201434977741</v>
      </c>
      <c r="I37" s="98">
        <v>581.57079424833728</v>
      </c>
      <c r="J37" s="98">
        <v>539.70906638758117</v>
      </c>
      <c r="K37" s="98">
        <v>539.90881120341658</v>
      </c>
      <c r="L37" s="98">
        <v>476.98237037657151</v>
      </c>
      <c r="M37" s="98">
        <v>486.95903668609833</v>
      </c>
      <c r="N37" s="98">
        <v>333.34726175284294</v>
      </c>
      <c r="O37" s="98">
        <v>80.556869658400174</v>
      </c>
      <c r="P37" s="98">
        <v>35.483233658311967</v>
      </c>
      <c r="Q37" s="98">
        <v>100.64729647636521</v>
      </c>
      <c r="R37" s="98">
        <v>153.97110387366081</v>
      </c>
      <c r="S37" s="98">
        <v>270.23555658000078</v>
      </c>
      <c r="T37" s="98">
        <v>209.96557358887196</v>
      </c>
      <c r="U37" s="98">
        <v>165.77226290231675</v>
      </c>
      <c r="V37" s="98">
        <v>212.47596053421799</v>
      </c>
      <c r="W37" s="98">
        <v>159.88785913484668</v>
      </c>
      <c r="X37" s="98">
        <v>124.48637579701351</v>
      </c>
      <c r="Y37" s="98">
        <v>49.436096979492305</v>
      </c>
      <c r="DA37" s="63" t="s">
        <v>2445</v>
      </c>
    </row>
    <row r="38" spans="1:105" ht="12" customHeight="1" x14ac:dyDescent="0.25">
      <c r="A38" s="108" t="s">
        <v>52</v>
      </c>
      <c r="B38" s="98">
        <v>1697.4472647863101</v>
      </c>
      <c r="C38" s="98">
        <v>1607.3940126548177</v>
      </c>
      <c r="D38" s="98">
        <v>1601.2710372295214</v>
      </c>
      <c r="E38" s="98">
        <v>1599.8215291400475</v>
      </c>
      <c r="F38" s="98">
        <v>1704.5372468486144</v>
      </c>
      <c r="G38" s="98">
        <v>1727.5635170798441</v>
      </c>
      <c r="H38" s="98">
        <v>1794.0359291171112</v>
      </c>
      <c r="I38" s="98">
        <v>2151.9942893197144</v>
      </c>
      <c r="J38" s="98">
        <v>2099.024247012961</v>
      </c>
      <c r="K38" s="98">
        <v>2096.7228069517387</v>
      </c>
      <c r="L38" s="98">
        <v>2139.1326862726623</v>
      </c>
      <c r="M38" s="98">
        <v>2140.7803979666614</v>
      </c>
      <c r="N38" s="98">
        <v>2145.8270701975712</v>
      </c>
      <c r="O38" s="98">
        <v>2193.8380186639793</v>
      </c>
      <c r="P38" s="98">
        <v>2212.6828412297177</v>
      </c>
      <c r="Q38" s="98">
        <v>2234.1913557455018</v>
      </c>
      <c r="R38" s="98">
        <v>2277.067029532267</v>
      </c>
      <c r="S38" s="98">
        <v>2293.8537567866429</v>
      </c>
      <c r="T38" s="98">
        <v>2302.0342568452593</v>
      </c>
      <c r="U38" s="98">
        <v>2308.7823198974261</v>
      </c>
      <c r="V38" s="98">
        <v>2298.1124527298716</v>
      </c>
      <c r="W38" s="98">
        <v>2345.5735884092423</v>
      </c>
      <c r="X38" s="98">
        <v>2293.037924552581</v>
      </c>
      <c r="Y38" s="98">
        <v>2256.0065136995331</v>
      </c>
      <c r="DA38" s="63" t="s">
        <v>2446</v>
      </c>
    </row>
    <row r="39" spans="1:105" ht="12" customHeight="1" x14ac:dyDescent="0.25">
      <c r="A39" s="121" t="s">
        <v>54</v>
      </c>
      <c r="B39" s="122">
        <v>655.51058121089432</v>
      </c>
      <c r="C39" s="122">
        <v>693.59477961317305</v>
      </c>
      <c r="D39" s="122">
        <v>702.21282938980414</v>
      </c>
      <c r="E39" s="122">
        <v>709.87564449748288</v>
      </c>
      <c r="F39" s="122">
        <v>731.83096093195604</v>
      </c>
      <c r="G39" s="122">
        <v>704.76687301342565</v>
      </c>
      <c r="H39" s="122">
        <v>648.4192511603834</v>
      </c>
      <c r="I39" s="122">
        <v>631.22111910810713</v>
      </c>
      <c r="J39" s="122">
        <v>578.69752690214568</v>
      </c>
      <c r="K39" s="122">
        <v>581.94420673640718</v>
      </c>
      <c r="L39" s="122">
        <v>563.57322639927008</v>
      </c>
      <c r="M39" s="122">
        <v>598.26034073181688</v>
      </c>
      <c r="N39" s="122">
        <v>523.46958742602942</v>
      </c>
      <c r="O39" s="122">
        <v>543.31123195899636</v>
      </c>
      <c r="P39" s="122">
        <v>592.97430941783455</v>
      </c>
      <c r="Q39" s="122">
        <v>572.24700593545231</v>
      </c>
      <c r="R39" s="122">
        <v>572.3270992093436</v>
      </c>
      <c r="S39" s="122">
        <v>607.60667024164115</v>
      </c>
      <c r="T39" s="122">
        <v>575.23750223046773</v>
      </c>
      <c r="U39" s="122">
        <v>663.80656692603736</v>
      </c>
      <c r="V39" s="122">
        <v>683.02567361430397</v>
      </c>
      <c r="W39" s="122">
        <v>670.33078822895334</v>
      </c>
      <c r="X39" s="122">
        <v>620.27999907346737</v>
      </c>
      <c r="Y39" s="122">
        <v>550.0146085081044</v>
      </c>
      <c r="DA39" s="130" t="s">
        <v>2447</v>
      </c>
    </row>
    <row r="40" spans="1:105" ht="12" customHeight="1" x14ac:dyDescent="0.25">
      <c r="A40" s="97" t="s">
        <v>50</v>
      </c>
      <c r="B40" s="98">
        <v>674.74036205085451</v>
      </c>
      <c r="C40" s="98">
        <v>686.606780858467</v>
      </c>
      <c r="D40" s="98">
        <v>689.72165356337507</v>
      </c>
      <c r="E40" s="98">
        <v>718.6984034172059</v>
      </c>
      <c r="F40" s="98">
        <v>735.24254665773628</v>
      </c>
      <c r="G40" s="98">
        <v>707.19662305655811</v>
      </c>
      <c r="H40" s="98">
        <v>636.53194628708286</v>
      </c>
      <c r="I40" s="98">
        <v>644.51928631414319</v>
      </c>
      <c r="J40" s="98">
        <v>584.32542934290211</v>
      </c>
      <c r="K40" s="98">
        <v>576.56001890696803</v>
      </c>
      <c r="L40" s="98">
        <v>562.91820661562065</v>
      </c>
      <c r="M40" s="98">
        <v>578.01524355499873</v>
      </c>
      <c r="N40" s="98">
        <v>549.84864123003297</v>
      </c>
      <c r="O40" s="98">
        <v>556.34875883366271</v>
      </c>
      <c r="P40" s="98">
        <v>561.84355397670799</v>
      </c>
      <c r="Q40" s="98">
        <v>575.75540025176076</v>
      </c>
      <c r="R40" s="98">
        <v>581.43129600292582</v>
      </c>
      <c r="S40" s="98">
        <v>594.28671751449235</v>
      </c>
      <c r="T40" s="98">
        <v>609.92119596496093</v>
      </c>
      <c r="U40" s="98">
        <v>664.48981914215767</v>
      </c>
      <c r="V40" s="98">
        <v>621.44763433656453</v>
      </c>
      <c r="W40" s="98">
        <v>638.98977161836467</v>
      </c>
      <c r="X40" s="98">
        <v>594.4660674880638</v>
      </c>
      <c r="Y40" s="98">
        <v>570.19025861694979</v>
      </c>
      <c r="DA40" s="63" t="s">
        <v>2448</v>
      </c>
    </row>
    <row r="41" spans="1:105" ht="12" customHeight="1" x14ac:dyDescent="0.25">
      <c r="A41" s="109" t="s">
        <v>120</v>
      </c>
      <c r="B41" s="33">
        <v>607.14526914980775</v>
      </c>
      <c r="C41" s="33">
        <v>709.15085530069473</v>
      </c>
      <c r="D41" s="33">
        <v>727.42438937215877</v>
      </c>
      <c r="E41" s="33">
        <v>693.11366539250855</v>
      </c>
      <c r="F41" s="33">
        <v>725.81833944969583</v>
      </c>
      <c r="G41" s="33">
        <v>700.68877306128218</v>
      </c>
      <c r="H41" s="33">
        <v>667.49179218541758</v>
      </c>
      <c r="I41" s="33">
        <v>609.7506522800345</v>
      </c>
      <c r="J41" s="33">
        <v>569.18566789549834</v>
      </c>
      <c r="K41" s="33">
        <v>590.8257626258121</v>
      </c>
      <c r="L41" s="33">
        <v>564.65551036098088</v>
      </c>
      <c r="M41" s="33">
        <v>632.22275184750129</v>
      </c>
      <c r="N41" s="33">
        <v>477.22847566202984</v>
      </c>
      <c r="O41" s="33">
        <v>522.13275787553914</v>
      </c>
      <c r="P41" s="33">
        <v>641.03771786971265</v>
      </c>
      <c r="Q41" s="33">
        <v>566.9510774142592</v>
      </c>
      <c r="R41" s="33">
        <v>559.09079568327388</v>
      </c>
      <c r="S41" s="33">
        <v>626.28277787270349</v>
      </c>
      <c r="T41" s="33">
        <v>530.69638572776205</v>
      </c>
      <c r="U41" s="33">
        <v>662.96933253642385</v>
      </c>
      <c r="V41" s="33">
        <v>755.02689121431888</v>
      </c>
      <c r="W41" s="33">
        <v>707.18282012274847</v>
      </c>
      <c r="X41" s="33">
        <v>653.40285932621202</v>
      </c>
      <c r="Y41" s="33">
        <v>520.70440799653227</v>
      </c>
      <c r="DA41" s="60" t="s">
        <v>2449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8071.758266274961</v>
      </c>
      <c r="C43" s="117">
        <f t="shared" si="14"/>
        <v>7734.614922252671</v>
      </c>
      <c r="D43" s="117">
        <f t="shared" si="14"/>
        <v>7954.6185661003083</v>
      </c>
      <c r="E43" s="117">
        <f t="shared" si="14"/>
        <v>8558.1224214848626</v>
      </c>
      <c r="F43" s="117">
        <f t="shared" si="14"/>
        <v>8103.397874988731</v>
      </c>
      <c r="G43" s="117">
        <f t="shared" si="14"/>
        <v>7940.795992604124</v>
      </c>
      <c r="H43" s="117">
        <f t="shared" si="14"/>
        <v>9094.1529582124331</v>
      </c>
      <c r="I43" s="117">
        <f t="shared" si="14"/>
        <v>10143.684010484913</v>
      </c>
      <c r="J43" s="117">
        <f t="shared" si="14"/>
        <v>9966.5997697292514</v>
      </c>
      <c r="K43" s="117">
        <f t="shared" si="14"/>
        <v>10229.204041552499</v>
      </c>
      <c r="L43" s="117">
        <f t="shared" si="14"/>
        <v>10114.622901286628</v>
      </c>
      <c r="M43" s="117">
        <f t="shared" si="14"/>
        <v>9898.868319695277</v>
      </c>
      <c r="N43" s="117">
        <f t="shared" si="14"/>
        <v>10663.790866868339</v>
      </c>
      <c r="O43" s="117">
        <f t="shared" si="14"/>
        <v>9342.2056243020525</v>
      </c>
      <c r="P43" s="117">
        <f t="shared" si="14"/>
        <v>8660.9428709537715</v>
      </c>
      <c r="Q43" s="117">
        <f t="shared" si="14"/>
        <v>9383.1660818114506</v>
      </c>
      <c r="R43" s="117">
        <f t="shared" ref="R43:V43" si="15">R44+R47+R49+R58</f>
        <v>10156.979639216048</v>
      </c>
      <c r="S43" s="117">
        <f t="shared" si="15"/>
        <v>10215.410874445941</v>
      </c>
      <c r="T43" s="117">
        <f t="shared" si="15"/>
        <v>10318.717102159781</v>
      </c>
      <c r="U43" s="117">
        <f t="shared" si="15"/>
        <v>10697.823015560176</v>
      </c>
      <c r="V43" s="117">
        <f t="shared" si="15"/>
        <v>10695.839355916107</v>
      </c>
      <c r="W43" s="117">
        <f t="shared" ref="W43:Y43" si="16">W44+W47+W49+W58</f>
        <v>10333.774071532525</v>
      </c>
      <c r="X43" s="117">
        <f t="shared" si="16"/>
        <v>10471.562900367633</v>
      </c>
      <c r="Y43" s="117">
        <f t="shared" si="16"/>
        <v>10189.067606646389</v>
      </c>
      <c r="DA43" s="129" t="s">
        <v>2450</v>
      </c>
    </row>
    <row r="44" spans="1:105" ht="12.95" customHeight="1" x14ac:dyDescent="0.25">
      <c r="A44" s="121" t="s">
        <v>57</v>
      </c>
      <c r="B44" s="122">
        <f t="shared" ref="B44:Q44" si="17">SUM(B45:B46)</f>
        <v>3241.5214799665373</v>
      </c>
      <c r="C44" s="122">
        <f t="shared" si="17"/>
        <v>3248.2104038152238</v>
      </c>
      <c r="D44" s="122">
        <f t="shared" si="17"/>
        <v>3337.5095124745562</v>
      </c>
      <c r="E44" s="122">
        <f t="shared" si="17"/>
        <v>3399.4251901829198</v>
      </c>
      <c r="F44" s="122">
        <f t="shared" si="17"/>
        <v>2949.3905723534776</v>
      </c>
      <c r="G44" s="122">
        <f t="shared" si="17"/>
        <v>2435.4569242253974</v>
      </c>
      <c r="H44" s="122">
        <f t="shared" si="17"/>
        <v>2826.001606068513</v>
      </c>
      <c r="I44" s="122">
        <f t="shared" si="17"/>
        <v>2564.256768923442</v>
      </c>
      <c r="J44" s="122">
        <f t="shared" si="17"/>
        <v>2141.3815104636424</v>
      </c>
      <c r="K44" s="122">
        <f t="shared" si="17"/>
        <v>2395.9431261562108</v>
      </c>
      <c r="L44" s="122">
        <f t="shared" si="17"/>
        <v>1965.5780830866784</v>
      </c>
      <c r="M44" s="122">
        <f t="shared" si="17"/>
        <v>2297.8387682442062</v>
      </c>
      <c r="N44" s="122">
        <f t="shared" si="17"/>
        <v>2266.765334660452</v>
      </c>
      <c r="O44" s="122">
        <f t="shared" si="17"/>
        <v>1877.7586763679114</v>
      </c>
      <c r="P44" s="122">
        <f t="shared" si="17"/>
        <v>1692.7112535851363</v>
      </c>
      <c r="Q44" s="122">
        <f t="shared" si="17"/>
        <v>2104.2237065714521</v>
      </c>
      <c r="R44" s="122">
        <f t="shared" ref="R44:V44" si="18">SUM(R45:R46)</f>
        <v>2224.7279778553457</v>
      </c>
      <c r="S44" s="122">
        <f t="shared" si="18"/>
        <v>2407.349193676881</v>
      </c>
      <c r="T44" s="122">
        <f t="shared" si="18"/>
        <v>2117.1935890732216</v>
      </c>
      <c r="U44" s="122">
        <f t="shared" si="18"/>
        <v>2622.8953138941047</v>
      </c>
      <c r="V44" s="122">
        <f t="shared" si="18"/>
        <v>2796.3372070259707</v>
      </c>
      <c r="W44" s="122">
        <f t="shared" ref="W44:Y44" si="19">SUM(W45:W46)</f>
        <v>2458.9536898296269</v>
      </c>
      <c r="X44" s="122">
        <f t="shared" si="19"/>
        <v>2739.8112172778415</v>
      </c>
      <c r="Y44" s="122">
        <f t="shared" si="19"/>
        <v>2210.3922266769728</v>
      </c>
      <c r="DA44" s="130" t="s">
        <v>2451</v>
      </c>
    </row>
    <row r="45" spans="1:105" ht="12" customHeight="1" x14ac:dyDescent="0.25">
      <c r="A45" s="97" t="s">
        <v>211</v>
      </c>
      <c r="B45" s="98">
        <v>3213.2306359167715</v>
      </c>
      <c r="C45" s="98">
        <v>3214.8123768302185</v>
      </c>
      <c r="D45" s="98">
        <v>3300.5477096280897</v>
      </c>
      <c r="E45" s="98">
        <v>3363.8798045049889</v>
      </c>
      <c r="F45" s="98">
        <v>2915.9095013245255</v>
      </c>
      <c r="G45" s="98">
        <v>2408.2958670578191</v>
      </c>
      <c r="H45" s="98">
        <v>2797.6617485020965</v>
      </c>
      <c r="I45" s="98">
        <v>2541.296321578855</v>
      </c>
      <c r="J45" s="98">
        <v>2123.4761299098868</v>
      </c>
      <c r="K45" s="98">
        <v>2374.8539018294969</v>
      </c>
      <c r="L45" s="98">
        <v>1948.9981123002794</v>
      </c>
      <c r="M45" s="98">
        <v>2275.7456573702916</v>
      </c>
      <c r="N45" s="98">
        <v>2249.8504814279509</v>
      </c>
      <c r="O45" s="98">
        <v>1861.4308323552809</v>
      </c>
      <c r="P45" s="98">
        <v>1673.9322839960091</v>
      </c>
      <c r="Q45" s="98">
        <v>2083.1191567343958</v>
      </c>
      <c r="R45" s="98">
        <v>2202.5469666959657</v>
      </c>
      <c r="S45" s="98">
        <v>2380.7132341008028</v>
      </c>
      <c r="T45" s="98">
        <v>2096.2721812520608</v>
      </c>
      <c r="U45" s="98">
        <v>2597.0537466775263</v>
      </c>
      <c r="V45" s="98">
        <v>2768.8412592057512</v>
      </c>
      <c r="W45" s="98">
        <v>2434.7989966013874</v>
      </c>
      <c r="X45" s="98">
        <v>2712.8977148858553</v>
      </c>
      <c r="Y45" s="98">
        <v>2188.6577634271021</v>
      </c>
      <c r="DA45" s="63" t="s">
        <v>2452</v>
      </c>
    </row>
    <row r="46" spans="1:105" ht="12" customHeight="1" x14ac:dyDescent="0.25">
      <c r="A46" s="97" t="s">
        <v>53</v>
      </c>
      <c r="B46" s="98">
        <v>28.290844049766037</v>
      </c>
      <c r="C46" s="98">
        <v>33.39802698500538</v>
      </c>
      <c r="D46" s="98">
        <v>36.961802846466661</v>
      </c>
      <c r="E46" s="98">
        <v>35.545385677930788</v>
      </c>
      <c r="F46" s="98">
        <v>33.481071028952286</v>
      </c>
      <c r="G46" s="98">
        <v>27.161057167578086</v>
      </c>
      <c r="H46" s="98">
        <v>28.339857566416537</v>
      </c>
      <c r="I46" s="98">
        <v>22.960447344586786</v>
      </c>
      <c r="J46" s="98">
        <v>17.905380553755478</v>
      </c>
      <c r="K46" s="98">
        <v>21.089224326713822</v>
      </c>
      <c r="L46" s="98">
        <v>16.57997078639902</v>
      </c>
      <c r="M46" s="98">
        <v>22.093110873914693</v>
      </c>
      <c r="N46" s="98">
        <v>16.914853232501077</v>
      </c>
      <c r="O46" s="98">
        <v>16.327844012630507</v>
      </c>
      <c r="P46" s="98">
        <v>18.778969589127168</v>
      </c>
      <c r="Q46" s="98">
        <v>21.104549837056236</v>
      </c>
      <c r="R46" s="98">
        <v>22.181011159380102</v>
      </c>
      <c r="S46" s="98">
        <v>26.635959576078189</v>
      </c>
      <c r="T46" s="98">
        <v>20.921407821160937</v>
      </c>
      <c r="U46" s="98">
        <v>25.841567216578163</v>
      </c>
      <c r="V46" s="98">
        <v>27.495947820219673</v>
      </c>
      <c r="W46" s="98">
        <v>24.15469322823925</v>
      </c>
      <c r="X46" s="98">
        <v>26.91350239198637</v>
      </c>
      <c r="Y46" s="98">
        <v>21.734463249870728</v>
      </c>
      <c r="DA46" s="63" t="s">
        <v>2453</v>
      </c>
    </row>
    <row r="47" spans="1:105" ht="12.95" customHeight="1" x14ac:dyDescent="0.25">
      <c r="A47" s="121" t="s">
        <v>92</v>
      </c>
      <c r="B47" s="122">
        <f t="shared" ref="B47:Y47" si="20">B48</f>
        <v>2191.3894140835623</v>
      </c>
      <c r="C47" s="122">
        <f t="shared" si="20"/>
        <v>1943.5840004021316</v>
      </c>
      <c r="D47" s="122">
        <f t="shared" si="20"/>
        <v>1926.7049563397356</v>
      </c>
      <c r="E47" s="122">
        <f t="shared" si="20"/>
        <v>2327.0607184710989</v>
      </c>
      <c r="F47" s="122">
        <f t="shared" si="20"/>
        <v>2197.595396273246</v>
      </c>
      <c r="G47" s="122">
        <f t="shared" si="20"/>
        <v>2398.79032484853</v>
      </c>
      <c r="H47" s="122">
        <f t="shared" si="20"/>
        <v>3202.6084811695769</v>
      </c>
      <c r="I47" s="122">
        <f t="shared" si="20"/>
        <v>4218.1128928262669</v>
      </c>
      <c r="J47" s="122">
        <f t="shared" si="20"/>
        <v>4612.9944486950135</v>
      </c>
      <c r="K47" s="122">
        <f t="shared" si="20"/>
        <v>4619.5324900885107</v>
      </c>
      <c r="L47" s="122">
        <f t="shared" si="20"/>
        <v>4972.8319514675941</v>
      </c>
      <c r="M47" s="122">
        <f t="shared" si="20"/>
        <v>4382.7020257264012</v>
      </c>
      <c r="N47" s="122">
        <f t="shared" si="20"/>
        <v>5398.7306978464003</v>
      </c>
      <c r="O47" s="122">
        <f t="shared" si="20"/>
        <v>4629.5370531448398</v>
      </c>
      <c r="P47" s="122">
        <f t="shared" si="20"/>
        <v>4094.5738943002821</v>
      </c>
      <c r="Q47" s="122">
        <f t="shared" si="20"/>
        <v>4361.3774638991054</v>
      </c>
      <c r="R47" s="122">
        <f t="shared" si="20"/>
        <v>4929.9273869741937</v>
      </c>
      <c r="S47" s="122">
        <f t="shared" si="20"/>
        <v>4645.5239410837648</v>
      </c>
      <c r="T47" s="122">
        <f t="shared" si="20"/>
        <v>5140.5454632298597</v>
      </c>
      <c r="U47" s="122">
        <f t="shared" si="20"/>
        <v>4884.3241625024975</v>
      </c>
      <c r="V47" s="122">
        <f t="shared" si="20"/>
        <v>4664.8348998533647</v>
      </c>
      <c r="W47" s="122">
        <f t="shared" si="20"/>
        <v>4716.3902485286098</v>
      </c>
      <c r="X47" s="122">
        <f t="shared" si="20"/>
        <v>4682.352169539221</v>
      </c>
      <c r="Y47" s="122">
        <f t="shared" si="20"/>
        <v>5113.4881987044155</v>
      </c>
      <c r="DA47" s="130" t="s">
        <v>2454</v>
      </c>
    </row>
    <row r="48" spans="1:105" ht="12" customHeight="1" x14ac:dyDescent="0.25">
      <c r="A48" s="97" t="s">
        <v>53</v>
      </c>
      <c r="B48" s="98">
        <f>IF(RES_hhdet_tes!B48=0,0,RES_hhdet_tes!B48*1000*11630/RES_hhdet_num!B43)</f>
        <v>2191.3894140835623</v>
      </c>
      <c r="C48" s="98">
        <f>IF(RES_hhdet_tes!C48=0,0,RES_hhdet_tes!C48*1000*11630/RES_hhdet_num!C43)</f>
        <v>1943.5840004021316</v>
      </c>
      <c r="D48" s="98">
        <f>IF(RES_hhdet_tes!D48=0,0,RES_hhdet_tes!D48*1000*11630/RES_hhdet_num!D43)</f>
        <v>1926.7049563397356</v>
      </c>
      <c r="E48" s="98">
        <f>IF(RES_hhdet_tes!E48=0,0,RES_hhdet_tes!E48*1000*11630/RES_hhdet_num!E43)</f>
        <v>2327.0607184710989</v>
      </c>
      <c r="F48" s="98">
        <f>IF(RES_hhdet_tes!F48=0,0,RES_hhdet_tes!F48*1000*11630/RES_hhdet_num!F43)</f>
        <v>2197.595396273246</v>
      </c>
      <c r="G48" s="98">
        <f>IF(RES_hhdet_tes!G48=0,0,RES_hhdet_tes!G48*1000*11630/RES_hhdet_num!G43)</f>
        <v>2398.79032484853</v>
      </c>
      <c r="H48" s="98">
        <f>IF(RES_hhdet_tes!H48=0,0,RES_hhdet_tes!H48*1000*11630/RES_hhdet_num!H43)</f>
        <v>3202.6084811695769</v>
      </c>
      <c r="I48" s="98">
        <f>IF(RES_hhdet_tes!I48=0,0,RES_hhdet_tes!I48*1000*11630/RES_hhdet_num!I43)</f>
        <v>4218.1128928262669</v>
      </c>
      <c r="J48" s="98">
        <f>IF(RES_hhdet_tes!J48=0,0,RES_hhdet_tes!J48*1000*11630/RES_hhdet_num!J43)</f>
        <v>4612.9944486950135</v>
      </c>
      <c r="K48" s="98">
        <f>IF(RES_hhdet_tes!K48=0,0,RES_hhdet_tes!K48*1000*11630/RES_hhdet_num!K43)</f>
        <v>4619.5324900885107</v>
      </c>
      <c r="L48" s="98">
        <f>IF(RES_hhdet_tes!L48=0,0,RES_hhdet_tes!L48*1000*11630/RES_hhdet_num!L43)</f>
        <v>4972.8319514675941</v>
      </c>
      <c r="M48" s="98">
        <f>IF(RES_hhdet_tes!M48=0,0,RES_hhdet_tes!M48*1000*11630/RES_hhdet_num!M43)</f>
        <v>4382.7020257264012</v>
      </c>
      <c r="N48" s="98">
        <f>IF(RES_hhdet_tes!N48=0,0,RES_hhdet_tes!N48*1000*11630/RES_hhdet_num!N43)</f>
        <v>5398.7306978464003</v>
      </c>
      <c r="O48" s="98">
        <f>IF(RES_hhdet_tes!O48=0,0,RES_hhdet_tes!O48*1000*11630/RES_hhdet_num!O43)</f>
        <v>4629.5370531448398</v>
      </c>
      <c r="P48" s="98">
        <f>IF(RES_hhdet_tes!P48=0,0,RES_hhdet_tes!P48*1000*11630/RES_hhdet_num!P43)</f>
        <v>4094.5738943002821</v>
      </c>
      <c r="Q48" s="98">
        <f>IF(RES_hhdet_tes!Q48=0,0,RES_hhdet_tes!Q48*1000*11630/RES_hhdet_num!Q43)</f>
        <v>4361.3774638991054</v>
      </c>
      <c r="R48" s="98">
        <f>IF(RES_hhdet_tes!R48=0,0,RES_hhdet_tes!R48*1000*11630/RES_hhdet_num!R43)</f>
        <v>4929.9273869741937</v>
      </c>
      <c r="S48" s="98">
        <f>IF(RES_hhdet_tes!S48=0,0,RES_hhdet_tes!S48*1000*11630/RES_hhdet_num!S43)</f>
        <v>4645.5239410837648</v>
      </c>
      <c r="T48" s="98">
        <f>IF(RES_hhdet_tes!T48=0,0,RES_hhdet_tes!T48*1000*11630/RES_hhdet_num!T43)</f>
        <v>5140.5454632298597</v>
      </c>
      <c r="U48" s="98">
        <f>IF(RES_hhdet_tes!U48=0,0,RES_hhdet_tes!U48*1000*11630/RES_hhdet_num!U43)</f>
        <v>4884.3241625024975</v>
      </c>
      <c r="V48" s="98">
        <f>IF(RES_hhdet_tes!V48=0,0,RES_hhdet_tes!V48*1000*11630/RES_hhdet_num!V43)</f>
        <v>4664.8348998533647</v>
      </c>
      <c r="W48" s="98">
        <f>IF(RES_hhdet_tes!W48=0,0,RES_hhdet_tes!W48*1000*11630/RES_hhdet_num!W43)</f>
        <v>4716.3902485286098</v>
      </c>
      <c r="X48" s="98">
        <f>IF(RES_hhdet_tes!X48=0,0,RES_hhdet_tes!X48*1000*11630/RES_hhdet_num!X43)</f>
        <v>4682.352169539221</v>
      </c>
      <c r="Y48" s="98">
        <f>IF(RES_hhdet_tes!Y48=0,0,RES_hhdet_tes!Y48*1000*11630/RES_hhdet_num!Y43)</f>
        <v>5113.4881987044155</v>
      </c>
      <c r="DA48" s="63" t="s">
        <v>2455</v>
      </c>
    </row>
    <row r="49" spans="1:105" ht="12" customHeight="1" x14ac:dyDescent="0.25">
      <c r="A49" s="121" t="s">
        <v>55</v>
      </c>
      <c r="B49" s="122">
        <v>1983.3365423005755</v>
      </c>
      <c r="C49" s="122">
        <v>1849.1873979223078</v>
      </c>
      <c r="D49" s="122">
        <v>1988.2243797147398</v>
      </c>
      <c r="E49" s="122">
        <v>2121.739152554419</v>
      </c>
      <c r="F49" s="122">
        <v>2224.5780794345928</v>
      </c>
      <c r="G49" s="122">
        <v>2401.7801729774546</v>
      </c>
      <c r="H49" s="122">
        <v>2417.4918300599506</v>
      </c>
      <c r="I49" s="122">
        <v>2729.5502729965915</v>
      </c>
      <c r="J49" s="122">
        <v>2633.2832724781156</v>
      </c>
      <c r="K49" s="122">
        <v>2632.0200920456732</v>
      </c>
      <c r="L49" s="122">
        <v>2612.6661588722031</v>
      </c>
      <c r="M49" s="122">
        <v>2620.7560910274838</v>
      </c>
      <c r="N49" s="122">
        <v>2474.1451568679772</v>
      </c>
      <c r="O49" s="122">
        <v>2291.3305654640558</v>
      </c>
      <c r="P49" s="122">
        <v>2280.165513304386</v>
      </c>
      <c r="Q49" s="122">
        <v>2345.4280955786803</v>
      </c>
      <c r="R49" s="122">
        <v>2430.3393214158928</v>
      </c>
      <c r="S49" s="122">
        <v>2554.4362102809846</v>
      </c>
      <c r="T49" s="122">
        <v>2486.4991870002618</v>
      </c>
      <c r="U49" s="122">
        <v>2526.8045167330715</v>
      </c>
      <c r="V49" s="122">
        <v>2551.4279162665607</v>
      </c>
      <c r="W49" s="122">
        <v>2488.0706776790539</v>
      </c>
      <c r="X49" s="122">
        <v>2429.1950908044828</v>
      </c>
      <c r="Y49" s="122">
        <v>2314.8384104463744</v>
      </c>
      <c r="DA49" s="130" t="s">
        <v>2456</v>
      </c>
    </row>
    <row r="50" spans="1:105" ht="12" customHeight="1" x14ac:dyDescent="0.25">
      <c r="A50" s="97" t="s">
        <v>138</v>
      </c>
      <c r="B50" s="98">
        <v>1993.9296210376231</v>
      </c>
      <c r="C50" s="98">
        <v>1842.9986900540503</v>
      </c>
      <c r="D50" s="98">
        <v>2001.5254592497374</v>
      </c>
      <c r="E50" s="98">
        <v>2181.1834047834595</v>
      </c>
      <c r="F50" s="98">
        <v>2189.0659127732993</v>
      </c>
      <c r="G50" s="98">
        <v>2256.1177635148319</v>
      </c>
      <c r="H50" s="98">
        <v>2554.301035655822</v>
      </c>
      <c r="I50" s="98">
        <v>2733.4100885327221</v>
      </c>
      <c r="J50" s="98">
        <v>2642.3466490673086</v>
      </c>
      <c r="K50" s="98">
        <v>2643.3241452519287</v>
      </c>
      <c r="L50" s="98">
        <v>2602.3873577322765</v>
      </c>
      <c r="M50" s="98">
        <v>2494.7932088595585</v>
      </c>
      <c r="N50" s="98">
        <v>2364.8808422642041</v>
      </c>
      <c r="O50" s="98">
        <v>2547.2795743939128</v>
      </c>
      <c r="P50" s="98">
        <v>2795.4709239345193</v>
      </c>
      <c r="Q50" s="98">
        <v>2498.1560954762258</v>
      </c>
      <c r="R50" s="98">
        <v>2423.4171303438734</v>
      </c>
      <c r="S50" s="98">
        <v>2446.4762497680522</v>
      </c>
      <c r="T50" s="98">
        <v>2248.3589592638573</v>
      </c>
      <c r="U50" s="98">
        <v>2974.2418168160484</v>
      </c>
      <c r="V50" s="98">
        <v>2888.3194436264262</v>
      </c>
      <c r="W50" s="98">
        <v>2391.05429371937</v>
      </c>
      <c r="X50" s="98">
        <v>2545.9842899807554</v>
      </c>
      <c r="Y50" s="98">
        <v>2435.2364387356038</v>
      </c>
      <c r="DA50" s="63" t="s">
        <v>2457</v>
      </c>
    </row>
    <row r="51" spans="1:105" ht="12" customHeight="1" x14ac:dyDescent="0.25">
      <c r="A51" s="97" t="s">
        <v>137</v>
      </c>
      <c r="B51" s="98">
        <v>1993.9296210376231</v>
      </c>
      <c r="C51" s="98">
        <v>1843.2478450018493</v>
      </c>
      <c r="D51" s="98">
        <v>2001.5004248317919</v>
      </c>
      <c r="E51" s="98">
        <v>2180.9864532375977</v>
      </c>
      <c r="F51" s="98">
        <v>2188.6656542322612</v>
      </c>
      <c r="G51" s="98">
        <v>2255.6811461460302</v>
      </c>
      <c r="H51" s="98">
        <v>2553.5993040514372</v>
      </c>
      <c r="I51" s="98">
        <v>2732.7365653185911</v>
      </c>
      <c r="J51" s="98">
        <v>2641.7522479184563</v>
      </c>
      <c r="K51" s="98">
        <v>2642.8169601018112</v>
      </c>
      <c r="L51" s="98">
        <v>2602.1409076435543</v>
      </c>
      <c r="M51" s="98">
        <v>2494.5555788207275</v>
      </c>
      <c r="N51" s="98">
        <v>2366.0754887937087</v>
      </c>
      <c r="O51" s="98">
        <v>2568.4526511289246</v>
      </c>
      <c r="P51" s="98">
        <v>2829.1514463160634</v>
      </c>
      <c r="Q51" s="98">
        <v>2508.5061448356423</v>
      </c>
      <c r="R51" s="98">
        <v>2428.0088654396691</v>
      </c>
      <c r="S51" s="98">
        <v>2446.7426258716523</v>
      </c>
      <c r="T51" s="98">
        <v>2241.8017324393381</v>
      </c>
      <c r="U51" s="98">
        <v>2957.7624257493449</v>
      </c>
      <c r="V51" s="98">
        <v>2870.2040824755809</v>
      </c>
      <c r="W51" s="98">
        <v>2371.7731842174253</v>
      </c>
      <c r="X51" s="98">
        <v>2531.7444418107589</v>
      </c>
      <c r="Y51" s="98">
        <v>2428.5089775257084</v>
      </c>
      <c r="DA51" s="63" t="s">
        <v>2458</v>
      </c>
    </row>
    <row r="52" spans="1:105" ht="12" customHeight="1" x14ac:dyDescent="0.25">
      <c r="A52" s="100" t="s">
        <v>211</v>
      </c>
      <c r="B52" s="101">
        <v>289.34100381989856</v>
      </c>
      <c r="C52" s="101">
        <v>240.05478579885556</v>
      </c>
      <c r="D52" s="101">
        <v>476.86053666441535</v>
      </c>
      <c r="E52" s="101">
        <v>644.41271340599621</v>
      </c>
      <c r="F52" s="101">
        <v>585.47013532106223</v>
      </c>
      <c r="G52" s="101">
        <v>705.20866604175706</v>
      </c>
      <c r="H52" s="101">
        <v>666.98003889281711</v>
      </c>
      <c r="I52" s="101">
        <v>582.94026398339565</v>
      </c>
      <c r="J52" s="101">
        <v>541.11018829693751</v>
      </c>
      <c r="K52" s="101">
        <v>540.62446391158926</v>
      </c>
      <c r="L52" s="101">
        <v>472.35470432458447</v>
      </c>
      <c r="M52" s="101">
        <v>442.74440118843029</v>
      </c>
      <c r="N52" s="101">
        <v>291.81328061048441</v>
      </c>
      <c r="O52" s="101">
        <v>220.3430681044041</v>
      </c>
      <c r="P52" s="101">
        <v>58.611720800424308</v>
      </c>
      <c r="Q52" s="101">
        <v>431.16764013931436</v>
      </c>
      <c r="R52" s="101">
        <v>564.54689799876712</v>
      </c>
      <c r="S52" s="101">
        <v>781.97695524187952</v>
      </c>
      <c r="T52" s="101">
        <v>473.14400908941286</v>
      </c>
      <c r="U52" s="101">
        <v>358.7502276387325</v>
      </c>
      <c r="V52" s="101">
        <v>406.19206431512873</v>
      </c>
      <c r="W52" s="101">
        <v>184.82598909112048</v>
      </c>
      <c r="X52" s="101">
        <v>179.55452238504952</v>
      </c>
      <c r="Y52" s="101">
        <v>112.11152873904358</v>
      </c>
      <c r="DA52" s="131" t="s">
        <v>2459</v>
      </c>
    </row>
    <row r="53" spans="1:105" ht="12" customHeight="1" x14ac:dyDescent="0.25">
      <c r="A53" s="103" t="s">
        <v>52</v>
      </c>
      <c r="B53" s="104">
        <v>1704.5886172177247</v>
      </c>
      <c r="C53" s="104">
        <v>1603.1930592029935</v>
      </c>
      <c r="D53" s="104">
        <v>1524.6398881673767</v>
      </c>
      <c r="E53" s="104">
        <v>1536.5737398316014</v>
      </c>
      <c r="F53" s="104">
        <v>1603.1955189111989</v>
      </c>
      <c r="G53" s="104">
        <v>1550.4724801042737</v>
      </c>
      <c r="H53" s="104">
        <v>1886.6192651586205</v>
      </c>
      <c r="I53" s="104">
        <v>2149.7963013351955</v>
      </c>
      <c r="J53" s="104">
        <v>2100.6420596215189</v>
      </c>
      <c r="K53" s="104">
        <v>2102.1924961902223</v>
      </c>
      <c r="L53" s="104">
        <v>2129.7862033189699</v>
      </c>
      <c r="M53" s="104">
        <v>2051.8111776322976</v>
      </c>
      <c r="N53" s="104">
        <v>2074.2622081832246</v>
      </c>
      <c r="O53" s="104">
        <v>2348.1095830245204</v>
      </c>
      <c r="P53" s="104">
        <v>2770.539725515639</v>
      </c>
      <c r="Q53" s="104">
        <v>2077.3385046963285</v>
      </c>
      <c r="R53" s="104">
        <v>1863.4619674409018</v>
      </c>
      <c r="S53" s="104">
        <v>1664.7656706297723</v>
      </c>
      <c r="T53" s="104">
        <v>1768.6577233499249</v>
      </c>
      <c r="U53" s="104">
        <v>2599.0121981106122</v>
      </c>
      <c r="V53" s="104">
        <v>2464.012018160452</v>
      </c>
      <c r="W53" s="104">
        <v>2186.9471951263054</v>
      </c>
      <c r="X53" s="104">
        <v>2352.1899194257094</v>
      </c>
      <c r="Y53" s="104">
        <v>2316.3974487866649</v>
      </c>
      <c r="DA53" s="132" t="s">
        <v>2460</v>
      </c>
    </row>
    <row r="54" spans="1:105" ht="12" customHeight="1" x14ac:dyDescent="0.25">
      <c r="A54" s="106" t="s">
        <v>122</v>
      </c>
      <c r="B54" s="101">
        <v>1982.8424978718194</v>
      </c>
      <c r="C54" s="101">
        <v>1849.4985536124784</v>
      </c>
      <c r="D54" s="101">
        <v>1987.7072204205328</v>
      </c>
      <c r="E54" s="101">
        <v>2119.6279536042134</v>
      </c>
      <c r="F54" s="101">
        <v>2227.4227235308504</v>
      </c>
      <c r="G54" s="101">
        <v>2410.8653494658256</v>
      </c>
      <c r="H54" s="101">
        <v>2411.0422278479991</v>
      </c>
      <c r="I54" s="101">
        <v>2731.0871225027422</v>
      </c>
      <c r="J54" s="101">
        <v>2637.850319499224</v>
      </c>
      <c r="K54" s="101">
        <v>2636.6679094122128</v>
      </c>
      <c r="L54" s="101">
        <v>2620.9370714827396</v>
      </c>
      <c r="M54" s="101">
        <v>2637.490780493235</v>
      </c>
      <c r="N54" s="101">
        <v>2492.3057807302221</v>
      </c>
      <c r="O54" s="101">
        <v>2303.7620907059022</v>
      </c>
      <c r="P54" s="101">
        <v>2312.8313287150404</v>
      </c>
      <c r="Q54" s="101">
        <v>2355.5124012187885</v>
      </c>
      <c r="R54" s="101">
        <v>2433.9607997875924</v>
      </c>
      <c r="S54" s="101">
        <v>2558.0978853613656</v>
      </c>
      <c r="T54" s="101">
        <v>2495.7813282488573</v>
      </c>
      <c r="U54" s="101">
        <v>2453.2838316664406</v>
      </c>
      <c r="V54" s="101">
        <v>2498.0117046652981</v>
      </c>
      <c r="W54" s="101">
        <v>2514.0168739589994</v>
      </c>
      <c r="X54" s="101">
        <v>2428.9251851869567</v>
      </c>
      <c r="Y54" s="101">
        <v>2324.9575057746383</v>
      </c>
      <c r="DA54" s="131" t="s">
        <v>2461</v>
      </c>
    </row>
    <row r="55" spans="1:105" ht="12" customHeight="1" x14ac:dyDescent="0.25">
      <c r="A55" s="107" t="s">
        <v>121</v>
      </c>
      <c r="B55" s="104">
        <v>1982.8424978718183</v>
      </c>
      <c r="C55" s="104">
        <v>1849.466868335245</v>
      </c>
      <c r="D55" s="104">
        <v>1987.6256666600252</v>
      </c>
      <c r="E55" s="104">
        <v>2119.1035307098487</v>
      </c>
      <c r="F55" s="104">
        <v>2226.1463811891031</v>
      </c>
      <c r="G55" s="104">
        <v>2408.2791701053084</v>
      </c>
      <c r="H55" s="104">
        <v>2411.1374543844126</v>
      </c>
      <c r="I55" s="104">
        <v>2729.3644187148102</v>
      </c>
      <c r="J55" s="104">
        <v>2632.8571342496675</v>
      </c>
      <c r="K55" s="104">
        <v>2631.4901901595886</v>
      </c>
      <c r="L55" s="104">
        <v>2613.1309598119446</v>
      </c>
      <c r="M55" s="104">
        <v>2626.8367468010474</v>
      </c>
      <c r="N55" s="104">
        <v>2479.8786594933595</v>
      </c>
      <c r="O55" s="104">
        <v>2276.0661074285608</v>
      </c>
      <c r="P55" s="104">
        <v>2249.6201329685518</v>
      </c>
      <c r="Q55" s="104">
        <v>2335.0524736172997</v>
      </c>
      <c r="R55" s="104">
        <v>2430.7057403361432</v>
      </c>
      <c r="S55" s="104">
        <v>2562.9234465296086</v>
      </c>
      <c r="T55" s="104">
        <v>2510.9103210797166</v>
      </c>
      <c r="U55" s="104">
        <v>2471.1072447732763</v>
      </c>
      <c r="V55" s="104">
        <v>2505.9821862023609</v>
      </c>
      <c r="W55" s="104">
        <v>2501.3589882987444</v>
      </c>
      <c r="X55" s="104">
        <v>2412.9359402027244</v>
      </c>
      <c r="Y55" s="104">
        <v>2299.7043748241845</v>
      </c>
      <c r="DA55" s="132" t="s">
        <v>2462</v>
      </c>
    </row>
    <row r="56" spans="1:105" ht="12" customHeight="1" x14ac:dyDescent="0.25">
      <c r="A56" s="108" t="s">
        <v>53</v>
      </c>
      <c r="B56" s="98">
        <v>285.39523308550707</v>
      </c>
      <c r="C56" s="98">
        <v>242.09528816049513</v>
      </c>
      <c r="D56" s="98">
        <v>386.28963484354176</v>
      </c>
      <c r="E56" s="98">
        <v>519.19901485306286</v>
      </c>
      <c r="F56" s="98">
        <v>521.57694287882543</v>
      </c>
      <c r="G56" s="98">
        <v>681.12377427902618</v>
      </c>
      <c r="H56" s="98">
        <v>618.29902925243027</v>
      </c>
      <c r="I56" s="98">
        <v>580.67709538974555</v>
      </c>
      <c r="J56" s="98">
        <v>538.50719155341767</v>
      </c>
      <c r="K56" s="98">
        <v>538.8559897710021</v>
      </c>
      <c r="L56" s="98">
        <v>476.43829584159829</v>
      </c>
      <c r="M56" s="98">
        <v>486.79175525746734</v>
      </c>
      <c r="N56" s="98">
        <v>333.44196491864807</v>
      </c>
      <c r="O56" s="98">
        <v>80.616062624581559</v>
      </c>
      <c r="P56" s="98">
        <v>35.506183334138967</v>
      </c>
      <c r="Q56" s="98">
        <v>100.65651362092403</v>
      </c>
      <c r="R56" s="98">
        <v>153.95005158033328</v>
      </c>
      <c r="S56" s="98">
        <v>270.11268306231159</v>
      </c>
      <c r="T56" s="98">
        <v>209.87450692009332</v>
      </c>
      <c r="U56" s="98">
        <v>165.54132314871072</v>
      </c>
      <c r="V56" s="98">
        <v>212.08612661552138</v>
      </c>
      <c r="W56" s="98">
        <v>159.62605769041929</v>
      </c>
      <c r="X56" s="98">
        <v>124.25010585529995</v>
      </c>
      <c r="Y56" s="98">
        <v>49.313050765764366</v>
      </c>
      <c r="DA56" s="63" t="s">
        <v>2463</v>
      </c>
    </row>
    <row r="57" spans="1:105" ht="12" customHeight="1" x14ac:dyDescent="0.25">
      <c r="A57" s="108" t="s">
        <v>52</v>
      </c>
      <c r="B57" s="98">
        <v>1697.4472647863108</v>
      </c>
      <c r="C57" s="98">
        <v>1607.3715801747499</v>
      </c>
      <c r="D57" s="98">
        <v>1601.3360318164835</v>
      </c>
      <c r="E57" s="98">
        <v>1599.9045158567858</v>
      </c>
      <c r="F57" s="98">
        <v>1704.5694383102775</v>
      </c>
      <c r="G57" s="98">
        <v>1727.1553958262825</v>
      </c>
      <c r="H57" s="98">
        <v>1792.8384251319824</v>
      </c>
      <c r="I57" s="98">
        <v>2148.6873233250649</v>
      </c>
      <c r="J57" s="98">
        <v>2094.3499426962494</v>
      </c>
      <c r="K57" s="98">
        <v>2092.6342003885861</v>
      </c>
      <c r="L57" s="98">
        <v>2136.6926639703465</v>
      </c>
      <c r="M57" s="98">
        <v>2140.0449915435802</v>
      </c>
      <c r="N57" s="98">
        <v>2146.4366945747115</v>
      </c>
      <c r="O57" s="98">
        <v>2195.4500448039794</v>
      </c>
      <c r="P57" s="98">
        <v>2214.1139496344126</v>
      </c>
      <c r="Q57" s="98">
        <v>2234.3959599963755</v>
      </c>
      <c r="R57" s="98">
        <v>2276.7556887558098</v>
      </c>
      <c r="S57" s="98">
        <v>2292.810763467297</v>
      </c>
      <c r="T57" s="98">
        <v>2301.035814159623</v>
      </c>
      <c r="U57" s="98">
        <v>2305.5659216245663</v>
      </c>
      <c r="V57" s="98">
        <v>2293.8960595868398</v>
      </c>
      <c r="W57" s="98">
        <v>2341.7329306083252</v>
      </c>
      <c r="X57" s="98">
        <v>2288.6858343474241</v>
      </c>
      <c r="Y57" s="98">
        <v>2250.3913240584197</v>
      </c>
      <c r="DA57" s="63" t="s">
        <v>2464</v>
      </c>
    </row>
    <row r="58" spans="1:105" ht="12" customHeight="1" x14ac:dyDescent="0.25">
      <c r="A58" s="121" t="s">
        <v>54</v>
      </c>
      <c r="B58" s="122">
        <v>655.5108299242861</v>
      </c>
      <c r="C58" s="122">
        <v>693.633120113009</v>
      </c>
      <c r="D58" s="122">
        <v>702.17971757127725</v>
      </c>
      <c r="E58" s="122">
        <v>709.89736027642471</v>
      </c>
      <c r="F58" s="122">
        <v>731.83382692741463</v>
      </c>
      <c r="G58" s="122">
        <v>704.76857055274195</v>
      </c>
      <c r="H58" s="122">
        <v>648.05104091439193</v>
      </c>
      <c r="I58" s="122">
        <v>631.76407573861263</v>
      </c>
      <c r="J58" s="122">
        <v>578.94053809248044</v>
      </c>
      <c r="K58" s="122">
        <v>581.70833326210368</v>
      </c>
      <c r="L58" s="122">
        <v>563.54670786015186</v>
      </c>
      <c r="M58" s="122">
        <v>597.57143469718517</v>
      </c>
      <c r="N58" s="122">
        <v>524.14967749351013</v>
      </c>
      <c r="O58" s="122">
        <v>543.57932932524727</v>
      </c>
      <c r="P58" s="122">
        <v>593.49220976396759</v>
      </c>
      <c r="Q58" s="122">
        <v>572.13681576221234</v>
      </c>
      <c r="R58" s="122">
        <v>571.98495297061504</v>
      </c>
      <c r="S58" s="122">
        <v>608.1015294043101</v>
      </c>
      <c r="T58" s="122">
        <v>574.47886285643881</v>
      </c>
      <c r="U58" s="122">
        <v>663.79902243050321</v>
      </c>
      <c r="V58" s="122">
        <v>683.2393327702099</v>
      </c>
      <c r="W58" s="122">
        <v>670.35945549523444</v>
      </c>
      <c r="X58" s="122">
        <v>620.20442274608718</v>
      </c>
      <c r="Y58" s="122">
        <v>550.34877081862589</v>
      </c>
      <c r="DA58" s="130" t="s">
        <v>2465</v>
      </c>
    </row>
    <row r="59" spans="1:105" ht="12" customHeight="1" x14ac:dyDescent="0.25">
      <c r="A59" s="97" t="s">
        <v>50</v>
      </c>
      <c r="B59" s="98">
        <v>674.74036205085451</v>
      </c>
      <c r="C59" s="98">
        <v>686.606780858467</v>
      </c>
      <c r="D59" s="98">
        <v>689.72165356337518</v>
      </c>
      <c r="E59" s="98">
        <v>718.6984034172059</v>
      </c>
      <c r="F59" s="98">
        <v>735.24254665773628</v>
      </c>
      <c r="G59" s="98">
        <v>707.196623056558</v>
      </c>
      <c r="H59" s="98">
        <v>636.53194628708309</v>
      </c>
      <c r="I59" s="98">
        <v>644.5192863141433</v>
      </c>
      <c r="J59" s="98">
        <v>584.325429342902</v>
      </c>
      <c r="K59" s="98">
        <v>576.56001890696791</v>
      </c>
      <c r="L59" s="98">
        <v>562.9182066156219</v>
      </c>
      <c r="M59" s="98">
        <v>578.0152435549976</v>
      </c>
      <c r="N59" s="98">
        <v>549.84864123003183</v>
      </c>
      <c r="O59" s="98">
        <v>556.34875883366169</v>
      </c>
      <c r="P59" s="98">
        <v>561.8435539767064</v>
      </c>
      <c r="Q59" s="98">
        <v>575.75540025175849</v>
      </c>
      <c r="R59" s="98">
        <v>581.43129600292514</v>
      </c>
      <c r="S59" s="98">
        <v>594.28671751449156</v>
      </c>
      <c r="T59" s="98">
        <v>609.92119596495741</v>
      </c>
      <c r="U59" s="98">
        <v>664.4898191421629</v>
      </c>
      <c r="V59" s="98">
        <v>621.44763433656522</v>
      </c>
      <c r="W59" s="98">
        <v>638.98977161836217</v>
      </c>
      <c r="X59" s="98">
        <v>594.46606748806539</v>
      </c>
      <c r="Y59" s="98">
        <v>570.19025861694797</v>
      </c>
      <c r="DA59" s="63" t="s">
        <v>2466</v>
      </c>
    </row>
    <row r="60" spans="1:105" ht="12" customHeight="1" x14ac:dyDescent="0.25">
      <c r="A60" s="109" t="s">
        <v>120</v>
      </c>
      <c r="B60" s="33">
        <v>607.14526914980786</v>
      </c>
      <c r="C60" s="33">
        <v>709.15085530069473</v>
      </c>
      <c r="D60" s="33">
        <v>727.42438937215877</v>
      </c>
      <c r="E60" s="33">
        <v>693.11366539250832</v>
      </c>
      <c r="F60" s="33">
        <v>725.81833944969594</v>
      </c>
      <c r="G60" s="33">
        <v>700.68877306128252</v>
      </c>
      <c r="H60" s="33">
        <v>667.49179218541735</v>
      </c>
      <c r="I60" s="33">
        <v>609.75065228003496</v>
      </c>
      <c r="J60" s="33">
        <v>569.18566789549868</v>
      </c>
      <c r="K60" s="33">
        <v>590.82576262581131</v>
      </c>
      <c r="L60" s="33">
        <v>564.65551036098032</v>
      </c>
      <c r="M60" s="33">
        <v>632.22275184750265</v>
      </c>
      <c r="N60" s="33">
        <v>477.22847566203018</v>
      </c>
      <c r="O60" s="33">
        <v>522.13275787553914</v>
      </c>
      <c r="P60" s="33">
        <v>641.0377178697147</v>
      </c>
      <c r="Q60" s="33">
        <v>566.95107741425875</v>
      </c>
      <c r="R60" s="33">
        <v>559.09079568327377</v>
      </c>
      <c r="S60" s="33">
        <v>626.28277787270292</v>
      </c>
      <c r="T60" s="33">
        <v>530.69638572775727</v>
      </c>
      <c r="U60" s="33">
        <v>662.96933253643158</v>
      </c>
      <c r="V60" s="33">
        <v>755.02689121432047</v>
      </c>
      <c r="W60" s="33">
        <v>707.18282012275188</v>
      </c>
      <c r="X60" s="33">
        <v>653.4028593262135</v>
      </c>
      <c r="Y60" s="33">
        <v>520.70440799653272</v>
      </c>
      <c r="DA60" s="60" t="s">
        <v>2467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0</v>
      </c>
      <c r="C62" s="117">
        <f t="shared" si="21"/>
        <v>0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0</v>
      </c>
      <c r="I62" s="117">
        <f t="shared" si="21"/>
        <v>0</v>
      </c>
      <c r="J62" s="117">
        <f t="shared" si="21"/>
        <v>0</v>
      </c>
      <c r="K62" s="117">
        <f t="shared" si="21"/>
        <v>0</v>
      </c>
      <c r="L62" s="117">
        <f t="shared" si="21"/>
        <v>0</v>
      </c>
      <c r="M62" s="117">
        <f t="shared" si="21"/>
        <v>0</v>
      </c>
      <c r="N62" s="117">
        <f t="shared" si="21"/>
        <v>0</v>
      </c>
      <c r="O62" s="117">
        <f t="shared" si="21"/>
        <v>0</v>
      </c>
      <c r="P62" s="117">
        <f t="shared" si="21"/>
        <v>0</v>
      </c>
      <c r="Q62" s="117">
        <f t="shared" si="21"/>
        <v>0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0</v>
      </c>
      <c r="W62" s="117">
        <f t="shared" ref="W62:Y62" si="23">W63+W66+W68+W77</f>
        <v>0</v>
      </c>
      <c r="X62" s="117">
        <f t="shared" si="23"/>
        <v>0</v>
      </c>
      <c r="Y62" s="117">
        <f t="shared" si="23"/>
        <v>0</v>
      </c>
      <c r="DA62" s="129" t="s">
        <v>2468</v>
      </c>
    </row>
    <row r="63" spans="1:105" ht="12.95" customHeight="1" x14ac:dyDescent="0.25">
      <c r="A63" s="121" t="s">
        <v>57</v>
      </c>
      <c r="B63" s="122">
        <f t="shared" ref="B63:Q63" si="24">SUM(B64:B65)</f>
        <v>0</v>
      </c>
      <c r="C63" s="122">
        <f t="shared" si="24"/>
        <v>0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0</v>
      </c>
      <c r="I63" s="122">
        <f t="shared" si="24"/>
        <v>0</v>
      </c>
      <c r="J63" s="122">
        <f t="shared" si="24"/>
        <v>0</v>
      </c>
      <c r="K63" s="122">
        <f t="shared" si="24"/>
        <v>0</v>
      </c>
      <c r="L63" s="122">
        <f t="shared" si="24"/>
        <v>0</v>
      </c>
      <c r="M63" s="122">
        <f t="shared" si="24"/>
        <v>0</v>
      </c>
      <c r="N63" s="122">
        <f t="shared" si="24"/>
        <v>0</v>
      </c>
      <c r="O63" s="122">
        <f t="shared" si="24"/>
        <v>0</v>
      </c>
      <c r="P63" s="122">
        <f t="shared" si="24"/>
        <v>0</v>
      </c>
      <c r="Q63" s="122">
        <f t="shared" si="24"/>
        <v>0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0</v>
      </c>
      <c r="W63" s="122">
        <f t="shared" ref="W63:Y63" si="26">SUM(W64:W65)</f>
        <v>0</v>
      </c>
      <c r="X63" s="122">
        <f t="shared" si="26"/>
        <v>0</v>
      </c>
      <c r="Y63" s="122">
        <f t="shared" si="26"/>
        <v>0</v>
      </c>
      <c r="DA63" s="130" t="s">
        <v>2469</v>
      </c>
    </row>
    <row r="64" spans="1:105" ht="12" customHeight="1" x14ac:dyDescent="0.25">
      <c r="A64" s="97" t="s">
        <v>212</v>
      </c>
      <c r="B64" s="98">
        <v>0</v>
      </c>
      <c r="C64" s="98">
        <v>0</v>
      </c>
      <c r="D64" s="98">
        <v>0</v>
      </c>
      <c r="E64" s="98">
        <v>0</v>
      </c>
      <c r="F64" s="98">
        <v>0</v>
      </c>
      <c r="G64" s="98">
        <v>0</v>
      </c>
      <c r="H64" s="98">
        <v>0</v>
      </c>
      <c r="I64" s="98">
        <v>0</v>
      </c>
      <c r="J64" s="98">
        <v>0</v>
      </c>
      <c r="K64" s="98">
        <v>0</v>
      </c>
      <c r="L64" s="98">
        <v>0</v>
      </c>
      <c r="M64" s="98">
        <v>0</v>
      </c>
      <c r="N64" s="98">
        <v>0</v>
      </c>
      <c r="O64" s="98">
        <v>0</v>
      </c>
      <c r="P64" s="98">
        <v>0</v>
      </c>
      <c r="Q64" s="98">
        <v>0</v>
      </c>
      <c r="R64" s="98">
        <v>0</v>
      </c>
      <c r="S64" s="98">
        <v>0</v>
      </c>
      <c r="T64" s="98">
        <v>0</v>
      </c>
      <c r="U64" s="98">
        <v>0</v>
      </c>
      <c r="V64" s="98">
        <v>0</v>
      </c>
      <c r="W64" s="98">
        <v>0</v>
      </c>
      <c r="X64" s="98">
        <v>0</v>
      </c>
      <c r="Y64" s="98">
        <v>0</v>
      </c>
      <c r="DA64" s="63" t="s">
        <v>2470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2471</v>
      </c>
    </row>
    <row r="66" spans="1:105" ht="12.95" customHeight="1" x14ac:dyDescent="0.25">
      <c r="A66" s="121" t="s">
        <v>92</v>
      </c>
      <c r="B66" s="122">
        <f t="shared" ref="B66:Y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2472</v>
      </c>
    </row>
    <row r="67" spans="1:105" ht="12" customHeight="1" x14ac:dyDescent="0.25">
      <c r="A67" s="97" t="s">
        <v>53</v>
      </c>
      <c r="B67" s="98">
        <f>IF(RES_hhdet_tes!B67=0,0,RES_hhdet_tes!B67*1000*11630/RES_hhdet_num!B62)</f>
        <v>0</v>
      </c>
      <c r="C67" s="98">
        <f>IF(RES_hhdet_tes!C67=0,0,RES_hhdet_tes!C67*1000*11630/RES_hhdet_num!C62)</f>
        <v>0</v>
      </c>
      <c r="D67" s="98">
        <f>IF(RES_hhdet_tes!D67=0,0,RES_hhdet_tes!D67*1000*11630/RES_hhdet_num!D62)</f>
        <v>0</v>
      </c>
      <c r="E67" s="98">
        <f>IF(RES_hhdet_tes!E67=0,0,RES_hhdet_tes!E67*1000*11630/RES_hhdet_num!E62)</f>
        <v>0</v>
      </c>
      <c r="F67" s="98">
        <f>IF(RES_hhdet_tes!F67=0,0,RES_hhdet_tes!F67*1000*11630/RES_hhdet_num!F62)</f>
        <v>0</v>
      </c>
      <c r="G67" s="98">
        <f>IF(RES_hhdet_tes!G67=0,0,RES_hhdet_tes!G67*1000*11630/RES_hhdet_num!G62)</f>
        <v>0</v>
      </c>
      <c r="H67" s="98">
        <f>IF(RES_hhdet_tes!H67=0,0,RES_hhdet_tes!H67*1000*11630/RES_hhdet_num!H62)</f>
        <v>0</v>
      </c>
      <c r="I67" s="98">
        <f>IF(RES_hhdet_tes!I67=0,0,RES_hhdet_tes!I67*1000*11630/RES_hhdet_num!I62)</f>
        <v>0</v>
      </c>
      <c r="J67" s="98">
        <f>IF(RES_hhdet_tes!J67=0,0,RES_hhdet_tes!J67*1000*11630/RES_hhdet_num!J62)</f>
        <v>0</v>
      </c>
      <c r="K67" s="98">
        <f>IF(RES_hhdet_tes!K67=0,0,RES_hhdet_tes!K67*1000*11630/RES_hhdet_num!K62)</f>
        <v>0</v>
      </c>
      <c r="L67" s="98">
        <f>IF(RES_hhdet_tes!L67=0,0,RES_hhdet_tes!L67*1000*11630/RES_hhdet_num!L62)</f>
        <v>0</v>
      </c>
      <c r="M67" s="98">
        <f>IF(RES_hhdet_tes!M67=0,0,RES_hhdet_tes!M67*1000*11630/RES_hhdet_num!M62)</f>
        <v>0</v>
      </c>
      <c r="N67" s="98">
        <f>IF(RES_hhdet_tes!N67=0,0,RES_hhdet_tes!N67*1000*11630/RES_hhdet_num!N62)</f>
        <v>0</v>
      </c>
      <c r="O67" s="98">
        <f>IF(RES_hhdet_tes!O67=0,0,RES_hhdet_tes!O67*1000*11630/RES_hhdet_num!O62)</f>
        <v>0</v>
      </c>
      <c r="P67" s="98">
        <f>IF(RES_hhdet_tes!P67=0,0,RES_hhdet_tes!P67*1000*11630/RES_hhdet_num!P62)</f>
        <v>0</v>
      </c>
      <c r="Q67" s="98">
        <f>IF(RES_hhdet_tes!Q67=0,0,RES_hhdet_tes!Q67*1000*11630/RES_hhdet_num!Q62)</f>
        <v>0</v>
      </c>
      <c r="R67" s="98">
        <f>IF(RES_hhdet_tes!R67=0,0,RES_hhdet_tes!R67*1000*11630/RES_hhdet_num!R62)</f>
        <v>0</v>
      </c>
      <c r="S67" s="98">
        <f>IF(RES_hhdet_tes!S67=0,0,RES_hhdet_tes!S67*1000*11630/RES_hhdet_num!S62)</f>
        <v>0</v>
      </c>
      <c r="T67" s="98">
        <f>IF(RES_hhdet_tes!T67=0,0,RES_hhdet_tes!T67*1000*11630/RES_hhdet_num!T62)</f>
        <v>0</v>
      </c>
      <c r="U67" s="98">
        <f>IF(RES_hhdet_tes!U67=0,0,RES_hhdet_tes!U67*1000*11630/RES_hhdet_num!U62)</f>
        <v>0</v>
      </c>
      <c r="V67" s="98">
        <f>IF(RES_hhdet_tes!V67=0,0,RES_hhdet_tes!V67*1000*11630/RES_hhdet_num!V62)</f>
        <v>0</v>
      </c>
      <c r="W67" s="98">
        <f>IF(RES_hhdet_tes!W67=0,0,RES_hhdet_tes!W67*1000*11630/RES_hhdet_num!W62)</f>
        <v>0</v>
      </c>
      <c r="X67" s="98">
        <f>IF(RES_hhdet_tes!X67=0,0,RES_hhdet_tes!X67*1000*11630/RES_hhdet_num!X62)</f>
        <v>0</v>
      </c>
      <c r="Y67" s="98">
        <f>IF(RES_hhdet_tes!Y67=0,0,RES_hhdet_tes!Y67*1000*11630/RES_hhdet_num!Y62)</f>
        <v>0</v>
      </c>
      <c r="DA67" s="63" t="s">
        <v>2473</v>
      </c>
    </row>
    <row r="68" spans="1:105" ht="12" customHeight="1" x14ac:dyDescent="0.25">
      <c r="A68" s="121" t="s">
        <v>55</v>
      </c>
      <c r="B68" s="122">
        <v>0</v>
      </c>
      <c r="C68" s="122">
        <v>0</v>
      </c>
      <c r="D68" s="122">
        <v>0</v>
      </c>
      <c r="E68" s="122">
        <v>0</v>
      </c>
      <c r="F68" s="122">
        <v>0</v>
      </c>
      <c r="G68" s="122">
        <v>0</v>
      </c>
      <c r="H68" s="122">
        <v>0</v>
      </c>
      <c r="I68" s="122">
        <v>0</v>
      </c>
      <c r="J68" s="122">
        <v>0</v>
      </c>
      <c r="K68" s="122">
        <v>0</v>
      </c>
      <c r="L68" s="122">
        <v>0</v>
      </c>
      <c r="M68" s="122">
        <v>0</v>
      </c>
      <c r="N68" s="122">
        <v>0</v>
      </c>
      <c r="O68" s="122">
        <v>0</v>
      </c>
      <c r="P68" s="122">
        <v>0</v>
      </c>
      <c r="Q68" s="122">
        <v>0</v>
      </c>
      <c r="R68" s="122">
        <v>0</v>
      </c>
      <c r="S68" s="122">
        <v>0</v>
      </c>
      <c r="T68" s="122">
        <v>0</v>
      </c>
      <c r="U68" s="122">
        <v>0</v>
      </c>
      <c r="V68" s="122">
        <v>0</v>
      </c>
      <c r="W68" s="122">
        <v>0</v>
      </c>
      <c r="X68" s="122">
        <v>0</v>
      </c>
      <c r="Y68" s="122">
        <v>0</v>
      </c>
      <c r="DA68" s="130" t="s">
        <v>2474</v>
      </c>
    </row>
    <row r="69" spans="1:105" ht="12" customHeight="1" x14ac:dyDescent="0.25">
      <c r="A69" s="97" t="s">
        <v>134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X69" s="98">
        <v>0</v>
      </c>
      <c r="Y69" s="98">
        <v>0</v>
      </c>
      <c r="DA69" s="63" t="s">
        <v>2475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2476</v>
      </c>
    </row>
    <row r="71" spans="1:105" ht="12" customHeight="1" x14ac:dyDescent="0.25">
      <c r="A71" s="100" t="s">
        <v>212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X71" s="101">
        <v>0</v>
      </c>
      <c r="Y71" s="101">
        <v>0</v>
      </c>
      <c r="DA71" s="131" t="s">
        <v>2477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2478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2479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2480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2481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2482</v>
      </c>
    </row>
    <row r="77" spans="1:105" ht="12" customHeight="1" x14ac:dyDescent="0.25">
      <c r="A77" s="121" t="s">
        <v>54</v>
      </c>
      <c r="B77" s="122">
        <v>0</v>
      </c>
      <c r="C77" s="122">
        <v>0</v>
      </c>
      <c r="D77" s="122">
        <v>0</v>
      </c>
      <c r="E77" s="122">
        <v>0</v>
      </c>
      <c r="F77" s="122">
        <v>0</v>
      </c>
      <c r="G77" s="122">
        <v>0</v>
      </c>
      <c r="H77" s="122">
        <v>0</v>
      </c>
      <c r="I77" s="122">
        <v>0</v>
      </c>
      <c r="J77" s="122">
        <v>0</v>
      </c>
      <c r="K77" s="122">
        <v>0</v>
      </c>
      <c r="L77" s="122">
        <v>0</v>
      </c>
      <c r="M77" s="122">
        <v>0</v>
      </c>
      <c r="N77" s="122">
        <v>0</v>
      </c>
      <c r="O77" s="122">
        <v>0</v>
      </c>
      <c r="P77" s="122">
        <v>0</v>
      </c>
      <c r="Q77" s="122">
        <v>0</v>
      </c>
      <c r="R77" s="122">
        <v>0</v>
      </c>
      <c r="S77" s="122">
        <v>0</v>
      </c>
      <c r="T77" s="122">
        <v>0</v>
      </c>
      <c r="U77" s="122">
        <v>0</v>
      </c>
      <c r="V77" s="122">
        <v>0</v>
      </c>
      <c r="W77" s="122">
        <v>0</v>
      </c>
      <c r="X77" s="122">
        <v>0</v>
      </c>
      <c r="Y77" s="122">
        <v>0</v>
      </c>
      <c r="DA77" s="130" t="s">
        <v>2483</v>
      </c>
    </row>
    <row r="78" spans="1:105" ht="12" customHeight="1" x14ac:dyDescent="0.25">
      <c r="A78" s="97" t="s">
        <v>189</v>
      </c>
      <c r="B78" s="98">
        <v>0</v>
      </c>
      <c r="C78" s="98">
        <v>0</v>
      </c>
      <c r="D78" s="98">
        <v>0</v>
      </c>
      <c r="E78" s="98">
        <v>0</v>
      </c>
      <c r="F78" s="98">
        <v>0</v>
      </c>
      <c r="G78" s="98">
        <v>0</v>
      </c>
      <c r="H78" s="98">
        <v>0</v>
      </c>
      <c r="I78" s="98">
        <v>0</v>
      </c>
      <c r="J78" s="98">
        <v>0</v>
      </c>
      <c r="K78" s="98">
        <v>0</v>
      </c>
      <c r="L78" s="98">
        <v>0</v>
      </c>
      <c r="M78" s="98">
        <v>0</v>
      </c>
      <c r="N78" s="98">
        <v>0</v>
      </c>
      <c r="O78" s="98">
        <v>0</v>
      </c>
      <c r="P78" s="98">
        <v>0</v>
      </c>
      <c r="Q78" s="98">
        <v>0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X78" s="98">
        <v>0</v>
      </c>
      <c r="Y78" s="98">
        <v>0</v>
      </c>
      <c r="DA78" s="63" t="s">
        <v>2484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2485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8010.8116533025768</v>
      </c>
      <c r="C81" s="117">
        <f t="shared" si="28"/>
        <v>7567.3656544814594</v>
      </c>
      <c r="D81" s="117">
        <f t="shared" si="28"/>
        <v>7881.2869650761968</v>
      </c>
      <c r="E81" s="117">
        <f t="shared" si="28"/>
        <v>8172.6695628277885</v>
      </c>
      <c r="F81" s="117">
        <f t="shared" si="28"/>
        <v>8100.7807111591555</v>
      </c>
      <c r="G81" s="117">
        <f t="shared" si="28"/>
        <v>8468.5050164973163</v>
      </c>
      <c r="H81" s="117">
        <f t="shared" si="28"/>
        <v>8808.0158410335498</v>
      </c>
      <c r="I81" s="117">
        <f t="shared" si="28"/>
        <v>9816.6222843358701</v>
      </c>
      <c r="J81" s="117">
        <f t="shared" si="28"/>
        <v>10336.207834123996</v>
      </c>
      <c r="K81" s="117">
        <f t="shared" si="28"/>
        <v>10567.628758164265</v>
      </c>
      <c r="L81" s="117">
        <f t="shared" si="28"/>
        <v>10022.838499496173</v>
      </c>
      <c r="M81" s="117">
        <f t="shared" si="28"/>
        <v>9712.2558249223912</v>
      </c>
      <c r="N81" s="117">
        <f t="shared" si="28"/>
        <v>10763.231637933812</v>
      </c>
      <c r="O81" s="117">
        <f t="shared" si="28"/>
        <v>9287.729706591881</v>
      </c>
      <c r="P81" s="117">
        <f t="shared" si="28"/>
        <v>8276.9191484339353</v>
      </c>
      <c r="Q81" s="117">
        <f t="shared" si="28"/>
        <v>8937.0673039254398</v>
      </c>
      <c r="R81" s="117">
        <f t="shared" ref="R81:V81" si="29">R82+R85+R87+R100</f>
        <v>9566.5638991628548</v>
      </c>
      <c r="S81" s="117">
        <f t="shared" si="29"/>
        <v>9747.5046400276515</v>
      </c>
      <c r="T81" s="117">
        <f t="shared" si="29"/>
        <v>10287.105455226647</v>
      </c>
      <c r="U81" s="117">
        <f t="shared" si="29"/>
        <v>10650.408122794197</v>
      </c>
      <c r="V81" s="117">
        <f t="shared" si="29"/>
        <v>10868.373477011695</v>
      </c>
      <c r="W81" s="117">
        <f t="shared" ref="W81:Y81" si="30">W82+W85+W87+W100</f>
        <v>10761.978725583002</v>
      </c>
      <c r="X81" s="117">
        <f t="shared" si="30"/>
        <v>10664.002521072694</v>
      </c>
      <c r="Y81" s="117">
        <f t="shared" si="30"/>
        <v>10367.254700991994</v>
      </c>
      <c r="DA81" s="129" t="s">
        <v>2486</v>
      </c>
    </row>
    <row r="82" spans="1:105" ht="12.95" customHeight="1" x14ac:dyDescent="0.25">
      <c r="A82" s="121" t="s">
        <v>57</v>
      </c>
      <c r="B82" s="122">
        <f t="shared" ref="B82:Q82" si="31">SUM(B83:B84)</f>
        <v>3184.5939707900934</v>
      </c>
      <c r="C82" s="122">
        <f t="shared" si="31"/>
        <v>3136.426718385937</v>
      </c>
      <c r="D82" s="122">
        <f t="shared" si="31"/>
        <v>3411.7013184252596</v>
      </c>
      <c r="E82" s="122">
        <f t="shared" si="31"/>
        <v>3023.1232844157526</v>
      </c>
      <c r="F82" s="122">
        <f t="shared" si="31"/>
        <v>2827.8202782313811</v>
      </c>
      <c r="G82" s="122">
        <f t="shared" si="31"/>
        <v>2693.0349196815214</v>
      </c>
      <c r="H82" s="122">
        <f t="shared" si="31"/>
        <v>2294.400193433707</v>
      </c>
      <c r="I82" s="122">
        <f t="shared" si="31"/>
        <v>2110.4070590546994</v>
      </c>
      <c r="J82" s="122">
        <f t="shared" si="31"/>
        <v>2418.5036449634695</v>
      </c>
      <c r="K82" s="122">
        <f t="shared" si="31"/>
        <v>2800.3496822458178</v>
      </c>
      <c r="L82" s="122">
        <f t="shared" si="31"/>
        <v>1786.9953985445272</v>
      </c>
      <c r="M82" s="122">
        <f t="shared" si="31"/>
        <v>2116.1732770051826</v>
      </c>
      <c r="N82" s="122">
        <f t="shared" si="31"/>
        <v>2270.0678733983818</v>
      </c>
      <c r="O82" s="122">
        <f t="shared" si="31"/>
        <v>1864.2162520979821</v>
      </c>
      <c r="P82" s="122">
        <f t="shared" si="31"/>
        <v>1389.9505549224389</v>
      </c>
      <c r="Q82" s="122">
        <f t="shared" si="31"/>
        <v>2104.5962418662562</v>
      </c>
      <c r="R82" s="122">
        <f t="shared" ref="R82:V82" si="32">SUM(R83:R84)</f>
        <v>2129.1434465438947</v>
      </c>
      <c r="S82" s="122">
        <f t="shared" si="32"/>
        <v>2374.0776926723879</v>
      </c>
      <c r="T82" s="122">
        <f t="shared" si="32"/>
        <v>2442.8459588764795</v>
      </c>
      <c r="U82" s="122">
        <f t="shared" si="32"/>
        <v>2575.2910206319366</v>
      </c>
      <c r="V82" s="122">
        <f t="shared" si="32"/>
        <v>2746.9172374075129</v>
      </c>
      <c r="W82" s="122">
        <f t="shared" ref="W82:Y82" si="33">SUM(W83:W84)</f>
        <v>2540.2628788681636</v>
      </c>
      <c r="X82" s="122">
        <f t="shared" si="33"/>
        <v>2681.7740296922943</v>
      </c>
      <c r="Y82" s="122">
        <f t="shared" si="33"/>
        <v>2301.9904236564917</v>
      </c>
      <c r="DA82" s="130" t="s">
        <v>2487</v>
      </c>
    </row>
    <row r="83" spans="1:105" ht="12" customHeight="1" x14ac:dyDescent="0.25">
      <c r="A83" s="97" t="s">
        <v>199</v>
      </c>
      <c r="B83" s="98">
        <v>3173.4178456315713</v>
      </c>
      <c r="C83" s="98">
        <v>3123.4471773257624</v>
      </c>
      <c r="D83" s="98">
        <v>3396.4868403436749</v>
      </c>
      <c r="E83" s="98">
        <v>3010.399191223923</v>
      </c>
      <c r="F83" s="98">
        <v>2814.8918121512584</v>
      </c>
      <c r="G83" s="98">
        <v>2680.9405287951654</v>
      </c>
      <c r="H83" s="98">
        <v>2285.1409512665291</v>
      </c>
      <c r="I83" s="98">
        <v>2102.8075670930471</v>
      </c>
      <c r="J83" s="98">
        <v>2410.3738317526795</v>
      </c>
      <c r="K83" s="98">
        <v>2790.4378019856495</v>
      </c>
      <c r="L83" s="98">
        <v>1780.9352890189105</v>
      </c>
      <c r="M83" s="98">
        <v>2107.9874762969494</v>
      </c>
      <c r="N83" s="98">
        <v>2263.2616010483739</v>
      </c>
      <c r="O83" s="98">
        <v>1857.6982110115862</v>
      </c>
      <c r="P83" s="98">
        <v>1383.7411679453178</v>
      </c>
      <c r="Q83" s="98">
        <v>2096.1018098570912</v>
      </c>
      <c r="R83" s="98">
        <v>2120.6011401566725</v>
      </c>
      <c r="S83" s="98">
        <v>2363.5003415402025</v>
      </c>
      <c r="T83" s="98">
        <v>2433.1326096150647</v>
      </c>
      <c r="U83" s="98">
        <v>2565.081647047276</v>
      </c>
      <c r="V83" s="98">
        <v>2736.0491150907178</v>
      </c>
      <c r="W83" s="98">
        <v>2530.222338442506</v>
      </c>
      <c r="X83" s="98">
        <v>2671.1741972323889</v>
      </c>
      <c r="Y83" s="98">
        <v>2292.8826363671069</v>
      </c>
      <c r="DA83" s="63" t="s">
        <v>2488</v>
      </c>
    </row>
    <row r="84" spans="1:105" ht="12" customHeight="1" x14ac:dyDescent="0.25">
      <c r="A84" s="97" t="s">
        <v>53</v>
      </c>
      <c r="B84" s="98">
        <v>11.176125158521952</v>
      </c>
      <c r="C84" s="98">
        <v>12.979541060174775</v>
      </c>
      <c r="D84" s="98">
        <v>15.214478081584517</v>
      </c>
      <c r="E84" s="98">
        <v>12.724093191829331</v>
      </c>
      <c r="F84" s="98">
        <v>12.928466080122494</v>
      </c>
      <c r="G84" s="98">
        <v>12.094390886356045</v>
      </c>
      <c r="H84" s="98">
        <v>9.2592421671780247</v>
      </c>
      <c r="I84" s="98">
        <v>7.5994919616524372</v>
      </c>
      <c r="J84" s="98">
        <v>8.1298132107897985</v>
      </c>
      <c r="K84" s="98">
        <v>9.91188026016812</v>
      </c>
      <c r="L84" s="98">
        <v>6.060109525616884</v>
      </c>
      <c r="M84" s="98">
        <v>8.1858007082334101</v>
      </c>
      <c r="N84" s="98">
        <v>6.8062723500080944</v>
      </c>
      <c r="O84" s="98">
        <v>6.5180410863959679</v>
      </c>
      <c r="P84" s="98">
        <v>6.2093869771210937</v>
      </c>
      <c r="Q84" s="98">
        <v>8.4944320091648322</v>
      </c>
      <c r="R84" s="98">
        <v>8.5423063872221423</v>
      </c>
      <c r="S84" s="98">
        <v>10.577351132185338</v>
      </c>
      <c r="T84" s="98">
        <v>9.7133492614147148</v>
      </c>
      <c r="U84" s="98">
        <v>10.209373584660563</v>
      </c>
      <c r="V84" s="98">
        <v>10.86812231679508</v>
      </c>
      <c r="W84" s="98">
        <v>10.040540425657561</v>
      </c>
      <c r="X84" s="98">
        <v>10.599832459905477</v>
      </c>
      <c r="Y84" s="98">
        <v>9.1077872893849428</v>
      </c>
      <c r="DA84" s="63" t="s">
        <v>2489</v>
      </c>
    </row>
    <row r="85" spans="1:105" ht="12.95" customHeight="1" x14ac:dyDescent="0.25">
      <c r="A85" s="121" t="s">
        <v>92</v>
      </c>
      <c r="B85" s="122">
        <f t="shared" ref="B85:Y85" si="34">B86</f>
        <v>2190.8993149832154</v>
      </c>
      <c r="C85" s="122">
        <f t="shared" si="34"/>
        <v>1884.2733012238766</v>
      </c>
      <c r="D85" s="122">
        <f t="shared" si="34"/>
        <v>1776.9984934828715</v>
      </c>
      <c r="E85" s="122">
        <f t="shared" si="34"/>
        <v>2322.7362540296731</v>
      </c>
      <c r="F85" s="122">
        <f t="shared" si="34"/>
        <v>2320.4828722305597</v>
      </c>
      <c r="G85" s="122">
        <f t="shared" si="34"/>
        <v>2665.6268893631418</v>
      </c>
      <c r="H85" s="122">
        <f t="shared" si="34"/>
        <v>3460.8457653948599</v>
      </c>
      <c r="I85" s="122">
        <f t="shared" si="34"/>
        <v>4365.7690891009916</v>
      </c>
      <c r="J85" s="122">
        <f t="shared" si="34"/>
        <v>4709.3539276193624</v>
      </c>
      <c r="K85" s="122">
        <f t="shared" si="34"/>
        <v>4555.0389623601168</v>
      </c>
      <c r="L85" s="122">
        <f t="shared" si="34"/>
        <v>5069.2648824744701</v>
      </c>
      <c r="M85" s="122">
        <f t="shared" si="34"/>
        <v>4383.2128603881756</v>
      </c>
      <c r="N85" s="122">
        <f t="shared" si="34"/>
        <v>5498.261726067637</v>
      </c>
      <c r="O85" s="122">
        <f t="shared" si="34"/>
        <v>4594.0647609935613</v>
      </c>
      <c r="P85" s="122">
        <f t="shared" si="34"/>
        <v>4025.3519015045845</v>
      </c>
      <c r="Q85" s="122">
        <f t="shared" si="34"/>
        <v>3921.8335015750026</v>
      </c>
      <c r="R85" s="122">
        <f t="shared" si="34"/>
        <v>4437.9987222471436</v>
      </c>
      <c r="S85" s="122">
        <f t="shared" si="34"/>
        <v>4210.5855355414269</v>
      </c>
      <c r="T85" s="122">
        <f t="shared" si="34"/>
        <v>4768.3066915199934</v>
      </c>
      <c r="U85" s="122">
        <f t="shared" si="34"/>
        <v>4948.149492247132</v>
      </c>
      <c r="V85" s="122">
        <f t="shared" si="34"/>
        <v>4946.7832175189742</v>
      </c>
      <c r="W85" s="122">
        <f t="shared" si="34"/>
        <v>5047.3491088086594</v>
      </c>
      <c r="X85" s="122">
        <f t="shared" si="34"/>
        <v>4936.9145761130731</v>
      </c>
      <c r="Y85" s="122">
        <f t="shared" si="34"/>
        <v>5203.3505011517118</v>
      </c>
      <c r="DA85" s="130" t="s">
        <v>2490</v>
      </c>
    </row>
    <row r="86" spans="1:105" ht="12" customHeight="1" x14ac:dyDescent="0.25">
      <c r="A86" s="97" t="s">
        <v>53</v>
      </c>
      <c r="B86" s="98">
        <f>IF(RES_hhdet_tes!B86=0,0,RES_hhdet_tes!B86*1000*11630/RES_hhdet_num!B81)</f>
        <v>2190.8993149832154</v>
      </c>
      <c r="C86" s="98">
        <f>IF(RES_hhdet_tes!C86=0,0,RES_hhdet_tes!C86*1000*11630/RES_hhdet_num!C81)</f>
        <v>1884.2733012238766</v>
      </c>
      <c r="D86" s="98">
        <f>IF(RES_hhdet_tes!D86=0,0,RES_hhdet_tes!D86*1000*11630/RES_hhdet_num!D81)</f>
        <v>1776.9984934828715</v>
      </c>
      <c r="E86" s="98">
        <f>IF(RES_hhdet_tes!E86=0,0,RES_hhdet_tes!E86*1000*11630/RES_hhdet_num!E81)</f>
        <v>2322.7362540296731</v>
      </c>
      <c r="F86" s="98">
        <f>IF(RES_hhdet_tes!F86=0,0,RES_hhdet_tes!F86*1000*11630/RES_hhdet_num!F81)</f>
        <v>2320.4828722305597</v>
      </c>
      <c r="G86" s="98">
        <f>IF(RES_hhdet_tes!G86=0,0,RES_hhdet_tes!G86*1000*11630/RES_hhdet_num!G81)</f>
        <v>2665.6268893631418</v>
      </c>
      <c r="H86" s="98">
        <f>IF(RES_hhdet_tes!H86=0,0,RES_hhdet_tes!H86*1000*11630/RES_hhdet_num!H81)</f>
        <v>3460.8457653948599</v>
      </c>
      <c r="I86" s="98">
        <f>IF(RES_hhdet_tes!I86=0,0,RES_hhdet_tes!I86*1000*11630/RES_hhdet_num!I81)</f>
        <v>4365.7690891009916</v>
      </c>
      <c r="J86" s="98">
        <f>IF(RES_hhdet_tes!J86=0,0,RES_hhdet_tes!J86*1000*11630/RES_hhdet_num!J81)</f>
        <v>4709.3539276193624</v>
      </c>
      <c r="K86" s="98">
        <f>IF(RES_hhdet_tes!K86=0,0,RES_hhdet_tes!K86*1000*11630/RES_hhdet_num!K81)</f>
        <v>4555.0389623601168</v>
      </c>
      <c r="L86" s="98">
        <f>IF(RES_hhdet_tes!L86=0,0,RES_hhdet_tes!L86*1000*11630/RES_hhdet_num!L81)</f>
        <v>5069.2648824744701</v>
      </c>
      <c r="M86" s="98">
        <f>IF(RES_hhdet_tes!M86=0,0,RES_hhdet_tes!M86*1000*11630/RES_hhdet_num!M81)</f>
        <v>4383.2128603881756</v>
      </c>
      <c r="N86" s="98">
        <f>IF(RES_hhdet_tes!N86=0,0,RES_hhdet_tes!N86*1000*11630/RES_hhdet_num!N81)</f>
        <v>5498.261726067637</v>
      </c>
      <c r="O86" s="98">
        <f>IF(RES_hhdet_tes!O86=0,0,RES_hhdet_tes!O86*1000*11630/RES_hhdet_num!O81)</f>
        <v>4594.0647609935613</v>
      </c>
      <c r="P86" s="98">
        <f>IF(RES_hhdet_tes!P86=0,0,RES_hhdet_tes!P86*1000*11630/RES_hhdet_num!P81)</f>
        <v>4025.3519015045845</v>
      </c>
      <c r="Q86" s="98">
        <f>IF(RES_hhdet_tes!Q86=0,0,RES_hhdet_tes!Q86*1000*11630/RES_hhdet_num!Q81)</f>
        <v>3921.8335015750026</v>
      </c>
      <c r="R86" s="98">
        <f>IF(RES_hhdet_tes!R86=0,0,RES_hhdet_tes!R86*1000*11630/RES_hhdet_num!R81)</f>
        <v>4437.9987222471436</v>
      </c>
      <c r="S86" s="98">
        <f>IF(RES_hhdet_tes!S86=0,0,RES_hhdet_tes!S86*1000*11630/RES_hhdet_num!S81)</f>
        <v>4210.5855355414269</v>
      </c>
      <c r="T86" s="98">
        <f>IF(RES_hhdet_tes!T86=0,0,RES_hhdet_tes!T86*1000*11630/RES_hhdet_num!T81)</f>
        <v>4768.3066915199934</v>
      </c>
      <c r="U86" s="98">
        <f>IF(RES_hhdet_tes!U86=0,0,RES_hhdet_tes!U86*1000*11630/RES_hhdet_num!U81)</f>
        <v>4948.149492247132</v>
      </c>
      <c r="V86" s="98">
        <f>IF(RES_hhdet_tes!V86=0,0,RES_hhdet_tes!V86*1000*11630/RES_hhdet_num!V81)</f>
        <v>4946.7832175189742</v>
      </c>
      <c r="W86" s="98">
        <f>IF(RES_hhdet_tes!W86=0,0,RES_hhdet_tes!W86*1000*11630/RES_hhdet_num!W81)</f>
        <v>5047.3491088086594</v>
      </c>
      <c r="X86" s="98">
        <f>IF(RES_hhdet_tes!X86=0,0,RES_hhdet_tes!X86*1000*11630/RES_hhdet_num!X81)</f>
        <v>4936.9145761130731</v>
      </c>
      <c r="Y86" s="98">
        <f>IF(RES_hhdet_tes!Y86=0,0,RES_hhdet_tes!Y86*1000*11630/RES_hhdet_num!Y81)</f>
        <v>5203.3505011517118</v>
      </c>
      <c r="DA86" s="63" t="s">
        <v>2491</v>
      </c>
    </row>
    <row r="87" spans="1:105" ht="12" customHeight="1" x14ac:dyDescent="0.25">
      <c r="A87" s="121" t="s">
        <v>55</v>
      </c>
      <c r="B87" s="122">
        <v>1979.8039724961725</v>
      </c>
      <c r="C87" s="122">
        <v>1852.9225313195482</v>
      </c>
      <c r="D87" s="122">
        <v>1990.0209094084264</v>
      </c>
      <c r="E87" s="122">
        <v>2117.1866806210965</v>
      </c>
      <c r="F87" s="122">
        <v>2220.7577965138885</v>
      </c>
      <c r="G87" s="122">
        <v>2405.109346245913</v>
      </c>
      <c r="H87" s="122">
        <v>2404.9838204488619</v>
      </c>
      <c r="I87" s="122">
        <v>2708.0660880067076</v>
      </c>
      <c r="J87" s="122">
        <v>2629.174213532061</v>
      </c>
      <c r="K87" s="122">
        <v>2630.5985978909957</v>
      </c>
      <c r="L87" s="122">
        <v>2603.0375733530109</v>
      </c>
      <c r="M87" s="122">
        <v>2615.4289529927487</v>
      </c>
      <c r="N87" s="122">
        <v>2470.5971974997933</v>
      </c>
      <c r="O87" s="122">
        <v>2286.054680758195</v>
      </c>
      <c r="P87" s="122">
        <v>2267.0520677154204</v>
      </c>
      <c r="Q87" s="122">
        <v>2338.6374890498168</v>
      </c>
      <c r="R87" s="122">
        <v>2427.7715313161038</v>
      </c>
      <c r="S87" s="122">
        <v>2554.3017390376417</v>
      </c>
      <c r="T87" s="122">
        <v>2502.2663133969254</v>
      </c>
      <c r="U87" s="122">
        <v>2463.1747402846127</v>
      </c>
      <c r="V87" s="122">
        <v>2491.5230696180274</v>
      </c>
      <c r="W87" s="122">
        <v>2503.9714687242654</v>
      </c>
      <c r="X87" s="122">
        <v>2424.9243128008297</v>
      </c>
      <c r="Y87" s="122">
        <v>2311.5628325151019</v>
      </c>
      <c r="DA87" s="130" t="s">
        <v>2492</v>
      </c>
    </row>
    <row r="88" spans="1:105" ht="12" customHeight="1" x14ac:dyDescent="0.25">
      <c r="A88" s="97" t="s">
        <v>132</v>
      </c>
      <c r="B88" s="98">
        <v>1942.0232442567799</v>
      </c>
      <c r="C88" s="98">
        <v>1822.8192216103587</v>
      </c>
      <c r="D88" s="98">
        <v>1982.0949771566643</v>
      </c>
      <c r="E88" s="98">
        <v>1851.8599929862669</v>
      </c>
      <c r="F88" s="98">
        <v>1993.7869096982422</v>
      </c>
      <c r="G88" s="98">
        <v>2395.4581802766902</v>
      </c>
      <c r="H88" s="98">
        <v>2032.3843037147135</v>
      </c>
      <c r="I88" s="98">
        <v>2275.5041511836766</v>
      </c>
      <c r="J88" s="98">
        <v>2962.1196840637358</v>
      </c>
      <c r="K88" s="98">
        <v>3107.2286665607553</v>
      </c>
      <c r="L88" s="98">
        <v>2411.4489552701912</v>
      </c>
      <c r="M88" s="98">
        <v>2517.3388033817205</v>
      </c>
      <c r="N88" s="98">
        <v>2398.8664611285144</v>
      </c>
      <c r="O88" s="98">
        <v>2520.382269256681</v>
      </c>
      <c r="P88" s="98">
        <v>2624.9162530889826</v>
      </c>
      <c r="Q88" s="98">
        <v>2551.7962902015565</v>
      </c>
      <c r="R88" s="98">
        <v>2582.4574835006165</v>
      </c>
      <c r="S88" s="98">
        <v>2667.0353694361629</v>
      </c>
      <c r="T88" s="98">
        <v>2635.8233640857939</v>
      </c>
      <c r="U88" s="98">
        <v>2715.9518947179649</v>
      </c>
      <c r="V88" s="98">
        <v>2718.1089506092749</v>
      </c>
      <c r="W88" s="98">
        <v>2675.1880925197393</v>
      </c>
      <c r="X88" s="98">
        <v>2564.0963518099998</v>
      </c>
      <c r="Y88" s="98">
        <v>2436.6781468823096</v>
      </c>
      <c r="DA88" s="63" t="s">
        <v>2493</v>
      </c>
    </row>
    <row r="89" spans="1:105" ht="12" customHeight="1" x14ac:dyDescent="0.25">
      <c r="A89" s="97" t="s">
        <v>131</v>
      </c>
      <c r="B89" s="98">
        <v>1942.0232442567794</v>
      </c>
      <c r="C89" s="98">
        <v>1827.0408133518331</v>
      </c>
      <c r="D89" s="98">
        <v>1981.2494620795048</v>
      </c>
      <c r="E89" s="98">
        <v>1849.0729424888539</v>
      </c>
      <c r="F89" s="98">
        <v>1990.443141869423</v>
      </c>
      <c r="G89" s="98">
        <v>2394.6131019603786</v>
      </c>
      <c r="H89" s="98">
        <v>2175.048645880092</v>
      </c>
      <c r="I89" s="98">
        <v>2392.1436103954952</v>
      </c>
      <c r="J89" s="98">
        <v>2961.5471144087451</v>
      </c>
      <c r="K89" s="98">
        <v>3105.6541424363577</v>
      </c>
      <c r="L89" s="98">
        <v>2411.6284840888543</v>
      </c>
      <c r="M89" s="98">
        <v>2516.9984406166336</v>
      </c>
      <c r="N89" s="98">
        <v>2400.7178294177693</v>
      </c>
      <c r="O89" s="98">
        <v>2543.0085559545587</v>
      </c>
      <c r="P89" s="98">
        <v>2657.8283970138573</v>
      </c>
      <c r="Q89" s="98">
        <v>2566.446327410265</v>
      </c>
      <c r="R89" s="98">
        <v>2591.3634340578278</v>
      </c>
      <c r="S89" s="98">
        <v>2672.1387834905386</v>
      </c>
      <c r="T89" s="98">
        <v>2640.1615139549203</v>
      </c>
      <c r="U89" s="98">
        <v>2718.0900872338875</v>
      </c>
      <c r="V89" s="98">
        <v>2718.0489394402134</v>
      </c>
      <c r="W89" s="98">
        <v>2671.9928288181741</v>
      </c>
      <c r="X89" s="98">
        <v>2553.0128269507877</v>
      </c>
      <c r="Y89" s="98">
        <v>2488.6379342853788</v>
      </c>
      <c r="DA89" s="63" t="s">
        <v>2494</v>
      </c>
    </row>
    <row r="90" spans="1:105" ht="12" customHeight="1" x14ac:dyDescent="0.25">
      <c r="A90" s="100" t="s">
        <v>199</v>
      </c>
      <c r="B90" s="101">
        <v>221.03051721761679</v>
      </c>
      <c r="C90" s="101">
        <v>276.80430634350358</v>
      </c>
      <c r="D90" s="101">
        <v>454.00300692283986</v>
      </c>
      <c r="E90" s="101">
        <v>508.02632534399413</v>
      </c>
      <c r="F90" s="101">
        <v>112.67716479362093</v>
      </c>
      <c r="G90" s="101">
        <v>647.49918623148642</v>
      </c>
      <c r="H90" s="101">
        <v>20.367708762286213</v>
      </c>
      <c r="I90" s="101">
        <v>22.770632865588613</v>
      </c>
      <c r="J90" s="101">
        <v>627.91075847795992</v>
      </c>
      <c r="K90" s="101">
        <v>684.8565412360565</v>
      </c>
      <c r="L90" s="101">
        <v>407.70225700758954</v>
      </c>
      <c r="M90" s="101">
        <v>421.05702179316336</v>
      </c>
      <c r="N90" s="101">
        <v>292.83633306641042</v>
      </c>
      <c r="O90" s="101">
        <v>245.71435535434162</v>
      </c>
      <c r="P90" s="101">
        <v>106.15157850477532</v>
      </c>
      <c r="Q90" s="101">
        <v>574.45247695086891</v>
      </c>
      <c r="R90" s="101">
        <v>772.96970960070416</v>
      </c>
      <c r="S90" s="101">
        <v>1042.0930035291417</v>
      </c>
      <c r="T90" s="101">
        <v>868.65453682938301</v>
      </c>
      <c r="U90" s="101">
        <v>722.65362988946993</v>
      </c>
      <c r="V90" s="101">
        <v>781.87493925450792</v>
      </c>
      <c r="W90" s="101">
        <v>655.58194564729558</v>
      </c>
      <c r="X90" s="101">
        <v>339.72612583321006</v>
      </c>
      <c r="Y90" s="101">
        <v>24.553261039552982</v>
      </c>
      <c r="DA90" s="131" t="s">
        <v>2495</v>
      </c>
    </row>
    <row r="91" spans="1:105" ht="12" customHeight="1" x14ac:dyDescent="0.25">
      <c r="A91" s="103" t="s">
        <v>52</v>
      </c>
      <c r="B91" s="104">
        <v>1720.9927270391629</v>
      </c>
      <c r="C91" s="104">
        <v>1550.2365070083297</v>
      </c>
      <c r="D91" s="104">
        <v>1527.2464551566648</v>
      </c>
      <c r="E91" s="104">
        <v>1341.0466171448595</v>
      </c>
      <c r="F91" s="104">
        <v>1877.7659770758019</v>
      </c>
      <c r="G91" s="104">
        <v>1747.1139157288926</v>
      </c>
      <c r="H91" s="104">
        <v>2154.6809371178056</v>
      </c>
      <c r="I91" s="104">
        <v>2369.3729775299062</v>
      </c>
      <c r="J91" s="104">
        <v>2333.6363559307852</v>
      </c>
      <c r="K91" s="104">
        <v>2420.7976012003014</v>
      </c>
      <c r="L91" s="104">
        <v>2003.9262270812642</v>
      </c>
      <c r="M91" s="104">
        <v>2095.94141882347</v>
      </c>
      <c r="N91" s="104">
        <v>2107.8814963513591</v>
      </c>
      <c r="O91" s="104">
        <v>2297.2942006002172</v>
      </c>
      <c r="P91" s="104">
        <v>2551.6768185090818</v>
      </c>
      <c r="Q91" s="104">
        <v>1991.9938504593958</v>
      </c>
      <c r="R91" s="104">
        <v>1818.3937244571239</v>
      </c>
      <c r="S91" s="104">
        <v>1630.0457799613969</v>
      </c>
      <c r="T91" s="104">
        <v>1771.5069771255376</v>
      </c>
      <c r="U91" s="104">
        <v>1995.4364573444172</v>
      </c>
      <c r="V91" s="104">
        <v>1936.1740001857056</v>
      </c>
      <c r="W91" s="104">
        <v>2016.4108831708788</v>
      </c>
      <c r="X91" s="104">
        <v>2213.2867011175772</v>
      </c>
      <c r="Y91" s="104">
        <v>2464.0846732458253</v>
      </c>
      <c r="DA91" s="132" t="s">
        <v>2496</v>
      </c>
    </row>
    <row r="92" spans="1:105" ht="12" customHeight="1" x14ac:dyDescent="0.25">
      <c r="A92" s="106" t="s">
        <v>124</v>
      </c>
      <c r="B92" s="101">
        <v>1946.0421503512462</v>
      </c>
      <c r="C92" s="101">
        <v>1901.26858728142</v>
      </c>
      <c r="D92" s="101">
        <v>2030.7315453338795</v>
      </c>
      <c r="E92" s="101">
        <v>2146.1389952715463</v>
      </c>
      <c r="F92" s="101">
        <v>2203.9774074305542</v>
      </c>
      <c r="G92" s="101">
        <v>2410.2797347491205</v>
      </c>
      <c r="H92" s="101">
        <v>2451.9539664164986</v>
      </c>
      <c r="I92" s="101">
        <v>2541.1726027909458</v>
      </c>
      <c r="J92" s="101">
        <v>2633.9011612974391</v>
      </c>
      <c r="K92" s="101">
        <v>2647.4154335290759</v>
      </c>
      <c r="L92" s="101">
        <v>2587.4752537971867</v>
      </c>
      <c r="M92" s="101">
        <v>2501.3408986396953</v>
      </c>
      <c r="N92" s="101">
        <v>2364.2479962400084</v>
      </c>
      <c r="O92" s="101">
        <v>2491.9650663156681</v>
      </c>
      <c r="P92" s="101">
        <v>2581.205603808271</v>
      </c>
      <c r="Q92" s="101">
        <v>2543.3522863205453</v>
      </c>
      <c r="R92" s="101">
        <v>2566.3816006218367</v>
      </c>
      <c r="S92" s="101">
        <v>2621.0055527272793</v>
      </c>
      <c r="T92" s="101">
        <v>2602.7829439434704</v>
      </c>
      <c r="U92" s="101">
        <v>2534.8995987035464</v>
      </c>
      <c r="V92" s="101">
        <v>2313.0392409571145</v>
      </c>
      <c r="W92" s="101">
        <v>2658.1421209263954</v>
      </c>
      <c r="X92" s="101">
        <v>2665.3959380515221</v>
      </c>
      <c r="Y92" s="101">
        <v>2440.4487903503291</v>
      </c>
      <c r="DA92" s="131" t="s">
        <v>2497</v>
      </c>
    </row>
    <row r="93" spans="1:105" ht="12" customHeight="1" x14ac:dyDescent="0.25">
      <c r="A93" s="107" t="s">
        <v>123</v>
      </c>
      <c r="B93" s="104">
        <v>1946.0421503512462</v>
      </c>
      <c r="C93" s="104">
        <v>1901.6526175967701</v>
      </c>
      <c r="D93" s="104">
        <v>2030.7955876732258</v>
      </c>
      <c r="E93" s="104">
        <v>2146.3587646193864</v>
      </c>
      <c r="F93" s="104">
        <v>2204.8113446483312</v>
      </c>
      <c r="G93" s="104">
        <v>2413.0363319123662</v>
      </c>
      <c r="H93" s="104">
        <v>2451.5010278316631</v>
      </c>
      <c r="I93" s="104">
        <v>2538.939079041148</v>
      </c>
      <c r="J93" s="104">
        <v>2632.5353039532606</v>
      </c>
      <c r="K93" s="104">
        <v>2646.6829299124679</v>
      </c>
      <c r="L93" s="104">
        <v>2586.1102324837148</v>
      </c>
      <c r="M93" s="104">
        <v>2498.1195773169288</v>
      </c>
      <c r="N93" s="104">
        <v>2362.6740251722181</v>
      </c>
      <c r="O93" s="104">
        <v>2517.3875617895969</v>
      </c>
      <c r="P93" s="104">
        <v>2617.8989804527805</v>
      </c>
      <c r="Q93" s="104">
        <v>2560.5278493824635</v>
      </c>
      <c r="R93" s="104">
        <v>2573.3063119241633</v>
      </c>
      <c r="S93" s="104">
        <v>2620.1621025743543</v>
      </c>
      <c r="T93" s="104">
        <v>2586.5761652973961</v>
      </c>
      <c r="U93" s="104">
        <v>2500.9683977124746</v>
      </c>
      <c r="V93" s="104">
        <v>2294.7118185053337</v>
      </c>
      <c r="W93" s="104">
        <v>2660.9469293541388</v>
      </c>
      <c r="X93" s="104">
        <v>2671.4934586429981</v>
      </c>
      <c r="Y93" s="104">
        <v>2447.429484029195</v>
      </c>
      <c r="DA93" s="132" t="s">
        <v>2498</v>
      </c>
    </row>
    <row r="94" spans="1:105" ht="12" customHeight="1" x14ac:dyDescent="0.25">
      <c r="A94" s="108" t="s">
        <v>50</v>
      </c>
      <c r="B94" s="98">
        <v>273.92576414847957</v>
      </c>
      <c r="C94" s="98">
        <v>259.0113906004064</v>
      </c>
      <c r="D94" s="98">
        <v>479.73500899798449</v>
      </c>
      <c r="E94" s="98">
        <v>616.30566440158873</v>
      </c>
      <c r="F94" s="98">
        <v>550.94525458504108</v>
      </c>
      <c r="G94" s="98">
        <v>694.40478606564898</v>
      </c>
      <c r="H94" s="98">
        <v>626.8699143748737</v>
      </c>
      <c r="I94" s="98">
        <v>514.58281232074626</v>
      </c>
      <c r="J94" s="98">
        <v>538.5367329151901</v>
      </c>
      <c r="K94" s="98">
        <v>540.37134594434519</v>
      </c>
      <c r="L94" s="98">
        <v>457.32355750108508</v>
      </c>
      <c r="M94" s="98">
        <v>437.43733202464392</v>
      </c>
      <c r="N94" s="98">
        <v>275.82639073989185</v>
      </c>
      <c r="O94" s="98">
        <v>197.48115713803685</v>
      </c>
      <c r="P94" s="98">
        <v>209.65830751418216</v>
      </c>
      <c r="Q94" s="98">
        <v>617.48824720738412</v>
      </c>
      <c r="R94" s="98">
        <v>736.02096903396955</v>
      </c>
      <c r="S94" s="98">
        <v>914.64203964430783</v>
      </c>
      <c r="T94" s="98">
        <v>606.36256258019785</v>
      </c>
      <c r="U94" s="98">
        <v>207.30443990112551</v>
      </c>
      <c r="V94" s="98">
        <v>83.125157795171873</v>
      </c>
      <c r="W94" s="98">
        <v>216.66014311933094</v>
      </c>
      <c r="X94" s="98">
        <v>198.48525238878833</v>
      </c>
      <c r="Y94" s="98">
        <v>104.13806269863352</v>
      </c>
      <c r="DA94" s="63" t="s">
        <v>2499</v>
      </c>
    </row>
    <row r="95" spans="1:105" ht="12" customHeight="1" x14ac:dyDescent="0.25">
      <c r="A95" s="108" t="s">
        <v>52</v>
      </c>
      <c r="B95" s="98">
        <v>1672.1163862027668</v>
      </c>
      <c r="C95" s="98">
        <v>1642.6412269963641</v>
      </c>
      <c r="D95" s="98">
        <v>1551.0605786752415</v>
      </c>
      <c r="E95" s="98">
        <v>1530.0531002177977</v>
      </c>
      <c r="F95" s="98">
        <v>1653.8660900632897</v>
      </c>
      <c r="G95" s="98">
        <v>1718.6315458467175</v>
      </c>
      <c r="H95" s="98">
        <v>1824.6311134567891</v>
      </c>
      <c r="I95" s="98">
        <v>2024.3562667204014</v>
      </c>
      <c r="J95" s="98">
        <v>2093.9985710380706</v>
      </c>
      <c r="K95" s="98">
        <v>2106.3115839681227</v>
      </c>
      <c r="L95" s="98">
        <v>2128.7866749826298</v>
      </c>
      <c r="M95" s="98">
        <v>2060.6822452922847</v>
      </c>
      <c r="N95" s="98">
        <v>2086.8476344323262</v>
      </c>
      <c r="O95" s="98">
        <v>2319.9064046515596</v>
      </c>
      <c r="P95" s="98">
        <v>2408.2406729385984</v>
      </c>
      <c r="Q95" s="98">
        <v>1943.0396021750792</v>
      </c>
      <c r="R95" s="98">
        <v>1837.285342890194</v>
      </c>
      <c r="S95" s="98">
        <v>1705.5200629300466</v>
      </c>
      <c r="T95" s="98">
        <v>1980.2136027171987</v>
      </c>
      <c r="U95" s="98">
        <v>2293.6639578113486</v>
      </c>
      <c r="V95" s="98">
        <v>2211.5866607101616</v>
      </c>
      <c r="W95" s="98">
        <v>2444.286786234808</v>
      </c>
      <c r="X95" s="98">
        <v>2473.0082062542097</v>
      </c>
      <c r="Y95" s="98">
        <v>2343.2914213305621</v>
      </c>
      <c r="DA95" s="63" t="s">
        <v>2500</v>
      </c>
    </row>
    <row r="96" spans="1:105" ht="12" customHeight="1" x14ac:dyDescent="0.25">
      <c r="A96" s="106" t="s">
        <v>122</v>
      </c>
      <c r="B96" s="101">
        <v>1982.8424978718199</v>
      </c>
      <c r="C96" s="101">
        <v>1849.3737586159061</v>
      </c>
      <c r="D96" s="101">
        <v>1987.5825537911078</v>
      </c>
      <c r="E96" s="101">
        <v>2119.4426012886815</v>
      </c>
      <c r="F96" s="101">
        <v>2227.2401121529488</v>
      </c>
      <c r="G96" s="101">
        <v>2410.5603595713219</v>
      </c>
      <c r="H96" s="101">
        <v>2406.9316919924331</v>
      </c>
      <c r="I96" s="101">
        <v>2725.9917663224146</v>
      </c>
      <c r="J96" s="101">
        <v>2633.6682634586955</v>
      </c>
      <c r="K96" s="101">
        <v>2630.9531078535247</v>
      </c>
      <c r="L96" s="101">
        <v>2614.9411671636553</v>
      </c>
      <c r="M96" s="101">
        <v>2630.4520051506597</v>
      </c>
      <c r="N96" s="101">
        <v>2485.2781786683136</v>
      </c>
      <c r="O96" s="101">
        <v>2300.4934743555209</v>
      </c>
      <c r="P96" s="101">
        <v>2308.7773322118319</v>
      </c>
      <c r="Q96" s="101">
        <v>2351.4181798323129</v>
      </c>
      <c r="R96" s="101">
        <v>2429.7976886990541</v>
      </c>
      <c r="S96" s="101">
        <v>2553.8791584762971</v>
      </c>
      <c r="T96" s="101">
        <v>2491.7750312830422</v>
      </c>
      <c r="U96" s="101">
        <v>2447.0412983740957</v>
      </c>
      <c r="V96" s="101">
        <v>2490.5196673399328</v>
      </c>
      <c r="W96" s="101">
        <v>2519.6466888627624</v>
      </c>
      <c r="X96" s="101">
        <v>2436.9985608449961</v>
      </c>
      <c r="Y96" s="101">
        <v>2333.9149168594577</v>
      </c>
      <c r="DA96" s="131" t="s">
        <v>2501</v>
      </c>
    </row>
    <row r="97" spans="1:105" ht="12" customHeight="1" x14ac:dyDescent="0.25">
      <c r="A97" s="107" t="s">
        <v>121</v>
      </c>
      <c r="B97" s="104">
        <v>1982.8424978718174</v>
      </c>
      <c r="C97" s="104">
        <v>1849.4146757630085</v>
      </c>
      <c r="D97" s="104">
        <v>1987.2893706818734</v>
      </c>
      <c r="E97" s="104">
        <v>2118.2748816998587</v>
      </c>
      <c r="F97" s="104">
        <v>2224.2709270091023</v>
      </c>
      <c r="G97" s="104">
        <v>2404.9684110385542</v>
      </c>
      <c r="H97" s="104">
        <v>2407.3800442202137</v>
      </c>
      <c r="I97" s="104">
        <v>2722.1940588221378</v>
      </c>
      <c r="J97" s="104">
        <v>2624.1842983904198</v>
      </c>
      <c r="K97" s="104">
        <v>2622.9730251469778</v>
      </c>
      <c r="L97" s="104">
        <v>2606.4490520916802</v>
      </c>
      <c r="M97" s="104">
        <v>2621.4539408396463</v>
      </c>
      <c r="N97" s="104">
        <v>2476.0326624055429</v>
      </c>
      <c r="O97" s="104">
        <v>2273.2211904135224</v>
      </c>
      <c r="P97" s="104">
        <v>2245.7376376664306</v>
      </c>
      <c r="Q97" s="104">
        <v>2326.4062335371241</v>
      </c>
      <c r="R97" s="104">
        <v>2420.0423185031809</v>
      </c>
      <c r="S97" s="104">
        <v>2550.5519583050491</v>
      </c>
      <c r="T97" s="104">
        <v>2497.409271268984</v>
      </c>
      <c r="U97" s="104">
        <v>2458.3096438574444</v>
      </c>
      <c r="V97" s="104">
        <v>2495.8383248131263</v>
      </c>
      <c r="W97" s="104">
        <v>2495.3232761498384</v>
      </c>
      <c r="X97" s="104">
        <v>2412.7936323398012</v>
      </c>
      <c r="Y97" s="104">
        <v>2303.9559454587088</v>
      </c>
      <c r="DA97" s="132" t="s">
        <v>2502</v>
      </c>
    </row>
    <row r="98" spans="1:105" ht="12" customHeight="1" x14ac:dyDescent="0.25">
      <c r="A98" s="108" t="s">
        <v>53</v>
      </c>
      <c r="B98" s="98">
        <v>285.39523308550707</v>
      </c>
      <c r="C98" s="98">
        <v>242.0884561506702</v>
      </c>
      <c r="D98" s="98">
        <v>386.22427663611944</v>
      </c>
      <c r="E98" s="98">
        <v>518.99598855283227</v>
      </c>
      <c r="F98" s="98">
        <v>521.13753167658842</v>
      </c>
      <c r="G98" s="98">
        <v>680.18740579680457</v>
      </c>
      <c r="H98" s="98">
        <v>617.33549934134896</v>
      </c>
      <c r="I98" s="98">
        <v>579.15158867220089</v>
      </c>
      <c r="J98" s="98">
        <v>536.73330704574244</v>
      </c>
      <c r="K98" s="98">
        <v>537.11191130167163</v>
      </c>
      <c r="L98" s="98">
        <v>475.2200190785224</v>
      </c>
      <c r="M98" s="98">
        <v>485.79424158808911</v>
      </c>
      <c r="N98" s="98">
        <v>332.92483605787726</v>
      </c>
      <c r="O98" s="98">
        <v>80.515298412374491</v>
      </c>
      <c r="P98" s="98">
        <v>35.444905170785582</v>
      </c>
      <c r="Q98" s="98">
        <v>100.28380234688059</v>
      </c>
      <c r="R98" s="98">
        <v>153.27467804006267</v>
      </c>
      <c r="S98" s="98">
        <v>268.80882208186097</v>
      </c>
      <c r="T98" s="98">
        <v>208.74602130746786</v>
      </c>
      <c r="U98" s="98">
        <v>164.68400228851078</v>
      </c>
      <c r="V98" s="98">
        <v>211.22763197704637</v>
      </c>
      <c r="W98" s="98">
        <v>159.24088429460045</v>
      </c>
      <c r="X98" s="98">
        <v>124.24277794959897</v>
      </c>
      <c r="Y98" s="98">
        <v>49.404218100500884</v>
      </c>
      <c r="DA98" s="63" t="s">
        <v>2503</v>
      </c>
    </row>
    <row r="99" spans="1:105" ht="12" customHeight="1" x14ac:dyDescent="0.25">
      <c r="A99" s="108" t="s">
        <v>52</v>
      </c>
      <c r="B99" s="98">
        <v>1697.4472647863106</v>
      </c>
      <c r="C99" s="98">
        <v>1607.3262196123385</v>
      </c>
      <c r="D99" s="98">
        <v>1601.065094045754</v>
      </c>
      <c r="E99" s="98">
        <v>1599.2788931470263</v>
      </c>
      <c r="F99" s="98">
        <v>1703.1333953325136</v>
      </c>
      <c r="G99" s="98">
        <v>1724.7810052417497</v>
      </c>
      <c r="H99" s="98">
        <v>1790.0445448788644</v>
      </c>
      <c r="I99" s="98">
        <v>2143.0424701499364</v>
      </c>
      <c r="J99" s="98">
        <v>2087.4509913446768</v>
      </c>
      <c r="K99" s="98">
        <v>2085.8611138453066</v>
      </c>
      <c r="L99" s="98">
        <v>2131.2290330131582</v>
      </c>
      <c r="M99" s="98">
        <v>2135.6596992515574</v>
      </c>
      <c r="N99" s="98">
        <v>2143.1078263476652</v>
      </c>
      <c r="O99" s="98">
        <v>2192.7058920011477</v>
      </c>
      <c r="P99" s="98">
        <v>2210.2927324956445</v>
      </c>
      <c r="Q99" s="98">
        <v>2226.1224311902429</v>
      </c>
      <c r="R99" s="98">
        <v>2266.7676404631184</v>
      </c>
      <c r="S99" s="98">
        <v>2281.7431362231882</v>
      </c>
      <c r="T99" s="98">
        <v>2288.6632499615157</v>
      </c>
      <c r="U99" s="98">
        <v>2293.6256415689331</v>
      </c>
      <c r="V99" s="98">
        <v>2284.6106928360805</v>
      </c>
      <c r="W99" s="98">
        <v>2336.0823918552378</v>
      </c>
      <c r="X99" s="98">
        <v>2288.5508543902019</v>
      </c>
      <c r="Y99" s="98">
        <v>2254.5517273582082</v>
      </c>
      <c r="DA99" s="63" t="s">
        <v>2504</v>
      </c>
    </row>
    <row r="100" spans="1:105" ht="12" customHeight="1" x14ac:dyDescent="0.25">
      <c r="A100" s="121" t="s">
        <v>54</v>
      </c>
      <c r="B100" s="122">
        <v>655.51439503309507</v>
      </c>
      <c r="C100" s="122">
        <v>693.74310355209775</v>
      </c>
      <c r="D100" s="122">
        <v>702.56624375963918</v>
      </c>
      <c r="E100" s="122">
        <v>709.62334376126603</v>
      </c>
      <c r="F100" s="122">
        <v>731.71976418332633</v>
      </c>
      <c r="G100" s="122">
        <v>704.7338612067407</v>
      </c>
      <c r="H100" s="122">
        <v>647.78606175611992</v>
      </c>
      <c r="I100" s="122">
        <v>632.38004817346996</v>
      </c>
      <c r="J100" s="122">
        <v>579.17604800910203</v>
      </c>
      <c r="K100" s="122">
        <v>581.64151566733381</v>
      </c>
      <c r="L100" s="122">
        <v>563.54064512416323</v>
      </c>
      <c r="M100" s="122">
        <v>597.44073453628596</v>
      </c>
      <c r="N100" s="122">
        <v>524.30484096799864</v>
      </c>
      <c r="O100" s="122">
        <v>543.39401274214299</v>
      </c>
      <c r="P100" s="122">
        <v>594.56462429149155</v>
      </c>
      <c r="Q100" s="122">
        <v>572.00007143436471</v>
      </c>
      <c r="R100" s="122">
        <v>571.65019905571239</v>
      </c>
      <c r="S100" s="122">
        <v>608.53967277619438</v>
      </c>
      <c r="T100" s="122">
        <v>573.68649143324922</v>
      </c>
      <c r="U100" s="122">
        <v>663.79286963051561</v>
      </c>
      <c r="V100" s="122">
        <v>683.1499524671807</v>
      </c>
      <c r="W100" s="122">
        <v>670.39526918191382</v>
      </c>
      <c r="X100" s="122">
        <v>620.38960246649754</v>
      </c>
      <c r="Y100" s="122">
        <v>550.35094366868873</v>
      </c>
      <c r="DA100" s="130" t="s">
        <v>2505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2506</v>
      </c>
    </row>
    <row r="102" spans="1:105" ht="12" customHeight="1" x14ac:dyDescent="0.25">
      <c r="A102" s="97" t="s">
        <v>50</v>
      </c>
      <c r="B102" s="98">
        <v>674.74036205085463</v>
      </c>
      <c r="C102" s="98">
        <v>686.60678085846689</v>
      </c>
      <c r="D102" s="98">
        <v>689.7216535633753</v>
      </c>
      <c r="E102" s="98">
        <v>718.69840341720612</v>
      </c>
      <c r="F102" s="98">
        <v>735.2425466577364</v>
      </c>
      <c r="G102" s="98">
        <v>707.19662305655788</v>
      </c>
      <c r="H102" s="98">
        <v>636.53194628708331</v>
      </c>
      <c r="I102" s="98">
        <v>644.51928631414341</v>
      </c>
      <c r="J102" s="98">
        <v>584.32542934290211</v>
      </c>
      <c r="K102" s="98">
        <v>576.5600189069678</v>
      </c>
      <c r="L102" s="98">
        <v>562.91820661562076</v>
      </c>
      <c r="M102" s="98">
        <v>578.01524355499907</v>
      </c>
      <c r="N102" s="98">
        <v>549.84864123003319</v>
      </c>
      <c r="O102" s="98">
        <v>556.34875883366294</v>
      </c>
      <c r="P102" s="98">
        <v>561.84355397670856</v>
      </c>
      <c r="Q102" s="98">
        <v>575.75540025176031</v>
      </c>
      <c r="R102" s="98">
        <v>581.43129600292627</v>
      </c>
      <c r="S102" s="98">
        <v>594.28671751449235</v>
      </c>
      <c r="T102" s="98">
        <v>609.92119596496093</v>
      </c>
      <c r="U102" s="98">
        <v>664.48981914215767</v>
      </c>
      <c r="V102" s="98">
        <v>621.44763433656283</v>
      </c>
      <c r="W102" s="98">
        <v>638.9897716183641</v>
      </c>
      <c r="X102" s="98">
        <v>594.46606748806494</v>
      </c>
      <c r="Y102" s="98">
        <v>570.190258616949</v>
      </c>
      <c r="DA102" s="63" t="s">
        <v>2507</v>
      </c>
    </row>
    <row r="103" spans="1:105" ht="12" customHeight="1" x14ac:dyDescent="0.25">
      <c r="A103" s="109" t="s">
        <v>120</v>
      </c>
      <c r="B103" s="33">
        <v>607.14526914980786</v>
      </c>
      <c r="C103" s="33">
        <v>709.15085530069473</v>
      </c>
      <c r="D103" s="33">
        <v>727.42438937215866</v>
      </c>
      <c r="E103" s="33">
        <v>693.11366539250832</v>
      </c>
      <c r="F103" s="33">
        <v>725.81833944969583</v>
      </c>
      <c r="G103" s="33">
        <v>700.68877306128206</v>
      </c>
      <c r="H103" s="33">
        <v>667.49179218541781</v>
      </c>
      <c r="I103" s="33">
        <v>609.75065228003473</v>
      </c>
      <c r="J103" s="33">
        <v>569.18566789549834</v>
      </c>
      <c r="K103" s="33">
        <v>590.82576262581199</v>
      </c>
      <c r="L103" s="33">
        <v>564.65551036098088</v>
      </c>
      <c r="M103" s="33">
        <v>632.22275184750242</v>
      </c>
      <c r="N103" s="33">
        <v>477.22847566202967</v>
      </c>
      <c r="O103" s="33">
        <v>522.13275787553914</v>
      </c>
      <c r="P103" s="33">
        <v>641.03771786971254</v>
      </c>
      <c r="Q103" s="33">
        <v>566.95107741425693</v>
      </c>
      <c r="R103" s="33">
        <v>559.09079568327445</v>
      </c>
      <c r="S103" s="33">
        <v>626.28277787270349</v>
      </c>
      <c r="T103" s="33">
        <v>530.69638572776205</v>
      </c>
      <c r="U103" s="33">
        <v>662.96933253642487</v>
      </c>
      <c r="V103" s="33">
        <v>755.02689121431672</v>
      </c>
      <c r="W103" s="33">
        <v>707.18282012275097</v>
      </c>
      <c r="X103" s="33">
        <v>653.40285932621032</v>
      </c>
      <c r="Y103" s="33">
        <v>520.70440799653318</v>
      </c>
      <c r="DA103" s="60" t="s">
        <v>2508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2509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2510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2511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2512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2513</v>
      </c>
    </row>
    <row r="110" spans="1:105" ht="12" customHeight="1" x14ac:dyDescent="0.25">
      <c r="A110" s="97" t="s">
        <v>53</v>
      </c>
      <c r="B110" s="98">
        <f>IF(RES_hhdet_tes!B110=0,0,RES_hhdet_tes!B110*1000*11630/RES_hhdet_num!B105)</f>
        <v>0</v>
      </c>
      <c r="C110" s="98">
        <f>IF(RES_hhdet_tes!C110=0,0,RES_hhdet_tes!C110*1000*11630/RES_hhdet_num!C105)</f>
        <v>0</v>
      </c>
      <c r="D110" s="98">
        <f>IF(RES_hhdet_tes!D110=0,0,RES_hhdet_tes!D110*1000*11630/RES_hhdet_num!D105)</f>
        <v>0</v>
      </c>
      <c r="E110" s="98">
        <f>IF(RES_hhdet_tes!E110=0,0,RES_hhdet_tes!E110*1000*11630/RES_hhdet_num!E105)</f>
        <v>0</v>
      </c>
      <c r="F110" s="98">
        <f>IF(RES_hhdet_tes!F110=0,0,RES_hhdet_tes!F110*1000*11630/RES_hhdet_num!F105)</f>
        <v>0</v>
      </c>
      <c r="G110" s="98">
        <f>IF(RES_hhdet_tes!G110=0,0,RES_hhdet_tes!G110*1000*11630/RES_hhdet_num!G105)</f>
        <v>0</v>
      </c>
      <c r="H110" s="98">
        <f>IF(RES_hhdet_tes!H110=0,0,RES_hhdet_tes!H110*1000*11630/RES_hhdet_num!H105)</f>
        <v>0</v>
      </c>
      <c r="I110" s="98">
        <f>IF(RES_hhdet_tes!I110=0,0,RES_hhdet_tes!I110*1000*11630/RES_hhdet_num!I105)</f>
        <v>0</v>
      </c>
      <c r="J110" s="98">
        <f>IF(RES_hhdet_tes!J110=0,0,RES_hhdet_tes!J110*1000*11630/RES_hhdet_num!J105)</f>
        <v>0</v>
      </c>
      <c r="K110" s="98">
        <f>IF(RES_hhdet_tes!K110=0,0,RES_hhdet_tes!K110*1000*11630/RES_hhdet_num!K105)</f>
        <v>0</v>
      </c>
      <c r="L110" s="98">
        <f>IF(RES_hhdet_tes!L110=0,0,RES_hhdet_tes!L110*1000*11630/RES_hhdet_num!L105)</f>
        <v>0</v>
      </c>
      <c r="M110" s="98">
        <f>IF(RES_hhdet_tes!M110=0,0,RES_hhdet_tes!M110*1000*11630/RES_hhdet_num!M105)</f>
        <v>0</v>
      </c>
      <c r="N110" s="98">
        <f>IF(RES_hhdet_tes!N110=0,0,RES_hhdet_tes!N110*1000*11630/RES_hhdet_num!N105)</f>
        <v>0</v>
      </c>
      <c r="O110" s="98">
        <f>IF(RES_hhdet_tes!O110=0,0,RES_hhdet_tes!O110*1000*11630/RES_hhdet_num!O105)</f>
        <v>0</v>
      </c>
      <c r="P110" s="98">
        <f>IF(RES_hhdet_tes!P110=0,0,RES_hhdet_tes!P110*1000*11630/RES_hhdet_num!P105)</f>
        <v>0</v>
      </c>
      <c r="Q110" s="98">
        <f>IF(RES_hhdet_tes!Q110=0,0,RES_hhdet_tes!Q110*1000*11630/RES_hhdet_num!Q105)</f>
        <v>0</v>
      </c>
      <c r="R110" s="98">
        <f>IF(RES_hhdet_tes!R110=0,0,RES_hhdet_tes!R110*1000*11630/RES_hhdet_num!R105)</f>
        <v>0</v>
      </c>
      <c r="S110" s="98">
        <f>IF(RES_hhdet_tes!S110=0,0,RES_hhdet_tes!S110*1000*11630/RES_hhdet_num!S105)</f>
        <v>0</v>
      </c>
      <c r="T110" s="98">
        <f>IF(RES_hhdet_tes!T110=0,0,RES_hhdet_tes!T110*1000*11630/RES_hhdet_num!T105)</f>
        <v>0</v>
      </c>
      <c r="U110" s="98">
        <f>IF(RES_hhdet_tes!U110=0,0,RES_hhdet_tes!U110*1000*11630/RES_hhdet_num!U105)</f>
        <v>0</v>
      </c>
      <c r="V110" s="98">
        <f>IF(RES_hhdet_tes!V110=0,0,RES_hhdet_tes!V110*1000*11630/RES_hhdet_num!V105)</f>
        <v>0</v>
      </c>
      <c r="W110" s="98">
        <f>IF(RES_hhdet_tes!W110=0,0,RES_hhdet_tes!W110*1000*11630/RES_hhdet_num!W105)</f>
        <v>0</v>
      </c>
      <c r="X110" s="98">
        <f>IF(RES_hhdet_tes!X110=0,0,RES_hhdet_tes!X110*1000*11630/RES_hhdet_num!X105)</f>
        <v>0</v>
      </c>
      <c r="Y110" s="98">
        <f>IF(RES_hhdet_tes!Y110=0,0,RES_hhdet_tes!Y110*1000*11630/RES_hhdet_num!Y105)</f>
        <v>0</v>
      </c>
      <c r="DA110" s="63" t="s">
        <v>2514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2515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2516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2517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2518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2519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2520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2521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2522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2523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2524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2525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2526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0</v>
      </c>
      <c r="DA124" s="129" t="s">
        <v>2527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2528</v>
      </c>
    </row>
    <row r="126" spans="1:105" ht="12" customHeight="1" x14ac:dyDescent="0.25">
      <c r="A126" s="97" t="s">
        <v>198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2529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2530</v>
      </c>
    </row>
    <row r="128" spans="1:105" ht="12.95" customHeight="1" x14ac:dyDescent="0.25">
      <c r="A128" s="121" t="s">
        <v>92</v>
      </c>
      <c r="B128" s="122">
        <f t="shared" ref="B128:Y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2531</v>
      </c>
    </row>
    <row r="129" spans="1:105" ht="12" customHeight="1" x14ac:dyDescent="0.25">
      <c r="A129" s="97" t="s">
        <v>53</v>
      </c>
      <c r="B129" s="98">
        <f>IF(RES_hhdet_tes!B129=0,0,RES_hhdet_tes!B129*1000*11630/RES_hhdet_num!B124)</f>
        <v>0</v>
      </c>
      <c r="C129" s="98">
        <f>IF(RES_hhdet_tes!C129=0,0,RES_hhdet_tes!C129*1000*11630/RES_hhdet_num!C124)</f>
        <v>0</v>
      </c>
      <c r="D129" s="98">
        <f>IF(RES_hhdet_tes!D129=0,0,RES_hhdet_tes!D129*1000*11630/RES_hhdet_num!D124)</f>
        <v>0</v>
      </c>
      <c r="E129" s="98">
        <f>IF(RES_hhdet_tes!E129=0,0,RES_hhdet_tes!E129*1000*11630/RES_hhdet_num!E124)</f>
        <v>0</v>
      </c>
      <c r="F129" s="98">
        <f>IF(RES_hhdet_tes!F129=0,0,RES_hhdet_tes!F129*1000*11630/RES_hhdet_num!F124)</f>
        <v>0</v>
      </c>
      <c r="G129" s="98">
        <f>IF(RES_hhdet_tes!G129=0,0,RES_hhdet_tes!G129*1000*11630/RES_hhdet_num!G124)</f>
        <v>0</v>
      </c>
      <c r="H129" s="98">
        <f>IF(RES_hhdet_tes!H129=0,0,RES_hhdet_tes!H129*1000*11630/RES_hhdet_num!H124)</f>
        <v>0</v>
      </c>
      <c r="I129" s="98">
        <f>IF(RES_hhdet_tes!I129=0,0,RES_hhdet_tes!I129*1000*11630/RES_hhdet_num!I124)</f>
        <v>0</v>
      </c>
      <c r="J129" s="98">
        <f>IF(RES_hhdet_tes!J129=0,0,RES_hhdet_tes!J129*1000*11630/RES_hhdet_num!J124)</f>
        <v>0</v>
      </c>
      <c r="K129" s="98">
        <f>IF(RES_hhdet_tes!K129=0,0,RES_hhdet_tes!K129*1000*11630/RES_hhdet_num!K124)</f>
        <v>0</v>
      </c>
      <c r="L129" s="98">
        <f>IF(RES_hhdet_tes!L129=0,0,RES_hhdet_tes!L129*1000*11630/RES_hhdet_num!L124)</f>
        <v>0</v>
      </c>
      <c r="M129" s="98">
        <f>IF(RES_hhdet_tes!M129=0,0,RES_hhdet_tes!M129*1000*11630/RES_hhdet_num!M124)</f>
        <v>0</v>
      </c>
      <c r="N129" s="98">
        <f>IF(RES_hhdet_tes!N129=0,0,RES_hhdet_tes!N129*1000*11630/RES_hhdet_num!N124)</f>
        <v>0</v>
      </c>
      <c r="O129" s="98">
        <f>IF(RES_hhdet_tes!O129=0,0,RES_hhdet_tes!O129*1000*11630/RES_hhdet_num!O124)</f>
        <v>0</v>
      </c>
      <c r="P129" s="98">
        <f>IF(RES_hhdet_tes!P129=0,0,RES_hhdet_tes!P129*1000*11630/RES_hhdet_num!P124)</f>
        <v>0</v>
      </c>
      <c r="Q129" s="98">
        <f>IF(RES_hhdet_tes!Q129=0,0,RES_hhdet_tes!Q129*1000*11630/RES_hhdet_num!Q124)</f>
        <v>0</v>
      </c>
      <c r="R129" s="98">
        <f>IF(RES_hhdet_tes!R129=0,0,RES_hhdet_tes!R129*1000*11630/RES_hhdet_num!R124)</f>
        <v>0</v>
      </c>
      <c r="S129" s="98">
        <f>IF(RES_hhdet_tes!S129=0,0,RES_hhdet_tes!S129*1000*11630/RES_hhdet_num!S124)</f>
        <v>0</v>
      </c>
      <c r="T129" s="98">
        <f>IF(RES_hhdet_tes!T129=0,0,RES_hhdet_tes!T129*1000*11630/RES_hhdet_num!T124)</f>
        <v>0</v>
      </c>
      <c r="U129" s="98">
        <f>IF(RES_hhdet_tes!U129=0,0,RES_hhdet_tes!U129*1000*11630/RES_hhdet_num!U124)</f>
        <v>0</v>
      </c>
      <c r="V129" s="98">
        <f>IF(RES_hhdet_tes!V129=0,0,RES_hhdet_tes!V129*1000*11630/RES_hhdet_num!V124)</f>
        <v>0</v>
      </c>
      <c r="W129" s="98">
        <f>IF(RES_hhdet_tes!W129=0,0,RES_hhdet_tes!W129*1000*11630/RES_hhdet_num!W124)</f>
        <v>0</v>
      </c>
      <c r="X129" s="98">
        <f>IF(RES_hhdet_tes!X129=0,0,RES_hhdet_tes!X129*1000*11630/RES_hhdet_num!X124)</f>
        <v>0</v>
      </c>
      <c r="Y129" s="98">
        <f>IF(RES_hhdet_tes!Y129=0,0,RES_hhdet_tes!Y129*1000*11630/RES_hhdet_num!Y124)</f>
        <v>0</v>
      </c>
      <c r="DA129" s="63" t="s">
        <v>2532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2533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2534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2535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2536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2537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2538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2539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2540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2541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X139" s="122">
        <v>0</v>
      </c>
      <c r="Y139" s="122">
        <v>0</v>
      </c>
      <c r="DA139" s="130" t="s">
        <v>2542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2543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2544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12069.242415910536</v>
      </c>
      <c r="C143" s="117">
        <f t="shared" si="49"/>
        <v>10532.629937280983</v>
      </c>
      <c r="D143" s="117">
        <f t="shared" si="49"/>
        <v>10799.092364812999</v>
      </c>
      <c r="E143" s="117">
        <f t="shared" si="49"/>
        <v>11799.23574099679</v>
      </c>
      <c r="F143" s="117">
        <f t="shared" si="49"/>
        <v>10586.321278052945</v>
      </c>
      <c r="G143" s="117">
        <f t="shared" si="49"/>
        <v>10182.752292940619</v>
      </c>
      <c r="H143" s="117">
        <f t="shared" si="49"/>
        <v>10271.081745257796</v>
      </c>
      <c r="I143" s="117">
        <f t="shared" si="49"/>
        <v>12154.590948337114</v>
      </c>
      <c r="J143" s="117">
        <f t="shared" si="49"/>
        <v>12265.915838433337</v>
      </c>
      <c r="K143" s="117">
        <f t="shared" si="49"/>
        <v>10832.513645816254</v>
      </c>
      <c r="L143" s="117">
        <f t="shared" si="49"/>
        <v>11769.19436088777</v>
      </c>
      <c r="M143" s="117">
        <f t="shared" si="49"/>
        <v>10944.195317568006</v>
      </c>
      <c r="N143" s="117">
        <f t="shared" si="49"/>
        <v>12252.561524547322</v>
      </c>
      <c r="O143" s="117">
        <f t="shared" si="49"/>
        <v>10566.894949578458</v>
      </c>
      <c r="P143" s="117">
        <f t="shared" si="49"/>
        <v>10085.56799973644</v>
      </c>
      <c r="Q143" s="117">
        <f t="shared" si="49"/>
        <v>10447.704458378495</v>
      </c>
      <c r="R143" s="117">
        <f t="shared" ref="R143:V143" si="50">R144+R146+R148+R157</f>
        <v>11113.629650797917</v>
      </c>
      <c r="S143" s="117">
        <f t="shared" si="50"/>
        <v>10387.314132853098</v>
      </c>
      <c r="T143" s="117">
        <f t="shared" si="50"/>
        <v>13257.52461972466</v>
      </c>
      <c r="U143" s="117">
        <f t="shared" si="50"/>
        <v>13319.44621706175</v>
      </c>
      <c r="V143" s="117">
        <f t="shared" si="50"/>
        <v>12833.26332971692</v>
      </c>
      <c r="W143" s="117">
        <f t="shared" ref="W143:Y143" si="51">W144+W146+W148+W157</f>
        <v>12750.010367661193</v>
      </c>
      <c r="X143" s="117">
        <f t="shared" si="51"/>
        <v>12346.816328599705</v>
      </c>
      <c r="Y143" s="117">
        <f t="shared" si="51"/>
        <v>12953.201711093358</v>
      </c>
      <c r="DA143" s="129" t="s">
        <v>2545</v>
      </c>
    </row>
    <row r="144" spans="1:105" ht="12.95" customHeight="1" x14ac:dyDescent="0.25">
      <c r="A144" s="121" t="s">
        <v>57</v>
      </c>
      <c r="B144" s="122">
        <f t="shared" ref="B144:Y144" si="52">B145</f>
        <v>3172.2482760888884</v>
      </c>
      <c r="C144" s="122">
        <f t="shared" si="52"/>
        <v>3035.848490946526</v>
      </c>
      <c r="D144" s="122">
        <f t="shared" si="52"/>
        <v>3156.8677174496056</v>
      </c>
      <c r="E144" s="122">
        <f t="shared" si="52"/>
        <v>3655.3601030802115</v>
      </c>
      <c r="F144" s="122">
        <f t="shared" si="52"/>
        <v>2926.7897420545855</v>
      </c>
      <c r="G144" s="122">
        <f t="shared" si="52"/>
        <v>2096.0055683627065</v>
      </c>
      <c r="H144" s="122">
        <f t="shared" si="52"/>
        <v>2128.7579656109797</v>
      </c>
      <c r="I144" s="122">
        <f t="shared" si="52"/>
        <v>2603.2384637492878</v>
      </c>
      <c r="J144" s="122">
        <f t="shared" si="52"/>
        <v>1939.348327195715</v>
      </c>
      <c r="K144" s="122">
        <f t="shared" si="52"/>
        <v>1685.6243738295734</v>
      </c>
      <c r="L144" s="122">
        <f t="shared" si="52"/>
        <v>2153.2570239709944</v>
      </c>
      <c r="M144" s="122">
        <f t="shared" si="52"/>
        <v>2122.513197444131</v>
      </c>
      <c r="N144" s="122">
        <f t="shared" si="52"/>
        <v>2215.6783486644213</v>
      </c>
      <c r="O144" s="122">
        <f t="shared" si="52"/>
        <v>1879.3711091517839</v>
      </c>
      <c r="P144" s="122">
        <f t="shared" si="52"/>
        <v>1836.9754324541166</v>
      </c>
      <c r="Q144" s="122">
        <f t="shared" si="52"/>
        <v>1724.2511926449977</v>
      </c>
      <c r="R144" s="122">
        <f t="shared" si="52"/>
        <v>1357.716861681786</v>
      </c>
      <c r="S144" s="122">
        <f t="shared" si="52"/>
        <v>799.53107100010368</v>
      </c>
      <c r="T144" s="122">
        <f t="shared" si="52"/>
        <v>3208.1451760505483</v>
      </c>
      <c r="U144" s="122">
        <f t="shared" si="52"/>
        <v>2874.2129995230862</v>
      </c>
      <c r="V144" s="122">
        <f t="shared" si="52"/>
        <v>2666.2195934522638</v>
      </c>
      <c r="W144" s="122">
        <f t="shared" si="52"/>
        <v>2699.3716770085111</v>
      </c>
      <c r="X144" s="122">
        <f t="shared" si="52"/>
        <v>2425.0176728000483</v>
      </c>
      <c r="Y144" s="122">
        <f t="shared" si="52"/>
        <v>2401.6946884347562</v>
      </c>
      <c r="DA144" s="130" t="s">
        <v>2546</v>
      </c>
    </row>
    <row r="145" spans="1:105" ht="12" customHeight="1" x14ac:dyDescent="0.25">
      <c r="A145" s="97" t="s">
        <v>53</v>
      </c>
      <c r="B145" s="98">
        <v>3172.2482760888884</v>
      </c>
      <c r="C145" s="98">
        <v>3035.848490946526</v>
      </c>
      <c r="D145" s="98">
        <v>3156.8677174496056</v>
      </c>
      <c r="E145" s="98">
        <v>3655.3601030802115</v>
      </c>
      <c r="F145" s="98">
        <v>2926.7897420545855</v>
      </c>
      <c r="G145" s="98">
        <v>2096.0055683627065</v>
      </c>
      <c r="H145" s="98">
        <v>2128.7579656109797</v>
      </c>
      <c r="I145" s="98">
        <v>2603.2384637492878</v>
      </c>
      <c r="J145" s="98">
        <v>1939.348327195715</v>
      </c>
      <c r="K145" s="98">
        <v>1685.6243738295734</v>
      </c>
      <c r="L145" s="98">
        <v>2153.2570239709944</v>
      </c>
      <c r="M145" s="98">
        <v>2122.513197444131</v>
      </c>
      <c r="N145" s="98">
        <v>2215.6783486644213</v>
      </c>
      <c r="O145" s="98">
        <v>1879.3711091517839</v>
      </c>
      <c r="P145" s="98">
        <v>1836.9754324541166</v>
      </c>
      <c r="Q145" s="98">
        <v>1724.2511926449977</v>
      </c>
      <c r="R145" s="98">
        <v>1357.716861681786</v>
      </c>
      <c r="S145" s="98">
        <v>799.53107100010368</v>
      </c>
      <c r="T145" s="98">
        <v>3208.1451760505483</v>
      </c>
      <c r="U145" s="98">
        <v>2874.2129995230862</v>
      </c>
      <c r="V145" s="98">
        <v>2666.2195934522638</v>
      </c>
      <c r="W145" s="98">
        <v>2699.3716770085111</v>
      </c>
      <c r="X145" s="98">
        <v>2425.0176728000483</v>
      </c>
      <c r="Y145" s="98">
        <v>2401.6946884347562</v>
      </c>
      <c r="DA145" s="63" t="s">
        <v>2547</v>
      </c>
    </row>
    <row r="146" spans="1:105" ht="12.95" customHeight="1" x14ac:dyDescent="0.25">
      <c r="A146" s="121" t="s">
        <v>92</v>
      </c>
      <c r="B146" s="122">
        <f t="shared" ref="B146:Y146" si="53">B147</f>
        <v>6261.3225439134449</v>
      </c>
      <c r="C146" s="122">
        <f t="shared" si="53"/>
        <v>4949.7007136974053</v>
      </c>
      <c r="D146" s="122">
        <f t="shared" si="53"/>
        <v>4949.795094824628</v>
      </c>
      <c r="E146" s="122">
        <f t="shared" si="53"/>
        <v>5315.4350387023351</v>
      </c>
      <c r="F146" s="122">
        <f t="shared" si="53"/>
        <v>4704.8675197568864</v>
      </c>
      <c r="G146" s="122">
        <f t="shared" si="53"/>
        <v>4977.2540335564845</v>
      </c>
      <c r="H146" s="122">
        <f t="shared" si="53"/>
        <v>5085.4859950470027</v>
      </c>
      <c r="I146" s="122">
        <f t="shared" si="53"/>
        <v>6205.7185733520055</v>
      </c>
      <c r="J146" s="122">
        <f t="shared" si="53"/>
        <v>7125.1110830806638</v>
      </c>
      <c r="K146" s="122">
        <f t="shared" si="53"/>
        <v>5944.8213256760473</v>
      </c>
      <c r="L146" s="122">
        <f t="shared" si="53"/>
        <v>6452.5466599591955</v>
      </c>
      <c r="M146" s="122">
        <f t="shared" si="53"/>
        <v>5613.6140647971479</v>
      </c>
      <c r="N146" s="122">
        <f t="shared" si="53"/>
        <v>7048.40961612704</v>
      </c>
      <c r="O146" s="122">
        <f t="shared" si="53"/>
        <v>5867.0298524116315</v>
      </c>
      <c r="P146" s="122">
        <f t="shared" si="53"/>
        <v>5397.8105282101851</v>
      </c>
      <c r="Q146" s="122">
        <f t="shared" si="53"/>
        <v>5815.1986437959495</v>
      </c>
      <c r="R146" s="122">
        <f t="shared" si="53"/>
        <v>6758.764311386285</v>
      </c>
      <c r="S146" s="122">
        <f t="shared" si="53"/>
        <v>6431.903810737921</v>
      </c>
      <c r="T146" s="122">
        <f t="shared" si="53"/>
        <v>6989.3167175713907</v>
      </c>
      <c r="U146" s="122">
        <f t="shared" si="53"/>
        <v>7336.4864574227222</v>
      </c>
      <c r="V146" s="122">
        <f t="shared" si="53"/>
        <v>7008.0381639836341</v>
      </c>
      <c r="W146" s="122">
        <f t="shared" si="53"/>
        <v>6889.8739606454365</v>
      </c>
      <c r="X146" s="122">
        <f t="shared" si="53"/>
        <v>6884.3789673427045</v>
      </c>
      <c r="Y146" s="122">
        <f t="shared" si="53"/>
        <v>7693.9411192484822</v>
      </c>
      <c r="DA146" s="130" t="s">
        <v>2548</v>
      </c>
    </row>
    <row r="147" spans="1:105" ht="12" customHeight="1" x14ac:dyDescent="0.25">
      <c r="A147" s="97" t="s">
        <v>53</v>
      </c>
      <c r="B147" s="98">
        <f>IF(RES_hhdet_tes!B147=0,0,RES_hhdet_tes!B147*1000*11630/RES_hhdet_num!B143)</f>
        <v>6261.3225439134449</v>
      </c>
      <c r="C147" s="98">
        <f>IF(RES_hhdet_tes!C147=0,0,RES_hhdet_tes!C147*1000*11630/RES_hhdet_num!C143)</f>
        <v>4949.7007136974053</v>
      </c>
      <c r="D147" s="98">
        <f>IF(RES_hhdet_tes!D147=0,0,RES_hhdet_tes!D147*1000*11630/RES_hhdet_num!D143)</f>
        <v>4949.795094824628</v>
      </c>
      <c r="E147" s="98">
        <f>IF(RES_hhdet_tes!E147=0,0,RES_hhdet_tes!E147*1000*11630/RES_hhdet_num!E143)</f>
        <v>5315.4350387023351</v>
      </c>
      <c r="F147" s="98">
        <f>IF(RES_hhdet_tes!F147=0,0,RES_hhdet_tes!F147*1000*11630/RES_hhdet_num!F143)</f>
        <v>4704.8675197568864</v>
      </c>
      <c r="G147" s="98">
        <f>IF(RES_hhdet_tes!G147=0,0,RES_hhdet_tes!G147*1000*11630/RES_hhdet_num!G143)</f>
        <v>4977.2540335564845</v>
      </c>
      <c r="H147" s="98">
        <f>IF(RES_hhdet_tes!H147=0,0,RES_hhdet_tes!H147*1000*11630/RES_hhdet_num!H143)</f>
        <v>5085.4859950470027</v>
      </c>
      <c r="I147" s="98">
        <f>IF(RES_hhdet_tes!I147=0,0,RES_hhdet_tes!I147*1000*11630/RES_hhdet_num!I143)</f>
        <v>6205.7185733520055</v>
      </c>
      <c r="J147" s="98">
        <f>IF(RES_hhdet_tes!J147=0,0,RES_hhdet_tes!J147*1000*11630/RES_hhdet_num!J143)</f>
        <v>7125.1110830806638</v>
      </c>
      <c r="K147" s="98">
        <f>IF(RES_hhdet_tes!K147=0,0,RES_hhdet_tes!K147*1000*11630/RES_hhdet_num!K143)</f>
        <v>5944.8213256760473</v>
      </c>
      <c r="L147" s="98">
        <f>IF(RES_hhdet_tes!L147=0,0,RES_hhdet_tes!L147*1000*11630/RES_hhdet_num!L143)</f>
        <v>6452.5466599591955</v>
      </c>
      <c r="M147" s="98">
        <f>IF(RES_hhdet_tes!M147=0,0,RES_hhdet_tes!M147*1000*11630/RES_hhdet_num!M143)</f>
        <v>5613.6140647971479</v>
      </c>
      <c r="N147" s="98">
        <f>IF(RES_hhdet_tes!N147=0,0,RES_hhdet_tes!N147*1000*11630/RES_hhdet_num!N143)</f>
        <v>7048.40961612704</v>
      </c>
      <c r="O147" s="98">
        <f>IF(RES_hhdet_tes!O147=0,0,RES_hhdet_tes!O147*1000*11630/RES_hhdet_num!O143)</f>
        <v>5867.0298524116315</v>
      </c>
      <c r="P147" s="98">
        <f>IF(RES_hhdet_tes!P147=0,0,RES_hhdet_tes!P147*1000*11630/RES_hhdet_num!P143)</f>
        <v>5397.8105282101851</v>
      </c>
      <c r="Q147" s="98">
        <f>IF(RES_hhdet_tes!Q147=0,0,RES_hhdet_tes!Q147*1000*11630/RES_hhdet_num!Q143)</f>
        <v>5815.1986437959495</v>
      </c>
      <c r="R147" s="98">
        <f>IF(RES_hhdet_tes!R147=0,0,RES_hhdet_tes!R147*1000*11630/RES_hhdet_num!R143)</f>
        <v>6758.764311386285</v>
      </c>
      <c r="S147" s="98">
        <f>IF(RES_hhdet_tes!S147=0,0,RES_hhdet_tes!S147*1000*11630/RES_hhdet_num!S143)</f>
        <v>6431.903810737921</v>
      </c>
      <c r="T147" s="98">
        <f>IF(RES_hhdet_tes!T147=0,0,RES_hhdet_tes!T147*1000*11630/RES_hhdet_num!T143)</f>
        <v>6989.3167175713907</v>
      </c>
      <c r="U147" s="98">
        <f>IF(RES_hhdet_tes!U147=0,0,RES_hhdet_tes!U147*1000*11630/RES_hhdet_num!U143)</f>
        <v>7336.4864574227222</v>
      </c>
      <c r="V147" s="98">
        <f>IF(RES_hhdet_tes!V147=0,0,RES_hhdet_tes!V147*1000*11630/RES_hhdet_num!V143)</f>
        <v>7008.0381639836341</v>
      </c>
      <c r="W147" s="98">
        <f>IF(RES_hhdet_tes!W147=0,0,RES_hhdet_tes!W147*1000*11630/RES_hhdet_num!W143)</f>
        <v>6889.8739606454365</v>
      </c>
      <c r="X147" s="98">
        <f>IF(RES_hhdet_tes!X147=0,0,RES_hhdet_tes!X147*1000*11630/RES_hhdet_num!X143)</f>
        <v>6884.3789673427045</v>
      </c>
      <c r="Y147" s="98">
        <f>IF(RES_hhdet_tes!Y147=0,0,RES_hhdet_tes!Y147*1000*11630/RES_hhdet_num!Y143)</f>
        <v>7693.9411192484822</v>
      </c>
      <c r="DA147" s="63" t="s">
        <v>2549</v>
      </c>
    </row>
    <row r="148" spans="1:105" ht="12" customHeight="1" x14ac:dyDescent="0.25">
      <c r="A148" s="121" t="s">
        <v>55</v>
      </c>
      <c r="B148" s="122">
        <v>1980.0793318463825</v>
      </c>
      <c r="C148" s="122">
        <v>1853.2151785835649</v>
      </c>
      <c r="D148" s="122">
        <v>1989.4170064960358</v>
      </c>
      <c r="E148" s="122">
        <v>2119.0366514075718</v>
      </c>
      <c r="F148" s="122">
        <v>2222.9786458338317</v>
      </c>
      <c r="G148" s="122">
        <v>2404.7824823979545</v>
      </c>
      <c r="H148" s="122">
        <v>2409.1015679585066</v>
      </c>
      <c r="I148" s="122">
        <v>2713.1395779080617</v>
      </c>
      <c r="J148" s="122">
        <v>2622.2472310087728</v>
      </c>
      <c r="K148" s="122">
        <v>2620.2289001404692</v>
      </c>
      <c r="L148" s="122">
        <v>2599.8203809285878</v>
      </c>
      <c r="M148" s="122">
        <v>2609.9233940204526</v>
      </c>
      <c r="N148" s="122">
        <v>2464.5737239386931</v>
      </c>
      <c r="O148" s="122">
        <v>2277.1204987674287</v>
      </c>
      <c r="P148" s="122">
        <v>2257.1505241582158</v>
      </c>
      <c r="Q148" s="122">
        <v>2336.0991968564645</v>
      </c>
      <c r="R148" s="122">
        <v>2425.1760965950298</v>
      </c>
      <c r="S148" s="122">
        <v>2547.4052214692388</v>
      </c>
      <c r="T148" s="122">
        <v>2487.8954997993078</v>
      </c>
      <c r="U148" s="122">
        <v>2444.9668102917913</v>
      </c>
      <c r="V148" s="122">
        <v>2475.0778856562461</v>
      </c>
      <c r="W148" s="122">
        <v>2489.9280139759335</v>
      </c>
      <c r="X148" s="122">
        <v>2416.1637293516901</v>
      </c>
      <c r="Y148" s="122">
        <v>2308.4285473761074</v>
      </c>
      <c r="DA148" s="130" t="s">
        <v>2550</v>
      </c>
    </row>
    <row r="149" spans="1:105" ht="12" customHeight="1" x14ac:dyDescent="0.25">
      <c r="A149" s="97" t="s">
        <v>124</v>
      </c>
      <c r="B149" s="98">
        <v>1946.0421503512455</v>
      </c>
      <c r="C149" s="98">
        <v>1901.1329198667177</v>
      </c>
      <c r="D149" s="98">
        <v>2030.312122862164</v>
      </c>
      <c r="E149" s="98">
        <v>2145.5742605624109</v>
      </c>
      <c r="F149" s="98">
        <v>2203.7647325606936</v>
      </c>
      <c r="G149" s="98">
        <v>2409.9198964501134</v>
      </c>
      <c r="H149" s="98">
        <v>2451.7507553197543</v>
      </c>
      <c r="I149" s="98">
        <v>2540.4244378079752</v>
      </c>
      <c r="J149" s="98">
        <v>2631.6045173972957</v>
      </c>
      <c r="K149" s="98">
        <v>2642.7153793525658</v>
      </c>
      <c r="L149" s="98">
        <v>2580.2473102343824</v>
      </c>
      <c r="M149" s="98">
        <v>2493.133787953002</v>
      </c>
      <c r="N149" s="98">
        <v>2356.4449814244699</v>
      </c>
      <c r="O149" s="98">
        <v>2484.8378446223751</v>
      </c>
      <c r="P149" s="98">
        <v>2575.8456314579885</v>
      </c>
      <c r="Q149" s="98">
        <v>2543.6691331596085</v>
      </c>
      <c r="R149" s="98">
        <v>2566.0051176210859</v>
      </c>
      <c r="S149" s="98">
        <v>2616.2897445241656</v>
      </c>
      <c r="T149" s="98">
        <v>2590.6810334631095</v>
      </c>
      <c r="U149" s="98">
        <v>2518.8107921893074</v>
      </c>
      <c r="V149" s="98">
        <v>2298.8660363216227</v>
      </c>
      <c r="W149" s="98">
        <v>2645.9881419050553</v>
      </c>
      <c r="X149" s="98">
        <v>2658.6569518159063</v>
      </c>
      <c r="Y149" s="98">
        <v>2438.038127066468</v>
      </c>
      <c r="DA149" s="63" t="s">
        <v>2551</v>
      </c>
    </row>
    <row r="150" spans="1:105" ht="12" customHeight="1" x14ac:dyDescent="0.25">
      <c r="A150" s="97" t="s">
        <v>123</v>
      </c>
      <c r="B150" s="98">
        <v>1946.0421503512459</v>
      </c>
      <c r="C150" s="98">
        <v>1901.9452245543937</v>
      </c>
      <c r="D150" s="98">
        <v>2031.1648903805678</v>
      </c>
      <c r="E150" s="98">
        <v>2146.8107247719699</v>
      </c>
      <c r="F150" s="98">
        <v>0</v>
      </c>
      <c r="G150" s="98">
        <v>0</v>
      </c>
      <c r="H150" s="98">
        <v>2442.6842209625515</v>
      </c>
      <c r="I150" s="98">
        <v>2535.3867427093383</v>
      </c>
      <c r="J150" s="98">
        <v>2628.7541024347634</v>
      </c>
      <c r="K150" s="98">
        <v>2642.0227982218989</v>
      </c>
      <c r="L150" s="98">
        <v>2580.2891960057063</v>
      </c>
      <c r="M150" s="98">
        <v>2492.8374596473159</v>
      </c>
      <c r="N150" s="98">
        <v>2355.0731523339659</v>
      </c>
      <c r="O150" s="98">
        <v>2512.5235694708745</v>
      </c>
      <c r="P150" s="98">
        <v>2613.5398901098706</v>
      </c>
      <c r="Q150" s="98">
        <v>2556.2157932035889</v>
      </c>
      <c r="R150" s="98">
        <v>2568.6065979660443</v>
      </c>
      <c r="S150" s="98">
        <v>2616.3232795008084</v>
      </c>
      <c r="T150" s="98">
        <v>2582.2520497779233</v>
      </c>
      <c r="U150" s="98">
        <v>2497.9686385030618</v>
      </c>
      <c r="V150" s="98">
        <v>2274.204576422072</v>
      </c>
      <c r="W150" s="98">
        <v>2645.6087810482118</v>
      </c>
      <c r="X150" s="98">
        <v>2665.8170067739156</v>
      </c>
      <c r="Y150" s="98">
        <v>2446.4042060193665</v>
      </c>
      <c r="DA150" s="63" t="s">
        <v>2552</v>
      </c>
    </row>
    <row r="151" spans="1:105" ht="12" customHeight="1" x14ac:dyDescent="0.25">
      <c r="A151" s="100" t="s">
        <v>50</v>
      </c>
      <c r="B151" s="101">
        <v>273.92576414847952</v>
      </c>
      <c r="C151" s="101">
        <v>259.05124463804304</v>
      </c>
      <c r="D151" s="101">
        <v>479.8222494069675</v>
      </c>
      <c r="E151" s="101">
        <v>616.43544028375379</v>
      </c>
      <c r="F151" s="101">
        <v>0</v>
      </c>
      <c r="G151" s="101">
        <v>0</v>
      </c>
      <c r="H151" s="101">
        <v>624.61538096683012</v>
      </c>
      <c r="I151" s="101">
        <v>513.8628378892912</v>
      </c>
      <c r="J151" s="101">
        <v>537.7632139773026</v>
      </c>
      <c r="K151" s="101">
        <v>539.41989021632799</v>
      </c>
      <c r="L151" s="101">
        <v>456.29417481003492</v>
      </c>
      <c r="M151" s="101">
        <v>436.51239813364208</v>
      </c>
      <c r="N151" s="101">
        <v>274.9390396710981</v>
      </c>
      <c r="O151" s="101">
        <v>197.09959219905349</v>
      </c>
      <c r="P151" s="101">
        <v>209.30920332398222</v>
      </c>
      <c r="Q151" s="101">
        <v>616.4483663045487</v>
      </c>
      <c r="R151" s="101">
        <v>734.67674972917519</v>
      </c>
      <c r="S151" s="101">
        <v>913.30198936178067</v>
      </c>
      <c r="T151" s="101">
        <v>605.34887436855399</v>
      </c>
      <c r="U151" s="101">
        <v>207.05579085649373</v>
      </c>
      <c r="V151" s="101">
        <v>82.382289901971603</v>
      </c>
      <c r="W151" s="101">
        <v>215.41127739770073</v>
      </c>
      <c r="X151" s="101">
        <v>198.06350627585573</v>
      </c>
      <c r="Y151" s="101">
        <v>104.09443714522419</v>
      </c>
      <c r="DA151" s="131" t="s">
        <v>2553</v>
      </c>
    </row>
    <row r="152" spans="1:105" ht="12" customHeight="1" x14ac:dyDescent="0.25">
      <c r="A152" s="103" t="s">
        <v>52</v>
      </c>
      <c r="B152" s="104">
        <v>1672.1163862027663</v>
      </c>
      <c r="C152" s="104">
        <v>1642.8939799163506</v>
      </c>
      <c r="D152" s="104">
        <v>1551.3426409736003</v>
      </c>
      <c r="E152" s="104">
        <v>1530.3752844882163</v>
      </c>
      <c r="F152" s="104">
        <v>0</v>
      </c>
      <c r="G152" s="104">
        <v>0</v>
      </c>
      <c r="H152" s="104">
        <v>1818.0688399957216</v>
      </c>
      <c r="I152" s="104">
        <v>2021.5239048200472</v>
      </c>
      <c r="J152" s="104">
        <v>2090.9908884574611</v>
      </c>
      <c r="K152" s="104">
        <v>2102.6029080055714</v>
      </c>
      <c r="L152" s="104">
        <v>2123.9950211956711</v>
      </c>
      <c r="M152" s="104">
        <v>2056.325061513674</v>
      </c>
      <c r="N152" s="104">
        <v>2080.1341126628681</v>
      </c>
      <c r="O152" s="104">
        <v>2315.4239772718206</v>
      </c>
      <c r="P152" s="104">
        <v>2404.2306867858883</v>
      </c>
      <c r="Q152" s="104">
        <v>1939.7674268990402</v>
      </c>
      <c r="R152" s="104">
        <v>1833.929848236869</v>
      </c>
      <c r="S152" s="104">
        <v>1703.0212901390282</v>
      </c>
      <c r="T152" s="104">
        <v>1976.9031754093692</v>
      </c>
      <c r="U152" s="104">
        <v>2290.912847646568</v>
      </c>
      <c r="V152" s="104">
        <v>2191.8222865201001</v>
      </c>
      <c r="W152" s="104">
        <v>2430.1975036505114</v>
      </c>
      <c r="X152" s="104">
        <v>2467.75350049806</v>
      </c>
      <c r="Y152" s="104">
        <v>2342.3097688741423</v>
      </c>
      <c r="DA152" s="132" t="s">
        <v>2554</v>
      </c>
    </row>
    <row r="153" spans="1:105" ht="12" customHeight="1" x14ac:dyDescent="0.25">
      <c r="A153" s="106" t="s">
        <v>122</v>
      </c>
      <c r="B153" s="101">
        <v>1982.8424978718194</v>
      </c>
      <c r="C153" s="101">
        <v>1849.9023021308005</v>
      </c>
      <c r="D153" s="101">
        <v>1988.194305885226</v>
      </c>
      <c r="E153" s="101">
        <v>2120.2135880479714</v>
      </c>
      <c r="F153" s="101">
        <v>0</v>
      </c>
      <c r="G153" s="101">
        <v>0</v>
      </c>
      <c r="H153" s="101">
        <v>2404.8318836225603</v>
      </c>
      <c r="I153" s="101">
        <v>2724.6622848010466</v>
      </c>
      <c r="J153" s="101">
        <v>2632.383808629103</v>
      </c>
      <c r="K153" s="101">
        <v>2626.6278013700494</v>
      </c>
      <c r="L153" s="101">
        <v>2611.0937972842366</v>
      </c>
      <c r="M153" s="101">
        <v>2628.031128340584</v>
      </c>
      <c r="N153" s="101">
        <v>2479.622629336508</v>
      </c>
      <c r="O153" s="101">
        <v>2296.8205733010027</v>
      </c>
      <c r="P153" s="101">
        <v>2304.8462605048608</v>
      </c>
      <c r="Q153" s="101">
        <v>2347.5446292499196</v>
      </c>
      <c r="R153" s="101">
        <v>2425.9813168667574</v>
      </c>
      <c r="S153" s="101">
        <v>2549.7330450066997</v>
      </c>
      <c r="T153" s="101">
        <v>2487.3506682323673</v>
      </c>
      <c r="U153" s="101">
        <v>2418.992076547127</v>
      </c>
      <c r="V153" s="101">
        <v>2460.0674468915322</v>
      </c>
      <c r="W153" s="101">
        <v>2510.8328123898423</v>
      </c>
      <c r="X153" s="101">
        <v>2430.2333721584419</v>
      </c>
      <c r="Y153" s="101">
        <v>2330.7155131085028</v>
      </c>
      <c r="DA153" s="131" t="s">
        <v>2555</v>
      </c>
    </row>
    <row r="154" spans="1:105" ht="12" customHeight="1" x14ac:dyDescent="0.25">
      <c r="A154" s="107" t="s">
        <v>121</v>
      </c>
      <c r="B154" s="104">
        <v>1982.8424978718174</v>
      </c>
      <c r="C154" s="104">
        <v>1849.3644228150058</v>
      </c>
      <c r="D154" s="104">
        <v>1986.8031753552152</v>
      </c>
      <c r="E154" s="104">
        <v>2117.5512612256907</v>
      </c>
      <c r="F154" s="104">
        <v>2223.8998608537768</v>
      </c>
      <c r="G154" s="104">
        <v>2404.5447614392428</v>
      </c>
      <c r="H154" s="104">
        <v>2406.8031444803405</v>
      </c>
      <c r="I154" s="104">
        <v>2721.1319310451331</v>
      </c>
      <c r="J154" s="104">
        <v>2621.8639806103724</v>
      </c>
      <c r="K154" s="104">
        <v>2619.3798284526642</v>
      </c>
      <c r="L154" s="104">
        <v>2600.5391153558076</v>
      </c>
      <c r="M154" s="104">
        <v>2614.3195627372193</v>
      </c>
      <c r="N154" s="104">
        <v>2468.9692681023703</v>
      </c>
      <c r="O154" s="104">
        <v>2267.6246410475014</v>
      </c>
      <c r="P154" s="104">
        <v>2241.1778431716803</v>
      </c>
      <c r="Q154" s="104">
        <v>2326.4129408742801</v>
      </c>
      <c r="R154" s="104">
        <v>2419.1978926989718</v>
      </c>
      <c r="S154" s="104">
        <v>2544.8806916735489</v>
      </c>
      <c r="T154" s="104">
        <v>2484.6636750557036</v>
      </c>
      <c r="U154" s="104">
        <v>2442.7748140185604</v>
      </c>
      <c r="V154" s="104">
        <v>2481.1886272583738</v>
      </c>
      <c r="W154" s="104">
        <v>2483.7034511537145</v>
      </c>
      <c r="X154" s="104">
        <v>2406.4408749488653</v>
      </c>
      <c r="Y154" s="104">
        <v>2302.7241360587727</v>
      </c>
      <c r="DA154" s="132" t="s">
        <v>2556</v>
      </c>
    </row>
    <row r="155" spans="1:105" ht="12" customHeight="1" x14ac:dyDescent="0.25">
      <c r="A155" s="108" t="s">
        <v>53</v>
      </c>
      <c r="B155" s="98">
        <v>285.39523308550707</v>
      </c>
      <c r="C155" s="98">
        <v>242.0818780377362</v>
      </c>
      <c r="D155" s="98">
        <v>386.12978589857869</v>
      </c>
      <c r="E155" s="98">
        <v>518.81869516821416</v>
      </c>
      <c r="F155" s="98">
        <v>521.05059240227285</v>
      </c>
      <c r="G155" s="98">
        <v>680.06758670870374</v>
      </c>
      <c r="H155" s="98">
        <v>617.18756229674329</v>
      </c>
      <c r="I155" s="98">
        <v>578.92561911377379</v>
      </c>
      <c r="J155" s="98">
        <v>536.25872458739718</v>
      </c>
      <c r="K155" s="98">
        <v>536.37612457200908</v>
      </c>
      <c r="L155" s="98">
        <v>474.1424916869467</v>
      </c>
      <c r="M155" s="98">
        <v>484.47213565844515</v>
      </c>
      <c r="N155" s="98">
        <v>331.97509923650904</v>
      </c>
      <c r="O155" s="98">
        <v>80.31707404063944</v>
      </c>
      <c r="P155" s="98">
        <v>35.372937065182334</v>
      </c>
      <c r="Q155" s="98">
        <v>100.28409147835893</v>
      </c>
      <c r="R155" s="98">
        <v>153.22119587891203</v>
      </c>
      <c r="S155" s="98">
        <v>268.21111361410703</v>
      </c>
      <c r="T155" s="98">
        <v>207.68068030416413</v>
      </c>
      <c r="U155" s="98">
        <v>163.64331241482816</v>
      </c>
      <c r="V155" s="98">
        <v>209.98779969588159</v>
      </c>
      <c r="W155" s="98">
        <v>158.49935664348757</v>
      </c>
      <c r="X155" s="98">
        <v>123.91565331891763</v>
      </c>
      <c r="Y155" s="98">
        <v>49.377804149152198</v>
      </c>
      <c r="DA155" s="63" t="s">
        <v>2557</v>
      </c>
    </row>
    <row r="156" spans="1:105" ht="12" customHeight="1" x14ac:dyDescent="0.25">
      <c r="A156" s="108" t="s">
        <v>52</v>
      </c>
      <c r="B156" s="98">
        <v>1697.4472647863104</v>
      </c>
      <c r="C156" s="98">
        <v>1607.2825447772698</v>
      </c>
      <c r="D156" s="98">
        <v>1600.6733894566362</v>
      </c>
      <c r="E156" s="98">
        <v>1598.7325660574763</v>
      </c>
      <c r="F156" s="98">
        <v>1702.8492684515036</v>
      </c>
      <c r="G156" s="98">
        <v>1724.4771747305392</v>
      </c>
      <c r="H156" s="98">
        <v>1789.6155821835973</v>
      </c>
      <c r="I156" s="98">
        <v>2142.2063119313593</v>
      </c>
      <c r="J156" s="98">
        <v>2085.605256022975</v>
      </c>
      <c r="K156" s="98">
        <v>2083.0037038806549</v>
      </c>
      <c r="L156" s="98">
        <v>2126.3966236688607</v>
      </c>
      <c r="M156" s="98">
        <v>2129.8474270787733</v>
      </c>
      <c r="N156" s="98">
        <v>2136.9941688658614</v>
      </c>
      <c r="O156" s="98">
        <v>2187.3075670068624</v>
      </c>
      <c r="P156" s="98">
        <v>2205.804906106498</v>
      </c>
      <c r="Q156" s="98">
        <v>2226.1288493959214</v>
      </c>
      <c r="R156" s="98">
        <v>2265.9766968200597</v>
      </c>
      <c r="S156" s="98">
        <v>2276.6695780594418</v>
      </c>
      <c r="T156" s="98">
        <v>2276.9829947515395</v>
      </c>
      <c r="U156" s="98">
        <v>2279.131501603732</v>
      </c>
      <c r="V156" s="98">
        <v>2271.2008275624921</v>
      </c>
      <c r="W156" s="98">
        <v>2325.2040945102272</v>
      </c>
      <c r="X156" s="98">
        <v>2282.5252216299477</v>
      </c>
      <c r="Y156" s="98">
        <v>2253.3463319096204</v>
      </c>
      <c r="DA156" s="63" t="s">
        <v>2558</v>
      </c>
    </row>
    <row r="157" spans="1:105" ht="12" customHeight="1" x14ac:dyDescent="0.25">
      <c r="A157" s="121" t="s">
        <v>54</v>
      </c>
      <c r="B157" s="122">
        <v>655.59226406182086</v>
      </c>
      <c r="C157" s="122">
        <v>693.86555405348781</v>
      </c>
      <c r="D157" s="122">
        <v>703.01254604273049</v>
      </c>
      <c r="E157" s="122">
        <v>709.40394780667134</v>
      </c>
      <c r="F157" s="122">
        <v>731.68537040764261</v>
      </c>
      <c r="G157" s="122">
        <v>704.71020862347359</v>
      </c>
      <c r="H157" s="122">
        <v>647.73621664130565</v>
      </c>
      <c r="I157" s="122">
        <v>632.49433332776061</v>
      </c>
      <c r="J157" s="122">
        <v>579.20919714818524</v>
      </c>
      <c r="K157" s="122">
        <v>581.83904617016367</v>
      </c>
      <c r="L157" s="122">
        <v>563.57029602899354</v>
      </c>
      <c r="M157" s="122">
        <v>598.14466130627511</v>
      </c>
      <c r="N157" s="122">
        <v>523.89983581716876</v>
      </c>
      <c r="O157" s="122">
        <v>543.37348924761477</v>
      </c>
      <c r="P157" s="122">
        <v>593.63151491392239</v>
      </c>
      <c r="Q157" s="122">
        <v>572.15542508108433</v>
      </c>
      <c r="R157" s="122">
        <v>571.9723811348149</v>
      </c>
      <c r="S157" s="122">
        <v>608.47402964583398</v>
      </c>
      <c r="T157" s="122">
        <v>572.16722630341155</v>
      </c>
      <c r="U157" s="122">
        <v>663.77994982415066</v>
      </c>
      <c r="V157" s="122">
        <v>683.92768662477465</v>
      </c>
      <c r="W157" s="122">
        <v>670.83671603131006</v>
      </c>
      <c r="X157" s="122">
        <v>621.2559591052609</v>
      </c>
      <c r="Y157" s="122">
        <v>549.13735603401267</v>
      </c>
      <c r="DA157" s="130" t="s">
        <v>2559</v>
      </c>
    </row>
    <row r="158" spans="1:105" ht="12" customHeight="1" x14ac:dyDescent="0.25">
      <c r="A158" s="97" t="s">
        <v>50</v>
      </c>
      <c r="B158" s="98">
        <v>674.74036205085451</v>
      </c>
      <c r="C158" s="98">
        <v>686.60678085846712</v>
      </c>
      <c r="D158" s="98">
        <v>689.72165356337507</v>
      </c>
      <c r="E158" s="98">
        <v>718.69840341720612</v>
      </c>
      <c r="F158" s="98">
        <v>735.24254665773628</v>
      </c>
      <c r="G158" s="98">
        <v>707.19662305655788</v>
      </c>
      <c r="H158" s="98">
        <v>636.53194628708309</v>
      </c>
      <c r="I158" s="98">
        <v>644.51928631414262</v>
      </c>
      <c r="J158" s="98">
        <v>584.32542934290211</v>
      </c>
      <c r="K158" s="98">
        <v>576.56001890696848</v>
      </c>
      <c r="L158" s="98">
        <v>562.91820661562065</v>
      </c>
      <c r="M158" s="98">
        <v>578.01524355499851</v>
      </c>
      <c r="N158" s="98">
        <v>549.84864123003217</v>
      </c>
      <c r="O158" s="98">
        <v>556.34875883366169</v>
      </c>
      <c r="P158" s="98">
        <v>561.84355397670902</v>
      </c>
      <c r="Q158" s="98">
        <v>575.75540025175803</v>
      </c>
      <c r="R158" s="98">
        <v>581.43129600292582</v>
      </c>
      <c r="S158" s="98">
        <v>594.28671751448985</v>
      </c>
      <c r="T158" s="98">
        <v>609.92119596496127</v>
      </c>
      <c r="U158" s="98">
        <v>664.48981914215835</v>
      </c>
      <c r="V158" s="98">
        <v>621.44763433656237</v>
      </c>
      <c r="W158" s="98">
        <v>638.98977161836342</v>
      </c>
      <c r="X158" s="98">
        <v>594.46606748806425</v>
      </c>
      <c r="Y158" s="98">
        <v>570.19025861695002</v>
      </c>
      <c r="DA158" s="63" t="s">
        <v>2560</v>
      </c>
    </row>
    <row r="159" spans="1:105" ht="12" customHeight="1" x14ac:dyDescent="0.25">
      <c r="A159" s="109" t="s">
        <v>120</v>
      </c>
      <c r="B159" s="33">
        <v>607.14526914980786</v>
      </c>
      <c r="C159" s="33">
        <v>709.15085530069473</v>
      </c>
      <c r="D159" s="33">
        <v>727.42438937215866</v>
      </c>
      <c r="E159" s="33">
        <v>693.11366539250844</v>
      </c>
      <c r="F159" s="33">
        <v>725.81833944969583</v>
      </c>
      <c r="G159" s="33">
        <v>700.6887730612824</v>
      </c>
      <c r="H159" s="33">
        <v>667.49179218541747</v>
      </c>
      <c r="I159" s="33">
        <v>609.75065228003496</v>
      </c>
      <c r="J159" s="33">
        <v>569.1856678954988</v>
      </c>
      <c r="K159" s="33">
        <v>590.82576262581188</v>
      </c>
      <c r="L159" s="33">
        <v>564.65551036098122</v>
      </c>
      <c r="M159" s="33">
        <v>632.22275184750106</v>
      </c>
      <c r="N159" s="33">
        <v>477.22847566203018</v>
      </c>
      <c r="O159" s="33">
        <v>522.13275787553891</v>
      </c>
      <c r="P159" s="33">
        <v>641.03771786971447</v>
      </c>
      <c r="Q159" s="33">
        <v>566.95107741425659</v>
      </c>
      <c r="R159" s="33">
        <v>559.09079568327297</v>
      </c>
      <c r="S159" s="33">
        <v>626.28277787270304</v>
      </c>
      <c r="T159" s="33">
        <v>530.69638572776205</v>
      </c>
      <c r="U159" s="33">
        <v>662.96933253642624</v>
      </c>
      <c r="V159" s="33">
        <v>755.02689121431797</v>
      </c>
      <c r="W159" s="33">
        <v>707.18282012275006</v>
      </c>
      <c r="X159" s="33">
        <v>653.40285932621157</v>
      </c>
      <c r="Y159" s="33">
        <v>520.70440799653272</v>
      </c>
      <c r="DA159" s="60" t="s">
        <v>2561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11938.543749800207</v>
      </c>
      <c r="C161" s="117">
        <f t="shared" si="54"/>
        <v>10063.102175742681</v>
      </c>
      <c r="D161" s="117">
        <f t="shared" si="54"/>
        <v>10230.008597106576</v>
      </c>
      <c r="E161" s="117">
        <f t="shared" si="54"/>
        <v>10882.400330889013</v>
      </c>
      <c r="F161" s="117">
        <f t="shared" si="54"/>
        <v>9927.9976842043434</v>
      </c>
      <c r="G161" s="117">
        <f t="shared" si="54"/>
        <v>10072.620975274953</v>
      </c>
      <c r="H161" s="117">
        <f t="shared" si="54"/>
        <v>11164.353626512329</v>
      </c>
      <c r="I161" s="117">
        <f t="shared" si="54"/>
        <v>12366.734059944118</v>
      </c>
      <c r="J161" s="117">
        <f t="shared" si="54"/>
        <v>11805.789837165063</v>
      </c>
      <c r="K161" s="117">
        <f t="shared" si="54"/>
        <v>11237.367789572085</v>
      </c>
      <c r="L161" s="117">
        <f t="shared" si="54"/>
        <v>11721.089738974582</v>
      </c>
      <c r="M161" s="117">
        <f t="shared" si="54"/>
        <v>11089.292313773618</v>
      </c>
      <c r="N161" s="117">
        <f t="shared" si="54"/>
        <v>11107.066408648237</v>
      </c>
      <c r="O161" s="117">
        <f t="shared" si="54"/>
        <v>9306.131320653345</v>
      </c>
      <c r="P161" s="117">
        <f t="shared" si="54"/>
        <v>9093.3298445035234</v>
      </c>
      <c r="Q161" s="117">
        <f t="shared" si="54"/>
        <v>10466.89922079094</v>
      </c>
      <c r="R161" s="117">
        <f t="shared" ref="R161:V161" si="55">R162+R164+R166+R175</f>
        <v>11364.936585393209</v>
      </c>
      <c r="S161" s="117">
        <f t="shared" si="55"/>
        <v>11694.930660441698</v>
      </c>
      <c r="T161" s="117">
        <f t="shared" si="55"/>
        <v>11819.199978384404</v>
      </c>
      <c r="U161" s="117">
        <f t="shared" si="55"/>
        <v>12970.34839826688</v>
      </c>
      <c r="V161" s="117">
        <f t="shared" si="55"/>
        <v>13298.4616235749</v>
      </c>
      <c r="W161" s="117">
        <f t="shared" ref="W161:Y161" si="56">W162+W164+W166+W175</f>
        <v>12703.869752857085</v>
      </c>
      <c r="X161" s="117">
        <f t="shared" si="56"/>
        <v>12932.238181707835</v>
      </c>
      <c r="Y161" s="117">
        <f t="shared" si="56"/>
        <v>12238.469396644381</v>
      </c>
      <c r="DA161" s="129" t="s">
        <v>2562</v>
      </c>
    </row>
    <row r="162" spans="1:105" ht="12.95" customHeight="1" x14ac:dyDescent="0.25">
      <c r="A162" s="121" t="s">
        <v>57</v>
      </c>
      <c r="B162" s="122">
        <f t="shared" ref="B162:Y162" si="57">B163</f>
        <v>3041.5992236744905</v>
      </c>
      <c r="C162" s="122">
        <f t="shared" si="57"/>
        <v>3087.68110577687</v>
      </c>
      <c r="D162" s="122">
        <f t="shared" si="57"/>
        <v>3389.5045871262741</v>
      </c>
      <c r="E162" s="122">
        <f t="shared" si="57"/>
        <v>3379.1327172881565</v>
      </c>
      <c r="F162" s="122">
        <f t="shared" si="57"/>
        <v>3043.0472953970279</v>
      </c>
      <c r="G162" s="122">
        <f t="shared" si="57"/>
        <v>2524.2659091331348</v>
      </c>
      <c r="H162" s="122">
        <f t="shared" si="57"/>
        <v>2626.657479324133</v>
      </c>
      <c r="I162" s="122">
        <f t="shared" si="57"/>
        <v>3057.9990059857801</v>
      </c>
      <c r="J162" s="122">
        <f t="shared" si="57"/>
        <v>2493.2208264172264</v>
      </c>
      <c r="K162" s="122">
        <f t="shared" si="57"/>
        <v>2281.7063554584452</v>
      </c>
      <c r="L162" s="122">
        <f t="shared" si="57"/>
        <v>2132.4442549115693</v>
      </c>
      <c r="M162" s="122">
        <f t="shared" si="57"/>
        <v>2114.3685786324941</v>
      </c>
      <c r="N162" s="122">
        <f t="shared" si="57"/>
        <v>985.45109833022627</v>
      </c>
      <c r="O162" s="122">
        <f t="shared" si="57"/>
        <v>442.78344929514572</v>
      </c>
      <c r="P162" s="122">
        <f t="shared" si="57"/>
        <v>974.11828355636283</v>
      </c>
      <c r="Q162" s="122">
        <f t="shared" si="57"/>
        <v>1959.3178040611097</v>
      </c>
      <c r="R162" s="122">
        <f t="shared" si="57"/>
        <v>1989.5234734909131</v>
      </c>
      <c r="S162" s="122">
        <f t="shared" si="57"/>
        <v>2374.2487602337565</v>
      </c>
      <c r="T162" s="122">
        <f t="shared" si="57"/>
        <v>2095.1243188816707</v>
      </c>
      <c r="U162" s="122">
        <f t="shared" si="57"/>
        <v>2711.3143643852641</v>
      </c>
      <c r="V162" s="122">
        <f t="shared" si="57"/>
        <v>2863.1979532488294</v>
      </c>
      <c r="W162" s="122">
        <f t="shared" si="57"/>
        <v>2700.4580093225386</v>
      </c>
      <c r="X162" s="122">
        <f t="shared" si="57"/>
        <v>3136.4377010459521</v>
      </c>
      <c r="Y162" s="122">
        <f t="shared" si="57"/>
        <v>2008.464880901251</v>
      </c>
      <c r="DA162" s="130" t="s">
        <v>2563</v>
      </c>
    </row>
    <row r="163" spans="1:105" ht="12" customHeight="1" x14ac:dyDescent="0.25">
      <c r="A163" s="97" t="s">
        <v>53</v>
      </c>
      <c r="B163" s="33">
        <v>3041.5992236744905</v>
      </c>
      <c r="C163" s="33">
        <v>3087.68110577687</v>
      </c>
      <c r="D163" s="33">
        <v>3389.5045871262741</v>
      </c>
      <c r="E163" s="33">
        <v>3379.1327172881565</v>
      </c>
      <c r="F163" s="33">
        <v>3043.0472953970279</v>
      </c>
      <c r="G163" s="33">
        <v>2524.2659091331348</v>
      </c>
      <c r="H163" s="33">
        <v>2626.657479324133</v>
      </c>
      <c r="I163" s="33">
        <v>3057.9990059857801</v>
      </c>
      <c r="J163" s="33">
        <v>2493.2208264172264</v>
      </c>
      <c r="K163" s="33">
        <v>2281.7063554584452</v>
      </c>
      <c r="L163" s="33">
        <v>2132.4442549115693</v>
      </c>
      <c r="M163" s="33">
        <v>2114.3685786324941</v>
      </c>
      <c r="N163" s="33">
        <v>985.45109833022627</v>
      </c>
      <c r="O163" s="33">
        <v>442.78344929514572</v>
      </c>
      <c r="P163" s="33">
        <v>974.11828355636283</v>
      </c>
      <c r="Q163" s="33">
        <v>1959.3178040611097</v>
      </c>
      <c r="R163" s="33">
        <v>1989.5234734909131</v>
      </c>
      <c r="S163" s="33">
        <v>2374.2487602337565</v>
      </c>
      <c r="T163" s="33">
        <v>2095.1243188816707</v>
      </c>
      <c r="U163" s="33">
        <v>2711.3143643852641</v>
      </c>
      <c r="V163" s="33">
        <v>2863.1979532488294</v>
      </c>
      <c r="W163" s="33">
        <v>2700.4580093225386</v>
      </c>
      <c r="X163" s="33">
        <v>3136.4377010459521</v>
      </c>
      <c r="Y163" s="33">
        <v>2008.464880901251</v>
      </c>
      <c r="DA163" s="60" t="s">
        <v>2564</v>
      </c>
    </row>
    <row r="164" spans="1:105" ht="12.95" customHeight="1" x14ac:dyDescent="0.25">
      <c r="A164" s="121" t="s">
        <v>92</v>
      </c>
      <c r="B164" s="122">
        <f t="shared" ref="B164:Y164" si="58">B165</f>
        <v>6261.3225439134458</v>
      </c>
      <c r="C164" s="122">
        <f t="shared" si="58"/>
        <v>4428.4092947485005</v>
      </c>
      <c r="D164" s="122">
        <f t="shared" si="58"/>
        <v>4147.8627369315764</v>
      </c>
      <c r="E164" s="122">
        <f t="shared" si="58"/>
        <v>4674.7258832865446</v>
      </c>
      <c r="F164" s="122">
        <f t="shared" si="58"/>
        <v>3930.2131618557628</v>
      </c>
      <c r="G164" s="122">
        <f t="shared" si="58"/>
        <v>4437.8340561648292</v>
      </c>
      <c r="H164" s="122">
        <f t="shared" si="58"/>
        <v>5478.8377272976359</v>
      </c>
      <c r="I164" s="122">
        <f t="shared" si="58"/>
        <v>5957.969526680472</v>
      </c>
      <c r="J164" s="122">
        <f t="shared" si="58"/>
        <v>6099.256124398361</v>
      </c>
      <c r="K164" s="122">
        <f t="shared" si="58"/>
        <v>5739.5604539577535</v>
      </c>
      <c r="L164" s="122">
        <f t="shared" si="58"/>
        <v>6408.6567560727963</v>
      </c>
      <c r="M164" s="122">
        <f t="shared" si="58"/>
        <v>5749.8596247506493</v>
      </c>
      <c r="N164" s="122">
        <f t="shared" si="58"/>
        <v>7115.7493937737272</v>
      </c>
      <c r="O164" s="122">
        <f t="shared" si="58"/>
        <v>6028.5114475475857</v>
      </c>
      <c r="P164" s="122">
        <f t="shared" si="58"/>
        <v>5256.4506278692425</v>
      </c>
      <c r="Q164" s="122">
        <f t="shared" si="58"/>
        <v>5595.1429406121315</v>
      </c>
      <c r="R164" s="122">
        <f t="shared" si="58"/>
        <v>6375.2246562962209</v>
      </c>
      <c r="S164" s="122">
        <f t="shared" si="58"/>
        <v>6158.4635820660496</v>
      </c>
      <c r="T164" s="122">
        <f t="shared" si="58"/>
        <v>6652.9884481599129</v>
      </c>
      <c r="U164" s="122">
        <f t="shared" si="58"/>
        <v>7144.266035682379</v>
      </c>
      <c r="V164" s="122">
        <f t="shared" si="58"/>
        <v>7276.5178896402667</v>
      </c>
      <c r="W164" s="122">
        <f t="shared" si="58"/>
        <v>6842.7085033289841</v>
      </c>
      <c r="X164" s="122">
        <f t="shared" si="58"/>
        <v>6758.0217428087726</v>
      </c>
      <c r="Y164" s="122">
        <f t="shared" si="58"/>
        <v>7369.5075069772383</v>
      </c>
      <c r="DA164" s="130" t="s">
        <v>2565</v>
      </c>
    </row>
    <row r="165" spans="1:105" ht="12" customHeight="1" x14ac:dyDescent="0.25">
      <c r="A165" s="97" t="s">
        <v>53</v>
      </c>
      <c r="B165" s="98">
        <f>IF(RES_hhdet_tes!B165=0,0,RES_hhdet_tes!B165*1000*11630/RES_hhdet_num!B161)</f>
        <v>6261.3225439134458</v>
      </c>
      <c r="C165" s="98">
        <f>IF(RES_hhdet_tes!C165=0,0,RES_hhdet_tes!C165*1000*11630/RES_hhdet_num!C161)</f>
        <v>4428.4092947485005</v>
      </c>
      <c r="D165" s="98">
        <f>IF(RES_hhdet_tes!D165=0,0,RES_hhdet_tes!D165*1000*11630/RES_hhdet_num!D161)</f>
        <v>4147.8627369315764</v>
      </c>
      <c r="E165" s="98">
        <f>IF(RES_hhdet_tes!E165=0,0,RES_hhdet_tes!E165*1000*11630/RES_hhdet_num!E161)</f>
        <v>4674.7258832865446</v>
      </c>
      <c r="F165" s="98">
        <f>IF(RES_hhdet_tes!F165=0,0,RES_hhdet_tes!F165*1000*11630/RES_hhdet_num!F161)</f>
        <v>3930.2131618557628</v>
      </c>
      <c r="G165" s="98">
        <f>IF(RES_hhdet_tes!G165=0,0,RES_hhdet_tes!G165*1000*11630/RES_hhdet_num!G161)</f>
        <v>4437.8340561648292</v>
      </c>
      <c r="H165" s="98">
        <f>IF(RES_hhdet_tes!H165=0,0,RES_hhdet_tes!H165*1000*11630/RES_hhdet_num!H161)</f>
        <v>5478.8377272976359</v>
      </c>
      <c r="I165" s="98">
        <f>IF(RES_hhdet_tes!I165=0,0,RES_hhdet_tes!I165*1000*11630/RES_hhdet_num!I161)</f>
        <v>5957.969526680472</v>
      </c>
      <c r="J165" s="98">
        <f>IF(RES_hhdet_tes!J165=0,0,RES_hhdet_tes!J165*1000*11630/RES_hhdet_num!J161)</f>
        <v>6099.256124398361</v>
      </c>
      <c r="K165" s="98">
        <f>IF(RES_hhdet_tes!K165=0,0,RES_hhdet_tes!K165*1000*11630/RES_hhdet_num!K161)</f>
        <v>5739.5604539577535</v>
      </c>
      <c r="L165" s="98">
        <f>IF(RES_hhdet_tes!L165=0,0,RES_hhdet_tes!L165*1000*11630/RES_hhdet_num!L161)</f>
        <v>6408.6567560727963</v>
      </c>
      <c r="M165" s="98">
        <f>IF(RES_hhdet_tes!M165=0,0,RES_hhdet_tes!M165*1000*11630/RES_hhdet_num!M161)</f>
        <v>5749.8596247506493</v>
      </c>
      <c r="N165" s="98">
        <f>IF(RES_hhdet_tes!N165=0,0,RES_hhdet_tes!N165*1000*11630/RES_hhdet_num!N161)</f>
        <v>7115.7493937737272</v>
      </c>
      <c r="O165" s="98">
        <f>IF(RES_hhdet_tes!O165=0,0,RES_hhdet_tes!O165*1000*11630/RES_hhdet_num!O161)</f>
        <v>6028.5114475475857</v>
      </c>
      <c r="P165" s="98">
        <f>IF(RES_hhdet_tes!P165=0,0,RES_hhdet_tes!P165*1000*11630/RES_hhdet_num!P161)</f>
        <v>5256.4506278692425</v>
      </c>
      <c r="Q165" s="98">
        <f>IF(RES_hhdet_tes!Q165=0,0,RES_hhdet_tes!Q165*1000*11630/RES_hhdet_num!Q161)</f>
        <v>5595.1429406121315</v>
      </c>
      <c r="R165" s="98">
        <f>IF(RES_hhdet_tes!R165=0,0,RES_hhdet_tes!R165*1000*11630/RES_hhdet_num!R161)</f>
        <v>6375.2246562962209</v>
      </c>
      <c r="S165" s="98">
        <f>IF(RES_hhdet_tes!S165=0,0,RES_hhdet_tes!S165*1000*11630/RES_hhdet_num!S161)</f>
        <v>6158.4635820660496</v>
      </c>
      <c r="T165" s="98">
        <f>IF(RES_hhdet_tes!T165=0,0,RES_hhdet_tes!T165*1000*11630/RES_hhdet_num!T161)</f>
        <v>6652.9884481599129</v>
      </c>
      <c r="U165" s="98">
        <f>IF(RES_hhdet_tes!U165=0,0,RES_hhdet_tes!U165*1000*11630/RES_hhdet_num!U161)</f>
        <v>7144.266035682379</v>
      </c>
      <c r="V165" s="98">
        <f>IF(RES_hhdet_tes!V165=0,0,RES_hhdet_tes!V165*1000*11630/RES_hhdet_num!V161)</f>
        <v>7276.5178896402667</v>
      </c>
      <c r="W165" s="98">
        <f>IF(RES_hhdet_tes!W165=0,0,RES_hhdet_tes!W165*1000*11630/RES_hhdet_num!W161)</f>
        <v>6842.7085033289841</v>
      </c>
      <c r="X165" s="98">
        <f>IF(RES_hhdet_tes!X165=0,0,RES_hhdet_tes!X165*1000*11630/RES_hhdet_num!X161)</f>
        <v>6758.0217428087726</v>
      </c>
      <c r="Y165" s="98">
        <f>IF(RES_hhdet_tes!Y165=0,0,RES_hhdet_tes!Y165*1000*11630/RES_hhdet_num!Y161)</f>
        <v>7369.5075069772383</v>
      </c>
      <c r="DA165" s="63" t="s">
        <v>2566</v>
      </c>
    </row>
    <row r="166" spans="1:105" ht="12" customHeight="1" x14ac:dyDescent="0.25">
      <c r="A166" s="121" t="s">
        <v>55</v>
      </c>
      <c r="B166" s="122">
        <v>1980.1114153454184</v>
      </c>
      <c r="C166" s="122">
        <v>1853.0069906340125</v>
      </c>
      <c r="D166" s="122">
        <v>1989.4762754598871</v>
      </c>
      <c r="E166" s="122">
        <v>2119.2274165866329</v>
      </c>
      <c r="F166" s="122">
        <v>2223.079487858216</v>
      </c>
      <c r="G166" s="122">
        <v>2405.8192087333341</v>
      </c>
      <c r="H166" s="122">
        <v>2410.7716207544759</v>
      </c>
      <c r="I166" s="122">
        <v>2719.0537968936574</v>
      </c>
      <c r="J166" s="122">
        <v>2634.4366140405441</v>
      </c>
      <c r="K166" s="122">
        <v>2634.303803907957</v>
      </c>
      <c r="L166" s="122">
        <v>2616.4343701395555</v>
      </c>
      <c r="M166" s="122">
        <v>2627.305454623413</v>
      </c>
      <c r="N166" s="122">
        <v>2481.9463101473157</v>
      </c>
      <c r="O166" s="122">
        <v>2291.6322427353389</v>
      </c>
      <c r="P166" s="122">
        <v>2267.4494475740617</v>
      </c>
      <c r="Q166" s="122">
        <v>2340.4699302155268</v>
      </c>
      <c r="R166" s="122">
        <v>2428.5642209786342</v>
      </c>
      <c r="S166" s="122">
        <v>2553.6455051919138</v>
      </c>
      <c r="T166" s="122">
        <v>2497.8021035266361</v>
      </c>
      <c r="U166" s="122">
        <v>2450.9729830289139</v>
      </c>
      <c r="V166" s="122">
        <v>2475.9504239946391</v>
      </c>
      <c r="W166" s="122">
        <v>2490.48951057162</v>
      </c>
      <c r="X166" s="122">
        <v>2417.1015959021543</v>
      </c>
      <c r="Y166" s="122">
        <v>2311.4327043035737</v>
      </c>
      <c r="DA166" s="130" t="s">
        <v>2567</v>
      </c>
    </row>
    <row r="167" spans="1:105" ht="12" customHeight="1" x14ac:dyDescent="0.25">
      <c r="A167" s="97" t="s">
        <v>124</v>
      </c>
      <c r="B167" s="98">
        <v>1946.0421503512455</v>
      </c>
      <c r="C167" s="98">
        <v>1901.134636247288</v>
      </c>
      <c r="D167" s="98">
        <v>2030.3348884725278</v>
      </c>
      <c r="E167" s="98">
        <v>2145.616537276358</v>
      </c>
      <c r="F167" s="98">
        <v>2203.7194815798543</v>
      </c>
      <c r="G167" s="98">
        <v>2410.8306129413249</v>
      </c>
      <c r="H167" s="98">
        <v>2453.3336728104073</v>
      </c>
      <c r="I167" s="98">
        <v>2545.2910501268457</v>
      </c>
      <c r="J167" s="98">
        <v>2641.7821733911856</v>
      </c>
      <c r="K167" s="98">
        <v>2656.2473148322315</v>
      </c>
      <c r="L167" s="98">
        <v>2596.818572835989</v>
      </c>
      <c r="M167" s="98">
        <v>2510.9531161416467</v>
      </c>
      <c r="N167" s="98">
        <v>2373.8820010886884</v>
      </c>
      <c r="O167" s="98">
        <v>2501.565940322635</v>
      </c>
      <c r="P167" s="98">
        <v>2587.2145447093262</v>
      </c>
      <c r="Q167" s="98">
        <v>2548.6959182809587</v>
      </c>
      <c r="R167" s="98">
        <v>2569.4314207255884</v>
      </c>
      <c r="S167" s="98">
        <v>2621.9895568543152</v>
      </c>
      <c r="T167" s="98">
        <v>2600.0802874713268</v>
      </c>
      <c r="U167" s="98">
        <v>2524.1283420590089</v>
      </c>
      <c r="V167" s="98">
        <v>2300.1230508005792</v>
      </c>
      <c r="W167" s="98">
        <v>2645.4404362593182</v>
      </c>
      <c r="X167" s="98">
        <v>2659.016875546441</v>
      </c>
      <c r="Y167" s="98">
        <v>2440.2604130457698</v>
      </c>
      <c r="DA167" s="63" t="s">
        <v>2568</v>
      </c>
    </row>
    <row r="168" spans="1:105" ht="12" customHeight="1" x14ac:dyDescent="0.25">
      <c r="A168" s="97" t="s">
        <v>123</v>
      </c>
      <c r="B168" s="98">
        <v>1946.0421503512459</v>
      </c>
      <c r="C168" s="98">
        <v>1901.4596215183378</v>
      </c>
      <c r="D168" s="98">
        <v>2030.5704030955783</v>
      </c>
      <c r="E168" s="98">
        <v>2146.095121197046</v>
      </c>
      <c r="F168" s="98">
        <v>2204.4805402455327</v>
      </c>
      <c r="G168" s="98">
        <v>2412.7295640084872</v>
      </c>
      <c r="H168" s="98">
        <v>2453.0002173393518</v>
      </c>
      <c r="I168" s="98">
        <v>2545.788874446182</v>
      </c>
      <c r="J168" s="98">
        <v>2643.7221177901902</v>
      </c>
      <c r="K168" s="98">
        <v>2658.3927698296056</v>
      </c>
      <c r="L168" s="98">
        <v>2597.9511540200183</v>
      </c>
      <c r="M168" s="98">
        <v>2510.6662284593294</v>
      </c>
      <c r="N168" s="98">
        <v>2375.6446200364462</v>
      </c>
      <c r="O168" s="98">
        <v>2523.3222028493606</v>
      </c>
      <c r="P168" s="98">
        <v>2618.2887982326602</v>
      </c>
      <c r="Q168" s="98">
        <v>2560.3392930399077</v>
      </c>
      <c r="R168" s="98">
        <v>2572.8869355366701</v>
      </c>
      <c r="S168" s="98">
        <v>2618.8081320631509</v>
      </c>
      <c r="T168" s="98">
        <v>2584.5975044459105</v>
      </c>
      <c r="U168" s="98">
        <v>2499.2237783503042</v>
      </c>
      <c r="V168" s="98">
        <v>2284.6255091261714</v>
      </c>
      <c r="W168" s="98">
        <v>2652.9569296997815</v>
      </c>
      <c r="X168" s="98">
        <v>2670.9980633561245</v>
      </c>
      <c r="Y168" s="98">
        <v>2452.582736295898</v>
      </c>
      <c r="DA168" s="63" t="s">
        <v>2569</v>
      </c>
    </row>
    <row r="169" spans="1:105" ht="12" customHeight="1" x14ac:dyDescent="0.25">
      <c r="A169" s="100" t="s">
        <v>50</v>
      </c>
      <c r="B169" s="101">
        <v>273.92576414847957</v>
      </c>
      <c r="C169" s="101">
        <v>258.98510389473125</v>
      </c>
      <c r="D169" s="101">
        <v>479.68181362665314</v>
      </c>
      <c r="E169" s="101">
        <v>616.22996180365908</v>
      </c>
      <c r="F169" s="101">
        <v>550.86259213123981</v>
      </c>
      <c r="G169" s="101">
        <v>694.31650678951542</v>
      </c>
      <c r="H169" s="101">
        <v>627.25327003642428</v>
      </c>
      <c r="I169" s="101">
        <v>515.97110360053375</v>
      </c>
      <c r="J169" s="101">
        <v>540.82521511196205</v>
      </c>
      <c r="K169" s="101">
        <v>542.76213551921364</v>
      </c>
      <c r="L169" s="101">
        <v>459.41748694502564</v>
      </c>
      <c r="M169" s="101">
        <v>439.63433398220047</v>
      </c>
      <c r="N169" s="101">
        <v>277.34062094221048</v>
      </c>
      <c r="O169" s="101">
        <v>197.94671111211289</v>
      </c>
      <c r="P169" s="101">
        <v>209.68952664699762</v>
      </c>
      <c r="Q169" s="101">
        <v>617.44277559671934</v>
      </c>
      <c r="R169" s="101">
        <v>735.90101836440374</v>
      </c>
      <c r="S169" s="101">
        <v>914.16939776128504</v>
      </c>
      <c r="T169" s="101">
        <v>605.89871160975974</v>
      </c>
      <c r="U169" s="101">
        <v>207.15982898159288</v>
      </c>
      <c r="V169" s="101">
        <v>82.759784656831656</v>
      </c>
      <c r="W169" s="101">
        <v>216.00957979935649</v>
      </c>
      <c r="X169" s="101">
        <v>198.44844576355442</v>
      </c>
      <c r="Y169" s="101">
        <v>104.35733345235849</v>
      </c>
      <c r="DA169" s="131" t="s">
        <v>2570</v>
      </c>
    </row>
    <row r="170" spans="1:105" ht="12" customHeight="1" x14ac:dyDescent="0.25">
      <c r="A170" s="103" t="s">
        <v>52</v>
      </c>
      <c r="B170" s="104">
        <v>1672.1163862027665</v>
      </c>
      <c r="C170" s="104">
        <v>1642.4745176236063</v>
      </c>
      <c r="D170" s="104">
        <v>1550.8885894689249</v>
      </c>
      <c r="E170" s="104">
        <v>1529.8651593933869</v>
      </c>
      <c r="F170" s="104">
        <v>1653.6179481142931</v>
      </c>
      <c r="G170" s="104">
        <v>1718.4130572189717</v>
      </c>
      <c r="H170" s="104">
        <v>1825.7469473029273</v>
      </c>
      <c r="I170" s="104">
        <v>2029.8177708456483</v>
      </c>
      <c r="J170" s="104">
        <v>2102.8969026782283</v>
      </c>
      <c r="K170" s="104">
        <v>2115.6306343103915</v>
      </c>
      <c r="L170" s="104">
        <v>2138.5336670749925</v>
      </c>
      <c r="M170" s="104">
        <v>2071.0318944771288</v>
      </c>
      <c r="N170" s="104">
        <v>2098.3039990942357</v>
      </c>
      <c r="O170" s="104">
        <v>2325.3754917372471</v>
      </c>
      <c r="P170" s="104">
        <v>2408.5992715856619</v>
      </c>
      <c r="Q170" s="104">
        <v>1942.8965174431883</v>
      </c>
      <c r="R170" s="104">
        <v>1836.9859171722667</v>
      </c>
      <c r="S170" s="104">
        <v>1704.6387343018657</v>
      </c>
      <c r="T170" s="104">
        <v>1978.6987928361511</v>
      </c>
      <c r="U170" s="104">
        <v>2292.0639493687113</v>
      </c>
      <c r="V170" s="104">
        <v>2201.8657244693391</v>
      </c>
      <c r="W170" s="104">
        <v>2436.9473499004253</v>
      </c>
      <c r="X170" s="104">
        <v>2472.54961759257</v>
      </c>
      <c r="Y170" s="104">
        <v>2348.2254028435395</v>
      </c>
      <c r="DA170" s="132" t="s">
        <v>2571</v>
      </c>
    </row>
    <row r="171" spans="1:105" ht="12" customHeight="1" x14ac:dyDescent="0.25">
      <c r="A171" s="106" t="s">
        <v>122</v>
      </c>
      <c r="B171" s="101">
        <v>1982.8424978718194</v>
      </c>
      <c r="C171" s="101">
        <v>1849.1862109170727</v>
      </c>
      <c r="D171" s="101">
        <v>1987.3716047931357</v>
      </c>
      <c r="E171" s="101">
        <v>2119.235027930411</v>
      </c>
      <c r="F171" s="101">
        <v>2226.9688613781154</v>
      </c>
      <c r="G171" s="101">
        <v>2410.4968920386195</v>
      </c>
      <c r="H171" s="101">
        <v>2408.3166642558449</v>
      </c>
      <c r="I171" s="101">
        <v>2727.9301949033784</v>
      </c>
      <c r="J171" s="101">
        <v>2634.8355295182964</v>
      </c>
      <c r="K171" s="101">
        <v>2634.5963909739612</v>
      </c>
      <c r="L171" s="101">
        <v>2618.0730911809264</v>
      </c>
      <c r="M171" s="101">
        <v>2635.4389028919095</v>
      </c>
      <c r="N171" s="101">
        <v>2490.8006888587402</v>
      </c>
      <c r="O171" s="101">
        <v>2303.3386329932755</v>
      </c>
      <c r="P171" s="101">
        <v>2307.109322632632</v>
      </c>
      <c r="Q171" s="101">
        <v>2349.5956416911281</v>
      </c>
      <c r="R171" s="101">
        <v>2428.0177382073234</v>
      </c>
      <c r="S171" s="101">
        <v>2551.4503768138957</v>
      </c>
      <c r="T171" s="101">
        <v>2489.0415551574874</v>
      </c>
      <c r="U171" s="101">
        <v>2434.9314121951652</v>
      </c>
      <c r="V171" s="101">
        <v>2475.9322350139892</v>
      </c>
      <c r="W171" s="101">
        <v>2515.0044467320704</v>
      </c>
      <c r="X171" s="101">
        <v>2432.900304478474</v>
      </c>
      <c r="Y171" s="101">
        <v>2335.9337896393931</v>
      </c>
      <c r="DA171" s="131" t="s">
        <v>2572</v>
      </c>
    </row>
    <row r="172" spans="1:105" ht="12" customHeight="1" x14ac:dyDescent="0.25">
      <c r="A172" s="107" t="s">
        <v>121</v>
      </c>
      <c r="B172" s="104">
        <v>1982.8424978718174</v>
      </c>
      <c r="C172" s="104">
        <v>1849.2776290210727</v>
      </c>
      <c r="D172" s="104">
        <v>1986.8026311040792</v>
      </c>
      <c r="E172" s="104">
        <v>2117.690666691255</v>
      </c>
      <c r="F172" s="104">
        <v>2224.0794794167064</v>
      </c>
      <c r="G172" s="104">
        <v>2405.5674141296981</v>
      </c>
      <c r="H172" s="104">
        <v>2408.5216184787255</v>
      </c>
      <c r="I172" s="104">
        <v>2727.8816485557468</v>
      </c>
      <c r="J172" s="104">
        <v>2634.0719378878493</v>
      </c>
      <c r="K172" s="104">
        <v>2633.2780059180623</v>
      </c>
      <c r="L172" s="104">
        <v>2617.3387099070337</v>
      </c>
      <c r="M172" s="104">
        <v>2632.5042765229555</v>
      </c>
      <c r="N172" s="104">
        <v>2486.7295129386152</v>
      </c>
      <c r="O172" s="104">
        <v>2281.775354746293</v>
      </c>
      <c r="P172" s="104">
        <v>2250.7202739877589</v>
      </c>
      <c r="Q172" s="104">
        <v>2330.5919913215057</v>
      </c>
      <c r="R172" s="104">
        <v>2422.3730236625561</v>
      </c>
      <c r="S172" s="104">
        <v>2550.9056305398385</v>
      </c>
      <c r="T172" s="104">
        <v>2494.1551929911921</v>
      </c>
      <c r="U172" s="104">
        <v>2448.6163204209597</v>
      </c>
      <c r="V172" s="104">
        <v>2482.7703558864005</v>
      </c>
      <c r="W172" s="104">
        <v>2483.1381147919424</v>
      </c>
      <c r="X172" s="104">
        <v>2406.1120873949931</v>
      </c>
      <c r="Y172" s="104">
        <v>2304.8304149236233</v>
      </c>
      <c r="DA172" s="132" t="s">
        <v>2573</v>
      </c>
    </row>
    <row r="173" spans="1:105" ht="12" customHeight="1" x14ac:dyDescent="0.25">
      <c r="A173" s="108" t="s">
        <v>53</v>
      </c>
      <c r="B173" s="98">
        <v>285.39523308550707</v>
      </c>
      <c r="C173" s="98">
        <v>242.07051672658622</v>
      </c>
      <c r="D173" s="98">
        <v>386.12968012485283</v>
      </c>
      <c r="E173" s="98">
        <v>518.85285073415889</v>
      </c>
      <c r="F173" s="98">
        <v>521.09267629294993</v>
      </c>
      <c r="G173" s="98">
        <v>680.35681939773167</v>
      </c>
      <c r="H173" s="98">
        <v>617.62823846104288</v>
      </c>
      <c r="I173" s="98">
        <v>580.36163342241264</v>
      </c>
      <c r="J173" s="98">
        <v>538.75565945810467</v>
      </c>
      <c r="K173" s="98">
        <v>539.22208470598036</v>
      </c>
      <c r="L173" s="98">
        <v>477.20547257918338</v>
      </c>
      <c r="M173" s="98">
        <v>487.84203245671165</v>
      </c>
      <c r="N173" s="98">
        <v>334.36312371220845</v>
      </c>
      <c r="O173" s="98">
        <v>80.818278648889176</v>
      </c>
      <c r="P173" s="98">
        <v>35.523547069530913</v>
      </c>
      <c r="Q173" s="98">
        <v>100.46423674405055</v>
      </c>
      <c r="R173" s="98">
        <v>153.42229450122014</v>
      </c>
      <c r="S173" s="98">
        <v>268.84609645164119</v>
      </c>
      <c r="T173" s="98">
        <v>208.47402908683938</v>
      </c>
      <c r="U173" s="98">
        <v>164.03463929919536</v>
      </c>
      <c r="V173" s="98">
        <v>210.1216644535497</v>
      </c>
      <c r="W173" s="98">
        <v>158.46327928908858</v>
      </c>
      <c r="X173" s="98">
        <v>123.89872295301271</v>
      </c>
      <c r="Y173" s="98">
        <v>49.422969535506354</v>
      </c>
      <c r="DA173" s="63" t="s">
        <v>2574</v>
      </c>
    </row>
    <row r="174" spans="1:105" ht="12" customHeight="1" x14ac:dyDescent="0.25">
      <c r="A174" s="115" t="s">
        <v>52</v>
      </c>
      <c r="B174" s="33">
        <v>1697.4472647863101</v>
      </c>
      <c r="C174" s="33">
        <v>1607.2071122944865</v>
      </c>
      <c r="D174" s="33">
        <v>1600.6729509792265</v>
      </c>
      <c r="E174" s="33">
        <v>1598.8378159570966</v>
      </c>
      <c r="F174" s="33">
        <v>1702.9868031237568</v>
      </c>
      <c r="G174" s="33">
        <v>1725.2105947319669</v>
      </c>
      <c r="H174" s="33">
        <v>1790.8933800176821</v>
      </c>
      <c r="I174" s="33">
        <v>2147.5200151333343</v>
      </c>
      <c r="J174" s="33">
        <v>2095.3162784297451</v>
      </c>
      <c r="K174" s="33">
        <v>2094.0559212120816</v>
      </c>
      <c r="L174" s="33">
        <v>2140.1332373278506</v>
      </c>
      <c r="M174" s="33">
        <v>2144.6622440662441</v>
      </c>
      <c r="N174" s="33">
        <v>2152.3663892264071</v>
      </c>
      <c r="O174" s="33">
        <v>2200.9570760974043</v>
      </c>
      <c r="P174" s="33">
        <v>2215.1967269182273</v>
      </c>
      <c r="Q174" s="33">
        <v>2230.1277545774551</v>
      </c>
      <c r="R174" s="33">
        <v>2268.9507291613359</v>
      </c>
      <c r="S174" s="33">
        <v>2282.0595340881969</v>
      </c>
      <c r="T174" s="33">
        <v>2285.6811639043522</v>
      </c>
      <c r="U174" s="33">
        <v>2284.5816811217646</v>
      </c>
      <c r="V174" s="33">
        <v>2272.6486914328507</v>
      </c>
      <c r="W174" s="33">
        <v>2324.6748355028531</v>
      </c>
      <c r="X174" s="33">
        <v>2282.21336444198</v>
      </c>
      <c r="Y174" s="33">
        <v>2255.4074453881167</v>
      </c>
      <c r="DA174" s="60" t="s">
        <v>2575</v>
      </c>
    </row>
    <row r="175" spans="1:105" ht="12" customHeight="1" x14ac:dyDescent="0.25">
      <c r="A175" s="121" t="s">
        <v>54</v>
      </c>
      <c r="B175" s="122">
        <v>655.51056686685149</v>
      </c>
      <c r="C175" s="122">
        <v>694.00478458329746</v>
      </c>
      <c r="D175" s="122">
        <v>703.16499758883901</v>
      </c>
      <c r="E175" s="122">
        <v>709.31431372767918</v>
      </c>
      <c r="F175" s="122">
        <v>731.65773909333689</v>
      </c>
      <c r="G175" s="122">
        <v>704.7018012436539</v>
      </c>
      <c r="H175" s="122">
        <v>648.08679913608512</v>
      </c>
      <c r="I175" s="122">
        <v>631.71173038420886</v>
      </c>
      <c r="J175" s="122">
        <v>578.87627230893099</v>
      </c>
      <c r="K175" s="122">
        <v>581.79717624793034</v>
      </c>
      <c r="L175" s="122">
        <v>563.55435785066027</v>
      </c>
      <c r="M175" s="122">
        <v>597.75865576706224</v>
      </c>
      <c r="N175" s="122">
        <v>523.91960639696867</v>
      </c>
      <c r="O175" s="122">
        <v>543.20418107527519</v>
      </c>
      <c r="P175" s="122">
        <v>595.3114855038574</v>
      </c>
      <c r="Q175" s="122">
        <v>571.96854590217094</v>
      </c>
      <c r="R175" s="122">
        <v>571.62423462744005</v>
      </c>
      <c r="S175" s="122">
        <v>608.57281294997881</v>
      </c>
      <c r="T175" s="122">
        <v>573.28510781618297</v>
      </c>
      <c r="U175" s="122">
        <v>663.79501517032213</v>
      </c>
      <c r="V175" s="122">
        <v>682.79535669116569</v>
      </c>
      <c r="W175" s="122">
        <v>670.21372963394299</v>
      </c>
      <c r="X175" s="122">
        <v>620.67714195095618</v>
      </c>
      <c r="Y175" s="122">
        <v>549.0643044623182</v>
      </c>
      <c r="DA175" s="130" t="s">
        <v>2576</v>
      </c>
    </row>
    <row r="176" spans="1:105" ht="12" customHeight="1" x14ac:dyDescent="0.25">
      <c r="A176" s="97" t="s">
        <v>50</v>
      </c>
      <c r="B176" s="98">
        <v>674.74036205085463</v>
      </c>
      <c r="C176" s="98">
        <v>686.60678085846712</v>
      </c>
      <c r="D176" s="98">
        <v>689.72165356337518</v>
      </c>
      <c r="E176" s="98">
        <v>718.6984034172059</v>
      </c>
      <c r="F176" s="98">
        <v>735.2425466577364</v>
      </c>
      <c r="G176" s="98">
        <v>707.19662305655788</v>
      </c>
      <c r="H176" s="98">
        <v>636.53194628708297</v>
      </c>
      <c r="I176" s="98">
        <v>644.51928631414307</v>
      </c>
      <c r="J176" s="98">
        <v>584.32542934290211</v>
      </c>
      <c r="K176" s="98">
        <v>576.5600189069678</v>
      </c>
      <c r="L176" s="98">
        <v>562.91820661562065</v>
      </c>
      <c r="M176" s="98">
        <v>578.01524355499907</v>
      </c>
      <c r="N176" s="98">
        <v>549.84864123003319</v>
      </c>
      <c r="O176" s="98">
        <v>556.34875883366249</v>
      </c>
      <c r="P176" s="98">
        <v>561.84355397670902</v>
      </c>
      <c r="Q176" s="98">
        <v>575.7554002517586</v>
      </c>
      <c r="R176" s="98">
        <v>581.43129600292582</v>
      </c>
      <c r="S176" s="98">
        <v>594.28671751449019</v>
      </c>
      <c r="T176" s="98">
        <v>609.92119596495979</v>
      </c>
      <c r="U176" s="98">
        <v>664.48981914215858</v>
      </c>
      <c r="V176" s="98">
        <v>621.44763433656397</v>
      </c>
      <c r="W176" s="98">
        <v>638.98977161836478</v>
      </c>
      <c r="X176" s="98">
        <v>594.46606748806403</v>
      </c>
      <c r="Y176" s="98">
        <v>570.19025861694865</v>
      </c>
      <c r="DA176" s="63" t="s">
        <v>2577</v>
      </c>
    </row>
    <row r="177" spans="1:105" ht="12" customHeight="1" x14ac:dyDescent="0.25">
      <c r="A177" s="109" t="s">
        <v>120</v>
      </c>
      <c r="B177" s="33">
        <v>607.14526914980786</v>
      </c>
      <c r="C177" s="33">
        <v>709.15085530069462</v>
      </c>
      <c r="D177" s="33">
        <v>727.42438937215877</v>
      </c>
      <c r="E177" s="33">
        <v>693.11366539250832</v>
      </c>
      <c r="F177" s="33">
        <v>725.81833944969571</v>
      </c>
      <c r="G177" s="33">
        <v>700.68877306128206</v>
      </c>
      <c r="H177" s="33">
        <v>667.49179218541803</v>
      </c>
      <c r="I177" s="33">
        <v>609.7506522800345</v>
      </c>
      <c r="J177" s="33">
        <v>569.18566789549834</v>
      </c>
      <c r="K177" s="33">
        <v>590.82576262581244</v>
      </c>
      <c r="L177" s="33">
        <v>564.65551036098134</v>
      </c>
      <c r="M177" s="33">
        <v>632.22275184750208</v>
      </c>
      <c r="N177" s="33">
        <v>477.22847566202944</v>
      </c>
      <c r="O177" s="33">
        <v>522.13275787553926</v>
      </c>
      <c r="P177" s="33">
        <v>641.03771786971311</v>
      </c>
      <c r="Q177" s="33">
        <v>566.95107741425682</v>
      </c>
      <c r="R177" s="33">
        <v>559.090795683274</v>
      </c>
      <c r="S177" s="33">
        <v>626.28277787270281</v>
      </c>
      <c r="T177" s="33">
        <v>530.69638572776205</v>
      </c>
      <c r="U177" s="33">
        <v>662.96933253642408</v>
      </c>
      <c r="V177" s="33">
        <v>755.02689121431729</v>
      </c>
      <c r="W177" s="33">
        <v>707.18282012274972</v>
      </c>
      <c r="X177" s="33">
        <v>653.40285932621111</v>
      </c>
      <c r="Y177" s="33">
        <v>520.70440799653261</v>
      </c>
      <c r="DA177" s="60" t="s">
        <v>2578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2579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2580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2581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2582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2583</v>
      </c>
    </row>
    <row r="7" spans="1:105" ht="12.95" customHeight="1" x14ac:dyDescent="0.25">
      <c r="A7" s="121" t="s">
        <v>92</v>
      </c>
      <c r="B7" s="122">
        <f t="shared" ref="B7:Y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2584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2585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2586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2587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2588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2589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2590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2591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2592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2593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2594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2595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2596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2597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2598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2599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2326.4242045850551</v>
      </c>
      <c r="C24" s="117">
        <f t="shared" si="7"/>
        <v>2305.9613869609097</v>
      </c>
      <c r="D24" s="117">
        <f t="shared" si="7"/>
        <v>2278.8781300012929</v>
      </c>
      <c r="E24" s="117">
        <f t="shared" si="7"/>
        <v>2415.0095646056443</v>
      </c>
      <c r="F24" s="117">
        <f t="shared" si="7"/>
        <v>2271.7179220131934</v>
      </c>
      <c r="G24" s="117">
        <f t="shared" si="7"/>
        <v>2178.6125604645449</v>
      </c>
      <c r="H24" s="117">
        <f t="shared" si="7"/>
        <v>1475.4780999182019</v>
      </c>
      <c r="I24" s="117">
        <f t="shared" si="7"/>
        <v>1557.4302562629287</v>
      </c>
      <c r="J24" s="117">
        <f t="shared" si="7"/>
        <v>1447.3151867030303</v>
      </c>
      <c r="K24" s="117">
        <f t="shared" si="7"/>
        <v>1556.1711905391144</v>
      </c>
      <c r="L24" s="117">
        <f t="shared" si="7"/>
        <v>1328.3965407419578</v>
      </c>
      <c r="M24" s="117">
        <f t="shared" si="7"/>
        <v>1456.4468546218648</v>
      </c>
      <c r="N24" s="117">
        <f t="shared" si="7"/>
        <v>1352.2550682639855</v>
      </c>
      <c r="O24" s="117">
        <f t="shared" si="7"/>
        <v>1118.4281581219816</v>
      </c>
      <c r="P24" s="117">
        <f t="shared" si="7"/>
        <v>1022.2885422258221</v>
      </c>
      <c r="Q24" s="117">
        <f t="shared" si="7"/>
        <v>1216.6533941868433</v>
      </c>
      <c r="R24" s="117">
        <f t="shared" ref="R24:V24" si="8">R25+R28+R30+R39</f>
        <v>1358.7867551798229</v>
      </c>
      <c r="S24" s="117">
        <f t="shared" si="8"/>
        <v>1325.8703451230049</v>
      </c>
      <c r="T24" s="117">
        <f t="shared" si="8"/>
        <v>1171.3168528977503</v>
      </c>
      <c r="U24" s="117">
        <f t="shared" si="8"/>
        <v>1441.8290573451604</v>
      </c>
      <c r="V24" s="117">
        <f t="shared" si="8"/>
        <v>1420.8891083122878</v>
      </c>
      <c r="W24" s="117">
        <f t="shared" ref="W24:Y24" si="9">W25+W28+W30+W39</f>
        <v>1385.4824821899108</v>
      </c>
      <c r="X24" s="117">
        <f t="shared" si="9"/>
        <v>1396.1464168156267</v>
      </c>
      <c r="Y24" s="117">
        <f t="shared" si="9"/>
        <v>1194.4038554784283</v>
      </c>
      <c r="DA24" s="129" t="s">
        <v>2600</v>
      </c>
    </row>
    <row r="25" spans="1:105" ht="12.95" customHeight="1" x14ac:dyDescent="0.25">
      <c r="A25" s="121" t="s">
        <v>57</v>
      </c>
      <c r="B25" s="122">
        <f t="shared" ref="B25:Q25" si="10">SUM(B26:B27)</f>
        <v>2049.6522034387713</v>
      </c>
      <c r="C25" s="122">
        <f t="shared" si="10"/>
        <v>2037.1898724181362</v>
      </c>
      <c r="D25" s="122">
        <f t="shared" si="10"/>
        <v>2017.1214765517666</v>
      </c>
      <c r="E25" s="122">
        <f t="shared" si="10"/>
        <v>2151.7271174436205</v>
      </c>
      <c r="F25" s="122">
        <f t="shared" si="10"/>
        <v>2014.4704426043802</v>
      </c>
      <c r="G25" s="122">
        <f t="shared" si="10"/>
        <v>1932.3118774022585</v>
      </c>
      <c r="H25" s="122">
        <f t="shared" si="10"/>
        <v>1253.7349196929295</v>
      </c>
      <c r="I25" s="122">
        <f t="shared" si="10"/>
        <v>1336.7472506776101</v>
      </c>
      <c r="J25" s="122">
        <f t="shared" si="10"/>
        <v>1240.7234273442084</v>
      </c>
      <c r="K25" s="122">
        <f t="shared" si="10"/>
        <v>1356.8649639450377</v>
      </c>
      <c r="L25" s="122">
        <f t="shared" si="10"/>
        <v>1135.8530760550225</v>
      </c>
      <c r="M25" s="122">
        <f t="shared" si="10"/>
        <v>1262.4994630798035</v>
      </c>
      <c r="N25" s="122">
        <f t="shared" si="10"/>
        <v>1166.3466704251423</v>
      </c>
      <c r="O25" s="122">
        <f t="shared" si="10"/>
        <v>937.05496495772411</v>
      </c>
      <c r="P25" s="122">
        <f t="shared" si="10"/>
        <v>841.37273201903452</v>
      </c>
      <c r="Q25" s="122">
        <f t="shared" si="10"/>
        <v>1033.5537787768301</v>
      </c>
      <c r="R25" s="122">
        <f t="shared" ref="R25:V25" si="11">SUM(R26:R27)</f>
        <v>1177.3000128121325</v>
      </c>
      <c r="S25" s="122">
        <f t="shared" si="11"/>
        <v>1144.5366616601968</v>
      </c>
      <c r="T25" s="122">
        <f t="shared" si="11"/>
        <v>997.22775772601392</v>
      </c>
      <c r="U25" s="122">
        <f t="shared" si="11"/>
        <v>1264.1827360196112</v>
      </c>
      <c r="V25" s="122">
        <f t="shared" si="11"/>
        <v>1260.5416199526367</v>
      </c>
      <c r="W25" s="122">
        <f t="shared" ref="W25:Y25" si="12">SUM(W26:W27)</f>
        <v>1216.0283866778498</v>
      </c>
      <c r="X25" s="122">
        <f t="shared" si="12"/>
        <v>1232.0247620211703</v>
      </c>
      <c r="Y25" s="122">
        <f t="shared" si="12"/>
        <v>1034.1455973900215</v>
      </c>
      <c r="DA25" s="130" t="s">
        <v>2601</v>
      </c>
    </row>
    <row r="26" spans="1:105" ht="12" customHeight="1" x14ac:dyDescent="0.25">
      <c r="A26" s="97" t="s">
        <v>74</v>
      </c>
      <c r="B26" s="98">
        <v>2049.6522034387713</v>
      </c>
      <c r="C26" s="98">
        <v>2037.1898724181362</v>
      </c>
      <c r="D26" s="98">
        <v>2017.1214765517666</v>
      </c>
      <c r="E26" s="98">
        <v>2151.7271174436205</v>
      </c>
      <c r="F26" s="98">
        <v>2014.4704426043802</v>
      </c>
      <c r="G26" s="98">
        <v>1932.3118774022585</v>
      </c>
      <c r="H26" s="98">
        <v>1253.7349196929295</v>
      </c>
      <c r="I26" s="98">
        <v>1336.7472506776101</v>
      </c>
      <c r="J26" s="98">
        <v>1240.7234273442084</v>
      </c>
      <c r="K26" s="98">
        <v>1356.8649639450377</v>
      </c>
      <c r="L26" s="98">
        <v>1135.8530760550225</v>
      </c>
      <c r="M26" s="98">
        <v>1262.4994630798035</v>
      </c>
      <c r="N26" s="98">
        <v>1166.3466704251423</v>
      </c>
      <c r="O26" s="98">
        <v>937.05496495772411</v>
      </c>
      <c r="P26" s="98">
        <v>841.37273201903452</v>
      </c>
      <c r="Q26" s="98">
        <v>1033.5537787768301</v>
      </c>
      <c r="R26" s="98">
        <v>1177.3000128121325</v>
      </c>
      <c r="S26" s="98">
        <v>1144.5366616601968</v>
      </c>
      <c r="T26" s="98">
        <v>997.22775772601392</v>
      </c>
      <c r="U26" s="98">
        <v>1264.1827360196112</v>
      </c>
      <c r="V26" s="98">
        <v>1260.5416199526367</v>
      </c>
      <c r="W26" s="98">
        <v>1216.0283866778498</v>
      </c>
      <c r="X26" s="98">
        <v>1232.0247620211703</v>
      </c>
      <c r="Y26" s="98">
        <v>1034.1455973900215</v>
      </c>
      <c r="DA26" s="63" t="s">
        <v>2602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2603</v>
      </c>
    </row>
    <row r="28" spans="1:105" ht="12.95" customHeight="1" x14ac:dyDescent="0.25">
      <c r="A28" s="121" t="s">
        <v>92</v>
      </c>
      <c r="B28" s="122">
        <f t="shared" ref="B28:Y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2604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2605</v>
      </c>
    </row>
    <row r="30" spans="1:105" ht="12" customHeight="1" x14ac:dyDescent="0.25">
      <c r="A30" s="121" t="s">
        <v>55</v>
      </c>
      <c r="B30" s="122">
        <v>74.619311321156019</v>
      </c>
      <c r="C30" s="122">
        <v>70.681190234934917</v>
      </c>
      <c r="D30" s="122">
        <v>69.309451790254812</v>
      </c>
      <c r="E30" s="122">
        <v>67.232285848849443</v>
      </c>
      <c r="F30" s="122">
        <v>62.374480107922885</v>
      </c>
      <c r="G30" s="122">
        <v>62.637116556670705</v>
      </c>
      <c r="H30" s="122">
        <v>59.610788207055634</v>
      </c>
      <c r="I30" s="122">
        <v>56.40620673171081</v>
      </c>
      <c r="J30" s="122">
        <v>55.200379594464032</v>
      </c>
      <c r="K30" s="122">
        <v>51.491193508264338</v>
      </c>
      <c r="L30" s="122">
        <v>48.388517241043196</v>
      </c>
      <c r="M30" s="122">
        <v>45.295516515628456</v>
      </c>
      <c r="N30" s="122">
        <v>42.352352983518578</v>
      </c>
      <c r="O30" s="122">
        <v>40.271412883364889</v>
      </c>
      <c r="P30" s="122">
        <v>41.226434363426748</v>
      </c>
      <c r="Q30" s="122">
        <v>41.29766992980791</v>
      </c>
      <c r="R30" s="122">
        <v>40.665430340718373</v>
      </c>
      <c r="S30" s="122">
        <v>39.936075812382462</v>
      </c>
      <c r="T30" s="122">
        <v>35.002495624078591</v>
      </c>
      <c r="U30" s="122">
        <v>30.749167145230246</v>
      </c>
      <c r="V30" s="122">
        <v>27.530140952867882</v>
      </c>
      <c r="W30" s="122">
        <v>33.954964038431697</v>
      </c>
      <c r="X30" s="122">
        <v>33.943006879293641</v>
      </c>
      <c r="Y30" s="122">
        <v>29.330644251382644</v>
      </c>
      <c r="DA30" s="130" t="s">
        <v>2606</v>
      </c>
    </row>
    <row r="31" spans="1:105" ht="12" customHeight="1" x14ac:dyDescent="0.25">
      <c r="A31" s="97" t="s">
        <v>141</v>
      </c>
      <c r="B31" s="98">
        <v>1063.4208014625769</v>
      </c>
      <c r="C31" s="98">
        <v>1033.3154451070043</v>
      </c>
      <c r="D31" s="98">
        <v>1097.7809732163234</v>
      </c>
      <c r="E31" s="98">
        <v>1152.8922315786479</v>
      </c>
      <c r="F31" s="98">
        <v>1175.4081646779207</v>
      </c>
      <c r="G31" s="98">
        <v>1274.0207196021834</v>
      </c>
      <c r="H31" s="98">
        <v>1282.4710420850668</v>
      </c>
      <c r="I31" s="98">
        <v>1319.8823174529516</v>
      </c>
      <c r="J31" s="98">
        <v>1363.6812412421059</v>
      </c>
      <c r="K31" s="98">
        <v>1356.8043180772549</v>
      </c>
      <c r="L31" s="98">
        <v>1306.9059269041029</v>
      </c>
      <c r="M31" s="98">
        <v>1242.311302010635</v>
      </c>
      <c r="N31" s="98">
        <v>1148.7849695288719</v>
      </c>
      <c r="O31" s="98">
        <v>1193.8867150376734</v>
      </c>
      <c r="P31" s="98">
        <v>1223.378895321812</v>
      </c>
      <c r="Q31" s="98">
        <v>1188.1447830841835</v>
      </c>
      <c r="R31" s="98">
        <v>1165.4884784302174</v>
      </c>
      <c r="S31" s="98">
        <v>1150.167125303979</v>
      </c>
      <c r="T31" s="98">
        <v>1089.4837528575731</v>
      </c>
      <c r="U31" s="98">
        <v>990.24011805100963</v>
      </c>
      <c r="V31" s="98">
        <v>848.45858238797916</v>
      </c>
      <c r="W31" s="98">
        <v>945.72150890262014</v>
      </c>
      <c r="X31" s="98">
        <v>931.02247499618863</v>
      </c>
      <c r="Y31" s="98">
        <v>844.57082946662672</v>
      </c>
      <c r="DA31" s="63" t="s">
        <v>2607</v>
      </c>
    </row>
    <row r="32" spans="1:105" ht="12" customHeight="1" x14ac:dyDescent="0.25">
      <c r="A32" s="97" t="s">
        <v>140</v>
      </c>
      <c r="B32" s="98">
        <v>149.68758801007871</v>
      </c>
      <c r="C32" s="98">
        <v>140.24906959680584</v>
      </c>
      <c r="D32" s="98">
        <v>259.37571069498227</v>
      </c>
      <c r="E32" s="98">
        <v>332.49108326009372</v>
      </c>
      <c r="F32" s="98">
        <v>296.46628896521844</v>
      </c>
      <c r="G32" s="98">
        <v>371.95671265844368</v>
      </c>
      <c r="H32" s="98">
        <v>331.20444805354123</v>
      </c>
      <c r="I32" s="98">
        <v>267.61253866918474</v>
      </c>
      <c r="J32" s="98">
        <v>277.20835088649426</v>
      </c>
      <c r="K32" s="98">
        <v>273.21487101825022</v>
      </c>
      <c r="L32" s="98">
        <v>229.52035576258271</v>
      </c>
      <c r="M32" s="98">
        <v>218.5723505290936</v>
      </c>
      <c r="N32" s="98">
        <v>133.29007675148148</v>
      </c>
      <c r="O32" s="98">
        <v>89.041400246256117</v>
      </c>
      <c r="P32" s="98">
        <v>92.670789957330953</v>
      </c>
      <c r="Q32" s="98">
        <v>272.15353771645158</v>
      </c>
      <c r="R32" s="98">
        <v>321.97578639044275</v>
      </c>
      <c r="S32" s="98">
        <v>397.98979675765167</v>
      </c>
      <c r="T32" s="98">
        <v>262.41813916485376</v>
      </c>
      <c r="U32" s="98">
        <v>89.304150892490711</v>
      </c>
      <c r="V32" s="98">
        <v>33.978358732837563</v>
      </c>
      <c r="W32" s="98">
        <v>75.842638265696763</v>
      </c>
      <c r="X32" s="98">
        <v>67.571158115637687</v>
      </c>
      <c r="Y32" s="98">
        <v>35.379485019885372</v>
      </c>
      <c r="DA32" s="63" t="s">
        <v>2608</v>
      </c>
    </row>
    <row r="33" spans="1:105" ht="12" customHeight="1" x14ac:dyDescent="0.25">
      <c r="A33" s="100" t="s">
        <v>50</v>
      </c>
      <c r="B33" s="101">
        <v>149.68758801007871</v>
      </c>
      <c r="C33" s="101">
        <v>140.24906959680584</v>
      </c>
      <c r="D33" s="101">
        <v>259.37571069498227</v>
      </c>
      <c r="E33" s="101">
        <v>332.49108326009372</v>
      </c>
      <c r="F33" s="101">
        <v>296.46628896521844</v>
      </c>
      <c r="G33" s="101">
        <v>371.95671265844368</v>
      </c>
      <c r="H33" s="101">
        <v>331.20444805354123</v>
      </c>
      <c r="I33" s="101">
        <v>267.61253866918474</v>
      </c>
      <c r="J33" s="101">
        <v>277.20835088649426</v>
      </c>
      <c r="K33" s="101">
        <v>273.21487101825022</v>
      </c>
      <c r="L33" s="101">
        <v>229.52035576258271</v>
      </c>
      <c r="M33" s="101">
        <v>218.5723505290936</v>
      </c>
      <c r="N33" s="101">
        <v>133.29007675148148</v>
      </c>
      <c r="O33" s="101">
        <v>89.041400246256117</v>
      </c>
      <c r="P33" s="101">
        <v>92.670789957330953</v>
      </c>
      <c r="Q33" s="101">
        <v>272.15353771645158</v>
      </c>
      <c r="R33" s="101">
        <v>321.97578639044275</v>
      </c>
      <c r="S33" s="101">
        <v>397.98979675765167</v>
      </c>
      <c r="T33" s="101">
        <v>262.41813916485376</v>
      </c>
      <c r="U33" s="101">
        <v>89.304150892490711</v>
      </c>
      <c r="V33" s="101">
        <v>33.978358732837563</v>
      </c>
      <c r="W33" s="101">
        <v>75.842638265696763</v>
      </c>
      <c r="X33" s="101">
        <v>67.571158115637687</v>
      </c>
      <c r="Y33" s="101">
        <v>35.379485019885372</v>
      </c>
      <c r="DA33" s="131" t="s">
        <v>2609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2610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2611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2612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2613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2614</v>
      </c>
    </row>
    <row r="39" spans="1:105" ht="12" customHeight="1" x14ac:dyDescent="0.25">
      <c r="A39" s="121" t="s">
        <v>54</v>
      </c>
      <c r="B39" s="122">
        <v>202.15268982512751</v>
      </c>
      <c r="C39" s="122">
        <v>198.09032430783873</v>
      </c>
      <c r="D39" s="122">
        <v>192.44720165927149</v>
      </c>
      <c r="E39" s="122">
        <v>196.05016131317407</v>
      </c>
      <c r="F39" s="122">
        <v>194.87299930089031</v>
      </c>
      <c r="G39" s="122">
        <v>183.66356650561573</v>
      </c>
      <c r="H39" s="122">
        <v>162.13239201821693</v>
      </c>
      <c r="I39" s="122">
        <v>164.27679885360769</v>
      </c>
      <c r="J39" s="122">
        <v>151.39137976435796</v>
      </c>
      <c r="K39" s="122">
        <v>147.81503308581225</v>
      </c>
      <c r="L39" s="122">
        <v>144.15494744589205</v>
      </c>
      <c r="M39" s="122">
        <v>148.65187502643298</v>
      </c>
      <c r="N39" s="122">
        <v>143.55604485532473</v>
      </c>
      <c r="O39" s="122">
        <v>141.10178028089263</v>
      </c>
      <c r="P39" s="122">
        <v>139.68937584336089</v>
      </c>
      <c r="Q39" s="122">
        <v>141.80194548020546</v>
      </c>
      <c r="R39" s="122">
        <v>140.82131202697192</v>
      </c>
      <c r="S39" s="122">
        <v>141.39760765042541</v>
      </c>
      <c r="T39" s="122">
        <v>139.08659954765795</v>
      </c>
      <c r="U39" s="122">
        <v>146.89715418031884</v>
      </c>
      <c r="V39" s="122">
        <v>132.8173474067832</v>
      </c>
      <c r="W39" s="122">
        <v>135.49913147362943</v>
      </c>
      <c r="X39" s="122">
        <v>130.17864791516291</v>
      </c>
      <c r="Y39" s="122">
        <v>130.92761383702421</v>
      </c>
      <c r="DA39" s="130" t="s">
        <v>2615</v>
      </c>
    </row>
    <row r="40" spans="1:105" ht="12" customHeight="1" x14ac:dyDescent="0.25">
      <c r="A40" s="97" t="s">
        <v>50</v>
      </c>
      <c r="B40" s="98">
        <v>282.52748233418578</v>
      </c>
      <c r="C40" s="98">
        <v>287.0751664613681</v>
      </c>
      <c r="D40" s="98">
        <v>287.7959954234272</v>
      </c>
      <c r="E40" s="98">
        <v>299.24223061516011</v>
      </c>
      <c r="F40" s="98">
        <v>305.44472657765078</v>
      </c>
      <c r="G40" s="98">
        <v>293.09113421501428</v>
      </c>
      <c r="H40" s="98">
        <v>263.18432690346879</v>
      </c>
      <c r="I40" s="98">
        <v>266.02495164045405</v>
      </c>
      <c r="J40" s="98">
        <v>240.96544883854236</v>
      </c>
      <c r="K40" s="98">
        <v>237.42364581753159</v>
      </c>
      <c r="L40" s="98">
        <v>231.40038933412717</v>
      </c>
      <c r="M40" s="98">
        <v>237.26371254218975</v>
      </c>
      <c r="N40" s="98">
        <v>225.45011025875954</v>
      </c>
      <c r="O40" s="98">
        <v>227.9644241723326</v>
      </c>
      <c r="P40" s="98">
        <v>230.16643390421788</v>
      </c>
      <c r="Q40" s="98">
        <v>235.74149499893178</v>
      </c>
      <c r="R40" s="98">
        <v>237.6810534871862</v>
      </c>
      <c r="S40" s="98">
        <v>242.2435380145823</v>
      </c>
      <c r="T40" s="98">
        <v>247.39185545632034</v>
      </c>
      <c r="U40" s="98">
        <v>266.77733036587119</v>
      </c>
      <c r="V40" s="98">
        <v>246.40753529519387</v>
      </c>
      <c r="W40" s="98">
        <v>250.73512558309889</v>
      </c>
      <c r="X40" s="98">
        <v>231.63192476144275</v>
      </c>
      <c r="Y40" s="98">
        <v>221.05151883449781</v>
      </c>
      <c r="DA40" s="63" t="s">
        <v>2616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2617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2792.4242458718636</v>
      </c>
      <c r="C43" s="117">
        <f t="shared" si="14"/>
        <v>2756.9563039443733</v>
      </c>
      <c r="D43" s="117">
        <f t="shared" si="14"/>
        <v>2793.945019618789</v>
      </c>
      <c r="E43" s="117">
        <f t="shared" si="14"/>
        <v>2820.6637555014427</v>
      </c>
      <c r="F43" s="117">
        <f t="shared" si="14"/>
        <v>2450.4584344696236</v>
      </c>
      <c r="G43" s="117">
        <f t="shared" si="14"/>
        <v>2035.6152667056665</v>
      </c>
      <c r="H43" s="117">
        <f t="shared" si="14"/>
        <v>2279.6259523752583</v>
      </c>
      <c r="I43" s="117">
        <f t="shared" si="14"/>
        <v>2068.0854773014321</v>
      </c>
      <c r="J43" s="117">
        <f t="shared" si="14"/>
        <v>1715.742277588364</v>
      </c>
      <c r="K43" s="117">
        <f t="shared" si="14"/>
        <v>1857.0569826108435</v>
      </c>
      <c r="L43" s="117">
        <f t="shared" si="14"/>
        <v>1532.133623944037</v>
      </c>
      <c r="M43" s="117">
        <f t="shared" si="14"/>
        <v>1721.6073045689654</v>
      </c>
      <c r="N43" s="117">
        <f t="shared" si="14"/>
        <v>1655.8868148127444</v>
      </c>
      <c r="O43" s="117">
        <f t="shared" si="14"/>
        <v>1375.564371649808</v>
      </c>
      <c r="P43" s="117">
        <f t="shared" si="14"/>
        <v>1242.0946638154176</v>
      </c>
      <c r="Q43" s="117">
        <f t="shared" si="14"/>
        <v>1478.534539149271</v>
      </c>
      <c r="R43" s="117">
        <f t="shared" ref="R43:V43" si="15">R44+R47+R49+R58</f>
        <v>1536.3571976161618</v>
      </c>
      <c r="S43" s="117">
        <f t="shared" si="15"/>
        <v>1625.0269398440741</v>
      </c>
      <c r="T43" s="117">
        <f t="shared" si="15"/>
        <v>1454.9762104425665</v>
      </c>
      <c r="U43" s="117">
        <f t="shared" si="15"/>
        <v>1778.8551849963369</v>
      </c>
      <c r="V43" s="117">
        <f t="shared" si="15"/>
        <v>1818.1674218300652</v>
      </c>
      <c r="W43" s="117">
        <f t="shared" ref="W43:Y43" si="16">W44+W47+W49+W58</f>
        <v>1555.6371294590833</v>
      </c>
      <c r="X43" s="117">
        <f t="shared" si="16"/>
        <v>1634.3028923017191</v>
      </c>
      <c r="Y43" s="117">
        <f t="shared" si="16"/>
        <v>1297.9050440555627</v>
      </c>
      <c r="DA43" s="129" t="s">
        <v>2618</v>
      </c>
    </row>
    <row r="44" spans="1:105" ht="12.95" customHeight="1" x14ac:dyDescent="0.25">
      <c r="A44" s="121" t="s">
        <v>57</v>
      </c>
      <c r="B44" s="122">
        <f t="shared" ref="B44:Q44" si="17">SUM(B45:B46)</f>
        <v>2536.3636868732356</v>
      </c>
      <c r="C44" s="122">
        <f t="shared" si="17"/>
        <v>2511.2949488768359</v>
      </c>
      <c r="D44" s="122">
        <f t="shared" si="17"/>
        <v>2548.9680145796779</v>
      </c>
      <c r="E44" s="122">
        <f t="shared" si="17"/>
        <v>2567.976353316054</v>
      </c>
      <c r="F44" s="122">
        <f t="shared" si="17"/>
        <v>2199.1199267141778</v>
      </c>
      <c r="G44" s="122">
        <f t="shared" si="17"/>
        <v>1793.0705040463208</v>
      </c>
      <c r="H44" s="122">
        <f t="shared" si="17"/>
        <v>2045.5923654917804</v>
      </c>
      <c r="I44" s="122">
        <f t="shared" si="17"/>
        <v>1825.6895158002953</v>
      </c>
      <c r="J44" s="122">
        <f t="shared" si="17"/>
        <v>1491.6277610201848</v>
      </c>
      <c r="K44" s="122">
        <f t="shared" si="17"/>
        <v>1636.648133180769</v>
      </c>
      <c r="L44" s="122">
        <f t="shared" si="17"/>
        <v>1317.1213904105673</v>
      </c>
      <c r="M44" s="122">
        <f t="shared" si="17"/>
        <v>1503.4263953476091</v>
      </c>
      <c r="N44" s="122">
        <f t="shared" si="17"/>
        <v>1444.5237467363108</v>
      </c>
      <c r="O44" s="122">
        <f t="shared" si="17"/>
        <v>1166.4981085093268</v>
      </c>
      <c r="P44" s="122">
        <f t="shared" si="17"/>
        <v>1035.826255417797</v>
      </c>
      <c r="Q44" s="122">
        <f t="shared" si="17"/>
        <v>1267.6819562549597</v>
      </c>
      <c r="R44" s="122">
        <f t="shared" ref="R44:V44" si="18">SUM(R45:R46)</f>
        <v>1321.7245429841744</v>
      </c>
      <c r="S44" s="122">
        <f t="shared" si="18"/>
        <v>1402.2914169550368</v>
      </c>
      <c r="T44" s="122">
        <f t="shared" si="18"/>
        <v>1222.2602269942277</v>
      </c>
      <c r="U44" s="122">
        <f t="shared" si="18"/>
        <v>1483.4236433462008</v>
      </c>
      <c r="V44" s="122">
        <f t="shared" si="18"/>
        <v>1531.1043194655772</v>
      </c>
      <c r="W44" s="122">
        <f t="shared" ref="W44:Y44" si="19">SUM(W45:W46)</f>
        <v>1290.6875384511191</v>
      </c>
      <c r="X44" s="122">
        <f t="shared" si="19"/>
        <v>1374.232719376791</v>
      </c>
      <c r="Y44" s="122">
        <f t="shared" si="19"/>
        <v>1062.8367052347533</v>
      </c>
      <c r="DA44" s="130" t="s">
        <v>2619</v>
      </c>
    </row>
    <row r="45" spans="1:105" ht="12" customHeight="1" x14ac:dyDescent="0.25">
      <c r="A45" s="97" t="s">
        <v>211</v>
      </c>
      <c r="B45" s="98">
        <v>2536.3636868732356</v>
      </c>
      <c r="C45" s="98">
        <v>2511.2949488768359</v>
      </c>
      <c r="D45" s="98">
        <v>2548.9680145796779</v>
      </c>
      <c r="E45" s="98">
        <v>2567.976353316054</v>
      </c>
      <c r="F45" s="98">
        <v>2199.1199267141778</v>
      </c>
      <c r="G45" s="98">
        <v>1793.0705040463208</v>
      </c>
      <c r="H45" s="98">
        <v>2045.5923654917804</v>
      </c>
      <c r="I45" s="98">
        <v>1825.6895158002953</v>
      </c>
      <c r="J45" s="98">
        <v>1491.6277610201848</v>
      </c>
      <c r="K45" s="98">
        <v>1636.648133180769</v>
      </c>
      <c r="L45" s="98">
        <v>1317.1213904105673</v>
      </c>
      <c r="M45" s="98">
        <v>1503.4263953476091</v>
      </c>
      <c r="N45" s="98">
        <v>1444.5237467363108</v>
      </c>
      <c r="O45" s="98">
        <v>1166.4981085093268</v>
      </c>
      <c r="P45" s="98">
        <v>1035.826255417797</v>
      </c>
      <c r="Q45" s="98">
        <v>1267.6819562549597</v>
      </c>
      <c r="R45" s="98">
        <v>1321.7245429841744</v>
      </c>
      <c r="S45" s="98">
        <v>1402.2914169550368</v>
      </c>
      <c r="T45" s="98">
        <v>1222.2602269942277</v>
      </c>
      <c r="U45" s="98">
        <v>1483.4236433462008</v>
      </c>
      <c r="V45" s="98">
        <v>1531.1043194655772</v>
      </c>
      <c r="W45" s="98">
        <v>1290.6875384511191</v>
      </c>
      <c r="X45" s="98">
        <v>1374.232719376791</v>
      </c>
      <c r="Y45" s="98">
        <v>1062.8367052347533</v>
      </c>
      <c r="DA45" s="63" t="s">
        <v>2620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2621</v>
      </c>
    </row>
    <row r="47" spans="1:105" ht="12.95" customHeight="1" x14ac:dyDescent="0.25">
      <c r="A47" s="121" t="s">
        <v>92</v>
      </c>
      <c r="B47" s="122">
        <f t="shared" ref="B47:Y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2622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2623</v>
      </c>
    </row>
    <row r="49" spans="1:105" ht="12" customHeight="1" x14ac:dyDescent="0.25">
      <c r="A49" s="121" t="s">
        <v>55</v>
      </c>
      <c r="B49" s="122">
        <v>53.906829625133426</v>
      </c>
      <c r="C49" s="122">
        <v>48.079228878655073</v>
      </c>
      <c r="D49" s="122">
        <v>52.245539564054361</v>
      </c>
      <c r="E49" s="122">
        <v>56.344972035426132</v>
      </c>
      <c r="F49" s="122">
        <v>56.34997236950106</v>
      </c>
      <c r="G49" s="122">
        <v>58.843704258714261</v>
      </c>
      <c r="H49" s="122">
        <v>68.931808220479098</v>
      </c>
      <c r="I49" s="122">
        <v>74.103562610553581</v>
      </c>
      <c r="J49" s="122">
        <v>68.992644024736819</v>
      </c>
      <c r="K49" s="122">
        <v>68.730940097815221</v>
      </c>
      <c r="L49" s="122">
        <v>67.280656899655469</v>
      </c>
      <c r="M49" s="122">
        <v>66.410261538451834</v>
      </c>
      <c r="N49" s="122">
        <v>65.588373789915224</v>
      </c>
      <c r="O49" s="122">
        <v>66.096335648337316</v>
      </c>
      <c r="P49" s="122">
        <v>68.063317675693</v>
      </c>
      <c r="Q49" s="122">
        <v>72.051443213255041</v>
      </c>
      <c r="R49" s="122">
        <v>77.550919939530814</v>
      </c>
      <c r="S49" s="122">
        <v>85.234103981799251</v>
      </c>
      <c r="T49" s="122">
        <v>95.982015256233694</v>
      </c>
      <c r="U49" s="122">
        <v>149.46345336425992</v>
      </c>
      <c r="V49" s="122">
        <v>153.93640845262331</v>
      </c>
      <c r="W49" s="122">
        <v>128.75019042418845</v>
      </c>
      <c r="X49" s="122">
        <v>129.14181520842135</v>
      </c>
      <c r="Y49" s="122">
        <v>102.51318985281183</v>
      </c>
      <c r="DA49" s="130" t="s">
        <v>2624</v>
      </c>
    </row>
    <row r="50" spans="1:105" ht="12" customHeight="1" x14ac:dyDescent="0.25">
      <c r="A50" s="97" t="s">
        <v>138</v>
      </c>
      <c r="B50" s="98">
        <v>1280.8847331848979</v>
      </c>
      <c r="C50" s="98">
        <v>1181.0076474968769</v>
      </c>
      <c r="D50" s="98">
        <v>1276.2552166627941</v>
      </c>
      <c r="E50" s="98">
        <v>1385.8635489493759</v>
      </c>
      <c r="F50" s="98">
        <v>1385.6194574660128</v>
      </c>
      <c r="G50" s="98">
        <v>1423.1410272184542</v>
      </c>
      <c r="H50" s="98">
        <v>1598.8870716851895</v>
      </c>
      <c r="I50" s="98">
        <v>1700.393373234414</v>
      </c>
      <c r="J50" s="98">
        <v>1630.4788179027778</v>
      </c>
      <c r="K50" s="98">
        <v>1619.0583601874105</v>
      </c>
      <c r="L50" s="98">
        <v>1582.6433152822024</v>
      </c>
      <c r="M50" s="98">
        <v>1498.8072279108637</v>
      </c>
      <c r="N50" s="98">
        <v>1392.4102294785903</v>
      </c>
      <c r="O50" s="98">
        <v>1477.2539139470273</v>
      </c>
      <c r="P50" s="98">
        <v>1621.615362256556</v>
      </c>
      <c r="Q50" s="98">
        <v>1412.0901327534102</v>
      </c>
      <c r="R50" s="98">
        <v>1349.2586746370453</v>
      </c>
      <c r="S50" s="98">
        <v>1331.2058695704636</v>
      </c>
      <c r="T50" s="98">
        <v>1175.6744163616479</v>
      </c>
      <c r="U50" s="98">
        <v>1499.5478973218355</v>
      </c>
      <c r="V50" s="98">
        <v>1422.0033392175774</v>
      </c>
      <c r="W50" s="98">
        <v>1149.8876208110091</v>
      </c>
      <c r="X50" s="98">
        <v>1204.2072111538619</v>
      </c>
      <c r="Y50" s="98">
        <v>1136.8601568815636</v>
      </c>
      <c r="DA50" s="63" t="s">
        <v>2625</v>
      </c>
    </row>
    <row r="51" spans="1:105" ht="12" customHeight="1" x14ac:dyDescent="0.25">
      <c r="A51" s="97" t="s">
        <v>137</v>
      </c>
      <c r="B51" s="98">
        <v>185.87038908847643</v>
      </c>
      <c r="C51" s="98">
        <v>153.4280873708995</v>
      </c>
      <c r="D51" s="98">
        <v>304.19630504860606</v>
      </c>
      <c r="E51" s="98">
        <v>410.94299478414695</v>
      </c>
      <c r="F51" s="98">
        <v>373.43552453365174</v>
      </c>
      <c r="G51" s="98">
        <v>450.56060178323946</v>
      </c>
      <c r="H51" s="98">
        <v>425.60977041042901</v>
      </c>
      <c r="I51" s="98">
        <v>366.00596599061743</v>
      </c>
      <c r="J51" s="98">
        <v>335.5468759687293</v>
      </c>
      <c r="K51" s="98">
        <v>332.22418780691106</v>
      </c>
      <c r="L51" s="98">
        <v>286.42602225530874</v>
      </c>
      <c r="M51" s="98">
        <v>265.82282128847436</v>
      </c>
      <c r="N51" s="98">
        <v>169.44033498219028</v>
      </c>
      <c r="O51" s="98">
        <v>120.86969503263073</v>
      </c>
      <c r="P51" s="98">
        <v>31.982321634572763</v>
      </c>
      <c r="Q51" s="98">
        <v>234.98028073272533</v>
      </c>
      <c r="R51" s="98">
        <v>307.50071572547387</v>
      </c>
      <c r="S51" s="98">
        <v>425.24951129982401</v>
      </c>
      <c r="T51" s="98">
        <v>257.11753421921975</v>
      </c>
      <c r="U51" s="98">
        <v>192.18742729350595</v>
      </c>
      <c r="V51" s="98">
        <v>216.92736675928597</v>
      </c>
      <c r="W51" s="98">
        <v>98.381500324654965</v>
      </c>
      <c r="X51" s="98">
        <v>89.834233363031174</v>
      </c>
      <c r="Y51" s="98">
        <v>53.264802835779392</v>
      </c>
      <c r="DA51" s="63" t="s">
        <v>2626</v>
      </c>
    </row>
    <row r="52" spans="1:105" ht="12" customHeight="1" x14ac:dyDescent="0.25">
      <c r="A52" s="100" t="s">
        <v>211</v>
      </c>
      <c r="B52" s="101">
        <v>185.87038908847643</v>
      </c>
      <c r="C52" s="101">
        <v>153.4280873708995</v>
      </c>
      <c r="D52" s="101">
        <v>304.19630504860606</v>
      </c>
      <c r="E52" s="101">
        <v>410.94299478414695</v>
      </c>
      <c r="F52" s="101">
        <v>373.43552453365174</v>
      </c>
      <c r="G52" s="101">
        <v>450.56060178323946</v>
      </c>
      <c r="H52" s="101">
        <v>425.60977041042901</v>
      </c>
      <c r="I52" s="101">
        <v>366.00596599061743</v>
      </c>
      <c r="J52" s="101">
        <v>335.5468759687293</v>
      </c>
      <c r="K52" s="101">
        <v>332.22418780691106</v>
      </c>
      <c r="L52" s="101">
        <v>286.42602225530874</v>
      </c>
      <c r="M52" s="101">
        <v>265.82282128847436</v>
      </c>
      <c r="N52" s="101">
        <v>169.44033498219028</v>
      </c>
      <c r="O52" s="101">
        <v>120.86969503263073</v>
      </c>
      <c r="P52" s="101">
        <v>31.982321634572763</v>
      </c>
      <c r="Q52" s="101">
        <v>234.98028073272533</v>
      </c>
      <c r="R52" s="101">
        <v>307.50071572547387</v>
      </c>
      <c r="S52" s="101">
        <v>425.24951129982401</v>
      </c>
      <c r="T52" s="101">
        <v>257.11753421921975</v>
      </c>
      <c r="U52" s="101">
        <v>192.18742729350595</v>
      </c>
      <c r="V52" s="101">
        <v>216.92736675928597</v>
      </c>
      <c r="W52" s="101">
        <v>98.381500324654965</v>
      </c>
      <c r="X52" s="101">
        <v>89.834233363031174</v>
      </c>
      <c r="Y52" s="101">
        <v>53.264802835779392</v>
      </c>
      <c r="DA52" s="131" t="s">
        <v>2627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2628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2629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2630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2631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2632</v>
      </c>
    </row>
    <row r="58" spans="1:105" ht="12" customHeight="1" x14ac:dyDescent="0.25">
      <c r="A58" s="121" t="s">
        <v>54</v>
      </c>
      <c r="B58" s="122">
        <v>202.1537293734944</v>
      </c>
      <c r="C58" s="122">
        <v>197.58212618888234</v>
      </c>
      <c r="D58" s="122">
        <v>192.73146547505686</v>
      </c>
      <c r="E58" s="122">
        <v>196.34243014996261</v>
      </c>
      <c r="F58" s="122">
        <v>194.98853538594483</v>
      </c>
      <c r="G58" s="122">
        <v>183.70105840063144</v>
      </c>
      <c r="H58" s="122">
        <v>165.1017786629985</v>
      </c>
      <c r="I58" s="122">
        <v>168.29239889058323</v>
      </c>
      <c r="J58" s="122">
        <v>155.12187254344232</v>
      </c>
      <c r="K58" s="122">
        <v>151.67790933225925</v>
      </c>
      <c r="L58" s="122">
        <v>147.73157663381434</v>
      </c>
      <c r="M58" s="122">
        <v>151.77064768290452</v>
      </c>
      <c r="N58" s="122">
        <v>145.77469428651824</v>
      </c>
      <c r="O58" s="122">
        <v>142.9699274921438</v>
      </c>
      <c r="P58" s="122">
        <v>138.20509072192758</v>
      </c>
      <c r="Q58" s="122">
        <v>138.80113968105627</v>
      </c>
      <c r="R58" s="122">
        <v>137.08173469245654</v>
      </c>
      <c r="S58" s="122">
        <v>137.50141890723819</v>
      </c>
      <c r="T58" s="122">
        <v>136.73396819210507</v>
      </c>
      <c r="U58" s="122">
        <v>145.96808828587618</v>
      </c>
      <c r="V58" s="122">
        <v>133.12669391186469</v>
      </c>
      <c r="W58" s="122">
        <v>136.19940058377566</v>
      </c>
      <c r="X58" s="122">
        <v>130.92835771650687</v>
      </c>
      <c r="Y58" s="122">
        <v>132.55514896799761</v>
      </c>
      <c r="DA58" s="130" t="s">
        <v>2633</v>
      </c>
    </row>
    <row r="59" spans="1:105" ht="12" customHeight="1" x14ac:dyDescent="0.25">
      <c r="A59" s="97" t="s">
        <v>50</v>
      </c>
      <c r="B59" s="98">
        <v>282.52748233418578</v>
      </c>
      <c r="C59" s="98">
        <v>287.04615121867323</v>
      </c>
      <c r="D59" s="98">
        <v>287.84305782070004</v>
      </c>
      <c r="E59" s="98">
        <v>299.30058150265256</v>
      </c>
      <c r="F59" s="98">
        <v>305.48020712800906</v>
      </c>
      <c r="G59" s="98">
        <v>293.02898846015756</v>
      </c>
      <c r="H59" s="98">
        <v>262.92839992071436</v>
      </c>
      <c r="I59" s="98">
        <v>265.80585426701833</v>
      </c>
      <c r="J59" s="98">
        <v>240.75237272853676</v>
      </c>
      <c r="K59" s="98">
        <v>237.32546708363645</v>
      </c>
      <c r="L59" s="98">
        <v>231.47009607379306</v>
      </c>
      <c r="M59" s="98">
        <v>237.42556760947019</v>
      </c>
      <c r="N59" s="98">
        <v>225.61618248255101</v>
      </c>
      <c r="O59" s="98">
        <v>228.09516138862668</v>
      </c>
      <c r="P59" s="98">
        <v>230.20127539992359</v>
      </c>
      <c r="Q59" s="98">
        <v>235.65593980405157</v>
      </c>
      <c r="R59" s="98">
        <v>237.50870021740431</v>
      </c>
      <c r="S59" s="98">
        <v>241.98028569622107</v>
      </c>
      <c r="T59" s="98">
        <v>247.42142047286009</v>
      </c>
      <c r="U59" s="98">
        <v>267.50057423708773</v>
      </c>
      <c r="V59" s="98">
        <v>247.71652955970083</v>
      </c>
      <c r="W59" s="98">
        <v>252.22715045809827</v>
      </c>
      <c r="X59" s="98">
        <v>232.43556502500218</v>
      </c>
      <c r="Y59" s="98">
        <v>221.27661640642617</v>
      </c>
      <c r="DA59" s="63" t="s">
        <v>2634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2635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0</v>
      </c>
      <c r="C62" s="117">
        <f t="shared" si="21"/>
        <v>0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0</v>
      </c>
      <c r="I62" s="117">
        <f t="shared" si="21"/>
        <v>0</v>
      </c>
      <c r="J62" s="117">
        <f t="shared" si="21"/>
        <v>0</v>
      </c>
      <c r="K62" s="117">
        <f t="shared" si="21"/>
        <v>0</v>
      </c>
      <c r="L62" s="117">
        <f t="shared" si="21"/>
        <v>0</v>
      </c>
      <c r="M62" s="117">
        <f t="shared" si="21"/>
        <v>0</v>
      </c>
      <c r="N62" s="117">
        <f t="shared" si="21"/>
        <v>0</v>
      </c>
      <c r="O62" s="117">
        <f t="shared" si="21"/>
        <v>0</v>
      </c>
      <c r="P62" s="117">
        <f t="shared" si="21"/>
        <v>0</v>
      </c>
      <c r="Q62" s="117">
        <f t="shared" si="21"/>
        <v>0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0</v>
      </c>
      <c r="W62" s="117">
        <f t="shared" ref="W62:Y62" si="23">W63+W66+W68+W77</f>
        <v>0</v>
      </c>
      <c r="X62" s="117">
        <f t="shared" si="23"/>
        <v>0</v>
      </c>
      <c r="Y62" s="117">
        <f t="shared" si="23"/>
        <v>0</v>
      </c>
      <c r="DA62" s="129" t="s">
        <v>2636</v>
      </c>
    </row>
    <row r="63" spans="1:105" ht="12.95" customHeight="1" x14ac:dyDescent="0.25">
      <c r="A63" s="121" t="s">
        <v>57</v>
      </c>
      <c r="B63" s="122">
        <f t="shared" ref="B63:Q63" si="24">SUM(B64:B65)</f>
        <v>0</v>
      </c>
      <c r="C63" s="122">
        <f t="shared" si="24"/>
        <v>0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0</v>
      </c>
      <c r="I63" s="122">
        <f t="shared" si="24"/>
        <v>0</v>
      </c>
      <c r="J63" s="122">
        <f t="shared" si="24"/>
        <v>0</v>
      </c>
      <c r="K63" s="122">
        <f t="shared" si="24"/>
        <v>0</v>
      </c>
      <c r="L63" s="122">
        <f t="shared" si="24"/>
        <v>0</v>
      </c>
      <c r="M63" s="122">
        <f t="shared" si="24"/>
        <v>0</v>
      </c>
      <c r="N63" s="122">
        <f t="shared" si="24"/>
        <v>0</v>
      </c>
      <c r="O63" s="122">
        <f t="shared" si="24"/>
        <v>0</v>
      </c>
      <c r="P63" s="122">
        <f t="shared" si="24"/>
        <v>0</v>
      </c>
      <c r="Q63" s="122">
        <f t="shared" si="24"/>
        <v>0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0</v>
      </c>
      <c r="W63" s="122">
        <f t="shared" ref="W63:Y63" si="26">SUM(W64:W65)</f>
        <v>0</v>
      </c>
      <c r="X63" s="122">
        <f t="shared" si="26"/>
        <v>0</v>
      </c>
      <c r="Y63" s="122">
        <f t="shared" si="26"/>
        <v>0</v>
      </c>
      <c r="DA63" s="130" t="s">
        <v>2637</v>
      </c>
    </row>
    <row r="64" spans="1:105" ht="12" customHeight="1" x14ac:dyDescent="0.25">
      <c r="A64" s="97" t="s">
        <v>212</v>
      </c>
      <c r="B64" s="98">
        <v>0</v>
      </c>
      <c r="C64" s="98">
        <v>0</v>
      </c>
      <c r="D64" s="98">
        <v>0</v>
      </c>
      <c r="E64" s="98">
        <v>0</v>
      </c>
      <c r="F64" s="98">
        <v>0</v>
      </c>
      <c r="G64" s="98">
        <v>0</v>
      </c>
      <c r="H64" s="98">
        <v>0</v>
      </c>
      <c r="I64" s="98">
        <v>0</v>
      </c>
      <c r="J64" s="98">
        <v>0</v>
      </c>
      <c r="K64" s="98">
        <v>0</v>
      </c>
      <c r="L64" s="98">
        <v>0</v>
      </c>
      <c r="M64" s="98">
        <v>0</v>
      </c>
      <c r="N64" s="98">
        <v>0</v>
      </c>
      <c r="O64" s="98">
        <v>0</v>
      </c>
      <c r="P64" s="98">
        <v>0</v>
      </c>
      <c r="Q64" s="98">
        <v>0</v>
      </c>
      <c r="R64" s="98">
        <v>0</v>
      </c>
      <c r="S64" s="98">
        <v>0</v>
      </c>
      <c r="T64" s="98">
        <v>0</v>
      </c>
      <c r="U64" s="98">
        <v>0</v>
      </c>
      <c r="V64" s="98">
        <v>0</v>
      </c>
      <c r="W64" s="98">
        <v>0</v>
      </c>
      <c r="X64" s="98">
        <v>0</v>
      </c>
      <c r="Y64" s="98">
        <v>0</v>
      </c>
      <c r="DA64" s="63" t="s">
        <v>2638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2639</v>
      </c>
    </row>
    <row r="66" spans="1:105" ht="12.95" customHeight="1" x14ac:dyDescent="0.25">
      <c r="A66" s="121" t="s">
        <v>92</v>
      </c>
      <c r="B66" s="122">
        <f t="shared" ref="B66:Y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2640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2641</v>
      </c>
    </row>
    <row r="68" spans="1:105" ht="12" customHeight="1" x14ac:dyDescent="0.25">
      <c r="A68" s="121" t="s">
        <v>55</v>
      </c>
      <c r="B68" s="122">
        <v>0</v>
      </c>
      <c r="C68" s="122">
        <v>0</v>
      </c>
      <c r="D68" s="122">
        <v>0</v>
      </c>
      <c r="E68" s="122">
        <v>0</v>
      </c>
      <c r="F68" s="122">
        <v>0</v>
      </c>
      <c r="G68" s="122">
        <v>0</v>
      </c>
      <c r="H68" s="122">
        <v>0</v>
      </c>
      <c r="I68" s="122">
        <v>0</v>
      </c>
      <c r="J68" s="122">
        <v>0</v>
      </c>
      <c r="K68" s="122">
        <v>0</v>
      </c>
      <c r="L68" s="122">
        <v>0</v>
      </c>
      <c r="M68" s="122">
        <v>0</v>
      </c>
      <c r="N68" s="122">
        <v>0</v>
      </c>
      <c r="O68" s="122">
        <v>0</v>
      </c>
      <c r="P68" s="122">
        <v>0</v>
      </c>
      <c r="Q68" s="122">
        <v>0</v>
      </c>
      <c r="R68" s="122">
        <v>0</v>
      </c>
      <c r="S68" s="122">
        <v>0</v>
      </c>
      <c r="T68" s="122">
        <v>0</v>
      </c>
      <c r="U68" s="122">
        <v>0</v>
      </c>
      <c r="V68" s="122">
        <v>0</v>
      </c>
      <c r="W68" s="122">
        <v>0</v>
      </c>
      <c r="X68" s="122">
        <v>0</v>
      </c>
      <c r="Y68" s="122">
        <v>0</v>
      </c>
      <c r="DA68" s="130" t="s">
        <v>2642</v>
      </c>
    </row>
    <row r="69" spans="1:105" ht="12" customHeight="1" x14ac:dyDescent="0.25">
      <c r="A69" s="97" t="s">
        <v>134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X69" s="98">
        <v>0</v>
      </c>
      <c r="Y69" s="98">
        <v>0</v>
      </c>
      <c r="DA69" s="63" t="s">
        <v>2643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2644</v>
      </c>
    </row>
    <row r="71" spans="1:105" ht="12" customHeight="1" x14ac:dyDescent="0.25">
      <c r="A71" s="100" t="s">
        <v>212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X71" s="101">
        <v>0</v>
      </c>
      <c r="Y71" s="101">
        <v>0</v>
      </c>
      <c r="DA71" s="131" t="s">
        <v>2645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2646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2647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2648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2649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2650</v>
      </c>
    </row>
    <row r="77" spans="1:105" ht="12" customHeight="1" x14ac:dyDescent="0.25">
      <c r="A77" s="121" t="s">
        <v>54</v>
      </c>
      <c r="B77" s="122">
        <v>0</v>
      </c>
      <c r="C77" s="122">
        <v>0</v>
      </c>
      <c r="D77" s="122">
        <v>0</v>
      </c>
      <c r="E77" s="122">
        <v>0</v>
      </c>
      <c r="F77" s="122">
        <v>0</v>
      </c>
      <c r="G77" s="122">
        <v>0</v>
      </c>
      <c r="H77" s="122">
        <v>0</v>
      </c>
      <c r="I77" s="122">
        <v>0</v>
      </c>
      <c r="J77" s="122">
        <v>0</v>
      </c>
      <c r="K77" s="122">
        <v>0</v>
      </c>
      <c r="L77" s="122">
        <v>0</v>
      </c>
      <c r="M77" s="122">
        <v>0</v>
      </c>
      <c r="N77" s="122">
        <v>0</v>
      </c>
      <c r="O77" s="122">
        <v>0</v>
      </c>
      <c r="P77" s="122">
        <v>0</v>
      </c>
      <c r="Q77" s="122">
        <v>0</v>
      </c>
      <c r="R77" s="122">
        <v>0</v>
      </c>
      <c r="S77" s="122">
        <v>0</v>
      </c>
      <c r="T77" s="122">
        <v>0</v>
      </c>
      <c r="U77" s="122">
        <v>0</v>
      </c>
      <c r="V77" s="122">
        <v>0</v>
      </c>
      <c r="W77" s="122">
        <v>0</v>
      </c>
      <c r="X77" s="122">
        <v>0</v>
      </c>
      <c r="Y77" s="122">
        <v>0</v>
      </c>
      <c r="DA77" s="130" t="s">
        <v>2651</v>
      </c>
    </row>
    <row r="78" spans="1:105" ht="12" customHeight="1" x14ac:dyDescent="0.25">
      <c r="A78" s="97" t="s">
        <v>189</v>
      </c>
      <c r="B78" s="98">
        <v>0</v>
      </c>
      <c r="C78" s="98">
        <v>0</v>
      </c>
      <c r="D78" s="98">
        <v>0</v>
      </c>
      <c r="E78" s="98">
        <v>0</v>
      </c>
      <c r="F78" s="98">
        <v>0</v>
      </c>
      <c r="G78" s="98">
        <v>0</v>
      </c>
      <c r="H78" s="98">
        <v>0</v>
      </c>
      <c r="I78" s="98">
        <v>0</v>
      </c>
      <c r="J78" s="98">
        <v>0</v>
      </c>
      <c r="K78" s="98">
        <v>0</v>
      </c>
      <c r="L78" s="98">
        <v>0</v>
      </c>
      <c r="M78" s="98">
        <v>0</v>
      </c>
      <c r="N78" s="98">
        <v>0</v>
      </c>
      <c r="O78" s="98">
        <v>0</v>
      </c>
      <c r="P78" s="98">
        <v>0</v>
      </c>
      <c r="Q78" s="98">
        <v>0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X78" s="98">
        <v>0</v>
      </c>
      <c r="Y78" s="98">
        <v>0</v>
      </c>
      <c r="DA78" s="63" t="s">
        <v>2652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2653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276.09981962611857</v>
      </c>
      <c r="C81" s="117">
        <f t="shared" si="28"/>
        <v>265.30082996204118</v>
      </c>
      <c r="D81" s="117">
        <f t="shared" si="28"/>
        <v>256.13188097809581</v>
      </c>
      <c r="E81" s="117">
        <f t="shared" si="28"/>
        <v>256.31036491183187</v>
      </c>
      <c r="F81" s="117">
        <f t="shared" si="28"/>
        <v>247.34536115375076</v>
      </c>
      <c r="G81" s="117">
        <f t="shared" si="28"/>
        <v>238.43523431092677</v>
      </c>
      <c r="H81" s="117">
        <f t="shared" si="28"/>
        <v>230.74472552340495</v>
      </c>
      <c r="I81" s="117">
        <f t="shared" si="28"/>
        <v>229.34321233186887</v>
      </c>
      <c r="J81" s="117">
        <f t="shared" si="28"/>
        <v>211.17867218371271</v>
      </c>
      <c r="K81" s="117">
        <f t="shared" si="28"/>
        <v>203.2798371786952</v>
      </c>
      <c r="L81" s="117">
        <f t="shared" si="28"/>
        <v>197.14740892754543</v>
      </c>
      <c r="M81" s="117">
        <f t="shared" si="28"/>
        <v>198.29038025471763</v>
      </c>
      <c r="N81" s="117">
        <f t="shared" si="28"/>
        <v>189.35077425313597</v>
      </c>
      <c r="O81" s="117">
        <f t="shared" si="28"/>
        <v>181.07741459789767</v>
      </c>
      <c r="P81" s="117">
        <f t="shared" si="28"/>
        <v>173.16196013862429</v>
      </c>
      <c r="Q81" s="117">
        <f t="shared" si="28"/>
        <v>172.56652700879107</v>
      </c>
      <c r="R81" s="117">
        <f t="shared" ref="R81:V81" si="29">R82+R85+R87+R100</f>
        <v>169.70169598452023</v>
      </c>
      <c r="S81" s="117">
        <f t="shared" si="29"/>
        <v>168.55211471390342</v>
      </c>
      <c r="T81" s="117">
        <f t="shared" si="29"/>
        <v>165.62755685860853</v>
      </c>
      <c r="U81" s="117">
        <f t="shared" si="29"/>
        <v>174.10742972615532</v>
      </c>
      <c r="V81" s="117">
        <f t="shared" si="29"/>
        <v>160.447059818225</v>
      </c>
      <c r="W81" s="117">
        <f t="shared" ref="W81:Y81" si="30">W82+W85+W87+W100</f>
        <v>168.78373749212534</v>
      </c>
      <c r="X81" s="117">
        <f t="shared" si="30"/>
        <v>163.46803138632526</v>
      </c>
      <c r="Y81" s="117">
        <f t="shared" si="30"/>
        <v>160.69546774299741</v>
      </c>
      <c r="DA81" s="129" t="s">
        <v>2654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2655</v>
      </c>
    </row>
    <row r="83" spans="1:105" ht="12" customHeight="1" x14ac:dyDescent="0.25">
      <c r="A83" s="97" t="s">
        <v>199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2656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2657</v>
      </c>
    </row>
    <row r="85" spans="1:105" ht="12.95" customHeight="1" x14ac:dyDescent="0.25">
      <c r="A85" s="121" t="s">
        <v>92</v>
      </c>
      <c r="B85" s="122">
        <f t="shared" ref="B85:Y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2658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2659</v>
      </c>
    </row>
    <row r="87" spans="1:105" ht="12" customHeight="1" x14ac:dyDescent="0.25">
      <c r="A87" s="121" t="s">
        <v>55</v>
      </c>
      <c r="B87" s="122">
        <v>73.931189152961338</v>
      </c>
      <c r="C87" s="122">
        <v>69.174453383971539</v>
      </c>
      <c r="D87" s="122">
        <v>66.524061239575715</v>
      </c>
      <c r="E87" s="122">
        <v>63.450686546767535</v>
      </c>
      <c r="F87" s="122">
        <v>56.425423267722856</v>
      </c>
      <c r="G87" s="122">
        <v>56.645881078575016</v>
      </c>
      <c r="H87" s="122">
        <v>63.590641249023903</v>
      </c>
      <c r="I87" s="122">
        <v>56.521564194225178</v>
      </c>
      <c r="J87" s="122">
        <v>52.487008673160503</v>
      </c>
      <c r="K87" s="122">
        <v>50.624623528782855</v>
      </c>
      <c r="L87" s="122">
        <v>48.66882531659305</v>
      </c>
      <c r="M87" s="122">
        <v>45.968948462130648</v>
      </c>
      <c r="N87" s="122">
        <v>43.093276967516637</v>
      </c>
      <c r="O87" s="122">
        <v>39.337847392794963</v>
      </c>
      <c r="P87" s="122">
        <v>38.085289375024665</v>
      </c>
      <c r="Q87" s="122">
        <v>37.525129116474588</v>
      </c>
      <c r="R87" s="122">
        <v>36.418701910533635</v>
      </c>
      <c r="S87" s="122">
        <v>34.764440827393372</v>
      </c>
      <c r="T87" s="122">
        <v>31.814624163708533</v>
      </c>
      <c r="U87" s="122">
        <v>29.411527496470473</v>
      </c>
      <c r="V87" s="122">
        <v>27.015568603510438</v>
      </c>
      <c r="W87" s="122">
        <v>32.402503036945333</v>
      </c>
      <c r="X87" s="122">
        <v>32.942574426980542</v>
      </c>
      <c r="Y87" s="122">
        <v>27.958147070939077</v>
      </c>
      <c r="DA87" s="130" t="s">
        <v>2660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2661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2662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2663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2664</v>
      </c>
    </row>
    <row r="92" spans="1:105" ht="12" customHeight="1" x14ac:dyDescent="0.25">
      <c r="A92" s="106" t="s">
        <v>124</v>
      </c>
      <c r="B92" s="101">
        <v>1063.4208014625772</v>
      </c>
      <c r="C92" s="101">
        <v>1031.9496407607403</v>
      </c>
      <c r="D92" s="101">
        <v>1095.0705270114952</v>
      </c>
      <c r="E92" s="101">
        <v>1147.6781213651873</v>
      </c>
      <c r="F92" s="101">
        <v>1166.5070556574456</v>
      </c>
      <c r="G92" s="101">
        <v>1259.7710125500114</v>
      </c>
      <c r="H92" s="101">
        <v>1263.1499301774672</v>
      </c>
      <c r="I92" s="101">
        <v>1301.0578735094537</v>
      </c>
      <c r="J92" s="101">
        <v>1341.2202440931126</v>
      </c>
      <c r="K92" s="101">
        <v>1340.1009912673178</v>
      </c>
      <c r="L92" s="101">
        <v>1303.6847005567263</v>
      </c>
      <c r="M92" s="101">
        <v>1248.2190740097665</v>
      </c>
      <c r="N92" s="101">
        <v>1158.3798444922006</v>
      </c>
      <c r="O92" s="101">
        <v>1201.1453441364354</v>
      </c>
      <c r="P92" s="101">
        <v>1200.1832513005206</v>
      </c>
      <c r="Q92" s="101">
        <v>1120.4565630933857</v>
      </c>
      <c r="R92" s="101">
        <v>1079.3512863435931</v>
      </c>
      <c r="S92" s="101">
        <v>1061.4534166779126</v>
      </c>
      <c r="T92" s="101">
        <v>1027.0404105262191</v>
      </c>
      <c r="U92" s="101">
        <v>969.53527403533826</v>
      </c>
      <c r="V92" s="101">
        <v>857.06240491001847</v>
      </c>
      <c r="W92" s="101">
        <v>960.23418700261766</v>
      </c>
      <c r="X92" s="101">
        <v>941.54394805447623</v>
      </c>
      <c r="Y92" s="101">
        <v>847.96770804368953</v>
      </c>
      <c r="DA92" s="131" t="s">
        <v>2665</v>
      </c>
    </row>
    <row r="93" spans="1:105" ht="12" customHeight="1" x14ac:dyDescent="0.25">
      <c r="A93" s="107" t="s">
        <v>123</v>
      </c>
      <c r="B93" s="104">
        <v>149.68758801007868</v>
      </c>
      <c r="C93" s="104">
        <v>139.84092926934775</v>
      </c>
      <c r="D93" s="104">
        <v>258.4387220242545</v>
      </c>
      <c r="E93" s="104">
        <v>331.25737655424945</v>
      </c>
      <c r="F93" s="104">
        <v>295.20062167602651</v>
      </c>
      <c r="G93" s="104">
        <v>370.36087060432521</v>
      </c>
      <c r="H93" s="104">
        <v>322.64931602648483</v>
      </c>
      <c r="I93" s="104">
        <v>262.34648105083716</v>
      </c>
      <c r="J93" s="104">
        <v>272.91178315921167</v>
      </c>
      <c r="K93" s="104">
        <v>272.6264874832334</v>
      </c>
      <c r="L93" s="104">
        <v>230.47667320818587</v>
      </c>
      <c r="M93" s="104">
        <v>220.01695082027209</v>
      </c>
      <c r="N93" s="104">
        <v>134.44487289685262</v>
      </c>
      <c r="O93" s="104">
        <v>88.607517176612205</v>
      </c>
      <c r="P93" s="104">
        <v>90.830688451790081</v>
      </c>
      <c r="Q93" s="104">
        <v>266.24484141313729</v>
      </c>
      <c r="R93" s="104">
        <v>316.1503819228019</v>
      </c>
      <c r="S93" s="104">
        <v>391.87069934523043</v>
      </c>
      <c r="T93" s="104">
        <v>259.2913267848445</v>
      </c>
      <c r="U93" s="104">
        <v>88.278726466337972</v>
      </c>
      <c r="V93" s="104">
        <v>34.136853893329871</v>
      </c>
      <c r="W93" s="104">
        <v>77.45130128436827</v>
      </c>
      <c r="X93" s="104">
        <v>67.658490722824169</v>
      </c>
      <c r="Y93" s="104">
        <v>35.433941667604493</v>
      </c>
      <c r="DA93" s="132" t="s">
        <v>2666</v>
      </c>
    </row>
    <row r="94" spans="1:105" ht="12" customHeight="1" x14ac:dyDescent="0.25">
      <c r="A94" s="108" t="s">
        <v>50</v>
      </c>
      <c r="B94" s="98">
        <v>149.68758801007868</v>
      </c>
      <c r="C94" s="98">
        <v>139.84092926934775</v>
      </c>
      <c r="D94" s="98">
        <v>258.4387220242545</v>
      </c>
      <c r="E94" s="98">
        <v>331.25737655424945</v>
      </c>
      <c r="F94" s="98">
        <v>295.20062167602651</v>
      </c>
      <c r="G94" s="98">
        <v>370.36087060432521</v>
      </c>
      <c r="H94" s="98">
        <v>322.64931602648483</v>
      </c>
      <c r="I94" s="98">
        <v>262.34648105083716</v>
      </c>
      <c r="J94" s="98">
        <v>272.91178315921167</v>
      </c>
      <c r="K94" s="98">
        <v>272.6264874832334</v>
      </c>
      <c r="L94" s="98">
        <v>230.47667320818587</v>
      </c>
      <c r="M94" s="98">
        <v>220.01695082027209</v>
      </c>
      <c r="N94" s="98">
        <v>134.44487289685262</v>
      </c>
      <c r="O94" s="98">
        <v>88.607517176612205</v>
      </c>
      <c r="P94" s="98">
        <v>90.830688451790081</v>
      </c>
      <c r="Q94" s="98">
        <v>266.24484141313729</v>
      </c>
      <c r="R94" s="98">
        <v>316.1503819228019</v>
      </c>
      <c r="S94" s="98">
        <v>391.87069934523043</v>
      </c>
      <c r="T94" s="98">
        <v>259.2913267848445</v>
      </c>
      <c r="U94" s="98">
        <v>88.278726466337972</v>
      </c>
      <c r="V94" s="98">
        <v>34.136853893329871</v>
      </c>
      <c r="W94" s="98">
        <v>77.45130128436827</v>
      </c>
      <c r="X94" s="98">
        <v>67.658490722824169</v>
      </c>
      <c r="Y94" s="98">
        <v>35.433941667604493</v>
      </c>
      <c r="DA94" s="63" t="s">
        <v>2667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2668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2669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2670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2671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2672</v>
      </c>
    </row>
    <row r="100" spans="1:105" ht="12" customHeight="1" x14ac:dyDescent="0.25">
      <c r="A100" s="121" t="s">
        <v>54</v>
      </c>
      <c r="B100" s="122">
        <v>202.16863047315726</v>
      </c>
      <c r="C100" s="122">
        <v>196.12637657806965</v>
      </c>
      <c r="D100" s="122">
        <v>189.60781973852008</v>
      </c>
      <c r="E100" s="122">
        <v>192.85967836506433</v>
      </c>
      <c r="F100" s="122">
        <v>190.9199378860279</v>
      </c>
      <c r="G100" s="122">
        <v>181.78935323235177</v>
      </c>
      <c r="H100" s="122">
        <v>167.15408427438103</v>
      </c>
      <c r="I100" s="122">
        <v>172.82164813764371</v>
      </c>
      <c r="J100" s="122">
        <v>158.69166351055219</v>
      </c>
      <c r="K100" s="122">
        <v>152.65521364991235</v>
      </c>
      <c r="L100" s="122">
        <v>148.47858361095237</v>
      </c>
      <c r="M100" s="122">
        <v>152.32143179258699</v>
      </c>
      <c r="N100" s="122">
        <v>146.25749728561934</v>
      </c>
      <c r="O100" s="122">
        <v>141.7395672051027</v>
      </c>
      <c r="P100" s="122">
        <v>135.07667076359962</v>
      </c>
      <c r="Q100" s="122">
        <v>135.0413978923165</v>
      </c>
      <c r="R100" s="122">
        <v>133.2829940739866</v>
      </c>
      <c r="S100" s="122">
        <v>133.78767388651005</v>
      </c>
      <c r="T100" s="122">
        <v>133.81293269489998</v>
      </c>
      <c r="U100" s="122">
        <v>144.69590222968483</v>
      </c>
      <c r="V100" s="122">
        <v>133.43149121471455</v>
      </c>
      <c r="W100" s="122">
        <v>136.38123445517999</v>
      </c>
      <c r="X100" s="122">
        <v>130.52545695934472</v>
      </c>
      <c r="Y100" s="122">
        <v>132.73732067205833</v>
      </c>
      <c r="DA100" s="130" t="s">
        <v>2673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2674</v>
      </c>
    </row>
    <row r="102" spans="1:105" ht="12" customHeight="1" x14ac:dyDescent="0.25">
      <c r="A102" s="97" t="s">
        <v>50</v>
      </c>
      <c r="B102" s="98">
        <v>282.52748233418578</v>
      </c>
      <c r="C102" s="98">
        <v>286.96513974292009</v>
      </c>
      <c r="D102" s="98">
        <v>287.58112718112199</v>
      </c>
      <c r="E102" s="98">
        <v>298.87101591483002</v>
      </c>
      <c r="F102" s="98">
        <v>304.88723248991442</v>
      </c>
      <c r="G102" s="98">
        <v>292.46775324354235</v>
      </c>
      <c r="H102" s="98">
        <v>262.61724775844618</v>
      </c>
      <c r="I102" s="98">
        <v>265.52952034448168</v>
      </c>
      <c r="J102" s="98">
        <v>240.48673843449842</v>
      </c>
      <c r="K102" s="98">
        <v>237.11689865489853</v>
      </c>
      <c r="L102" s="98">
        <v>231.37540834028277</v>
      </c>
      <c r="M102" s="98">
        <v>237.39178792139609</v>
      </c>
      <c r="N102" s="98">
        <v>225.61732621903994</v>
      </c>
      <c r="O102" s="98">
        <v>228.10324215207035</v>
      </c>
      <c r="P102" s="98">
        <v>230.18230935215752</v>
      </c>
      <c r="Q102" s="98">
        <v>235.48216906906032</v>
      </c>
      <c r="R102" s="98">
        <v>237.08202399554384</v>
      </c>
      <c r="S102" s="98">
        <v>241.25870108832427</v>
      </c>
      <c r="T102" s="98">
        <v>246.59870046989414</v>
      </c>
      <c r="U102" s="98">
        <v>267.15029938940478</v>
      </c>
      <c r="V102" s="98">
        <v>247.9749381544477</v>
      </c>
      <c r="W102" s="98">
        <v>252.80976576144491</v>
      </c>
      <c r="X102" s="98">
        <v>233.0200779366136</v>
      </c>
      <c r="Y102" s="98">
        <v>221.56447873607843</v>
      </c>
      <c r="DA102" s="63" t="s">
        <v>2675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2676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2677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2678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2679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2680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2681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2682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2683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2684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2685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2686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2687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2688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2689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2690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2691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2692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2693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2694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0</v>
      </c>
      <c r="DA124" s="129" t="s">
        <v>2695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2696</v>
      </c>
    </row>
    <row r="126" spans="1:105" ht="12" customHeight="1" x14ac:dyDescent="0.25">
      <c r="A126" s="97" t="s">
        <v>198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2697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2698</v>
      </c>
    </row>
    <row r="128" spans="1:105" ht="12.95" customHeight="1" x14ac:dyDescent="0.25">
      <c r="A128" s="121" t="s">
        <v>92</v>
      </c>
      <c r="B128" s="122">
        <f t="shared" ref="B128:Y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2699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2700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2701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2702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2703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2704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2705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2706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2707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2708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2709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X139" s="122">
        <v>0</v>
      </c>
      <c r="Y139" s="122">
        <v>0</v>
      </c>
      <c r="DA139" s="130" t="s">
        <v>2710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2711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2712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279.22285224881642</v>
      </c>
      <c r="C143" s="117">
        <f t="shared" si="49"/>
        <v>268.29965037068439</v>
      </c>
      <c r="D143" s="117">
        <f t="shared" si="49"/>
        <v>249.33923134064881</v>
      </c>
      <c r="E143" s="117">
        <f t="shared" si="49"/>
        <v>248.72429322203791</v>
      </c>
      <c r="F143" s="117">
        <f t="shared" si="49"/>
        <v>242.92430493186853</v>
      </c>
      <c r="G143" s="117">
        <f t="shared" si="49"/>
        <v>236.2996596768524</v>
      </c>
      <c r="H143" s="117">
        <f t="shared" si="49"/>
        <v>231.05765041933313</v>
      </c>
      <c r="I143" s="117">
        <f t="shared" si="49"/>
        <v>228.83697931971304</v>
      </c>
      <c r="J143" s="117">
        <f t="shared" si="49"/>
        <v>208.60687978765293</v>
      </c>
      <c r="K143" s="117">
        <f t="shared" si="49"/>
        <v>194.84471911462671</v>
      </c>
      <c r="L143" s="117">
        <f t="shared" si="49"/>
        <v>188.18359070456586</v>
      </c>
      <c r="M143" s="117">
        <f t="shared" si="49"/>
        <v>191.82749118893167</v>
      </c>
      <c r="N143" s="117">
        <f t="shared" si="49"/>
        <v>186.58622603689014</v>
      </c>
      <c r="O143" s="117">
        <f t="shared" si="49"/>
        <v>180.96969323467476</v>
      </c>
      <c r="P143" s="117">
        <f t="shared" si="49"/>
        <v>177.61532392957236</v>
      </c>
      <c r="Q143" s="117">
        <f t="shared" si="49"/>
        <v>179.50068566332951</v>
      </c>
      <c r="R143" s="117">
        <f t="shared" ref="R143:V143" si="50">R144+R146+R148+R157</f>
        <v>175.00872000339709</v>
      </c>
      <c r="S143" s="117">
        <f t="shared" si="50"/>
        <v>167.10621184381819</v>
      </c>
      <c r="T143" s="117">
        <f t="shared" si="50"/>
        <v>155.62323395001135</v>
      </c>
      <c r="U143" s="117">
        <f t="shared" si="50"/>
        <v>168.38847765705924</v>
      </c>
      <c r="V143" s="117">
        <f t="shared" si="50"/>
        <v>156.33368018191226</v>
      </c>
      <c r="W143" s="117">
        <f t="shared" ref="W143:Y143" si="51">W144+W146+W148+W157</f>
        <v>164.60141861047595</v>
      </c>
      <c r="X143" s="117">
        <f t="shared" si="51"/>
        <v>158.43883765101234</v>
      </c>
      <c r="Y143" s="117">
        <f t="shared" si="51"/>
        <v>155.32720534905292</v>
      </c>
      <c r="DA143" s="129" t="s">
        <v>2713</v>
      </c>
    </row>
    <row r="144" spans="1:105" ht="12.95" customHeight="1" x14ac:dyDescent="0.25">
      <c r="A144" s="121" t="s">
        <v>57</v>
      </c>
      <c r="B144" s="122">
        <f t="shared" ref="B144:Y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2714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2715</v>
      </c>
    </row>
    <row r="146" spans="1:105" ht="12.95" customHeight="1" x14ac:dyDescent="0.25">
      <c r="A146" s="121" t="s">
        <v>92</v>
      </c>
      <c r="B146" s="122">
        <f t="shared" ref="B146:Y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2716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2717</v>
      </c>
    </row>
    <row r="148" spans="1:105" ht="12" customHeight="1" x14ac:dyDescent="0.25">
      <c r="A148" s="121" t="s">
        <v>55</v>
      </c>
      <c r="B148" s="122">
        <v>76.728752282335122</v>
      </c>
      <c r="C148" s="122">
        <v>73.787892260960476</v>
      </c>
      <c r="D148" s="122">
        <v>63.38266669696219</v>
      </c>
      <c r="E148" s="122">
        <v>58.68576059822535</v>
      </c>
      <c r="F148" s="122">
        <v>53.259845891186167</v>
      </c>
      <c r="G148" s="122">
        <v>55.650606445137313</v>
      </c>
      <c r="H148" s="122">
        <v>63.52254332323006</v>
      </c>
      <c r="I148" s="122">
        <v>55.172195336056298</v>
      </c>
      <c r="J148" s="122">
        <v>49.443966702699818</v>
      </c>
      <c r="K148" s="122">
        <v>45.566799745705659</v>
      </c>
      <c r="L148" s="122">
        <v>43.840982769826049</v>
      </c>
      <c r="M148" s="122">
        <v>42.788347680420536</v>
      </c>
      <c r="N148" s="122">
        <v>41.751647700131208</v>
      </c>
      <c r="O148" s="122">
        <v>39.471014281746008</v>
      </c>
      <c r="P148" s="122">
        <v>39.87318149146072</v>
      </c>
      <c r="Q148" s="122">
        <v>40.233247293880623</v>
      </c>
      <c r="R148" s="122">
        <v>38.326038614163529</v>
      </c>
      <c r="S148" s="122">
        <v>33.542814166412001</v>
      </c>
      <c r="T148" s="122">
        <v>28.245535701036438</v>
      </c>
      <c r="U148" s="122">
        <v>28.01863147740535</v>
      </c>
      <c r="V148" s="122">
        <v>25.86400726713735</v>
      </c>
      <c r="W148" s="122">
        <v>30.711634856626556</v>
      </c>
      <c r="X148" s="122">
        <v>31.467364880843867</v>
      </c>
      <c r="Y148" s="122">
        <v>27.63899837803265</v>
      </c>
      <c r="DA148" s="130" t="s">
        <v>2718</v>
      </c>
    </row>
    <row r="149" spans="1:105" ht="12" customHeight="1" x14ac:dyDescent="0.25">
      <c r="A149" s="97" t="s">
        <v>124</v>
      </c>
      <c r="B149" s="98">
        <v>1063.4208014625769</v>
      </c>
      <c r="C149" s="98">
        <v>1030.0839060804483</v>
      </c>
      <c r="D149" s="98">
        <v>1090.3488186750128</v>
      </c>
      <c r="E149" s="98">
        <v>1142.7021676037969</v>
      </c>
      <c r="F149" s="98">
        <v>1164.1080601930692</v>
      </c>
      <c r="G149" s="98">
        <v>1258.3220457317159</v>
      </c>
      <c r="H149" s="98">
        <v>1261.9559522083282</v>
      </c>
      <c r="I149" s="98">
        <v>1300.2360271906859</v>
      </c>
      <c r="J149" s="98">
        <v>1338.1291764343223</v>
      </c>
      <c r="K149" s="98">
        <v>1331.4101949016685</v>
      </c>
      <c r="L149" s="98">
        <v>1284.6699677308691</v>
      </c>
      <c r="M149" s="98">
        <v>1225.1404488140442</v>
      </c>
      <c r="N149" s="98">
        <v>1133.2330686462874</v>
      </c>
      <c r="O149" s="98">
        <v>1181.5100478273603</v>
      </c>
      <c r="P149" s="98">
        <v>1200.7356006230634</v>
      </c>
      <c r="Q149" s="98">
        <v>1153.005487961834</v>
      </c>
      <c r="R149" s="98">
        <v>1100.2047627243103</v>
      </c>
      <c r="S149" s="98">
        <v>1042.1747267479077</v>
      </c>
      <c r="T149" s="98">
        <v>971.5805108559598</v>
      </c>
      <c r="U149" s="98">
        <v>918.44832065099854</v>
      </c>
      <c r="V149" s="98">
        <v>823.99737435812983</v>
      </c>
      <c r="W149" s="98">
        <v>940.20795099347401</v>
      </c>
      <c r="X149" s="98">
        <v>936.37833509264635</v>
      </c>
      <c r="Y149" s="98">
        <v>852.25859686405499</v>
      </c>
      <c r="DA149" s="63" t="s">
        <v>2719</v>
      </c>
    </row>
    <row r="150" spans="1:105" ht="12" customHeight="1" x14ac:dyDescent="0.25">
      <c r="A150" s="97" t="s">
        <v>123</v>
      </c>
      <c r="B150" s="98">
        <v>149.68758801007871</v>
      </c>
      <c r="C150" s="98">
        <v>141.55936043992861</v>
      </c>
      <c r="D150" s="98">
        <v>262.20036443292713</v>
      </c>
      <c r="E150" s="98">
        <v>336.85306859266518</v>
      </c>
      <c r="F150" s="98">
        <v>0</v>
      </c>
      <c r="G150" s="98">
        <v>0</v>
      </c>
      <c r="H150" s="98">
        <v>318.36997101142265</v>
      </c>
      <c r="I150" s="98">
        <v>260.93387294243905</v>
      </c>
      <c r="J150" s="98">
        <v>271.62067558492896</v>
      </c>
      <c r="K150" s="98">
        <v>271.04664490857937</v>
      </c>
      <c r="L150" s="98">
        <v>227.71143556522546</v>
      </c>
      <c r="M150" s="98">
        <v>216.74076110156625</v>
      </c>
      <c r="N150" s="98">
        <v>131.78925846591446</v>
      </c>
      <c r="O150" s="98">
        <v>88.176169834480348</v>
      </c>
      <c r="P150" s="98">
        <v>91.299218246501425</v>
      </c>
      <c r="Q150" s="98">
        <v>268.3686634238199</v>
      </c>
      <c r="R150" s="98">
        <v>318.29333336994864</v>
      </c>
      <c r="S150" s="98">
        <v>394.91204624777703</v>
      </c>
      <c r="T150" s="98">
        <v>260.32761150918293</v>
      </c>
      <c r="U150" s="98">
        <v>88.692277287037797</v>
      </c>
      <c r="V150" s="98">
        <v>31.617180563545254</v>
      </c>
      <c r="W150" s="98">
        <v>74.747292844244683</v>
      </c>
      <c r="X150" s="98">
        <v>67.58613872909838</v>
      </c>
      <c r="Y150" s="98">
        <v>35.439763312542972</v>
      </c>
      <c r="DA150" s="63" t="s">
        <v>2720</v>
      </c>
    </row>
    <row r="151" spans="1:105" ht="12" customHeight="1" x14ac:dyDescent="0.25">
      <c r="A151" s="100" t="s">
        <v>50</v>
      </c>
      <c r="B151" s="101">
        <v>149.68758801007871</v>
      </c>
      <c r="C151" s="101">
        <v>141.55936043992861</v>
      </c>
      <c r="D151" s="101">
        <v>262.20036443292713</v>
      </c>
      <c r="E151" s="101">
        <v>336.85306859266518</v>
      </c>
      <c r="F151" s="101">
        <v>0</v>
      </c>
      <c r="G151" s="101">
        <v>0</v>
      </c>
      <c r="H151" s="101">
        <v>318.36997101142265</v>
      </c>
      <c r="I151" s="101">
        <v>260.93387294243905</v>
      </c>
      <c r="J151" s="101">
        <v>271.62067558492896</v>
      </c>
      <c r="K151" s="101">
        <v>271.04664490857937</v>
      </c>
      <c r="L151" s="101">
        <v>227.71143556522546</v>
      </c>
      <c r="M151" s="101">
        <v>216.74076110156625</v>
      </c>
      <c r="N151" s="101">
        <v>131.78925846591446</v>
      </c>
      <c r="O151" s="101">
        <v>88.176169834480348</v>
      </c>
      <c r="P151" s="101">
        <v>91.299218246501425</v>
      </c>
      <c r="Q151" s="101">
        <v>268.3686634238199</v>
      </c>
      <c r="R151" s="101">
        <v>318.29333336994864</v>
      </c>
      <c r="S151" s="101">
        <v>394.91204624777703</v>
      </c>
      <c r="T151" s="101">
        <v>260.32761150918293</v>
      </c>
      <c r="U151" s="101">
        <v>88.692277287037797</v>
      </c>
      <c r="V151" s="101">
        <v>31.617180563545254</v>
      </c>
      <c r="W151" s="101">
        <v>74.747292844244683</v>
      </c>
      <c r="X151" s="101">
        <v>67.58613872909838</v>
      </c>
      <c r="Y151" s="101">
        <v>35.439763312542972</v>
      </c>
      <c r="DA151" s="131" t="s">
        <v>2721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2722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2723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2724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2725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2726</v>
      </c>
    </row>
    <row r="157" spans="1:105" ht="12" customHeight="1" x14ac:dyDescent="0.25">
      <c r="A157" s="121" t="s">
        <v>54</v>
      </c>
      <c r="B157" s="122">
        <v>202.49409996648129</v>
      </c>
      <c r="C157" s="122">
        <v>194.5117581097239</v>
      </c>
      <c r="D157" s="122">
        <v>185.95656464368662</v>
      </c>
      <c r="E157" s="122">
        <v>190.03853262381256</v>
      </c>
      <c r="F157" s="122">
        <v>189.66445904068237</v>
      </c>
      <c r="G157" s="122">
        <v>180.64905323171507</v>
      </c>
      <c r="H157" s="122">
        <v>167.53510709610308</v>
      </c>
      <c r="I157" s="122">
        <v>173.66478398365675</v>
      </c>
      <c r="J157" s="122">
        <v>159.16291308495312</v>
      </c>
      <c r="K157" s="122">
        <v>149.27791936892106</v>
      </c>
      <c r="L157" s="122">
        <v>144.34260793473982</v>
      </c>
      <c r="M157" s="122">
        <v>149.03914350851113</v>
      </c>
      <c r="N157" s="122">
        <v>144.83457833675894</v>
      </c>
      <c r="O157" s="122">
        <v>141.49867895292877</v>
      </c>
      <c r="P157" s="122">
        <v>137.74214243811164</v>
      </c>
      <c r="Q157" s="122">
        <v>139.26743836944888</v>
      </c>
      <c r="R157" s="122">
        <v>136.68268138923355</v>
      </c>
      <c r="S157" s="122">
        <v>133.56339767740619</v>
      </c>
      <c r="T157" s="122">
        <v>127.37769824897492</v>
      </c>
      <c r="U157" s="122">
        <v>140.36984617965388</v>
      </c>
      <c r="V157" s="122">
        <v>130.46967291477492</v>
      </c>
      <c r="W157" s="122">
        <v>133.8897837538494</v>
      </c>
      <c r="X157" s="122">
        <v>126.97147277016848</v>
      </c>
      <c r="Y157" s="122">
        <v>127.68820697102026</v>
      </c>
      <c r="DA157" s="130" t="s">
        <v>2727</v>
      </c>
    </row>
    <row r="158" spans="1:105" ht="12" customHeight="1" x14ac:dyDescent="0.25">
      <c r="A158" s="97" t="s">
        <v>50</v>
      </c>
      <c r="B158" s="98">
        <v>282.52748233418578</v>
      </c>
      <c r="C158" s="98">
        <v>286.88263867324571</v>
      </c>
      <c r="D158" s="98">
        <v>287.199583171916</v>
      </c>
      <c r="E158" s="98">
        <v>298.46542547052769</v>
      </c>
      <c r="F158" s="98">
        <v>304.65787121495435</v>
      </c>
      <c r="G158" s="98">
        <v>292.3426030429743</v>
      </c>
      <c r="H158" s="98">
        <v>262.55175844786947</v>
      </c>
      <c r="I158" s="98">
        <v>265.48417146150229</v>
      </c>
      <c r="J158" s="98">
        <v>240.40320276754542</v>
      </c>
      <c r="K158" s="98">
        <v>236.96759001011392</v>
      </c>
      <c r="L158" s="98">
        <v>231.07596903998072</v>
      </c>
      <c r="M158" s="98">
        <v>237.07433366524683</v>
      </c>
      <c r="N158" s="98">
        <v>225.36114276132014</v>
      </c>
      <c r="O158" s="98">
        <v>227.93560399673609</v>
      </c>
      <c r="P158" s="98">
        <v>230.10435603522117</v>
      </c>
      <c r="Q158" s="98">
        <v>235.60214779114597</v>
      </c>
      <c r="R158" s="98">
        <v>237.04842068968213</v>
      </c>
      <c r="S158" s="98">
        <v>239.96647486355215</v>
      </c>
      <c r="T158" s="98">
        <v>243.33902646168335</v>
      </c>
      <c r="U158" s="98">
        <v>263.29375674189214</v>
      </c>
      <c r="V158" s="98">
        <v>245.12288222704893</v>
      </c>
      <c r="W158" s="98">
        <v>251.20580997616199</v>
      </c>
      <c r="X158" s="98">
        <v>232.78422518515214</v>
      </c>
      <c r="Y158" s="98">
        <v>222.23371026555333</v>
      </c>
      <c r="DA158" s="63" t="s">
        <v>2728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2729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276.773175708395</v>
      </c>
      <c r="C161" s="117">
        <f t="shared" si="54"/>
        <v>261.81596188201814</v>
      </c>
      <c r="D161" s="117">
        <f t="shared" si="54"/>
        <v>248.50829942192038</v>
      </c>
      <c r="E161" s="117">
        <f t="shared" si="54"/>
        <v>249.41606733937141</v>
      </c>
      <c r="F161" s="117">
        <f t="shared" si="54"/>
        <v>244.547675356464</v>
      </c>
      <c r="G161" s="117">
        <f t="shared" si="54"/>
        <v>237.66339516874928</v>
      </c>
      <c r="H161" s="117">
        <f t="shared" si="54"/>
        <v>226.60143857598692</v>
      </c>
      <c r="I161" s="117">
        <f t="shared" si="54"/>
        <v>229.26048600921956</v>
      </c>
      <c r="J161" s="117">
        <f t="shared" si="54"/>
        <v>215.07719225323751</v>
      </c>
      <c r="K161" s="117">
        <f t="shared" si="54"/>
        <v>208.1757161570759</v>
      </c>
      <c r="L161" s="117">
        <f t="shared" si="54"/>
        <v>202.67550887804254</v>
      </c>
      <c r="M161" s="117">
        <f t="shared" si="54"/>
        <v>202.74927749904074</v>
      </c>
      <c r="N161" s="117">
        <f t="shared" si="54"/>
        <v>191.95483808220695</v>
      </c>
      <c r="O161" s="117">
        <f t="shared" si="54"/>
        <v>181.46812499231993</v>
      </c>
      <c r="P161" s="117">
        <f t="shared" si="54"/>
        <v>171.30183396214539</v>
      </c>
      <c r="Q161" s="117">
        <f t="shared" si="54"/>
        <v>172.81742025294074</v>
      </c>
      <c r="R161" s="117">
        <f t="shared" ref="R161:V161" si="55">R162+R164+R166+R175</f>
        <v>170.50586292797516</v>
      </c>
      <c r="S161" s="117">
        <f t="shared" si="55"/>
        <v>169.59575381668515</v>
      </c>
      <c r="T161" s="117">
        <f t="shared" si="55"/>
        <v>164.45732395700946</v>
      </c>
      <c r="U161" s="117">
        <f t="shared" si="55"/>
        <v>174.11706235151581</v>
      </c>
      <c r="V161" s="117">
        <f t="shared" si="55"/>
        <v>160.72705397988136</v>
      </c>
      <c r="W161" s="117">
        <f t="shared" ref="W161:Y161" si="56">W162+W164+W166+W175</f>
        <v>169.30440336922342</v>
      </c>
      <c r="X161" s="117">
        <f t="shared" si="56"/>
        <v>162.83900994312293</v>
      </c>
      <c r="Y161" s="117">
        <f t="shared" si="56"/>
        <v>157.17717701795527</v>
      </c>
      <c r="DA161" s="129" t="s">
        <v>2730</v>
      </c>
    </row>
    <row r="162" spans="1:105" ht="12.95" customHeight="1" x14ac:dyDescent="0.25">
      <c r="A162" s="121" t="s">
        <v>57</v>
      </c>
      <c r="B162" s="122">
        <f t="shared" ref="B162:Y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2731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2732</v>
      </c>
    </row>
    <row r="164" spans="1:105" ht="12.95" customHeight="1" x14ac:dyDescent="0.25">
      <c r="A164" s="121" t="s">
        <v>92</v>
      </c>
      <c r="B164" s="122">
        <f t="shared" ref="B164:Y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2733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2734</v>
      </c>
    </row>
    <row r="166" spans="1:105" ht="12" customHeight="1" x14ac:dyDescent="0.25">
      <c r="A166" s="121" t="s">
        <v>55</v>
      </c>
      <c r="B166" s="122">
        <v>74.620545837120858</v>
      </c>
      <c r="C166" s="122">
        <v>69.160903195427053</v>
      </c>
      <c r="D166" s="122">
        <v>63.735764578306267</v>
      </c>
      <c r="E166" s="122">
        <v>60.41156453863799</v>
      </c>
      <c r="F166" s="122">
        <v>55.752031706473559</v>
      </c>
      <c r="G166" s="122">
        <v>57.303234993023445</v>
      </c>
      <c r="H166" s="122">
        <v>61.9095689419674</v>
      </c>
      <c r="I166" s="122">
        <v>61.34901122546519</v>
      </c>
      <c r="J166" s="122">
        <v>60.9200513133488</v>
      </c>
      <c r="K166" s="122">
        <v>57.937844749183768</v>
      </c>
      <c r="L166" s="122">
        <v>55.898753900229316</v>
      </c>
      <c r="M166" s="122">
        <v>51.767510297601952</v>
      </c>
      <c r="N166" s="122">
        <v>46.881038385265192</v>
      </c>
      <c r="O166" s="122">
        <v>41.017759730205313</v>
      </c>
      <c r="P166" s="122">
        <v>38.432099783182878</v>
      </c>
      <c r="Q166" s="122">
        <v>38.589755130478871</v>
      </c>
      <c r="R166" s="122">
        <v>37.423847166923494</v>
      </c>
      <c r="S166" s="122">
        <v>35.992308483156428</v>
      </c>
      <c r="T166" s="122">
        <v>32.079409485216189</v>
      </c>
      <c r="U166" s="122">
        <v>29.964525844268948</v>
      </c>
      <c r="V166" s="122">
        <v>27.709319957479135</v>
      </c>
      <c r="W166" s="122">
        <v>33.089052673662188</v>
      </c>
      <c r="X166" s="122">
        <v>33.78823704902058</v>
      </c>
      <c r="Y166" s="122">
        <v>30.060830526901015</v>
      </c>
      <c r="DA166" s="130" t="s">
        <v>2735</v>
      </c>
    </row>
    <row r="167" spans="1:105" ht="12" customHeight="1" x14ac:dyDescent="0.25">
      <c r="A167" s="97" t="s">
        <v>124</v>
      </c>
      <c r="B167" s="98">
        <v>1063.4208014625767</v>
      </c>
      <c r="C167" s="98">
        <v>1028.9394842754709</v>
      </c>
      <c r="D167" s="98">
        <v>1089.4874753032859</v>
      </c>
      <c r="E167" s="98">
        <v>1141.9323755536873</v>
      </c>
      <c r="F167" s="98">
        <v>1163.0056434366202</v>
      </c>
      <c r="G167" s="98">
        <v>1260.356430045973</v>
      </c>
      <c r="H167" s="98">
        <v>1267.9832383247631</v>
      </c>
      <c r="I167" s="98">
        <v>1310.4721410609432</v>
      </c>
      <c r="J167" s="98">
        <v>1355.6990036142545</v>
      </c>
      <c r="K167" s="98">
        <v>1353.8237780913985</v>
      </c>
      <c r="L167" s="98">
        <v>1316.3072502802977</v>
      </c>
      <c r="M167" s="98">
        <v>1257.1487706316252</v>
      </c>
      <c r="N167" s="98">
        <v>1166.9327882657253</v>
      </c>
      <c r="O167" s="98">
        <v>1204.9319172988503</v>
      </c>
      <c r="P167" s="98">
        <v>1195.019932693807</v>
      </c>
      <c r="Q167" s="98">
        <v>1133.117196283514</v>
      </c>
      <c r="R167" s="98">
        <v>1095.1676161152125</v>
      </c>
      <c r="S167" s="98">
        <v>1073.6419366353064</v>
      </c>
      <c r="T167" s="98">
        <v>1027.1223030189017</v>
      </c>
      <c r="U167" s="98">
        <v>949.17059954274737</v>
      </c>
      <c r="V167" s="98">
        <v>835.81750591568914</v>
      </c>
      <c r="W167" s="98">
        <v>943.04331510119266</v>
      </c>
      <c r="X167" s="98">
        <v>934.01550624002675</v>
      </c>
      <c r="Y167" s="98">
        <v>849.15997493517943</v>
      </c>
      <c r="DA167" s="63" t="s">
        <v>2736</v>
      </c>
    </row>
    <row r="168" spans="1:105" ht="12" customHeight="1" x14ac:dyDescent="0.25">
      <c r="A168" s="97" t="s">
        <v>123</v>
      </c>
      <c r="B168" s="98">
        <v>149.68758801007868</v>
      </c>
      <c r="C168" s="98">
        <v>139.52915893235613</v>
      </c>
      <c r="D168" s="98">
        <v>257.88966396851248</v>
      </c>
      <c r="E168" s="98">
        <v>330.54587125599642</v>
      </c>
      <c r="F168" s="98">
        <v>294.37480230595179</v>
      </c>
      <c r="G168" s="98">
        <v>369.77028863616664</v>
      </c>
      <c r="H168" s="98">
        <v>324.13680511219837</v>
      </c>
      <c r="I168" s="98">
        <v>264.44670020340584</v>
      </c>
      <c r="J168" s="98">
        <v>275.57681108074519</v>
      </c>
      <c r="K168" s="98">
        <v>274.57498151114373</v>
      </c>
      <c r="L168" s="98">
        <v>231.99988878258029</v>
      </c>
      <c r="M168" s="98">
        <v>221.85398105210342</v>
      </c>
      <c r="N168" s="98">
        <v>135.86033089709105</v>
      </c>
      <c r="O168" s="98">
        <v>88.839785164378384</v>
      </c>
      <c r="P168" s="98">
        <v>90.485528514134586</v>
      </c>
      <c r="Q168" s="98">
        <v>265.3080880531266</v>
      </c>
      <c r="R168" s="98">
        <v>315.22820255824956</v>
      </c>
      <c r="S168" s="98">
        <v>390.56465338323335</v>
      </c>
      <c r="T168" s="98">
        <v>258.35374330665098</v>
      </c>
      <c r="U168" s="98">
        <v>88.159987029326373</v>
      </c>
      <c r="V168" s="98">
        <v>33.157532192755347</v>
      </c>
      <c r="W168" s="98">
        <v>77.129806862371822</v>
      </c>
      <c r="X168" s="98">
        <v>67.785865394763547</v>
      </c>
      <c r="Y168" s="98">
        <v>35.600473385589687</v>
      </c>
      <c r="DA168" s="63" t="s">
        <v>2737</v>
      </c>
    </row>
    <row r="169" spans="1:105" ht="12" customHeight="1" x14ac:dyDescent="0.25">
      <c r="A169" s="100" t="s">
        <v>50</v>
      </c>
      <c r="B169" s="101">
        <v>149.68758801007868</v>
      </c>
      <c r="C169" s="101">
        <v>139.52915893235613</v>
      </c>
      <c r="D169" s="101">
        <v>257.88966396851248</v>
      </c>
      <c r="E169" s="101">
        <v>330.54587125599642</v>
      </c>
      <c r="F169" s="101">
        <v>294.37480230595179</v>
      </c>
      <c r="G169" s="101">
        <v>369.77028863616664</v>
      </c>
      <c r="H169" s="101">
        <v>324.13680511219837</v>
      </c>
      <c r="I169" s="101">
        <v>264.44670020340584</v>
      </c>
      <c r="J169" s="101">
        <v>275.57681108074519</v>
      </c>
      <c r="K169" s="101">
        <v>274.57498151114373</v>
      </c>
      <c r="L169" s="101">
        <v>231.99988878258029</v>
      </c>
      <c r="M169" s="101">
        <v>221.85398105210342</v>
      </c>
      <c r="N169" s="101">
        <v>135.86033089709105</v>
      </c>
      <c r="O169" s="101">
        <v>88.839785164378384</v>
      </c>
      <c r="P169" s="101">
        <v>90.485528514134586</v>
      </c>
      <c r="Q169" s="101">
        <v>265.3080880531266</v>
      </c>
      <c r="R169" s="101">
        <v>315.22820255824956</v>
      </c>
      <c r="S169" s="101">
        <v>390.56465338323335</v>
      </c>
      <c r="T169" s="101">
        <v>258.35374330665098</v>
      </c>
      <c r="U169" s="101">
        <v>88.159987029326373</v>
      </c>
      <c r="V169" s="101">
        <v>33.157532192755347</v>
      </c>
      <c r="W169" s="101">
        <v>77.129806862371822</v>
      </c>
      <c r="X169" s="101">
        <v>67.785865394763547</v>
      </c>
      <c r="Y169" s="101">
        <v>35.600473385589687</v>
      </c>
      <c r="DA169" s="131" t="s">
        <v>2738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2739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2740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2741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2742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2743</v>
      </c>
    </row>
    <row r="175" spans="1:105" ht="12" customHeight="1" x14ac:dyDescent="0.25">
      <c r="A175" s="121" t="s">
        <v>54</v>
      </c>
      <c r="B175" s="122">
        <v>202.15262987127412</v>
      </c>
      <c r="C175" s="122">
        <v>192.65505868659108</v>
      </c>
      <c r="D175" s="122">
        <v>184.77253484361412</v>
      </c>
      <c r="E175" s="122">
        <v>189.00450280073341</v>
      </c>
      <c r="F175" s="122">
        <v>188.79564364999044</v>
      </c>
      <c r="G175" s="122">
        <v>180.36016017572584</v>
      </c>
      <c r="H175" s="122">
        <v>164.69186963401953</v>
      </c>
      <c r="I175" s="122">
        <v>167.91147478375439</v>
      </c>
      <c r="J175" s="122">
        <v>154.15714093988871</v>
      </c>
      <c r="K175" s="122">
        <v>150.23787140789213</v>
      </c>
      <c r="L175" s="122">
        <v>146.77675497781323</v>
      </c>
      <c r="M175" s="122">
        <v>150.9817672014388</v>
      </c>
      <c r="N175" s="122">
        <v>145.07379969694176</v>
      </c>
      <c r="O175" s="122">
        <v>140.45036526211462</v>
      </c>
      <c r="P175" s="122">
        <v>132.86973417896252</v>
      </c>
      <c r="Q175" s="122">
        <v>134.22766512246187</v>
      </c>
      <c r="R175" s="122">
        <v>133.08201576105168</v>
      </c>
      <c r="S175" s="122">
        <v>133.60344533352873</v>
      </c>
      <c r="T175" s="122">
        <v>132.37791447179328</v>
      </c>
      <c r="U175" s="122">
        <v>144.15253650724688</v>
      </c>
      <c r="V175" s="122">
        <v>133.01773402240224</v>
      </c>
      <c r="W175" s="122">
        <v>136.21535069556123</v>
      </c>
      <c r="X175" s="122">
        <v>129.05077289410235</v>
      </c>
      <c r="Y175" s="122">
        <v>127.11634649105426</v>
      </c>
      <c r="DA175" s="130" t="s">
        <v>2744</v>
      </c>
    </row>
    <row r="176" spans="1:105" ht="12" customHeight="1" x14ac:dyDescent="0.25">
      <c r="A176" s="97" t="s">
        <v>50</v>
      </c>
      <c r="B176" s="98">
        <v>282.52748233418583</v>
      </c>
      <c r="C176" s="98">
        <v>286.75621986324649</v>
      </c>
      <c r="D176" s="98">
        <v>287.16425078381474</v>
      </c>
      <c r="E176" s="98">
        <v>298.48377605648153</v>
      </c>
      <c r="F176" s="98">
        <v>304.6972932689099</v>
      </c>
      <c r="G176" s="98">
        <v>292.48657477751391</v>
      </c>
      <c r="H176" s="98">
        <v>262.75891424517664</v>
      </c>
      <c r="I176" s="98">
        <v>265.83633960001657</v>
      </c>
      <c r="J176" s="98">
        <v>240.84177205795297</v>
      </c>
      <c r="K176" s="98">
        <v>237.38544226815156</v>
      </c>
      <c r="L176" s="98">
        <v>231.57174302812331</v>
      </c>
      <c r="M176" s="98">
        <v>237.47454099728361</v>
      </c>
      <c r="N176" s="98">
        <v>225.63778575805037</v>
      </c>
      <c r="O176" s="98">
        <v>228.06479594778742</v>
      </c>
      <c r="P176" s="98">
        <v>230.11971379574953</v>
      </c>
      <c r="Q176" s="98">
        <v>235.53385543105341</v>
      </c>
      <c r="R176" s="98">
        <v>237.21492791358753</v>
      </c>
      <c r="S176" s="98">
        <v>241.37732172872421</v>
      </c>
      <c r="T176" s="98">
        <v>246.25334218410936</v>
      </c>
      <c r="U176" s="98">
        <v>265.4555054732881</v>
      </c>
      <c r="V176" s="98">
        <v>245.99242117139332</v>
      </c>
      <c r="W176" s="98">
        <v>251.26233548636156</v>
      </c>
      <c r="X176" s="98">
        <v>232.41166729511482</v>
      </c>
      <c r="Y176" s="98">
        <v>221.80830390048817</v>
      </c>
      <c r="DA176" s="63" t="s">
        <v>2745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2746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2747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0</v>
      </c>
      <c r="C3" s="118">
        <f t="shared" si="0"/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:Y3" si="2">W4+W7+W9+W19</f>
        <v>0</v>
      </c>
      <c r="X3" s="118">
        <f t="shared" si="2"/>
        <v>0</v>
      </c>
      <c r="Y3" s="118">
        <f t="shared" si="2"/>
        <v>0</v>
      </c>
      <c r="DA3" s="129" t="s">
        <v>2748</v>
      </c>
    </row>
    <row r="4" spans="1:105" ht="12.95" customHeight="1" x14ac:dyDescent="0.25">
      <c r="A4" s="121" t="s">
        <v>57</v>
      </c>
      <c r="B4" s="123">
        <f t="shared" ref="B4:Q4" si="3">SUM(B5:B6)</f>
        <v>0</v>
      </c>
      <c r="C4" s="123">
        <f t="shared" si="3"/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:Y4" si="5">SUM(W5:W6)</f>
        <v>0</v>
      </c>
      <c r="X4" s="123">
        <f t="shared" si="5"/>
        <v>0</v>
      </c>
      <c r="Y4" s="123">
        <f t="shared" si="5"/>
        <v>0</v>
      </c>
      <c r="DA4" s="130" t="s">
        <v>2749</v>
      </c>
    </row>
    <row r="5" spans="1:105" ht="12" customHeight="1" x14ac:dyDescent="0.25">
      <c r="A5" s="97" t="s">
        <v>51</v>
      </c>
      <c r="B5" s="99">
        <v>0</v>
      </c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X5" s="99">
        <v>0</v>
      </c>
      <c r="Y5" s="99">
        <v>0</v>
      </c>
      <c r="DA5" s="63" t="s">
        <v>2750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X6" s="99">
        <v>0</v>
      </c>
      <c r="Y6" s="99">
        <v>0</v>
      </c>
      <c r="DA6" s="63" t="s">
        <v>2751</v>
      </c>
    </row>
    <row r="7" spans="1:105" ht="12.95" customHeight="1" x14ac:dyDescent="0.25">
      <c r="A7" s="121" t="s">
        <v>92</v>
      </c>
      <c r="B7" s="123">
        <f t="shared" ref="B7:Y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2752</v>
      </c>
    </row>
    <row r="8" spans="1:105" ht="12" customHeight="1" x14ac:dyDescent="0.25">
      <c r="A8" s="97" t="s">
        <v>53</v>
      </c>
      <c r="B8" s="99">
        <f>RES_hhdet_fech!B8/RES_summary!B$19</f>
        <v>0</v>
      </c>
      <c r="C8" s="99">
        <f>RES_hhdet_fech!C8/RES_summary!C$19</f>
        <v>0</v>
      </c>
      <c r="D8" s="99">
        <f>RES_hhdet_fech!D8/RES_summary!D$19</f>
        <v>0</v>
      </c>
      <c r="E8" s="99">
        <f>RES_hhdet_fech!E8/RES_summary!E$19</f>
        <v>0</v>
      </c>
      <c r="F8" s="99">
        <f>RES_hhdet_fech!F8/RES_summary!F$19</f>
        <v>0</v>
      </c>
      <c r="G8" s="99">
        <f>RES_hhdet_fech!G8/RES_summary!G$19</f>
        <v>0</v>
      </c>
      <c r="H8" s="99">
        <f>RES_hhdet_fech!H8/RES_summary!H$19</f>
        <v>0</v>
      </c>
      <c r="I8" s="99">
        <f>RES_hhdet_fech!I8/RES_summary!I$19</f>
        <v>0</v>
      </c>
      <c r="J8" s="99">
        <f>RES_hhdet_fech!J8/RES_summary!J$19</f>
        <v>0</v>
      </c>
      <c r="K8" s="99">
        <f>RES_hhdet_fech!K8/RES_summary!K$19</f>
        <v>0</v>
      </c>
      <c r="L8" s="99">
        <f>RES_hhdet_fech!L8/RES_summary!L$19</f>
        <v>0</v>
      </c>
      <c r="M8" s="99">
        <f>RES_hhdet_fech!M8/RES_summary!M$19</f>
        <v>0</v>
      </c>
      <c r="N8" s="99">
        <f>RES_hhdet_fech!N8/RES_summary!N$19</f>
        <v>0</v>
      </c>
      <c r="O8" s="99">
        <f>RES_hhdet_fech!O8/RES_summary!O$19</f>
        <v>0</v>
      </c>
      <c r="P8" s="99">
        <f>RES_hhdet_fech!P8/RES_summary!P$19</f>
        <v>0</v>
      </c>
      <c r="Q8" s="99">
        <f>RES_hhdet_fech!Q8/RES_summary!Q$19</f>
        <v>0</v>
      </c>
      <c r="R8" s="99">
        <f>RES_hhdet_fech!R8/RES_summary!R$19</f>
        <v>0</v>
      </c>
      <c r="S8" s="99">
        <f>RES_hhdet_fech!S8/RES_summary!S$19</f>
        <v>0</v>
      </c>
      <c r="T8" s="99">
        <f>RES_hhdet_fech!T8/RES_summary!T$19</f>
        <v>0</v>
      </c>
      <c r="U8" s="99">
        <f>RES_hhdet_fech!U8/RES_summary!U$19</f>
        <v>0</v>
      </c>
      <c r="V8" s="99">
        <f>RES_hhdet_fech!V8/RES_summary!V$19</f>
        <v>0</v>
      </c>
      <c r="W8" s="99">
        <f>RES_hhdet_fech!W8/RES_summary!W$19</f>
        <v>0</v>
      </c>
      <c r="X8" s="99">
        <f>RES_hhdet_fech!X8/RES_summary!X$19</f>
        <v>0</v>
      </c>
      <c r="Y8" s="99">
        <f>RES_hhdet_fech!Y8/RES_summary!Y$19</f>
        <v>0</v>
      </c>
      <c r="DA8" s="63" t="s">
        <v>2753</v>
      </c>
    </row>
    <row r="9" spans="1:105" ht="12" customHeight="1" x14ac:dyDescent="0.25">
      <c r="A9" s="121" t="s">
        <v>55</v>
      </c>
      <c r="B9" s="123">
        <v>0</v>
      </c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X9" s="123">
        <v>0</v>
      </c>
      <c r="Y9" s="123">
        <v>0</v>
      </c>
      <c r="DA9" s="130" t="s">
        <v>2754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X10" s="99">
        <v>0</v>
      </c>
      <c r="Y10" s="99">
        <v>0</v>
      </c>
      <c r="DA10" s="63" t="s">
        <v>2755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X11" s="99">
        <v>0</v>
      </c>
      <c r="Y11" s="99">
        <v>0</v>
      </c>
      <c r="DA11" s="63" t="s">
        <v>2756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2757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2758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2759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0</v>
      </c>
      <c r="Y15" s="102">
        <v>0</v>
      </c>
      <c r="DA15" s="131" t="s">
        <v>2760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2761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2762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2763</v>
      </c>
    </row>
    <row r="19" spans="1:105" ht="12" customHeight="1" x14ac:dyDescent="0.25">
      <c r="A19" s="121" t="s">
        <v>54</v>
      </c>
      <c r="B19" s="123">
        <v>0</v>
      </c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X19" s="123">
        <v>0</v>
      </c>
      <c r="Y19" s="123">
        <v>0</v>
      </c>
      <c r="DA19" s="130" t="s">
        <v>2764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2765</v>
      </c>
    </row>
    <row r="21" spans="1:105" ht="12" customHeight="1" x14ac:dyDescent="0.25">
      <c r="A21" s="97" t="s">
        <v>50</v>
      </c>
      <c r="B21" s="99">
        <v>0</v>
      </c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X21" s="99">
        <v>0</v>
      </c>
      <c r="Y21" s="99">
        <v>0</v>
      </c>
      <c r="DA21" s="63" t="s">
        <v>2766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DA22" s="60" t="s">
        <v>2767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102.23683084419395</v>
      </c>
      <c r="C24" s="118">
        <f t="shared" si="7"/>
        <v>99.466151761365367</v>
      </c>
      <c r="D24" s="118">
        <f t="shared" si="7"/>
        <v>100.16594749980432</v>
      </c>
      <c r="E24" s="118">
        <f t="shared" si="7"/>
        <v>107.24623774528008</v>
      </c>
      <c r="F24" s="118">
        <f t="shared" si="7"/>
        <v>102.54696804956434</v>
      </c>
      <c r="G24" s="118">
        <f t="shared" si="7"/>
        <v>101.71714802720841</v>
      </c>
      <c r="H24" s="118">
        <f t="shared" si="7"/>
        <v>79.982947052664755</v>
      </c>
      <c r="I24" s="118">
        <f t="shared" si="7"/>
        <v>85.915423413076908</v>
      </c>
      <c r="J24" s="118">
        <f t="shared" si="7"/>
        <v>81.452133204402259</v>
      </c>
      <c r="K24" s="118">
        <f t="shared" si="7"/>
        <v>84.040001734457803</v>
      </c>
      <c r="L24" s="118">
        <f t="shared" si="7"/>
        <v>75.985702255599946</v>
      </c>
      <c r="M24" s="118">
        <f t="shared" si="7"/>
        <v>78.111046448506585</v>
      </c>
      <c r="N24" s="118">
        <f t="shared" si="7"/>
        <v>73.098333518170847</v>
      </c>
      <c r="O24" s="118">
        <f t="shared" si="7"/>
        <v>61.201216660922164</v>
      </c>
      <c r="P24" s="118">
        <f t="shared" si="7"/>
        <v>57.518175131117445</v>
      </c>
      <c r="Q24" s="118">
        <f t="shared" si="7"/>
        <v>64.809227627032755</v>
      </c>
      <c r="R24" s="118">
        <f t="shared" ref="R24:V24" si="8">R25+R28+R30+R39</f>
        <v>71.020535841257114</v>
      </c>
      <c r="S24" s="118">
        <f t="shared" si="8"/>
        <v>70.845122164234965</v>
      </c>
      <c r="T24" s="118">
        <f t="shared" si="8"/>
        <v>64.962207535158399</v>
      </c>
      <c r="U24" s="118">
        <f t="shared" si="8"/>
        <v>71.479830501858061</v>
      </c>
      <c r="V24" s="118">
        <f t="shared" si="8"/>
        <v>69.718015474323764</v>
      </c>
      <c r="W24" s="118">
        <f t="shared" ref="W24:Y24" si="9">W25+W28+W30+W39</f>
        <v>67.748005070577108</v>
      </c>
      <c r="X24" s="118">
        <f t="shared" si="9"/>
        <v>66.732534607795628</v>
      </c>
      <c r="Y24" s="118">
        <f t="shared" si="9"/>
        <v>59.841397765614552</v>
      </c>
      <c r="DA24" s="129" t="s">
        <v>2768</v>
      </c>
    </row>
    <row r="25" spans="1:105" ht="12.95" customHeight="1" x14ac:dyDescent="0.25">
      <c r="A25" s="121" t="s">
        <v>57</v>
      </c>
      <c r="B25" s="123">
        <f t="shared" ref="B25:Q25" si="10">SUM(B26:B27)</f>
        <v>66.693986012207475</v>
      </c>
      <c r="C25" s="123">
        <f t="shared" si="10"/>
        <v>66.294661361961673</v>
      </c>
      <c r="D25" s="123">
        <f t="shared" si="10"/>
        <v>65.594947910039551</v>
      </c>
      <c r="E25" s="123">
        <f t="shared" si="10"/>
        <v>69.871634011020504</v>
      </c>
      <c r="F25" s="123">
        <f t="shared" si="10"/>
        <v>65.326307534679358</v>
      </c>
      <c r="G25" s="123">
        <f t="shared" si="10"/>
        <v>62.505946321854616</v>
      </c>
      <c r="H25" s="123">
        <f t="shared" si="10"/>
        <v>40.447796508959605</v>
      </c>
      <c r="I25" s="123">
        <f t="shared" si="10"/>
        <v>42.923482267022393</v>
      </c>
      <c r="J25" s="123">
        <f t="shared" si="10"/>
        <v>39.549175059997033</v>
      </c>
      <c r="K25" s="123">
        <f t="shared" si="10"/>
        <v>43.049986870458042</v>
      </c>
      <c r="L25" s="123">
        <f t="shared" si="10"/>
        <v>35.865441179795035</v>
      </c>
      <c r="M25" s="123">
        <f t="shared" si="10"/>
        <v>39.674792748651164</v>
      </c>
      <c r="N25" s="123">
        <f t="shared" si="10"/>
        <v>36.426666006348746</v>
      </c>
      <c r="O25" s="123">
        <f t="shared" si="10"/>
        <v>29.1799661217437</v>
      </c>
      <c r="P25" s="123">
        <f t="shared" si="10"/>
        <v>26.110926999933497</v>
      </c>
      <c r="Q25" s="123">
        <f t="shared" si="10"/>
        <v>31.910819665860728</v>
      </c>
      <c r="R25" s="123">
        <f t="shared" ref="R25:V25" si="11">SUM(R26:R27)</f>
        <v>36.219415289023281</v>
      </c>
      <c r="S25" s="123">
        <f t="shared" si="11"/>
        <v>35.062572495020959</v>
      </c>
      <c r="T25" s="123">
        <f t="shared" si="11"/>
        <v>30.362995719317993</v>
      </c>
      <c r="U25" s="123">
        <f t="shared" si="11"/>
        <v>38.278253697709069</v>
      </c>
      <c r="V25" s="123">
        <f t="shared" si="11"/>
        <v>37.962171960969037</v>
      </c>
      <c r="W25" s="123">
        <f t="shared" ref="W25:Y25" si="12">SUM(W26:W27)</f>
        <v>36.413104861656791</v>
      </c>
      <c r="X25" s="123">
        <f t="shared" si="12"/>
        <v>36.649159796441026</v>
      </c>
      <c r="Y25" s="123">
        <f t="shared" si="12"/>
        <v>30.570545782264706</v>
      </c>
      <c r="DA25" s="130" t="s">
        <v>2769</v>
      </c>
    </row>
    <row r="26" spans="1:105" ht="12" customHeight="1" x14ac:dyDescent="0.25">
      <c r="A26" s="97" t="s">
        <v>74</v>
      </c>
      <c r="B26" s="99">
        <v>66.487060162531662</v>
      </c>
      <c r="C26" s="99">
        <v>66.049964408715326</v>
      </c>
      <c r="D26" s="99">
        <v>65.330839102918645</v>
      </c>
      <c r="E26" s="99">
        <v>69.60315675754191</v>
      </c>
      <c r="F26" s="99">
        <v>65.050713201774059</v>
      </c>
      <c r="G26" s="99">
        <v>62.244831065756323</v>
      </c>
      <c r="H26" s="99">
        <v>40.295352364602159</v>
      </c>
      <c r="I26" s="99">
        <v>42.778877119090978</v>
      </c>
      <c r="J26" s="99">
        <v>39.423212529910423</v>
      </c>
      <c r="K26" s="99">
        <v>42.902782675379953</v>
      </c>
      <c r="L26" s="99">
        <v>35.744728028924769</v>
      </c>
      <c r="M26" s="99">
        <v>39.518168001325854</v>
      </c>
      <c r="N26" s="99">
        <v>36.311683507824874</v>
      </c>
      <c r="O26" s="99">
        <v>29.069270537829716</v>
      </c>
      <c r="P26" s="99">
        <v>25.98313726187466</v>
      </c>
      <c r="Q26" s="99">
        <v>31.768766871133217</v>
      </c>
      <c r="R26" s="99">
        <v>36.05802782619012</v>
      </c>
      <c r="S26" s="99">
        <v>34.887569400909328</v>
      </c>
      <c r="T26" s="99">
        <v>30.226631592744013</v>
      </c>
      <c r="U26" s="99">
        <v>38.105797314989879</v>
      </c>
      <c r="V26" s="99">
        <v>37.788057889036992</v>
      </c>
      <c r="W26" s="99">
        <v>36.240993014702525</v>
      </c>
      <c r="X26" s="99">
        <v>36.470879461185383</v>
      </c>
      <c r="Y26" s="99">
        <v>30.417799387175538</v>
      </c>
      <c r="DA26" s="63" t="s">
        <v>2770</v>
      </c>
    </row>
    <row r="27" spans="1:105" ht="12" customHeight="1" x14ac:dyDescent="0.25">
      <c r="A27" s="97" t="s">
        <v>53</v>
      </c>
      <c r="B27" s="99">
        <v>0.2069258496758081</v>
      </c>
      <c r="C27" s="99">
        <v>0.24469695324634355</v>
      </c>
      <c r="D27" s="99">
        <v>0.26410880712090451</v>
      </c>
      <c r="E27" s="99">
        <v>0.26847725347858792</v>
      </c>
      <c r="F27" s="99">
        <v>0.27559433290529411</v>
      </c>
      <c r="G27" s="99">
        <v>0.26111525609829556</v>
      </c>
      <c r="H27" s="99">
        <v>0.1524441443574433</v>
      </c>
      <c r="I27" s="99">
        <v>0.14460514793141346</v>
      </c>
      <c r="J27" s="99">
        <v>0.1259625300866079</v>
      </c>
      <c r="K27" s="99">
        <v>0.14720419507809138</v>
      </c>
      <c r="L27" s="99">
        <v>0.12071315087026308</v>
      </c>
      <c r="M27" s="99">
        <v>0.15662474732530982</v>
      </c>
      <c r="N27" s="99">
        <v>0.11498249852387001</v>
      </c>
      <c r="O27" s="99">
        <v>0.11069558391398428</v>
      </c>
      <c r="P27" s="99">
        <v>0.12778973805883673</v>
      </c>
      <c r="Q27" s="99">
        <v>0.14205279472751076</v>
      </c>
      <c r="R27" s="99">
        <v>0.16138746283316152</v>
      </c>
      <c r="S27" s="99">
        <v>0.17500309411162895</v>
      </c>
      <c r="T27" s="99">
        <v>0.13636412657397851</v>
      </c>
      <c r="U27" s="99">
        <v>0.17245638271919075</v>
      </c>
      <c r="V27" s="99">
        <v>0.17411407193204426</v>
      </c>
      <c r="W27" s="99">
        <v>0.17211184695426415</v>
      </c>
      <c r="X27" s="99">
        <v>0.17828033525564252</v>
      </c>
      <c r="Y27" s="99">
        <v>0.15274639508916743</v>
      </c>
      <c r="DA27" s="63" t="s">
        <v>2771</v>
      </c>
    </row>
    <row r="28" spans="1:105" ht="12.95" customHeight="1" x14ac:dyDescent="0.25">
      <c r="A28" s="121" t="s">
        <v>92</v>
      </c>
      <c r="B28" s="123">
        <f t="shared" ref="B28:Y28" si="13">B29</f>
        <v>8.9616601848436979</v>
      </c>
      <c r="C28" s="123">
        <f t="shared" si="13"/>
        <v>7.613915807525383</v>
      </c>
      <c r="D28" s="123">
        <f t="shared" si="13"/>
        <v>6.9558521284394947</v>
      </c>
      <c r="E28" s="123">
        <f t="shared" si="13"/>
        <v>7.8127400978807957</v>
      </c>
      <c r="F28" s="123">
        <f t="shared" si="13"/>
        <v>6.8589499623790724</v>
      </c>
      <c r="G28" s="123">
        <f t="shared" si="13"/>
        <v>6.8119674924161533</v>
      </c>
      <c r="H28" s="123">
        <f t="shared" si="13"/>
        <v>8.4838681706826957</v>
      </c>
      <c r="I28" s="123">
        <f t="shared" si="13"/>
        <v>10.341652452038783</v>
      </c>
      <c r="J28" s="123">
        <f t="shared" si="13"/>
        <v>11.083762151265772</v>
      </c>
      <c r="K28" s="123">
        <f t="shared" si="13"/>
        <v>10.452588806000819</v>
      </c>
      <c r="L28" s="123">
        <f t="shared" si="13"/>
        <v>10.664160346005847</v>
      </c>
      <c r="M28" s="123">
        <f t="shared" si="13"/>
        <v>8.7743033142727835</v>
      </c>
      <c r="N28" s="123">
        <f t="shared" si="13"/>
        <v>10.135040403390018</v>
      </c>
      <c r="O28" s="123">
        <f t="shared" si="13"/>
        <v>8.3323422441711372</v>
      </c>
      <c r="P28" s="123">
        <f t="shared" si="13"/>
        <v>7.7464415496198011</v>
      </c>
      <c r="Q28" s="123">
        <f t="shared" si="13"/>
        <v>8.5801248802893717</v>
      </c>
      <c r="R28" s="123">
        <f t="shared" si="13"/>
        <v>9.6815172892972772</v>
      </c>
      <c r="S28" s="123">
        <f t="shared" si="13"/>
        <v>9.0031652551360946</v>
      </c>
      <c r="T28" s="123">
        <f t="shared" si="13"/>
        <v>9.1812387491953675</v>
      </c>
      <c r="U28" s="123">
        <f t="shared" si="13"/>
        <v>7.8254327639040344</v>
      </c>
      <c r="V28" s="123">
        <f t="shared" si="13"/>
        <v>6.4327019840528807</v>
      </c>
      <c r="W28" s="123">
        <f t="shared" si="13"/>
        <v>6.2439106815116032</v>
      </c>
      <c r="X28" s="123">
        <f t="shared" si="13"/>
        <v>6.4737584833043158</v>
      </c>
      <c r="Y28" s="123">
        <f t="shared" si="13"/>
        <v>7.4906422581802516</v>
      </c>
      <c r="DA28" s="130" t="s">
        <v>2772</v>
      </c>
    </row>
    <row r="29" spans="1:105" ht="12" customHeight="1" x14ac:dyDescent="0.25">
      <c r="A29" s="97" t="s">
        <v>53</v>
      </c>
      <c r="B29" s="99">
        <f>RES_hhdet_fech!B29/RES_summary!B$19</f>
        <v>8.9616601848436979</v>
      </c>
      <c r="C29" s="99">
        <f>RES_hhdet_fech!C29/RES_summary!C$19</f>
        <v>7.613915807525383</v>
      </c>
      <c r="D29" s="99">
        <f>RES_hhdet_fech!D29/RES_summary!D$19</f>
        <v>6.9558521284394947</v>
      </c>
      <c r="E29" s="99">
        <f>RES_hhdet_fech!E29/RES_summary!E$19</f>
        <v>7.8127400978807957</v>
      </c>
      <c r="F29" s="99">
        <f>RES_hhdet_fech!F29/RES_summary!F$19</f>
        <v>6.8589499623790724</v>
      </c>
      <c r="G29" s="99">
        <f>RES_hhdet_fech!G29/RES_summary!G$19</f>
        <v>6.8119674924161533</v>
      </c>
      <c r="H29" s="99">
        <f>RES_hhdet_fech!H29/RES_summary!H$19</f>
        <v>8.4838681706826957</v>
      </c>
      <c r="I29" s="99">
        <f>RES_hhdet_fech!I29/RES_summary!I$19</f>
        <v>10.341652452038783</v>
      </c>
      <c r="J29" s="99">
        <f>RES_hhdet_fech!J29/RES_summary!J$19</f>
        <v>11.083762151265772</v>
      </c>
      <c r="K29" s="99">
        <f>RES_hhdet_fech!K29/RES_summary!K$19</f>
        <v>10.452588806000819</v>
      </c>
      <c r="L29" s="99">
        <f>RES_hhdet_fech!L29/RES_summary!L$19</f>
        <v>10.664160346005847</v>
      </c>
      <c r="M29" s="99">
        <f>RES_hhdet_fech!M29/RES_summary!M$19</f>
        <v>8.7743033142727835</v>
      </c>
      <c r="N29" s="99">
        <f>RES_hhdet_fech!N29/RES_summary!N$19</f>
        <v>10.135040403390018</v>
      </c>
      <c r="O29" s="99">
        <f>RES_hhdet_fech!O29/RES_summary!O$19</f>
        <v>8.3323422441711372</v>
      </c>
      <c r="P29" s="99">
        <f>RES_hhdet_fech!P29/RES_summary!P$19</f>
        <v>7.7464415496198011</v>
      </c>
      <c r="Q29" s="99">
        <f>RES_hhdet_fech!Q29/RES_summary!Q$19</f>
        <v>8.5801248802893717</v>
      </c>
      <c r="R29" s="99">
        <f>RES_hhdet_fech!R29/RES_summary!R$19</f>
        <v>9.6815172892972772</v>
      </c>
      <c r="S29" s="99">
        <f>RES_hhdet_fech!S29/RES_summary!S$19</f>
        <v>9.0031652551360946</v>
      </c>
      <c r="T29" s="99">
        <f>RES_hhdet_fech!T29/RES_summary!T$19</f>
        <v>9.1812387491953675</v>
      </c>
      <c r="U29" s="99">
        <f>RES_hhdet_fech!U29/RES_summary!U$19</f>
        <v>7.8254327639040344</v>
      </c>
      <c r="V29" s="99">
        <f>RES_hhdet_fech!V29/RES_summary!V$19</f>
        <v>6.4327019840528807</v>
      </c>
      <c r="W29" s="99">
        <f>RES_hhdet_fech!W29/RES_summary!W$19</f>
        <v>6.2439106815116032</v>
      </c>
      <c r="X29" s="99">
        <f>RES_hhdet_fech!X29/RES_summary!X$19</f>
        <v>6.4737584833043158</v>
      </c>
      <c r="Y29" s="99">
        <f>RES_hhdet_fech!Y29/RES_summary!Y$19</f>
        <v>7.4906422581802516</v>
      </c>
      <c r="DA29" s="63" t="s">
        <v>2773</v>
      </c>
    </row>
    <row r="30" spans="1:105" ht="12" customHeight="1" x14ac:dyDescent="0.25">
      <c r="A30" s="121" t="s">
        <v>55</v>
      </c>
      <c r="B30" s="123">
        <v>18.241340764122032</v>
      </c>
      <c r="C30" s="123">
        <v>16.8769369617625</v>
      </c>
      <c r="D30" s="123">
        <v>18.918846676498827</v>
      </c>
      <c r="E30" s="123">
        <v>20.788511238569292</v>
      </c>
      <c r="F30" s="123">
        <v>21.409772704524109</v>
      </c>
      <c r="G30" s="123">
        <v>23.850255368032037</v>
      </c>
      <c r="H30" s="123">
        <v>23.273896091110231</v>
      </c>
      <c r="I30" s="123">
        <v>25.072771514468879</v>
      </c>
      <c r="J30" s="123">
        <v>23.922237912781039</v>
      </c>
      <c r="K30" s="123">
        <v>23.683560961355305</v>
      </c>
      <c r="L30" s="123">
        <v>22.856587290138418</v>
      </c>
      <c r="M30" s="123">
        <v>22.741535539862586</v>
      </c>
      <c r="N30" s="123">
        <v>20.417712695626374</v>
      </c>
      <c r="O30" s="123">
        <v>17.433297838592203</v>
      </c>
      <c r="P30" s="123">
        <v>16.985388730050236</v>
      </c>
      <c r="Q30" s="123">
        <v>17.860360227370254</v>
      </c>
      <c r="R30" s="123">
        <v>18.713421070307842</v>
      </c>
      <c r="S30" s="123">
        <v>20.111710607635104</v>
      </c>
      <c r="T30" s="123">
        <v>19.146863137180954</v>
      </c>
      <c r="U30" s="123">
        <v>18.38249158587529</v>
      </c>
      <c r="V30" s="123">
        <v>18.436794628685305</v>
      </c>
      <c r="W30" s="123">
        <v>18.422941351091609</v>
      </c>
      <c r="X30" s="123">
        <v>17.490659174008755</v>
      </c>
      <c r="Y30" s="123">
        <v>16.2772797134323</v>
      </c>
      <c r="DA30" s="130" t="s">
        <v>2774</v>
      </c>
    </row>
    <row r="31" spans="1:105" ht="12" customHeight="1" x14ac:dyDescent="0.25">
      <c r="A31" s="97" t="s">
        <v>141</v>
      </c>
      <c r="B31" s="99">
        <v>34.495473274103738</v>
      </c>
      <c r="C31" s="99">
        <v>33.502251948307823</v>
      </c>
      <c r="D31" s="99">
        <v>35.555098175863627</v>
      </c>
      <c r="E31" s="99">
        <v>37.293269238739107</v>
      </c>
      <c r="F31" s="99">
        <v>37.955950009688557</v>
      </c>
      <c r="G31" s="99">
        <v>41.03954718351229</v>
      </c>
      <c r="H31" s="99">
        <v>41.218938490501166</v>
      </c>
      <c r="I31" s="99">
        <v>42.239161847057595</v>
      </c>
      <c r="J31" s="99">
        <v>43.33012032473291</v>
      </c>
      <c r="K31" s="99">
        <v>42.900865110585521</v>
      </c>
      <c r="L31" s="99">
        <v>41.127675666314815</v>
      </c>
      <c r="M31" s="99">
        <v>38.886247621080265</v>
      </c>
      <c r="N31" s="99">
        <v>35.764937895242973</v>
      </c>
      <c r="O31" s="99">
        <v>37.036691772415615</v>
      </c>
      <c r="P31" s="99">
        <v>37.780190099752481</v>
      </c>
      <c r="Q31" s="99">
        <v>36.520494044949771</v>
      </c>
      <c r="R31" s="99">
        <v>35.696267331177651</v>
      </c>
      <c r="S31" s="99">
        <v>35.059196223982703</v>
      </c>
      <c r="T31" s="99">
        <v>33.022971702071153</v>
      </c>
      <c r="U31" s="99">
        <v>29.848445289192803</v>
      </c>
      <c r="V31" s="99">
        <v>25.434782573011667</v>
      </c>
      <c r="W31" s="99">
        <v>28.185104043195036</v>
      </c>
      <c r="X31" s="99">
        <v>27.560491889413026</v>
      </c>
      <c r="Y31" s="99">
        <v>24.841749676073398</v>
      </c>
      <c r="DA31" s="63" t="s">
        <v>2775</v>
      </c>
    </row>
    <row r="32" spans="1:105" ht="12" customHeight="1" x14ac:dyDescent="0.25">
      <c r="A32" s="97" t="s">
        <v>140</v>
      </c>
      <c r="B32" s="99">
        <v>17.176863857864046</v>
      </c>
      <c r="C32" s="99">
        <v>16.645690298618256</v>
      </c>
      <c r="D32" s="99">
        <v>19.812847718125187</v>
      </c>
      <c r="E32" s="99">
        <v>21.998776179800288</v>
      </c>
      <c r="F32" s="99">
        <v>21.705838667545361</v>
      </c>
      <c r="G32" s="99">
        <v>24.558373833270096</v>
      </c>
      <c r="H32" s="99">
        <v>24.007411605120772</v>
      </c>
      <c r="I32" s="99">
        <v>23.367840470310806</v>
      </c>
      <c r="J32" s="99">
        <v>24.023161755633346</v>
      </c>
      <c r="K32" s="99">
        <v>23.855299386922319</v>
      </c>
      <c r="L32" s="99">
        <v>22.50693866358225</v>
      </c>
      <c r="M32" s="99">
        <v>21.552186754207845</v>
      </c>
      <c r="N32" s="99">
        <v>18.941103632897281</v>
      </c>
      <c r="O32" s="99">
        <v>19.105096091188653</v>
      </c>
      <c r="P32" s="99">
        <v>19.755439389361463</v>
      </c>
      <c r="Q32" s="99">
        <v>21.929880158429988</v>
      </c>
      <c r="R32" s="99">
        <v>22.637758560214365</v>
      </c>
      <c r="S32" s="99">
        <v>23.933214039808728</v>
      </c>
      <c r="T32" s="99">
        <v>21.574997600602888</v>
      </c>
      <c r="U32" s="99">
        <v>18.381703392862896</v>
      </c>
      <c r="V32" s="99">
        <v>16.070249476247263</v>
      </c>
      <c r="W32" s="99">
        <v>18.768796848446961</v>
      </c>
      <c r="X32" s="99">
        <v>18.599671061133865</v>
      </c>
      <c r="Y32" s="99">
        <v>16.658304845995186</v>
      </c>
      <c r="DA32" s="63" t="s">
        <v>2776</v>
      </c>
    </row>
    <row r="33" spans="1:105" ht="12" customHeight="1" x14ac:dyDescent="0.25">
      <c r="A33" s="100" t="s">
        <v>50</v>
      </c>
      <c r="B33" s="102">
        <v>4.8555982585304287</v>
      </c>
      <c r="C33" s="102">
        <v>4.5471687154171789</v>
      </c>
      <c r="D33" s="102">
        <v>8.400700215431069</v>
      </c>
      <c r="E33" s="102">
        <v>10.755280630627457</v>
      </c>
      <c r="F33" s="102">
        <v>9.5734060572950916</v>
      </c>
      <c r="G33" s="102">
        <v>11.981700787516894</v>
      </c>
      <c r="H33" s="102">
        <v>10.644993394863548</v>
      </c>
      <c r="I33" s="102">
        <v>8.5641948404635588</v>
      </c>
      <c r="J33" s="102">
        <v>8.8081223350934685</v>
      </c>
      <c r="K33" s="102">
        <v>8.6387949769869383</v>
      </c>
      <c r="L33" s="102">
        <v>7.2228907653529575</v>
      </c>
      <c r="M33" s="102">
        <v>6.8416495382758153</v>
      </c>
      <c r="N33" s="102">
        <v>4.1496985454326962</v>
      </c>
      <c r="O33" s="102">
        <v>2.7622377017578392</v>
      </c>
      <c r="P33" s="102">
        <v>2.8618444168609112</v>
      </c>
      <c r="Q33" s="102">
        <v>8.3652950338977874</v>
      </c>
      <c r="R33" s="102">
        <v>9.8613876995503471</v>
      </c>
      <c r="S33" s="102">
        <v>12.131456440281928</v>
      </c>
      <c r="T33" s="102">
        <v>7.9540670166230623</v>
      </c>
      <c r="U33" s="102">
        <v>2.6918623204831782</v>
      </c>
      <c r="V33" s="102">
        <v>1.0185908711361511</v>
      </c>
      <c r="W33" s="102">
        <v>2.2603193755310662</v>
      </c>
      <c r="X33" s="102">
        <v>2.0002678831269902</v>
      </c>
      <c r="Y33" s="102">
        <v>1.0406330409107629</v>
      </c>
      <c r="DA33" s="131" t="s">
        <v>2777</v>
      </c>
    </row>
    <row r="34" spans="1:105" ht="12" customHeight="1" x14ac:dyDescent="0.25">
      <c r="A34" s="103" t="s">
        <v>52</v>
      </c>
      <c r="B34" s="105">
        <v>12.32126559933362</v>
      </c>
      <c r="C34" s="105">
        <v>12.098521583201075</v>
      </c>
      <c r="D34" s="105">
        <v>11.412147502694118</v>
      </c>
      <c r="E34" s="105">
        <v>11.243495549172831</v>
      </c>
      <c r="F34" s="105">
        <v>12.132432610250268</v>
      </c>
      <c r="G34" s="105">
        <v>12.576673045753202</v>
      </c>
      <c r="H34" s="105">
        <v>13.362418210257225</v>
      </c>
      <c r="I34" s="105">
        <v>14.803645629847249</v>
      </c>
      <c r="J34" s="105">
        <v>15.215039420539878</v>
      </c>
      <c r="K34" s="105">
        <v>15.216504409935386</v>
      </c>
      <c r="L34" s="105">
        <v>15.284047898229291</v>
      </c>
      <c r="M34" s="105">
        <v>14.710537215932034</v>
      </c>
      <c r="N34" s="105">
        <v>14.791405087464584</v>
      </c>
      <c r="O34" s="105">
        <v>16.342858389430813</v>
      </c>
      <c r="P34" s="105">
        <v>16.893594972500551</v>
      </c>
      <c r="Q34" s="105">
        <v>13.564585124532197</v>
      </c>
      <c r="R34" s="105">
        <v>12.776370860664018</v>
      </c>
      <c r="S34" s="105">
        <v>11.801757599526796</v>
      </c>
      <c r="T34" s="105">
        <v>13.620930583979829</v>
      </c>
      <c r="U34" s="105">
        <v>15.689841072379716</v>
      </c>
      <c r="V34" s="105">
        <v>15.051658605111109</v>
      </c>
      <c r="W34" s="105">
        <v>16.508477472915896</v>
      </c>
      <c r="X34" s="105">
        <v>16.59940317800687</v>
      </c>
      <c r="Y34" s="105">
        <v>15.617671805084422</v>
      </c>
      <c r="DA34" s="132" t="s">
        <v>2778</v>
      </c>
    </row>
    <row r="35" spans="1:105" ht="12" customHeight="1" x14ac:dyDescent="0.25">
      <c r="A35" s="106" t="s">
        <v>122</v>
      </c>
      <c r="B35" s="102">
        <v>31.155689060217796</v>
      </c>
      <c r="C35" s="102">
        <v>28.690650026110113</v>
      </c>
      <c r="D35" s="102">
        <v>30.755294307135483</v>
      </c>
      <c r="E35" s="102">
        <v>32.686889365895624</v>
      </c>
      <c r="F35" s="102">
        <v>34.216306330870538</v>
      </c>
      <c r="G35" s="102">
        <v>36.811764688252651</v>
      </c>
      <c r="H35" s="102">
        <v>36.335221809552138</v>
      </c>
      <c r="I35" s="102">
        <v>40.802576498995357</v>
      </c>
      <c r="J35" s="102">
        <v>39.050172094890506</v>
      </c>
      <c r="K35" s="102">
        <v>38.220885816025906</v>
      </c>
      <c r="L35" s="102">
        <v>37.794305700757789</v>
      </c>
      <c r="M35" s="102">
        <v>37.799131816399473</v>
      </c>
      <c r="N35" s="102">
        <v>35.41288849391578</v>
      </c>
      <c r="O35" s="102">
        <v>30.201686486239431</v>
      </c>
      <c r="P35" s="102">
        <v>29.881948428148451</v>
      </c>
      <c r="Q35" s="102">
        <v>30.286185179978155</v>
      </c>
      <c r="R35" s="102">
        <v>31.150126925685136</v>
      </c>
      <c r="S35" s="102">
        <v>32.57215851988321</v>
      </c>
      <c r="T35" s="102">
        <v>31.586751590555135</v>
      </c>
      <c r="U35" s="102">
        <v>30.02928300219078</v>
      </c>
      <c r="V35" s="102">
        <v>30.031755481919618</v>
      </c>
      <c r="W35" s="102">
        <v>26.328096824113889</v>
      </c>
      <c r="X35" s="102">
        <v>25.120398354051687</v>
      </c>
      <c r="Y35" s="102">
        <v>23.797975179207235</v>
      </c>
      <c r="DA35" s="131" t="s">
        <v>2779</v>
      </c>
    </row>
    <row r="36" spans="1:105" ht="12" customHeight="1" x14ac:dyDescent="0.25">
      <c r="A36" s="107" t="s">
        <v>121</v>
      </c>
      <c r="B36" s="105">
        <v>16.992232729570919</v>
      </c>
      <c r="C36" s="105">
        <v>15.621093277623777</v>
      </c>
      <c r="D36" s="105">
        <v>17.771193927642837</v>
      </c>
      <c r="E36" s="105">
        <v>19.746053058307652</v>
      </c>
      <c r="F36" s="105">
        <v>20.46495565767971</v>
      </c>
      <c r="G36" s="105">
        <v>22.947741635092019</v>
      </c>
      <c r="H36" s="105">
        <v>22.380622007279349</v>
      </c>
      <c r="I36" s="105">
        <v>24.29082493537372</v>
      </c>
      <c r="J36" s="105">
        <v>23.092623529947375</v>
      </c>
      <c r="K36" s="105">
        <v>22.918895033513888</v>
      </c>
      <c r="L36" s="105">
        <v>22.149372559583149</v>
      </c>
      <c r="M36" s="105">
        <v>22.128355102856727</v>
      </c>
      <c r="N36" s="105">
        <v>19.831455191869303</v>
      </c>
      <c r="O36" s="105">
        <v>16.56947908879814</v>
      </c>
      <c r="P36" s="105">
        <v>16.005437908121138</v>
      </c>
      <c r="Q36" s="105">
        <v>16.949022001735532</v>
      </c>
      <c r="R36" s="105">
        <v>17.860204928920776</v>
      </c>
      <c r="S36" s="105">
        <v>19.326370535520898</v>
      </c>
      <c r="T36" s="105">
        <v>18.42991859840815</v>
      </c>
      <c r="U36" s="105">
        <v>17.756216904544178</v>
      </c>
      <c r="V36" s="105">
        <v>18.038323304106182</v>
      </c>
      <c r="W36" s="105">
        <v>17.619503428759032</v>
      </c>
      <c r="X36" s="105">
        <v>16.738953997959452</v>
      </c>
      <c r="Y36" s="105">
        <v>15.586206515596</v>
      </c>
      <c r="DA36" s="132" t="s">
        <v>2780</v>
      </c>
    </row>
    <row r="37" spans="1:105" ht="12" customHeight="1" x14ac:dyDescent="0.25">
      <c r="A37" s="108" t="s">
        <v>53</v>
      </c>
      <c r="B37" s="99">
        <v>4.4843123701574212</v>
      </c>
      <c r="C37" s="99">
        <v>3.7826312420301549</v>
      </c>
      <c r="D37" s="99">
        <v>5.9901739795999935</v>
      </c>
      <c r="E37" s="99">
        <v>7.990443843195191</v>
      </c>
      <c r="F37" s="99">
        <v>7.9615155378318638</v>
      </c>
      <c r="G37" s="99">
        <v>10.306435371232212</v>
      </c>
      <c r="H37" s="99">
        <v>9.282403473878805</v>
      </c>
      <c r="I37" s="99">
        <v>8.6466358740813227</v>
      </c>
      <c r="J37" s="99">
        <v>7.9421452184047743</v>
      </c>
      <c r="K37" s="99">
        <v>7.8590080705172536</v>
      </c>
      <c r="L37" s="99">
        <v>6.8575439306444457</v>
      </c>
      <c r="M37" s="99">
        <v>6.9064300045707343</v>
      </c>
      <c r="N37" s="99">
        <v>4.655874780288177</v>
      </c>
      <c r="O37" s="99">
        <v>1.1096216044318628</v>
      </c>
      <c r="P37" s="99">
        <v>0.48320546188022556</v>
      </c>
      <c r="Q37" s="99">
        <v>1.3492049299850313</v>
      </c>
      <c r="R37" s="99">
        <v>2.017749431188963</v>
      </c>
      <c r="S37" s="99">
        <v>3.4431490793246877</v>
      </c>
      <c r="T37" s="99">
        <v>2.5795620344734709</v>
      </c>
      <c r="U37" s="99">
        <v>1.9475209819850341</v>
      </c>
      <c r="V37" s="99">
        <v>2.3888214285551705</v>
      </c>
      <c r="W37" s="99">
        <v>1.7399860609015898</v>
      </c>
      <c r="X37" s="99">
        <v>1.3194679976939678</v>
      </c>
      <c r="Y37" s="99">
        <v>0.51256046833611824</v>
      </c>
      <c r="DA37" s="63" t="s">
        <v>2781</v>
      </c>
    </row>
    <row r="38" spans="1:105" ht="12" customHeight="1" x14ac:dyDescent="0.25">
      <c r="A38" s="108" t="s">
        <v>52</v>
      </c>
      <c r="B38" s="99">
        <v>12.507920359413498</v>
      </c>
      <c r="C38" s="99">
        <v>11.83846203559362</v>
      </c>
      <c r="D38" s="99">
        <v>11.781019948042843</v>
      </c>
      <c r="E38" s="99">
        <v>11.755609215112463</v>
      </c>
      <c r="F38" s="99">
        <v>12.503440119847843</v>
      </c>
      <c r="G38" s="99">
        <v>12.641306263859807</v>
      </c>
      <c r="H38" s="99">
        <v>13.098218533400544</v>
      </c>
      <c r="I38" s="99">
        <v>15.644189061292396</v>
      </c>
      <c r="J38" s="99">
        <v>15.150478311542601</v>
      </c>
      <c r="K38" s="99">
        <v>15.059886962996632</v>
      </c>
      <c r="L38" s="99">
        <v>15.291828628938699</v>
      </c>
      <c r="M38" s="99">
        <v>15.221925098285991</v>
      </c>
      <c r="N38" s="99">
        <v>15.175580411581125</v>
      </c>
      <c r="O38" s="99">
        <v>15.459857484366278</v>
      </c>
      <c r="P38" s="99">
        <v>15.522232446240912</v>
      </c>
      <c r="Q38" s="99">
        <v>15.599817071750495</v>
      </c>
      <c r="R38" s="99">
        <v>15.842455497731812</v>
      </c>
      <c r="S38" s="99">
        <v>15.883221456196205</v>
      </c>
      <c r="T38" s="99">
        <v>15.85035656393468</v>
      </c>
      <c r="U38" s="99">
        <v>15.808695922559151</v>
      </c>
      <c r="V38" s="99">
        <v>15.649501875551012</v>
      </c>
      <c r="W38" s="99">
        <v>15.879517367857439</v>
      </c>
      <c r="X38" s="99">
        <v>15.419486000265485</v>
      </c>
      <c r="Y38" s="99">
        <v>15.073646047259881</v>
      </c>
      <c r="DA38" s="63" t="s">
        <v>2782</v>
      </c>
    </row>
    <row r="39" spans="1:105" ht="12" customHeight="1" x14ac:dyDescent="0.25">
      <c r="A39" s="121" t="s">
        <v>54</v>
      </c>
      <c r="B39" s="123">
        <v>8.33984388302075</v>
      </c>
      <c r="C39" s="123">
        <v>8.6806376301158057</v>
      </c>
      <c r="D39" s="123">
        <v>8.6963007848264535</v>
      </c>
      <c r="E39" s="123">
        <v>8.7733523978094929</v>
      </c>
      <c r="F39" s="123">
        <v>8.9519378479817941</v>
      </c>
      <c r="G39" s="123">
        <v>8.548978844905605</v>
      </c>
      <c r="H39" s="123">
        <v>7.7773862819122312</v>
      </c>
      <c r="I39" s="123">
        <v>7.5775171795468417</v>
      </c>
      <c r="J39" s="123">
        <v>6.8969580803584218</v>
      </c>
      <c r="K39" s="123">
        <v>6.8538650966436316</v>
      </c>
      <c r="L39" s="123">
        <v>6.5995134396606465</v>
      </c>
      <c r="M39" s="123">
        <v>6.9204148457200425</v>
      </c>
      <c r="N39" s="123">
        <v>6.1189144128057151</v>
      </c>
      <c r="O39" s="123">
        <v>6.2556104564151287</v>
      </c>
      <c r="P39" s="123">
        <v>6.6754178515139149</v>
      </c>
      <c r="Q39" s="123">
        <v>6.457922853512402</v>
      </c>
      <c r="R39" s="123">
        <v>6.4061821926287257</v>
      </c>
      <c r="S39" s="123">
        <v>6.6676738064428038</v>
      </c>
      <c r="T39" s="123">
        <v>6.2711099294640853</v>
      </c>
      <c r="U39" s="123">
        <v>6.9936524543696637</v>
      </c>
      <c r="V39" s="123">
        <v>6.8863469006165419</v>
      </c>
      <c r="W39" s="123">
        <v>6.6680481763171029</v>
      </c>
      <c r="X39" s="123">
        <v>6.1189571540415333</v>
      </c>
      <c r="Y39" s="123">
        <v>5.5029300117372912</v>
      </c>
      <c r="DA39" s="130" t="s">
        <v>2783</v>
      </c>
    </row>
    <row r="40" spans="1:105" ht="12" customHeight="1" x14ac:dyDescent="0.25">
      <c r="A40" s="97" t="s">
        <v>50</v>
      </c>
      <c r="B40" s="99">
        <v>9.1646873962354896</v>
      </c>
      <c r="C40" s="99">
        <v>9.3075784364136833</v>
      </c>
      <c r="D40" s="99">
        <v>9.3211807469393655</v>
      </c>
      <c r="E40" s="99">
        <v>9.6797608382277769</v>
      </c>
      <c r="F40" s="99">
        <v>9.8633352405554202</v>
      </c>
      <c r="G40" s="99">
        <v>9.44123376222805</v>
      </c>
      <c r="H40" s="99">
        <v>8.4588097713776431</v>
      </c>
      <c r="I40" s="99">
        <v>8.5133885340481115</v>
      </c>
      <c r="J40" s="99">
        <v>7.6565267428384507</v>
      </c>
      <c r="K40" s="99">
        <v>7.507110397257299</v>
      </c>
      <c r="L40" s="99">
        <v>7.2820544812566954</v>
      </c>
      <c r="M40" s="99">
        <v>7.4267178141903551</v>
      </c>
      <c r="N40" s="99">
        <v>7.0189020623999081</v>
      </c>
      <c r="O40" s="99">
        <v>7.0719005470133496</v>
      </c>
      <c r="P40" s="99">
        <v>7.1079627585009453</v>
      </c>
      <c r="Q40" s="99">
        <v>7.246083126256547</v>
      </c>
      <c r="R40" s="99">
        <v>7.2796313149847451</v>
      </c>
      <c r="S40" s="99">
        <v>7.3840258049459262</v>
      </c>
      <c r="T40" s="99">
        <v>7.4986104387781038</v>
      </c>
      <c r="U40" s="99">
        <v>8.0413713852506561</v>
      </c>
      <c r="V40" s="99">
        <v>7.3867154091901943</v>
      </c>
      <c r="W40" s="99">
        <v>7.4725968853595104</v>
      </c>
      <c r="X40" s="99">
        <v>6.856858942898242</v>
      </c>
      <c r="Y40" s="99">
        <v>6.5018898413414927</v>
      </c>
      <c r="DA40" s="63" t="s">
        <v>2784</v>
      </c>
    </row>
    <row r="41" spans="1:105" ht="12" customHeight="1" x14ac:dyDescent="0.25">
      <c r="A41" s="109" t="s">
        <v>120</v>
      </c>
      <c r="B41" s="110">
        <v>6.2652589332384405</v>
      </c>
      <c r="C41" s="110">
        <v>7.2849964778047998</v>
      </c>
      <c r="D41" s="110">
        <v>7.4350745507638161</v>
      </c>
      <c r="E41" s="110">
        <v>7.0513060994685492</v>
      </c>
      <c r="F41" s="110">
        <v>7.3456796496153549</v>
      </c>
      <c r="G41" s="110">
        <v>7.0514154449513269</v>
      </c>
      <c r="H41" s="110">
        <v>6.6840789597923456</v>
      </c>
      <c r="I41" s="110">
        <v>6.0665123500209992</v>
      </c>
      <c r="J41" s="110">
        <v>5.6131920415131384</v>
      </c>
      <c r="K41" s="110">
        <v>5.7762959570292098</v>
      </c>
      <c r="L41" s="110">
        <v>5.471756323054068</v>
      </c>
      <c r="M41" s="110">
        <v>6.0710600901415006</v>
      </c>
      <c r="N41" s="110">
        <v>4.5412827888545699</v>
      </c>
      <c r="O41" s="110">
        <v>4.9296090840298863</v>
      </c>
      <c r="P41" s="110">
        <v>6.0076029448819863</v>
      </c>
      <c r="Q41" s="110">
        <v>5.2681932816982462</v>
      </c>
      <c r="R41" s="110">
        <v>5.1363021625493035</v>
      </c>
      <c r="S41" s="110">
        <v>5.6632658104217413</v>
      </c>
      <c r="T41" s="110">
        <v>4.6947425560516001</v>
      </c>
      <c r="U41" s="110">
        <v>5.7098127552267064</v>
      </c>
      <c r="V41" s="110">
        <v>6.3012821228390141</v>
      </c>
      <c r="W41" s="110">
        <v>5.7220273418900138</v>
      </c>
      <c r="X41" s="110">
        <v>5.1721266508425758</v>
      </c>
      <c r="Y41" s="110">
        <v>4.0516898905642824</v>
      </c>
      <c r="DA41" s="60" t="s">
        <v>2785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105.78106407486918</v>
      </c>
      <c r="C43" s="118">
        <f t="shared" si="14"/>
        <v>102.53919314489451</v>
      </c>
      <c r="D43" s="118">
        <f t="shared" si="14"/>
        <v>105.36946385249263</v>
      </c>
      <c r="E43" s="118">
        <f t="shared" si="14"/>
        <v>108.66631344657397</v>
      </c>
      <c r="F43" s="118">
        <f t="shared" si="14"/>
        <v>98.077146644849137</v>
      </c>
      <c r="G43" s="118">
        <f t="shared" si="14"/>
        <v>88.530740038952302</v>
      </c>
      <c r="H43" s="118">
        <f t="shared" si="14"/>
        <v>95.861254316439684</v>
      </c>
      <c r="I43" s="118">
        <f t="shared" si="14"/>
        <v>93.429756640682555</v>
      </c>
      <c r="J43" s="118">
        <f t="shared" si="14"/>
        <v>82.5968670642673</v>
      </c>
      <c r="K43" s="118">
        <f t="shared" si="14"/>
        <v>85.836462302244385</v>
      </c>
      <c r="L43" s="118">
        <f t="shared" si="14"/>
        <v>76.418465852452826</v>
      </c>
      <c r="M43" s="118">
        <f t="shared" si="14"/>
        <v>79.776703057540757</v>
      </c>
      <c r="N43" s="118">
        <f t="shared" si="14"/>
        <v>76.560626339075768</v>
      </c>
      <c r="O43" s="118">
        <f t="shared" si="14"/>
        <v>64.234008333093712</v>
      </c>
      <c r="P43" s="118">
        <f t="shared" si="14"/>
        <v>59.377899320007906</v>
      </c>
      <c r="Q43" s="118">
        <f t="shared" si="14"/>
        <v>66.12690424175382</v>
      </c>
      <c r="R43" s="118">
        <f t="shared" ref="R43:V43" si="15">R44+R47+R49+R58</f>
        <v>68.937654500901559</v>
      </c>
      <c r="S43" s="118">
        <f t="shared" si="15"/>
        <v>71.782746422361129</v>
      </c>
      <c r="T43" s="118">
        <f t="shared" si="15"/>
        <v>66.147298224883059</v>
      </c>
      <c r="U43" s="118">
        <f t="shared" si="15"/>
        <v>73.362982032047768</v>
      </c>
      <c r="V43" s="118">
        <f t="shared" si="15"/>
        <v>73.910187121983867</v>
      </c>
      <c r="W43" s="118">
        <f t="shared" ref="W43:Y43" si="16">W44+W47+W49+W58</f>
        <v>66.285827384874011</v>
      </c>
      <c r="X43" s="118">
        <f t="shared" si="16"/>
        <v>66.686824901060945</v>
      </c>
      <c r="Y43" s="118">
        <f t="shared" si="16"/>
        <v>57.049592526351582</v>
      </c>
      <c r="DA43" s="129" t="s">
        <v>2786</v>
      </c>
    </row>
    <row r="44" spans="1:105" ht="12.95" customHeight="1" x14ac:dyDescent="0.25">
      <c r="A44" s="121" t="s">
        <v>57</v>
      </c>
      <c r="B44" s="123">
        <f t="shared" ref="B44:Q44" si="17">SUM(B45:B46)</f>
        <v>70.677802258372381</v>
      </c>
      <c r="C44" s="123">
        <f t="shared" si="17"/>
        <v>69.980746084251109</v>
      </c>
      <c r="D44" s="123">
        <f t="shared" si="17"/>
        <v>71.086104103102926</v>
      </c>
      <c r="E44" s="123">
        <f t="shared" si="17"/>
        <v>71.503644607612827</v>
      </c>
      <c r="F44" s="123">
        <f t="shared" si="17"/>
        <v>61.101759059380392</v>
      </c>
      <c r="G44" s="123">
        <f t="shared" si="17"/>
        <v>49.585710172073057</v>
      </c>
      <c r="H44" s="123">
        <f t="shared" si="17"/>
        <v>56.430934949995738</v>
      </c>
      <c r="I44" s="123">
        <f t="shared" si="17"/>
        <v>50.149469393782319</v>
      </c>
      <c r="J44" s="123">
        <f t="shared" si="17"/>
        <v>40.675137006949413</v>
      </c>
      <c r="K44" s="123">
        <f t="shared" si="17"/>
        <v>44.467707693778323</v>
      </c>
      <c r="L44" s="123">
        <f t="shared" si="17"/>
        <v>35.592934388385665</v>
      </c>
      <c r="M44" s="123">
        <f t="shared" si="17"/>
        <v>40.433341678455363</v>
      </c>
      <c r="N44" s="123">
        <f t="shared" si="17"/>
        <v>38.628460978114461</v>
      </c>
      <c r="O44" s="123">
        <f t="shared" si="17"/>
        <v>31.082480828274992</v>
      </c>
      <c r="P44" s="123">
        <f t="shared" si="17"/>
        <v>27.484323028204983</v>
      </c>
      <c r="Q44" s="123">
        <f t="shared" si="17"/>
        <v>33.506692574552801</v>
      </c>
      <c r="R44" s="123">
        <f t="shared" ref="R44:V44" si="18">SUM(R45:R46)</f>
        <v>34.811763372342774</v>
      </c>
      <c r="S44" s="123">
        <f t="shared" si="18"/>
        <v>36.782237967420599</v>
      </c>
      <c r="T44" s="123">
        <f t="shared" si="18"/>
        <v>31.833940625324523</v>
      </c>
      <c r="U44" s="123">
        <f t="shared" si="18"/>
        <v>38.452561770898939</v>
      </c>
      <c r="V44" s="123">
        <f t="shared" si="18"/>
        <v>39.482260943756991</v>
      </c>
      <c r="W44" s="123">
        <f t="shared" ref="W44:Y44" si="19">SUM(W45:W46)</f>
        <v>33.10645607757484</v>
      </c>
      <c r="X44" s="123">
        <f t="shared" si="19"/>
        <v>35.00894310047466</v>
      </c>
      <c r="Y44" s="123">
        <f t="shared" si="19"/>
        <v>26.888108645655496</v>
      </c>
      <c r="DA44" s="130" t="s">
        <v>2787</v>
      </c>
    </row>
    <row r="45" spans="1:105" ht="12" customHeight="1" x14ac:dyDescent="0.25">
      <c r="A45" s="97" t="s">
        <v>211</v>
      </c>
      <c r="B45" s="99">
        <v>70.469336504168467</v>
      </c>
      <c r="C45" s="99">
        <v>69.734769508867018</v>
      </c>
      <c r="D45" s="99">
        <v>70.814165295414725</v>
      </c>
      <c r="E45" s="99">
        <v>71.242454433697105</v>
      </c>
      <c r="F45" s="99">
        <v>60.856162450956113</v>
      </c>
      <c r="G45" s="99">
        <v>49.386961333775098</v>
      </c>
      <c r="H45" s="99">
        <v>56.224026246783176</v>
      </c>
      <c r="I45" s="99">
        <v>49.982555577619678</v>
      </c>
      <c r="J45" s="99">
        <v>40.545898347545823</v>
      </c>
      <c r="K45" s="99">
        <v>44.316232575825403</v>
      </c>
      <c r="L45" s="99">
        <v>35.474410617716629</v>
      </c>
      <c r="M45" s="99">
        <v>40.276249582867102</v>
      </c>
      <c r="N45" s="99">
        <v>38.508836839270749</v>
      </c>
      <c r="O45" s="99">
        <v>30.967419397433368</v>
      </c>
      <c r="P45" s="99">
        <v>27.35258633027799</v>
      </c>
      <c r="Q45" s="99">
        <v>33.359334061150143</v>
      </c>
      <c r="R45" s="99">
        <v>34.657441309079069</v>
      </c>
      <c r="S45" s="99">
        <v>36.597803871134623</v>
      </c>
      <c r="T45" s="99">
        <v>31.6898890010714</v>
      </c>
      <c r="U45" s="99">
        <v>38.275619373701701</v>
      </c>
      <c r="V45" s="99">
        <v>39.295021243423164</v>
      </c>
      <c r="W45" s="99">
        <v>32.942928967392284</v>
      </c>
      <c r="X45" s="99">
        <v>34.827963811424169</v>
      </c>
      <c r="Y45" s="99">
        <v>26.742888494886301</v>
      </c>
      <c r="DA45" s="63" t="s">
        <v>2788</v>
      </c>
    </row>
    <row r="46" spans="1:105" ht="12" customHeight="1" x14ac:dyDescent="0.25">
      <c r="A46" s="97" t="s">
        <v>53</v>
      </c>
      <c r="B46" s="99">
        <v>0.20846575420392094</v>
      </c>
      <c r="C46" s="99">
        <v>0.24597657538408674</v>
      </c>
      <c r="D46" s="99">
        <v>0.27193880768820444</v>
      </c>
      <c r="E46" s="99">
        <v>0.26119017391572474</v>
      </c>
      <c r="F46" s="99">
        <v>0.24559660842427877</v>
      </c>
      <c r="G46" s="99">
        <v>0.19874883829796125</v>
      </c>
      <c r="H46" s="99">
        <v>0.20690870321256391</v>
      </c>
      <c r="I46" s="99">
        <v>0.16691381616264125</v>
      </c>
      <c r="J46" s="99">
        <v>0.12923865940359189</v>
      </c>
      <c r="K46" s="99">
        <v>0.15147511795291849</v>
      </c>
      <c r="L46" s="99">
        <v>0.1185237706690378</v>
      </c>
      <c r="M46" s="99">
        <v>0.1570920955882624</v>
      </c>
      <c r="N46" s="99">
        <v>0.11962413884371341</v>
      </c>
      <c r="O46" s="99">
        <v>0.115061430841624</v>
      </c>
      <c r="P46" s="99">
        <v>0.13173669792699352</v>
      </c>
      <c r="Q46" s="99">
        <v>0.14735851340265479</v>
      </c>
      <c r="R46" s="99">
        <v>0.15432206326370354</v>
      </c>
      <c r="S46" s="99">
        <v>0.18443409628597793</v>
      </c>
      <c r="T46" s="99">
        <v>0.1440516242531239</v>
      </c>
      <c r="U46" s="99">
        <v>0.17694239719724081</v>
      </c>
      <c r="V46" s="99">
        <v>0.18723970033382839</v>
      </c>
      <c r="W46" s="99">
        <v>0.16352711018255695</v>
      </c>
      <c r="X46" s="99">
        <v>0.18097928905049357</v>
      </c>
      <c r="Y46" s="99">
        <v>0.14522015076919362</v>
      </c>
      <c r="DA46" s="63" t="s">
        <v>2789</v>
      </c>
    </row>
    <row r="47" spans="1:105" ht="12.95" customHeight="1" x14ac:dyDescent="0.25">
      <c r="A47" s="121" t="s">
        <v>92</v>
      </c>
      <c r="B47" s="123">
        <f t="shared" ref="B47:Y47" si="20">B48</f>
        <v>8.9616724431944483</v>
      </c>
      <c r="C47" s="123">
        <f t="shared" si="20"/>
        <v>7.5269958946632904</v>
      </c>
      <c r="D47" s="123">
        <f t="shared" si="20"/>
        <v>7.0536645399315567</v>
      </c>
      <c r="E47" s="123">
        <f t="shared" si="20"/>
        <v>7.8466548897501012</v>
      </c>
      <c r="F47" s="123">
        <f t="shared" si="20"/>
        <v>6.8042753177220234</v>
      </c>
      <c r="G47" s="123">
        <f t="shared" si="20"/>
        <v>6.7742464161055711</v>
      </c>
      <c r="H47" s="123">
        <f t="shared" si="20"/>
        <v>8.3328152848628143</v>
      </c>
      <c r="I47" s="123">
        <f t="shared" si="20"/>
        <v>10.434115088630112</v>
      </c>
      <c r="J47" s="123">
        <f t="shared" si="20"/>
        <v>11.055514028929425</v>
      </c>
      <c r="K47" s="123">
        <f t="shared" si="20"/>
        <v>10.713925285295378</v>
      </c>
      <c r="L47" s="123">
        <f t="shared" si="20"/>
        <v>11.169836273881119</v>
      </c>
      <c r="M47" s="123">
        <f t="shared" si="20"/>
        <v>9.4402287717508848</v>
      </c>
      <c r="N47" s="123">
        <f t="shared" si="20"/>
        <v>11.104860955916388</v>
      </c>
      <c r="O47" s="123">
        <f t="shared" si="20"/>
        <v>9.1003331358336617</v>
      </c>
      <c r="P47" s="123">
        <f t="shared" si="20"/>
        <v>7.7757603334473506</v>
      </c>
      <c r="Q47" s="123">
        <f t="shared" si="20"/>
        <v>7.9670769060408295</v>
      </c>
      <c r="R47" s="123">
        <f t="shared" si="20"/>
        <v>8.6783668764661268</v>
      </c>
      <c r="S47" s="123">
        <f t="shared" si="20"/>
        <v>7.8818551948813829</v>
      </c>
      <c r="T47" s="123">
        <f t="shared" si="20"/>
        <v>8.4499977764440377</v>
      </c>
      <c r="U47" s="123">
        <f t="shared" si="20"/>
        <v>7.7941909248699082</v>
      </c>
      <c r="V47" s="123">
        <f t="shared" si="20"/>
        <v>7.2579987168231455</v>
      </c>
      <c r="W47" s="123">
        <f t="shared" si="20"/>
        <v>7.2055119227120557</v>
      </c>
      <c r="X47" s="123">
        <f t="shared" si="20"/>
        <v>7.0540643829535359</v>
      </c>
      <c r="Y47" s="123">
        <f t="shared" si="20"/>
        <v>7.5952787431402644</v>
      </c>
      <c r="DA47" s="130" t="s">
        <v>2790</v>
      </c>
    </row>
    <row r="48" spans="1:105" ht="12" customHeight="1" x14ac:dyDescent="0.25">
      <c r="A48" s="97" t="s">
        <v>53</v>
      </c>
      <c r="B48" s="99">
        <f>RES_hhdet_fech!B48/RES_summary!B$19</f>
        <v>8.9616724431944483</v>
      </c>
      <c r="C48" s="99">
        <f>RES_hhdet_fech!C48/RES_summary!C$19</f>
        <v>7.5269958946632904</v>
      </c>
      <c r="D48" s="99">
        <f>RES_hhdet_fech!D48/RES_summary!D$19</f>
        <v>7.0536645399315567</v>
      </c>
      <c r="E48" s="99">
        <f>RES_hhdet_fech!E48/RES_summary!E$19</f>
        <v>7.8466548897501012</v>
      </c>
      <c r="F48" s="99">
        <f>RES_hhdet_fech!F48/RES_summary!F$19</f>
        <v>6.8042753177220234</v>
      </c>
      <c r="G48" s="99">
        <f>RES_hhdet_fech!G48/RES_summary!G$19</f>
        <v>6.7742464161055711</v>
      </c>
      <c r="H48" s="99">
        <f>RES_hhdet_fech!H48/RES_summary!H$19</f>
        <v>8.3328152848628143</v>
      </c>
      <c r="I48" s="99">
        <f>RES_hhdet_fech!I48/RES_summary!I$19</f>
        <v>10.434115088630112</v>
      </c>
      <c r="J48" s="99">
        <f>RES_hhdet_fech!J48/RES_summary!J$19</f>
        <v>11.055514028929425</v>
      </c>
      <c r="K48" s="99">
        <f>RES_hhdet_fech!K48/RES_summary!K$19</f>
        <v>10.713925285295378</v>
      </c>
      <c r="L48" s="99">
        <f>RES_hhdet_fech!L48/RES_summary!L$19</f>
        <v>11.169836273881119</v>
      </c>
      <c r="M48" s="99">
        <f>RES_hhdet_fech!M48/RES_summary!M$19</f>
        <v>9.4402287717508848</v>
      </c>
      <c r="N48" s="99">
        <f>RES_hhdet_fech!N48/RES_summary!N$19</f>
        <v>11.104860955916388</v>
      </c>
      <c r="O48" s="99">
        <f>RES_hhdet_fech!O48/RES_summary!O$19</f>
        <v>9.1003331358336617</v>
      </c>
      <c r="P48" s="99">
        <f>RES_hhdet_fech!P48/RES_summary!P$19</f>
        <v>7.7757603334473506</v>
      </c>
      <c r="Q48" s="99">
        <f>RES_hhdet_fech!Q48/RES_summary!Q$19</f>
        <v>7.9670769060408295</v>
      </c>
      <c r="R48" s="99">
        <f>RES_hhdet_fech!R48/RES_summary!R$19</f>
        <v>8.6783668764661268</v>
      </c>
      <c r="S48" s="99">
        <f>RES_hhdet_fech!S48/RES_summary!S$19</f>
        <v>7.8818551948813829</v>
      </c>
      <c r="T48" s="99">
        <f>RES_hhdet_fech!T48/RES_summary!T$19</f>
        <v>8.4499977764440377</v>
      </c>
      <c r="U48" s="99">
        <f>RES_hhdet_fech!U48/RES_summary!U$19</f>
        <v>7.7941909248699082</v>
      </c>
      <c r="V48" s="99">
        <f>RES_hhdet_fech!V48/RES_summary!V$19</f>
        <v>7.2579987168231455</v>
      </c>
      <c r="W48" s="99">
        <f>RES_hhdet_fech!W48/RES_summary!W$19</f>
        <v>7.2055119227120557</v>
      </c>
      <c r="X48" s="99">
        <f>RES_hhdet_fech!X48/RES_summary!X$19</f>
        <v>7.0540643829535359</v>
      </c>
      <c r="Y48" s="99">
        <f>RES_hhdet_fech!Y48/RES_summary!Y$19</f>
        <v>7.5952787431402644</v>
      </c>
      <c r="DA48" s="63" t="s">
        <v>2791</v>
      </c>
    </row>
    <row r="49" spans="1:105" ht="12" customHeight="1" x14ac:dyDescent="0.25">
      <c r="A49" s="121" t="s">
        <v>55</v>
      </c>
      <c r="B49" s="123">
        <v>17.801734821952632</v>
      </c>
      <c r="C49" s="123">
        <v>16.35545351853342</v>
      </c>
      <c r="D49" s="123">
        <v>18.530035317945604</v>
      </c>
      <c r="E49" s="123">
        <v>20.53848028252586</v>
      </c>
      <c r="F49" s="123">
        <v>21.217294260328057</v>
      </c>
      <c r="G49" s="123">
        <v>23.623305956131237</v>
      </c>
      <c r="H49" s="123">
        <v>23.307739876222922</v>
      </c>
      <c r="I49" s="123">
        <v>25.2382007860359</v>
      </c>
      <c r="J49" s="123">
        <v>23.944369553277003</v>
      </c>
      <c r="K49" s="123">
        <v>23.775844476450722</v>
      </c>
      <c r="L49" s="123">
        <v>23.025606193278424</v>
      </c>
      <c r="M49" s="123">
        <v>22.958668252826307</v>
      </c>
      <c r="N49" s="123">
        <v>20.678862291328905</v>
      </c>
      <c r="O49" s="123">
        <v>17.77387477083553</v>
      </c>
      <c r="P49" s="123">
        <v>17.45290415130604</v>
      </c>
      <c r="Q49" s="123">
        <v>18.230974214636685</v>
      </c>
      <c r="R49" s="123">
        <v>19.088544785246302</v>
      </c>
      <c r="S49" s="123">
        <v>20.494977189153119</v>
      </c>
      <c r="T49" s="123">
        <v>19.61946209862613</v>
      </c>
      <c r="U49" s="123">
        <v>20.108527029992693</v>
      </c>
      <c r="V49" s="123">
        <v>20.232837430086455</v>
      </c>
      <c r="W49" s="123">
        <v>19.249114999953754</v>
      </c>
      <c r="X49" s="123">
        <v>18.4724333141099</v>
      </c>
      <c r="Y49" s="123">
        <v>17.038348478536189</v>
      </c>
      <c r="DA49" s="130" t="s">
        <v>2792</v>
      </c>
    </row>
    <row r="50" spans="1:105" ht="12" customHeight="1" x14ac:dyDescent="0.25">
      <c r="A50" s="97" t="s">
        <v>138</v>
      </c>
      <c r="B50" s="99">
        <v>35.587600371748202</v>
      </c>
      <c r="C50" s="99">
        <v>32.794752413784721</v>
      </c>
      <c r="D50" s="99">
        <v>35.456289508127661</v>
      </c>
      <c r="E50" s="99">
        <v>38.44751942900627</v>
      </c>
      <c r="F50" s="99">
        <v>38.344194772837852</v>
      </c>
      <c r="G50" s="99">
        <v>39.197907012099904</v>
      </c>
      <c r="H50" s="99">
        <v>43.946130324190257</v>
      </c>
      <c r="I50" s="99">
        <v>46.552278219251157</v>
      </c>
      <c r="J50" s="99">
        <v>44.320191763726569</v>
      </c>
      <c r="K50" s="99">
        <v>43.839946650264416</v>
      </c>
      <c r="L50" s="99">
        <v>42.625789267764041</v>
      </c>
      <c r="M50" s="99">
        <v>40.152503757249626</v>
      </c>
      <c r="N50" s="99">
        <v>37.119568620086255</v>
      </c>
      <c r="O50" s="99">
        <v>39.217158755754433</v>
      </c>
      <c r="P50" s="99">
        <v>42.821249180188879</v>
      </c>
      <c r="Q50" s="99">
        <v>37.159467507243342</v>
      </c>
      <c r="R50" s="99">
        <v>35.379424234206049</v>
      </c>
      <c r="S50" s="99">
        <v>34.742572576271556</v>
      </c>
      <c r="T50" s="99">
        <v>30.482045421311071</v>
      </c>
      <c r="U50" s="99">
        <v>38.69166088053931</v>
      </c>
      <c r="V50" s="99">
        <v>36.494999532283423</v>
      </c>
      <c r="W50" s="99">
        <v>29.349215115471885</v>
      </c>
      <c r="X50" s="99">
        <v>30.518910356422303</v>
      </c>
      <c r="Y50" s="99">
        <v>28.605452051119535</v>
      </c>
      <c r="DA50" s="63" t="s">
        <v>2793</v>
      </c>
    </row>
    <row r="51" spans="1:105" ht="12" customHeight="1" x14ac:dyDescent="0.25">
      <c r="A51" s="97" t="s">
        <v>137</v>
      </c>
      <c r="B51" s="99">
        <v>17.724692775453242</v>
      </c>
      <c r="C51" s="99">
        <v>16.067982251313612</v>
      </c>
      <c r="D51" s="99">
        <v>19.668253032862957</v>
      </c>
      <c r="E51" s="99">
        <v>22.691505005413998</v>
      </c>
      <c r="F51" s="99">
        <v>22.094126468908087</v>
      </c>
      <c r="G51" s="99">
        <v>23.755353231517287</v>
      </c>
      <c r="H51" s="99">
        <v>25.472243493449124</v>
      </c>
      <c r="I51" s="99">
        <v>25.648486897819815</v>
      </c>
      <c r="J51" s="99">
        <v>24.283096951933821</v>
      </c>
      <c r="K51" s="99">
        <v>24.094952138043976</v>
      </c>
      <c r="L51" s="99">
        <v>22.939408992150128</v>
      </c>
      <c r="M51" s="99">
        <v>21.71061063718901</v>
      </c>
      <c r="N51" s="99">
        <v>19.186489223080699</v>
      </c>
      <c r="O51" s="99">
        <v>19.755769458792752</v>
      </c>
      <c r="P51" s="99">
        <v>20.280207044873443</v>
      </c>
      <c r="Q51" s="99">
        <v>20.688180427230993</v>
      </c>
      <c r="R51" s="99">
        <v>21.027934647448639</v>
      </c>
      <c r="S51" s="99">
        <v>22.625662117374329</v>
      </c>
      <c r="T51" s="99">
        <v>18.844221560068132</v>
      </c>
      <c r="U51" s="99">
        <v>22.754819933218023</v>
      </c>
      <c r="V51" s="99">
        <v>22.346563047287749</v>
      </c>
      <c r="W51" s="99">
        <v>17.316662977883031</v>
      </c>
      <c r="X51" s="99">
        <v>18.093972590703228</v>
      </c>
      <c r="Y51" s="99">
        <v>16.81739029893841</v>
      </c>
      <c r="DA51" s="63" t="s">
        <v>2794</v>
      </c>
    </row>
    <row r="52" spans="1:105" ht="12" customHeight="1" x14ac:dyDescent="0.25">
      <c r="A52" s="100" t="s">
        <v>211</v>
      </c>
      <c r="B52" s="102">
        <v>5.1641501818627793</v>
      </c>
      <c r="C52" s="102">
        <v>4.2604602513062773</v>
      </c>
      <c r="D52" s="102">
        <v>8.4510308896592949</v>
      </c>
      <c r="E52" s="102">
        <v>11.40064531472475</v>
      </c>
      <c r="F52" s="102">
        <v>10.334067128359763</v>
      </c>
      <c r="G52" s="102">
        <v>12.409896302781657</v>
      </c>
      <c r="H52" s="102">
        <v>11.698075973553237</v>
      </c>
      <c r="I52" s="102">
        <v>10.02027638245336</v>
      </c>
      <c r="J52" s="102">
        <v>9.1209414837919187</v>
      </c>
      <c r="K52" s="102">
        <v>8.9957786745231978</v>
      </c>
      <c r="L52" s="102">
        <v>7.7143947392098653</v>
      </c>
      <c r="M52" s="102">
        <v>7.1212972767855698</v>
      </c>
      <c r="N52" s="102">
        <v>4.5170252331003304</v>
      </c>
      <c r="O52" s="102">
        <v>3.2087686308369325</v>
      </c>
      <c r="P52" s="102">
        <v>0.84454242106415955</v>
      </c>
      <c r="Q52" s="102">
        <v>6.183558615840445</v>
      </c>
      <c r="R52" s="102">
        <v>8.0630930736095294</v>
      </c>
      <c r="S52" s="102">
        <v>11.098405098022379</v>
      </c>
      <c r="T52" s="102">
        <v>6.6663595359507113</v>
      </c>
      <c r="U52" s="102">
        <v>4.958861784691428</v>
      </c>
      <c r="V52" s="102">
        <v>5.5673316159550117</v>
      </c>
      <c r="W52" s="102">
        <v>2.5110452222928408</v>
      </c>
      <c r="X52" s="102">
        <v>2.2767202268430604</v>
      </c>
      <c r="Y52" s="102">
        <v>1.3402385106983361</v>
      </c>
      <c r="DA52" s="131" t="s">
        <v>2795</v>
      </c>
    </row>
    <row r="53" spans="1:105" ht="12" customHeight="1" x14ac:dyDescent="0.25">
      <c r="A53" s="103" t="s">
        <v>52</v>
      </c>
      <c r="B53" s="105">
        <v>12.560542593590466</v>
      </c>
      <c r="C53" s="105">
        <v>11.807522000007337</v>
      </c>
      <c r="D53" s="105">
        <v>11.217222143203657</v>
      </c>
      <c r="E53" s="105">
        <v>11.290859690689246</v>
      </c>
      <c r="F53" s="105">
        <v>11.760059340548322</v>
      </c>
      <c r="G53" s="105">
        <v>11.345456928735627</v>
      </c>
      <c r="H53" s="105">
        <v>13.77416751989589</v>
      </c>
      <c r="I53" s="105">
        <v>15.628210515366453</v>
      </c>
      <c r="J53" s="105">
        <v>15.162155468141901</v>
      </c>
      <c r="K53" s="105">
        <v>15.099173463520771</v>
      </c>
      <c r="L53" s="105">
        <v>15.225014252940266</v>
      </c>
      <c r="M53" s="105">
        <v>14.589313360403441</v>
      </c>
      <c r="N53" s="105">
        <v>14.669463989980372</v>
      </c>
      <c r="O53" s="105">
        <v>16.547000827955817</v>
      </c>
      <c r="P53" s="105">
        <v>19.435664623809284</v>
      </c>
      <c r="Q53" s="105">
        <v>14.504621811390551</v>
      </c>
      <c r="R53" s="105">
        <v>12.964841573839106</v>
      </c>
      <c r="S53" s="105">
        <v>11.527257019351948</v>
      </c>
      <c r="T53" s="105">
        <v>12.17786202411742</v>
      </c>
      <c r="U53" s="105">
        <v>17.795958148526594</v>
      </c>
      <c r="V53" s="105">
        <v>16.779231431332736</v>
      </c>
      <c r="W53" s="105">
        <v>14.805617755590191</v>
      </c>
      <c r="X53" s="105">
        <v>15.817252363860167</v>
      </c>
      <c r="Y53" s="105">
        <v>15.477151788240075</v>
      </c>
      <c r="DA53" s="132" t="s">
        <v>2796</v>
      </c>
    </row>
    <row r="54" spans="1:105" ht="12" customHeight="1" x14ac:dyDescent="0.25">
      <c r="A54" s="106" t="s">
        <v>122</v>
      </c>
      <c r="B54" s="102">
        <v>31.155689060217789</v>
      </c>
      <c r="C54" s="102">
        <v>28.67276319682351</v>
      </c>
      <c r="D54" s="102">
        <v>30.734046168342921</v>
      </c>
      <c r="E54" s="102">
        <v>32.669673121949288</v>
      </c>
      <c r="F54" s="102">
        <v>34.187274587610581</v>
      </c>
      <c r="G54" s="102">
        <v>36.789037326358198</v>
      </c>
      <c r="H54" s="102">
        <v>35.968160705693968</v>
      </c>
      <c r="I54" s="102">
        <v>40.446129287092532</v>
      </c>
      <c r="J54" s="102">
        <v>38.720348445768025</v>
      </c>
      <c r="K54" s="102">
        <v>38.334647165245499</v>
      </c>
      <c r="L54" s="102">
        <v>37.92129373050637</v>
      </c>
      <c r="M54" s="102">
        <v>37.947627283710325</v>
      </c>
      <c r="N54" s="102">
        <v>35.643288781439878</v>
      </c>
      <c r="O54" s="102">
        <v>30.36068741780889</v>
      </c>
      <c r="P54" s="102">
        <v>29.768706722333256</v>
      </c>
      <c r="Q54" s="102">
        <v>30.168383021598714</v>
      </c>
      <c r="R54" s="102">
        <v>31.047336171381861</v>
      </c>
      <c r="S54" s="102">
        <v>32.462506533114777</v>
      </c>
      <c r="T54" s="102">
        <v>31.474429387856489</v>
      </c>
      <c r="U54" s="102">
        <v>30.211266792572758</v>
      </c>
      <c r="V54" s="102">
        <v>30.304775627578316</v>
      </c>
      <c r="W54" s="102">
        <v>26.570462325046456</v>
      </c>
      <c r="X54" s="102">
        <v>25.059561207966588</v>
      </c>
      <c r="Y54" s="102">
        <v>23.69627836981687</v>
      </c>
      <c r="DA54" s="131" t="s">
        <v>2797</v>
      </c>
    </row>
    <row r="55" spans="1:105" ht="12" customHeight="1" x14ac:dyDescent="0.25">
      <c r="A55" s="107" t="s">
        <v>121</v>
      </c>
      <c r="B55" s="105">
        <v>16.992232729570922</v>
      </c>
      <c r="C55" s="105">
        <v>15.61961234268551</v>
      </c>
      <c r="D55" s="105">
        <v>17.775751568927092</v>
      </c>
      <c r="E55" s="105">
        <v>19.753312030387463</v>
      </c>
      <c r="F55" s="105">
        <v>20.469871832025675</v>
      </c>
      <c r="G55" s="105">
        <v>22.93818848975361</v>
      </c>
      <c r="H55" s="105">
        <v>22.340068355444846</v>
      </c>
      <c r="I55" s="105">
        <v>24.230427331347595</v>
      </c>
      <c r="J55" s="105">
        <v>23.016829044833901</v>
      </c>
      <c r="K55" s="105">
        <v>22.864010633729006</v>
      </c>
      <c r="L55" s="105">
        <v>22.135435902427808</v>
      </c>
      <c r="M55" s="105">
        <v>22.146904242237905</v>
      </c>
      <c r="N55" s="105">
        <v>19.859040228037728</v>
      </c>
      <c r="O55" s="105">
        <v>16.5862622126598</v>
      </c>
      <c r="P55" s="105">
        <v>16.013953547867832</v>
      </c>
      <c r="Q55" s="105">
        <v>16.934148244771237</v>
      </c>
      <c r="R55" s="105">
        <v>17.826908728184048</v>
      </c>
      <c r="S55" s="105">
        <v>19.264780049701056</v>
      </c>
      <c r="T55" s="105">
        <v>18.406985965705239</v>
      </c>
      <c r="U55" s="105">
        <v>17.743606714751294</v>
      </c>
      <c r="V55" s="105">
        <v>18.038113512611339</v>
      </c>
      <c r="W55" s="105">
        <v>17.616497484454182</v>
      </c>
      <c r="X55" s="105">
        <v>16.717125276261541</v>
      </c>
      <c r="Y55" s="105">
        <v>15.547716887190131</v>
      </c>
      <c r="DA55" s="132" t="s">
        <v>2798</v>
      </c>
    </row>
    <row r="56" spans="1:105" ht="12" customHeight="1" x14ac:dyDescent="0.25">
      <c r="A56" s="108" t="s">
        <v>53</v>
      </c>
      <c r="B56" s="99">
        <v>4.4843123701574212</v>
      </c>
      <c r="C56" s="99">
        <v>3.7813155223792196</v>
      </c>
      <c r="D56" s="99">
        <v>5.9942534366745122</v>
      </c>
      <c r="E56" s="99">
        <v>7.9970930226235986</v>
      </c>
      <c r="F56" s="99">
        <v>7.9661955753529972</v>
      </c>
      <c r="G56" s="99">
        <v>10.299868620146782</v>
      </c>
      <c r="H56" s="99">
        <v>9.2505927734184947</v>
      </c>
      <c r="I56" s="99">
        <v>8.6102786689987827</v>
      </c>
      <c r="J56" s="99">
        <v>7.9000892412064259</v>
      </c>
      <c r="K56" s="99">
        <v>7.8334904294059982</v>
      </c>
      <c r="L56" s="99">
        <v>6.8610500451026892</v>
      </c>
      <c r="M56" s="99">
        <v>6.9302082190590903</v>
      </c>
      <c r="N56" s="99">
        <v>4.6791484700836188</v>
      </c>
      <c r="O56" s="99">
        <v>1.1150448675501785</v>
      </c>
      <c r="P56" s="99">
        <v>0.48168170650913517</v>
      </c>
      <c r="Q56" s="99">
        <v>1.3329025626747548</v>
      </c>
      <c r="R56" s="99">
        <v>1.9866193513137116</v>
      </c>
      <c r="S56" s="99">
        <v>3.3887805420791604</v>
      </c>
      <c r="T56" s="99">
        <v>2.5635040486308012</v>
      </c>
      <c r="U56" s="99">
        <v>1.9569341167053658</v>
      </c>
      <c r="V56" s="99">
        <v>2.4173240929375672</v>
      </c>
      <c r="W56" s="99">
        <v>1.7629813439958903</v>
      </c>
      <c r="X56" s="99">
        <v>1.3269048163832271</v>
      </c>
      <c r="Y56" s="99">
        <v>0.51158907430785161</v>
      </c>
      <c r="DA56" s="63" t="s">
        <v>2799</v>
      </c>
    </row>
    <row r="57" spans="1:105" ht="12" customHeight="1" x14ac:dyDescent="0.25">
      <c r="A57" s="108" t="s">
        <v>52</v>
      </c>
      <c r="B57" s="99">
        <v>12.507920359413504</v>
      </c>
      <c r="C57" s="99">
        <v>11.838296820306294</v>
      </c>
      <c r="D57" s="99">
        <v>11.781498132252581</v>
      </c>
      <c r="E57" s="99">
        <v>11.756219007763862</v>
      </c>
      <c r="F57" s="99">
        <v>12.503676256672675</v>
      </c>
      <c r="G57" s="99">
        <v>12.638319869606828</v>
      </c>
      <c r="H57" s="99">
        <v>13.089475582026346</v>
      </c>
      <c r="I57" s="99">
        <v>15.620148662348811</v>
      </c>
      <c r="J57" s="99">
        <v>15.116739803627475</v>
      </c>
      <c r="K57" s="99">
        <v>15.030520204323004</v>
      </c>
      <c r="L57" s="99">
        <v>15.274385857325116</v>
      </c>
      <c r="M57" s="99">
        <v>15.216696023178814</v>
      </c>
      <c r="N57" s="99">
        <v>15.179891757954111</v>
      </c>
      <c r="O57" s="99">
        <v>15.471217345109622</v>
      </c>
      <c r="P57" s="99">
        <v>15.532271841358694</v>
      </c>
      <c r="Q57" s="99">
        <v>15.601245682096483</v>
      </c>
      <c r="R57" s="99">
        <v>15.840289376870336</v>
      </c>
      <c r="S57" s="99">
        <v>15.875999507621895</v>
      </c>
      <c r="T57" s="99">
        <v>15.843481917074438</v>
      </c>
      <c r="U57" s="99">
        <v>15.78667259804593</v>
      </c>
      <c r="V57" s="99">
        <v>15.620789419673773</v>
      </c>
      <c r="W57" s="99">
        <v>15.853516140458293</v>
      </c>
      <c r="X57" s="99">
        <v>15.390220459878313</v>
      </c>
      <c r="Y57" s="99">
        <v>15.036127812882278</v>
      </c>
      <c r="DA57" s="63" t="s">
        <v>2800</v>
      </c>
    </row>
    <row r="58" spans="1:105" ht="12" customHeight="1" x14ac:dyDescent="0.25">
      <c r="A58" s="121" t="s">
        <v>54</v>
      </c>
      <c r="B58" s="123">
        <v>8.3398545513497151</v>
      </c>
      <c r="C58" s="123">
        <v>8.6759976474466889</v>
      </c>
      <c r="D58" s="123">
        <v>8.6996598915125354</v>
      </c>
      <c r="E58" s="123">
        <v>8.7775336666851818</v>
      </c>
      <c r="F58" s="123">
        <v>8.9538180074186542</v>
      </c>
      <c r="G58" s="123">
        <v>8.547477494642429</v>
      </c>
      <c r="H58" s="123">
        <v>7.789764205358205</v>
      </c>
      <c r="I58" s="123">
        <v>7.6079713722342115</v>
      </c>
      <c r="J58" s="123">
        <v>6.921846475111467</v>
      </c>
      <c r="K58" s="123">
        <v>6.8789848467199795</v>
      </c>
      <c r="L58" s="123">
        <v>6.6300889969076149</v>
      </c>
      <c r="M58" s="123">
        <v>6.944464354508213</v>
      </c>
      <c r="N58" s="123">
        <v>6.1484421137160155</v>
      </c>
      <c r="O58" s="123">
        <v>6.2773195981495338</v>
      </c>
      <c r="P58" s="123">
        <v>6.6649118070495295</v>
      </c>
      <c r="Q58" s="123">
        <v>6.4221605465234992</v>
      </c>
      <c r="R58" s="123">
        <v>6.3589794668463515</v>
      </c>
      <c r="S58" s="123">
        <v>6.6236760709060265</v>
      </c>
      <c r="T58" s="123">
        <v>6.2438977244883631</v>
      </c>
      <c r="U58" s="123">
        <v>7.0077023062862382</v>
      </c>
      <c r="V58" s="123">
        <v>6.9370900313172807</v>
      </c>
      <c r="W58" s="123">
        <v>6.7247443846333583</v>
      </c>
      <c r="X58" s="123">
        <v>6.1513841035228527</v>
      </c>
      <c r="Y58" s="123">
        <v>5.5278566590196281</v>
      </c>
      <c r="DA58" s="130" t="s">
        <v>2801</v>
      </c>
    </row>
    <row r="59" spans="1:105" ht="12" customHeight="1" x14ac:dyDescent="0.25">
      <c r="A59" s="97" t="s">
        <v>50</v>
      </c>
      <c r="B59" s="99">
        <v>9.1646873962354896</v>
      </c>
      <c r="C59" s="99">
        <v>9.3066377014467303</v>
      </c>
      <c r="D59" s="99">
        <v>9.3227050110651337</v>
      </c>
      <c r="E59" s="99">
        <v>9.6816483480036002</v>
      </c>
      <c r="F59" s="99">
        <v>9.8644809685128951</v>
      </c>
      <c r="G59" s="99">
        <v>9.4392318845509813</v>
      </c>
      <c r="H59" s="99">
        <v>8.4505842144535173</v>
      </c>
      <c r="I59" s="99">
        <v>8.5063769321087257</v>
      </c>
      <c r="J59" s="99">
        <v>7.6497563824304269</v>
      </c>
      <c r="K59" s="99">
        <v>7.5040060788501073</v>
      </c>
      <c r="L59" s="99">
        <v>7.2842481174792555</v>
      </c>
      <c r="M59" s="99">
        <v>7.4317841258425217</v>
      </c>
      <c r="N59" s="99">
        <v>7.0240723622624337</v>
      </c>
      <c r="O59" s="99">
        <v>7.0759562701586685</v>
      </c>
      <c r="P59" s="99">
        <v>7.109038727962373</v>
      </c>
      <c r="Q59" s="99">
        <v>7.2434533811029089</v>
      </c>
      <c r="R59" s="99">
        <v>7.2743525254407917</v>
      </c>
      <c r="S59" s="99">
        <v>7.3760013931167272</v>
      </c>
      <c r="T59" s="99">
        <v>7.4995065739448785</v>
      </c>
      <c r="U59" s="99">
        <v>8.0631718604356433</v>
      </c>
      <c r="V59" s="99">
        <v>7.4259559628225809</v>
      </c>
      <c r="W59" s="99">
        <v>7.5170633334005279</v>
      </c>
      <c r="X59" s="99">
        <v>6.8806486166823522</v>
      </c>
      <c r="Y59" s="99">
        <v>6.5085107396006325</v>
      </c>
      <c r="DA59" s="63" t="s">
        <v>2802</v>
      </c>
    </row>
    <row r="60" spans="1:105" ht="12" customHeight="1" x14ac:dyDescent="0.25">
      <c r="A60" s="109" t="s">
        <v>120</v>
      </c>
      <c r="B60" s="110">
        <v>6.2652589332384414</v>
      </c>
      <c r="C60" s="110">
        <v>7.2832232592196009</v>
      </c>
      <c r="D60" s="110">
        <v>7.4371387204646107</v>
      </c>
      <c r="E60" s="110">
        <v>7.0533761198366172</v>
      </c>
      <c r="F60" s="110">
        <v>7.3467390826964687</v>
      </c>
      <c r="G60" s="110">
        <v>7.0490843102986185</v>
      </c>
      <c r="H60" s="110">
        <v>6.6744996947878787</v>
      </c>
      <c r="I60" s="110">
        <v>6.0574691747245897</v>
      </c>
      <c r="J60" s="110">
        <v>5.6032187942948202</v>
      </c>
      <c r="K60" s="110">
        <v>5.7721008179544766</v>
      </c>
      <c r="L60" s="110">
        <v>5.47602084645857</v>
      </c>
      <c r="M60" s="110">
        <v>6.0809898758968082</v>
      </c>
      <c r="N60" s="110">
        <v>4.5497152528579203</v>
      </c>
      <c r="O60" s="110">
        <v>4.9359896321307168</v>
      </c>
      <c r="P60" s="110">
        <v>5.9977036873687641</v>
      </c>
      <c r="Q60" s="110">
        <v>5.2451782874434763</v>
      </c>
      <c r="R60" s="110">
        <v>5.1095050243302733</v>
      </c>
      <c r="S60" s="110">
        <v>5.6335638839816875</v>
      </c>
      <c r="T60" s="110">
        <v>4.692824166052481</v>
      </c>
      <c r="U60" s="110">
        <v>5.7400176057117518</v>
      </c>
      <c r="V60" s="110">
        <v>6.369141706236725</v>
      </c>
      <c r="W60" s="110">
        <v>5.7946792406471683</v>
      </c>
      <c r="X60" s="110">
        <v>5.2107473982028107</v>
      </c>
      <c r="Y60" s="110">
        <v>4.0627011392723746</v>
      </c>
      <c r="DA60" s="60" t="s">
        <v>2803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0</v>
      </c>
      <c r="C62" s="118">
        <f t="shared" si="21"/>
        <v>0</v>
      </c>
      <c r="D62" s="118">
        <f t="shared" si="21"/>
        <v>0</v>
      </c>
      <c r="E62" s="118">
        <f t="shared" si="21"/>
        <v>0</v>
      </c>
      <c r="F62" s="118">
        <f t="shared" si="21"/>
        <v>0</v>
      </c>
      <c r="G62" s="118">
        <f t="shared" si="21"/>
        <v>0</v>
      </c>
      <c r="H62" s="118">
        <f t="shared" si="21"/>
        <v>0</v>
      </c>
      <c r="I62" s="118">
        <f t="shared" si="21"/>
        <v>0</v>
      </c>
      <c r="J62" s="118">
        <f t="shared" si="21"/>
        <v>0</v>
      </c>
      <c r="K62" s="118">
        <f t="shared" si="21"/>
        <v>0</v>
      </c>
      <c r="L62" s="118">
        <f t="shared" si="21"/>
        <v>0</v>
      </c>
      <c r="M62" s="118">
        <f t="shared" si="21"/>
        <v>0</v>
      </c>
      <c r="N62" s="118">
        <f t="shared" si="21"/>
        <v>0</v>
      </c>
      <c r="O62" s="118">
        <f t="shared" si="21"/>
        <v>0</v>
      </c>
      <c r="P62" s="118">
        <f t="shared" si="21"/>
        <v>0</v>
      </c>
      <c r="Q62" s="118">
        <f t="shared" si="21"/>
        <v>0</v>
      </c>
      <c r="R62" s="118">
        <f t="shared" ref="R62:V62" si="22">R63+R66+R68+R77</f>
        <v>0</v>
      </c>
      <c r="S62" s="118">
        <f t="shared" si="22"/>
        <v>0</v>
      </c>
      <c r="T62" s="118">
        <f t="shared" si="22"/>
        <v>0</v>
      </c>
      <c r="U62" s="118">
        <f t="shared" si="22"/>
        <v>0</v>
      </c>
      <c r="V62" s="118">
        <f t="shared" si="22"/>
        <v>0</v>
      </c>
      <c r="W62" s="118">
        <f t="shared" ref="W62:Y62" si="23">W63+W66+W68+W77</f>
        <v>0</v>
      </c>
      <c r="X62" s="118">
        <f t="shared" si="23"/>
        <v>0</v>
      </c>
      <c r="Y62" s="118">
        <f t="shared" si="23"/>
        <v>0</v>
      </c>
      <c r="DA62" s="129" t="s">
        <v>2804</v>
      </c>
    </row>
    <row r="63" spans="1:105" ht="12.95" customHeight="1" x14ac:dyDescent="0.25">
      <c r="A63" s="121" t="s">
        <v>57</v>
      </c>
      <c r="B63" s="123">
        <f t="shared" ref="B63:Q63" si="24">SUM(B64:B65)</f>
        <v>0</v>
      </c>
      <c r="C63" s="123">
        <f t="shared" si="24"/>
        <v>0</v>
      </c>
      <c r="D63" s="123">
        <f t="shared" si="24"/>
        <v>0</v>
      </c>
      <c r="E63" s="123">
        <f t="shared" si="24"/>
        <v>0</v>
      </c>
      <c r="F63" s="123">
        <f t="shared" si="24"/>
        <v>0</v>
      </c>
      <c r="G63" s="123">
        <f t="shared" si="24"/>
        <v>0</v>
      </c>
      <c r="H63" s="123">
        <f t="shared" si="24"/>
        <v>0</v>
      </c>
      <c r="I63" s="123">
        <f t="shared" si="24"/>
        <v>0</v>
      </c>
      <c r="J63" s="123">
        <f t="shared" si="24"/>
        <v>0</v>
      </c>
      <c r="K63" s="123">
        <f t="shared" si="24"/>
        <v>0</v>
      </c>
      <c r="L63" s="123">
        <f t="shared" si="24"/>
        <v>0</v>
      </c>
      <c r="M63" s="123">
        <f t="shared" si="24"/>
        <v>0</v>
      </c>
      <c r="N63" s="123">
        <f t="shared" si="24"/>
        <v>0</v>
      </c>
      <c r="O63" s="123">
        <f t="shared" si="24"/>
        <v>0</v>
      </c>
      <c r="P63" s="123">
        <f t="shared" si="24"/>
        <v>0</v>
      </c>
      <c r="Q63" s="123">
        <f t="shared" si="24"/>
        <v>0</v>
      </c>
      <c r="R63" s="123">
        <f t="shared" ref="R63:V63" si="25">SUM(R64:R65)</f>
        <v>0</v>
      </c>
      <c r="S63" s="123">
        <f t="shared" si="25"/>
        <v>0</v>
      </c>
      <c r="T63" s="123">
        <f t="shared" si="25"/>
        <v>0</v>
      </c>
      <c r="U63" s="123">
        <f t="shared" si="25"/>
        <v>0</v>
      </c>
      <c r="V63" s="123">
        <f t="shared" si="25"/>
        <v>0</v>
      </c>
      <c r="W63" s="123">
        <f t="shared" ref="W63:Y63" si="26">SUM(W64:W65)</f>
        <v>0</v>
      </c>
      <c r="X63" s="123">
        <f t="shared" si="26"/>
        <v>0</v>
      </c>
      <c r="Y63" s="123">
        <f t="shared" si="26"/>
        <v>0</v>
      </c>
      <c r="DA63" s="130" t="s">
        <v>2805</v>
      </c>
    </row>
    <row r="64" spans="1:105" ht="12" customHeight="1" x14ac:dyDescent="0.25">
      <c r="A64" s="97" t="s">
        <v>212</v>
      </c>
      <c r="B64" s="99">
        <v>0</v>
      </c>
      <c r="C64" s="99">
        <v>0</v>
      </c>
      <c r="D64" s="99">
        <v>0</v>
      </c>
      <c r="E64" s="99">
        <v>0</v>
      </c>
      <c r="F64" s="99">
        <v>0</v>
      </c>
      <c r="G64" s="99">
        <v>0</v>
      </c>
      <c r="H64" s="99">
        <v>0</v>
      </c>
      <c r="I64" s="99">
        <v>0</v>
      </c>
      <c r="J64" s="99">
        <v>0</v>
      </c>
      <c r="K64" s="99">
        <v>0</v>
      </c>
      <c r="L64" s="99">
        <v>0</v>
      </c>
      <c r="M64" s="99">
        <v>0</v>
      </c>
      <c r="N64" s="99">
        <v>0</v>
      </c>
      <c r="O64" s="99">
        <v>0</v>
      </c>
      <c r="P64" s="99">
        <v>0</v>
      </c>
      <c r="Q64" s="99">
        <v>0</v>
      </c>
      <c r="R64" s="99">
        <v>0</v>
      </c>
      <c r="S64" s="99">
        <v>0</v>
      </c>
      <c r="T64" s="99">
        <v>0</v>
      </c>
      <c r="U64" s="99">
        <v>0</v>
      </c>
      <c r="V64" s="99">
        <v>0</v>
      </c>
      <c r="W64" s="99">
        <v>0</v>
      </c>
      <c r="X64" s="99">
        <v>0</v>
      </c>
      <c r="Y64" s="99">
        <v>0</v>
      </c>
      <c r="DA64" s="63" t="s">
        <v>2806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X65" s="99">
        <v>0</v>
      </c>
      <c r="Y65" s="99">
        <v>0</v>
      </c>
      <c r="DA65" s="63" t="s">
        <v>2807</v>
      </c>
    </row>
    <row r="66" spans="1:105" ht="12.95" customHeight="1" x14ac:dyDescent="0.25">
      <c r="A66" s="121" t="s">
        <v>92</v>
      </c>
      <c r="B66" s="123">
        <f t="shared" ref="B66:Y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X66" s="123">
        <f t="shared" si="27"/>
        <v>0</v>
      </c>
      <c r="Y66" s="123">
        <f t="shared" si="27"/>
        <v>0</v>
      </c>
      <c r="DA66" s="130" t="s">
        <v>2808</v>
      </c>
    </row>
    <row r="67" spans="1:105" ht="12" customHeight="1" x14ac:dyDescent="0.25">
      <c r="A67" s="97" t="s">
        <v>53</v>
      </c>
      <c r="B67" s="99">
        <f>RES_hhdet_fech!B67/RES_summary!B$19</f>
        <v>0</v>
      </c>
      <c r="C67" s="99">
        <f>RES_hhdet_fech!C67/RES_summary!C$19</f>
        <v>0</v>
      </c>
      <c r="D67" s="99">
        <f>RES_hhdet_fech!D67/RES_summary!D$19</f>
        <v>0</v>
      </c>
      <c r="E67" s="99">
        <f>RES_hhdet_fech!E67/RES_summary!E$19</f>
        <v>0</v>
      </c>
      <c r="F67" s="99">
        <f>RES_hhdet_fech!F67/RES_summary!F$19</f>
        <v>0</v>
      </c>
      <c r="G67" s="99">
        <f>RES_hhdet_fech!G67/RES_summary!G$19</f>
        <v>0</v>
      </c>
      <c r="H67" s="99">
        <f>RES_hhdet_fech!H67/RES_summary!H$19</f>
        <v>0</v>
      </c>
      <c r="I67" s="99">
        <f>RES_hhdet_fech!I67/RES_summary!I$19</f>
        <v>0</v>
      </c>
      <c r="J67" s="99">
        <f>RES_hhdet_fech!J67/RES_summary!J$19</f>
        <v>0</v>
      </c>
      <c r="K67" s="99">
        <f>RES_hhdet_fech!K67/RES_summary!K$19</f>
        <v>0</v>
      </c>
      <c r="L67" s="99">
        <f>RES_hhdet_fech!L67/RES_summary!L$19</f>
        <v>0</v>
      </c>
      <c r="M67" s="99">
        <f>RES_hhdet_fech!M67/RES_summary!M$19</f>
        <v>0</v>
      </c>
      <c r="N67" s="99">
        <f>RES_hhdet_fech!N67/RES_summary!N$19</f>
        <v>0</v>
      </c>
      <c r="O67" s="99">
        <f>RES_hhdet_fech!O67/RES_summary!O$19</f>
        <v>0</v>
      </c>
      <c r="P67" s="99">
        <f>RES_hhdet_fech!P67/RES_summary!P$19</f>
        <v>0</v>
      </c>
      <c r="Q67" s="99">
        <f>RES_hhdet_fech!Q67/RES_summary!Q$19</f>
        <v>0</v>
      </c>
      <c r="R67" s="99">
        <f>RES_hhdet_fech!R67/RES_summary!R$19</f>
        <v>0</v>
      </c>
      <c r="S67" s="99">
        <f>RES_hhdet_fech!S67/RES_summary!S$19</f>
        <v>0</v>
      </c>
      <c r="T67" s="99">
        <f>RES_hhdet_fech!T67/RES_summary!T$19</f>
        <v>0</v>
      </c>
      <c r="U67" s="99">
        <f>RES_hhdet_fech!U67/RES_summary!U$19</f>
        <v>0</v>
      </c>
      <c r="V67" s="99">
        <f>RES_hhdet_fech!V67/RES_summary!V$19</f>
        <v>0</v>
      </c>
      <c r="W67" s="99">
        <f>RES_hhdet_fech!W67/RES_summary!W$19</f>
        <v>0</v>
      </c>
      <c r="X67" s="99">
        <f>RES_hhdet_fech!X67/RES_summary!X$19</f>
        <v>0</v>
      </c>
      <c r="Y67" s="99">
        <f>RES_hhdet_fech!Y67/RES_summary!Y$19</f>
        <v>0</v>
      </c>
      <c r="DA67" s="63" t="s">
        <v>2809</v>
      </c>
    </row>
    <row r="68" spans="1:105" ht="12" customHeight="1" x14ac:dyDescent="0.25">
      <c r="A68" s="121" t="s">
        <v>55</v>
      </c>
      <c r="B68" s="123">
        <v>0</v>
      </c>
      <c r="C68" s="123">
        <v>0</v>
      </c>
      <c r="D68" s="123">
        <v>0</v>
      </c>
      <c r="E68" s="123">
        <v>0</v>
      </c>
      <c r="F68" s="123">
        <v>0</v>
      </c>
      <c r="G68" s="123">
        <v>0</v>
      </c>
      <c r="H68" s="123">
        <v>0</v>
      </c>
      <c r="I68" s="123">
        <v>0</v>
      </c>
      <c r="J68" s="123">
        <v>0</v>
      </c>
      <c r="K68" s="123">
        <v>0</v>
      </c>
      <c r="L68" s="123">
        <v>0</v>
      </c>
      <c r="M68" s="123">
        <v>0</v>
      </c>
      <c r="N68" s="123">
        <v>0</v>
      </c>
      <c r="O68" s="123">
        <v>0</v>
      </c>
      <c r="P68" s="123">
        <v>0</v>
      </c>
      <c r="Q68" s="123">
        <v>0</v>
      </c>
      <c r="R68" s="123">
        <v>0</v>
      </c>
      <c r="S68" s="123">
        <v>0</v>
      </c>
      <c r="T68" s="123">
        <v>0</v>
      </c>
      <c r="U68" s="123">
        <v>0</v>
      </c>
      <c r="V68" s="123">
        <v>0</v>
      </c>
      <c r="W68" s="123">
        <v>0</v>
      </c>
      <c r="X68" s="123">
        <v>0</v>
      </c>
      <c r="Y68" s="123">
        <v>0</v>
      </c>
      <c r="DA68" s="130" t="s">
        <v>2810</v>
      </c>
    </row>
    <row r="69" spans="1:105" ht="12" customHeight="1" x14ac:dyDescent="0.25">
      <c r="A69" s="97" t="s">
        <v>134</v>
      </c>
      <c r="B69" s="99">
        <v>0</v>
      </c>
      <c r="C69" s="99">
        <v>0</v>
      </c>
      <c r="D69" s="99">
        <v>0</v>
      </c>
      <c r="E69" s="99">
        <v>0</v>
      </c>
      <c r="F69" s="99">
        <v>0</v>
      </c>
      <c r="G69" s="99">
        <v>0</v>
      </c>
      <c r="H69" s="99">
        <v>0</v>
      </c>
      <c r="I69" s="99">
        <v>0</v>
      </c>
      <c r="J69" s="99">
        <v>0</v>
      </c>
      <c r="K69" s="99">
        <v>0</v>
      </c>
      <c r="L69" s="99">
        <v>0</v>
      </c>
      <c r="M69" s="99">
        <v>0</v>
      </c>
      <c r="N69" s="99">
        <v>0</v>
      </c>
      <c r="O69" s="99">
        <v>0</v>
      </c>
      <c r="P69" s="99">
        <v>0</v>
      </c>
      <c r="Q69" s="99">
        <v>0</v>
      </c>
      <c r="R69" s="99">
        <v>0</v>
      </c>
      <c r="S69" s="99">
        <v>0</v>
      </c>
      <c r="T69" s="99">
        <v>0</v>
      </c>
      <c r="U69" s="99">
        <v>0</v>
      </c>
      <c r="V69" s="99">
        <v>0</v>
      </c>
      <c r="W69" s="99">
        <v>0</v>
      </c>
      <c r="X69" s="99">
        <v>0</v>
      </c>
      <c r="Y69" s="99">
        <v>0</v>
      </c>
      <c r="DA69" s="63" t="s">
        <v>2811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X70" s="99">
        <v>0</v>
      </c>
      <c r="Y70" s="99">
        <v>0</v>
      </c>
      <c r="DA70" s="63" t="s">
        <v>2812</v>
      </c>
    </row>
    <row r="71" spans="1:105" ht="12" customHeight="1" x14ac:dyDescent="0.25">
      <c r="A71" s="100" t="s">
        <v>212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X71" s="102">
        <v>0</v>
      </c>
      <c r="Y71" s="102">
        <v>0</v>
      </c>
      <c r="DA71" s="131" t="s">
        <v>2813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X72" s="105">
        <v>0</v>
      </c>
      <c r="Y72" s="105">
        <v>0</v>
      </c>
      <c r="DA72" s="132" t="s">
        <v>2814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X73" s="102">
        <v>0</v>
      </c>
      <c r="Y73" s="102">
        <v>0</v>
      </c>
      <c r="DA73" s="131" t="s">
        <v>2815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X74" s="105">
        <v>0</v>
      </c>
      <c r="Y74" s="105">
        <v>0</v>
      </c>
      <c r="DA74" s="132" t="s">
        <v>2816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X75" s="99">
        <v>0</v>
      </c>
      <c r="Y75" s="99">
        <v>0</v>
      </c>
      <c r="DA75" s="63" t="s">
        <v>2817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X76" s="99">
        <v>0</v>
      </c>
      <c r="Y76" s="99">
        <v>0</v>
      </c>
      <c r="DA76" s="63" t="s">
        <v>2818</v>
      </c>
    </row>
    <row r="77" spans="1:105" ht="12" customHeight="1" x14ac:dyDescent="0.25">
      <c r="A77" s="121" t="s">
        <v>54</v>
      </c>
      <c r="B77" s="123">
        <v>0</v>
      </c>
      <c r="C77" s="123">
        <v>0</v>
      </c>
      <c r="D77" s="123">
        <v>0</v>
      </c>
      <c r="E77" s="123">
        <v>0</v>
      </c>
      <c r="F77" s="123">
        <v>0</v>
      </c>
      <c r="G77" s="123">
        <v>0</v>
      </c>
      <c r="H77" s="123">
        <v>0</v>
      </c>
      <c r="I77" s="123">
        <v>0</v>
      </c>
      <c r="J77" s="123">
        <v>0</v>
      </c>
      <c r="K77" s="123">
        <v>0</v>
      </c>
      <c r="L77" s="123">
        <v>0</v>
      </c>
      <c r="M77" s="123">
        <v>0</v>
      </c>
      <c r="N77" s="123">
        <v>0</v>
      </c>
      <c r="O77" s="123">
        <v>0</v>
      </c>
      <c r="P77" s="123">
        <v>0</v>
      </c>
      <c r="Q77" s="123">
        <v>0</v>
      </c>
      <c r="R77" s="123">
        <v>0</v>
      </c>
      <c r="S77" s="123">
        <v>0</v>
      </c>
      <c r="T77" s="123">
        <v>0</v>
      </c>
      <c r="U77" s="123">
        <v>0</v>
      </c>
      <c r="V77" s="123">
        <v>0</v>
      </c>
      <c r="W77" s="123">
        <v>0</v>
      </c>
      <c r="X77" s="123">
        <v>0</v>
      </c>
      <c r="Y77" s="123">
        <v>0</v>
      </c>
      <c r="DA77" s="130" t="s">
        <v>2819</v>
      </c>
    </row>
    <row r="78" spans="1:105" ht="12" customHeight="1" x14ac:dyDescent="0.25">
      <c r="A78" s="97" t="s">
        <v>189</v>
      </c>
      <c r="B78" s="99">
        <v>0</v>
      </c>
      <c r="C78" s="99">
        <v>0</v>
      </c>
      <c r="D78" s="99">
        <v>0</v>
      </c>
      <c r="E78" s="99">
        <v>0</v>
      </c>
      <c r="F78" s="99">
        <v>0</v>
      </c>
      <c r="G78" s="99">
        <v>0</v>
      </c>
      <c r="H78" s="99">
        <v>0</v>
      </c>
      <c r="I78" s="99">
        <v>0</v>
      </c>
      <c r="J78" s="99">
        <v>0</v>
      </c>
      <c r="K78" s="99">
        <v>0</v>
      </c>
      <c r="L78" s="99">
        <v>0</v>
      </c>
      <c r="M78" s="99">
        <v>0</v>
      </c>
      <c r="N78" s="99">
        <v>0</v>
      </c>
      <c r="O78" s="99">
        <v>0</v>
      </c>
      <c r="P78" s="99">
        <v>0</v>
      </c>
      <c r="Q78" s="99">
        <v>0</v>
      </c>
      <c r="R78" s="99">
        <v>0</v>
      </c>
      <c r="S78" s="99">
        <v>0</v>
      </c>
      <c r="T78" s="99">
        <v>0</v>
      </c>
      <c r="U78" s="99">
        <v>0</v>
      </c>
      <c r="V78" s="99">
        <v>0</v>
      </c>
      <c r="W78" s="99">
        <v>0</v>
      </c>
      <c r="X78" s="99">
        <v>0</v>
      </c>
      <c r="Y78" s="99">
        <v>0</v>
      </c>
      <c r="DA78" s="63" t="s">
        <v>2820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X79" s="110">
        <v>0</v>
      </c>
      <c r="Y79" s="110">
        <v>0</v>
      </c>
      <c r="DA79" s="60" t="s">
        <v>2821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8">
        <f t="shared" ref="B81:Q81" si="28">B82+B85+B87+B100</f>
        <v>105.37482054924023</v>
      </c>
      <c r="C81" s="118">
        <f t="shared" si="28"/>
        <v>99.590198843742414</v>
      </c>
      <c r="D81" s="118">
        <f t="shared" si="28"/>
        <v>103.95671305883131</v>
      </c>
      <c r="E81" s="118">
        <f t="shared" si="28"/>
        <v>96.421217298103755</v>
      </c>
      <c r="F81" s="118">
        <f t="shared" si="28"/>
        <v>89.749765293732949</v>
      </c>
      <c r="G81" s="118">
        <f t="shared" si="28"/>
        <v>87.001923624450882</v>
      </c>
      <c r="H81" s="118">
        <f t="shared" si="28"/>
        <v>78.283323213531631</v>
      </c>
      <c r="I81" s="118">
        <f t="shared" si="28"/>
        <v>76.741217776906339</v>
      </c>
      <c r="J81" s="118">
        <f t="shared" si="28"/>
        <v>78.62820878768072</v>
      </c>
      <c r="K81" s="118">
        <f t="shared" si="28"/>
        <v>82.408061094265534</v>
      </c>
      <c r="L81" s="118">
        <f t="shared" si="28"/>
        <v>66.708500053251512</v>
      </c>
      <c r="M81" s="118">
        <f t="shared" si="28"/>
        <v>69.382452658276762</v>
      </c>
      <c r="N81" s="118">
        <f t="shared" si="28"/>
        <v>69.74676461168319</v>
      </c>
      <c r="O81" s="118">
        <f t="shared" si="28"/>
        <v>58.519392559052164</v>
      </c>
      <c r="P81" s="118">
        <f t="shared" si="28"/>
        <v>50.273717728728542</v>
      </c>
      <c r="Q81" s="118">
        <f t="shared" si="28"/>
        <v>59.12819722434002</v>
      </c>
      <c r="R81" s="118">
        <f t="shared" ref="R81:V81" si="29">R82+R85+R87+R100</f>
        <v>60.006120896872204</v>
      </c>
      <c r="S81" s="118">
        <f t="shared" si="29"/>
        <v>63.28178217645501</v>
      </c>
      <c r="T81" s="118">
        <f t="shared" si="29"/>
        <v>63.023406983240605</v>
      </c>
      <c r="U81" s="118">
        <f t="shared" si="29"/>
        <v>64.401593305966102</v>
      </c>
      <c r="V81" s="118">
        <f t="shared" si="29"/>
        <v>65.835867204411628</v>
      </c>
      <c r="W81" s="118">
        <f t="shared" ref="W81:Y81" si="30">W82+W85+W87+W100</f>
        <v>62.471434049256438</v>
      </c>
      <c r="X81" s="118">
        <f t="shared" si="30"/>
        <v>61.609009735085777</v>
      </c>
      <c r="Y81" s="118">
        <f t="shared" si="30"/>
        <v>55.094846360850312</v>
      </c>
      <c r="DA81" s="129" t="s">
        <v>2822</v>
      </c>
    </row>
    <row r="82" spans="1:105" ht="12.95" customHeight="1" x14ac:dyDescent="0.25">
      <c r="A82" s="121" t="s">
        <v>57</v>
      </c>
      <c r="B82" s="123">
        <f t="shared" ref="B82:Q82" si="31">SUM(B83:B84)</f>
        <v>69.72700532980484</v>
      </c>
      <c r="C82" s="123">
        <f t="shared" si="31"/>
        <v>66.691726138570175</v>
      </c>
      <c r="D82" s="123">
        <f t="shared" si="31"/>
        <v>69.87800725044913</v>
      </c>
      <c r="E82" s="123">
        <f t="shared" si="31"/>
        <v>59.404945722374407</v>
      </c>
      <c r="F82" s="123">
        <f t="shared" si="31"/>
        <v>52.72440317039522</v>
      </c>
      <c r="G82" s="123">
        <f t="shared" si="31"/>
        <v>47.585759635208248</v>
      </c>
      <c r="H82" s="123">
        <f t="shared" si="31"/>
        <v>38.503376774757854</v>
      </c>
      <c r="I82" s="123">
        <f t="shared" si="31"/>
        <v>33.66017449424352</v>
      </c>
      <c r="J82" s="123">
        <f t="shared" si="31"/>
        <v>36.937033208448931</v>
      </c>
      <c r="K82" s="123">
        <f t="shared" si="31"/>
        <v>41.621125616418354</v>
      </c>
      <c r="L82" s="123">
        <f t="shared" si="31"/>
        <v>26.128908058818219</v>
      </c>
      <c r="M82" s="123">
        <f t="shared" si="31"/>
        <v>30.296246550258157</v>
      </c>
      <c r="N82" s="123">
        <f t="shared" si="31"/>
        <v>31.787116211663683</v>
      </c>
      <c r="O82" s="123">
        <f t="shared" si="31"/>
        <v>25.563908199666706</v>
      </c>
      <c r="P82" s="123">
        <f t="shared" si="31"/>
        <v>18.780867488676332</v>
      </c>
      <c r="Q82" s="123">
        <f t="shared" si="31"/>
        <v>27.800534079119863</v>
      </c>
      <c r="R82" s="123">
        <f t="shared" ref="R82:V82" si="32">SUM(R83:R84)</f>
        <v>27.530186830535456</v>
      </c>
      <c r="S82" s="123">
        <f t="shared" si="32"/>
        <v>29.978176626323464</v>
      </c>
      <c r="T82" s="123">
        <f t="shared" si="32"/>
        <v>30.282338789221448</v>
      </c>
      <c r="U82" s="123">
        <f t="shared" si="32"/>
        <v>31.401826156067578</v>
      </c>
      <c r="V82" s="123">
        <f t="shared" si="32"/>
        <v>32.843944614187038</v>
      </c>
      <c r="W82" s="123">
        <f t="shared" ref="W82:Y82" si="33">SUM(W83:W84)</f>
        <v>29.695137465904594</v>
      </c>
      <c r="X82" s="123">
        <f t="shared" si="33"/>
        <v>30.556186168140727</v>
      </c>
      <c r="Y82" s="123">
        <f t="shared" si="33"/>
        <v>25.57240111245844</v>
      </c>
      <c r="DA82" s="130" t="s">
        <v>2823</v>
      </c>
    </row>
    <row r="83" spans="1:105" ht="12" customHeight="1" x14ac:dyDescent="0.25">
      <c r="A83" s="97" t="s">
        <v>199</v>
      </c>
      <c r="B83" s="99">
        <v>69.644652206789132</v>
      </c>
      <c r="C83" s="99">
        <v>66.59613177721846</v>
      </c>
      <c r="D83" s="99">
        <v>69.766069879691258</v>
      </c>
      <c r="E83" s="99">
        <v>59.311448126264281</v>
      </c>
      <c r="F83" s="99">
        <v>52.629567870214387</v>
      </c>
      <c r="G83" s="99">
        <v>47.497259908420958</v>
      </c>
      <c r="H83" s="99">
        <v>38.435775242708793</v>
      </c>
      <c r="I83" s="99">
        <v>33.604929046052554</v>
      </c>
      <c r="J83" s="99">
        <v>36.878353296150514</v>
      </c>
      <c r="K83" s="99">
        <v>41.549932707267949</v>
      </c>
      <c r="L83" s="99">
        <v>26.085586689866673</v>
      </c>
      <c r="M83" s="99">
        <v>30.238041773454064</v>
      </c>
      <c r="N83" s="99">
        <v>31.738981329414688</v>
      </c>
      <c r="O83" s="99">
        <v>25.517975917786437</v>
      </c>
      <c r="P83" s="99">
        <v>18.737307902904895</v>
      </c>
      <c r="Q83" s="99">
        <v>27.741223319935955</v>
      </c>
      <c r="R83" s="99">
        <v>27.47075462804322</v>
      </c>
      <c r="S83" s="99">
        <v>29.904936381623735</v>
      </c>
      <c r="T83" s="99">
        <v>30.215458790035665</v>
      </c>
      <c r="U83" s="99">
        <v>31.331920526087323</v>
      </c>
      <c r="V83" s="99">
        <v>32.769935746440652</v>
      </c>
      <c r="W83" s="99">
        <v>29.627163074966795</v>
      </c>
      <c r="X83" s="99">
        <v>30.484907814446441</v>
      </c>
      <c r="Y83" s="99">
        <v>25.511546872437304</v>
      </c>
      <c r="DA83" s="63" t="s">
        <v>2824</v>
      </c>
    </row>
    <row r="84" spans="1:105" ht="12" customHeight="1" x14ac:dyDescent="0.25">
      <c r="A84" s="97" t="s">
        <v>53</v>
      </c>
      <c r="B84" s="99">
        <v>8.2353123015711571E-2</v>
      </c>
      <c r="C84" s="99">
        <v>9.5594361351714896E-2</v>
      </c>
      <c r="D84" s="99">
        <v>0.11193737075787487</v>
      </c>
      <c r="E84" s="99">
        <v>9.3497596110124939E-2</v>
      </c>
      <c r="F84" s="99">
        <v>9.4835300180831E-2</v>
      </c>
      <c r="G84" s="99">
        <v>8.8499726787293259E-2</v>
      </c>
      <c r="H84" s="99">
        <v>6.760153204905972E-2</v>
      </c>
      <c r="I84" s="99">
        <v>5.5245448190963942E-2</v>
      </c>
      <c r="J84" s="99">
        <v>5.8679912298413198E-2</v>
      </c>
      <c r="K84" s="99">
        <v>7.1192909150401301E-2</v>
      </c>
      <c r="L84" s="99">
        <v>4.332136895154725E-2</v>
      </c>
      <c r="M84" s="99">
        <v>5.8204776804092286E-2</v>
      </c>
      <c r="N84" s="99">
        <v>4.8134882248996425E-2</v>
      </c>
      <c r="O84" s="99">
        <v>4.5932281880269397E-2</v>
      </c>
      <c r="P84" s="99">
        <v>4.3559585771437911E-2</v>
      </c>
      <c r="Q84" s="99">
        <v>5.9310759183909351E-2</v>
      </c>
      <c r="R84" s="99">
        <v>5.9432202492236429E-2</v>
      </c>
      <c r="S84" s="99">
        <v>7.3240244699729451E-2</v>
      </c>
      <c r="T84" s="99">
        <v>6.687999918578269E-2</v>
      </c>
      <c r="U84" s="99">
        <v>6.9905629980256012E-2</v>
      </c>
      <c r="V84" s="99">
        <v>7.4008867746383655E-2</v>
      </c>
      <c r="W84" s="99">
        <v>6.7974390937798182E-2</v>
      </c>
      <c r="X84" s="99">
        <v>7.127835369428677E-2</v>
      </c>
      <c r="Y84" s="99">
        <v>6.0854240021137554E-2</v>
      </c>
      <c r="DA84" s="63" t="s">
        <v>2825</v>
      </c>
    </row>
    <row r="85" spans="1:105" ht="12.95" customHeight="1" x14ac:dyDescent="0.25">
      <c r="A85" s="121" t="s">
        <v>92</v>
      </c>
      <c r="B85" s="123">
        <f t="shared" ref="B85:Y85" si="34">B86</f>
        <v>8.9596681861811636</v>
      </c>
      <c r="C85" s="123">
        <f t="shared" si="34"/>
        <v>7.2864834183610592</v>
      </c>
      <c r="D85" s="123">
        <f t="shared" si="34"/>
        <v>6.4409419706567945</v>
      </c>
      <c r="E85" s="123">
        <f t="shared" si="34"/>
        <v>7.5221048242083866</v>
      </c>
      <c r="F85" s="123">
        <f t="shared" si="34"/>
        <v>6.7907117013333753</v>
      </c>
      <c r="G85" s="123">
        <f t="shared" si="34"/>
        <v>7.1421217453494901</v>
      </c>
      <c r="H85" s="123">
        <f t="shared" si="34"/>
        <v>8.7123981851269825</v>
      </c>
      <c r="I85" s="123">
        <f t="shared" si="34"/>
        <v>10.478130512879614</v>
      </c>
      <c r="J85" s="123">
        <f t="shared" si="34"/>
        <v>10.894894204450985</v>
      </c>
      <c r="K85" s="123">
        <f t="shared" si="34"/>
        <v>10.216927447994504</v>
      </c>
      <c r="L85" s="123">
        <f t="shared" si="34"/>
        <v>11.087891341309545</v>
      </c>
      <c r="M85" s="123">
        <f t="shared" si="34"/>
        <v>9.3289494320210249</v>
      </c>
      <c r="N85" s="123">
        <f t="shared" si="34"/>
        <v>11.288341487268376</v>
      </c>
      <c r="O85" s="123">
        <f t="shared" si="34"/>
        <v>9.0832596068154725</v>
      </c>
      <c r="P85" s="123">
        <f t="shared" si="34"/>
        <v>7.6654857846260054</v>
      </c>
      <c r="Q85" s="123">
        <f t="shared" si="34"/>
        <v>7.0996705806360207</v>
      </c>
      <c r="R85" s="123">
        <f t="shared" si="34"/>
        <v>7.6064160829661347</v>
      </c>
      <c r="S85" s="123">
        <f t="shared" si="34"/>
        <v>6.931018631762238</v>
      </c>
      <c r="T85" s="123">
        <f t="shared" si="34"/>
        <v>7.647148122487982</v>
      </c>
      <c r="U85" s="123">
        <f t="shared" si="34"/>
        <v>7.7855158044126851</v>
      </c>
      <c r="V85" s="123">
        <f t="shared" si="34"/>
        <v>7.66013018323798</v>
      </c>
      <c r="W85" s="123">
        <f t="shared" si="34"/>
        <v>7.7125333680242125</v>
      </c>
      <c r="X85" s="123">
        <f t="shared" si="34"/>
        <v>7.4528148271169918</v>
      </c>
      <c r="Y85" s="123">
        <f t="shared" si="34"/>
        <v>7.7518093340042782</v>
      </c>
      <c r="DA85" s="130" t="s">
        <v>2826</v>
      </c>
    </row>
    <row r="86" spans="1:105" ht="12" customHeight="1" x14ac:dyDescent="0.25">
      <c r="A86" s="97" t="s">
        <v>53</v>
      </c>
      <c r="B86" s="99">
        <f>RES_hhdet_fech!B86/RES_summary!B$19</f>
        <v>8.9596681861811636</v>
      </c>
      <c r="C86" s="99">
        <f>RES_hhdet_fech!C86/RES_summary!C$19</f>
        <v>7.2864834183610592</v>
      </c>
      <c r="D86" s="99">
        <f>RES_hhdet_fech!D86/RES_summary!D$19</f>
        <v>6.4409419706567945</v>
      </c>
      <c r="E86" s="99">
        <f>RES_hhdet_fech!E86/RES_summary!E$19</f>
        <v>7.5221048242083866</v>
      </c>
      <c r="F86" s="99">
        <f>RES_hhdet_fech!F86/RES_summary!F$19</f>
        <v>6.7907117013333753</v>
      </c>
      <c r="G86" s="99">
        <f>RES_hhdet_fech!G86/RES_summary!G$19</f>
        <v>7.1421217453494901</v>
      </c>
      <c r="H86" s="99">
        <f>RES_hhdet_fech!H86/RES_summary!H$19</f>
        <v>8.7123981851269825</v>
      </c>
      <c r="I86" s="99">
        <f>RES_hhdet_fech!I86/RES_summary!I$19</f>
        <v>10.478130512879614</v>
      </c>
      <c r="J86" s="99">
        <f>RES_hhdet_fech!J86/RES_summary!J$19</f>
        <v>10.894894204450985</v>
      </c>
      <c r="K86" s="99">
        <f>RES_hhdet_fech!K86/RES_summary!K$19</f>
        <v>10.216927447994504</v>
      </c>
      <c r="L86" s="99">
        <f>RES_hhdet_fech!L86/RES_summary!L$19</f>
        <v>11.087891341309545</v>
      </c>
      <c r="M86" s="99">
        <f>RES_hhdet_fech!M86/RES_summary!M$19</f>
        <v>9.3289494320210249</v>
      </c>
      <c r="N86" s="99">
        <f>RES_hhdet_fech!N86/RES_summary!N$19</f>
        <v>11.288341487268376</v>
      </c>
      <c r="O86" s="99">
        <f>RES_hhdet_fech!O86/RES_summary!O$19</f>
        <v>9.0832596068154725</v>
      </c>
      <c r="P86" s="99">
        <f>RES_hhdet_fech!P86/RES_summary!P$19</f>
        <v>7.6654857846260054</v>
      </c>
      <c r="Q86" s="99">
        <f>RES_hhdet_fech!Q86/RES_summary!Q$19</f>
        <v>7.0996705806360207</v>
      </c>
      <c r="R86" s="99">
        <f>RES_hhdet_fech!R86/RES_summary!R$19</f>
        <v>7.6064160829661347</v>
      </c>
      <c r="S86" s="99">
        <f>RES_hhdet_fech!S86/RES_summary!S$19</f>
        <v>6.931018631762238</v>
      </c>
      <c r="T86" s="99">
        <f>RES_hhdet_fech!T86/RES_summary!T$19</f>
        <v>7.647148122487982</v>
      </c>
      <c r="U86" s="99">
        <f>RES_hhdet_fech!U86/RES_summary!U$19</f>
        <v>7.7855158044126851</v>
      </c>
      <c r="V86" s="99">
        <f>RES_hhdet_fech!V86/RES_summary!V$19</f>
        <v>7.66013018323798</v>
      </c>
      <c r="W86" s="99">
        <f>RES_hhdet_fech!W86/RES_summary!W$19</f>
        <v>7.7125333680242125</v>
      </c>
      <c r="X86" s="99">
        <f>RES_hhdet_fech!X86/RES_summary!X$19</f>
        <v>7.4528148271169918</v>
      </c>
      <c r="Y86" s="99">
        <f>RES_hhdet_fech!Y86/RES_summary!Y$19</f>
        <v>7.7518093340042782</v>
      </c>
      <c r="DA86" s="63" t="s">
        <v>2827</v>
      </c>
    </row>
    <row r="87" spans="1:105" ht="12" customHeight="1" x14ac:dyDescent="0.25">
      <c r="A87" s="121" t="s">
        <v>55</v>
      </c>
      <c r="B87" s="123">
        <v>18.348139559887379</v>
      </c>
      <c r="C87" s="123">
        <v>16.949196369950588</v>
      </c>
      <c r="D87" s="123">
        <v>18.967112821606076</v>
      </c>
      <c r="E87" s="123">
        <v>20.759008325128161</v>
      </c>
      <c r="F87" s="123">
        <v>21.330543097258282</v>
      </c>
      <c r="G87" s="123">
        <v>23.757322321043876</v>
      </c>
      <c r="H87" s="123">
        <v>23.273513020217791</v>
      </c>
      <c r="I87" s="123">
        <v>24.96193503760464</v>
      </c>
      <c r="J87" s="123">
        <v>23.852924016471114</v>
      </c>
      <c r="K87" s="123">
        <v>23.691398357382962</v>
      </c>
      <c r="L87" s="123">
        <v>22.85902018256095</v>
      </c>
      <c r="M87" s="123">
        <v>22.810879222421672</v>
      </c>
      <c r="N87" s="123">
        <v>20.517602040980957</v>
      </c>
      <c r="O87" s="123">
        <v>17.608450506549339</v>
      </c>
      <c r="P87" s="123">
        <v>17.183953841049195</v>
      </c>
      <c r="Q87" s="123">
        <v>17.853007110847692</v>
      </c>
      <c r="R87" s="123">
        <v>18.569225234123824</v>
      </c>
      <c r="S87" s="123">
        <v>19.809857831846312</v>
      </c>
      <c r="T87" s="123">
        <v>18.911754448816104</v>
      </c>
      <c r="U87" s="123">
        <v>18.233977078094092</v>
      </c>
      <c r="V87" s="123">
        <v>18.389359925973505</v>
      </c>
      <c r="W87" s="123">
        <v>18.320592277223646</v>
      </c>
      <c r="X87" s="123">
        <v>17.431630205185208</v>
      </c>
      <c r="Y87" s="123">
        <v>16.231702192183885</v>
      </c>
      <c r="DA87" s="130" t="s">
        <v>2828</v>
      </c>
    </row>
    <row r="88" spans="1:105" ht="12" customHeight="1" x14ac:dyDescent="0.25">
      <c r="A88" s="97" t="s">
        <v>132</v>
      </c>
      <c r="B88" s="99">
        <v>32.444668219027911</v>
      </c>
      <c r="C88" s="99">
        <v>29.546455497246171</v>
      </c>
      <c r="D88" s="99">
        <v>30.350294522084432</v>
      </c>
      <c r="E88" s="99">
        <v>27.039724090267118</v>
      </c>
      <c r="F88" s="99">
        <v>27.60207945888866</v>
      </c>
      <c r="G88" s="99">
        <v>31.753543884122504</v>
      </c>
      <c r="H88" s="99">
        <v>25.825113467133942</v>
      </c>
      <c r="I88" s="99">
        <v>27.8603582234411</v>
      </c>
      <c r="J88" s="99">
        <v>35.140716997606283</v>
      </c>
      <c r="K88" s="99">
        <v>36.10994666675591</v>
      </c>
      <c r="L88" s="99">
        <v>27.642562503460468</v>
      </c>
      <c r="M88" s="99">
        <v>28.449573526669479</v>
      </c>
      <c r="N88" s="99">
        <v>26.614028075801436</v>
      </c>
      <c r="O88" s="99">
        <v>27.693295845136344</v>
      </c>
      <c r="P88" s="99">
        <v>28.711555399073973</v>
      </c>
      <c r="Q88" s="99">
        <v>27.559492514090824</v>
      </c>
      <c r="R88" s="99">
        <v>27.498778138734238</v>
      </c>
      <c r="S88" s="99">
        <v>27.819902508519426</v>
      </c>
      <c r="T88" s="99">
        <v>26.813272506241955</v>
      </c>
      <c r="U88" s="99">
        <v>27.031996941163175</v>
      </c>
      <c r="V88" s="99">
        <v>26.322468767830291</v>
      </c>
      <c r="W88" s="99">
        <v>25.213550271103031</v>
      </c>
      <c r="X88" s="99">
        <v>23.533053206291786</v>
      </c>
      <c r="Y88" s="99">
        <v>21.953596433621279</v>
      </c>
      <c r="DA88" s="63" t="s">
        <v>2829</v>
      </c>
    </row>
    <row r="89" spans="1:105" ht="12" customHeight="1" x14ac:dyDescent="0.25">
      <c r="A89" s="97" t="s">
        <v>131</v>
      </c>
      <c r="B89" s="99">
        <v>16.374094558138516</v>
      </c>
      <c r="C89" s="99">
        <v>15.714727788099841</v>
      </c>
      <c r="D89" s="99">
        <v>18.277161788521287</v>
      </c>
      <c r="E89" s="99">
        <v>17.722807087116024</v>
      </c>
      <c r="F89" s="99">
        <v>15.450485744611557</v>
      </c>
      <c r="G89" s="99">
        <v>21.800024320285836</v>
      </c>
      <c r="H89" s="99">
        <v>16.014239212470628</v>
      </c>
      <c r="I89" s="99">
        <v>17.513616645753313</v>
      </c>
      <c r="J89" s="99">
        <v>24.255792773264854</v>
      </c>
      <c r="K89" s="99">
        <v>25.326088214973261</v>
      </c>
      <c r="L89" s="99">
        <v>18.922068210981664</v>
      </c>
      <c r="M89" s="99">
        <v>19.625111597000981</v>
      </c>
      <c r="N89" s="99">
        <v>18.087677572307985</v>
      </c>
      <c r="O89" s="99">
        <v>18.726101495130312</v>
      </c>
      <c r="P89" s="99">
        <v>18.988057484778263</v>
      </c>
      <c r="Q89" s="99">
        <v>19.7676408965477</v>
      </c>
      <c r="R89" s="99">
        <v>20.506780189489756</v>
      </c>
      <c r="S89" s="99">
        <v>21.819975418869227</v>
      </c>
      <c r="T89" s="99">
        <v>20.928246214060636</v>
      </c>
      <c r="U89" s="99">
        <v>20.881257555565032</v>
      </c>
      <c r="V89" s="99">
        <v>20.939502198480881</v>
      </c>
      <c r="W89" s="99">
        <v>20.091904225673247</v>
      </c>
      <c r="X89" s="99">
        <v>18.190498849177935</v>
      </c>
      <c r="Y89" s="99">
        <v>16.698277406450366</v>
      </c>
      <c r="DA89" s="63" t="s">
        <v>2830</v>
      </c>
    </row>
    <row r="90" spans="1:105" ht="12" customHeight="1" x14ac:dyDescent="0.25">
      <c r="A90" s="100" t="s">
        <v>199</v>
      </c>
      <c r="B90" s="102">
        <v>3.6926755735872683</v>
      </c>
      <c r="C90" s="102">
        <v>4.297230964095875</v>
      </c>
      <c r="D90" s="102">
        <v>7.0407623686525609</v>
      </c>
      <c r="E90" s="102">
        <v>7.8686954357510297</v>
      </c>
      <c r="F90" s="102">
        <v>1.676345873592312</v>
      </c>
      <c r="G90" s="102">
        <v>9.015659596080134</v>
      </c>
      <c r="H90" s="102">
        <v>0.28295907138099979</v>
      </c>
      <c r="I90" s="102">
        <v>0.28916628305616465</v>
      </c>
      <c r="J90" s="102">
        <v>7.411915410785606</v>
      </c>
      <c r="K90" s="102">
        <v>7.9385069316982237</v>
      </c>
      <c r="L90" s="102">
        <v>4.5967780379080194</v>
      </c>
      <c r="M90" s="102">
        <v>4.7220120927131095</v>
      </c>
      <c r="N90" s="102">
        <v>3.1804534114072847</v>
      </c>
      <c r="O90" s="102">
        <v>2.5371939099799619</v>
      </c>
      <c r="P90" s="102">
        <v>1.0877420999623726</v>
      </c>
      <c r="Q90" s="102">
        <v>5.8589219341786478</v>
      </c>
      <c r="R90" s="102">
        <v>7.8554961985287122</v>
      </c>
      <c r="S90" s="102">
        <v>10.533127671812496</v>
      </c>
      <c r="T90" s="102">
        <v>8.7307660247702561</v>
      </c>
      <c r="U90" s="102">
        <v>7.2181036431823129</v>
      </c>
      <c r="V90" s="102">
        <v>7.7546997701634659</v>
      </c>
      <c r="W90" s="102">
        <v>6.4408161514063877</v>
      </c>
      <c r="X90" s="102">
        <v>3.3072982980508567</v>
      </c>
      <c r="Y90" s="102">
        <v>0.23434435952102287</v>
      </c>
      <c r="DA90" s="131" t="s">
        <v>2831</v>
      </c>
    </row>
    <row r="91" spans="1:105" ht="12" customHeight="1" x14ac:dyDescent="0.25">
      <c r="A91" s="103" t="s">
        <v>52</v>
      </c>
      <c r="B91" s="105">
        <v>12.681418984551248</v>
      </c>
      <c r="C91" s="105">
        <v>11.417496824003967</v>
      </c>
      <c r="D91" s="105">
        <v>11.236399419868725</v>
      </c>
      <c r="E91" s="105">
        <v>9.8541116513649953</v>
      </c>
      <c r="F91" s="105">
        <v>13.774139871019242</v>
      </c>
      <c r="G91" s="105">
        <v>12.784364724205698</v>
      </c>
      <c r="H91" s="105">
        <v>15.731280141089629</v>
      </c>
      <c r="I91" s="105">
        <v>17.224450362697151</v>
      </c>
      <c r="J91" s="105">
        <v>16.843877362479251</v>
      </c>
      <c r="K91" s="105">
        <v>17.387581283275033</v>
      </c>
      <c r="L91" s="105">
        <v>14.32529017307364</v>
      </c>
      <c r="M91" s="105">
        <v>14.903099504287864</v>
      </c>
      <c r="N91" s="105">
        <v>14.9072241609007</v>
      </c>
      <c r="O91" s="105">
        <v>16.188907585150353</v>
      </c>
      <c r="P91" s="105">
        <v>17.90031538481589</v>
      </c>
      <c r="Q91" s="105">
        <v>13.908718962369054</v>
      </c>
      <c r="R91" s="105">
        <v>12.651283990961044</v>
      </c>
      <c r="S91" s="105">
        <v>11.286847747056731</v>
      </c>
      <c r="T91" s="105">
        <v>12.197480189290378</v>
      </c>
      <c r="U91" s="105">
        <v>13.663153912382718</v>
      </c>
      <c r="V91" s="105">
        <v>13.184802428317417</v>
      </c>
      <c r="W91" s="105">
        <v>13.651088074266857</v>
      </c>
      <c r="X91" s="105">
        <v>14.883200551127075</v>
      </c>
      <c r="Y91" s="105">
        <v>16.463933046929341</v>
      </c>
      <c r="DA91" s="132" t="s">
        <v>2832</v>
      </c>
    </row>
    <row r="92" spans="1:105" ht="12" customHeight="1" x14ac:dyDescent="0.25">
      <c r="A92" s="106" t="s">
        <v>124</v>
      </c>
      <c r="B92" s="102">
        <v>34.495473274103745</v>
      </c>
      <c r="C92" s="102">
        <v>33.457969709483955</v>
      </c>
      <c r="D92" s="102">
        <v>35.46731182934797</v>
      </c>
      <c r="E92" s="102">
        <v>37.124605411622511</v>
      </c>
      <c r="F92" s="102">
        <v>37.66851789958023</v>
      </c>
      <c r="G92" s="102">
        <v>40.580526764204322</v>
      </c>
      <c r="H92" s="102">
        <v>40.597953144904096</v>
      </c>
      <c r="I92" s="102">
        <v>41.636737885545124</v>
      </c>
      <c r="J92" s="102">
        <v>42.616436158928238</v>
      </c>
      <c r="K92" s="102">
        <v>42.372721766093065</v>
      </c>
      <c r="L92" s="102">
        <v>41.026305284762934</v>
      </c>
      <c r="M92" s="102">
        <v>39.071169938437684</v>
      </c>
      <c r="N92" s="102">
        <v>36.063653595986167</v>
      </c>
      <c r="O92" s="102">
        <v>37.261868587966873</v>
      </c>
      <c r="P92" s="102">
        <v>37.063865955236274</v>
      </c>
      <c r="Q92" s="102">
        <v>34.439933434591872</v>
      </c>
      <c r="R92" s="102">
        <v>33.058080602791861</v>
      </c>
      <c r="S92" s="102">
        <v>32.355040236515677</v>
      </c>
      <c r="T92" s="102">
        <v>31.130272778032573</v>
      </c>
      <c r="U92" s="102">
        <v>29.224346757374683</v>
      </c>
      <c r="V92" s="102">
        <v>25.692704833081144</v>
      </c>
      <c r="W92" s="102">
        <v>28.617621796405977</v>
      </c>
      <c r="X92" s="102">
        <v>27.871952655050077</v>
      </c>
      <c r="Y92" s="102">
        <v>24.941663625676302</v>
      </c>
      <c r="DA92" s="131" t="s">
        <v>2833</v>
      </c>
    </row>
    <row r="93" spans="1:105" ht="12" customHeight="1" x14ac:dyDescent="0.25">
      <c r="A93" s="107" t="s">
        <v>123</v>
      </c>
      <c r="B93" s="105">
        <v>17.176863857864049</v>
      </c>
      <c r="C93" s="105">
        <v>16.631993832543355</v>
      </c>
      <c r="D93" s="105">
        <v>19.781959783442904</v>
      </c>
      <c r="E93" s="105">
        <v>21.95831874821101</v>
      </c>
      <c r="F93" s="105">
        <v>21.664283067286185</v>
      </c>
      <c r="G93" s="105">
        <v>24.506241818526551</v>
      </c>
      <c r="H93" s="105">
        <v>23.691622652086796</v>
      </c>
      <c r="I93" s="105">
        <v>23.111977960841262</v>
      </c>
      <c r="J93" s="105">
        <v>23.785805226833201</v>
      </c>
      <c r="K93" s="105">
        <v>23.748950003976745</v>
      </c>
      <c r="L93" s="105">
        <v>22.47085461004453</v>
      </c>
      <c r="M93" s="105">
        <v>21.539258439073553</v>
      </c>
      <c r="N93" s="105">
        <v>18.944120461625907</v>
      </c>
      <c r="O93" s="105">
        <v>19.097032363875893</v>
      </c>
      <c r="P93" s="105">
        <v>19.699112517584435</v>
      </c>
      <c r="Q93" s="105">
        <v>21.750582225220018</v>
      </c>
      <c r="R93" s="105">
        <v>22.465689228558229</v>
      </c>
      <c r="S93" s="105">
        <v>23.75438586845128</v>
      </c>
      <c r="T93" s="105">
        <v>21.493793702426576</v>
      </c>
      <c r="U93" s="105">
        <v>18.366130790541842</v>
      </c>
      <c r="V93" s="105">
        <v>16.083627657659893</v>
      </c>
      <c r="W93" s="105">
        <v>18.856067012412332</v>
      </c>
      <c r="X93" s="105">
        <v>18.632545566834093</v>
      </c>
      <c r="Y93" s="105">
        <v>16.699080316466915</v>
      </c>
      <c r="DA93" s="132" t="s">
        <v>2834</v>
      </c>
    </row>
    <row r="94" spans="1:105" ht="12" customHeight="1" x14ac:dyDescent="0.25">
      <c r="A94" s="108" t="s">
        <v>50</v>
      </c>
      <c r="B94" s="99">
        <v>4.8555982585304296</v>
      </c>
      <c r="C94" s="99">
        <v>4.5339359507802888</v>
      </c>
      <c r="D94" s="99">
        <v>8.3703528829574587</v>
      </c>
      <c r="E94" s="99">
        <v>10.715373209029439</v>
      </c>
      <c r="F94" s="99">
        <v>9.5325354850112678</v>
      </c>
      <c r="G94" s="99">
        <v>11.930294531504138</v>
      </c>
      <c r="H94" s="99">
        <v>10.370029322202667</v>
      </c>
      <c r="I94" s="99">
        <v>8.3956693158042413</v>
      </c>
      <c r="J94" s="99">
        <v>8.6716015771801711</v>
      </c>
      <c r="K94" s="99">
        <v>8.6201908479075033</v>
      </c>
      <c r="L94" s="99">
        <v>7.2529855969143817</v>
      </c>
      <c r="M94" s="99">
        <v>6.8868677412699704</v>
      </c>
      <c r="N94" s="99">
        <v>4.1856506282996957</v>
      </c>
      <c r="O94" s="99">
        <v>2.7487778036676218</v>
      </c>
      <c r="P94" s="99">
        <v>2.8050186983954255</v>
      </c>
      <c r="Q94" s="99">
        <v>8.1836770095367637</v>
      </c>
      <c r="R94" s="99">
        <v>9.6829687798976849</v>
      </c>
      <c r="S94" s="99">
        <v>11.944935166828694</v>
      </c>
      <c r="T94" s="99">
        <v>7.8592912694199457</v>
      </c>
      <c r="U94" s="99">
        <v>2.6609533274780643</v>
      </c>
      <c r="V94" s="99">
        <v>1.0233421813705887</v>
      </c>
      <c r="W94" s="99">
        <v>2.30826196129747</v>
      </c>
      <c r="X94" s="99">
        <v>2.0028531371640144</v>
      </c>
      <c r="Y94" s="99">
        <v>1.0422347992993288</v>
      </c>
      <c r="DA94" s="63" t="s">
        <v>2835</v>
      </c>
    </row>
    <row r="95" spans="1:105" ht="12" customHeight="1" x14ac:dyDescent="0.25">
      <c r="A95" s="108" t="s">
        <v>52</v>
      </c>
      <c r="B95" s="99">
        <v>12.32126559933362</v>
      </c>
      <c r="C95" s="99">
        <v>12.098057881763065</v>
      </c>
      <c r="D95" s="99">
        <v>11.411606900485447</v>
      </c>
      <c r="E95" s="99">
        <v>11.242945539181569</v>
      </c>
      <c r="F95" s="99">
        <v>12.131747582274919</v>
      </c>
      <c r="G95" s="99">
        <v>12.575947287022419</v>
      </c>
      <c r="H95" s="99">
        <v>13.321593329884129</v>
      </c>
      <c r="I95" s="99">
        <v>14.716308645037023</v>
      </c>
      <c r="J95" s="99">
        <v>15.114203649653025</v>
      </c>
      <c r="K95" s="99">
        <v>15.128759156069242</v>
      </c>
      <c r="L95" s="99">
        <v>15.217869013130146</v>
      </c>
      <c r="M95" s="99">
        <v>14.652390697803581</v>
      </c>
      <c r="N95" s="99">
        <v>14.75846983332621</v>
      </c>
      <c r="O95" s="99">
        <v>16.348254560208272</v>
      </c>
      <c r="P95" s="99">
        <v>16.894093819189013</v>
      </c>
      <c r="Q95" s="99">
        <v>13.566905215683255</v>
      </c>
      <c r="R95" s="99">
        <v>12.782720448660545</v>
      </c>
      <c r="S95" s="99">
        <v>11.809450701622584</v>
      </c>
      <c r="T95" s="99">
        <v>13.634502433006627</v>
      </c>
      <c r="U95" s="99">
        <v>15.705177463063773</v>
      </c>
      <c r="V95" s="99">
        <v>15.060285476289303</v>
      </c>
      <c r="W95" s="99">
        <v>16.547805051114864</v>
      </c>
      <c r="X95" s="99">
        <v>16.629692429670076</v>
      </c>
      <c r="Y95" s="99">
        <v>15.656845517167591</v>
      </c>
      <c r="DA95" s="63" t="s">
        <v>2836</v>
      </c>
    </row>
    <row r="96" spans="1:105" ht="12" customHeight="1" x14ac:dyDescent="0.25">
      <c r="A96" s="106" t="s">
        <v>122</v>
      </c>
      <c r="B96" s="102">
        <v>31.155689060217796</v>
      </c>
      <c r="C96" s="102">
        <v>28.652733971115325</v>
      </c>
      <c r="D96" s="102">
        <v>30.729462578606316</v>
      </c>
      <c r="E96" s="102">
        <v>32.639407066592554</v>
      </c>
      <c r="F96" s="102">
        <v>34.180485289770203</v>
      </c>
      <c r="G96" s="102">
        <v>36.725706194184063</v>
      </c>
      <c r="H96" s="102">
        <v>35.778322575341761</v>
      </c>
      <c r="I96" s="102">
        <v>40.239214875705599</v>
      </c>
      <c r="J96" s="102">
        <v>38.599615310842672</v>
      </c>
      <c r="K96" s="102">
        <v>38.223008290509227</v>
      </c>
      <c r="L96" s="102">
        <v>37.808148015613774</v>
      </c>
      <c r="M96" s="102">
        <v>37.813961393515413</v>
      </c>
      <c r="N96" s="102">
        <v>35.50835875733663</v>
      </c>
      <c r="O96" s="102">
        <v>30.262110218465843</v>
      </c>
      <c r="P96" s="102">
        <v>29.732902420026079</v>
      </c>
      <c r="Q96" s="102">
        <v>30.134528560859021</v>
      </c>
      <c r="R96" s="102">
        <v>31.018995998199141</v>
      </c>
      <c r="S96" s="102">
        <v>32.4336575912181</v>
      </c>
      <c r="T96" s="102">
        <v>31.445957362926968</v>
      </c>
      <c r="U96" s="102">
        <v>30.046199899398424</v>
      </c>
      <c r="V96" s="102">
        <v>30.085216758815811</v>
      </c>
      <c r="W96" s="102">
        <v>26.487629259528202</v>
      </c>
      <c r="X96" s="102">
        <v>25.137330317249098</v>
      </c>
      <c r="Y96" s="102">
        <v>23.765971511089731</v>
      </c>
      <c r="DA96" s="131" t="s">
        <v>2837</v>
      </c>
    </row>
    <row r="97" spans="1:105" ht="12" customHeight="1" x14ac:dyDescent="0.25">
      <c r="A97" s="107" t="s">
        <v>121</v>
      </c>
      <c r="B97" s="105">
        <v>16.992232729570919</v>
      </c>
      <c r="C97" s="105">
        <v>15.615522258454943</v>
      </c>
      <c r="D97" s="105">
        <v>17.755362418066341</v>
      </c>
      <c r="E97" s="105">
        <v>19.711656742348143</v>
      </c>
      <c r="F97" s="105">
        <v>20.408585528559076</v>
      </c>
      <c r="G97" s="105">
        <v>22.851443036895848</v>
      </c>
      <c r="H97" s="105">
        <v>22.272557248566347</v>
      </c>
      <c r="I97" s="105">
        <v>24.13468293056836</v>
      </c>
      <c r="J97" s="105">
        <v>22.907623671045915</v>
      </c>
      <c r="K97" s="105">
        <v>22.762354382902345</v>
      </c>
      <c r="L97" s="105">
        <v>22.068409477384911</v>
      </c>
      <c r="M97" s="105">
        <v>22.098308039036823</v>
      </c>
      <c r="N97" s="105">
        <v>19.826599411362665</v>
      </c>
      <c r="O97" s="105">
        <v>16.56182209871724</v>
      </c>
      <c r="P97" s="105">
        <v>15.982997235814732</v>
      </c>
      <c r="Q97" s="105">
        <v>16.84557223516374</v>
      </c>
      <c r="R97" s="105">
        <v>17.697558247840352</v>
      </c>
      <c r="S97" s="105">
        <v>19.081779499816079</v>
      </c>
      <c r="T97" s="105">
        <v>18.249291874714736</v>
      </c>
      <c r="U97" s="105">
        <v>17.624934246743944</v>
      </c>
      <c r="V97" s="105">
        <v>17.956180120940466</v>
      </c>
      <c r="W97" s="105">
        <v>17.577090701486767</v>
      </c>
      <c r="X97" s="105">
        <v>16.723085758012068</v>
      </c>
      <c r="Y97" s="105">
        <v>15.578236349199532</v>
      </c>
      <c r="DA97" s="132" t="s">
        <v>2838</v>
      </c>
    </row>
    <row r="98" spans="1:105" ht="12" customHeight="1" x14ac:dyDescent="0.25">
      <c r="A98" s="108" t="s">
        <v>53</v>
      </c>
      <c r="B98" s="99">
        <v>4.4843123701574203</v>
      </c>
      <c r="C98" s="99">
        <v>3.777559518835643</v>
      </c>
      <c r="D98" s="99">
        <v>5.9758576543362798</v>
      </c>
      <c r="E98" s="99">
        <v>7.960034857424592</v>
      </c>
      <c r="F98" s="99">
        <v>7.9154432026733019</v>
      </c>
      <c r="G98" s="99">
        <v>10.230497578285986</v>
      </c>
      <c r="H98" s="99">
        <v>9.203479727424714</v>
      </c>
      <c r="I98" s="99">
        <v>8.5555702276239121</v>
      </c>
      <c r="J98" s="99">
        <v>7.840679582247903</v>
      </c>
      <c r="K98" s="99">
        <v>7.7804824392813279</v>
      </c>
      <c r="L98" s="99">
        <v>6.8330809954275056</v>
      </c>
      <c r="M98" s="99">
        <v>6.9127934443065602</v>
      </c>
      <c r="N98" s="99">
        <v>4.6702498615206185</v>
      </c>
      <c r="O98" s="99">
        <v>1.1099426495170559</v>
      </c>
      <c r="P98" s="99">
        <v>0.47753168569231663</v>
      </c>
      <c r="Q98" s="99">
        <v>1.3020948975654216</v>
      </c>
      <c r="R98" s="99">
        <v>1.926759671431286</v>
      </c>
      <c r="S98" s="99">
        <v>3.282415032240972</v>
      </c>
      <c r="T98" s="99">
        <v>2.4909996343651426</v>
      </c>
      <c r="U98" s="99">
        <v>1.9200191426821525</v>
      </c>
      <c r="V98" s="99">
        <v>2.3986214470940226</v>
      </c>
      <c r="W98" s="99">
        <v>1.7618286702624781</v>
      </c>
      <c r="X98" s="99">
        <v>1.333772968058627</v>
      </c>
      <c r="Y98" s="99">
        <v>0.51431054620772121</v>
      </c>
      <c r="DA98" s="63" t="s">
        <v>2839</v>
      </c>
    </row>
    <row r="99" spans="1:105" ht="12" customHeight="1" x14ac:dyDescent="0.25">
      <c r="A99" s="108" t="s">
        <v>52</v>
      </c>
      <c r="B99" s="99">
        <v>12.507920359413502</v>
      </c>
      <c r="C99" s="99">
        <v>11.837962739619298</v>
      </c>
      <c r="D99" s="99">
        <v>11.779504763730058</v>
      </c>
      <c r="E99" s="99">
        <v>11.751621884923551</v>
      </c>
      <c r="F99" s="99">
        <v>12.493142325885772</v>
      </c>
      <c r="G99" s="99">
        <v>12.620945458609865</v>
      </c>
      <c r="H99" s="99">
        <v>13.069077521141633</v>
      </c>
      <c r="I99" s="99">
        <v>15.579112702944448</v>
      </c>
      <c r="J99" s="99">
        <v>15.06694408879801</v>
      </c>
      <c r="K99" s="99">
        <v>14.981871943621021</v>
      </c>
      <c r="L99" s="99">
        <v>15.235328481957408</v>
      </c>
      <c r="M99" s="99">
        <v>15.185514594730261</v>
      </c>
      <c r="N99" s="99">
        <v>15.156349549842044</v>
      </c>
      <c r="O99" s="99">
        <v>15.451879449200179</v>
      </c>
      <c r="P99" s="99">
        <v>15.505465550122416</v>
      </c>
      <c r="Q99" s="99">
        <v>15.543477337598318</v>
      </c>
      <c r="R99" s="99">
        <v>15.770798576409067</v>
      </c>
      <c r="S99" s="99">
        <v>15.79936446757511</v>
      </c>
      <c r="T99" s="99">
        <v>15.758292240349592</v>
      </c>
      <c r="U99" s="99">
        <v>15.704915104061792</v>
      </c>
      <c r="V99" s="99">
        <v>15.557558673846444</v>
      </c>
      <c r="W99" s="99">
        <v>15.815262031224288</v>
      </c>
      <c r="X99" s="99">
        <v>15.389312789953442</v>
      </c>
      <c r="Y99" s="99">
        <v>15.063925802991811</v>
      </c>
      <c r="DA99" s="63" t="s">
        <v>2840</v>
      </c>
    </row>
    <row r="100" spans="1:105" ht="12" customHeight="1" x14ac:dyDescent="0.25">
      <c r="A100" s="121" t="s">
        <v>54</v>
      </c>
      <c r="B100" s="123">
        <v>8.3400074733668426</v>
      </c>
      <c r="C100" s="123">
        <v>8.6627929168605977</v>
      </c>
      <c r="D100" s="123">
        <v>8.6706510161193062</v>
      </c>
      <c r="E100" s="123">
        <v>8.7351584263927951</v>
      </c>
      <c r="F100" s="123">
        <v>8.9041073247460591</v>
      </c>
      <c r="G100" s="123">
        <v>8.5167199228492603</v>
      </c>
      <c r="H100" s="123">
        <v>7.7940352334290051</v>
      </c>
      <c r="I100" s="123">
        <v>7.6409777321785644</v>
      </c>
      <c r="J100" s="123">
        <v>6.9433573583096777</v>
      </c>
      <c r="K100" s="123">
        <v>6.878609672469711</v>
      </c>
      <c r="L100" s="123">
        <v>6.6326804705628017</v>
      </c>
      <c r="M100" s="123">
        <v>6.9463774535759057</v>
      </c>
      <c r="N100" s="123">
        <v>6.153704871770179</v>
      </c>
      <c r="O100" s="123">
        <v>6.2637742460206463</v>
      </c>
      <c r="P100" s="123">
        <v>6.6434106143770082</v>
      </c>
      <c r="Q100" s="123">
        <v>6.3749854537364401</v>
      </c>
      <c r="R100" s="123">
        <v>6.3002927492467942</v>
      </c>
      <c r="S100" s="123">
        <v>6.5627290865229932</v>
      </c>
      <c r="T100" s="123">
        <v>6.1821656227150701</v>
      </c>
      <c r="U100" s="123">
        <v>6.9802742673917466</v>
      </c>
      <c r="V100" s="123">
        <v>6.9424324810130935</v>
      </c>
      <c r="W100" s="123">
        <v>6.7431709381039857</v>
      </c>
      <c r="X100" s="123">
        <v>6.1683785346428488</v>
      </c>
      <c r="Y100" s="123">
        <v>5.5389337222037094</v>
      </c>
      <c r="DA100" s="130" t="s">
        <v>2841</v>
      </c>
    </row>
    <row r="101" spans="1:105" ht="12" customHeight="1" x14ac:dyDescent="0.25">
      <c r="A101" s="97" t="s">
        <v>202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2842</v>
      </c>
    </row>
    <row r="102" spans="1:105" ht="12" customHeight="1" x14ac:dyDescent="0.25">
      <c r="A102" s="97" t="s">
        <v>50</v>
      </c>
      <c r="B102" s="99">
        <v>9.1646873962354913</v>
      </c>
      <c r="C102" s="99">
        <v>9.304011139650683</v>
      </c>
      <c r="D102" s="99">
        <v>9.3142215614220074</v>
      </c>
      <c r="E102" s="99">
        <v>9.6677529424456772</v>
      </c>
      <c r="F102" s="99">
        <v>9.845332798203307</v>
      </c>
      <c r="G102" s="99">
        <v>9.4211530269633919</v>
      </c>
      <c r="H102" s="99">
        <v>8.4405837065146656</v>
      </c>
      <c r="I102" s="99">
        <v>8.4975336336392182</v>
      </c>
      <c r="J102" s="99">
        <v>7.6413160185279567</v>
      </c>
      <c r="K102" s="99">
        <v>7.4974113430371396</v>
      </c>
      <c r="L102" s="99">
        <v>7.2812683418785626</v>
      </c>
      <c r="M102" s="99">
        <v>7.4307267698377224</v>
      </c>
      <c r="N102" s="99">
        <v>7.024107970026793</v>
      </c>
      <c r="O102" s="99">
        <v>7.0762069511832415</v>
      </c>
      <c r="P102" s="99">
        <v>7.1084530215285096</v>
      </c>
      <c r="Q102" s="99">
        <v>7.2381121186719435</v>
      </c>
      <c r="R102" s="99">
        <v>7.2612844009923174</v>
      </c>
      <c r="S102" s="99">
        <v>7.3540061753749804</v>
      </c>
      <c r="T102" s="99">
        <v>7.4745693875890336</v>
      </c>
      <c r="U102" s="99">
        <v>8.0526136539595985</v>
      </c>
      <c r="V102" s="99">
        <v>7.4337024416240389</v>
      </c>
      <c r="W102" s="99">
        <v>7.5344268730762147</v>
      </c>
      <c r="X102" s="99">
        <v>6.8979515967847291</v>
      </c>
      <c r="Y102" s="99">
        <v>6.5169777665034063</v>
      </c>
      <c r="DA102" s="63" t="s">
        <v>2843</v>
      </c>
    </row>
    <row r="103" spans="1:105" ht="12" customHeight="1" x14ac:dyDescent="0.25">
      <c r="A103" s="109" t="s">
        <v>120</v>
      </c>
      <c r="B103" s="110">
        <v>6.2652589332384423</v>
      </c>
      <c r="C103" s="110">
        <v>7.278364042554764</v>
      </c>
      <c r="D103" s="110">
        <v>7.4251484284449534</v>
      </c>
      <c r="E103" s="110">
        <v>7.0385485866523139</v>
      </c>
      <c r="F103" s="110">
        <v>7.3273505055745618</v>
      </c>
      <c r="G103" s="110">
        <v>7.0311878856838108</v>
      </c>
      <c r="H103" s="110">
        <v>6.6619418267855863</v>
      </c>
      <c r="I103" s="110">
        <v>6.0442265708296459</v>
      </c>
      <c r="J103" s="110">
        <v>5.5892388987982624</v>
      </c>
      <c r="K103" s="110">
        <v>5.7601936567127812</v>
      </c>
      <c r="L103" s="110">
        <v>5.470978453692501</v>
      </c>
      <c r="M103" s="110">
        <v>6.0791331548797594</v>
      </c>
      <c r="N103" s="110">
        <v>4.5495812176294566</v>
      </c>
      <c r="O103" s="110">
        <v>4.9304143573437438</v>
      </c>
      <c r="P103" s="110">
        <v>5.9829200161941953</v>
      </c>
      <c r="Q103" s="110">
        <v>5.2145221276841252</v>
      </c>
      <c r="R103" s="110">
        <v>5.0663328102999232</v>
      </c>
      <c r="S103" s="110">
        <v>5.5776903847117421</v>
      </c>
      <c r="T103" s="110">
        <v>4.6488131313907344</v>
      </c>
      <c r="U103" s="110">
        <v>5.7131648892492901</v>
      </c>
      <c r="V103" s="110">
        <v>6.3701528335549398</v>
      </c>
      <c r="W103" s="110">
        <v>5.8163151238909112</v>
      </c>
      <c r="X103" s="110">
        <v>5.2392775104786944</v>
      </c>
      <c r="Y103" s="110">
        <v>4.0774105938149923</v>
      </c>
      <c r="DA103" s="60" t="s">
        <v>2844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2845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2846</v>
      </c>
    </row>
    <row r="107" spans="1:105" ht="12" customHeight="1" x14ac:dyDescent="0.25">
      <c r="A107" s="97" t="s">
        <v>197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2847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2848</v>
      </c>
    </row>
    <row r="109" spans="1:105" ht="12.95" customHeight="1" x14ac:dyDescent="0.25">
      <c r="A109" s="121" t="s">
        <v>92</v>
      </c>
      <c r="B109" s="123">
        <f t="shared" ref="B109:Y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2849</v>
      </c>
    </row>
    <row r="110" spans="1:105" ht="12" customHeight="1" x14ac:dyDescent="0.25">
      <c r="A110" s="97" t="s">
        <v>53</v>
      </c>
      <c r="B110" s="99">
        <f>RES_hhdet_fech!B110/RES_summary!B$19</f>
        <v>0</v>
      </c>
      <c r="C110" s="99">
        <f>RES_hhdet_fech!C110/RES_summary!C$19</f>
        <v>0</v>
      </c>
      <c r="D110" s="99">
        <f>RES_hhdet_fech!D110/RES_summary!D$19</f>
        <v>0</v>
      </c>
      <c r="E110" s="99">
        <f>RES_hhdet_fech!E110/RES_summary!E$19</f>
        <v>0</v>
      </c>
      <c r="F110" s="99">
        <f>RES_hhdet_fech!F110/RES_summary!F$19</f>
        <v>0</v>
      </c>
      <c r="G110" s="99">
        <f>RES_hhdet_fech!G110/RES_summary!G$19</f>
        <v>0</v>
      </c>
      <c r="H110" s="99">
        <f>RES_hhdet_fech!H110/RES_summary!H$19</f>
        <v>0</v>
      </c>
      <c r="I110" s="99">
        <f>RES_hhdet_fech!I110/RES_summary!I$19</f>
        <v>0</v>
      </c>
      <c r="J110" s="99">
        <f>RES_hhdet_fech!J110/RES_summary!J$19</f>
        <v>0</v>
      </c>
      <c r="K110" s="99">
        <f>RES_hhdet_fech!K110/RES_summary!K$19</f>
        <v>0</v>
      </c>
      <c r="L110" s="99">
        <f>RES_hhdet_fech!L110/RES_summary!L$19</f>
        <v>0</v>
      </c>
      <c r="M110" s="99">
        <f>RES_hhdet_fech!M110/RES_summary!M$19</f>
        <v>0</v>
      </c>
      <c r="N110" s="99">
        <f>RES_hhdet_fech!N110/RES_summary!N$19</f>
        <v>0</v>
      </c>
      <c r="O110" s="99">
        <f>RES_hhdet_fech!O110/RES_summary!O$19</f>
        <v>0</v>
      </c>
      <c r="P110" s="99">
        <f>RES_hhdet_fech!P110/RES_summary!P$19</f>
        <v>0</v>
      </c>
      <c r="Q110" s="99">
        <f>RES_hhdet_fech!Q110/RES_summary!Q$19</f>
        <v>0</v>
      </c>
      <c r="R110" s="99">
        <f>RES_hhdet_fech!R110/RES_summary!R$19</f>
        <v>0</v>
      </c>
      <c r="S110" s="99">
        <f>RES_hhdet_fech!S110/RES_summary!S$19</f>
        <v>0</v>
      </c>
      <c r="T110" s="99">
        <f>RES_hhdet_fech!T110/RES_summary!T$19</f>
        <v>0</v>
      </c>
      <c r="U110" s="99">
        <f>RES_hhdet_fech!U110/RES_summary!U$19</f>
        <v>0</v>
      </c>
      <c r="V110" s="99">
        <f>RES_hhdet_fech!V110/RES_summary!V$19</f>
        <v>0</v>
      </c>
      <c r="W110" s="99">
        <f>RES_hhdet_fech!W110/RES_summary!W$19</f>
        <v>0</v>
      </c>
      <c r="X110" s="99">
        <f>RES_hhdet_fech!X110/RES_summary!X$19</f>
        <v>0</v>
      </c>
      <c r="Y110" s="99">
        <f>RES_hhdet_fech!Y110/RES_summary!Y$19</f>
        <v>0</v>
      </c>
      <c r="DA110" s="63" t="s">
        <v>2850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2851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2852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2853</v>
      </c>
    </row>
    <row r="114" spans="1:105" ht="12" customHeight="1" x14ac:dyDescent="0.25">
      <c r="A114" s="100" t="s">
        <v>197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2854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2855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2856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2857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2858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2859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2860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2861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2862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8">
        <f t="shared" ref="B124:Q124" si="42">B125+B128+B130+B139</f>
        <v>0</v>
      </c>
      <c r="C124" s="118">
        <f t="shared" si="42"/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:Y124" si="44">W125+W128+W130+W139</f>
        <v>0</v>
      </c>
      <c r="X124" s="118">
        <f t="shared" si="44"/>
        <v>0</v>
      </c>
      <c r="Y124" s="118">
        <f t="shared" si="44"/>
        <v>0</v>
      </c>
      <c r="DA124" s="129" t="s">
        <v>2863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:Y125" si="47">SUM(W126:W127)</f>
        <v>0</v>
      </c>
      <c r="X125" s="123">
        <f t="shared" si="47"/>
        <v>0</v>
      </c>
      <c r="Y125" s="123">
        <f t="shared" si="47"/>
        <v>0</v>
      </c>
      <c r="DA125" s="130" t="s">
        <v>2864</v>
      </c>
    </row>
    <row r="126" spans="1:105" ht="12" customHeight="1" x14ac:dyDescent="0.25">
      <c r="A126" s="97" t="s">
        <v>198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X126" s="99">
        <v>0</v>
      </c>
      <c r="Y126" s="99">
        <v>0</v>
      </c>
      <c r="DA126" s="63" t="s">
        <v>2865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X127" s="99">
        <v>0</v>
      </c>
      <c r="Y127" s="99">
        <v>0</v>
      </c>
      <c r="DA127" s="63" t="s">
        <v>2866</v>
      </c>
    </row>
    <row r="128" spans="1:105" ht="12.95" customHeight="1" x14ac:dyDescent="0.25">
      <c r="A128" s="121" t="s">
        <v>92</v>
      </c>
      <c r="B128" s="123">
        <f t="shared" ref="B128:Y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X128" s="123">
        <f t="shared" si="48"/>
        <v>0</v>
      </c>
      <c r="Y128" s="123">
        <f t="shared" si="48"/>
        <v>0</v>
      </c>
      <c r="DA128" s="130" t="s">
        <v>2867</v>
      </c>
    </row>
    <row r="129" spans="1:105" ht="12" customHeight="1" x14ac:dyDescent="0.25">
      <c r="A129" s="97" t="s">
        <v>53</v>
      </c>
      <c r="B129" s="99">
        <f>RES_hhdet_fech!B129/RES_summary!B$19</f>
        <v>0</v>
      </c>
      <c r="C129" s="99">
        <f>RES_hhdet_fech!C129/RES_summary!C$19</f>
        <v>0</v>
      </c>
      <c r="D129" s="99">
        <f>RES_hhdet_fech!D129/RES_summary!D$19</f>
        <v>0</v>
      </c>
      <c r="E129" s="99">
        <f>RES_hhdet_fech!E129/RES_summary!E$19</f>
        <v>0</v>
      </c>
      <c r="F129" s="99">
        <f>RES_hhdet_fech!F129/RES_summary!F$19</f>
        <v>0</v>
      </c>
      <c r="G129" s="99">
        <f>RES_hhdet_fech!G129/RES_summary!G$19</f>
        <v>0</v>
      </c>
      <c r="H129" s="99">
        <f>RES_hhdet_fech!H129/RES_summary!H$19</f>
        <v>0</v>
      </c>
      <c r="I129" s="99">
        <f>RES_hhdet_fech!I129/RES_summary!I$19</f>
        <v>0</v>
      </c>
      <c r="J129" s="99">
        <f>RES_hhdet_fech!J129/RES_summary!J$19</f>
        <v>0</v>
      </c>
      <c r="K129" s="99">
        <f>RES_hhdet_fech!K129/RES_summary!K$19</f>
        <v>0</v>
      </c>
      <c r="L129" s="99">
        <f>RES_hhdet_fech!L129/RES_summary!L$19</f>
        <v>0</v>
      </c>
      <c r="M129" s="99">
        <f>RES_hhdet_fech!M129/RES_summary!M$19</f>
        <v>0</v>
      </c>
      <c r="N129" s="99">
        <f>RES_hhdet_fech!N129/RES_summary!N$19</f>
        <v>0</v>
      </c>
      <c r="O129" s="99">
        <f>RES_hhdet_fech!O129/RES_summary!O$19</f>
        <v>0</v>
      </c>
      <c r="P129" s="99">
        <f>RES_hhdet_fech!P129/RES_summary!P$19</f>
        <v>0</v>
      </c>
      <c r="Q129" s="99">
        <f>RES_hhdet_fech!Q129/RES_summary!Q$19</f>
        <v>0</v>
      </c>
      <c r="R129" s="99">
        <f>RES_hhdet_fech!R129/RES_summary!R$19</f>
        <v>0</v>
      </c>
      <c r="S129" s="99">
        <f>RES_hhdet_fech!S129/RES_summary!S$19</f>
        <v>0</v>
      </c>
      <c r="T129" s="99">
        <f>RES_hhdet_fech!T129/RES_summary!T$19</f>
        <v>0</v>
      </c>
      <c r="U129" s="99">
        <f>RES_hhdet_fech!U129/RES_summary!U$19</f>
        <v>0</v>
      </c>
      <c r="V129" s="99">
        <f>RES_hhdet_fech!V129/RES_summary!V$19</f>
        <v>0</v>
      </c>
      <c r="W129" s="99">
        <f>RES_hhdet_fech!W129/RES_summary!W$19</f>
        <v>0</v>
      </c>
      <c r="X129" s="99">
        <f>RES_hhdet_fech!X129/RES_summary!X$19</f>
        <v>0</v>
      </c>
      <c r="Y129" s="99">
        <f>RES_hhdet_fech!Y129/RES_summary!Y$19</f>
        <v>0</v>
      </c>
      <c r="DA129" s="63" t="s">
        <v>2868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X130" s="123">
        <v>0</v>
      </c>
      <c r="Y130" s="123">
        <v>0</v>
      </c>
      <c r="DA130" s="130" t="s">
        <v>2869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X131" s="99">
        <v>0</v>
      </c>
      <c r="Y131" s="99">
        <v>0</v>
      </c>
      <c r="DA131" s="63" t="s">
        <v>2870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2871</v>
      </c>
    </row>
    <row r="133" spans="1:105" ht="12" customHeight="1" x14ac:dyDescent="0.25">
      <c r="A133" s="100" t="s">
        <v>198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2872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2873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X135" s="102">
        <v>0</v>
      </c>
      <c r="Y135" s="102">
        <v>0</v>
      </c>
      <c r="DA135" s="131" t="s">
        <v>2874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2875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2876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2877</v>
      </c>
    </row>
    <row r="139" spans="1:105" ht="12" customHeight="1" x14ac:dyDescent="0.25">
      <c r="A139" s="121" t="s">
        <v>54</v>
      </c>
      <c r="B139" s="123">
        <v>0</v>
      </c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X139" s="123">
        <v>0</v>
      </c>
      <c r="Y139" s="123">
        <v>0</v>
      </c>
      <c r="DA139" s="130" t="s">
        <v>2878</v>
      </c>
    </row>
    <row r="140" spans="1:105" ht="12" customHeight="1" x14ac:dyDescent="0.25">
      <c r="A140" s="97" t="s">
        <v>50</v>
      </c>
      <c r="B140" s="99">
        <v>0</v>
      </c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X140" s="99">
        <v>0</v>
      </c>
      <c r="Y140" s="99">
        <v>0</v>
      </c>
      <c r="DA140" s="63" t="s">
        <v>2879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X141" s="110">
        <v>0</v>
      </c>
      <c r="Y141" s="110">
        <v>0</v>
      </c>
      <c r="DA141" s="60" t="s">
        <v>2880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68.145531074329838</v>
      </c>
      <c r="C143" s="118">
        <f t="shared" si="49"/>
        <v>59.697767265723186</v>
      </c>
      <c r="D143" s="118">
        <f t="shared" si="49"/>
        <v>59.20701852399187</v>
      </c>
      <c r="E143" s="118">
        <f t="shared" si="49"/>
        <v>62.389790933816315</v>
      </c>
      <c r="F143" s="118">
        <f t="shared" si="49"/>
        <v>56.184218917957828</v>
      </c>
      <c r="G143" s="118">
        <f t="shared" si="49"/>
        <v>53.778632259001306</v>
      </c>
      <c r="H143" s="118">
        <f t="shared" si="49"/>
        <v>51.706113719879184</v>
      </c>
      <c r="I143" s="118">
        <f t="shared" si="49"/>
        <v>56.406041136721903</v>
      </c>
      <c r="J143" s="118">
        <f t="shared" si="49"/>
        <v>53.129334707686773</v>
      </c>
      <c r="K143" s="118">
        <f t="shared" si="49"/>
        <v>48.512008408172498</v>
      </c>
      <c r="L143" s="118">
        <f t="shared" si="49"/>
        <v>49.023141198529707</v>
      </c>
      <c r="M143" s="118">
        <f t="shared" si="49"/>
        <v>46.772132972893658</v>
      </c>
      <c r="N143" s="118">
        <f t="shared" si="49"/>
        <v>46.106412612975774</v>
      </c>
      <c r="O143" s="118">
        <f t="shared" si="49"/>
        <v>39.664877445212831</v>
      </c>
      <c r="P143" s="118">
        <f t="shared" si="49"/>
        <v>38.245070237132246</v>
      </c>
      <c r="Q143" s="118">
        <f t="shared" si="49"/>
        <v>38.885732526085093</v>
      </c>
      <c r="R143" s="118">
        <f t="shared" ref="R143:V143" si="50">R144+R146+R148+R157</f>
        <v>39.518453391679309</v>
      </c>
      <c r="S143" s="118">
        <f t="shared" si="50"/>
        <v>38.201938763323845</v>
      </c>
      <c r="T143" s="118">
        <f t="shared" si="50"/>
        <v>41.929501046748889</v>
      </c>
      <c r="U143" s="118">
        <f t="shared" si="50"/>
        <v>41.72358564130316</v>
      </c>
      <c r="V143" s="118">
        <f t="shared" si="50"/>
        <v>40.852762572251365</v>
      </c>
      <c r="W143" s="118">
        <f t="shared" ref="W143:Y143" si="51">W144+W146+W148+W157</f>
        <v>40.374958517504815</v>
      </c>
      <c r="X143" s="118">
        <f t="shared" si="51"/>
        <v>38.357022880933641</v>
      </c>
      <c r="Y143" s="118">
        <f t="shared" si="51"/>
        <v>37.56398189209213</v>
      </c>
      <c r="DA143" s="129" t="s">
        <v>2881</v>
      </c>
    </row>
    <row r="144" spans="1:105" ht="12.95" customHeight="1" x14ac:dyDescent="0.25">
      <c r="A144" s="121" t="s">
        <v>57</v>
      </c>
      <c r="B144" s="123">
        <f t="shared" ref="B144:Y144" si="52">B145</f>
        <v>15.900845775549183</v>
      </c>
      <c r="C144" s="123">
        <f t="shared" si="52"/>
        <v>14.786882594387984</v>
      </c>
      <c r="D144" s="123">
        <f t="shared" si="52"/>
        <v>14.513519393159598</v>
      </c>
      <c r="E144" s="123">
        <f t="shared" si="52"/>
        <v>15.994298237333012</v>
      </c>
      <c r="F144" s="123">
        <f t="shared" si="52"/>
        <v>12.231803605969302</v>
      </c>
      <c r="G144" s="123">
        <f t="shared" si="52"/>
        <v>8.2306742989606239</v>
      </c>
      <c r="H144" s="123">
        <f t="shared" si="52"/>
        <v>7.7732390050481825</v>
      </c>
      <c r="I144" s="123">
        <f t="shared" si="52"/>
        <v>8.8836475321475223</v>
      </c>
      <c r="J144" s="123">
        <f t="shared" si="52"/>
        <v>6.1926500783712823</v>
      </c>
      <c r="K144" s="123">
        <f t="shared" si="52"/>
        <v>5.0928830749191629</v>
      </c>
      <c r="L144" s="123">
        <f t="shared" si="52"/>
        <v>6.1446524829140259</v>
      </c>
      <c r="M144" s="123">
        <f t="shared" si="52"/>
        <v>5.8054378263598592</v>
      </c>
      <c r="N144" s="123">
        <f t="shared" si="52"/>
        <v>5.7987358903584978</v>
      </c>
      <c r="O144" s="123">
        <f t="shared" si="52"/>
        <v>4.7681994758460542</v>
      </c>
      <c r="P144" s="123">
        <f t="shared" si="52"/>
        <v>4.5654218397862909</v>
      </c>
      <c r="Q144" s="123">
        <f t="shared" si="52"/>
        <v>4.1930659343191126</v>
      </c>
      <c r="R144" s="123">
        <f t="shared" si="52"/>
        <v>3.1360096941442519</v>
      </c>
      <c r="S144" s="123">
        <f t="shared" si="52"/>
        <v>1.7053286091417268</v>
      </c>
      <c r="T144" s="123">
        <f t="shared" si="52"/>
        <v>6.4430257686004877</v>
      </c>
      <c r="U144" s="123">
        <f t="shared" si="52"/>
        <v>5.6558130453857363</v>
      </c>
      <c r="V144" s="123">
        <f t="shared" si="52"/>
        <v>5.1740234905717353</v>
      </c>
      <c r="W144" s="123">
        <f t="shared" si="52"/>
        <v>5.171888404791571</v>
      </c>
      <c r="X144" s="123">
        <f t="shared" si="52"/>
        <v>4.5786572018984231</v>
      </c>
      <c r="Y144" s="123">
        <f t="shared" si="52"/>
        <v>4.4655648386759044</v>
      </c>
      <c r="DA144" s="130" t="s">
        <v>2882</v>
      </c>
    </row>
    <row r="145" spans="1:105" ht="12" customHeight="1" x14ac:dyDescent="0.25">
      <c r="A145" s="97" t="s">
        <v>53</v>
      </c>
      <c r="B145" s="99">
        <v>15.900845775549183</v>
      </c>
      <c r="C145" s="99">
        <v>14.786882594387984</v>
      </c>
      <c r="D145" s="99">
        <v>14.513519393159598</v>
      </c>
      <c r="E145" s="99">
        <v>15.994298237333012</v>
      </c>
      <c r="F145" s="99">
        <v>12.231803605969302</v>
      </c>
      <c r="G145" s="99">
        <v>8.2306742989606239</v>
      </c>
      <c r="H145" s="99">
        <v>7.7732390050481825</v>
      </c>
      <c r="I145" s="99">
        <v>8.8836475321475223</v>
      </c>
      <c r="J145" s="99">
        <v>6.1926500783712823</v>
      </c>
      <c r="K145" s="99">
        <v>5.0928830749191629</v>
      </c>
      <c r="L145" s="99">
        <v>6.1446524829140259</v>
      </c>
      <c r="M145" s="99">
        <v>5.8054378263598592</v>
      </c>
      <c r="N145" s="99">
        <v>5.7987358903584978</v>
      </c>
      <c r="O145" s="99">
        <v>4.7681994758460542</v>
      </c>
      <c r="P145" s="99">
        <v>4.5654218397862909</v>
      </c>
      <c r="Q145" s="99">
        <v>4.1930659343191126</v>
      </c>
      <c r="R145" s="99">
        <v>3.1360096941442519</v>
      </c>
      <c r="S145" s="99">
        <v>1.7053286091417268</v>
      </c>
      <c r="T145" s="99">
        <v>6.4430257686004877</v>
      </c>
      <c r="U145" s="99">
        <v>5.6558130453857363</v>
      </c>
      <c r="V145" s="99">
        <v>5.1740234905717353</v>
      </c>
      <c r="W145" s="99">
        <v>5.171888404791571</v>
      </c>
      <c r="X145" s="99">
        <v>4.5786572018984231</v>
      </c>
      <c r="Y145" s="99">
        <v>4.4655648386759044</v>
      </c>
      <c r="DA145" s="63" t="s">
        <v>2883</v>
      </c>
    </row>
    <row r="146" spans="1:105" ht="12.95" customHeight="1" x14ac:dyDescent="0.25">
      <c r="A146" s="121" t="s">
        <v>92</v>
      </c>
      <c r="B146" s="123">
        <f t="shared" ref="B146:Y146" si="53">B147</f>
        <v>25.605636925652146</v>
      </c>
      <c r="C146" s="123">
        <f t="shared" si="53"/>
        <v>19.339788449949996</v>
      </c>
      <c r="D146" s="123">
        <f t="shared" si="53"/>
        <v>17.281100453340674</v>
      </c>
      <c r="E146" s="123">
        <f t="shared" si="53"/>
        <v>17.112375344993978</v>
      </c>
      <c r="F146" s="123">
        <f t="shared" si="53"/>
        <v>13.887571411054346</v>
      </c>
      <c r="G146" s="123">
        <f t="shared" si="53"/>
        <v>13.42457475150538</v>
      </c>
      <c r="H146" s="123">
        <f t="shared" si="53"/>
        <v>12.929127455235804</v>
      </c>
      <c r="I146" s="123">
        <f t="shared" si="53"/>
        <v>14.997085124323757</v>
      </c>
      <c r="J146" s="123">
        <f t="shared" si="53"/>
        <v>16.380929536949488</v>
      </c>
      <c r="K146" s="123">
        <f t="shared" si="53"/>
        <v>13.187603285474868</v>
      </c>
      <c r="L146" s="123">
        <f t="shared" si="53"/>
        <v>13.67808221786783</v>
      </c>
      <c r="M146" s="123">
        <f t="shared" si="53"/>
        <v>11.492141876985807</v>
      </c>
      <c r="N146" s="123">
        <f t="shared" si="53"/>
        <v>13.87698933562069</v>
      </c>
      <c r="O146" s="123">
        <f t="shared" si="53"/>
        <v>11.233148048658933</v>
      </c>
      <c r="P146" s="123">
        <f t="shared" si="53"/>
        <v>10.040663701720641</v>
      </c>
      <c r="Q146" s="123">
        <f t="shared" si="53"/>
        <v>10.469485766177597</v>
      </c>
      <c r="R146" s="123">
        <f t="shared" si="53"/>
        <v>11.560960137205363</v>
      </c>
      <c r="S146" s="123">
        <f t="shared" si="53"/>
        <v>10.456758190684681</v>
      </c>
      <c r="T146" s="123">
        <f t="shared" si="53"/>
        <v>11.017570828244764</v>
      </c>
      <c r="U146" s="123">
        <f t="shared" si="53"/>
        <v>11.406301600987637</v>
      </c>
      <c r="V146" s="123">
        <f t="shared" si="53"/>
        <v>10.790117367694526</v>
      </c>
      <c r="W146" s="123">
        <f t="shared" si="53"/>
        <v>10.518544192135558</v>
      </c>
      <c r="X146" s="123">
        <f t="shared" si="53"/>
        <v>10.411598500257547</v>
      </c>
      <c r="Y146" s="123">
        <f t="shared" si="53"/>
        <v>11.504039598140359</v>
      </c>
      <c r="DA146" s="130" t="s">
        <v>2884</v>
      </c>
    </row>
    <row r="147" spans="1:105" ht="12" customHeight="1" x14ac:dyDescent="0.25">
      <c r="A147" s="97" t="s">
        <v>53</v>
      </c>
      <c r="B147" s="99">
        <f>RES_hhdet_fech!B147/RES_summary!B$19</f>
        <v>25.605636925652146</v>
      </c>
      <c r="C147" s="99">
        <f>RES_hhdet_fech!C147/RES_summary!C$19</f>
        <v>19.339788449949996</v>
      </c>
      <c r="D147" s="99">
        <f>RES_hhdet_fech!D147/RES_summary!D$19</f>
        <v>17.281100453340674</v>
      </c>
      <c r="E147" s="99">
        <f>RES_hhdet_fech!E147/RES_summary!E$19</f>
        <v>17.112375344993978</v>
      </c>
      <c r="F147" s="99">
        <f>RES_hhdet_fech!F147/RES_summary!F$19</f>
        <v>13.887571411054346</v>
      </c>
      <c r="G147" s="99">
        <f>RES_hhdet_fech!G147/RES_summary!G$19</f>
        <v>13.42457475150538</v>
      </c>
      <c r="H147" s="99">
        <f>RES_hhdet_fech!H147/RES_summary!H$19</f>
        <v>12.929127455235804</v>
      </c>
      <c r="I147" s="99">
        <f>RES_hhdet_fech!I147/RES_summary!I$19</f>
        <v>14.997085124323757</v>
      </c>
      <c r="J147" s="99">
        <f>RES_hhdet_fech!J147/RES_summary!J$19</f>
        <v>16.380929536949488</v>
      </c>
      <c r="K147" s="99">
        <f>RES_hhdet_fech!K147/RES_summary!K$19</f>
        <v>13.187603285474868</v>
      </c>
      <c r="L147" s="99">
        <f>RES_hhdet_fech!L147/RES_summary!L$19</f>
        <v>13.67808221786783</v>
      </c>
      <c r="M147" s="99">
        <f>RES_hhdet_fech!M147/RES_summary!M$19</f>
        <v>11.492141876985807</v>
      </c>
      <c r="N147" s="99">
        <f>RES_hhdet_fech!N147/RES_summary!N$19</f>
        <v>13.87698933562069</v>
      </c>
      <c r="O147" s="99">
        <f>RES_hhdet_fech!O147/RES_summary!O$19</f>
        <v>11.233148048658933</v>
      </c>
      <c r="P147" s="99">
        <f>RES_hhdet_fech!P147/RES_summary!P$19</f>
        <v>10.040663701720641</v>
      </c>
      <c r="Q147" s="99">
        <f>RES_hhdet_fech!Q147/RES_summary!Q$19</f>
        <v>10.469485766177597</v>
      </c>
      <c r="R147" s="99">
        <f>RES_hhdet_fech!R147/RES_summary!R$19</f>
        <v>11.560960137205363</v>
      </c>
      <c r="S147" s="99">
        <f>RES_hhdet_fech!S147/RES_summary!S$19</f>
        <v>10.456758190684681</v>
      </c>
      <c r="T147" s="99">
        <f>RES_hhdet_fech!T147/RES_summary!T$19</f>
        <v>11.017570828244764</v>
      </c>
      <c r="U147" s="99">
        <f>RES_hhdet_fech!U147/RES_summary!U$19</f>
        <v>11.406301600987637</v>
      </c>
      <c r="V147" s="99">
        <f>RES_hhdet_fech!V147/RES_summary!V$19</f>
        <v>10.790117367694526</v>
      </c>
      <c r="W147" s="99">
        <f>RES_hhdet_fech!W147/RES_summary!W$19</f>
        <v>10.518544192135558</v>
      </c>
      <c r="X147" s="99">
        <f>RES_hhdet_fech!X147/RES_summary!X$19</f>
        <v>10.411598500257547</v>
      </c>
      <c r="Y147" s="99">
        <f>RES_hhdet_fech!Y147/RES_summary!Y$19</f>
        <v>11.504039598140359</v>
      </c>
      <c r="DA147" s="63" t="s">
        <v>2885</v>
      </c>
    </row>
    <row r="148" spans="1:105" ht="12" customHeight="1" x14ac:dyDescent="0.25">
      <c r="A148" s="121" t="s">
        <v>55</v>
      </c>
      <c r="B148" s="123">
        <v>18.295700780404125</v>
      </c>
      <c r="C148" s="123">
        <v>16.92287026539551</v>
      </c>
      <c r="D148" s="123">
        <v>18.777539921476752</v>
      </c>
      <c r="E148" s="123">
        <v>20.583557576093504</v>
      </c>
      <c r="F148" s="123">
        <v>21.176783532229869</v>
      </c>
      <c r="G148" s="123">
        <v>23.619031326928777</v>
      </c>
      <c r="H148" s="123">
        <v>23.209121234366208</v>
      </c>
      <c r="I148" s="123">
        <v>24.878084801859575</v>
      </c>
      <c r="J148" s="123">
        <v>23.611209558447282</v>
      </c>
      <c r="K148" s="123">
        <v>23.383449059368793</v>
      </c>
      <c r="L148" s="123">
        <v>22.610979422188734</v>
      </c>
      <c r="M148" s="123">
        <v>22.559662677919608</v>
      </c>
      <c r="N148" s="123">
        <v>20.301319578187325</v>
      </c>
      <c r="O148" s="123">
        <v>17.407323204065218</v>
      </c>
      <c r="P148" s="123">
        <v>16.981581298568823</v>
      </c>
      <c r="Q148" s="123">
        <v>17.799587251472751</v>
      </c>
      <c r="R148" s="123">
        <v>18.48752968105045</v>
      </c>
      <c r="S148" s="123">
        <v>19.527536352195199</v>
      </c>
      <c r="T148" s="123">
        <v>18.458400498833488</v>
      </c>
      <c r="U148" s="123">
        <v>17.843105650747436</v>
      </c>
      <c r="V148" s="123">
        <v>18.067718468549078</v>
      </c>
      <c r="W148" s="123">
        <v>18.009345762737151</v>
      </c>
      <c r="X148" s="123">
        <v>17.227622446804656</v>
      </c>
      <c r="Y148" s="123">
        <v>16.088890412479781</v>
      </c>
      <c r="DA148" s="130" t="s">
        <v>2886</v>
      </c>
    </row>
    <row r="149" spans="1:105" ht="12" customHeight="1" x14ac:dyDescent="0.25">
      <c r="A149" s="97" t="s">
        <v>124</v>
      </c>
      <c r="B149" s="99">
        <v>34.495473274103738</v>
      </c>
      <c r="C149" s="99">
        <v>33.397478681672617</v>
      </c>
      <c r="D149" s="99">
        <v>35.314384417088711</v>
      </c>
      <c r="E149" s="99">
        <v>36.963645368471774</v>
      </c>
      <c r="F149" s="99">
        <v>37.59105021247742</v>
      </c>
      <c r="G149" s="99">
        <v>40.533851744566213</v>
      </c>
      <c r="H149" s="99">
        <v>40.559578395803378</v>
      </c>
      <c r="I149" s="99">
        <v>41.610436980371375</v>
      </c>
      <c r="J149" s="99">
        <v>42.518219413301317</v>
      </c>
      <c r="K149" s="99">
        <v>42.097927031422238</v>
      </c>
      <c r="L149" s="99">
        <v>40.427921155925119</v>
      </c>
      <c r="M149" s="99">
        <v>38.348773601334017</v>
      </c>
      <c r="N149" s="99">
        <v>35.280763063597391</v>
      </c>
      <c r="O149" s="99">
        <v>36.652743443931477</v>
      </c>
      <c r="P149" s="99">
        <v>37.080923518095119</v>
      </c>
      <c r="Q149" s="99">
        <v>35.440403102726144</v>
      </c>
      <c r="R149" s="99">
        <v>33.696775262968259</v>
      </c>
      <c r="S149" s="99">
        <v>31.76739053037517</v>
      </c>
      <c r="T149" s="99">
        <v>29.449246610724408</v>
      </c>
      <c r="U149" s="99">
        <v>27.684451427658843</v>
      </c>
      <c r="V149" s="99">
        <v>24.701493381733354</v>
      </c>
      <c r="W149" s="99">
        <v>28.020784841554175</v>
      </c>
      <c r="X149" s="99">
        <v>27.719038157321176</v>
      </c>
      <c r="Y149" s="99">
        <v>25.067873509139478</v>
      </c>
      <c r="DA149" s="63" t="s">
        <v>2887</v>
      </c>
    </row>
    <row r="150" spans="1:105" ht="12" customHeight="1" x14ac:dyDescent="0.25">
      <c r="A150" s="97" t="s">
        <v>123</v>
      </c>
      <c r="B150" s="99">
        <v>17.176863857864046</v>
      </c>
      <c r="C150" s="99">
        <v>16.689570497971559</v>
      </c>
      <c r="D150" s="99">
        <v>19.905867648424287</v>
      </c>
      <c r="E150" s="99">
        <v>22.141693256773042</v>
      </c>
      <c r="F150" s="99">
        <v>0</v>
      </c>
      <c r="G150" s="99">
        <v>0</v>
      </c>
      <c r="H150" s="99">
        <v>23.506172417876328</v>
      </c>
      <c r="I150" s="99">
        <v>23.046181162315602</v>
      </c>
      <c r="J150" s="99">
        <v>23.723072035966656</v>
      </c>
      <c r="K150" s="99">
        <v>23.672359005475286</v>
      </c>
      <c r="L150" s="99">
        <v>22.349580293279573</v>
      </c>
      <c r="M150" s="99">
        <v>21.405727115951418</v>
      </c>
      <c r="N150" s="99">
        <v>18.813964706643084</v>
      </c>
      <c r="O150" s="99">
        <v>19.052063706455392</v>
      </c>
      <c r="P150" s="99">
        <v>19.6854510510307</v>
      </c>
      <c r="Q150" s="99">
        <v>21.793015671618374</v>
      </c>
      <c r="R150" s="99">
        <v>22.50797746572951</v>
      </c>
      <c r="S150" s="99">
        <v>23.829789548445248</v>
      </c>
      <c r="T150" s="99">
        <v>21.502410661091591</v>
      </c>
      <c r="U150" s="99">
        <v>18.359758898050469</v>
      </c>
      <c r="V150" s="99">
        <v>15.873503957366887</v>
      </c>
      <c r="W150" s="99">
        <v>18.68009577013742</v>
      </c>
      <c r="X150" s="99">
        <v>18.595068614830033</v>
      </c>
      <c r="Y150" s="99">
        <v>16.692692580018932</v>
      </c>
      <c r="DA150" s="63" t="s">
        <v>2888</v>
      </c>
    </row>
    <row r="151" spans="1:105" ht="12" customHeight="1" x14ac:dyDescent="0.25">
      <c r="A151" s="100" t="s">
        <v>50</v>
      </c>
      <c r="B151" s="102">
        <v>4.8555982585304287</v>
      </c>
      <c r="C151" s="102">
        <v>4.5896510901457548</v>
      </c>
      <c r="D151" s="102">
        <v>8.4921855330087634</v>
      </c>
      <c r="E151" s="102">
        <v>10.896380283281264</v>
      </c>
      <c r="F151" s="102">
        <v>0</v>
      </c>
      <c r="G151" s="102">
        <v>0</v>
      </c>
      <c r="H151" s="102">
        <v>10.232490108320142</v>
      </c>
      <c r="I151" s="102">
        <v>8.3504627229678174</v>
      </c>
      <c r="J151" s="102">
        <v>8.630577439827599</v>
      </c>
      <c r="K151" s="102">
        <v>8.5702377247576269</v>
      </c>
      <c r="L151" s="102">
        <v>7.1659649517564201</v>
      </c>
      <c r="M151" s="102">
        <v>6.7843179822449651</v>
      </c>
      <c r="N151" s="102">
        <v>4.102973810866084</v>
      </c>
      <c r="O151" s="102">
        <v>2.7353965687848105</v>
      </c>
      <c r="P151" s="102">
        <v>2.8194877600894603</v>
      </c>
      <c r="Q151" s="102">
        <v>8.2489577987115776</v>
      </c>
      <c r="R151" s="102">
        <v>9.7486025198709161</v>
      </c>
      <c r="S151" s="102">
        <v>12.037640979310861</v>
      </c>
      <c r="T151" s="102">
        <v>7.8907017434516673</v>
      </c>
      <c r="U151" s="102">
        <v>2.6734188384394413</v>
      </c>
      <c r="V151" s="102">
        <v>0.94780833136495302</v>
      </c>
      <c r="W151" s="102">
        <v>2.22767506705733</v>
      </c>
      <c r="X151" s="102">
        <v>2.0007113451130007</v>
      </c>
      <c r="Y151" s="102">
        <v>1.0424060340154937</v>
      </c>
      <c r="DA151" s="131" t="s">
        <v>2889</v>
      </c>
    </row>
    <row r="152" spans="1:105" ht="12" customHeight="1" x14ac:dyDescent="0.25">
      <c r="A152" s="103" t="s">
        <v>52</v>
      </c>
      <c r="B152" s="105">
        <v>12.321265599333618</v>
      </c>
      <c r="C152" s="105">
        <v>12.099919407825803</v>
      </c>
      <c r="D152" s="105">
        <v>11.413682115415522</v>
      </c>
      <c r="E152" s="105">
        <v>11.245312973491778</v>
      </c>
      <c r="F152" s="105">
        <v>0</v>
      </c>
      <c r="G152" s="105">
        <v>0</v>
      </c>
      <c r="H152" s="105">
        <v>13.273682309556182</v>
      </c>
      <c r="I152" s="105">
        <v>14.695718439347791</v>
      </c>
      <c r="J152" s="105">
        <v>15.092494596139053</v>
      </c>
      <c r="K152" s="105">
        <v>15.102121280717657</v>
      </c>
      <c r="L152" s="105">
        <v>15.183615341523149</v>
      </c>
      <c r="M152" s="105">
        <v>14.621409133706454</v>
      </c>
      <c r="N152" s="105">
        <v>14.710990895777002</v>
      </c>
      <c r="O152" s="105">
        <v>16.316667137670581</v>
      </c>
      <c r="P152" s="105">
        <v>16.865963290941242</v>
      </c>
      <c r="Q152" s="105">
        <v>13.5440578729068</v>
      </c>
      <c r="R152" s="105">
        <v>12.759374945858593</v>
      </c>
      <c r="S152" s="105">
        <v>11.79214856913439</v>
      </c>
      <c r="T152" s="105">
        <v>13.611708917639922</v>
      </c>
      <c r="U152" s="105">
        <v>15.686340059611025</v>
      </c>
      <c r="V152" s="105">
        <v>14.92569562600193</v>
      </c>
      <c r="W152" s="105">
        <v>16.452420703080094</v>
      </c>
      <c r="X152" s="105">
        <v>16.594357269717033</v>
      </c>
      <c r="Y152" s="105">
        <v>15.650286546003437</v>
      </c>
      <c r="DA152" s="132" t="s">
        <v>2890</v>
      </c>
    </row>
    <row r="153" spans="1:105" ht="12" customHeight="1" x14ac:dyDescent="0.25">
      <c r="A153" s="106" t="s">
        <v>122</v>
      </c>
      <c r="B153" s="102">
        <v>31.155689060217796</v>
      </c>
      <c r="C153" s="102">
        <v>29.05240288506101</v>
      </c>
      <c r="D153" s="102">
        <v>31.191567070336703</v>
      </c>
      <c r="E153" s="102">
        <v>33.221064397136495</v>
      </c>
      <c r="F153" s="102">
        <v>0</v>
      </c>
      <c r="G153" s="102">
        <v>0</v>
      </c>
      <c r="H153" s="102">
        <v>35.592327515795048</v>
      </c>
      <c r="I153" s="102">
        <v>40.152740656263305</v>
      </c>
      <c r="J153" s="102">
        <v>38.516664596841714</v>
      </c>
      <c r="K153" s="102">
        <v>38.014090946177681</v>
      </c>
      <c r="L153" s="102">
        <v>37.610538480214977</v>
      </c>
      <c r="M153" s="102">
        <v>37.652459140607149</v>
      </c>
      <c r="N153" s="102">
        <v>35.280659645834071</v>
      </c>
      <c r="O153" s="102">
        <v>30.187959928763494</v>
      </c>
      <c r="P153" s="102">
        <v>29.749988357183117</v>
      </c>
      <c r="Q153" s="102">
        <v>30.157157170189357</v>
      </c>
      <c r="R153" s="102">
        <v>31.033688755860862</v>
      </c>
      <c r="S153" s="102">
        <v>32.441527520447224</v>
      </c>
      <c r="T153" s="102">
        <v>31.445831296147311</v>
      </c>
      <c r="U153" s="102">
        <v>27.870131443904487</v>
      </c>
      <c r="V153" s="102">
        <v>27.762451030823581</v>
      </c>
      <c r="W153" s="102">
        <v>26.309737415613551</v>
      </c>
      <c r="X153" s="102">
        <v>25.197450849223792</v>
      </c>
      <c r="Y153" s="102">
        <v>23.820743708522304</v>
      </c>
      <c r="DA153" s="131" t="s">
        <v>2891</v>
      </c>
    </row>
    <row r="154" spans="1:105" ht="12" customHeight="1" x14ac:dyDescent="0.25">
      <c r="A154" s="107" t="s">
        <v>121</v>
      </c>
      <c r="B154" s="105">
        <v>16.992232729570919</v>
      </c>
      <c r="C154" s="105">
        <v>15.611419841145125</v>
      </c>
      <c r="D154" s="105">
        <v>17.727855464263207</v>
      </c>
      <c r="E154" s="105">
        <v>19.674305664722517</v>
      </c>
      <c r="F154" s="105">
        <v>20.389798143450879</v>
      </c>
      <c r="G154" s="105">
        <v>22.836340407860725</v>
      </c>
      <c r="H154" s="105">
        <v>22.260333942459845</v>
      </c>
      <c r="I154" s="105">
        <v>24.119454159953424</v>
      </c>
      <c r="J154" s="105">
        <v>22.876627392023476</v>
      </c>
      <c r="K154" s="105">
        <v>22.708929308426534</v>
      </c>
      <c r="L154" s="105">
        <v>21.975802882957282</v>
      </c>
      <c r="M154" s="105">
        <v>21.985750223408548</v>
      </c>
      <c r="N154" s="105">
        <v>19.730195105802899</v>
      </c>
      <c r="O154" s="105">
        <v>16.515485443990997</v>
      </c>
      <c r="P154" s="105">
        <v>15.951531475423861</v>
      </c>
      <c r="Q154" s="105">
        <v>16.867162235866449</v>
      </c>
      <c r="R154" s="105">
        <v>17.709174182782593</v>
      </c>
      <c r="S154" s="105">
        <v>18.987418310769787</v>
      </c>
      <c r="T154" s="105">
        <v>18.065208486196713</v>
      </c>
      <c r="U154" s="105">
        <v>17.44705615059614</v>
      </c>
      <c r="V154" s="105">
        <v>17.790088199492462</v>
      </c>
      <c r="W154" s="105">
        <v>17.472497418655326</v>
      </c>
      <c r="X154" s="105">
        <v>16.679617857685468</v>
      </c>
      <c r="Y154" s="105">
        <v>15.575850192144658</v>
      </c>
      <c r="DA154" s="132" t="s">
        <v>2892</v>
      </c>
    </row>
    <row r="155" spans="1:105" ht="12" customHeight="1" x14ac:dyDescent="0.25">
      <c r="A155" s="108" t="s">
        <v>53</v>
      </c>
      <c r="B155" s="99">
        <v>4.4843123701574203</v>
      </c>
      <c r="C155" s="99">
        <v>3.7737787668255636</v>
      </c>
      <c r="D155" s="99">
        <v>5.951232585904739</v>
      </c>
      <c r="E155" s="99">
        <v>7.9266982324434681</v>
      </c>
      <c r="F155" s="99">
        <v>7.8987399981541264</v>
      </c>
      <c r="G155" s="99">
        <v>10.217618204434554</v>
      </c>
      <c r="H155" s="99">
        <v>9.194388268921756</v>
      </c>
      <c r="I155" s="99">
        <v>8.5464200127567764</v>
      </c>
      <c r="J155" s="99">
        <v>7.8230055757052117</v>
      </c>
      <c r="K155" s="99">
        <v>7.7475809509142373</v>
      </c>
      <c r="L155" s="99">
        <v>6.7750194182548098</v>
      </c>
      <c r="M155" s="99">
        <v>6.8415635349637673</v>
      </c>
      <c r="N155" s="99">
        <v>4.6170821718151931</v>
      </c>
      <c r="O155" s="99">
        <v>1.1016476981234868</v>
      </c>
      <c r="P155" s="99">
        <v>0.47754855945609487</v>
      </c>
      <c r="Q155" s="99">
        <v>1.3236400843652152</v>
      </c>
      <c r="R155" s="99">
        <v>1.9438785139752157</v>
      </c>
      <c r="S155" s="99">
        <v>3.2231844384417623</v>
      </c>
      <c r="T155" s="99">
        <v>2.3873391193492659</v>
      </c>
      <c r="U155" s="99">
        <v>1.8413853318851932</v>
      </c>
      <c r="V155" s="99">
        <v>2.323846950735736</v>
      </c>
      <c r="W155" s="99">
        <v>1.7308813870604807</v>
      </c>
      <c r="X155" s="99">
        <v>1.3308243103466468</v>
      </c>
      <c r="Y155" s="99">
        <v>0.5199783128577028</v>
      </c>
      <c r="DA155" s="63" t="s">
        <v>2893</v>
      </c>
    </row>
    <row r="156" spans="1:105" ht="12" customHeight="1" x14ac:dyDescent="0.25">
      <c r="A156" s="108" t="s">
        <v>52</v>
      </c>
      <c r="B156" s="99">
        <v>12.5079203594135</v>
      </c>
      <c r="C156" s="99">
        <v>11.837641074319563</v>
      </c>
      <c r="D156" s="99">
        <v>11.776622878358472</v>
      </c>
      <c r="E156" s="99">
        <v>11.747607432279054</v>
      </c>
      <c r="F156" s="99">
        <v>12.49105814529675</v>
      </c>
      <c r="G156" s="99">
        <v>12.618722203426167</v>
      </c>
      <c r="H156" s="99">
        <v>13.065945673538085</v>
      </c>
      <c r="I156" s="99">
        <v>15.573034147196649</v>
      </c>
      <c r="J156" s="99">
        <v>15.05362181631827</v>
      </c>
      <c r="K156" s="99">
        <v>14.9613483575123</v>
      </c>
      <c r="L156" s="99">
        <v>15.200783464702475</v>
      </c>
      <c r="M156" s="99">
        <v>15.144186688444776</v>
      </c>
      <c r="N156" s="99">
        <v>15.113112933987704</v>
      </c>
      <c r="O156" s="99">
        <v>15.413837745867511</v>
      </c>
      <c r="P156" s="99">
        <v>15.473982915967767</v>
      </c>
      <c r="Q156" s="99">
        <v>15.543522151501234</v>
      </c>
      <c r="R156" s="99">
        <v>15.765295668807376</v>
      </c>
      <c r="S156" s="99">
        <v>15.764233872328026</v>
      </c>
      <c r="T156" s="99">
        <v>15.677869366847442</v>
      </c>
      <c r="U156" s="99">
        <v>15.60567081871095</v>
      </c>
      <c r="V156" s="99">
        <v>15.466241248756726</v>
      </c>
      <c r="W156" s="99">
        <v>15.741616031594846</v>
      </c>
      <c r="X156" s="99">
        <v>15.348793547338818</v>
      </c>
      <c r="Y156" s="99">
        <v>15.055871879286956</v>
      </c>
      <c r="DA156" s="63" t="s">
        <v>2894</v>
      </c>
    </row>
    <row r="157" spans="1:105" ht="12" customHeight="1" x14ac:dyDescent="0.25">
      <c r="A157" s="121" t="s">
        <v>54</v>
      </c>
      <c r="B157" s="123">
        <v>8.3433475927243812</v>
      </c>
      <c r="C157" s="123">
        <v>8.648225955989691</v>
      </c>
      <c r="D157" s="123">
        <v>8.6348587560148413</v>
      </c>
      <c r="E157" s="123">
        <v>8.6995597753958158</v>
      </c>
      <c r="F157" s="123">
        <v>8.8880603687043109</v>
      </c>
      <c r="G157" s="123">
        <v>8.5043518816065262</v>
      </c>
      <c r="H157" s="123">
        <v>7.7946260252289958</v>
      </c>
      <c r="I157" s="123">
        <v>7.6472236783910503</v>
      </c>
      <c r="J157" s="123">
        <v>6.9445455339187188</v>
      </c>
      <c r="K157" s="123">
        <v>6.848072988409676</v>
      </c>
      <c r="L157" s="123">
        <v>6.5894270755591142</v>
      </c>
      <c r="M157" s="123">
        <v>6.9148905916283816</v>
      </c>
      <c r="N157" s="123">
        <v>6.1293678088092616</v>
      </c>
      <c r="O157" s="123">
        <v>6.2562067166426294</v>
      </c>
      <c r="P157" s="123">
        <v>6.6574033970564894</v>
      </c>
      <c r="Q157" s="123">
        <v>6.4235935741156283</v>
      </c>
      <c r="R157" s="123">
        <v>6.3339538792792434</v>
      </c>
      <c r="S157" s="123">
        <v>6.5123156113022365</v>
      </c>
      <c r="T157" s="123">
        <v>6.0105039510701479</v>
      </c>
      <c r="U157" s="123">
        <v>6.8183653441823564</v>
      </c>
      <c r="V157" s="123">
        <v>6.8209032454360292</v>
      </c>
      <c r="W157" s="123">
        <v>6.6751801578405336</v>
      </c>
      <c r="X157" s="123">
        <v>6.139144731973019</v>
      </c>
      <c r="Y157" s="123">
        <v>5.5054870427960809</v>
      </c>
      <c r="DA157" s="130" t="s">
        <v>2895</v>
      </c>
    </row>
    <row r="158" spans="1:105" ht="12" customHeight="1" x14ac:dyDescent="0.25">
      <c r="A158" s="97" t="s">
        <v>50</v>
      </c>
      <c r="B158" s="99">
        <v>9.1646873962354913</v>
      </c>
      <c r="C158" s="99">
        <v>9.3013362820984007</v>
      </c>
      <c r="D158" s="99">
        <v>9.3018640556565462</v>
      </c>
      <c r="E158" s="99">
        <v>9.6546330746681708</v>
      </c>
      <c r="F158" s="99">
        <v>9.8379263283929443</v>
      </c>
      <c r="G158" s="99">
        <v>9.4171216109257898</v>
      </c>
      <c r="H158" s="99">
        <v>8.4384788637729091</v>
      </c>
      <c r="I158" s="99">
        <v>8.4960823687935445</v>
      </c>
      <c r="J158" s="99">
        <v>7.638661724847724</v>
      </c>
      <c r="K158" s="99">
        <v>7.4926903453631146</v>
      </c>
      <c r="L158" s="99">
        <v>7.2718451369094446</v>
      </c>
      <c r="M158" s="99">
        <v>7.4207899651149383</v>
      </c>
      <c r="N158" s="99">
        <v>7.0161322515954359</v>
      </c>
      <c r="O158" s="99">
        <v>7.0710064890202835</v>
      </c>
      <c r="P158" s="99">
        <v>7.1060456797441907</v>
      </c>
      <c r="Q158" s="99">
        <v>7.2417999539154518</v>
      </c>
      <c r="R158" s="99">
        <v>7.2602552079874521</v>
      </c>
      <c r="S158" s="99">
        <v>7.3146167581473849</v>
      </c>
      <c r="T158" s="99">
        <v>7.3757665167350313</v>
      </c>
      <c r="U158" s="99">
        <v>7.9363673010585645</v>
      </c>
      <c r="V158" s="99">
        <v>7.3482045470829886</v>
      </c>
      <c r="W158" s="99">
        <v>7.4866245758213488</v>
      </c>
      <c r="X158" s="99">
        <v>6.8909697912769987</v>
      </c>
      <c r="Y158" s="99">
        <v>6.5366621808242877</v>
      </c>
      <c r="DA158" s="63" t="s">
        <v>2896</v>
      </c>
    </row>
    <row r="159" spans="1:105" ht="12" customHeight="1" x14ac:dyDescent="0.25">
      <c r="A159" s="109" t="s">
        <v>120</v>
      </c>
      <c r="B159" s="110">
        <v>6.2652589332384423</v>
      </c>
      <c r="C159" s="110">
        <v>7.2729263269723177</v>
      </c>
      <c r="D159" s="110">
        <v>7.4097469811627272</v>
      </c>
      <c r="E159" s="110">
        <v>7.0256141003270631</v>
      </c>
      <c r="F159" s="110">
        <v>7.3213983312957804</v>
      </c>
      <c r="G159" s="110">
        <v>7.0280715798457862</v>
      </c>
      <c r="H159" s="110">
        <v>6.6593728593366261</v>
      </c>
      <c r="I159" s="110">
        <v>6.0417145898342532</v>
      </c>
      <c r="J159" s="110">
        <v>5.5846592582871297</v>
      </c>
      <c r="K159" s="110">
        <v>5.7507129785991333</v>
      </c>
      <c r="L159" s="110">
        <v>5.453739475979579</v>
      </c>
      <c r="M159" s="110">
        <v>6.0584284292625057</v>
      </c>
      <c r="N159" s="110">
        <v>4.5344387928658829</v>
      </c>
      <c r="O159" s="110">
        <v>4.9223659842918082</v>
      </c>
      <c r="P159" s="110">
        <v>5.9883316327601985</v>
      </c>
      <c r="Q159" s="110">
        <v>5.2407436204872102</v>
      </c>
      <c r="R159" s="110">
        <v>5.0724741127302435</v>
      </c>
      <c r="S159" s="110">
        <v>5.5052200463342151</v>
      </c>
      <c r="T159" s="110">
        <v>4.5108315533817613</v>
      </c>
      <c r="U159" s="110">
        <v>5.5416913269185839</v>
      </c>
      <c r="V159" s="110">
        <v>6.2208604837368267</v>
      </c>
      <c r="W159" s="110">
        <v>5.7490993728858797</v>
      </c>
      <c r="X159" s="110">
        <v>5.2369818747876886</v>
      </c>
      <c r="Y159" s="110">
        <v>4.1128358868999149</v>
      </c>
      <c r="DA159" s="60" t="s">
        <v>2897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96.113586788814899</v>
      </c>
      <c r="C161" s="118">
        <f t="shared" si="54"/>
        <v>86.980367870839444</v>
      </c>
      <c r="D161" s="118">
        <f t="shared" si="54"/>
        <v>89.72170731712923</v>
      </c>
      <c r="E161" s="118">
        <f t="shared" si="54"/>
        <v>91.193254981053514</v>
      </c>
      <c r="F161" s="118">
        <f t="shared" si="54"/>
        <v>83.315133660369099</v>
      </c>
      <c r="G161" s="118">
        <f t="shared" si="54"/>
        <v>78.166337634988381</v>
      </c>
      <c r="H161" s="118">
        <f t="shared" si="54"/>
        <v>79.82127595785029</v>
      </c>
      <c r="I161" s="118">
        <f t="shared" si="54"/>
        <v>87.719103641363333</v>
      </c>
      <c r="J161" s="118">
        <f t="shared" si="54"/>
        <v>78.201412809056052</v>
      </c>
      <c r="K161" s="118">
        <f t="shared" si="54"/>
        <v>73.577305158250283</v>
      </c>
      <c r="L161" s="118">
        <f t="shared" si="54"/>
        <v>71.540124253394239</v>
      </c>
      <c r="M161" s="118">
        <f t="shared" si="54"/>
        <v>68.997885478024642</v>
      </c>
      <c r="N161" s="118">
        <f t="shared" si="54"/>
        <v>53.702033373550073</v>
      </c>
      <c r="O161" s="118">
        <f t="shared" si="54"/>
        <v>40.909816620517859</v>
      </c>
      <c r="P161" s="118">
        <f t="shared" si="54"/>
        <v>45.075878849969229</v>
      </c>
      <c r="Q161" s="118">
        <f t="shared" si="54"/>
        <v>57.212061291970194</v>
      </c>
      <c r="R161" s="118">
        <f t="shared" ref="R161:V161" si="55">R162+R164+R166+R175</f>
        <v>58.697744166854555</v>
      </c>
      <c r="S161" s="118">
        <f t="shared" si="55"/>
        <v>63.159508591187638</v>
      </c>
      <c r="T161" s="118">
        <f t="shared" si="55"/>
        <v>58.360025899745978</v>
      </c>
      <c r="U161" s="118">
        <f t="shared" si="55"/>
        <v>64.22470849587387</v>
      </c>
      <c r="V161" s="118">
        <f t="shared" si="55"/>
        <v>64.666737528502935</v>
      </c>
      <c r="W161" s="118">
        <f t="shared" ref="W161:Y161" si="56">W162+W164+W166+W175</f>
        <v>61.320023897902928</v>
      </c>
      <c r="X161" s="118">
        <f t="shared" si="56"/>
        <v>63.361724690393274</v>
      </c>
      <c r="Y161" s="118">
        <f t="shared" si="56"/>
        <v>51.501448866423175</v>
      </c>
      <c r="DA161" s="129" t="s">
        <v>2898</v>
      </c>
    </row>
    <row r="162" spans="1:105" ht="12.95" customHeight="1" x14ac:dyDescent="0.25">
      <c r="A162" s="121" t="s">
        <v>57</v>
      </c>
      <c r="B162" s="123">
        <f t="shared" ref="B162:Y162" si="57">B163</f>
        <v>43.926019575897215</v>
      </c>
      <c r="C162" s="123">
        <f t="shared" si="57"/>
        <v>43.977855628956334</v>
      </c>
      <c r="D162" s="123">
        <f t="shared" si="57"/>
        <v>47.427026190381255</v>
      </c>
      <c r="E162" s="123">
        <f t="shared" si="57"/>
        <v>46.614637617039264</v>
      </c>
      <c r="F162" s="123">
        <f t="shared" si="57"/>
        <v>41.397149919788902</v>
      </c>
      <c r="G162" s="123">
        <f t="shared" si="57"/>
        <v>33.863591234164055</v>
      </c>
      <c r="H162" s="123">
        <f t="shared" si="57"/>
        <v>34.7739420626867</v>
      </c>
      <c r="I162" s="123">
        <f t="shared" si="57"/>
        <v>40.127329252953039</v>
      </c>
      <c r="J162" s="123">
        <f t="shared" si="57"/>
        <v>32.314395833595263</v>
      </c>
      <c r="K162" s="123">
        <f t="shared" si="57"/>
        <v>29.205142894705101</v>
      </c>
      <c r="L162" s="123">
        <f t="shared" si="57"/>
        <v>27.08432291596689</v>
      </c>
      <c r="M162" s="123">
        <f t="shared" si="57"/>
        <v>26.535225503063074</v>
      </c>
      <c r="N162" s="123">
        <f t="shared" si="57"/>
        <v>12.212465507814519</v>
      </c>
      <c r="O162" s="123">
        <f t="shared" si="57"/>
        <v>5.4048514989432572</v>
      </c>
      <c r="P162" s="123">
        <f t="shared" si="57"/>
        <v>11.714875771123342</v>
      </c>
      <c r="Q162" s="123">
        <f t="shared" si="57"/>
        <v>23.14752006005407</v>
      </c>
      <c r="R162" s="123">
        <f t="shared" si="57"/>
        <v>22.972909855110263</v>
      </c>
      <c r="S162" s="123">
        <f t="shared" si="57"/>
        <v>26.612481435334569</v>
      </c>
      <c r="T162" s="123">
        <f t="shared" si="57"/>
        <v>22.642816794819499</v>
      </c>
      <c r="U162" s="123">
        <f t="shared" si="57"/>
        <v>27.987309918622401</v>
      </c>
      <c r="V162" s="123">
        <f t="shared" si="57"/>
        <v>28.351533423249197</v>
      </c>
      <c r="W162" s="123">
        <f t="shared" si="57"/>
        <v>26.036828496302288</v>
      </c>
      <c r="X162" s="123">
        <f t="shared" si="57"/>
        <v>29.680787264112265</v>
      </c>
      <c r="Y162" s="123">
        <f t="shared" si="57"/>
        <v>18.781998228287961</v>
      </c>
      <c r="DA162" s="130" t="s">
        <v>2899</v>
      </c>
    </row>
    <row r="163" spans="1:105" ht="12" customHeight="1" x14ac:dyDescent="0.25">
      <c r="A163" s="97" t="s">
        <v>53</v>
      </c>
      <c r="B163" s="110">
        <v>43.926019575897215</v>
      </c>
      <c r="C163" s="110">
        <v>43.977855628956334</v>
      </c>
      <c r="D163" s="110">
        <v>47.427026190381255</v>
      </c>
      <c r="E163" s="110">
        <v>46.614637617039264</v>
      </c>
      <c r="F163" s="110">
        <v>41.397149919788902</v>
      </c>
      <c r="G163" s="110">
        <v>33.863591234164055</v>
      </c>
      <c r="H163" s="110">
        <v>34.7739420626867</v>
      </c>
      <c r="I163" s="110">
        <v>40.127329252953039</v>
      </c>
      <c r="J163" s="110">
        <v>32.314395833595263</v>
      </c>
      <c r="K163" s="110">
        <v>29.205142894705101</v>
      </c>
      <c r="L163" s="110">
        <v>27.08432291596689</v>
      </c>
      <c r="M163" s="110">
        <v>26.535225503063074</v>
      </c>
      <c r="N163" s="110">
        <v>12.212465507814519</v>
      </c>
      <c r="O163" s="110">
        <v>5.4048514989432572</v>
      </c>
      <c r="P163" s="110">
        <v>11.714875771123342</v>
      </c>
      <c r="Q163" s="110">
        <v>23.14752006005407</v>
      </c>
      <c r="R163" s="110">
        <v>22.972909855110263</v>
      </c>
      <c r="S163" s="110">
        <v>26.612481435334569</v>
      </c>
      <c r="T163" s="110">
        <v>22.642816794819499</v>
      </c>
      <c r="U163" s="110">
        <v>27.987309918622401</v>
      </c>
      <c r="V163" s="110">
        <v>28.351533423249197</v>
      </c>
      <c r="W163" s="110">
        <v>26.036828496302288</v>
      </c>
      <c r="X163" s="110">
        <v>29.680787264112265</v>
      </c>
      <c r="Y163" s="110">
        <v>18.781998228287961</v>
      </c>
      <c r="DA163" s="60" t="s">
        <v>2900</v>
      </c>
    </row>
    <row r="164" spans="1:105" ht="12.95" customHeight="1" x14ac:dyDescent="0.25">
      <c r="A164" s="121" t="s">
        <v>92</v>
      </c>
      <c r="B164" s="123">
        <f t="shared" ref="B164:Y164" si="58">B165</f>
        <v>25.605636925652146</v>
      </c>
      <c r="C164" s="123">
        <f t="shared" si="58"/>
        <v>17.534101791485757</v>
      </c>
      <c r="D164" s="123">
        <f t="shared" si="58"/>
        <v>14.889599970809805</v>
      </c>
      <c r="E164" s="123">
        <f t="shared" si="58"/>
        <v>15.278435500089724</v>
      </c>
      <c r="F164" s="123">
        <f t="shared" si="58"/>
        <v>11.804098441823657</v>
      </c>
      <c r="G164" s="123">
        <f t="shared" si="58"/>
        <v>12.118896385313365</v>
      </c>
      <c r="H164" s="123">
        <f t="shared" si="58"/>
        <v>14.035881041281044</v>
      </c>
      <c r="I164" s="123">
        <f t="shared" si="58"/>
        <v>14.908071265049774</v>
      </c>
      <c r="J164" s="123">
        <f t="shared" si="58"/>
        <v>15.005703779916344</v>
      </c>
      <c r="K164" s="123">
        <f t="shared" si="58"/>
        <v>13.741329819750469</v>
      </c>
      <c r="L164" s="123">
        <f t="shared" si="58"/>
        <v>14.806592077948963</v>
      </c>
      <c r="M164" s="123">
        <f t="shared" si="58"/>
        <v>12.598971984976988</v>
      </c>
      <c r="N164" s="123">
        <f t="shared" si="58"/>
        <v>14.763528607972907</v>
      </c>
      <c r="O164" s="123">
        <f t="shared" si="58"/>
        <v>11.66327539263915</v>
      </c>
      <c r="P164" s="123">
        <f t="shared" si="58"/>
        <v>9.6159562108079335</v>
      </c>
      <c r="Q164" s="123">
        <f t="shared" si="58"/>
        <v>9.8439799118030233</v>
      </c>
      <c r="R164" s="123">
        <f t="shared" si="58"/>
        <v>10.83840487056467</v>
      </c>
      <c r="S164" s="123">
        <f t="shared" si="58"/>
        <v>10.152410696987937</v>
      </c>
      <c r="T164" s="123">
        <f t="shared" si="58"/>
        <v>10.715692874045967</v>
      </c>
      <c r="U164" s="123">
        <f t="shared" si="58"/>
        <v>11.231291315336916</v>
      </c>
      <c r="V164" s="123">
        <f t="shared" si="58"/>
        <v>11.25600737865855</v>
      </c>
      <c r="W164" s="123">
        <f t="shared" si="58"/>
        <v>10.453471928895921</v>
      </c>
      <c r="X164" s="123">
        <f t="shared" si="58"/>
        <v>10.210631248654874</v>
      </c>
      <c r="Y164" s="123">
        <f t="shared" si="58"/>
        <v>11.02371483687746</v>
      </c>
      <c r="DA164" s="130" t="s">
        <v>2901</v>
      </c>
    </row>
    <row r="165" spans="1:105" ht="12" customHeight="1" x14ac:dyDescent="0.25">
      <c r="A165" s="97" t="s">
        <v>53</v>
      </c>
      <c r="B165" s="99">
        <f>RES_hhdet_fech!B165/RES_summary!B$19</f>
        <v>25.605636925652146</v>
      </c>
      <c r="C165" s="99">
        <f>RES_hhdet_fech!C165/RES_summary!C$19</f>
        <v>17.534101791485757</v>
      </c>
      <c r="D165" s="99">
        <f>RES_hhdet_fech!D165/RES_summary!D$19</f>
        <v>14.889599970809805</v>
      </c>
      <c r="E165" s="99">
        <f>RES_hhdet_fech!E165/RES_summary!E$19</f>
        <v>15.278435500089724</v>
      </c>
      <c r="F165" s="99">
        <f>RES_hhdet_fech!F165/RES_summary!F$19</f>
        <v>11.804098441823657</v>
      </c>
      <c r="G165" s="99">
        <f>RES_hhdet_fech!G165/RES_summary!G$19</f>
        <v>12.118896385313365</v>
      </c>
      <c r="H165" s="99">
        <f>RES_hhdet_fech!H165/RES_summary!H$19</f>
        <v>14.035881041281044</v>
      </c>
      <c r="I165" s="99">
        <f>RES_hhdet_fech!I165/RES_summary!I$19</f>
        <v>14.908071265049774</v>
      </c>
      <c r="J165" s="99">
        <f>RES_hhdet_fech!J165/RES_summary!J$19</f>
        <v>15.005703779916344</v>
      </c>
      <c r="K165" s="99">
        <f>RES_hhdet_fech!K165/RES_summary!K$19</f>
        <v>13.741329819750469</v>
      </c>
      <c r="L165" s="99">
        <f>RES_hhdet_fech!L165/RES_summary!L$19</f>
        <v>14.806592077948963</v>
      </c>
      <c r="M165" s="99">
        <f>RES_hhdet_fech!M165/RES_summary!M$19</f>
        <v>12.598971984976988</v>
      </c>
      <c r="N165" s="99">
        <f>RES_hhdet_fech!N165/RES_summary!N$19</f>
        <v>14.763528607972907</v>
      </c>
      <c r="O165" s="99">
        <f>RES_hhdet_fech!O165/RES_summary!O$19</f>
        <v>11.66327539263915</v>
      </c>
      <c r="P165" s="99">
        <f>RES_hhdet_fech!P165/RES_summary!P$19</f>
        <v>9.6159562108079335</v>
      </c>
      <c r="Q165" s="99">
        <f>RES_hhdet_fech!Q165/RES_summary!Q$19</f>
        <v>9.8439799118030233</v>
      </c>
      <c r="R165" s="99">
        <f>RES_hhdet_fech!R165/RES_summary!R$19</f>
        <v>10.83840487056467</v>
      </c>
      <c r="S165" s="99">
        <f>RES_hhdet_fech!S165/RES_summary!S$19</f>
        <v>10.152410696987937</v>
      </c>
      <c r="T165" s="99">
        <f>RES_hhdet_fech!T165/RES_summary!T$19</f>
        <v>10.715692874045967</v>
      </c>
      <c r="U165" s="99">
        <f>RES_hhdet_fech!U165/RES_summary!U$19</f>
        <v>11.231291315336916</v>
      </c>
      <c r="V165" s="99">
        <f>RES_hhdet_fech!V165/RES_summary!V$19</f>
        <v>11.25600737865855</v>
      </c>
      <c r="W165" s="99">
        <f>RES_hhdet_fech!W165/RES_summary!W$19</f>
        <v>10.453471928895921</v>
      </c>
      <c r="X165" s="99">
        <f>RES_hhdet_fech!X165/RES_summary!X$19</f>
        <v>10.210631248654874</v>
      </c>
      <c r="Y165" s="99">
        <f>RES_hhdet_fech!Y165/RES_summary!Y$19</f>
        <v>11.02371483687746</v>
      </c>
      <c r="DA165" s="63" t="s">
        <v>2902</v>
      </c>
    </row>
    <row r="166" spans="1:105" ht="12" customHeight="1" x14ac:dyDescent="0.25">
      <c r="A166" s="121" t="s">
        <v>55</v>
      </c>
      <c r="B166" s="123">
        <v>18.242087019519118</v>
      </c>
      <c r="C166" s="123">
        <v>16.837431971483028</v>
      </c>
      <c r="D166" s="123">
        <v>18.77913391399872</v>
      </c>
      <c r="E166" s="123">
        <v>20.609153158569555</v>
      </c>
      <c r="F166" s="123">
        <v>21.231773520290947</v>
      </c>
      <c r="G166" s="123">
        <v>23.677588128860204</v>
      </c>
      <c r="H166" s="123">
        <v>23.229206934817427</v>
      </c>
      <c r="I166" s="123">
        <v>25.078452701877676</v>
      </c>
      <c r="J166" s="123">
        <v>23.964887927739092</v>
      </c>
      <c r="K166" s="123">
        <v>23.760515643623858</v>
      </c>
      <c r="L166" s="123">
        <v>23.023112126508053</v>
      </c>
      <c r="M166" s="123">
        <v>22.921989779006449</v>
      </c>
      <c r="N166" s="123">
        <v>20.584728710014687</v>
      </c>
      <c r="O166" s="123">
        <v>17.591533796511939</v>
      </c>
      <c r="P166" s="123">
        <v>17.116358820335769</v>
      </c>
      <c r="Q166" s="123">
        <v>17.848358200062471</v>
      </c>
      <c r="R166" s="123">
        <v>18.580468372033007</v>
      </c>
      <c r="S166" s="123">
        <v>19.82627704494206</v>
      </c>
      <c r="T166" s="123">
        <v>18.844900949823309</v>
      </c>
      <c r="U166" s="123">
        <v>18.079204855091323</v>
      </c>
      <c r="V166" s="123">
        <v>18.189263546917605</v>
      </c>
      <c r="W166" s="123">
        <v>18.136691195041614</v>
      </c>
      <c r="X166" s="123">
        <v>17.331883317457862</v>
      </c>
      <c r="Y166" s="123">
        <v>16.211786417415858</v>
      </c>
      <c r="DA166" s="130" t="s">
        <v>2903</v>
      </c>
    </row>
    <row r="167" spans="1:105" ht="12" customHeight="1" x14ac:dyDescent="0.25">
      <c r="A167" s="97" t="s">
        <v>124</v>
      </c>
      <c r="B167" s="99">
        <v>34.49547327410373</v>
      </c>
      <c r="C167" s="99">
        <v>33.360374128724111</v>
      </c>
      <c r="D167" s="99">
        <v>35.286487096136639</v>
      </c>
      <c r="E167" s="99">
        <v>36.938744461521203</v>
      </c>
      <c r="F167" s="99">
        <v>37.555451280502098</v>
      </c>
      <c r="G167" s="99">
        <v>40.599384596402743</v>
      </c>
      <c r="H167" s="99">
        <v>40.753296871734094</v>
      </c>
      <c r="I167" s="99">
        <v>41.938015329390439</v>
      </c>
      <c r="J167" s="99">
        <v>43.076489706069879</v>
      </c>
      <c r="K167" s="99">
        <v>42.806623264369172</v>
      </c>
      <c r="L167" s="99">
        <v>41.423530609421718</v>
      </c>
      <c r="M167" s="99">
        <v>39.350683127649376</v>
      </c>
      <c r="N167" s="99">
        <v>36.329931020391427</v>
      </c>
      <c r="O167" s="99">
        <v>37.379335464282384</v>
      </c>
      <c r="P167" s="99">
        <v>36.904413181240272</v>
      </c>
      <c r="Q167" s="99">
        <v>34.829088515360027</v>
      </c>
      <c r="R167" s="99">
        <v>33.542498892783215</v>
      </c>
      <c r="S167" s="99">
        <v>32.726568602667918</v>
      </c>
      <c r="T167" s="99">
        <v>31.132754993541862</v>
      </c>
      <c r="U167" s="99">
        <v>28.610501830933305</v>
      </c>
      <c r="V167" s="99">
        <v>25.055832983443505</v>
      </c>
      <c r="W167" s="99">
        <v>28.105286496242265</v>
      </c>
      <c r="X167" s="99">
        <v>27.649092772351853</v>
      </c>
      <c r="Y167" s="99">
        <v>24.976732319304006</v>
      </c>
      <c r="DA167" s="63" t="s">
        <v>2904</v>
      </c>
    </row>
    <row r="168" spans="1:105" ht="12" customHeight="1" x14ac:dyDescent="0.25">
      <c r="A168" s="97" t="s">
        <v>123</v>
      </c>
      <c r="B168" s="99">
        <v>17.176863857864046</v>
      </c>
      <c r="C168" s="99">
        <v>16.620657769869219</v>
      </c>
      <c r="D168" s="99">
        <v>19.762911432142857</v>
      </c>
      <c r="E168" s="99">
        <v>21.933922273056272</v>
      </c>
      <c r="F168" s="99">
        <v>21.635795723159813</v>
      </c>
      <c r="G168" s="99">
        <v>24.485618852283949</v>
      </c>
      <c r="H168" s="99">
        <v>23.747577600936573</v>
      </c>
      <c r="I168" s="99">
        <v>23.218892713085371</v>
      </c>
      <c r="J168" s="99">
        <v>23.934711801992947</v>
      </c>
      <c r="K168" s="99">
        <v>23.877494394949039</v>
      </c>
      <c r="L168" s="99">
        <v>22.588466902349449</v>
      </c>
      <c r="M168" s="99">
        <v>21.670351027080788</v>
      </c>
      <c r="N168" s="99">
        <v>19.069208654634743</v>
      </c>
      <c r="O168" s="99">
        <v>19.142778129300954</v>
      </c>
      <c r="P168" s="99">
        <v>19.690968955976572</v>
      </c>
      <c r="Q168" s="99">
        <v>21.7207897905847</v>
      </c>
      <c r="R168" s="99">
        <v>22.43536174417142</v>
      </c>
      <c r="S168" s="99">
        <v>23.708472658860046</v>
      </c>
      <c r="T168" s="99">
        <v>21.454944902495178</v>
      </c>
      <c r="U168" s="99">
        <v>18.351596092237656</v>
      </c>
      <c r="V168" s="99">
        <v>15.988073056150801</v>
      </c>
      <c r="W168" s="99">
        <v>18.796797659266112</v>
      </c>
      <c r="X168" s="99">
        <v>18.633232391801329</v>
      </c>
      <c r="Y168" s="99">
        <v>16.736945290808794</v>
      </c>
      <c r="DA168" s="63" t="s">
        <v>2905</v>
      </c>
    </row>
    <row r="169" spans="1:105" ht="12" customHeight="1" x14ac:dyDescent="0.25">
      <c r="A169" s="100" t="s">
        <v>50</v>
      </c>
      <c r="B169" s="102">
        <v>4.8555982585304296</v>
      </c>
      <c r="C169" s="102">
        <v>4.5238277031688146</v>
      </c>
      <c r="D169" s="102">
        <v>8.3525699066147734</v>
      </c>
      <c r="E169" s="102">
        <v>10.692357737222325</v>
      </c>
      <c r="F169" s="102">
        <v>9.5058683580765351</v>
      </c>
      <c r="G169" s="102">
        <v>11.911270338117751</v>
      </c>
      <c r="H169" s="102">
        <v>10.417837591642915</v>
      </c>
      <c r="I169" s="102">
        <v>8.4628809872741879</v>
      </c>
      <c r="J169" s="102">
        <v>8.7562811760603623</v>
      </c>
      <c r="K169" s="102">
        <v>8.6818003802080934</v>
      </c>
      <c r="L169" s="102">
        <v>7.3009204289661245</v>
      </c>
      <c r="M169" s="102">
        <v>6.9443696028136825</v>
      </c>
      <c r="N169" s="102">
        <v>4.2297178548169549</v>
      </c>
      <c r="O169" s="102">
        <v>2.7559832091413101</v>
      </c>
      <c r="P169" s="102">
        <v>2.7943595247662989</v>
      </c>
      <c r="Q169" s="102">
        <v>8.1548836368830955</v>
      </c>
      <c r="R169" s="102">
        <v>9.6547245185998882</v>
      </c>
      <c r="S169" s="102">
        <v>11.905124498751135</v>
      </c>
      <c r="T169" s="102">
        <v>7.830872495310186</v>
      </c>
      <c r="U169" s="102">
        <v>2.6573742081062042</v>
      </c>
      <c r="V169" s="102">
        <v>0.99398443187026642</v>
      </c>
      <c r="W169" s="102">
        <v>2.2986805426155668</v>
      </c>
      <c r="X169" s="102">
        <v>2.0066237320821623</v>
      </c>
      <c r="Y169" s="102">
        <v>1.047133073200083</v>
      </c>
      <c r="DA169" s="131" t="s">
        <v>2906</v>
      </c>
    </row>
    <row r="170" spans="1:105" ht="12" customHeight="1" x14ac:dyDescent="0.25">
      <c r="A170" s="103" t="s">
        <v>52</v>
      </c>
      <c r="B170" s="105">
        <v>12.321265599333618</v>
      </c>
      <c r="C170" s="105">
        <v>12.096830066700402</v>
      </c>
      <c r="D170" s="105">
        <v>11.410341525528082</v>
      </c>
      <c r="E170" s="105">
        <v>11.241564535833948</v>
      </c>
      <c r="F170" s="105">
        <v>12.129927365083281</v>
      </c>
      <c r="G170" s="105">
        <v>12.574348514166198</v>
      </c>
      <c r="H170" s="105">
        <v>13.329740009293653</v>
      </c>
      <c r="I170" s="105">
        <v>14.756011725811181</v>
      </c>
      <c r="J170" s="105">
        <v>15.178430625932585</v>
      </c>
      <c r="K170" s="105">
        <v>15.195694014740942</v>
      </c>
      <c r="L170" s="105">
        <v>15.287546473383323</v>
      </c>
      <c r="M170" s="105">
        <v>14.725981424267104</v>
      </c>
      <c r="N170" s="105">
        <v>14.83949079981779</v>
      </c>
      <c r="O170" s="105">
        <v>16.386794920159645</v>
      </c>
      <c r="P170" s="105">
        <v>16.896609431210273</v>
      </c>
      <c r="Q170" s="105">
        <v>13.565906153701604</v>
      </c>
      <c r="R170" s="105">
        <v>12.780637225571537</v>
      </c>
      <c r="S170" s="105">
        <v>11.803348160108913</v>
      </c>
      <c r="T170" s="105">
        <v>13.624072407184997</v>
      </c>
      <c r="U170" s="105">
        <v>15.694221884131453</v>
      </c>
      <c r="V170" s="105">
        <v>14.994088624280536</v>
      </c>
      <c r="W170" s="105">
        <v>16.498117116650544</v>
      </c>
      <c r="X170" s="105">
        <v>16.626608659719167</v>
      </c>
      <c r="Y170" s="105">
        <v>15.68981221760871</v>
      </c>
      <c r="DA170" s="132" t="s">
        <v>2907</v>
      </c>
    </row>
    <row r="171" spans="1:105" ht="12" customHeight="1" x14ac:dyDescent="0.25">
      <c r="A171" s="106" t="s">
        <v>122</v>
      </c>
      <c r="B171" s="102">
        <v>31.155689060217796</v>
      </c>
      <c r="C171" s="102">
        <v>28.540393444611091</v>
      </c>
      <c r="D171" s="102">
        <v>30.60394675656438</v>
      </c>
      <c r="E171" s="102">
        <v>32.5229962856925</v>
      </c>
      <c r="F171" s="102">
        <v>34.023859644934504</v>
      </c>
      <c r="G171" s="102">
        <v>36.678024000545541</v>
      </c>
      <c r="H171" s="102">
        <v>35.843701381450153</v>
      </c>
      <c r="I171" s="102">
        <v>40.34302325553876</v>
      </c>
      <c r="J171" s="102">
        <v>38.635152925839002</v>
      </c>
      <c r="K171" s="102">
        <v>38.331048210123399</v>
      </c>
      <c r="L171" s="102">
        <v>37.908041298049895</v>
      </c>
      <c r="M171" s="102">
        <v>37.950703179802929</v>
      </c>
      <c r="N171" s="102">
        <v>35.664486844838372</v>
      </c>
      <c r="O171" s="102">
        <v>30.321695676004769</v>
      </c>
      <c r="P171" s="102">
        <v>29.674928167953418</v>
      </c>
      <c r="Q171" s="102">
        <v>30.07685135287392</v>
      </c>
      <c r="R171" s="102">
        <v>30.956690348673849</v>
      </c>
      <c r="S171" s="102">
        <v>32.363856493527422</v>
      </c>
      <c r="T171" s="102">
        <v>31.380262237254392</v>
      </c>
      <c r="U171" s="102">
        <v>29.287495075397164</v>
      </c>
      <c r="V171" s="102">
        <v>29.194477685015396</v>
      </c>
      <c r="W171" s="102">
        <v>26.48363798314476</v>
      </c>
      <c r="X171" s="102">
        <v>25.165096407517769</v>
      </c>
      <c r="Y171" s="102">
        <v>23.924456423698153</v>
      </c>
      <c r="DA171" s="131" t="s">
        <v>2908</v>
      </c>
    </row>
    <row r="172" spans="1:105" ht="12" customHeight="1" x14ac:dyDescent="0.25">
      <c r="A172" s="107" t="s">
        <v>121</v>
      </c>
      <c r="B172" s="105">
        <v>16.992232729570922</v>
      </c>
      <c r="C172" s="105">
        <v>15.605426001704915</v>
      </c>
      <c r="D172" s="105">
        <v>17.72560319045937</v>
      </c>
      <c r="E172" s="105">
        <v>19.677893679048957</v>
      </c>
      <c r="F172" s="105">
        <v>20.394722521883747</v>
      </c>
      <c r="G172" s="105">
        <v>22.860991087290383</v>
      </c>
      <c r="H172" s="105">
        <v>22.299516016224779</v>
      </c>
      <c r="I172" s="105">
        <v>24.220537010362396</v>
      </c>
      <c r="J172" s="105">
        <v>23.03818543005314</v>
      </c>
      <c r="K172" s="105">
        <v>22.886345180707949</v>
      </c>
      <c r="L172" s="105">
        <v>22.183968163908553</v>
      </c>
      <c r="M172" s="105">
        <v>22.198626380759595</v>
      </c>
      <c r="N172" s="105">
        <v>19.913475909803783</v>
      </c>
      <c r="O172" s="105">
        <v>16.622384793242528</v>
      </c>
      <c r="P172" s="105">
        <v>16.01669481433763</v>
      </c>
      <c r="Q172" s="105">
        <v>16.882639982134442</v>
      </c>
      <c r="R172" s="105">
        <v>17.729944393851312</v>
      </c>
      <c r="S172" s="105">
        <v>19.104236466419614</v>
      </c>
      <c r="T172" s="105">
        <v>18.223489011366734</v>
      </c>
      <c r="U172" s="105">
        <v>17.532413737034105</v>
      </c>
      <c r="V172" s="105">
        <v>17.825514661328533</v>
      </c>
      <c r="W172" s="105">
        <v>17.470546784630603</v>
      </c>
      <c r="X172" s="105">
        <v>16.6717979233938</v>
      </c>
      <c r="Y172" s="105">
        <v>15.587980833316474</v>
      </c>
      <c r="DA172" s="132" t="s">
        <v>2909</v>
      </c>
    </row>
    <row r="173" spans="1:105" ht="12" customHeight="1" x14ac:dyDescent="0.25">
      <c r="A173" s="108" t="s">
        <v>53</v>
      </c>
      <c r="B173" s="99">
        <v>4.4843123701574221</v>
      </c>
      <c r="C173" s="99">
        <v>3.7683404878619053</v>
      </c>
      <c r="D173" s="99">
        <v>5.9489835381076119</v>
      </c>
      <c r="E173" s="99">
        <v>7.9295128625721434</v>
      </c>
      <c r="F173" s="99">
        <v>7.9026555065596069</v>
      </c>
      <c r="G173" s="99">
        <v>10.236902142342744</v>
      </c>
      <c r="H173" s="99">
        <v>9.224241167612373</v>
      </c>
      <c r="I173" s="99">
        <v>8.608874239511934</v>
      </c>
      <c r="J173" s="99">
        <v>7.9144707434090256</v>
      </c>
      <c r="K173" s="99">
        <v>7.8456133476356467</v>
      </c>
      <c r="L173" s="99">
        <v>6.8849869841399665</v>
      </c>
      <c r="M173" s="99">
        <v>6.9490995860889404</v>
      </c>
      <c r="N173" s="99">
        <v>4.6916485461092545</v>
      </c>
      <c r="O173" s="99">
        <v>1.1123596974083851</v>
      </c>
      <c r="P173" s="99">
        <v>0.47682716196901365</v>
      </c>
      <c r="Q173" s="99">
        <v>1.3111962342315515</v>
      </c>
      <c r="R173" s="99">
        <v>1.9439572063471173</v>
      </c>
      <c r="S173" s="99">
        <v>3.3026811802958798</v>
      </c>
      <c r="T173" s="99">
        <v>2.4857295355360991</v>
      </c>
      <c r="U173" s="99">
        <v>1.8894244452989157</v>
      </c>
      <c r="V173" s="99">
        <v>2.349413865303875</v>
      </c>
      <c r="W173" s="99">
        <v>1.7325138329447456</v>
      </c>
      <c r="X173" s="99">
        <v>1.3251014532522103</v>
      </c>
      <c r="Y173" s="99">
        <v>0.51833749776402105</v>
      </c>
      <c r="DA173" s="63" t="s">
        <v>2910</v>
      </c>
    </row>
    <row r="174" spans="1:105" ht="12" customHeight="1" x14ac:dyDescent="0.25">
      <c r="A174" s="115" t="s">
        <v>52</v>
      </c>
      <c r="B174" s="110">
        <v>12.507920359413498</v>
      </c>
      <c r="C174" s="110">
        <v>11.837085513843009</v>
      </c>
      <c r="D174" s="110">
        <v>11.776619652351762</v>
      </c>
      <c r="E174" s="110">
        <v>11.748380816476809</v>
      </c>
      <c r="F174" s="110">
        <v>12.492067015324142</v>
      </c>
      <c r="G174" s="110">
        <v>12.624088944947637</v>
      </c>
      <c r="H174" s="110">
        <v>13.075274848612404</v>
      </c>
      <c r="I174" s="110">
        <v>15.611662770850465</v>
      </c>
      <c r="J174" s="110">
        <v>15.12371468664411</v>
      </c>
      <c r="K174" s="110">
        <v>15.040731833072304</v>
      </c>
      <c r="L174" s="110">
        <v>15.298981179768587</v>
      </c>
      <c r="M174" s="110">
        <v>15.249526794670658</v>
      </c>
      <c r="N174" s="110">
        <v>15.221827363694533</v>
      </c>
      <c r="O174" s="110">
        <v>15.510025095834145</v>
      </c>
      <c r="P174" s="110">
        <v>15.539867652368619</v>
      </c>
      <c r="Q174" s="110">
        <v>15.571443747902894</v>
      </c>
      <c r="R174" s="110">
        <v>15.785987187504197</v>
      </c>
      <c r="S174" s="110">
        <v>15.801555286123735</v>
      </c>
      <c r="T174" s="110">
        <v>15.737759475830632</v>
      </c>
      <c r="U174" s="110">
        <v>15.642989291735192</v>
      </c>
      <c r="V174" s="110">
        <v>15.47610079602466</v>
      </c>
      <c r="W174" s="110">
        <v>15.738032951685854</v>
      </c>
      <c r="X174" s="110">
        <v>15.346696470141593</v>
      </c>
      <c r="Y174" s="110">
        <v>15.069643335552453</v>
      </c>
      <c r="DA174" s="60" t="s">
        <v>2911</v>
      </c>
    </row>
    <row r="175" spans="1:105" ht="12" customHeight="1" x14ac:dyDescent="0.25">
      <c r="A175" s="121" t="s">
        <v>54</v>
      </c>
      <c r="B175" s="123">
        <v>8.3398432677464118</v>
      </c>
      <c r="C175" s="123">
        <v>8.6309784789143311</v>
      </c>
      <c r="D175" s="123">
        <v>8.625947241939441</v>
      </c>
      <c r="E175" s="123">
        <v>8.6910287053549684</v>
      </c>
      <c r="F175" s="123">
        <v>8.8821117784655943</v>
      </c>
      <c r="G175" s="123">
        <v>8.5062618866507655</v>
      </c>
      <c r="H175" s="123">
        <v>7.7822459190651196</v>
      </c>
      <c r="I175" s="123">
        <v>7.6052504214828343</v>
      </c>
      <c r="J175" s="123">
        <v>6.9164252678053533</v>
      </c>
      <c r="K175" s="123">
        <v>6.8703168001708583</v>
      </c>
      <c r="L175" s="123">
        <v>6.6260971329703313</v>
      </c>
      <c r="M175" s="123">
        <v>6.9416982109781351</v>
      </c>
      <c r="N175" s="123">
        <v>6.1413105477479553</v>
      </c>
      <c r="O175" s="123">
        <v>6.2501559324235139</v>
      </c>
      <c r="P175" s="123">
        <v>6.6286880477021821</v>
      </c>
      <c r="Q175" s="123">
        <v>6.3722031200506279</v>
      </c>
      <c r="R175" s="123">
        <v>6.3059610691466101</v>
      </c>
      <c r="S175" s="123">
        <v>6.56833941392307</v>
      </c>
      <c r="T175" s="123">
        <v>6.156615281057201</v>
      </c>
      <c r="U175" s="123">
        <v>6.9269024068232365</v>
      </c>
      <c r="V175" s="123">
        <v>6.869933179677588</v>
      </c>
      <c r="W175" s="123">
        <v>6.6930322776631099</v>
      </c>
      <c r="X175" s="123">
        <v>6.1384228601682791</v>
      </c>
      <c r="Y175" s="123">
        <v>5.4839493838418987</v>
      </c>
      <c r="DA175" s="130" t="s">
        <v>2912</v>
      </c>
    </row>
    <row r="176" spans="1:105" ht="12" customHeight="1" x14ac:dyDescent="0.25">
      <c r="A176" s="97" t="s">
        <v>50</v>
      </c>
      <c r="B176" s="99">
        <v>9.1646873962354913</v>
      </c>
      <c r="C176" s="99">
        <v>9.297237519379177</v>
      </c>
      <c r="D176" s="99">
        <v>9.3007197048631038</v>
      </c>
      <c r="E176" s="99">
        <v>9.6552266716444706</v>
      </c>
      <c r="F176" s="99">
        <v>9.8391993342764987</v>
      </c>
      <c r="G176" s="99">
        <v>9.4217593179126702</v>
      </c>
      <c r="H176" s="99">
        <v>8.4451369026579606</v>
      </c>
      <c r="I176" s="99">
        <v>8.507352530385516</v>
      </c>
      <c r="J176" s="99">
        <v>7.6525969903257334</v>
      </c>
      <c r="K176" s="99">
        <v>7.505902437275993</v>
      </c>
      <c r="L176" s="99">
        <v>7.2874468962774106</v>
      </c>
      <c r="M176" s="99">
        <v>7.4333170679338254</v>
      </c>
      <c r="N176" s="99">
        <v>7.024744933567824</v>
      </c>
      <c r="O176" s="99">
        <v>7.0750142750273621</v>
      </c>
      <c r="P176" s="99">
        <v>7.106519955632459</v>
      </c>
      <c r="Q176" s="99">
        <v>7.2397008236027283</v>
      </c>
      <c r="R176" s="99">
        <v>7.2653549464122422</v>
      </c>
      <c r="S176" s="99">
        <v>7.3576219493060062</v>
      </c>
      <c r="T176" s="99">
        <v>7.4641013499807336</v>
      </c>
      <c r="U176" s="99">
        <v>8.0015281015167936</v>
      </c>
      <c r="V176" s="99">
        <v>7.3742712690742005</v>
      </c>
      <c r="W176" s="99">
        <v>7.4883091916105364</v>
      </c>
      <c r="X176" s="99">
        <v>6.8799411867239737</v>
      </c>
      <c r="Y176" s="99">
        <v>6.5241495080408463</v>
      </c>
      <c r="DA176" s="63" t="s">
        <v>2913</v>
      </c>
    </row>
    <row r="177" spans="1:105" ht="12" customHeight="1" x14ac:dyDescent="0.25">
      <c r="A177" s="109" t="s">
        <v>120</v>
      </c>
      <c r="B177" s="110">
        <v>6.2652589332384414</v>
      </c>
      <c r="C177" s="110">
        <v>7.2669339449658006</v>
      </c>
      <c r="D177" s="110">
        <v>7.4082762880715558</v>
      </c>
      <c r="E177" s="110">
        <v>7.0264418680427543</v>
      </c>
      <c r="F177" s="110">
        <v>7.3230833977408052</v>
      </c>
      <c r="G177" s="110">
        <v>7.0336448951124506</v>
      </c>
      <c r="H177" s="110">
        <v>6.6689998139712321</v>
      </c>
      <c r="I177" s="110">
        <v>6.0584186153261879</v>
      </c>
      <c r="J177" s="110">
        <v>5.6072413153470784</v>
      </c>
      <c r="K177" s="110">
        <v>5.7746002784881068</v>
      </c>
      <c r="L177" s="110">
        <v>5.4813269714843189</v>
      </c>
      <c r="M177" s="110">
        <v>6.0835284407737351</v>
      </c>
      <c r="N177" s="110">
        <v>4.5504857958965594</v>
      </c>
      <c r="O177" s="110">
        <v>4.9278662753253037</v>
      </c>
      <c r="P177" s="110">
        <v>5.9758406246065476</v>
      </c>
      <c r="Q177" s="110">
        <v>5.2227946693705798</v>
      </c>
      <c r="R177" s="110">
        <v>5.0798542748960474</v>
      </c>
      <c r="S177" s="110">
        <v>5.5898938982206809</v>
      </c>
      <c r="T177" s="110">
        <v>4.6366887922427837</v>
      </c>
      <c r="U177" s="110">
        <v>5.649851886078725</v>
      </c>
      <c r="V177" s="110">
        <v>6.2761195429622001</v>
      </c>
      <c r="W177" s="110">
        <v>5.7514263422236365</v>
      </c>
      <c r="X177" s="110">
        <v>5.2126035383473122</v>
      </c>
      <c r="Y177" s="110">
        <v>4.0875642733727648</v>
      </c>
      <c r="DA177" s="60" t="s">
        <v>2914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2915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0</v>
      </c>
      <c r="C3" s="118">
        <f t="shared" si="0"/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:Y3" si="2">W4+W7+W9+W19</f>
        <v>0</v>
      </c>
      <c r="X3" s="118">
        <f t="shared" si="2"/>
        <v>0</v>
      </c>
      <c r="Y3" s="118">
        <f t="shared" si="2"/>
        <v>0</v>
      </c>
      <c r="DA3" s="129" t="s">
        <v>2916</v>
      </c>
    </row>
    <row r="4" spans="1:105" ht="12.95" customHeight="1" x14ac:dyDescent="0.25">
      <c r="A4" s="121" t="s">
        <v>57</v>
      </c>
      <c r="B4" s="123">
        <f t="shared" ref="B4:Q4" si="3">SUM(B5:B6)</f>
        <v>0</v>
      </c>
      <c r="C4" s="123">
        <f t="shared" si="3"/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:Y4" si="5">SUM(W5:W6)</f>
        <v>0</v>
      </c>
      <c r="X4" s="123">
        <f t="shared" si="5"/>
        <v>0</v>
      </c>
      <c r="Y4" s="123">
        <f t="shared" si="5"/>
        <v>0</v>
      </c>
      <c r="DA4" s="130" t="s">
        <v>2917</v>
      </c>
    </row>
    <row r="5" spans="1:105" ht="12" customHeight="1" x14ac:dyDescent="0.25">
      <c r="A5" s="97" t="s">
        <v>51</v>
      </c>
      <c r="B5" s="99">
        <v>0</v>
      </c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X5" s="99">
        <v>0</v>
      </c>
      <c r="Y5" s="99">
        <v>0</v>
      </c>
      <c r="DA5" s="63" t="s">
        <v>2918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X6" s="99">
        <v>0</v>
      </c>
      <c r="Y6" s="99">
        <v>0</v>
      </c>
      <c r="DA6" s="63" t="s">
        <v>2919</v>
      </c>
    </row>
    <row r="7" spans="1:105" ht="12.95" customHeight="1" x14ac:dyDescent="0.25">
      <c r="A7" s="121" t="s">
        <v>92</v>
      </c>
      <c r="B7" s="123">
        <f t="shared" ref="B7:Y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2920</v>
      </c>
    </row>
    <row r="8" spans="1:105" ht="12" customHeight="1" x14ac:dyDescent="0.25">
      <c r="A8" s="97" t="s">
        <v>53</v>
      </c>
      <c r="B8" s="99">
        <f>RES_hhdet_tesh!B8/RES_summary!B$19</f>
        <v>0</v>
      </c>
      <c r="C8" s="99">
        <f>RES_hhdet_tesh!C8/RES_summary!C$19</f>
        <v>0</v>
      </c>
      <c r="D8" s="99">
        <f>RES_hhdet_tesh!D8/RES_summary!D$19</f>
        <v>0</v>
      </c>
      <c r="E8" s="99">
        <f>RES_hhdet_tesh!E8/RES_summary!E$19</f>
        <v>0</v>
      </c>
      <c r="F8" s="99">
        <f>RES_hhdet_tesh!F8/RES_summary!F$19</f>
        <v>0</v>
      </c>
      <c r="G8" s="99">
        <f>RES_hhdet_tesh!G8/RES_summary!G$19</f>
        <v>0</v>
      </c>
      <c r="H8" s="99">
        <f>RES_hhdet_tesh!H8/RES_summary!H$19</f>
        <v>0</v>
      </c>
      <c r="I8" s="99">
        <f>RES_hhdet_tesh!I8/RES_summary!I$19</f>
        <v>0</v>
      </c>
      <c r="J8" s="99">
        <f>RES_hhdet_tesh!J8/RES_summary!J$19</f>
        <v>0</v>
      </c>
      <c r="K8" s="99">
        <f>RES_hhdet_tesh!K8/RES_summary!K$19</f>
        <v>0</v>
      </c>
      <c r="L8" s="99">
        <f>RES_hhdet_tesh!L8/RES_summary!L$19</f>
        <v>0</v>
      </c>
      <c r="M8" s="99">
        <f>RES_hhdet_tesh!M8/RES_summary!M$19</f>
        <v>0</v>
      </c>
      <c r="N8" s="99">
        <f>RES_hhdet_tesh!N8/RES_summary!N$19</f>
        <v>0</v>
      </c>
      <c r="O8" s="99">
        <f>RES_hhdet_tesh!O8/RES_summary!O$19</f>
        <v>0</v>
      </c>
      <c r="P8" s="99">
        <f>RES_hhdet_tesh!P8/RES_summary!P$19</f>
        <v>0</v>
      </c>
      <c r="Q8" s="99">
        <f>RES_hhdet_tesh!Q8/RES_summary!Q$19</f>
        <v>0</v>
      </c>
      <c r="R8" s="99">
        <f>RES_hhdet_tesh!R8/RES_summary!R$19</f>
        <v>0</v>
      </c>
      <c r="S8" s="99">
        <f>RES_hhdet_tesh!S8/RES_summary!S$19</f>
        <v>0</v>
      </c>
      <c r="T8" s="99">
        <f>RES_hhdet_tesh!T8/RES_summary!T$19</f>
        <v>0</v>
      </c>
      <c r="U8" s="99">
        <f>RES_hhdet_tesh!U8/RES_summary!U$19</f>
        <v>0</v>
      </c>
      <c r="V8" s="99">
        <f>RES_hhdet_tesh!V8/RES_summary!V$19</f>
        <v>0</v>
      </c>
      <c r="W8" s="99">
        <f>RES_hhdet_tesh!W8/RES_summary!W$19</f>
        <v>0</v>
      </c>
      <c r="X8" s="99">
        <f>RES_hhdet_tesh!X8/RES_summary!X$19</f>
        <v>0</v>
      </c>
      <c r="Y8" s="99">
        <f>RES_hhdet_tesh!Y8/RES_summary!Y$19</f>
        <v>0</v>
      </c>
      <c r="DA8" s="63" t="s">
        <v>2921</v>
      </c>
    </row>
    <row r="9" spans="1:105" ht="12" customHeight="1" x14ac:dyDescent="0.25">
      <c r="A9" s="121" t="s">
        <v>55</v>
      </c>
      <c r="B9" s="123">
        <v>0</v>
      </c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X9" s="123">
        <v>0</v>
      </c>
      <c r="Y9" s="123">
        <v>0</v>
      </c>
      <c r="DA9" s="130" t="s">
        <v>2922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X10" s="99">
        <v>0</v>
      </c>
      <c r="Y10" s="99">
        <v>0</v>
      </c>
      <c r="DA10" s="63" t="s">
        <v>2923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X11" s="99">
        <v>0</v>
      </c>
      <c r="Y11" s="99">
        <v>0</v>
      </c>
      <c r="DA11" s="63" t="s">
        <v>2924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2925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2926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2927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0</v>
      </c>
      <c r="Y15" s="102">
        <v>0</v>
      </c>
      <c r="DA15" s="131" t="s">
        <v>2928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2929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2930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2931</v>
      </c>
    </row>
    <row r="19" spans="1:105" ht="12" customHeight="1" x14ac:dyDescent="0.25">
      <c r="A19" s="121" t="s">
        <v>54</v>
      </c>
      <c r="B19" s="123">
        <v>0</v>
      </c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X19" s="123">
        <v>0</v>
      </c>
      <c r="Y19" s="123">
        <v>0</v>
      </c>
      <c r="DA19" s="130" t="s">
        <v>2932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2933</v>
      </c>
    </row>
    <row r="21" spans="1:105" ht="12" customHeight="1" x14ac:dyDescent="0.25">
      <c r="A21" s="97" t="s">
        <v>50</v>
      </c>
      <c r="B21" s="99">
        <v>0</v>
      </c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X21" s="99">
        <v>0</v>
      </c>
      <c r="Y21" s="99">
        <v>0</v>
      </c>
      <c r="DA21" s="63" t="s">
        <v>2934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DA22" s="60" t="s">
        <v>2935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59.2778522504845</v>
      </c>
      <c r="C24" s="118">
        <f t="shared" si="7"/>
        <v>57.029380780465708</v>
      </c>
      <c r="D24" s="118">
        <f t="shared" si="7"/>
        <v>57.656564062662021</v>
      </c>
      <c r="E24" s="118">
        <f t="shared" si="7"/>
        <v>63.591366855314241</v>
      </c>
      <c r="F24" s="118">
        <f t="shared" si="7"/>
        <v>62.294401348897942</v>
      </c>
      <c r="G24" s="118">
        <f t="shared" si="7"/>
        <v>63.766027027620289</v>
      </c>
      <c r="H24" s="118">
        <f t="shared" si="7"/>
        <v>60.862138643646304</v>
      </c>
      <c r="I24" s="118">
        <f t="shared" si="7"/>
        <v>70.20251737584752</v>
      </c>
      <c r="J24" s="118">
        <f t="shared" si="7"/>
        <v>70.681692048576039</v>
      </c>
      <c r="K24" s="118">
        <f t="shared" si="7"/>
        <v>71.407900898026369</v>
      </c>
      <c r="L24" s="118">
        <f t="shared" si="7"/>
        <v>70.68631882914579</v>
      </c>
      <c r="M24" s="118">
        <f t="shared" si="7"/>
        <v>68.51331455143233</v>
      </c>
      <c r="N24" s="118">
        <f t="shared" si="7"/>
        <v>72.49929927384477</v>
      </c>
      <c r="O24" s="118">
        <f t="shared" si="7"/>
        <v>63.645178047798694</v>
      </c>
      <c r="P24" s="118">
        <f t="shared" si="7"/>
        <v>60.938783706612838</v>
      </c>
      <c r="Q24" s="118">
        <f t="shared" si="7"/>
        <v>67.606944847873422</v>
      </c>
      <c r="R24" s="118">
        <f t="shared" ref="R24:V24" si="8">R25+R28+R30+R39</f>
        <v>75.046187006245347</v>
      </c>
      <c r="S24" s="118">
        <f t="shared" si="8"/>
        <v>73.804143066678236</v>
      </c>
      <c r="T24" s="118">
        <f t="shared" si="8"/>
        <v>72.70312251002629</v>
      </c>
      <c r="U24" s="118">
        <f t="shared" si="8"/>
        <v>72.0501170447356</v>
      </c>
      <c r="V24" s="118">
        <f t="shared" si="8"/>
        <v>67.375063868889015</v>
      </c>
      <c r="W24" s="118">
        <f t="shared" ref="W24:Y24" si="9">W25+W28+W30+W39</f>
        <v>66.752103334871975</v>
      </c>
      <c r="X24" s="118">
        <f t="shared" si="9"/>
        <v>67.617691865596342</v>
      </c>
      <c r="Y24" s="118">
        <f t="shared" si="9"/>
        <v>68.41686041986533</v>
      </c>
      <c r="DA24" s="129" t="s">
        <v>2936</v>
      </c>
    </row>
    <row r="25" spans="1:105" ht="12.95" customHeight="1" x14ac:dyDescent="0.25">
      <c r="A25" s="121" t="s">
        <v>57</v>
      </c>
      <c r="B25" s="123">
        <f t="shared" ref="B25:Q25" si="10">SUM(B26:B27)</f>
        <v>23.70924618949309</v>
      </c>
      <c r="C25" s="123">
        <f t="shared" si="10"/>
        <v>23.79862707678846</v>
      </c>
      <c r="D25" s="123">
        <f t="shared" si="10"/>
        <v>23.848015740893167</v>
      </c>
      <c r="E25" s="123">
        <f t="shared" si="10"/>
        <v>25.67614110972746</v>
      </c>
      <c r="F25" s="123">
        <f t="shared" si="10"/>
        <v>24.277458942756997</v>
      </c>
      <c r="G25" s="123">
        <f t="shared" si="10"/>
        <v>23.413483303020758</v>
      </c>
      <c r="H25" s="123">
        <f t="shared" si="10"/>
        <v>15.201466548667238</v>
      </c>
      <c r="I25" s="123">
        <f t="shared" si="10"/>
        <v>16.149717113056361</v>
      </c>
      <c r="J25" s="123">
        <f t="shared" si="10"/>
        <v>15.064401012248156</v>
      </c>
      <c r="K25" s="123">
        <f t="shared" si="10"/>
        <v>16.723843128357892</v>
      </c>
      <c r="L25" s="123">
        <f t="shared" si="10"/>
        <v>14.310708188072576</v>
      </c>
      <c r="M25" s="123">
        <f t="shared" si="10"/>
        <v>16.290074246424094</v>
      </c>
      <c r="N25" s="123">
        <f t="shared" si="10"/>
        <v>15.408844414076913</v>
      </c>
      <c r="O25" s="123">
        <f t="shared" si="10"/>
        <v>12.730375974274688</v>
      </c>
      <c r="P25" s="123">
        <f t="shared" si="10"/>
        <v>11.518796421616846</v>
      </c>
      <c r="Q25" s="123">
        <f t="shared" si="10"/>
        <v>14.163337316274637</v>
      </c>
      <c r="R25" s="123">
        <f t="shared" ref="R25:V25" si="11">SUM(R26:R27)</f>
        <v>16.186962860265684</v>
      </c>
      <c r="S25" s="123">
        <f t="shared" si="11"/>
        <v>15.816721612648541</v>
      </c>
      <c r="T25" s="123">
        <f t="shared" si="11"/>
        <v>13.799704925687745</v>
      </c>
      <c r="U25" s="123">
        <f t="shared" si="11"/>
        <v>17.504164290589436</v>
      </c>
      <c r="V25" s="123">
        <f t="shared" si="11"/>
        <v>17.707396769655414</v>
      </c>
      <c r="W25" s="123">
        <f t="shared" ref="W25:Y25" si="12">SUM(W26:W27)</f>
        <v>17.521028196574207</v>
      </c>
      <c r="X25" s="123">
        <f t="shared" si="12"/>
        <v>18.149048579381585</v>
      </c>
      <c r="Y25" s="123">
        <f t="shared" si="12"/>
        <v>15.534289504942501</v>
      </c>
      <c r="DA25" s="130" t="s">
        <v>2937</v>
      </c>
    </row>
    <row r="26" spans="1:105" ht="12" customHeight="1" x14ac:dyDescent="0.25">
      <c r="A26" s="97" t="s">
        <v>74</v>
      </c>
      <c r="B26" s="99">
        <v>23.502320339817281</v>
      </c>
      <c r="C26" s="99">
        <v>23.553930123542116</v>
      </c>
      <c r="D26" s="99">
        <v>23.583906933772262</v>
      </c>
      <c r="E26" s="99">
        <v>25.407663856248874</v>
      </c>
      <c r="F26" s="99">
        <v>24.001864609851705</v>
      </c>
      <c r="G26" s="99">
        <v>23.152368046922462</v>
      </c>
      <c r="H26" s="99">
        <v>15.049022404309795</v>
      </c>
      <c r="I26" s="99">
        <v>16.005111965124946</v>
      </c>
      <c r="J26" s="99">
        <v>14.938438482161548</v>
      </c>
      <c r="K26" s="99">
        <v>16.576638933279799</v>
      </c>
      <c r="L26" s="99">
        <v>14.189995037202314</v>
      </c>
      <c r="M26" s="99">
        <v>16.133449499098784</v>
      </c>
      <c r="N26" s="99">
        <v>15.293861915553043</v>
      </c>
      <c r="O26" s="99">
        <v>12.619680390360704</v>
      </c>
      <c r="P26" s="99">
        <v>11.391006683558009</v>
      </c>
      <c r="Q26" s="99">
        <v>14.021284521547127</v>
      </c>
      <c r="R26" s="99">
        <v>16.025575397432522</v>
      </c>
      <c r="S26" s="99">
        <v>15.641718518536912</v>
      </c>
      <c r="T26" s="99">
        <v>13.663340799113767</v>
      </c>
      <c r="U26" s="99">
        <v>17.331707907870246</v>
      </c>
      <c r="V26" s="99">
        <v>17.533282697723369</v>
      </c>
      <c r="W26" s="99">
        <v>17.348916349619945</v>
      </c>
      <c r="X26" s="99">
        <v>17.970768244125942</v>
      </c>
      <c r="Y26" s="99">
        <v>15.381543109853334</v>
      </c>
      <c r="DA26" s="63" t="s">
        <v>2938</v>
      </c>
    </row>
    <row r="27" spans="1:105" ht="12" customHeight="1" x14ac:dyDescent="0.25">
      <c r="A27" s="97" t="s">
        <v>53</v>
      </c>
      <c r="B27" s="99">
        <v>0.2069258496758081</v>
      </c>
      <c r="C27" s="99">
        <v>0.24469695324634355</v>
      </c>
      <c r="D27" s="99">
        <v>0.26410880712090451</v>
      </c>
      <c r="E27" s="99">
        <v>0.26847725347858792</v>
      </c>
      <c r="F27" s="99">
        <v>0.27559433290529411</v>
      </c>
      <c r="G27" s="99">
        <v>0.26111525609829556</v>
      </c>
      <c r="H27" s="99">
        <v>0.1524441443574433</v>
      </c>
      <c r="I27" s="99">
        <v>0.14460514793141346</v>
      </c>
      <c r="J27" s="99">
        <v>0.1259625300866079</v>
      </c>
      <c r="K27" s="99">
        <v>0.14720419507809138</v>
      </c>
      <c r="L27" s="99">
        <v>0.12071315087026308</v>
      </c>
      <c r="M27" s="99">
        <v>0.15662474732530982</v>
      </c>
      <c r="N27" s="99">
        <v>0.11498249852387001</v>
      </c>
      <c r="O27" s="99">
        <v>0.11069558391398428</v>
      </c>
      <c r="P27" s="99">
        <v>0.12778973805883673</v>
      </c>
      <c r="Q27" s="99">
        <v>0.14205279472751076</v>
      </c>
      <c r="R27" s="99">
        <v>0.16138746283316152</v>
      </c>
      <c r="S27" s="99">
        <v>0.17500309411162895</v>
      </c>
      <c r="T27" s="99">
        <v>0.13636412657397851</v>
      </c>
      <c r="U27" s="99">
        <v>0.17245638271919075</v>
      </c>
      <c r="V27" s="99">
        <v>0.17411407193204426</v>
      </c>
      <c r="W27" s="99">
        <v>0.17211184695426415</v>
      </c>
      <c r="X27" s="99">
        <v>0.17828033525564252</v>
      </c>
      <c r="Y27" s="99">
        <v>0.15274639508916743</v>
      </c>
      <c r="DA27" s="63" t="s">
        <v>2939</v>
      </c>
    </row>
    <row r="28" spans="1:105" ht="12.95" customHeight="1" x14ac:dyDescent="0.25">
      <c r="A28" s="121" t="s">
        <v>92</v>
      </c>
      <c r="B28" s="123">
        <f t="shared" ref="B28:Y28" si="13">B29</f>
        <v>16.147592531241028</v>
      </c>
      <c r="C28" s="123">
        <f t="shared" si="13"/>
        <v>14.47306746988988</v>
      </c>
      <c r="D28" s="123">
        <f t="shared" si="13"/>
        <v>13.99801326643813</v>
      </c>
      <c r="E28" s="123">
        <f t="shared" si="13"/>
        <v>17.116082966933991</v>
      </c>
      <c r="F28" s="123">
        <f t="shared" si="13"/>
        <v>16.32764691885372</v>
      </c>
      <c r="G28" s="123">
        <f t="shared" si="13"/>
        <v>17.566980809610705</v>
      </c>
      <c r="H28" s="123">
        <f t="shared" si="13"/>
        <v>23.295326142789232</v>
      </c>
      <c r="I28" s="123">
        <f t="shared" si="13"/>
        <v>29.650463711780361</v>
      </c>
      <c r="J28" s="123">
        <f t="shared" si="13"/>
        <v>32.391801672432045</v>
      </c>
      <c r="K28" s="123">
        <f t="shared" si="13"/>
        <v>31.559814673015556</v>
      </c>
      <c r="L28" s="123">
        <f t="shared" si="13"/>
        <v>33.650773685328744</v>
      </c>
      <c r="M28" s="123">
        <f t="shared" si="13"/>
        <v>29.317568874205964</v>
      </c>
      <c r="N28" s="123">
        <f t="shared" si="13"/>
        <v>35.886558961337762</v>
      </c>
      <c r="O28" s="123">
        <f t="shared" si="13"/>
        <v>30.994209878414182</v>
      </c>
      <c r="P28" s="123">
        <f t="shared" si="13"/>
        <v>29.383578085185736</v>
      </c>
      <c r="Q28" s="123">
        <f t="shared" si="13"/>
        <v>33.080945872920132</v>
      </c>
      <c r="R28" s="123">
        <f t="shared" si="13"/>
        <v>37.922743959798204</v>
      </c>
      <c r="S28" s="123">
        <f t="shared" si="13"/>
        <v>36.008640388941444</v>
      </c>
      <c r="T28" s="123">
        <f t="shared" si="13"/>
        <v>37.623612310834865</v>
      </c>
      <c r="U28" s="123">
        <f t="shared" si="13"/>
        <v>33.04322972817026</v>
      </c>
      <c r="V28" s="123">
        <f t="shared" si="13"/>
        <v>27.96905093041924</v>
      </c>
      <c r="W28" s="123">
        <f t="shared" si="13"/>
        <v>27.683221914356</v>
      </c>
      <c r="X28" s="123">
        <f t="shared" si="13"/>
        <v>28.964233317301236</v>
      </c>
      <c r="Y28" s="123">
        <f t="shared" si="13"/>
        <v>33.757472232988647</v>
      </c>
      <c r="DA28" s="130" t="s">
        <v>2940</v>
      </c>
    </row>
    <row r="29" spans="1:105" ht="12" customHeight="1" x14ac:dyDescent="0.25">
      <c r="A29" s="97" t="s">
        <v>53</v>
      </c>
      <c r="B29" s="99">
        <f>RES_hhdet_tesh!B29/RES_summary!B$19</f>
        <v>16.147592531241028</v>
      </c>
      <c r="C29" s="99">
        <f>RES_hhdet_tesh!C29/RES_summary!C$19</f>
        <v>14.47306746988988</v>
      </c>
      <c r="D29" s="99">
        <f>RES_hhdet_tesh!D29/RES_summary!D$19</f>
        <v>13.99801326643813</v>
      </c>
      <c r="E29" s="99">
        <f>RES_hhdet_tesh!E29/RES_summary!E$19</f>
        <v>17.116082966933991</v>
      </c>
      <c r="F29" s="99">
        <f>RES_hhdet_tesh!F29/RES_summary!F$19</f>
        <v>16.32764691885372</v>
      </c>
      <c r="G29" s="99">
        <f>RES_hhdet_tesh!G29/RES_summary!G$19</f>
        <v>17.566980809610705</v>
      </c>
      <c r="H29" s="99">
        <f>RES_hhdet_tesh!H29/RES_summary!H$19</f>
        <v>23.295326142789232</v>
      </c>
      <c r="I29" s="99">
        <f>RES_hhdet_tesh!I29/RES_summary!I$19</f>
        <v>29.650463711780361</v>
      </c>
      <c r="J29" s="99">
        <f>RES_hhdet_tesh!J29/RES_summary!J$19</f>
        <v>32.391801672432045</v>
      </c>
      <c r="K29" s="99">
        <f>RES_hhdet_tesh!K29/RES_summary!K$19</f>
        <v>31.559814673015556</v>
      </c>
      <c r="L29" s="99">
        <f>RES_hhdet_tesh!L29/RES_summary!L$19</f>
        <v>33.650773685328744</v>
      </c>
      <c r="M29" s="99">
        <f>RES_hhdet_tesh!M29/RES_summary!M$19</f>
        <v>29.317568874205964</v>
      </c>
      <c r="N29" s="99">
        <f>RES_hhdet_tesh!N29/RES_summary!N$19</f>
        <v>35.886558961337762</v>
      </c>
      <c r="O29" s="99">
        <f>RES_hhdet_tesh!O29/RES_summary!O$19</f>
        <v>30.994209878414182</v>
      </c>
      <c r="P29" s="99">
        <f>RES_hhdet_tesh!P29/RES_summary!P$19</f>
        <v>29.383578085185736</v>
      </c>
      <c r="Q29" s="99">
        <f>RES_hhdet_tesh!Q29/RES_summary!Q$19</f>
        <v>33.080945872920132</v>
      </c>
      <c r="R29" s="99">
        <f>RES_hhdet_tesh!R29/RES_summary!R$19</f>
        <v>37.922743959798204</v>
      </c>
      <c r="S29" s="99">
        <f>RES_hhdet_tesh!S29/RES_summary!S$19</f>
        <v>36.008640388941444</v>
      </c>
      <c r="T29" s="99">
        <f>RES_hhdet_tesh!T29/RES_summary!T$19</f>
        <v>37.623612310834865</v>
      </c>
      <c r="U29" s="99">
        <f>RES_hhdet_tesh!U29/RES_summary!U$19</f>
        <v>33.04322972817026</v>
      </c>
      <c r="V29" s="99">
        <f>RES_hhdet_tesh!V29/RES_summary!V$19</f>
        <v>27.96905093041924</v>
      </c>
      <c r="W29" s="99">
        <f>RES_hhdet_tesh!W29/RES_summary!W$19</f>
        <v>27.683221914356</v>
      </c>
      <c r="X29" s="99">
        <f>RES_hhdet_tesh!X29/RES_summary!X$19</f>
        <v>28.964233317301236</v>
      </c>
      <c r="Y29" s="99">
        <f>RES_hhdet_tesh!Y29/RES_summary!Y$19</f>
        <v>33.757472232988647</v>
      </c>
      <c r="DA29" s="63" t="s">
        <v>2941</v>
      </c>
    </row>
    <row r="30" spans="1:105" ht="12" customHeight="1" x14ac:dyDescent="0.25">
      <c r="A30" s="121" t="s">
        <v>55</v>
      </c>
      <c r="B30" s="123">
        <v>14.590775610358593</v>
      </c>
      <c r="C30" s="123">
        <v>13.64935846729607</v>
      </c>
      <c r="D30" s="123">
        <v>14.644149628709727</v>
      </c>
      <c r="E30" s="123">
        <v>15.582923021612627</v>
      </c>
      <c r="F30" s="123">
        <v>16.321032274042171</v>
      </c>
      <c r="G30" s="123">
        <v>17.62848834244577</v>
      </c>
      <c r="H30" s="123">
        <v>17.631250656148403</v>
      </c>
      <c r="I30" s="123">
        <v>19.813596434079791</v>
      </c>
      <c r="J30" s="123">
        <v>19.048527452783546</v>
      </c>
      <c r="K30" s="123">
        <v>18.944380149026404</v>
      </c>
      <c r="L30" s="123">
        <v>18.696070880007362</v>
      </c>
      <c r="M30" s="123">
        <v>18.651767525224479</v>
      </c>
      <c r="N30" s="123">
        <v>17.501847896831578</v>
      </c>
      <c r="O30" s="123">
        <v>16.091907422449736</v>
      </c>
      <c r="P30" s="123">
        <v>15.876624121747533</v>
      </c>
      <c r="Q30" s="123">
        <v>16.367055557395883</v>
      </c>
      <c r="R30" s="123">
        <v>16.954574303844549</v>
      </c>
      <c r="S30" s="123">
        <v>17.771559365292845</v>
      </c>
      <c r="T30" s="123">
        <v>17.319082494427775</v>
      </c>
      <c r="U30" s="123">
        <v>16.957506234642434</v>
      </c>
      <c r="V30" s="123">
        <v>17.047402714233701</v>
      </c>
      <c r="W30" s="123">
        <v>17.009718310378769</v>
      </c>
      <c r="X30" s="123">
        <v>16.33334997049495</v>
      </c>
      <c r="Y30" s="123">
        <v>15.450142302540694</v>
      </c>
      <c r="DA30" s="130" t="s">
        <v>2942</v>
      </c>
    </row>
    <row r="31" spans="1:105" ht="12" customHeight="1" x14ac:dyDescent="0.25">
      <c r="A31" s="97" t="s">
        <v>141</v>
      </c>
      <c r="B31" s="99">
        <v>14.339732807969991</v>
      </c>
      <c r="C31" s="99">
        <v>14.003344218139857</v>
      </c>
      <c r="D31" s="99">
        <v>14.942135629809668</v>
      </c>
      <c r="E31" s="99">
        <v>15.774361848709638</v>
      </c>
      <c r="F31" s="99">
        <v>16.178465702720136</v>
      </c>
      <c r="G31" s="99">
        <v>17.664622171464448</v>
      </c>
      <c r="H31" s="99">
        <v>17.946044330013759</v>
      </c>
      <c r="I31" s="99">
        <v>18.542754782643076</v>
      </c>
      <c r="J31" s="99">
        <v>19.104125944662698</v>
      </c>
      <c r="K31" s="99">
        <v>19.104412566313499</v>
      </c>
      <c r="L31" s="99">
        <v>18.556765442068517</v>
      </c>
      <c r="M31" s="99">
        <v>17.82042649577545</v>
      </c>
      <c r="N31" s="99">
        <v>16.733033269471697</v>
      </c>
      <c r="O31" s="99">
        <v>17.562706397761772</v>
      </c>
      <c r="P31" s="99">
        <v>18.126201879492921</v>
      </c>
      <c r="Q31" s="99">
        <v>17.824888201128658</v>
      </c>
      <c r="R31" s="99">
        <v>17.939228476882885</v>
      </c>
      <c r="S31" s="99">
        <v>18.248218195175568</v>
      </c>
      <c r="T31" s="99">
        <v>18.02766147139679</v>
      </c>
      <c r="U31" s="99">
        <v>17.475544520778165</v>
      </c>
      <c r="V31" s="99">
        <v>15.842349531105507</v>
      </c>
      <c r="W31" s="99">
        <v>18.055144724891228</v>
      </c>
      <c r="X31" s="99">
        <v>17.950518259122024</v>
      </c>
      <c r="Y31" s="99">
        <v>16.318608691799241</v>
      </c>
      <c r="DA31" s="63" t="s">
        <v>2943</v>
      </c>
    </row>
    <row r="32" spans="1:105" ht="12" customHeight="1" x14ac:dyDescent="0.25">
      <c r="A32" s="97" t="s">
        <v>140</v>
      </c>
      <c r="B32" s="99">
        <v>14.339732807969989</v>
      </c>
      <c r="C32" s="99">
        <v>14.006214418357754</v>
      </c>
      <c r="D32" s="99">
        <v>14.94186565823342</v>
      </c>
      <c r="E32" s="99">
        <v>15.772377581857112</v>
      </c>
      <c r="F32" s="99">
        <v>16.174057390727139</v>
      </c>
      <c r="G32" s="99">
        <v>17.658217124737995</v>
      </c>
      <c r="H32" s="99">
        <v>17.953208040337348</v>
      </c>
      <c r="I32" s="99">
        <v>18.566669819827272</v>
      </c>
      <c r="J32" s="99">
        <v>19.128059101661904</v>
      </c>
      <c r="K32" s="99">
        <v>19.120277731579563</v>
      </c>
      <c r="L32" s="99">
        <v>18.567493459016749</v>
      </c>
      <c r="M32" s="99">
        <v>17.833259395485637</v>
      </c>
      <c r="N32" s="99">
        <v>16.74643995054258</v>
      </c>
      <c r="O32" s="99">
        <v>17.734038041858479</v>
      </c>
      <c r="P32" s="99">
        <v>18.364329425898291</v>
      </c>
      <c r="Q32" s="99">
        <v>17.875342292459457</v>
      </c>
      <c r="R32" s="99">
        <v>17.894616046689716</v>
      </c>
      <c r="S32" s="99">
        <v>18.130843886365536</v>
      </c>
      <c r="T32" s="99">
        <v>17.791805060498881</v>
      </c>
      <c r="U32" s="99">
        <v>17.107910055227151</v>
      </c>
      <c r="V32" s="99">
        <v>15.61739338677558</v>
      </c>
      <c r="W32" s="99">
        <v>17.971779206618677</v>
      </c>
      <c r="X32" s="99">
        <v>17.931682108969412</v>
      </c>
      <c r="Y32" s="99">
        <v>16.311735749005262</v>
      </c>
      <c r="DA32" s="63" t="s">
        <v>2944</v>
      </c>
    </row>
    <row r="33" spans="1:105" ht="12" customHeight="1" x14ac:dyDescent="0.25">
      <c r="A33" s="100" t="s">
        <v>50</v>
      </c>
      <c r="B33" s="102">
        <v>2.0184672086363715</v>
      </c>
      <c r="C33" s="102">
        <v>1.9076928351566798</v>
      </c>
      <c r="D33" s="102">
        <v>3.5297181555392987</v>
      </c>
      <c r="E33" s="102">
        <v>4.5288820326842822</v>
      </c>
      <c r="F33" s="102">
        <v>4.041624780476873</v>
      </c>
      <c r="G33" s="102">
        <v>5.0815440789847921</v>
      </c>
      <c r="H33" s="102">
        <v>4.5907898300801238</v>
      </c>
      <c r="I33" s="102">
        <v>3.7630241899800225</v>
      </c>
      <c r="J33" s="102">
        <v>3.9130196811220292</v>
      </c>
      <c r="K33" s="102">
        <v>3.9037733216441799</v>
      </c>
      <c r="L33" s="102">
        <v>3.2834455607874555</v>
      </c>
      <c r="M33" s="102">
        <v>3.1227221795536058</v>
      </c>
      <c r="N33" s="102">
        <v>1.9550348630779908</v>
      </c>
      <c r="O33" s="102">
        <v>1.3911796524276649</v>
      </c>
      <c r="P33" s="102">
        <v>1.4707344533977416</v>
      </c>
      <c r="Q33" s="102">
        <v>4.3107571679272576</v>
      </c>
      <c r="R33" s="102">
        <v>5.1182451860256934</v>
      </c>
      <c r="S33" s="102">
        <v>6.3290862868387379</v>
      </c>
      <c r="T33" s="102">
        <v>4.1708744765190486</v>
      </c>
      <c r="U33" s="102">
        <v>1.4180689828474309</v>
      </c>
      <c r="V33" s="102">
        <v>0.56573478166447022</v>
      </c>
      <c r="W33" s="102">
        <v>1.4633017337027883</v>
      </c>
      <c r="X33" s="102">
        <v>1.3322789309625409</v>
      </c>
      <c r="Y33" s="102">
        <v>0.69406394392084081</v>
      </c>
      <c r="DA33" s="131" t="s">
        <v>2945</v>
      </c>
    </row>
    <row r="34" spans="1:105" ht="12" customHeight="1" x14ac:dyDescent="0.25">
      <c r="A34" s="103" t="s">
        <v>52</v>
      </c>
      <c r="B34" s="105">
        <v>12.32126559933362</v>
      </c>
      <c r="C34" s="105">
        <v>12.098521583201075</v>
      </c>
      <c r="D34" s="105">
        <v>11.412147502694118</v>
      </c>
      <c r="E34" s="105">
        <v>11.243495549172831</v>
      </c>
      <c r="F34" s="105">
        <v>12.132432610250268</v>
      </c>
      <c r="G34" s="105">
        <v>12.576673045753202</v>
      </c>
      <c r="H34" s="105">
        <v>13.362418210257225</v>
      </c>
      <c r="I34" s="105">
        <v>14.803645629847249</v>
      </c>
      <c r="J34" s="105">
        <v>15.215039420539878</v>
      </c>
      <c r="K34" s="105">
        <v>15.216504409935386</v>
      </c>
      <c r="L34" s="105">
        <v>15.284047898229291</v>
      </c>
      <c r="M34" s="105">
        <v>14.710537215932034</v>
      </c>
      <c r="N34" s="105">
        <v>14.791405087464584</v>
      </c>
      <c r="O34" s="105">
        <v>16.342858389430813</v>
      </c>
      <c r="P34" s="105">
        <v>16.893594972500551</v>
      </c>
      <c r="Q34" s="105">
        <v>13.564585124532197</v>
      </c>
      <c r="R34" s="105">
        <v>12.776370860664018</v>
      </c>
      <c r="S34" s="105">
        <v>11.801757599526796</v>
      </c>
      <c r="T34" s="105">
        <v>13.620930583979829</v>
      </c>
      <c r="U34" s="105">
        <v>15.689841072379716</v>
      </c>
      <c r="V34" s="105">
        <v>15.051658605111109</v>
      </c>
      <c r="W34" s="105">
        <v>16.508477472915896</v>
      </c>
      <c r="X34" s="105">
        <v>16.59940317800687</v>
      </c>
      <c r="Y34" s="105">
        <v>15.617671805084422</v>
      </c>
      <c r="DA34" s="132" t="s">
        <v>2946</v>
      </c>
    </row>
    <row r="35" spans="1:105" ht="12" customHeight="1" x14ac:dyDescent="0.25">
      <c r="A35" s="106" t="s">
        <v>122</v>
      </c>
      <c r="B35" s="102">
        <v>14.610902243118256</v>
      </c>
      <c r="C35" s="102">
        <v>13.622044068673526</v>
      </c>
      <c r="D35" s="102">
        <v>14.624722047313259</v>
      </c>
      <c r="E35" s="102">
        <v>15.575809104750016</v>
      </c>
      <c r="F35" s="102">
        <v>16.339847076149518</v>
      </c>
      <c r="G35" s="102">
        <v>17.642308674597547</v>
      </c>
      <c r="H35" s="102">
        <v>17.63422739518148</v>
      </c>
      <c r="I35" s="102">
        <v>19.893299743904929</v>
      </c>
      <c r="J35" s="102">
        <v>19.083999897376682</v>
      </c>
      <c r="K35" s="102">
        <v>18.955558492622277</v>
      </c>
      <c r="L35" s="102">
        <v>18.75096219633993</v>
      </c>
      <c r="M35" s="102">
        <v>18.765834174856984</v>
      </c>
      <c r="N35" s="102">
        <v>17.622975386085713</v>
      </c>
      <c r="O35" s="102">
        <v>16.189975622214632</v>
      </c>
      <c r="P35" s="102">
        <v>16.180053892855629</v>
      </c>
      <c r="Q35" s="102">
        <v>16.402051575086976</v>
      </c>
      <c r="R35" s="102">
        <v>16.886307801980674</v>
      </c>
      <c r="S35" s="102">
        <v>17.664612379459616</v>
      </c>
      <c r="T35" s="102">
        <v>17.13628623906164</v>
      </c>
      <c r="U35" s="102">
        <v>16.772437104551802</v>
      </c>
      <c r="V35" s="102">
        <v>16.993181246542491</v>
      </c>
      <c r="W35" s="102">
        <v>17.034555456404764</v>
      </c>
      <c r="X35" s="102">
        <v>16.373167629982028</v>
      </c>
      <c r="Y35" s="102">
        <v>15.575406588647827</v>
      </c>
      <c r="DA35" s="131" t="s">
        <v>2947</v>
      </c>
    </row>
    <row r="36" spans="1:105" ht="12" customHeight="1" x14ac:dyDescent="0.25">
      <c r="A36" s="107" t="s">
        <v>121</v>
      </c>
      <c r="B36" s="105">
        <v>14.61090224311824</v>
      </c>
      <c r="C36" s="105">
        <v>13.621519489908279</v>
      </c>
      <c r="D36" s="105">
        <v>14.622950563100337</v>
      </c>
      <c r="E36" s="105">
        <v>15.57052483225816</v>
      </c>
      <c r="F36" s="105">
        <v>16.329336517265009</v>
      </c>
      <c r="G36" s="105">
        <v>17.626552093542699</v>
      </c>
      <c r="H36" s="105">
        <v>17.615421919166639</v>
      </c>
      <c r="I36" s="105">
        <v>19.871989991295369</v>
      </c>
      <c r="J36" s="105">
        <v>19.046026691454891</v>
      </c>
      <c r="K36" s="105">
        <v>18.937827165722009</v>
      </c>
      <c r="L36" s="105">
        <v>18.701590311152454</v>
      </c>
      <c r="M36" s="105">
        <v>18.684425964516702</v>
      </c>
      <c r="N36" s="105">
        <v>17.533057510257528</v>
      </c>
      <c r="O36" s="105">
        <v>16.027537373998225</v>
      </c>
      <c r="P36" s="105">
        <v>15.771151536914793</v>
      </c>
      <c r="Q36" s="105">
        <v>16.302567715628822</v>
      </c>
      <c r="R36" s="105">
        <v>16.913693335449821</v>
      </c>
      <c r="S36" s="105">
        <v>17.754400548498658</v>
      </c>
      <c r="T36" s="105">
        <v>17.296047129849828</v>
      </c>
      <c r="U36" s="105">
        <v>16.94377187754727</v>
      </c>
      <c r="V36" s="105">
        <v>17.096403631354953</v>
      </c>
      <c r="W36" s="105">
        <v>16.961957095430957</v>
      </c>
      <c r="X36" s="105">
        <v>16.256592054322738</v>
      </c>
      <c r="Y36" s="105">
        <v>15.403956364761976</v>
      </c>
      <c r="DA36" s="132" t="s">
        <v>2948</v>
      </c>
    </row>
    <row r="37" spans="1:105" ht="12" customHeight="1" x14ac:dyDescent="0.25">
      <c r="A37" s="108" t="s">
        <v>53</v>
      </c>
      <c r="B37" s="99">
        <v>2.1029818837047407</v>
      </c>
      <c r="C37" s="99">
        <v>1.7830574543146589</v>
      </c>
      <c r="D37" s="99">
        <v>2.8419306150574974</v>
      </c>
      <c r="E37" s="99">
        <v>3.8149156171456968</v>
      </c>
      <c r="F37" s="99">
        <v>3.8258963974171665</v>
      </c>
      <c r="G37" s="99">
        <v>4.9852458296828939</v>
      </c>
      <c r="H37" s="99">
        <v>4.5172033857660958</v>
      </c>
      <c r="I37" s="99">
        <v>4.22780093000297</v>
      </c>
      <c r="J37" s="99">
        <v>3.8955483799122899</v>
      </c>
      <c r="K37" s="99">
        <v>3.8779402027253753</v>
      </c>
      <c r="L37" s="99">
        <v>3.4097616822137535</v>
      </c>
      <c r="M37" s="99">
        <v>3.4625008662307097</v>
      </c>
      <c r="N37" s="99">
        <v>2.3574770986763998</v>
      </c>
      <c r="O37" s="99">
        <v>0.56767988963194682</v>
      </c>
      <c r="P37" s="99">
        <v>0.2489190906738796</v>
      </c>
      <c r="Q37" s="99">
        <v>0.70275064387832331</v>
      </c>
      <c r="R37" s="99">
        <v>1.0712378377180083</v>
      </c>
      <c r="S37" s="99">
        <v>1.8711790923024485</v>
      </c>
      <c r="T37" s="99">
        <v>1.4456905659151509</v>
      </c>
      <c r="U37" s="99">
        <v>1.1350759549881202</v>
      </c>
      <c r="V37" s="99">
        <v>1.4469017558039385</v>
      </c>
      <c r="W37" s="99">
        <v>1.0824397275735189</v>
      </c>
      <c r="X37" s="99">
        <v>0.83710605405725025</v>
      </c>
      <c r="Y37" s="99">
        <v>0.330310317502092</v>
      </c>
      <c r="DA37" s="63" t="s">
        <v>2949</v>
      </c>
    </row>
    <row r="38" spans="1:105" ht="12" customHeight="1" x14ac:dyDescent="0.25">
      <c r="A38" s="108" t="s">
        <v>52</v>
      </c>
      <c r="B38" s="99">
        <v>12.507920359413498</v>
      </c>
      <c r="C38" s="99">
        <v>11.83846203559362</v>
      </c>
      <c r="D38" s="99">
        <v>11.781019948042843</v>
      </c>
      <c r="E38" s="99">
        <v>11.755609215112463</v>
      </c>
      <c r="F38" s="99">
        <v>12.503440119847843</v>
      </c>
      <c r="G38" s="99">
        <v>12.641306263859807</v>
      </c>
      <c r="H38" s="99">
        <v>13.098218533400544</v>
      </c>
      <c r="I38" s="99">
        <v>15.644189061292396</v>
      </c>
      <c r="J38" s="99">
        <v>15.150478311542601</v>
      </c>
      <c r="K38" s="99">
        <v>15.059886962996632</v>
      </c>
      <c r="L38" s="99">
        <v>15.291828628938699</v>
      </c>
      <c r="M38" s="99">
        <v>15.221925098285991</v>
      </c>
      <c r="N38" s="99">
        <v>15.175580411581125</v>
      </c>
      <c r="O38" s="99">
        <v>15.459857484366278</v>
      </c>
      <c r="P38" s="99">
        <v>15.522232446240912</v>
      </c>
      <c r="Q38" s="99">
        <v>15.599817071750495</v>
      </c>
      <c r="R38" s="99">
        <v>15.842455497731812</v>
      </c>
      <c r="S38" s="99">
        <v>15.883221456196205</v>
      </c>
      <c r="T38" s="99">
        <v>15.85035656393468</v>
      </c>
      <c r="U38" s="99">
        <v>15.808695922559151</v>
      </c>
      <c r="V38" s="99">
        <v>15.649501875551012</v>
      </c>
      <c r="W38" s="99">
        <v>15.879517367857439</v>
      </c>
      <c r="X38" s="99">
        <v>15.419486000265485</v>
      </c>
      <c r="Y38" s="99">
        <v>15.073646047259881</v>
      </c>
      <c r="DA38" s="63" t="s">
        <v>2950</v>
      </c>
    </row>
    <row r="39" spans="1:105" ht="12" customHeight="1" x14ac:dyDescent="0.25">
      <c r="A39" s="121" t="s">
        <v>54</v>
      </c>
      <c r="B39" s="123">
        <v>4.830237919391795</v>
      </c>
      <c r="C39" s="123">
        <v>5.1083277664912998</v>
      </c>
      <c r="D39" s="123">
        <v>5.1663854266209972</v>
      </c>
      <c r="E39" s="123">
        <v>5.2162197570401556</v>
      </c>
      <c r="F39" s="123">
        <v>5.3682632132450534</v>
      </c>
      <c r="G39" s="123">
        <v>5.1570745725430509</v>
      </c>
      <c r="H39" s="123">
        <v>4.7340952960414322</v>
      </c>
      <c r="I39" s="123">
        <v>4.5887401169310014</v>
      </c>
      <c r="J39" s="123">
        <v>4.1769619111122926</v>
      </c>
      <c r="K39" s="123">
        <v>4.179862947626515</v>
      </c>
      <c r="L39" s="123">
        <v>4.0287660757371162</v>
      </c>
      <c r="M39" s="123">
        <v>4.2539039055777979</v>
      </c>
      <c r="N39" s="123">
        <v>3.7020480015985107</v>
      </c>
      <c r="O39" s="123">
        <v>3.828684772660087</v>
      </c>
      <c r="P39" s="123">
        <v>4.1597850780627228</v>
      </c>
      <c r="Q39" s="123">
        <v>3.9956061012827813</v>
      </c>
      <c r="R39" s="123">
        <v>3.9819058823369091</v>
      </c>
      <c r="S39" s="123">
        <v>4.2072216997954017</v>
      </c>
      <c r="T39" s="123">
        <v>3.9607227790759021</v>
      </c>
      <c r="U39" s="123">
        <v>4.5452167913334751</v>
      </c>
      <c r="V39" s="123">
        <v>4.6512134545806614</v>
      </c>
      <c r="W39" s="123">
        <v>4.5381349135629998</v>
      </c>
      <c r="X39" s="123">
        <v>4.1710599984185732</v>
      </c>
      <c r="Y39" s="123">
        <v>3.6749563793934961</v>
      </c>
      <c r="DA39" s="130" t="s">
        <v>2951</v>
      </c>
    </row>
    <row r="40" spans="1:105" ht="12" customHeight="1" x14ac:dyDescent="0.25">
      <c r="A40" s="97" t="s">
        <v>50</v>
      </c>
      <c r="B40" s="99">
        <v>4.9719357336714491</v>
      </c>
      <c r="C40" s="99">
        <v>5.0568611333502886</v>
      </c>
      <c r="D40" s="99">
        <v>5.0744841880647309</v>
      </c>
      <c r="E40" s="99">
        <v>5.2810500547766548</v>
      </c>
      <c r="F40" s="99">
        <v>5.3932885143435687</v>
      </c>
      <c r="G40" s="99">
        <v>5.174854071899337</v>
      </c>
      <c r="H40" s="99">
        <v>4.6473063335259086</v>
      </c>
      <c r="I40" s="99">
        <v>4.6854127907259082</v>
      </c>
      <c r="J40" s="99">
        <v>4.2175833636703066</v>
      </c>
      <c r="K40" s="99">
        <v>4.1411905681254888</v>
      </c>
      <c r="L40" s="99">
        <v>4.0240835937459751</v>
      </c>
      <c r="M40" s="99">
        <v>4.1099520303057</v>
      </c>
      <c r="N40" s="99">
        <v>3.8886042519804311</v>
      </c>
      <c r="O40" s="99">
        <v>3.9205595171563483</v>
      </c>
      <c r="P40" s="99">
        <v>3.9413991380715707</v>
      </c>
      <c r="Q40" s="99">
        <v>4.0201027986714069</v>
      </c>
      <c r="R40" s="99">
        <v>4.0452473785134826</v>
      </c>
      <c r="S40" s="99">
        <v>4.1149909905248423</v>
      </c>
      <c r="T40" s="99">
        <v>4.1995328276280937</v>
      </c>
      <c r="U40" s="99">
        <v>4.5498951563876302</v>
      </c>
      <c r="V40" s="99">
        <v>4.2318842611702072</v>
      </c>
      <c r="W40" s="99">
        <v>4.325956442568331</v>
      </c>
      <c r="X40" s="99">
        <v>3.997474750468256</v>
      </c>
      <c r="Y40" s="99">
        <v>3.8097612244448431</v>
      </c>
      <c r="DA40" s="63" t="s">
        <v>2952</v>
      </c>
    </row>
    <row r="41" spans="1:105" ht="12" customHeight="1" x14ac:dyDescent="0.25">
      <c r="A41" s="109" t="s">
        <v>120</v>
      </c>
      <c r="B41" s="110">
        <v>4.4738501340579111</v>
      </c>
      <c r="C41" s="110">
        <v>5.22289831360027</v>
      </c>
      <c r="D41" s="110">
        <v>5.3518742565365693</v>
      </c>
      <c r="E41" s="110">
        <v>5.0930514708027035</v>
      </c>
      <c r="F41" s="110">
        <v>5.3241583086407438</v>
      </c>
      <c r="G41" s="110">
        <v>5.1272334060909959</v>
      </c>
      <c r="H41" s="110">
        <v>4.8733435163689292</v>
      </c>
      <c r="I41" s="110">
        <v>4.4326578987022742</v>
      </c>
      <c r="J41" s="110">
        <v>4.1083065757641002</v>
      </c>
      <c r="K41" s="110">
        <v>4.2436554657917718</v>
      </c>
      <c r="L41" s="110">
        <v>4.0365029033666202</v>
      </c>
      <c r="M41" s="110">
        <v>4.4953921397989118</v>
      </c>
      <c r="N41" s="110">
        <v>3.3750245803538177</v>
      </c>
      <c r="O41" s="110">
        <v>3.6794412148946027</v>
      </c>
      <c r="P41" s="110">
        <v>4.496955586301512</v>
      </c>
      <c r="Q41" s="110">
        <v>3.9586282855987207</v>
      </c>
      <c r="R41" s="110">
        <v>3.8898156861122928</v>
      </c>
      <c r="S41" s="110">
        <v>4.3365397753554866</v>
      </c>
      <c r="T41" s="110">
        <v>3.6540407320019619</v>
      </c>
      <c r="U41" s="110">
        <v>4.5394840794328148</v>
      </c>
      <c r="V41" s="110">
        <v>5.141521571807437</v>
      </c>
      <c r="W41" s="110">
        <v>4.7876229208419483</v>
      </c>
      <c r="X41" s="110">
        <v>4.3937939857143142</v>
      </c>
      <c r="Y41" s="110">
        <v>3.4791184749358774</v>
      </c>
      <c r="DA41" s="60" t="s">
        <v>2953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59.478083148412061</v>
      </c>
      <c r="C43" s="118">
        <f t="shared" si="14"/>
        <v>56.965463598928835</v>
      </c>
      <c r="D43" s="118">
        <f t="shared" si="14"/>
        <v>58.524458275621136</v>
      </c>
      <c r="E43" s="118">
        <f t="shared" si="14"/>
        <v>62.88572879510302</v>
      </c>
      <c r="F43" s="118">
        <f t="shared" si="14"/>
        <v>59.441558278968174</v>
      </c>
      <c r="G43" s="118">
        <f t="shared" si="14"/>
        <v>58.106132208104469</v>
      </c>
      <c r="H43" s="118">
        <f t="shared" si="14"/>
        <v>66.396219211427919</v>
      </c>
      <c r="I43" s="118">
        <f t="shared" si="14"/>
        <v>73.740767447946823</v>
      </c>
      <c r="J43" s="118">
        <f t="shared" si="14"/>
        <v>71.937593796731448</v>
      </c>
      <c r="K43" s="118">
        <f t="shared" si="14"/>
        <v>73.472113756024399</v>
      </c>
      <c r="L43" s="118">
        <f t="shared" si="14"/>
        <v>72.305510100133588</v>
      </c>
      <c r="M43" s="118">
        <f t="shared" si="14"/>
        <v>70.385468898778726</v>
      </c>
      <c r="N43" s="118">
        <f t="shared" si="14"/>
        <v>75.415776993411171</v>
      </c>
      <c r="O43" s="118">
        <f t="shared" si="14"/>
        <v>65.834016145508528</v>
      </c>
      <c r="P43" s="118">
        <f t="shared" si="14"/>
        <v>60.757541000246981</v>
      </c>
      <c r="Q43" s="118">
        <f t="shared" si="14"/>
        <v>65.516176156392845</v>
      </c>
      <c r="R43" s="118">
        <f t="shared" ref="R43:V43" si="15">R44+R47+R49+R58</f>
        <v>70.666122621212963</v>
      </c>
      <c r="S43" s="118">
        <f t="shared" si="15"/>
        <v>70.734079147292135</v>
      </c>
      <c r="T43" s="118">
        <f t="shared" si="15"/>
        <v>71.048180480051556</v>
      </c>
      <c r="U43" s="118">
        <f t="shared" si="15"/>
        <v>73.250141266613298</v>
      </c>
      <c r="V43" s="118">
        <f t="shared" si="15"/>
        <v>72.835669056215863</v>
      </c>
      <c r="W43" s="118">
        <f t="shared" ref="W43:Y43" si="16">W44+W47+W49+W58</f>
        <v>69.959580741913257</v>
      </c>
      <c r="X43" s="118">
        <f t="shared" si="16"/>
        <v>70.41580769957109</v>
      </c>
      <c r="Y43" s="118">
        <f t="shared" si="16"/>
        <v>68.078880854971004</v>
      </c>
      <c r="DA43" s="129" t="s">
        <v>2954</v>
      </c>
    </row>
    <row r="44" spans="1:105" ht="12.95" customHeight="1" x14ac:dyDescent="0.25">
      <c r="A44" s="121" t="s">
        <v>57</v>
      </c>
      <c r="B44" s="123">
        <f t="shared" ref="B44:Q44" si="17">SUM(B45:B46)</f>
        <v>23.885686086308993</v>
      </c>
      <c r="C44" s="123">
        <f t="shared" si="17"/>
        <v>23.923079995598176</v>
      </c>
      <c r="D44" s="123">
        <f t="shared" si="17"/>
        <v>24.555034862352031</v>
      </c>
      <c r="E44" s="123">
        <f t="shared" si="17"/>
        <v>24.97923259807656</v>
      </c>
      <c r="F44" s="123">
        <f t="shared" si="17"/>
        <v>21.634920844144325</v>
      </c>
      <c r="G44" s="123">
        <f t="shared" si="17"/>
        <v>17.8212589969555</v>
      </c>
      <c r="H44" s="123">
        <f t="shared" si="17"/>
        <v>20.632578206080058</v>
      </c>
      <c r="I44" s="123">
        <f t="shared" si="17"/>
        <v>18.641182225171434</v>
      </c>
      <c r="J44" s="123">
        <f t="shared" si="17"/>
        <v>15.456207415033933</v>
      </c>
      <c r="K44" s="123">
        <f t="shared" si="17"/>
        <v>17.209061937061215</v>
      </c>
      <c r="L44" s="123">
        <f t="shared" si="17"/>
        <v>14.051154187977332</v>
      </c>
      <c r="M44" s="123">
        <f t="shared" si="17"/>
        <v>16.338681749596137</v>
      </c>
      <c r="N44" s="123">
        <f t="shared" si="17"/>
        <v>16.030872239465715</v>
      </c>
      <c r="O44" s="123">
        <f t="shared" si="17"/>
        <v>13.232463509023797</v>
      </c>
      <c r="P44" s="123">
        <f t="shared" si="17"/>
        <v>11.874570115938514</v>
      </c>
      <c r="Q44" s="123">
        <f t="shared" si="17"/>
        <v>14.692342630428929</v>
      </c>
      <c r="R44" s="123">
        <f t="shared" ref="R44:V44" si="18">SUM(R45:R46)</f>
        <v>15.478312024469442</v>
      </c>
      <c r="S44" s="123">
        <f t="shared" si="18"/>
        <v>16.669092461730873</v>
      </c>
      <c r="T44" s="123">
        <f t="shared" si="18"/>
        <v>14.577660259355088</v>
      </c>
      <c r="U44" s="123">
        <f t="shared" si="18"/>
        <v>17.959490635695534</v>
      </c>
      <c r="V44" s="123">
        <f t="shared" si="18"/>
        <v>19.042272850505228</v>
      </c>
      <c r="W44" s="123">
        <f t="shared" ref="W44:Y44" si="19">SUM(W45:W46)</f>
        <v>16.647099889493635</v>
      </c>
      <c r="X44" s="123">
        <f t="shared" si="19"/>
        <v>18.423803747785453</v>
      </c>
      <c r="Y44" s="123">
        <f t="shared" si="19"/>
        <v>14.768871387656318</v>
      </c>
      <c r="DA44" s="130" t="s">
        <v>2955</v>
      </c>
    </row>
    <row r="45" spans="1:105" ht="12" customHeight="1" x14ac:dyDescent="0.25">
      <c r="A45" s="97" t="s">
        <v>211</v>
      </c>
      <c r="B45" s="99">
        <v>23.677220332105072</v>
      </c>
      <c r="C45" s="99">
        <v>23.677103420214088</v>
      </c>
      <c r="D45" s="99">
        <v>24.283096054663826</v>
      </c>
      <c r="E45" s="99">
        <v>24.718042424160835</v>
      </c>
      <c r="F45" s="99">
        <v>21.389324235720046</v>
      </c>
      <c r="G45" s="99">
        <v>17.622510158657537</v>
      </c>
      <c r="H45" s="99">
        <v>20.425669502867496</v>
      </c>
      <c r="I45" s="99">
        <v>18.474268409008793</v>
      </c>
      <c r="J45" s="99">
        <v>15.326968755630341</v>
      </c>
      <c r="K45" s="99">
        <v>17.057586819108295</v>
      </c>
      <c r="L45" s="99">
        <v>13.932630417308294</v>
      </c>
      <c r="M45" s="99">
        <v>16.181589654007876</v>
      </c>
      <c r="N45" s="99">
        <v>15.911248100622</v>
      </c>
      <c r="O45" s="99">
        <v>13.117402078182172</v>
      </c>
      <c r="P45" s="99">
        <v>11.742833418011521</v>
      </c>
      <c r="Q45" s="99">
        <v>14.544984117026274</v>
      </c>
      <c r="R45" s="99">
        <v>15.323989961205738</v>
      </c>
      <c r="S45" s="99">
        <v>16.484658365444893</v>
      </c>
      <c r="T45" s="99">
        <v>14.433608635101965</v>
      </c>
      <c r="U45" s="99">
        <v>17.782548238498293</v>
      </c>
      <c r="V45" s="99">
        <v>18.855033150171398</v>
      </c>
      <c r="W45" s="99">
        <v>16.483572779311078</v>
      </c>
      <c r="X45" s="99">
        <v>18.242824458734958</v>
      </c>
      <c r="Y45" s="99">
        <v>14.623651236887126</v>
      </c>
      <c r="DA45" s="63" t="s">
        <v>2956</v>
      </c>
    </row>
    <row r="46" spans="1:105" ht="12" customHeight="1" x14ac:dyDescent="0.25">
      <c r="A46" s="97" t="s">
        <v>53</v>
      </c>
      <c r="B46" s="99">
        <v>0.20846575420392094</v>
      </c>
      <c r="C46" s="99">
        <v>0.24597657538408674</v>
      </c>
      <c r="D46" s="99">
        <v>0.27193880768820444</v>
      </c>
      <c r="E46" s="99">
        <v>0.26119017391572474</v>
      </c>
      <c r="F46" s="99">
        <v>0.24559660842427877</v>
      </c>
      <c r="G46" s="99">
        <v>0.19874883829796125</v>
      </c>
      <c r="H46" s="99">
        <v>0.20690870321256391</v>
      </c>
      <c r="I46" s="99">
        <v>0.16691381616264125</v>
      </c>
      <c r="J46" s="99">
        <v>0.12923865940359189</v>
      </c>
      <c r="K46" s="99">
        <v>0.15147511795291849</v>
      </c>
      <c r="L46" s="99">
        <v>0.1185237706690378</v>
      </c>
      <c r="M46" s="99">
        <v>0.1570920955882624</v>
      </c>
      <c r="N46" s="99">
        <v>0.11962413884371341</v>
      </c>
      <c r="O46" s="99">
        <v>0.115061430841624</v>
      </c>
      <c r="P46" s="99">
        <v>0.13173669792699352</v>
      </c>
      <c r="Q46" s="99">
        <v>0.14735851340265479</v>
      </c>
      <c r="R46" s="99">
        <v>0.15432206326370354</v>
      </c>
      <c r="S46" s="99">
        <v>0.18443409628597793</v>
      </c>
      <c r="T46" s="99">
        <v>0.1440516242531239</v>
      </c>
      <c r="U46" s="99">
        <v>0.17694239719724081</v>
      </c>
      <c r="V46" s="99">
        <v>0.18723970033382839</v>
      </c>
      <c r="W46" s="99">
        <v>0.16352711018255695</v>
      </c>
      <c r="X46" s="99">
        <v>0.18097928905049357</v>
      </c>
      <c r="Y46" s="99">
        <v>0.14522015076919362</v>
      </c>
      <c r="DA46" s="63" t="s">
        <v>2957</v>
      </c>
    </row>
    <row r="47" spans="1:105" ht="12.95" customHeight="1" x14ac:dyDescent="0.25">
      <c r="A47" s="121" t="s">
        <v>92</v>
      </c>
      <c r="B47" s="123">
        <f t="shared" ref="B47:Y47" si="20">B48</f>
        <v>16.147614618984694</v>
      </c>
      <c r="C47" s="123">
        <f t="shared" si="20"/>
        <v>14.314502368803412</v>
      </c>
      <c r="D47" s="123">
        <f t="shared" si="20"/>
        <v>14.175332593227875</v>
      </c>
      <c r="E47" s="123">
        <f t="shared" si="20"/>
        <v>17.099417608718994</v>
      </c>
      <c r="F47" s="123">
        <f t="shared" si="20"/>
        <v>16.12021238946631</v>
      </c>
      <c r="G47" s="123">
        <f t="shared" si="20"/>
        <v>17.552954122608114</v>
      </c>
      <c r="H47" s="123">
        <f t="shared" si="20"/>
        <v>23.382177069288115</v>
      </c>
      <c r="I47" s="123">
        <f t="shared" si="20"/>
        <v>30.664094186843521</v>
      </c>
      <c r="J47" s="123">
        <f t="shared" si="20"/>
        <v>33.295981428359681</v>
      </c>
      <c r="K47" s="123">
        <f t="shared" si="20"/>
        <v>33.180178558636079</v>
      </c>
      <c r="L47" s="123">
        <f t="shared" si="20"/>
        <v>35.548843926486768</v>
      </c>
      <c r="M47" s="123">
        <f t="shared" si="20"/>
        <v>31.163010473693852</v>
      </c>
      <c r="N47" s="123">
        <f t="shared" si="20"/>
        <v>38.180556561855731</v>
      </c>
      <c r="O47" s="123">
        <f t="shared" si="20"/>
        <v>32.624096424310636</v>
      </c>
      <c r="P47" s="123">
        <f t="shared" si="20"/>
        <v>28.72392128296007</v>
      </c>
      <c r="Q47" s="123">
        <f t="shared" si="20"/>
        <v>30.452490312755131</v>
      </c>
      <c r="R47" s="123">
        <f t="shared" si="20"/>
        <v>34.299453736867349</v>
      </c>
      <c r="S47" s="123">
        <f t="shared" si="20"/>
        <v>32.166778426039748</v>
      </c>
      <c r="T47" s="123">
        <f t="shared" si="20"/>
        <v>35.394555177893267</v>
      </c>
      <c r="U47" s="123">
        <f t="shared" si="20"/>
        <v>33.44394783638193</v>
      </c>
      <c r="V47" s="123">
        <f t="shared" si="20"/>
        <v>31.766218588508735</v>
      </c>
      <c r="W47" s="123">
        <f t="shared" si="20"/>
        <v>31.92993016087647</v>
      </c>
      <c r="X47" s="123">
        <f t="shared" si="20"/>
        <v>31.486380121955609</v>
      </c>
      <c r="Y47" s="123">
        <f t="shared" si="20"/>
        <v>34.166085384085306</v>
      </c>
      <c r="DA47" s="130" t="s">
        <v>2958</v>
      </c>
    </row>
    <row r="48" spans="1:105" ht="12" customHeight="1" x14ac:dyDescent="0.25">
      <c r="A48" s="97" t="s">
        <v>53</v>
      </c>
      <c r="B48" s="99">
        <f>RES_hhdet_tesh!B48/RES_summary!B$19</f>
        <v>16.147614618984694</v>
      </c>
      <c r="C48" s="99">
        <f>RES_hhdet_tesh!C48/RES_summary!C$19</f>
        <v>14.314502368803412</v>
      </c>
      <c r="D48" s="99">
        <f>RES_hhdet_tesh!D48/RES_summary!D$19</f>
        <v>14.175332593227875</v>
      </c>
      <c r="E48" s="99">
        <f>RES_hhdet_tesh!E48/RES_summary!E$19</f>
        <v>17.099417608718994</v>
      </c>
      <c r="F48" s="99">
        <f>RES_hhdet_tesh!F48/RES_summary!F$19</f>
        <v>16.12021238946631</v>
      </c>
      <c r="G48" s="99">
        <f>RES_hhdet_tesh!G48/RES_summary!G$19</f>
        <v>17.552954122608114</v>
      </c>
      <c r="H48" s="99">
        <f>RES_hhdet_tesh!H48/RES_summary!H$19</f>
        <v>23.382177069288115</v>
      </c>
      <c r="I48" s="99">
        <f>RES_hhdet_tesh!I48/RES_summary!I$19</f>
        <v>30.664094186843521</v>
      </c>
      <c r="J48" s="99">
        <f>RES_hhdet_tesh!J48/RES_summary!J$19</f>
        <v>33.295981428359681</v>
      </c>
      <c r="K48" s="99">
        <f>RES_hhdet_tesh!K48/RES_summary!K$19</f>
        <v>33.180178558636079</v>
      </c>
      <c r="L48" s="99">
        <f>RES_hhdet_tesh!L48/RES_summary!L$19</f>
        <v>35.548843926486768</v>
      </c>
      <c r="M48" s="99">
        <f>RES_hhdet_tesh!M48/RES_summary!M$19</f>
        <v>31.163010473693852</v>
      </c>
      <c r="N48" s="99">
        <f>RES_hhdet_tesh!N48/RES_summary!N$19</f>
        <v>38.180556561855731</v>
      </c>
      <c r="O48" s="99">
        <f>RES_hhdet_tesh!O48/RES_summary!O$19</f>
        <v>32.624096424310636</v>
      </c>
      <c r="P48" s="99">
        <f>RES_hhdet_tesh!P48/RES_summary!P$19</f>
        <v>28.72392128296007</v>
      </c>
      <c r="Q48" s="99">
        <f>RES_hhdet_tesh!Q48/RES_summary!Q$19</f>
        <v>30.452490312755131</v>
      </c>
      <c r="R48" s="99">
        <f>RES_hhdet_tesh!R48/RES_summary!R$19</f>
        <v>34.299453736867349</v>
      </c>
      <c r="S48" s="99">
        <f>RES_hhdet_tesh!S48/RES_summary!S$19</f>
        <v>32.166778426039748</v>
      </c>
      <c r="T48" s="99">
        <f>RES_hhdet_tesh!T48/RES_summary!T$19</f>
        <v>35.394555177893267</v>
      </c>
      <c r="U48" s="99">
        <f>RES_hhdet_tesh!U48/RES_summary!U$19</f>
        <v>33.44394783638193</v>
      </c>
      <c r="V48" s="99">
        <f>RES_hhdet_tesh!V48/RES_summary!V$19</f>
        <v>31.766218588508735</v>
      </c>
      <c r="W48" s="99">
        <f>RES_hhdet_tesh!W48/RES_summary!W$19</f>
        <v>31.92993016087647</v>
      </c>
      <c r="X48" s="99">
        <f>RES_hhdet_tesh!X48/RES_summary!X$19</f>
        <v>31.486380121955609</v>
      </c>
      <c r="Y48" s="99">
        <f>RES_hhdet_tesh!Y48/RES_summary!Y$19</f>
        <v>34.166085384085306</v>
      </c>
      <c r="DA48" s="63" t="s">
        <v>2959</v>
      </c>
    </row>
    <row r="49" spans="1:105" ht="12" customHeight="1" x14ac:dyDescent="0.25">
      <c r="A49" s="121" t="s">
        <v>55</v>
      </c>
      <c r="B49" s="123">
        <v>14.614542691040901</v>
      </c>
      <c r="C49" s="123">
        <v>13.619271090132226</v>
      </c>
      <c r="D49" s="123">
        <v>14.627949006765824</v>
      </c>
      <c r="E49" s="123">
        <v>15.590699262086375</v>
      </c>
      <c r="F49" s="123">
        <v>16.318140808927062</v>
      </c>
      <c r="G49" s="123">
        <v>17.574832094391201</v>
      </c>
      <c r="H49" s="123">
        <v>17.65005693526923</v>
      </c>
      <c r="I49" s="123">
        <v>19.842803828517464</v>
      </c>
      <c r="J49" s="123">
        <v>19.006689019720156</v>
      </c>
      <c r="K49" s="123">
        <v>18.904704493661853</v>
      </c>
      <c r="L49" s="123">
        <v>18.676935480667403</v>
      </c>
      <c r="M49" s="123">
        <v>18.634771206046143</v>
      </c>
      <c r="N49" s="123">
        <v>17.497490501187958</v>
      </c>
      <c r="O49" s="123">
        <v>16.146882171920453</v>
      </c>
      <c r="P49" s="123">
        <v>15.995631390960122</v>
      </c>
      <c r="Q49" s="123">
        <v>16.376506493895565</v>
      </c>
      <c r="R49" s="123">
        <v>16.908831424179827</v>
      </c>
      <c r="S49" s="123">
        <v>17.687560030180784</v>
      </c>
      <c r="T49" s="123">
        <v>17.120465776168977</v>
      </c>
      <c r="U49" s="123">
        <v>17.301537661877468</v>
      </c>
      <c r="V49" s="123">
        <v>17.374509203636478</v>
      </c>
      <c r="W49" s="123">
        <v>16.844221700780849</v>
      </c>
      <c r="X49" s="123">
        <v>16.335072042858595</v>
      </c>
      <c r="Y49" s="123">
        <v>15.466734977839511</v>
      </c>
      <c r="DA49" s="130" t="s">
        <v>2960</v>
      </c>
    </row>
    <row r="50" spans="1:105" ht="12" customHeight="1" x14ac:dyDescent="0.25">
      <c r="A50" s="97" t="s">
        <v>138</v>
      </c>
      <c r="B50" s="99">
        <v>14.692599540259524</v>
      </c>
      <c r="C50" s="99">
        <v>13.573691236922036</v>
      </c>
      <c r="D50" s="99">
        <v>14.725808944083761</v>
      </c>
      <c r="E50" s="99">
        <v>16.027500109281377</v>
      </c>
      <c r="F50" s="99">
        <v>16.057645328293557</v>
      </c>
      <c r="G50" s="99">
        <v>16.508959198289947</v>
      </c>
      <c r="H50" s="99">
        <v>18.648898063917926</v>
      </c>
      <c r="I50" s="99">
        <v>19.870863235686258</v>
      </c>
      <c r="J50" s="99">
        <v>19.072107268527581</v>
      </c>
      <c r="K50" s="99">
        <v>18.985896801460235</v>
      </c>
      <c r="L50" s="99">
        <v>18.603456324114202</v>
      </c>
      <c r="M50" s="99">
        <v>17.739117658701655</v>
      </c>
      <c r="N50" s="99">
        <v>16.724758431854344</v>
      </c>
      <c r="O50" s="99">
        <v>17.950540950580013</v>
      </c>
      <c r="P50" s="99">
        <v>19.610559936327796</v>
      </c>
      <c r="Q50" s="99">
        <v>17.442900764023356</v>
      </c>
      <c r="R50" s="99">
        <v>16.860671004401677</v>
      </c>
      <c r="S50" s="99">
        <v>16.940018058005879</v>
      </c>
      <c r="T50" s="99">
        <v>15.480782304641757</v>
      </c>
      <c r="U50" s="99">
        <v>20.36523065729892</v>
      </c>
      <c r="V50" s="99">
        <v>19.668646108474515</v>
      </c>
      <c r="W50" s="99">
        <v>16.187421435946977</v>
      </c>
      <c r="X50" s="99">
        <v>17.120418592254254</v>
      </c>
      <c r="Y50" s="99">
        <v>16.271181796675929</v>
      </c>
      <c r="DA50" s="63" t="s">
        <v>2961</v>
      </c>
    </row>
    <row r="51" spans="1:105" ht="12" customHeight="1" x14ac:dyDescent="0.25">
      <c r="A51" s="97" t="s">
        <v>137</v>
      </c>
      <c r="B51" s="99">
        <v>14.692599540259524</v>
      </c>
      <c r="C51" s="99">
        <v>13.575526263908124</v>
      </c>
      <c r="D51" s="99">
        <v>14.725624758539686</v>
      </c>
      <c r="E51" s="99">
        <v>16.026052894473167</v>
      </c>
      <c r="F51" s="99">
        <v>16.054709277051742</v>
      </c>
      <c r="G51" s="99">
        <v>16.50576428601924</v>
      </c>
      <c r="H51" s="99">
        <v>18.643774736253832</v>
      </c>
      <c r="I51" s="99">
        <v>19.865966975249449</v>
      </c>
      <c r="J51" s="99">
        <v>19.067816959958321</v>
      </c>
      <c r="K51" s="99">
        <v>18.982253901690768</v>
      </c>
      <c r="L51" s="99">
        <v>18.601694548163366</v>
      </c>
      <c r="M51" s="99">
        <v>17.737428000735978</v>
      </c>
      <c r="N51" s="99">
        <v>16.733207134326086</v>
      </c>
      <c r="O51" s="99">
        <v>18.099746473523851</v>
      </c>
      <c r="P51" s="99">
        <v>19.846832793682534</v>
      </c>
      <c r="Q51" s="99">
        <v>17.515168019142425</v>
      </c>
      <c r="R51" s="99">
        <v>16.892617520674172</v>
      </c>
      <c r="S51" s="99">
        <v>16.941862513273179</v>
      </c>
      <c r="T51" s="99">
        <v>15.435633374763684</v>
      </c>
      <c r="U51" s="99">
        <v>20.252392959211374</v>
      </c>
      <c r="V51" s="99">
        <v>19.545285574933313</v>
      </c>
      <c r="W51" s="99">
        <v>16.056888454709181</v>
      </c>
      <c r="X51" s="99">
        <v>17.024663028357068</v>
      </c>
      <c r="Y51" s="99">
        <v>16.226231851514495</v>
      </c>
      <c r="DA51" s="63" t="s">
        <v>2962</v>
      </c>
    </row>
    <row r="52" spans="1:105" ht="12" customHeight="1" x14ac:dyDescent="0.25">
      <c r="A52" s="100" t="s">
        <v>211</v>
      </c>
      <c r="B52" s="102">
        <v>2.13205694666906</v>
      </c>
      <c r="C52" s="102">
        <v>1.7680042639007849</v>
      </c>
      <c r="D52" s="102">
        <v>3.5084026153360313</v>
      </c>
      <c r="E52" s="102">
        <v>4.7351932037839228</v>
      </c>
      <c r="F52" s="102">
        <v>4.2946499365034194</v>
      </c>
      <c r="G52" s="102">
        <v>5.1603073572836182</v>
      </c>
      <c r="H52" s="102">
        <v>4.8696072163579434</v>
      </c>
      <c r="I52" s="102">
        <v>4.2377564598829975</v>
      </c>
      <c r="J52" s="102">
        <v>3.9056614918164225</v>
      </c>
      <c r="K52" s="102">
        <v>3.8830804381699986</v>
      </c>
      <c r="L52" s="102">
        <v>3.3766802952230992</v>
      </c>
      <c r="M52" s="102">
        <v>3.1481146403325404</v>
      </c>
      <c r="N52" s="102">
        <v>2.0637431443457173</v>
      </c>
      <c r="O52" s="102">
        <v>1.5527456455680355</v>
      </c>
      <c r="P52" s="102">
        <v>0.41116816987324706</v>
      </c>
      <c r="Q52" s="102">
        <v>3.0105462077518794</v>
      </c>
      <c r="R52" s="102">
        <v>3.927775946835065</v>
      </c>
      <c r="S52" s="102">
        <v>5.4146054939212265</v>
      </c>
      <c r="T52" s="102">
        <v>3.2577713506462622</v>
      </c>
      <c r="U52" s="102">
        <v>2.4564348106847786</v>
      </c>
      <c r="V52" s="102">
        <v>2.7660541436005759</v>
      </c>
      <c r="W52" s="102">
        <v>1.2512706991189928</v>
      </c>
      <c r="X52" s="102">
        <v>1.2074106644969009</v>
      </c>
      <c r="Y52" s="102">
        <v>0.74908006327441867</v>
      </c>
      <c r="DA52" s="131" t="s">
        <v>2963</v>
      </c>
    </row>
    <row r="53" spans="1:105" ht="12" customHeight="1" x14ac:dyDescent="0.25">
      <c r="A53" s="103" t="s">
        <v>52</v>
      </c>
      <c r="B53" s="105">
        <v>12.560542593590466</v>
      </c>
      <c r="C53" s="105">
        <v>11.807522000007337</v>
      </c>
      <c r="D53" s="105">
        <v>11.217222143203657</v>
      </c>
      <c r="E53" s="105">
        <v>11.290859690689246</v>
      </c>
      <c r="F53" s="105">
        <v>11.760059340548322</v>
      </c>
      <c r="G53" s="105">
        <v>11.345456928735627</v>
      </c>
      <c r="H53" s="105">
        <v>13.77416751989589</v>
      </c>
      <c r="I53" s="105">
        <v>15.628210515366453</v>
      </c>
      <c r="J53" s="105">
        <v>15.162155468141901</v>
      </c>
      <c r="K53" s="105">
        <v>15.099173463520771</v>
      </c>
      <c r="L53" s="105">
        <v>15.225014252940266</v>
      </c>
      <c r="M53" s="105">
        <v>14.589313360403441</v>
      </c>
      <c r="N53" s="105">
        <v>14.669463989980372</v>
      </c>
      <c r="O53" s="105">
        <v>16.547000827955817</v>
      </c>
      <c r="P53" s="105">
        <v>19.435664623809284</v>
      </c>
      <c r="Q53" s="105">
        <v>14.504621811390551</v>
      </c>
      <c r="R53" s="105">
        <v>12.964841573839106</v>
      </c>
      <c r="S53" s="105">
        <v>11.527257019351948</v>
      </c>
      <c r="T53" s="105">
        <v>12.17786202411742</v>
      </c>
      <c r="U53" s="105">
        <v>17.795958148526594</v>
      </c>
      <c r="V53" s="105">
        <v>16.779231431332736</v>
      </c>
      <c r="W53" s="105">
        <v>14.805617755590191</v>
      </c>
      <c r="X53" s="105">
        <v>15.817252363860167</v>
      </c>
      <c r="Y53" s="105">
        <v>15.477151788240075</v>
      </c>
      <c r="DA53" s="132" t="s">
        <v>2964</v>
      </c>
    </row>
    <row r="54" spans="1:105" ht="12" customHeight="1" x14ac:dyDescent="0.25">
      <c r="A54" s="106" t="s">
        <v>122</v>
      </c>
      <c r="B54" s="102">
        <v>14.610902243118256</v>
      </c>
      <c r="C54" s="102">
        <v>13.62156275278385</v>
      </c>
      <c r="D54" s="102">
        <v>14.624144114389884</v>
      </c>
      <c r="E54" s="102">
        <v>15.57518601302583</v>
      </c>
      <c r="F54" s="102">
        <v>16.339007373847007</v>
      </c>
      <c r="G54" s="102">
        <v>17.641312138288431</v>
      </c>
      <c r="H54" s="102">
        <v>17.602968525358055</v>
      </c>
      <c r="I54" s="102">
        <v>19.853976146377367</v>
      </c>
      <c r="J54" s="102">
        <v>19.039653358716986</v>
      </c>
      <c r="K54" s="102">
        <v>18.93808783071178</v>
      </c>
      <c r="L54" s="102">
        <v>18.73606102208748</v>
      </c>
      <c r="M54" s="102">
        <v>18.753762481299169</v>
      </c>
      <c r="N54" s="102">
        <v>17.625924899082193</v>
      </c>
      <c r="O54" s="102">
        <v>16.234486455790641</v>
      </c>
      <c r="P54" s="102">
        <v>16.224785958619886</v>
      </c>
      <c r="Q54" s="102">
        <v>16.44691824393513</v>
      </c>
      <c r="R54" s="102">
        <v>16.934027480859562</v>
      </c>
      <c r="S54" s="102">
        <v>17.712914391168383</v>
      </c>
      <c r="T54" s="102">
        <v>17.184376748835678</v>
      </c>
      <c r="U54" s="102">
        <v>16.798126775446114</v>
      </c>
      <c r="V54" s="102">
        <v>17.010759769771393</v>
      </c>
      <c r="W54" s="102">
        <v>17.019877274536118</v>
      </c>
      <c r="X54" s="102">
        <v>16.333257068127356</v>
      </c>
      <c r="Y54" s="102">
        <v>15.534346334619949</v>
      </c>
      <c r="DA54" s="131" t="s">
        <v>2965</v>
      </c>
    </row>
    <row r="55" spans="1:105" ht="12" customHeight="1" x14ac:dyDescent="0.25">
      <c r="A55" s="107" t="s">
        <v>121</v>
      </c>
      <c r="B55" s="105">
        <v>14.610902243118247</v>
      </c>
      <c r="C55" s="105">
        <v>13.621329390615854</v>
      </c>
      <c r="D55" s="105">
        <v>14.623544099491069</v>
      </c>
      <c r="E55" s="105">
        <v>15.571332514059026</v>
      </c>
      <c r="F55" s="105">
        <v>16.329644909006788</v>
      </c>
      <c r="G55" s="105">
        <v>17.622387980058441</v>
      </c>
      <c r="H55" s="105">
        <v>17.603663772294794</v>
      </c>
      <c r="I55" s="105">
        <v>19.841452737793634</v>
      </c>
      <c r="J55" s="105">
        <v>19.00361321056883</v>
      </c>
      <c r="K55" s="105">
        <v>18.900898429035927</v>
      </c>
      <c r="L55" s="105">
        <v>18.68025816203388</v>
      </c>
      <c r="M55" s="105">
        <v>18.678007442150303</v>
      </c>
      <c r="N55" s="105">
        <v>17.538038610278356</v>
      </c>
      <c r="O55" s="105">
        <v>16.039314364362557</v>
      </c>
      <c r="P55" s="105">
        <v>15.781351926729203</v>
      </c>
      <c r="Q55" s="105">
        <v>16.304060682937191</v>
      </c>
      <c r="R55" s="105">
        <v>16.911380745461244</v>
      </c>
      <c r="S55" s="105">
        <v>17.746327792724109</v>
      </c>
      <c r="T55" s="105">
        <v>17.288545455321806</v>
      </c>
      <c r="U55" s="105">
        <v>16.920167262190937</v>
      </c>
      <c r="V55" s="105">
        <v>17.065036515722245</v>
      </c>
      <c r="W55" s="105">
        <v>16.93418347401942</v>
      </c>
      <c r="X55" s="105">
        <v>16.225737721609224</v>
      </c>
      <c r="Y55" s="105">
        <v>15.36561598955192</v>
      </c>
      <c r="DA55" s="132" t="s">
        <v>2966</v>
      </c>
    </row>
    <row r="56" spans="1:105" ht="12" customHeight="1" x14ac:dyDescent="0.25">
      <c r="A56" s="108" t="s">
        <v>53</v>
      </c>
      <c r="B56" s="99">
        <v>2.1029818837047412</v>
      </c>
      <c r="C56" s="99">
        <v>1.7830325703095613</v>
      </c>
      <c r="D56" s="99">
        <v>2.8420459672384872</v>
      </c>
      <c r="E56" s="99">
        <v>3.8151135062951642</v>
      </c>
      <c r="F56" s="99">
        <v>3.8259686523341134</v>
      </c>
      <c r="G56" s="99">
        <v>4.9840681104516165</v>
      </c>
      <c r="H56" s="99">
        <v>4.5141881902684489</v>
      </c>
      <c r="I56" s="99">
        <v>4.2213040754448246</v>
      </c>
      <c r="J56" s="99">
        <v>3.8868734069413509</v>
      </c>
      <c r="K56" s="99">
        <v>3.8703782247129204</v>
      </c>
      <c r="L56" s="99">
        <v>3.4058723047087622</v>
      </c>
      <c r="M56" s="99">
        <v>3.4613114189714893</v>
      </c>
      <c r="N56" s="99">
        <v>2.3581468523242437</v>
      </c>
      <c r="O56" s="99">
        <v>0.56809701925293787</v>
      </c>
      <c r="P56" s="99">
        <v>0.24908008537050524</v>
      </c>
      <c r="Q56" s="99">
        <v>0.7028150008407078</v>
      </c>
      <c r="R56" s="99">
        <v>1.0710913685909069</v>
      </c>
      <c r="S56" s="99">
        <v>1.870328285102214</v>
      </c>
      <c r="T56" s="99">
        <v>1.4450635382473658</v>
      </c>
      <c r="U56" s="99">
        <v>1.1334946641450099</v>
      </c>
      <c r="V56" s="99">
        <v>1.4442470960484732</v>
      </c>
      <c r="W56" s="99">
        <v>1.0806673335611297</v>
      </c>
      <c r="X56" s="99">
        <v>0.83551726173091023</v>
      </c>
      <c r="Y56" s="99">
        <v>0.32948817666963981</v>
      </c>
      <c r="DA56" s="63" t="s">
        <v>2967</v>
      </c>
    </row>
    <row r="57" spans="1:105" ht="12" customHeight="1" x14ac:dyDescent="0.25">
      <c r="A57" s="108" t="s">
        <v>52</v>
      </c>
      <c r="B57" s="99">
        <v>12.507920359413504</v>
      </c>
      <c r="C57" s="99">
        <v>11.838296820306294</v>
      </c>
      <c r="D57" s="99">
        <v>11.781498132252581</v>
      </c>
      <c r="E57" s="99">
        <v>11.756219007763862</v>
      </c>
      <c r="F57" s="99">
        <v>12.503676256672675</v>
      </c>
      <c r="G57" s="99">
        <v>12.638319869606828</v>
      </c>
      <c r="H57" s="99">
        <v>13.089475582026346</v>
      </c>
      <c r="I57" s="99">
        <v>15.620148662348811</v>
      </c>
      <c r="J57" s="99">
        <v>15.116739803627475</v>
      </c>
      <c r="K57" s="99">
        <v>15.030520204323004</v>
      </c>
      <c r="L57" s="99">
        <v>15.274385857325116</v>
      </c>
      <c r="M57" s="99">
        <v>15.216696023178814</v>
      </c>
      <c r="N57" s="99">
        <v>15.179891757954111</v>
      </c>
      <c r="O57" s="99">
        <v>15.471217345109622</v>
      </c>
      <c r="P57" s="99">
        <v>15.532271841358694</v>
      </c>
      <c r="Q57" s="99">
        <v>15.601245682096483</v>
      </c>
      <c r="R57" s="99">
        <v>15.840289376870336</v>
      </c>
      <c r="S57" s="99">
        <v>15.875999507621895</v>
      </c>
      <c r="T57" s="99">
        <v>15.843481917074438</v>
      </c>
      <c r="U57" s="99">
        <v>15.78667259804593</v>
      </c>
      <c r="V57" s="99">
        <v>15.620789419673773</v>
      </c>
      <c r="W57" s="99">
        <v>15.853516140458293</v>
      </c>
      <c r="X57" s="99">
        <v>15.390220459878313</v>
      </c>
      <c r="Y57" s="99">
        <v>15.036127812882278</v>
      </c>
      <c r="DA57" s="63" t="s">
        <v>2968</v>
      </c>
    </row>
    <row r="58" spans="1:105" ht="12" customHeight="1" x14ac:dyDescent="0.25">
      <c r="A58" s="121" t="s">
        <v>54</v>
      </c>
      <c r="B58" s="123">
        <v>4.8302397520774765</v>
      </c>
      <c r="C58" s="123">
        <v>5.108610144395012</v>
      </c>
      <c r="D58" s="123">
        <v>5.166141813275404</v>
      </c>
      <c r="E58" s="123">
        <v>5.2163793262210874</v>
      </c>
      <c r="F58" s="123">
        <v>5.3682842364304761</v>
      </c>
      <c r="G58" s="123">
        <v>5.1570869941496547</v>
      </c>
      <c r="H58" s="123">
        <v>4.7314070007905071</v>
      </c>
      <c r="I58" s="123">
        <v>4.5926872074144045</v>
      </c>
      <c r="J58" s="123">
        <v>4.1787159336176867</v>
      </c>
      <c r="K58" s="123">
        <v>4.1781687666652543</v>
      </c>
      <c r="L58" s="123">
        <v>4.0285765050020759</v>
      </c>
      <c r="M58" s="123">
        <v>4.2490054694426007</v>
      </c>
      <c r="N58" s="123">
        <v>3.706857690901769</v>
      </c>
      <c r="O58" s="123">
        <v>3.830574040253643</v>
      </c>
      <c r="P58" s="123">
        <v>4.1634182103882749</v>
      </c>
      <c r="Q58" s="123">
        <v>3.9948367193132257</v>
      </c>
      <c r="R58" s="123">
        <v>3.9795254356963516</v>
      </c>
      <c r="S58" s="123">
        <v>4.210648229340733</v>
      </c>
      <c r="T58" s="123">
        <v>3.9554992666342246</v>
      </c>
      <c r="U58" s="123">
        <v>4.5451651326583535</v>
      </c>
      <c r="V58" s="123">
        <v>4.6526684135654168</v>
      </c>
      <c r="W58" s="123">
        <v>4.5383289907623032</v>
      </c>
      <c r="X58" s="123">
        <v>4.1705517869714308</v>
      </c>
      <c r="Y58" s="123">
        <v>3.677189105389874</v>
      </c>
      <c r="DA58" s="130" t="s">
        <v>2969</v>
      </c>
    </row>
    <row r="59" spans="1:105" ht="12" customHeight="1" x14ac:dyDescent="0.25">
      <c r="A59" s="97" t="s">
        <v>50</v>
      </c>
      <c r="B59" s="99">
        <v>4.9719357336714491</v>
      </c>
      <c r="C59" s="99">
        <v>5.0568611333502886</v>
      </c>
      <c r="D59" s="99">
        <v>5.0744841880647309</v>
      </c>
      <c r="E59" s="99">
        <v>5.2810500547766548</v>
      </c>
      <c r="F59" s="99">
        <v>5.3932885143435687</v>
      </c>
      <c r="G59" s="99">
        <v>5.1748540718993361</v>
      </c>
      <c r="H59" s="99">
        <v>4.6473063335259095</v>
      </c>
      <c r="I59" s="99">
        <v>4.6854127907259091</v>
      </c>
      <c r="J59" s="99">
        <v>4.2175833636703057</v>
      </c>
      <c r="K59" s="99">
        <v>4.1411905681254879</v>
      </c>
      <c r="L59" s="99">
        <v>4.0240835937459849</v>
      </c>
      <c r="M59" s="99">
        <v>4.109952030305692</v>
      </c>
      <c r="N59" s="99">
        <v>3.8886042519804231</v>
      </c>
      <c r="O59" s="99">
        <v>3.9205595171563408</v>
      </c>
      <c r="P59" s="99">
        <v>3.9413991380715596</v>
      </c>
      <c r="Q59" s="99">
        <v>4.0201027986713909</v>
      </c>
      <c r="R59" s="99">
        <v>4.0452473785134773</v>
      </c>
      <c r="S59" s="99">
        <v>4.114990990524837</v>
      </c>
      <c r="T59" s="99">
        <v>4.1995328276280697</v>
      </c>
      <c r="U59" s="99">
        <v>4.5498951563876666</v>
      </c>
      <c r="V59" s="99">
        <v>4.2318842611702117</v>
      </c>
      <c r="W59" s="99">
        <v>4.3259564425683141</v>
      </c>
      <c r="X59" s="99">
        <v>3.9974747504682666</v>
      </c>
      <c r="Y59" s="99">
        <v>3.8097612244448311</v>
      </c>
      <c r="DA59" s="63" t="s">
        <v>2970</v>
      </c>
    </row>
    <row r="60" spans="1:105" ht="12" customHeight="1" x14ac:dyDescent="0.25">
      <c r="A60" s="109" t="s">
        <v>120</v>
      </c>
      <c r="B60" s="110">
        <v>4.473850134057912</v>
      </c>
      <c r="C60" s="110">
        <v>5.22289831360027</v>
      </c>
      <c r="D60" s="110">
        <v>5.3518742565365693</v>
      </c>
      <c r="E60" s="110">
        <v>5.0930514708027017</v>
      </c>
      <c r="F60" s="110">
        <v>5.3241583086407438</v>
      </c>
      <c r="G60" s="110">
        <v>5.1272334060909985</v>
      </c>
      <c r="H60" s="110">
        <v>4.8733435163689274</v>
      </c>
      <c r="I60" s="110">
        <v>4.4326578987022778</v>
      </c>
      <c r="J60" s="110">
        <v>4.1083065757641029</v>
      </c>
      <c r="K60" s="110">
        <v>4.2436554657917656</v>
      </c>
      <c r="L60" s="110">
        <v>4.0365029033666167</v>
      </c>
      <c r="M60" s="110">
        <v>4.4953921397989216</v>
      </c>
      <c r="N60" s="110">
        <v>3.3750245803538199</v>
      </c>
      <c r="O60" s="110">
        <v>3.6794412148946027</v>
      </c>
      <c r="P60" s="110">
        <v>4.4969555863015271</v>
      </c>
      <c r="Q60" s="110">
        <v>3.9586282855987176</v>
      </c>
      <c r="R60" s="110">
        <v>3.8898156861122919</v>
      </c>
      <c r="S60" s="110">
        <v>4.3365397753554822</v>
      </c>
      <c r="T60" s="110">
        <v>3.654040732001929</v>
      </c>
      <c r="U60" s="110">
        <v>4.5394840794328672</v>
      </c>
      <c r="V60" s="110">
        <v>5.1415215718074476</v>
      </c>
      <c r="W60" s="110">
        <v>4.7876229208419714</v>
      </c>
      <c r="X60" s="110">
        <v>4.393793985714324</v>
      </c>
      <c r="Y60" s="110">
        <v>3.4791184749358806</v>
      </c>
      <c r="DA60" s="60" t="s">
        <v>2971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0</v>
      </c>
      <c r="C62" s="118">
        <f t="shared" si="21"/>
        <v>0</v>
      </c>
      <c r="D62" s="118">
        <f t="shared" si="21"/>
        <v>0</v>
      </c>
      <c r="E62" s="118">
        <f t="shared" si="21"/>
        <v>0</v>
      </c>
      <c r="F62" s="118">
        <f t="shared" si="21"/>
        <v>0</v>
      </c>
      <c r="G62" s="118">
        <f t="shared" si="21"/>
        <v>0</v>
      </c>
      <c r="H62" s="118">
        <f t="shared" si="21"/>
        <v>0</v>
      </c>
      <c r="I62" s="118">
        <f t="shared" si="21"/>
        <v>0</v>
      </c>
      <c r="J62" s="118">
        <f t="shared" si="21"/>
        <v>0</v>
      </c>
      <c r="K62" s="118">
        <f t="shared" si="21"/>
        <v>0</v>
      </c>
      <c r="L62" s="118">
        <f t="shared" si="21"/>
        <v>0</v>
      </c>
      <c r="M62" s="118">
        <f t="shared" si="21"/>
        <v>0</v>
      </c>
      <c r="N62" s="118">
        <f t="shared" si="21"/>
        <v>0</v>
      </c>
      <c r="O62" s="118">
        <f t="shared" si="21"/>
        <v>0</v>
      </c>
      <c r="P62" s="118">
        <f t="shared" si="21"/>
        <v>0</v>
      </c>
      <c r="Q62" s="118">
        <f t="shared" si="21"/>
        <v>0</v>
      </c>
      <c r="R62" s="118">
        <f t="shared" ref="R62:V62" si="22">R63+R66+R68+R77</f>
        <v>0</v>
      </c>
      <c r="S62" s="118">
        <f t="shared" si="22"/>
        <v>0</v>
      </c>
      <c r="T62" s="118">
        <f t="shared" si="22"/>
        <v>0</v>
      </c>
      <c r="U62" s="118">
        <f t="shared" si="22"/>
        <v>0</v>
      </c>
      <c r="V62" s="118">
        <f t="shared" si="22"/>
        <v>0</v>
      </c>
      <c r="W62" s="118">
        <f t="shared" ref="W62:Y62" si="23">W63+W66+W68+W77</f>
        <v>0</v>
      </c>
      <c r="X62" s="118">
        <f t="shared" si="23"/>
        <v>0</v>
      </c>
      <c r="Y62" s="118">
        <f t="shared" si="23"/>
        <v>0</v>
      </c>
      <c r="DA62" s="129" t="s">
        <v>2972</v>
      </c>
    </row>
    <row r="63" spans="1:105" ht="12.95" customHeight="1" x14ac:dyDescent="0.25">
      <c r="A63" s="121" t="s">
        <v>57</v>
      </c>
      <c r="B63" s="123">
        <f t="shared" ref="B63:Q63" si="24">SUM(B64:B65)</f>
        <v>0</v>
      </c>
      <c r="C63" s="123">
        <f t="shared" si="24"/>
        <v>0</v>
      </c>
      <c r="D63" s="123">
        <f t="shared" si="24"/>
        <v>0</v>
      </c>
      <c r="E63" s="123">
        <f t="shared" si="24"/>
        <v>0</v>
      </c>
      <c r="F63" s="123">
        <f t="shared" si="24"/>
        <v>0</v>
      </c>
      <c r="G63" s="123">
        <f t="shared" si="24"/>
        <v>0</v>
      </c>
      <c r="H63" s="123">
        <f t="shared" si="24"/>
        <v>0</v>
      </c>
      <c r="I63" s="123">
        <f t="shared" si="24"/>
        <v>0</v>
      </c>
      <c r="J63" s="123">
        <f t="shared" si="24"/>
        <v>0</v>
      </c>
      <c r="K63" s="123">
        <f t="shared" si="24"/>
        <v>0</v>
      </c>
      <c r="L63" s="123">
        <f t="shared" si="24"/>
        <v>0</v>
      </c>
      <c r="M63" s="123">
        <f t="shared" si="24"/>
        <v>0</v>
      </c>
      <c r="N63" s="123">
        <f t="shared" si="24"/>
        <v>0</v>
      </c>
      <c r="O63" s="123">
        <f t="shared" si="24"/>
        <v>0</v>
      </c>
      <c r="P63" s="123">
        <f t="shared" si="24"/>
        <v>0</v>
      </c>
      <c r="Q63" s="123">
        <f t="shared" si="24"/>
        <v>0</v>
      </c>
      <c r="R63" s="123">
        <f t="shared" ref="R63:V63" si="25">SUM(R64:R65)</f>
        <v>0</v>
      </c>
      <c r="S63" s="123">
        <f t="shared" si="25"/>
        <v>0</v>
      </c>
      <c r="T63" s="123">
        <f t="shared" si="25"/>
        <v>0</v>
      </c>
      <c r="U63" s="123">
        <f t="shared" si="25"/>
        <v>0</v>
      </c>
      <c r="V63" s="123">
        <f t="shared" si="25"/>
        <v>0</v>
      </c>
      <c r="W63" s="123">
        <f t="shared" ref="W63:Y63" si="26">SUM(W64:W65)</f>
        <v>0</v>
      </c>
      <c r="X63" s="123">
        <f t="shared" si="26"/>
        <v>0</v>
      </c>
      <c r="Y63" s="123">
        <f t="shared" si="26"/>
        <v>0</v>
      </c>
      <c r="DA63" s="130" t="s">
        <v>2973</v>
      </c>
    </row>
    <row r="64" spans="1:105" ht="12" customHeight="1" x14ac:dyDescent="0.25">
      <c r="A64" s="97" t="s">
        <v>212</v>
      </c>
      <c r="B64" s="99">
        <v>0</v>
      </c>
      <c r="C64" s="99">
        <v>0</v>
      </c>
      <c r="D64" s="99">
        <v>0</v>
      </c>
      <c r="E64" s="99">
        <v>0</v>
      </c>
      <c r="F64" s="99">
        <v>0</v>
      </c>
      <c r="G64" s="99">
        <v>0</v>
      </c>
      <c r="H64" s="99">
        <v>0</v>
      </c>
      <c r="I64" s="99">
        <v>0</v>
      </c>
      <c r="J64" s="99">
        <v>0</v>
      </c>
      <c r="K64" s="99">
        <v>0</v>
      </c>
      <c r="L64" s="99">
        <v>0</v>
      </c>
      <c r="M64" s="99">
        <v>0</v>
      </c>
      <c r="N64" s="99">
        <v>0</v>
      </c>
      <c r="O64" s="99">
        <v>0</v>
      </c>
      <c r="P64" s="99">
        <v>0</v>
      </c>
      <c r="Q64" s="99">
        <v>0</v>
      </c>
      <c r="R64" s="99">
        <v>0</v>
      </c>
      <c r="S64" s="99">
        <v>0</v>
      </c>
      <c r="T64" s="99">
        <v>0</v>
      </c>
      <c r="U64" s="99">
        <v>0</v>
      </c>
      <c r="V64" s="99">
        <v>0</v>
      </c>
      <c r="W64" s="99">
        <v>0</v>
      </c>
      <c r="X64" s="99">
        <v>0</v>
      </c>
      <c r="Y64" s="99">
        <v>0</v>
      </c>
      <c r="DA64" s="63" t="s">
        <v>2974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X65" s="99">
        <v>0</v>
      </c>
      <c r="Y65" s="99">
        <v>0</v>
      </c>
      <c r="DA65" s="63" t="s">
        <v>2975</v>
      </c>
    </row>
    <row r="66" spans="1:105" ht="12.95" customHeight="1" x14ac:dyDescent="0.25">
      <c r="A66" s="121" t="s">
        <v>92</v>
      </c>
      <c r="B66" s="123">
        <f t="shared" ref="B66:Y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X66" s="123">
        <f t="shared" si="27"/>
        <v>0</v>
      </c>
      <c r="Y66" s="123">
        <f t="shared" si="27"/>
        <v>0</v>
      </c>
      <c r="DA66" s="130" t="s">
        <v>2976</v>
      </c>
    </row>
    <row r="67" spans="1:105" ht="12" customHeight="1" x14ac:dyDescent="0.25">
      <c r="A67" s="97" t="s">
        <v>53</v>
      </c>
      <c r="B67" s="99">
        <f>RES_hhdet_tesh!B67/RES_summary!B$19</f>
        <v>0</v>
      </c>
      <c r="C67" s="99">
        <f>RES_hhdet_tesh!C67/RES_summary!C$19</f>
        <v>0</v>
      </c>
      <c r="D67" s="99">
        <f>RES_hhdet_tesh!D67/RES_summary!D$19</f>
        <v>0</v>
      </c>
      <c r="E67" s="99">
        <f>RES_hhdet_tesh!E67/RES_summary!E$19</f>
        <v>0</v>
      </c>
      <c r="F67" s="99">
        <f>RES_hhdet_tesh!F67/RES_summary!F$19</f>
        <v>0</v>
      </c>
      <c r="G67" s="99">
        <f>RES_hhdet_tesh!G67/RES_summary!G$19</f>
        <v>0</v>
      </c>
      <c r="H67" s="99">
        <f>RES_hhdet_tesh!H67/RES_summary!H$19</f>
        <v>0</v>
      </c>
      <c r="I67" s="99">
        <f>RES_hhdet_tesh!I67/RES_summary!I$19</f>
        <v>0</v>
      </c>
      <c r="J67" s="99">
        <f>RES_hhdet_tesh!J67/RES_summary!J$19</f>
        <v>0</v>
      </c>
      <c r="K67" s="99">
        <f>RES_hhdet_tesh!K67/RES_summary!K$19</f>
        <v>0</v>
      </c>
      <c r="L67" s="99">
        <f>RES_hhdet_tesh!L67/RES_summary!L$19</f>
        <v>0</v>
      </c>
      <c r="M67" s="99">
        <f>RES_hhdet_tesh!M67/RES_summary!M$19</f>
        <v>0</v>
      </c>
      <c r="N67" s="99">
        <f>RES_hhdet_tesh!N67/RES_summary!N$19</f>
        <v>0</v>
      </c>
      <c r="O67" s="99">
        <f>RES_hhdet_tesh!O67/RES_summary!O$19</f>
        <v>0</v>
      </c>
      <c r="P67" s="99">
        <f>RES_hhdet_tesh!P67/RES_summary!P$19</f>
        <v>0</v>
      </c>
      <c r="Q67" s="99">
        <f>RES_hhdet_tesh!Q67/RES_summary!Q$19</f>
        <v>0</v>
      </c>
      <c r="R67" s="99">
        <f>RES_hhdet_tesh!R67/RES_summary!R$19</f>
        <v>0</v>
      </c>
      <c r="S67" s="99">
        <f>RES_hhdet_tesh!S67/RES_summary!S$19</f>
        <v>0</v>
      </c>
      <c r="T67" s="99">
        <f>RES_hhdet_tesh!T67/RES_summary!T$19</f>
        <v>0</v>
      </c>
      <c r="U67" s="99">
        <f>RES_hhdet_tesh!U67/RES_summary!U$19</f>
        <v>0</v>
      </c>
      <c r="V67" s="99">
        <f>RES_hhdet_tesh!V67/RES_summary!V$19</f>
        <v>0</v>
      </c>
      <c r="W67" s="99">
        <f>RES_hhdet_tesh!W67/RES_summary!W$19</f>
        <v>0</v>
      </c>
      <c r="X67" s="99">
        <f>RES_hhdet_tesh!X67/RES_summary!X$19</f>
        <v>0</v>
      </c>
      <c r="Y67" s="99">
        <f>RES_hhdet_tesh!Y67/RES_summary!Y$19</f>
        <v>0</v>
      </c>
      <c r="DA67" s="63" t="s">
        <v>2977</v>
      </c>
    </row>
    <row r="68" spans="1:105" ht="12" customHeight="1" x14ac:dyDescent="0.25">
      <c r="A68" s="121" t="s">
        <v>55</v>
      </c>
      <c r="B68" s="123">
        <v>0</v>
      </c>
      <c r="C68" s="123">
        <v>0</v>
      </c>
      <c r="D68" s="123">
        <v>0</v>
      </c>
      <c r="E68" s="123">
        <v>0</v>
      </c>
      <c r="F68" s="123">
        <v>0</v>
      </c>
      <c r="G68" s="123">
        <v>0</v>
      </c>
      <c r="H68" s="123">
        <v>0</v>
      </c>
      <c r="I68" s="123">
        <v>0</v>
      </c>
      <c r="J68" s="123">
        <v>0</v>
      </c>
      <c r="K68" s="123">
        <v>0</v>
      </c>
      <c r="L68" s="123">
        <v>0</v>
      </c>
      <c r="M68" s="123">
        <v>0</v>
      </c>
      <c r="N68" s="123">
        <v>0</v>
      </c>
      <c r="O68" s="123">
        <v>0</v>
      </c>
      <c r="P68" s="123">
        <v>0</v>
      </c>
      <c r="Q68" s="123">
        <v>0</v>
      </c>
      <c r="R68" s="123">
        <v>0</v>
      </c>
      <c r="S68" s="123">
        <v>0</v>
      </c>
      <c r="T68" s="123">
        <v>0</v>
      </c>
      <c r="U68" s="123">
        <v>0</v>
      </c>
      <c r="V68" s="123">
        <v>0</v>
      </c>
      <c r="W68" s="123">
        <v>0</v>
      </c>
      <c r="X68" s="123">
        <v>0</v>
      </c>
      <c r="Y68" s="123">
        <v>0</v>
      </c>
      <c r="DA68" s="130" t="s">
        <v>2978</v>
      </c>
    </row>
    <row r="69" spans="1:105" ht="12" customHeight="1" x14ac:dyDescent="0.25">
      <c r="A69" s="97" t="s">
        <v>134</v>
      </c>
      <c r="B69" s="99">
        <v>0</v>
      </c>
      <c r="C69" s="99">
        <v>0</v>
      </c>
      <c r="D69" s="99">
        <v>0</v>
      </c>
      <c r="E69" s="99">
        <v>0</v>
      </c>
      <c r="F69" s="99">
        <v>0</v>
      </c>
      <c r="G69" s="99">
        <v>0</v>
      </c>
      <c r="H69" s="99">
        <v>0</v>
      </c>
      <c r="I69" s="99">
        <v>0</v>
      </c>
      <c r="J69" s="99">
        <v>0</v>
      </c>
      <c r="K69" s="99">
        <v>0</v>
      </c>
      <c r="L69" s="99">
        <v>0</v>
      </c>
      <c r="M69" s="99">
        <v>0</v>
      </c>
      <c r="N69" s="99">
        <v>0</v>
      </c>
      <c r="O69" s="99">
        <v>0</v>
      </c>
      <c r="P69" s="99">
        <v>0</v>
      </c>
      <c r="Q69" s="99">
        <v>0</v>
      </c>
      <c r="R69" s="99">
        <v>0</v>
      </c>
      <c r="S69" s="99">
        <v>0</v>
      </c>
      <c r="T69" s="99">
        <v>0</v>
      </c>
      <c r="U69" s="99">
        <v>0</v>
      </c>
      <c r="V69" s="99">
        <v>0</v>
      </c>
      <c r="W69" s="99">
        <v>0</v>
      </c>
      <c r="X69" s="99">
        <v>0</v>
      </c>
      <c r="Y69" s="99">
        <v>0</v>
      </c>
      <c r="DA69" s="63" t="s">
        <v>2979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X70" s="99">
        <v>0</v>
      </c>
      <c r="Y70" s="99">
        <v>0</v>
      </c>
      <c r="DA70" s="63" t="s">
        <v>2980</v>
      </c>
    </row>
    <row r="71" spans="1:105" ht="12" customHeight="1" x14ac:dyDescent="0.25">
      <c r="A71" s="100" t="s">
        <v>212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X71" s="102">
        <v>0</v>
      </c>
      <c r="Y71" s="102">
        <v>0</v>
      </c>
      <c r="DA71" s="131" t="s">
        <v>2981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X72" s="105">
        <v>0</v>
      </c>
      <c r="Y72" s="105">
        <v>0</v>
      </c>
      <c r="DA72" s="132" t="s">
        <v>2982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X73" s="102">
        <v>0</v>
      </c>
      <c r="Y73" s="102">
        <v>0</v>
      </c>
      <c r="DA73" s="131" t="s">
        <v>2983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X74" s="105">
        <v>0</v>
      </c>
      <c r="Y74" s="105">
        <v>0</v>
      </c>
      <c r="DA74" s="132" t="s">
        <v>2984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X75" s="99">
        <v>0</v>
      </c>
      <c r="Y75" s="99">
        <v>0</v>
      </c>
      <c r="DA75" s="63" t="s">
        <v>2985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X76" s="99">
        <v>0</v>
      </c>
      <c r="Y76" s="99">
        <v>0</v>
      </c>
      <c r="DA76" s="63" t="s">
        <v>2986</v>
      </c>
    </row>
    <row r="77" spans="1:105" ht="12" customHeight="1" x14ac:dyDescent="0.25">
      <c r="A77" s="121" t="s">
        <v>54</v>
      </c>
      <c r="B77" s="123">
        <v>0</v>
      </c>
      <c r="C77" s="123">
        <v>0</v>
      </c>
      <c r="D77" s="123">
        <v>0</v>
      </c>
      <c r="E77" s="123">
        <v>0</v>
      </c>
      <c r="F77" s="123">
        <v>0</v>
      </c>
      <c r="G77" s="123">
        <v>0</v>
      </c>
      <c r="H77" s="123">
        <v>0</v>
      </c>
      <c r="I77" s="123">
        <v>0</v>
      </c>
      <c r="J77" s="123">
        <v>0</v>
      </c>
      <c r="K77" s="123">
        <v>0</v>
      </c>
      <c r="L77" s="123">
        <v>0</v>
      </c>
      <c r="M77" s="123">
        <v>0</v>
      </c>
      <c r="N77" s="123">
        <v>0</v>
      </c>
      <c r="O77" s="123">
        <v>0</v>
      </c>
      <c r="P77" s="123">
        <v>0</v>
      </c>
      <c r="Q77" s="123">
        <v>0</v>
      </c>
      <c r="R77" s="123">
        <v>0</v>
      </c>
      <c r="S77" s="123">
        <v>0</v>
      </c>
      <c r="T77" s="123">
        <v>0</v>
      </c>
      <c r="U77" s="123">
        <v>0</v>
      </c>
      <c r="V77" s="123">
        <v>0</v>
      </c>
      <c r="W77" s="123">
        <v>0</v>
      </c>
      <c r="X77" s="123">
        <v>0</v>
      </c>
      <c r="Y77" s="123">
        <v>0</v>
      </c>
      <c r="DA77" s="130" t="s">
        <v>2987</v>
      </c>
    </row>
    <row r="78" spans="1:105" ht="12" customHeight="1" x14ac:dyDescent="0.25">
      <c r="A78" s="97" t="s">
        <v>189</v>
      </c>
      <c r="B78" s="99">
        <v>0</v>
      </c>
      <c r="C78" s="99">
        <v>0</v>
      </c>
      <c r="D78" s="99">
        <v>0</v>
      </c>
      <c r="E78" s="99">
        <v>0</v>
      </c>
      <c r="F78" s="99">
        <v>0</v>
      </c>
      <c r="G78" s="99">
        <v>0</v>
      </c>
      <c r="H78" s="99">
        <v>0</v>
      </c>
      <c r="I78" s="99">
        <v>0</v>
      </c>
      <c r="J78" s="99">
        <v>0</v>
      </c>
      <c r="K78" s="99">
        <v>0</v>
      </c>
      <c r="L78" s="99">
        <v>0</v>
      </c>
      <c r="M78" s="99">
        <v>0</v>
      </c>
      <c r="N78" s="99">
        <v>0</v>
      </c>
      <c r="O78" s="99">
        <v>0</v>
      </c>
      <c r="P78" s="99">
        <v>0</v>
      </c>
      <c r="Q78" s="99">
        <v>0</v>
      </c>
      <c r="R78" s="99">
        <v>0</v>
      </c>
      <c r="S78" s="99">
        <v>0</v>
      </c>
      <c r="T78" s="99">
        <v>0</v>
      </c>
      <c r="U78" s="99">
        <v>0</v>
      </c>
      <c r="V78" s="99">
        <v>0</v>
      </c>
      <c r="W78" s="99">
        <v>0</v>
      </c>
      <c r="X78" s="99">
        <v>0</v>
      </c>
      <c r="Y78" s="99">
        <v>0</v>
      </c>
      <c r="DA78" s="63" t="s">
        <v>2988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X79" s="110">
        <v>0</v>
      </c>
      <c r="Y79" s="110">
        <v>0</v>
      </c>
      <c r="DA79" s="60" t="s">
        <v>2989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8">
        <f t="shared" ref="B81:Q81" si="28">B82+B85+B87+B100</f>
        <v>59.028987970583039</v>
      </c>
      <c r="C81" s="118">
        <f t="shared" si="28"/>
        <v>55.733672207768819</v>
      </c>
      <c r="D81" s="118">
        <f t="shared" si="28"/>
        <v>57.984936211959926</v>
      </c>
      <c r="E81" s="118">
        <f t="shared" si="28"/>
        <v>60.053392128364813</v>
      </c>
      <c r="F81" s="118">
        <f t="shared" si="28"/>
        <v>59.422360369806938</v>
      </c>
      <c r="G81" s="118">
        <f t="shared" si="28"/>
        <v>61.967600294969635</v>
      </c>
      <c r="H81" s="118">
        <f t="shared" si="28"/>
        <v>64.307138145381103</v>
      </c>
      <c r="I81" s="118">
        <f t="shared" si="28"/>
        <v>71.363151715422859</v>
      </c>
      <c r="J81" s="118">
        <f t="shared" si="28"/>
        <v>74.605375729861848</v>
      </c>
      <c r="K81" s="118">
        <f t="shared" si="28"/>
        <v>75.902877594124192</v>
      </c>
      <c r="L81" s="118">
        <f t="shared" si="28"/>
        <v>71.649379065347276</v>
      </c>
      <c r="M81" s="118">
        <f t="shared" si="28"/>
        <v>69.058568941858752</v>
      </c>
      <c r="N81" s="118">
        <f t="shared" si="28"/>
        <v>76.119035628951991</v>
      </c>
      <c r="O81" s="118">
        <f t="shared" si="28"/>
        <v>65.450127309156684</v>
      </c>
      <c r="P81" s="118">
        <f t="shared" si="28"/>
        <v>58.063569060504001</v>
      </c>
      <c r="Q81" s="118">
        <f t="shared" si="28"/>
        <v>62.401376113389773</v>
      </c>
      <c r="R81" s="118">
        <f t="shared" ref="R81:V81" si="29">R82+R85+R87+R100</f>
        <v>66.558366913698976</v>
      </c>
      <c r="S81" s="118">
        <f t="shared" si="29"/>
        <v>67.494178469224721</v>
      </c>
      <c r="T81" s="118">
        <f t="shared" si="29"/>
        <v>70.830522608986669</v>
      </c>
      <c r="U81" s="118">
        <f t="shared" si="29"/>
        <v>72.925481979560431</v>
      </c>
      <c r="V81" s="118">
        <f t="shared" si="29"/>
        <v>74.010578077084091</v>
      </c>
      <c r="W81" s="118">
        <f t="shared" ref="W81:Y81" si="30">W82+W85+W87+W100</f>
        <v>72.858523360722103</v>
      </c>
      <c r="X81" s="118">
        <f t="shared" si="30"/>
        <v>71.709863940676243</v>
      </c>
      <c r="Y81" s="118">
        <f t="shared" si="30"/>
        <v>69.269448867095605</v>
      </c>
      <c r="DA81" s="129" t="s">
        <v>2990</v>
      </c>
    </row>
    <row r="82" spans="1:105" ht="12.95" customHeight="1" x14ac:dyDescent="0.25">
      <c r="A82" s="121" t="s">
        <v>57</v>
      </c>
      <c r="B82" s="123">
        <f t="shared" ref="B82:Q82" si="31">SUM(B83:B84)</f>
        <v>23.466206338213027</v>
      </c>
      <c r="C82" s="123">
        <f t="shared" si="31"/>
        <v>23.099792795487435</v>
      </c>
      <c r="D82" s="123">
        <f t="shared" si="31"/>
        <v>25.100885705566444</v>
      </c>
      <c r="E82" s="123">
        <f t="shared" si="31"/>
        <v>22.214137823112043</v>
      </c>
      <c r="F82" s="123">
        <f t="shared" si="31"/>
        <v>20.743155706293436</v>
      </c>
      <c r="G82" s="123">
        <f t="shared" si="31"/>
        <v>19.706065138784588</v>
      </c>
      <c r="H82" s="123">
        <f t="shared" si="31"/>
        <v>16.751367488755239</v>
      </c>
      <c r="I82" s="123">
        <f t="shared" si="31"/>
        <v>15.341865539324752</v>
      </c>
      <c r="J82" s="123">
        <f t="shared" si="31"/>
        <v>17.456438186242409</v>
      </c>
      <c r="K82" s="123">
        <f t="shared" si="31"/>
        <v>20.113745856944011</v>
      </c>
      <c r="L82" s="123">
        <f t="shared" si="31"/>
        <v>12.774535946556888</v>
      </c>
      <c r="M82" s="123">
        <f t="shared" si="31"/>
        <v>15.046957244266094</v>
      </c>
      <c r="N82" s="123">
        <f t="shared" si="31"/>
        <v>16.054228241855601</v>
      </c>
      <c r="O82" s="123">
        <f t="shared" si="31"/>
        <v>13.137030779977815</v>
      </c>
      <c r="P82" s="123">
        <f t="shared" si="31"/>
        <v>9.7506679223386001</v>
      </c>
      <c r="Q82" s="123">
        <f t="shared" si="31"/>
        <v>14.694943787414328</v>
      </c>
      <c r="R82" s="123">
        <f t="shared" ref="R82:V82" si="32">SUM(R83:R84)</f>
        <v>14.813292653527045</v>
      </c>
      <c r="S82" s="123">
        <f t="shared" si="32"/>
        <v>16.438712204458188</v>
      </c>
      <c r="T82" s="123">
        <f t="shared" si="32"/>
        <v>16.819897168698752</v>
      </c>
      <c r="U82" s="123">
        <f t="shared" si="32"/>
        <v>17.633534485432143</v>
      </c>
      <c r="V82" s="123">
        <f t="shared" si="32"/>
        <v>18.705736704802245</v>
      </c>
      <c r="W82" s="123">
        <f t="shared" ref="W82:Y82" si="33">SUM(W83:W84)</f>
        <v>17.197562550688378</v>
      </c>
      <c r="X82" s="123">
        <f t="shared" si="33"/>
        <v>18.033533882691639</v>
      </c>
      <c r="Y82" s="123">
        <f t="shared" si="33"/>
        <v>15.380890365195652</v>
      </c>
      <c r="DA82" s="130" t="s">
        <v>2991</v>
      </c>
    </row>
    <row r="83" spans="1:105" ht="12" customHeight="1" x14ac:dyDescent="0.25">
      <c r="A83" s="97" t="s">
        <v>199</v>
      </c>
      <c r="B83" s="99">
        <v>23.383853215197316</v>
      </c>
      <c r="C83" s="99">
        <v>23.00419843413572</v>
      </c>
      <c r="D83" s="99">
        <v>24.988948334808569</v>
      </c>
      <c r="E83" s="99">
        <v>22.120640227001918</v>
      </c>
      <c r="F83" s="99">
        <v>20.648320406112607</v>
      </c>
      <c r="G83" s="99">
        <v>19.617565411997294</v>
      </c>
      <c r="H83" s="99">
        <v>16.683765956706178</v>
      </c>
      <c r="I83" s="99">
        <v>15.286620091133788</v>
      </c>
      <c r="J83" s="99">
        <v>17.397758273943996</v>
      </c>
      <c r="K83" s="99">
        <v>20.04255294779361</v>
      </c>
      <c r="L83" s="99">
        <v>12.731214577605341</v>
      </c>
      <c r="M83" s="99">
        <v>14.988752467462001</v>
      </c>
      <c r="N83" s="99">
        <v>16.006093359606606</v>
      </c>
      <c r="O83" s="99">
        <v>13.091098498097546</v>
      </c>
      <c r="P83" s="99">
        <v>9.7071083365671615</v>
      </c>
      <c r="Q83" s="99">
        <v>14.635633028230419</v>
      </c>
      <c r="R83" s="99">
        <v>14.753860451034809</v>
      </c>
      <c r="S83" s="99">
        <v>16.365471959758459</v>
      </c>
      <c r="T83" s="99">
        <v>16.753017169512969</v>
      </c>
      <c r="U83" s="99">
        <v>17.563628855451888</v>
      </c>
      <c r="V83" s="99">
        <v>18.631727837055863</v>
      </c>
      <c r="W83" s="99">
        <v>17.129588159750579</v>
      </c>
      <c r="X83" s="99">
        <v>17.962255528997353</v>
      </c>
      <c r="Y83" s="99">
        <v>15.320036125174514</v>
      </c>
      <c r="DA83" s="63" t="s">
        <v>2992</v>
      </c>
    </row>
    <row r="84" spans="1:105" ht="12" customHeight="1" x14ac:dyDescent="0.25">
      <c r="A84" s="97" t="s">
        <v>53</v>
      </c>
      <c r="B84" s="99">
        <v>8.2353123015711571E-2</v>
      </c>
      <c r="C84" s="99">
        <v>9.5594361351714896E-2</v>
      </c>
      <c r="D84" s="99">
        <v>0.11193737075787487</v>
      </c>
      <c r="E84" s="99">
        <v>9.3497596110124939E-2</v>
      </c>
      <c r="F84" s="99">
        <v>9.4835300180831E-2</v>
      </c>
      <c r="G84" s="99">
        <v>8.8499726787293259E-2</v>
      </c>
      <c r="H84" s="99">
        <v>6.760153204905972E-2</v>
      </c>
      <c r="I84" s="99">
        <v>5.5245448190963942E-2</v>
      </c>
      <c r="J84" s="99">
        <v>5.8679912298413198E-2</v>
      </c>
      <c r="K84" s="99">
        <v>7.1192909150401301E-2</v>
      </c>
      <c r="L84" s="99">
        <v>4.332136895154725E-2</v>
      </c>
      <c r="M84" s="99">
        <v>5.8204776804092286E-2</v>
      </c>
      <c r="N84" s="99">
        <v>4.8134882248996425E-2</v>
      </c>
      <c r="O84" s="99">
        <v>4.5932281880269397E-2</v>
      </c>
      <c r="P84" s="99">
        <v>4.3559585771437911E-2</v>
      </c>
      <c r="Q84" s="99">
        <v>5.9310759183909351E-2</v>
      </c>
      <c r="R84" s="99">
        <v>5.9432202492236429E-2</v>
      </c>
      <c r="S84" s="99">
        <v>7.3240244699729451E-2</v>
      </c>
      <c r="T84" s="99">
        <v>6.687999918578269E-2</v>
      </c>
      <c r="U84" s="99">
        <v>6.9905629980256012E-2</v>
      </c>
      <c r="V84" s="99">
        <v>7.4008867746383655E-2</v>
      </c>
      <c r="W84" s="99">
        <v>6.7974390937798182E-2</v>
      </c>
      <c r="X84" s="99">
        <v>7.127835369428677E-2</v>
      </c>
      <c r="Y84" s="99">
        <v>6.0854240021137554E-2</v>
      </c>
      <c r="DA84" s="63" t="s">
        <v>2993</v>
      </c>
    </row>
    <row r="85" spans="1:105" ht="12.95" customHeight="1" x14ac:dyDescent="0.25">
      <c r="A85" s="121" t="s">
        <v>92</v>
      </c>
      <c r="B85" s="123">
        <f t="shared" ref="B85:Y85" si="34">B86</f>
        <v>16.144003242865665</v>
      </c>
      <c r="C85" s="123">
        <f t="shared" si="34"/>
        <v>13.877678879977173</v>
      </c>
      <c r="D85" s="123">
        <f t="shared" si="34"/>
        <v>13.073898304927031</v>
      </c>
      <c r="E85" s="123">
        <f t="shared" si="34"/>
        <v>17.067641117959194</v>
      </c>
      <c r="F85" s="123">
        <f t="shared" si="34"/>
        <v>17.021639565641109</v>
      </c>
      <c r="G85" s="123">
        <f t="shared" si="34"/>
        <v>19.505509094437549</v>
      </c>
      <c r="H85" s="123">
        <f t="shared" si="34"/>
        <v>25.267562042552957</v>
      </c>
      <c r="I85" s="123">
        <f t="shared" si="34"/>
        <v>31.737499196353706</v>
      </c>
      <c r="J85" s="123">
        <f t="shared" si="34"/>
        <v>33.991491352855512</v>
      </c>
      <c r="K85" s="123">
        <f t="shared" si="34"/>
        <v>32.716948400498701</v>
      </c>
      <c r="L85" s="123">
        <f t="shared" si="34"/>
        <v>36.238205490921978</v>
      </c>
      <c r="M85" s="123">
        <f t="shared" si="34"/>
        <v>31.166642741144791</v>
      </c>
      <c r="N85" s="123">
        <f t="shared" si="34"/>
        <v>38.884453508257685</v>
      </c>
      <c r="O85" s="123">
        <f t="shared" si="34"/>
        <v>32.374125106174517</v>
      </c>
      <c r="P85" s="123">
        <f t="shared" si="34"/>
        <v>28.238320797185217</v>
      </c>
      <c r="Q85" s="123">
        <f t="shared" si="34"/>
        <v>27.383458025249737</v>
      </c>
      <c r="R85" s="123">
        <f t="shared" si="34"/>
        <v>30.876911546443658</v>
      </c>
      <c r="S85" s="123">
        <f t="shared" si="34"/>
        <v>29.155155302902532</v>
      </c>
      <c r="T85" s="123">
        <f t="shared" si="34"/>
        <v>32.831553675644521</v>
      </c>
      <c r="U85" s="123">
        <f t="shared" si="34"/>
        <v>33.880972679042202</v>
      </c>
      <c r="V85" s="123">
        <f t="shared" si="34"/>
        <v>33.686207630330898</v>
      </c>
      <c r="W85" s="123">
        <f t="shared" si="34"/>
        <v>34.170519411980543</v>
      </c>
      <c r="X85" s="123">
        <f t="shared" si="34"/>
        <v>33.19817974913591</v>
      </c>
      <c r="Y85" s="123">
        <f t="shared" si="34"/>
        <v>34.766505875718146</v>
      </c>
      <c r="DA85" s="130" t="s">
        <v>2994</v>
      </c>
    </row>
    <row r="86" spans="1:105" ht="12" customHeight="1" x14ac:dyDescent="0.25">
      <c r="A86" s="97" t="s">
        <v>53</v>
      </c>
      <c r="B86" s="99">
        <f>RES_hhdet_tesh!B86/RES_summary!B$19</f>
        <v>16.144003242865665</v>
      </c>
      <c r="C86" s="99">
        <f>RES_hhdet_tesh!C86/RES_summary!C$19</f>
        <v>13.877678879977173</v>
      </c>
      <c r="D86" s="99">
        <f>RES_hhdet_tesh!D86/RES_summary!D$19</f>
        <v>13.073898304927031</v>
      </c>
      <c r="E86" s="99">
        <f>RES_hhdet_tesh!E86/RES_summary!E$19</f>
        <v>17.067641117959194</v>
      </c>
      <c r="F86" s="99">
        <f>RES_hhdet_tesh!F86/RES_summary!F$19</f>
        <v>17.021639565641109</v>
      </c>
      <c r="G86" s="99">
        <f>RES_hhdet_tesh!G86/RES_summary!G$19</f>
        <v>19.505509094437549</v>
      </c>
      <c r="H86" s="99">
        <f>RES_hhdet_tesh!H86/RES_summary!H$19</f>
        <v>25.267562042552957</v>
      </c>
      <c r="I86" s="99">
        <f>RES_hhdet_tesh!I86/RES_summary!I$19</f>
        <v>31.737499196353706</v>
      </c>
      <c r="J86" s="99">
        <f>RES_hhdet_tesh!J86/RES_summary!J$19</f>
        <v>33.991491352855512</v>
      </c>
      <c r="K86" s="99">
        <f>RES_hhdet_tesh!K86/RES_summary!K$19</f>
        <v>32.716948400498701</v>
      </c>
      <c r="L86" s="99">
        <f>RES_hhdet_tesh!L86/RES_summary!L$19</f>
        <v>36.238205490921978</v>
      </c>
      <c r="M86" s="99">
        <f>RES_hhdet_tesh!M86/RES_summary!M$19</f>
        <v>31.166642741144791</v>
      </c>
      <c r="N86" s="99">
        <f>RES_hhdet_tesh!N86/RES_summary!N$19</f>
        <v>38.884453508257685</v>
      </c>
      <c r="O86" s="99">
        <f>RES_hhdet_tesh!O86/RES_summary!O$19</f>
        <v>32.374125106174517</v>
      </c>
      <c r="P86" s="99">
        <f>RES_hhdet_tesh!P86/RES_summary!P$19</f>
        <v>28.238320797185217</v>
      </c>
      <c r="Q86" s="99">
        <f>RES_hhdet_tesh!Q86/RES_summary!Q$19</f>
        <v>27.383458025249737</v>
      </c>
      <c r="R86" s="99">
        <f>RES_hhdet_tesh!R86/RES_summary!R$19</f>
        <v>30.876911546443658</v>
      </c>
      <c r="S86" s="99">
        <f>RES_hhdet_tesh!S86/RES_summary!S$19</f>
        <v>29.155155302902532</v>
      </c>
      <c r="T86" s="99">
        <f>RES_hhdet_tesh!T86/RES_summary!T$19</f>
        <v>32.831553675644521</v>
      </c>
      <c r="U86" s="99">
        <f>RES_hhdet_tesh!U86/RES_summary!U$19</f>
        <v>33.880972679042202</v>
      </c>
      <c r="V86" s="99">
        <f>RES_hhdet_tesh!V86/RES_summary!V$19</f>
        <v>33.686207630330898</v>
      </c>
      <c r="W86" s="99">
        <f>RES_hhdet_tesh!W86/RES_summary!W$19</f>
        <v>34.170519411980543</v>
      </c>
      <c r="X86" s="99">
        <f>RES_hhdet_tesh!X86/RES_summary!X$19</f>
        <v>33.19817974913591</v>
      </c>
      <c r="Y86" s="99">
        <f>RES_hhdet_tesh!Y86/RES_summary!Y$19</f>
        <v>34.766505875718146</v>
      </c>
      <c r="DA86" s="63" t="s">
        <v>2995</v>
      </c>
    </row>
    <row r="87" spans="1:105" ht="12" customHeight="1" x14ac:dyDescent="0.25">
      <c r="A87" s="121" t="s">
        <v>55</v>
      </c>
      <c r="B87" s="123">
        <v>14.588512367334141</v>
      </c>
      <c r="C87" s="123">
        <v>13.64678035952914</v>
      </c>
      <c r="D87" s="123">
        <v>14.641166601830299</v>
      </c>
      <c r="E87" s="123">
        <v>15.557247355085426</v>
      </c>
      <c r="F87" s="123">
        <v>16.290117555795916</v>
      </c>
      <c r="G87" s="123">
        <v>17.599193050428973</v>
      </c>
      <c r="H87" s="123">
        <v>17.558736220536087</v>
      </c>
      <c r="I87" s="123">
        <v>19.686621884412133</v>
      </c>
      <c r="J87" s="123">
        <v>18.97703037783851</v>
      </c>
      <c r="K87" s="123">
        <v>18.894494492980304</v>
      </c>
      <c r="L87" s="123">
        <v>18.608104463010839</v>
      </c>
      <c r="M87" s="123">
        <v>18.596892824765192</v>
      </c>
      <c r="N87" s="123">
        <v>17.472398850776472</v>
      </c>
      <c r="O87" s="123">
        <v>16.109703298656953</v>
      </c>
      <c r="P87" s="123">
        <v>15.903639015545879</v>
      </c>
      <c r="Q87" s="123">
        <v>16.329092372726365</v>
      </c>
      <c r="R87" s="123">
        <v>16.890966293353276</v>
      </c>
      <c r="S87" s="123">
        <v>17.686628917405532</v>
      </c>
      <c r="T87" s="123">
        <v>17.229028268074824</v>
      </c>
      <c r="U87" s="123">
        <v>16.865851811884131</v>
      </c>
      <c r="V87" s="123">
        <v>16.966573983204942</v>
      </c>
      <c r="W87" s="123">
        <v>16.951869948873696</v>
      </c>
      <c r="X87" s="123">
        <v>16.306353284685233</v>
      </c>
      <c r="Y87" s="123">
        <v>15.44484900276081</v>
      </c>
      <c r="DA87" s="130" t="s">
        <v>2996</v>
      </c>
    </row>
    <row r="88" spans="1:105" ht="12" customHeight="1" x14ac:dyDescent="0.25">
      <c r="A88" s="97" t="s">
        <v>132</v>
      </c>
      <c r="B88" s="99">
        <v>14.310118835032885</v>
      </c>
      <c r="C88" s="99">
        <v>13.425069387401432</v>
      </c>
      <c r="D88" s="99">
        <v>14.58285319716996</v>
      </c>
      <c r="E88" s="99">
        <v>13.607606849964917</v>
      </c>
      <c r="F88" s="99">
        <v>14.625198295454142</v>
      </c>
      <c r="G88" s="99">
        <v>17.528571424298253</v>
      </c>
      <c r="H88" s="99">
        <v>14.83839499636391</v>
      </c>
      <c r="I88" s="99">
        <v>16.542059301712385</v>
      </c>
      <c r="J88" s="99">
        <v>21.380186576436408</v>
      </c>
      <c r="K88" s="99">
        <v>22.317929833852769</v>
      </c>
      <c r="L88" s="99">
        <v>17.238511854857766</v>
      </c>
      <c r="M88" s="99">
        <v>17.899427119419176</v>
      </c>
      <c r="N88" s="99">
        <v>16.965109343200243</v>
      </c>
      <c r="O88" s="99">
        <v>17.760997100670643</v>
      </c>
      <c r="P88" s="99">
        <v>18.414098700977309</v>
      </c>
      <c r="Q88" s="99">
        <v>17.817433242298485</v>
      </c>
      <c r="R88" s="99">
        <v>17.967177613364701</v>
      </c>
      <c r="S88" s="99">
        <v>18.467224982818621</v>
      </c>
      <c r="T88" s="99">
        <v>18.14861791742571</v>
      </c>
      <c r="U88" s="99">
        <v>18.596667721278386</v>
      </c>
      <c r="V88" s="99">
        <v>18.509560343743455</v>
      </c>
      <c r="W88" s="99">
        <v>18.111005336764059</v>
      </c>
      <c r="X88" s="99">
        <v>17.242212776651126</v>
      </c>
      <c r="Y88" s="99">
        <v>16.280814658183608</v>
      </c>
      <c r="DA88" s="63" t="s">
        <v>2997</v>
      </c>
    </row>
    <row r="89" spans="1:105" ht="12" customHeight="1" x14ac:dyDescent="0.25">
      <c r="A89" s="97" t="s">
        <v>131</v>
      </c>
      <c r="B89" s="99">
        <v>14.310118835032881</v>
      </c>
      <c r="C89" s="99">
        <v>13.456161424056885</v>
      </c>
      <c r="D89" s="99">
        <v>14.57663249514089</v>
      </c>
      <c r="E89" s="99">
        <v>13.587127392779475</v>
      </c>
      <c r="F89" s="99">
        <v>14.600670464865747</v>
      </c>
      <c r="G89" s="99">
        <v>17.522387632091583</v>
      </c>
      <c r="H89" s="99">
        <v>15.879984353788632</v>
      </c>
      <c r="I89" s="99">
        <v>17.389984298991731</v>
      </c>
      <c r="J89" s="99">
        <v>21.376053844691111</v>
      </c>
      <c r="K89" s="99">
        <v>22.306620682611928</v>
      </c>
      <c r="L89" s="99">
        <v>17.23979523664449</v>
      </c>
      <c r="M89" s="99">
        <v>17.897006984910604</v>
      </c>
      <c r="N89" s="99">
        <v>16.978202471129908</v>
      </c>
      <c r="O89" s="99">
        <v>17.920443315374602</v>
      </c>
      <c r="P89" s="99">
        <v>18.644981292366737</v>
      </c>
      <c r="Q89" s="99">
        <v>17.91972434639862</v>
      </c>
      <c r="R89" s="99">
        <v>18.029139832103866</v>
      </c>
      <c r="S89" s="99">
        <v>18.502562307776014</v>
      </c>
      <c r="T89" s="99">
        <v>18.178487682416815</v>
      </c>
      <c r="U89" s="99">
        <v>18.611308354575343</v>
      </c>
      <c r="V89" s="99">
        <v>18.509151684497184</v>
      </c>
      <c r="W89" s="99">
        <v>18.089373423063027</v>
      </c>
      <c r="X89" s="99">
        <v>17.167681843442264</v>
      </c>
      <c r="Y89" s="99">
        <v>16.627987168213451</v>
      </c>
      <c r="DA89" s="63" t="s">
        <v>2998</v>
      </c>
    </row>
    <row r="90" spans="1:105" ht="12" customHeight="1" x14ac:dyDescent="0.25">
      <c r="A90" s="100" t="s">
        <v>199</v>
      </c>
      <c r="B90" s="102">
        <v>1.6286998504816357</v>
      </c>
      <c r="C90" s="102">
        <v>2.0386646000529205</v>
      </c>
      <c r="D90" s="102">
        <v>3.3402330752721623</v>
      </c>
      <c r="E90" s="102">
        <v>3.7330157414144787</v>
      </c>
      <c r="F90" s="102">
        <v>0.82653059384650207</v>
      </c>
      <c r="G90" s="102">
        <v>4.7380229078858891</v>
      </c>
      <c r="H90" s="102">
        <v>0.14870421269900164</v>
      </c>
      <c r="I90" s="102">
        <v>0.16553393629457858</v>
      </c>
      <c r="J90" s="102">
        <v>4.5321764822118578</v>
      </c>
      <c r="K90" s="102">
        <v>4.9190393993368966</v>
      </c>
      <c r="L90" s="102">
        <v>2.9145050635708465</v>
      </c>
      <c r="M90" s="102">
        <v>2.9939074806227359</v>
      </c>
      <c r="N90" s="102">
        <v>2.070978310229211</v>
      </c>
      <c r="O90" s="102">
        <v>1.7315357302242493</v>
      </c>
      <c r="P90" s="102">
        <v>0.74466590755084627</v>
      </c>
      <c r="Q90" s="102">
        <v>4.0110053840295663</v>
      </c>
      <c r="R90" s="102">
        <v>5.3778558411428223</v>
      </c>
      <c r="S90" s="102">
        <v>7.2157145607192845</v>
      </c>
      <c r="T90" s="102">
        <v>5.9810074931264392</v>
      </c>
      <c r="U90" s="102">
        <v>4.9481544421926209</v>
      </c>
      <c r="V90" s="102">
        <v>5.3243492561797687</v>
      </c>
      <c r="W90" s="102">
        <v>4.4382853487961711</v>
      </c>
      <c r="X90" s="102">
        <v>2.2844812923151863</v>
      </c>
      <c r="Y90" s="102">
        <v>0.16405412128410668</v>
      </c>
      <c r="DA90" s="131" t="s">
        <v>2999</v>
      </c>
    </row>
    <row r="91" spans="1:105" ht="12" customHeight="1" x14ac:dyDescent="0.25">
      <c r="A91" s="103" t="s">
        <v>52</v>
      </c>
      <c r="B91" s="105">
        <v>12.681418984551248</v>
      </c>
      <c r="C91" s="105">
        <v>11.417496824003967</v>
      </c>
      <c r="D91" s="105">
        <v>11.236399419868725</v>
      </c>
      <c r="E91" s="105">
        <v>9.8541116513649953</v>
      </c>
      <c r="F91" s="105">
        <v>13.774139871019242</v>
      </c>
      <c r="G91" s="105">
        <v>12.784364724205698</v>
      </c>
      <c r="H91" s="105">
        <v>15.731280141089629</v>
      </c>
      <c r="I91" s="105">
        <v>17.224450362697151</v>
      </c>
      <c r="J91" s="105">
        <v>16.843877362479251</v>
      </c>
      <c r="K91" s="105">
        <v>17.387581283275033</v>
      </c>
      <c r="L91" s="105">
        <v>14.32529017307364</v>
      </c>
      <c r="M91" s="105">
        <v>14.903099504287864</v>
      </c>
      <c r="N91" s="105">
        <v>14.9072241609007</v>
      </c>
      <c r="O91" s="105">
        <v>16.188907585150353</v>
      </c>
      <c r="P91" s="105">
        <v>17.90031538481589</v>
      </c>
      <c r="Q91" s="105">
        <v>13.908718962369054</v>
      </c>
      <c r="R91" s="105">
        <v>12.651283990961044</v>
      </c>
      <c r="S91" s="105">
        <v>11.286847747056731</v>
      </c>
      <c r="T91" s="105">
        <v>12.197480189290378</v>
      </c>
      <c r="U91" s="105">
        <v>13.663153912382718</v>
      </c>
      <c r="V91" s="105">
        <v>13.184802428317417</v>
      </c>
      <c r="W91" s="105">
        <v>13.651088074266857</v>
      </c>
      <c r="X91" s="105">
        <v>14.883200551127075</v>
      </c>
      <c r="Y91" s="105">
        <v>16.463933046929341</v>
      </c>
      <c r="DA91" s="132" t="s">
        <v>3000</v>
      </c>
    </row>
    <row r="92" spans="1:105" ht="12" customHeight="1" x14ac:dyDescent="0.25">
      <c r="A92" s="106" t="s">
        <v>124</v>
      </c>
      <c r="B92" s="102">
        <v>14.339732807969991</v>
      </c>
      <c r="C92" s="102">
        <v>14.002849216056735</v>
      </c>
      <c r="D92" s="102">
        <v>14.940686672314486</v>
      </c>
      <c r="E92" s="102">
        <v>15.769991146004788</v>
      </c>
      <c r="F92" s="102">
        <v>16.167026910238523</v>
      </c>
      <c r="G92" s="102">
        <v>17.637026949979401</v>
      </c>
      <c r="H92" s="102">
        <v>17.901664266984181</v>
      </c>
      <c r="I92" s="102">
        <v>18.473369019954607</v>
      </c>
      <c r="J92" s="102">
        <v>19.011148859176242</v>
      </c>
      <c r="K92" s="102">
        <v>19.015282821768967</v>
      </c>
      <c r="L92" s="102">
        <v>18.496855485682971</v>
      </c>
      <c r="M92" s="102">
        <v>17.785674719619589</v>
      </c>
      <c r="N92" s="102">
        <v>16.720282858840228</v>
      </c>
      <c r="O92" s="102">
        <v>17.560742613404571</v>
      </c>
      <c r="P92" s="102">
        <v>18.107463314346731</v>
      </c>
      <c r="Q92" s="102">
        <v>17.758474587947692</v>
      </c>
      <c r="R92" s="102">
        <v>17.855331341036855</v>
      </c>
      <c r="S92" s="102">
        <v>18.148502932551786</v>
      </c>
      <c r="T92" s="102">
        <v>17.921122414819365</v>
      </c>
      <c r="U92" s="102">
        <v>17.356966312831933</v>
      </c>
      <c r="V92" s="102">
        <v>15.751149120915661</v>
      </c>
      <c r="W92" s="102">
        <v>17.995604224086932</v>
      </c>
      <c r="X92" s="102">
        <v>17.923399744890482</v>
      </c>
      <c r="Y92" s="102">
        <v>16.306008444044686</v>
      </c>
      <c r="DA92" s="131" t="s">
        <v>3001</v>
      </c>
    </row>
    <row r="93" spans="1:105" ht="12" customHeight="1" x14ac:dyDescent="0.25">
      <c r="A93" s="107" t="s">
        <v>123</v>
      </c>
      <c r="B93" s="105">
        <v>14.339732807969991</v>
      </c>
      <c r="C93" s="105">
        <v>14.005677600555494</v>
      </c>
      <c r="D93" s="105">
        <v>14.941157850559652</v>
      </c>
      <c r="E93" s="105">
        <v>15.771606027742289</v>
      </c>
      <c r="F93" s="105">
        <v>16.173144162346368</v>
      </c>
      <c r="G93" s="105">
        <v>17.657198126692823</v>
      </c>
      <c r="H93" s="105">
        <v>17.898357371915864</v>
      </c>
      <c r="I93" s="105">
        <v>18.457132142381028</v>
      </c>
      <c r="J93" s="105">
        <v>19.001290282221216</v>
      </c>
      <c r="K93" s="105">
        <v>19.010021553264838</v>
      </c>
      <c r="L93" s="105">
        <v>18.487097478554936</v>
      </c>
      <c r="M93" s="105">
        <v>17.762769655681581</v>
      </c>
      <c r="N93" s="105">
        <v>16.709151521727144</v>
      </c>
      <c r="O93" s="105">
        <v>17.739893559636798</v>
      </c>
      <c r="P93" s="105">
        <v>18.364871701532039</v>
      </c>
      <c r="Q93" s="105">
        <v>17.878399696950201</v>
      </c>
      <c r="R93" s="105">
        <v>17.903509295053556</v>
      </c>
      <c r="S93" s="105">
        <v>18.142662671146045</v>
      </c>
      <c r="T93" s="105">
        <v>17.809532754704978</v>
      </c>
      <c r="U93" s="105">
        <v>17.124632569571578</v>
      </c>
      <c r="V93" s="105">
        <v>15.626344509334336</v>
      </c>
      <c r="W93" s="105">
        <v>18.014592758218608</v>
      </c>
      <c r="X93" s="105">
        <v>17.964402395736276</v>
      </c>
      <c r="Y93" s="105">
        <v>16.352650377496825</v>
      </c>
      <c r="DA93" s="132" t="s">
        <v>3002</v>
      </c>
    </row>
    <row r="94" spans="1:105" ht="12" customHeight="1" x14ac:dyDescent="0.25">
      <c r="A94" s="108" t="s">
        <v>50</v>
      </c>
      <c r="B94" s="99">
        <v>2.018467208636372</v>
      </c>
      <c r="C94" s="99">
        <v>1.9076197187924313</v>
      </c>
      <c r="D94" s="99">
        <v>3.5295509500742068</v>
      </c>
      <c r="E94" s="99">
        <v>4.5286604885607193</v>
      </c>
      <c r="F94" s="99">
        <v>4.0413965800714449</v>
      </c>
      <c r="G94" s="99">
        <v>5.0812508396704059</v>
      </c>
      <c r="H94" s="99">
        <v>4.5767640420317317</v>
      </c>
      <c r="I94" s="99">
        <v>3.7408234973440031</v>
      </c>
      <c r="J94" s="99">
        <v>3.887086632568193</v>
      </c>
      <c r="K94" s="99">
        <v>3.8812623971955977</v>
      </c>
      <c r="L94" s="99">
        <v>3.2692284654247907</v>
      </c>
      <c r="M94" s="99">
        <v>3.1103789578779977</v>
      </c>
      <c r="N94" s="99">
        <v>1.9506816884009324</v>
      </c>
      <c r="O94" s="99">
        <v>1.3916389994285223</v>
      </c>
      <c r="P94" s="99">
        <v>1.4707778823430255</v>
      </c>
      <c r="Q94" s="99">
        <v>4.3114944812669433</v>
      </c>
      <c r="R94" s="99">
        <v>5.1207888463930153</v>
      </c>
      <c r="S94" s="99">
        <v>6.3332119695234637</v>
      </c>
      <c r="T94" s="99">
        <v>4.1750303216983529</v>
      </c>
      <c r="U94" s="99">
        <v>1.419455106507802</v>
      </c>
      <c r="V94" s="99">
        <v>0.56605903304503113</v>
      </c>
      <c r="W94" s="99">
        <v>1.4667877071037443</v>
      </c>
      <c r="X94" s="99">
        <v>1.334709966066199</v>
      </c>
      <c r="Y94" s="99">
        <v>0.69580486032923983</v>
      </c>
      <c r="DA94" s="63" t="s">
        <v>3003</v>
      </c>
    </row>
    <row r="95" spans="1:105" ht="12" customHeight="1" x14ac:dyDescent="0.25">
      <c r="A95" s="108" t="s">
        <v>52</v>
      </c>
      <c r="B95" s="99">
        <v>12.32126559933362</v>
      </c>
      <c r="C95" s="99">
        <v>12.098057881763065</v>
      </c>
      <c r="D95" s="99">
        <v>11.411606900485447</v>
      </c>
      <c r="E95" s="99">
        <v>11.242945539181569</v>
      </c>
      <c r="F95" s="99">
        <v>12.131747582274919</v>
      </c>
      <c r="G95" s="99">
        <v>12.575947287022419</v>
      </c>
      <c r="H95" s="99">
        <v>13.321593329884129</v>
      </c>
      <c r="I95" s="99">
        <v>14.716308645037023</v>
      </c>
      <c r="J95" s="99">
        <v>15.114203649653025</v>
      </c>
      <c r="K95" s="99">
        <v>15.128759156069242</v>
      </c>
      <c r="L95" s="99">
        <v>15.217869013130146</v>
      </c>
      <c r="M95" s="99">
        <v>14.652390697803581</v>
      </c>
      <c r="N95" s="99">
        <v>14.75846983332621</v>
      </c>
      <c r="O95" s="99">
        <v>16.348254560208272</v>
      </c>
      <c r="P95" s="99">
        <v>16.894093819189013</v>
      </c>
      <c r="Q95" s="99">
        <v>13.566905215683255</v>
      </c>
      <c r="R95" s="99">
        <v>12.782720448660545</v>
      </c>
      <c r="S95" s="99">
        <v>11.809450701622584</v>
      </c>
      <c r="T95" s="99">
        <v>13.634502433006627</v>
      </c>
      <c r="U95" s="99">
        <v>15.705177463063773</v>
      </c>
      <c r="V95" s="99">
        <v>15.060285476289303</v>
      </c>
      <c r="W95" s="99">
        <v>16.547805051114864</v>
      </c>
      <c r="X95" s="99">
        <v>16.629692429670076</v>
      </c>
      <c r="Y95" s="99">
        <v>15.656845517167591</v>
      </c>
      <c r="DA95" s="63" t="s">
        <v>3004</v>
      </c>
    </row>
    <row r="96" spans="1:105" ht="12" customHeight="1" x14ac:dyDescent="0.25">
      <c r="A96" s="106" t="s">
        <v>122</v>
      </c>
      <c r="B96" s="102">
        <v>14.610902243118259</v>
      </c>
      <c r="C96" s="102">
        <v>13.620643637235625</v>
      </c>
      <c r="D96" s="102">
        <v>14.623226905488977</v>
      </c>
      <c r="E96" s="102">
        <v>15.573824030236612</v>
      </c>
      <c r="F96" s="102">
        <v>16.33766784874539</v>
      </c>
      <c r="G96" s="102">
        <v>17.639080399411284</v>
      </c>
      <c r="H96" s="102">
        <v>17.572957589650606</v>
      </c>
      <c r="I96" s="102">
        <v>19.816934823444829</v>
      </c>
      <c r="J96" s="102">
        <v>19.009467833499805</v>
      </c>
      <c r="K96" s="102">
        <v>18.897040790442819</v>
      </c>
      <c r="L96" s="102">
        <v>18.693198631216948</v>
      </c>
      <c r="M96" s="102">
        <v>18.703713578034684</v>
      </c>
      <c r="N96" s="102">
        <v>17.576224743057381</v>
      </c>
      <c r="O96" s="102">
        <v>16.211452693717934</v>
      </c>
      <c r="P96" s="102">
        <v>16.196346692545912</v>
      </c>
      <c r="Q96" s="102">
        <v>16.418331120224344</v>
      </c>
      <c r="R96" s="102">
        <v>16.905063071249788</v>
      </c>
      <c r="S96" s="102">
        <v>17.683702863109758</v>
      </c>
      <c r="T96" s="102">
        <v>17.156791913718497</v>
      </c>
      <c r="U96" s="102">
        <v>16.755382897101828</v>
      </c>
      <c r="V96" s="102">
        <v>16.959741094842876</v>
      </c>
      <c r="W96" s="102">
        <v>17.05799108345002</v>
      </c>
      <c r="X96" s="102">
        <v>16.387546315418508</v>
      </c>
      <c r="Y96" s="102">
        <v>15.594195826796705</v>
      </c>
      <c r="DA96" s="131" t="s">
        <v>3005</v>
      </c>
    </row>
    <row r="97" spans="1:105" ht="12" customHeight="1" x14ac:dyDescent="0.25">
      <c r="A97" s="107" t="s">
        <v>121</v>
      </c>
      <c r="B97" s="105">
        <v>14.61090224311824</v>
      </c>
      <c r="C97" s="105">
        <v>13.620944992154683</v>
      </c>
      <c r="D97" s="105">
        <v>14.621069871496594</v>
      </c>
      <c r="E97" s="105">
        <v>15.565243538657397</v>
      </c>
      <c r="F97" s="105">
        <v>16.315887727061654</v>
      </c>
      <c r="G97" s="105">
        <v>17.598161768451803</v>
      </c>
      <c r="H97" s="105">
        <v>17.576230999822663</v>
      </c>
      <c r="I97" s="105">
        <v>19.789326918336215</v>
      </c>
      <c r="J97" s="105">
        <v>18.941013832895088</v>
      </c>
      <c r="K97" s="105">
        <v>18.839723178826489</v>
      </c>
      <c r="L97" s="105">
        <v>18.632491799326051</v>
      </c>
      <c r="M97" s="105">
        <v>18.639733236519085</v>
      </c>
      <c r="N97" s="105">
        <v>17.510839196644575</v>
      </c>
      <c r="O97" s="105">
        <v>16.019266388516954</v>
      </c>
      <c r="P97" s="105">
        <v>15.754115761912436</v>
      </c>
      <c r="Q97" s="105">
        <v>16.243689952711996</v>
      </c>
      <c r="R97" s="105">
        <v>16.83719110429071</v>
      </c>
      <c r="S97" s="105">
        <v>17.660664490679661</v>
      </c>
      <c r="T97" s="105">
        <v>17.195585738127669</v>
      </c>
      <c r="U97" s="105">
        <v>16.832539520210634</v>
      </c>
      <c r="V97" s="105">
        <v>16.995959661955762</v>
      </c>
      <c r="W97" s="105">
        <v>16.893321743494504</v>
      </c>
      <c r="X97" s="105">
        <v>16.224780775334338</v>
      </c>
      <c r="Y97" s="105">
        <v>15.394023119806455</v>
      </c>
      <c r="DA97" s="132" t="s">
        <v>3006</v>
      </c>
    </row>
    <row r="98" spans="1:105" ht="12" customHeight="1" x14ac:dyDescent="0.25">
      <c r="A98" s="108" t="s">
        <v>53</v>
      </c>
      <c r="B98" s="99">
        <v>2.1029818837047412</v>
      </c>
      <c r="C98" s="99">
        <v>1.7829822525353862</v>
      </c>
      <c r="D98" s="99">
        <v>2.8415651077665376</v>
      </c>
      <c r="E98" s="99">
        <v>3.8136216537338452</v>
      </c>
      <c r="F98" s="99">
        <v>3.8227454011758777</v>
      </c>
      <c r="G98" s="99">
        <v>4.9772163098419364</v>
      </c>
      <c r="H98" s="99">
        <v>4.507153478681027</v>
      </c>
      <c r="I98" s="99">
        <v>4.2102142153917637</v>
      </c>
      <c r="J98" s="99">
        <v>3.8740697440970746</v>
      </c>
      <c r="K98" s="99">
        <v>3.8578512352054712</v>
      </c>
      <c r="L98" s="99">
        <v>3.3971633173686473</v>
      </c>
      <c r="M98" s="99">
        <v>3.4542186417888252</v>
      </c>
      <c r="N98" s="99">
        <v>2.3544896468025263</v>
      </c>
      <c r="O98" s="99">
        <v>0.56738693931677453</v>
      </c>
      <c r="P98" s="99">
        <v>0.24865021179001445</v>
      </c>
      <c r="Q98" s="99">
        <v>0.70021261511367294</v>
      </c>
      <c r="R98" s="99">
        <v>1.0663925278816457</v>
      </c>
      <c r="S98" s="99">
        <v>1.8613000231045522</v>
      </c>
      <c r="T98" s="99">
        <v>1.4372934977780738</v>
      </c>
      <c r="U98" s="99">
        <v>1.1276244161488413</v>
      </c>
      <c r="V98" s="99">
        <v>1.4384009881093225</v>
      </c>
      <c r="W98" s="99">
        <v>1.0780597122702156</v>
      </c>
      <c r="X98" s="99">
        <v>0.83546798538089539</v>
      </c>
      <c r="Y98" s="99">
        <v>0.33009731681464621</v>
      </c>
      <c r="DA98" s="63" t="s">
        <v>3007</v>
      </c>
    </row>
    <row r="99" spans="1:105" ht="12" customHeight="1" x14ac:dyDescent="0.25">
      <c r="A99" s="108" t="s">
        <v>52</v>
      </c>
      <c r="B99" s="99">
        <v>12.507920359413502</v>
      </c>
      <c r="C99" s="99">
        <v>11.837962739619298</v>
      </c>
      <c r="D99" s="99">
        <v>11.779504763730058</v>
      </c>
      <c r="E99" s="99">
        <v>11.751621884923551</v>
      </c>
      <c r="F99" s="99">
        <v>12.493142325885772</v>
      </c>
      <c r="G99" s="99">
        <v>12.620945458609865</v>
      </c>
      <c r="H99" s="99">
        <v>13.069077521141633</v>
      </c>
      <c r="I99" s="99">
        <v>15.579112702944448</v>
      </c>
      <c r="J99" s="99">
        <v>15.06694408879801</v>
      </c>
      <c r="K99" s="99">
        <v>14.981871943621021</v>
      </c>
      <c r="L99" s="99">
        <v>15.235328481957408</v>
      </c>
      <c r="M99" s="99">
        <v>15.185514594730261</v>
      </c>
      <c r="N99" s="99">
        <v>15.156349549842044</v>
      </c>
      <c r="O99" s="99">
        <v>15.451879449200179</v>
      </c>
      <c r="P99" s="99">
        <v>15.505465550122416</v>
      </c>
      <c r="Q99" s="99">
        <v>15.543477337598318</v>
      </c>
      <c r="R99" s="99">
        <v>15.770798576409067</v>
      </c>
      <c r="S99" s="99">
        <v>15.79936446757511</v>
      </c>
      <c r="T99" s="99">
        <v>15.758292240349592</v>
      </c>
      <c r="U99" s="99">
        <v>15.704915104061792</v>
      </c>
      <c r="V99" s="99">
        <v>15.557558673846444</v>
      </c>
      <c r="W99" s="99">
        <v>15.815262031224288</v>
      </c>
      <c r="X99" s="99">
        <v>15.389312789953442</v>
      </c>
      <c r="Y99" s="99">
        <v>15.063925802991811</v>
      </c>
      <c r="DA99" s="63" t="s">
        <v>3008</v>
      </c>
    </row>
    <row r="100" spans="1:105" ht="12" customHeight="1" x14ac:dyDescent="0.25">
      <c r="A100" s="121" t="s">
        <v>54</v>
      </c>
      <c r="B100" s="123">
        <v>4.8302660221702096</v>
      </c>
      <c r="C100" s="123">
        <v>5.109420172775077</v>
      </c>
      <c r="D100" s="123">
        <v>5.1689855996361516</v>
      </c>
      <c r="E100" s="123">
        <v>5.2143658322081494</v>
      </c>
      <c r="F100" s="123">
        <v>5.36744754207648</v>
      </c>
      <c r="G100" s="123">
        <v>5.1568330113185281</v>
      </c>
      <c r="H100" s="123">
        <v>4.7294723935368213</v>
      </c>
      <c r="I100" s="123">
        <v>4.597165095332266</v>
      </c>
      <c r="J100" s="123">
        <v>4.1804158129254203</v>
      </c>
      <c r="K100" s="123">
        <v>4.177688843701171</v>
      </c>
      <c r="L100" s="123">
        <v>4.02853316485756</v>
      </c>
      <c r="M100" s="123">
        <v>4.2480761316826738</v>
      </c>
      <c r="N100" s="123">
        <v>3.7079550280622251</v>
      </c>
      <c r="O100" s="123">
        <v>3.8292681243474056</v>
      </c>
      <c r="P100" s="123">
        <v>4.1709413254343071</v>
      </c>
      <c r="Q100" s="123">
        <v>3.9938819279993405</v>
      </c>
      <c r="R100" s="123">
        <v>3.977196420374995</v>
      </c>
      <c r="S100" s="123">
        <v>4.2136820444584639</v>
      </c>
      <c r="T100" s="123">
        <v>3.9500434965685618</v>
      </c>
      <c r="U100" s="123">
        <v>4.5451230032019572</v>
      </c>
      <c r="V100" s="123">
        <v>4.6520597587460104</v>
      </c>
      <c r="W100" s="123">
        <v>4.5385714491794866</v>
      </c>
      <c r="X100" s="123">
        <v>4.1717970241634657</v>
      </c>
      <c r="Y100" s="123">
        <v>3.6772036234209891</v>
      </c>
      <c r="DA100" s="130" t="s">
        <v>3009</v>
      </c>
    </row>
    <row r="101" spans="1:105" ht="12" customHeight="1" x14ac:dyDescent="0.25">
      <c r="A101" s="97" t="s">
        <v>202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3010</v>
      </c>
    </row>
    <row r="102" spans="1:105" ht="12" customHeight="1" x14ac:dyDescent="0.25">
      <c r="A102" s="97" t="s">
        <v>50</v>
      </c>
      <c r="B102" s="99">
        <v>4.97193573367145</v>
      </c>
      <c r="C102" s="99">
        <v>5.0568611333502878</v>
      </c>
      <c r="D102" s="99">
        <v>5.0744841880647318</v>
      </c>
      <c r="E102" s="99">
        <v>5.2810500547766566</v>
      </c>
      <c r="F102" s="99">
        <v>5.3932885143435696</v>
      </c>
      <c r="G102" s="99">
        <v>5.1748540718993352</v>
      </c>
      <c r="H102" s="99">
        <v>4.6473063335259113</v>
      </c>
      <c r="I102" s="99">
        <v>4.68541279072591</v>
      </c>
      <c r="J102" s="99">
        <v>4.2175833636703066</v>
      </c>
      <c r="K102" s="99">
        <v>4.141190568125487</v>
      </c>
      <c r="L102" s="99">
        <v>4.024083593745976</v>
      </c>
      <c r="M102" s="99">
        <v>4.1099520303057027</v>
      </c>
      <c r="N102" s="99">
        <v>3.8886042519804325</v>
      </c>
      <c r="O102" s="99">
        <v>3.9205595171563496</v>
      </c>
      <c r="P102" s="99">
        <v>3.9413991380715747</v>
      </c>
      <c r="Q102" s="99">
        <v>4.0201027986714042</v>
      </c>
      <c r="R102" s="99">
        <v>4.0452473785134853</v>
      </c>
      <c r="S102" s="99">
        <v>4.1149909905248423</v>
      </c>
      <c r="T102" s="99">
        <v>4.1995328276280937</v>
      </c>
      <c r="U102" s="99">
        <v>4.5498951563876302</v>
      </c>
      <c r="V102" s="99">
        <v>4.2318842611701957</v>
      </c>
      <c r="W102" s="99">
        <v>4.3259564425683266</v>
      </c>
      <c r="X102" s="99">
        <v>3.9974747504682635</v>
      </c>
      <c r="Y102" s="99">
        <v>3.8097612244448378</v>
      </c>
      <c r="DA102" s="63" t="s">
        <v>3011</v>
      </c>
    </row>
    <row r="103" spans="1:105" ht="12" customHeight="1" x14ac:dyDescent="0.25">
      <c r="A103" s="109" t="s">
        <v>120</v>
      </c>
      <c r="B103" s="110">
        <v>4.473850134057912</v>
      </c>
      <c r="C103" s="110">
        <v>5.22289831360027</v>
      </c>
      <c r="D103" s="110">
        <v>5.3518742565365685</v>
      </c>
      <c r="E103" s="110">
        <v>5.0930514708027017</v>
      </c>
      <c r="F103" s="110">
        <v>5.3241583086407438</v>
      </c>
      <c r="G103" s="110">
        <v>5.127233406090995</v>
      </c>
      <c r="H103" s="110">
        <v>4.87334351636893</v>
      </c>
      <c r="I103" s="110">
        <v>4.432657898702276</v>
      </c>
      <c r="J103" s="110">
        <v>4.1083065757641002</v>
      </c>
      <c r="K103" s="110">
        <v>4.2436554657917709</v>
      </c>
      <c r="L103" s="110">
        <v>4.0365029033666202</v>
      </c>
      <c r="M103" s="110">
        <v>4.4953921397989198</v>
      </c>
      <c r="N103" s="110">
        <v>3.3750245803538164</v>
      </c>
      <c r="O103" s="110">
        <v>3.6794412148946027</v>
      </c>
      <c r="P103" s="110">
        <v>4.4969555863015112</v>
      </c>
      <c r="Q103" s="110">
        <v>3.9586282855987047</v>
      </c>
      <c r="R103" s="110">
        <v>3.8898156861122968</v>
      </c>
      <c r="S103" s="110">
        <v>4.3365397753554866</v>
      </c>
      <c r="T103" s="110">
        <v>3.6540407320019619</v>
      </c>
      <c r="U103" s="110">
        <v>4.539484079432822</v>
      </c>
      <c r="V103" s="110">
        <v>5.1415215718074219</v>
      </c>
      <c r="W103" s="110">
        <v>4.7876229208419652</v>
      </c>
      <c r="X103" s="110">
        <v>4.3937939857143027</v>
      </c>
      <c r="Y103" s="110">
        <v>3.4791184749358837</v>
      </c>
      <c r="DA103" s="60" t="s">
        <v>3012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3013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3014</v>
      </c>
    </row>
    <row r="107" spans="1:105" ht="12" customHeight="1" x14ac:dyDescent="0.25">
      <c r="A107" s="97" t="s">
        <v>197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3015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3016</v>
      </c>
    </row>
    <row r="109" spans="1:105" ht="12.95" customHeight="1" x14ac:dyDescent="0.25">
      <c r="A109" s="121" t="s">
        <v>92</v>
      </c>
      <c r="B109" s="123">
        <f t="shared" ref="B109:Y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3017</v>
      </c>
    </row>
    <row r="110" spans="1:105" ht="12" customHeight="1" x14ac:dyDescent="0.25">
      <c r="A110" s="97" t="s">
        <v>53</v>
      </c>
      <c r="B110" s="99">
        <f>RES_hhdet_tesh!B110/RES_summary!B$19</f>
        <v>0</v>
      </c>
      <c r="C110" s="99">
        <f>RES_hhdet_tesh!C110/RES_summary!C$19</f>
        <v>0</v>
      </c>
      <c r="D110" s="99">
        <f>RES_hhdet_tesh!D110/RES_summary!D$19</f>
        <v>0</v>
      </c>
      <c r="E110" s="99">
        <f>RES_hhdet_tesh!E110/RES_summary!E$19</f>
        <v>0</v>
      </c>
      <c r="F110" s="99">
        <f>RES_hhdet_tesh!F110/RES_summary!F$19</f>
        <v>0</v>
      </c>
      <c r="G110" s="99">
        <f>RES_hhdet_tesh!G110/RES_summary!G$19</f>
        <v>0</v>
      </c>
      <c r="H110" s="99">
        <f>RES_hhdet_tesh!H110/RES_summary!H$19</f>
        <v>0</v>
      </c>
      <c r="I110" s="99">
        <f>RES_hhdet_tesh!I110/RES_summary!I$19</f>
        <v>0</v>
      </c>
      <c r="J110" s="99">
        <f>RES_hhdet_tesh!J110/RES_summary!J$19</f>
        <v>0</v>
      </c>
      <c r="K110" s="99">
        <f>RES_hhdet_tesh!K110/RES_summary!K$19</f>
        <v>0</v>
      </c>
      <c r="L110" s="99">
        <f>RES_hhdet_tesh!L110/RES_summary!L$19</f>
        <v>0</v>
      </c>
      <c r="M110" s="99">
        <f>RES_hhdet_tesh!M110/RES_summary!M$19</f>
        <v>0</v>
      </c>
      <c r="N110" s="99">
        <f>RES_hhdet_tesh!N110/RES_summary!N$19</f>
        <v>0</v>
      </c>
      <c r="O110" s="99">
        <f>RES_hhdet_tesh!O110/RES_summary!O$19</f>
        <v>0</v>
      </c>
      <c r="P110" s="99">
        <f>RES_hhdet_tesh!P110/RES_summary!P$19</f>
        <v>0</v>
      </c>
      <c r="Q110" s="99">
        <f>RES_hhdet_tesh!Q110/RES_summary!Q$19</f>
        <v>0</v>
      </c>
      <c r="R110" s="99">
        <f>RES_hhdet_tesh!R110/RES_summary!R$19</f>
        <v>0</v>
      </c>
      <c r="S110" s="99">
        <f>RES_hhdet_tesh!S110/RES_summary!S$19</f>
        <v>0</v>
      </c>
      <c r="T110" s="99">
        <f>RES_hhdet_tesh!T110/RES_summary!T$19</f>
        <v>0</v>
      </c>
      <c r="U110" s="99">
        <f>RES_hhdet_tesh!U110/RES_summary!U$19</f>
        <v>0</v>
      </c>
      <c r="V110" s="99">
        <f>RES_hhdet_tesh!V110/RES_summary!V$19</f>
        <v>0</v>
      </c>
      <c r="W110" s="99">
        <f>RES_hhdet_tesh!W110/RES_summary!W$19</f>
        <v>0</v>
      </c>
      <c r="X110" s="99">
        <f>RES_hhdet_tesh!X110/RES_summary!X$19</f>
        <v>0</v>
      </c>
      <c r="Y110" s="99">
        <f>RES_hhdet_tesh!Y110/RES_summary!Y$19</f>
        <v>0</v>
      </c>
      <c r="DA110" s="63" t="s">
        <v>3018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3019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3020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3021</v>
      </c>
    </row>
    <row r="114" spans="1:105" ht="12" customHeight="1" x14ac:dyDescent="0.25">
      <c r="A114" s="100" t="s">
        <v>197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3022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3023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3024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3025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3026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3027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3028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3029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3030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8">
        <f t="shared" ref="B124:Q124" si="42">B125+B128+B130+B139</f>
        <v>0</v>
      </c>
      <c r="C124" s="118">
        <f t="shared" si="42"/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:Y124" si="44">W125+W128+W130+W139</f>
        <v>0</v>
      </c>
      <c r="X124" s="118">
        <f t="shared" si="44"/>
        <v>0</v>
      </c>
      <c r="Y124" s="118">
        <f t="shared" si="44"/>
        <v>0</v>
      </c>
      <c r="DA124" s="129" t="s">
        <v>3031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:Y125" si="47">SUM(W126:W127)</f>
        <v>0</v>
      </c>
      <c r="X125" s="123">
        <f t="shared" si="47"/>
        <v>0</v>
      </c>
      <c r="Y125" s="123">
        <f t="shared" si="47"/>
        <v>0</v>
      </c>
      <c r="DA125" s="130" t="s">
        <v>3032</v>
      </c>
    </row>
    <row r="126" spans="1:105" ht="12" customHeight="1" x14ac:dyDescent="0.25">
      <c r="A126" s="97" t="s">
        <v>198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X126" s="99">
        <v>0</v>
      </c>
      <c r="Y126" s="99">
        <v>0</v>
      </c>
      <c r="DA126" s="63" t="s">
        <v>3033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X127" s="99">
        <v>0</v>
      </c>
      <c r="Y127" s="99">
        <v>0</v>
      </c>
      <c r="DA127" s="63" t="s">
        <v>3034</v>
      </c>
    </row>
    <row r="128" spans="1:105" ht="12.95" customHeight="1" x14ac:dyDescent="0.25">
      <c r="A128" s="121" t="s">
        <v>92</v>
      </c>
      <c r="B128" s="123">
        <f t="shared" ref="B128:Y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X128" s="123">
        <f t="shared" si="48"/>
        <v>0</v>
      </c>
      <c r="Y128" s="123">
        <f t="shared" si="48"/>
        <v>0</v>
      </c>
      <c r="DA128" s="130" t="s">
        <v>3035</v>
      </c>
    </row>
    <row r="129" spans="1:105" ht="12" customHeight="1" x14ac:dyDescent="0.25">
      <c r="A129" s="97" t="s">
        <v>53</v>
      </c>
      <c r="B129" s="99">
        <f>RES_hhdet_tesh!B129/RES_summary!B$19</f>
        <v>0</v>
      </c>
      <c r="C129" s="99">
        <f>RES_hhdet_tesh!C129/RES_summary!C$19</f>
        <v>0</v>
      </c>
      <c r="D129" s="99">
        <f>RES_hhdet_tesh!D129/RES_summary!D$19</f>
        <v>0</v>
      </c>
      <c r="E129" s="99">
        <f>RES_hhdet_tesh!E129/RES_summary!E$19</f>
        <v>0</v>
      </c>
      <c r="F129" s="99">
        <f>RES_hhdet_tesh!F129/RES_summary!F$19</f>
        <v>0</v>
      </c>
      <c r="G129" s="99">
        <f>RES_hhdet_tesh!G129/RES_summary!G$19</f>
        <v>0</v>
      </c>
      <c r="H129" s="99">
        <f>RES_hhdet_tesh!H129/RES_summary!H$19</f>
        <v>0</v>
      </c>
      <c r="I129" s="99">
        <f>RES_hhdet_tesh!I129/RES_summary!I$19</f>
        <v>0</v>
      </c>
      <c r="J129" s="99">
        <f>RES_hhdet_tesh!J129/RES_summary!J$19</f>
        <v>0</v>
      </c>
      <c r="K129" s="99">
        <f>RES_hhdet_tesh!K129/RES_summary!K$19</f>
        <v>0</v>
      </c>
      <c r="L129" s="99">
        <f>RES_hhdet_tesh!L129/RES_summary!L$19</f>
        <v>0</v>
      </c>
      <c r="M129" s="99">
        <f>RES_hhdet_tesh!M129/RES_summary!M$19</f>
        <v>0</v>
      </c>
      <c r="N129" s="99">
        <f>RES_hhdet_tesh!N129/RES_summary!N$19</f>
        <v>0</v>
      </c>
      <c r="O129" s="99">
        <f>RES_hhdet_tesh!O129/RES_summary!O$19</f>
        <v>0</v>
      </c>
      <c r="P129" s="99">
        <f>RES_hhdet_tesh!P129/RES_summary!P$19</f>
        <v>0</v>
      </c>
      <c r="Q129" s="99">
        <f>RES_hhdet_tesh!Q129/RES_summary!Q$19</f>
        <v>0</v>
      </c>
      <c r="R129" s="99">
        <f>RES_hhdet_tesh!R129/RES_summary!R$19</f>
        <v>0</v>
      </c>
      <c r="S129" s="99">
        <f>RES_hhdet_tesh!S129/RES_summary!S$19</f>
        <v>0</v>
      </c>
      <c r="T129" s="99">
        <f>RES_hhdet_tesh!T129/RES_summary!T$19</f>
        <v>0</v>
      </c>
      <c r="U129" s="99">
        <f>RES_hhdet_tesh!U129/RES_summary!U$19</f>
        <v>0</v>
      </c>
      <c r="V129" s="99">
        <f>RES_hhdet_tesh!V129/RES_summary!V$19</f>
        <v>0</v>
      </c>
      <c r="W129" s="99">
        <f>RES_hhdet_tesh!W129/RES_summary!W$19</f>
        <v>0</v>
      </c>
      <c r="X129" s="99">
        <f>RES_hhdet_tesh!X129/RES_summary!X$19</f>
        <v>0</v>
      </c>
      <c r="Y129" s="99">
        <f>RES_hhdet_tesh!Y129/RES_summary!Y$19</f>
        <v>0</v>
      </c>
      <c r="DA129" s="63" t="s">
        <v>3036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X130" s="123">
        <v>0</v>
      </c>
      <c r="Y130" s="123">
        <v>0</v>
      </c>
      <c r="DA130" s="130" t="s">
        <v>3037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X131" s="99">
        <v>0</v>
      </c>
      <c r="Y131" s="99">
        <v>0</v>
      </c>
      <c r="DA131" s="63" t="s">
        <v>3038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3039</v>
      </c>
    </row>
    <row r="133" spans="1:105" ht="12" customHeight="1" x14ac:dyDescent="0.25">
      <c r="A133" s="100" t="s">
        <v>198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3040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3041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X135" s="102">
        <v>0</v>
      </c>
      <c r="Y135" s="102">
        <v>0</v>
      </c>
      <c r="DA135" s="131" t="s">
        <v>3042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3043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3044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3045</v>
      </c>
    </row>
    <row r="139" spans="1:105" ht="12" customHeight="1" x14ac:dyDescent="0.25">
      <c r="A139" s="121" t="s">
        <v>54</v>
      </c>
      <c r="B139" s="123">
        <v>0</v>
      </c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X139" s="123">
        <v>0</v>
      </c>
      <c r="Y139" s="123">
        <v>0</v>
      </c>
      <c r="DA139" s="130" t="s">
        <v>3046</v>
      </c>
    </row>
    <row r="140" spans="1:105" ht="12" customHeight="1" x14ac:dyDescent="0.25">
      <c r="A140" s="97" t="s">
        <v>50</v>
      </c>
      <c r="B140" s="99">
        <v>0</v>
      </c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X140" s="99">
        <v>0</v>
      </c>
      <c r="Y140" s="99">
        <v>0</v>
      </c>
      <c r="DA140" s="63" t="s">
        <v>3047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X141" s="110">
        <v>0</v>
      </c>
      <c r="Y141" s="110">
        <v>0</v>
      </c>
      <c r="DA141" s="60" t="s">
        <v>3048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88.934204949023083</v>
      </c>
      <c r="C143" s="118">
        <f t="shared" si="49"/>
        <v>77.572853118642612</v>
      </c>
      <c r="D143" s="118">
        <f t="shared" si="49"/>
        <v>79.452085007881877</v>
      </c>
      <c r="E143" s="118">
        <f t="shared" si="49"/>
        <v>86.70167383152139</v>
      </c>
      <c r="F143" s="118">
        <f t="shared" si="49"/>
        <v>77.654761979725706</v>
      </c>
      <c r="G143" s="118">
        <f t="shared" si="49"/>
        <v>74.511466045351639</v>
      </c>
      <c r="H143" s="118">
        <f t="shared" si="49"/>
        <v>74.988951497763239</v>
      </c>
      <c r="I143" s="118">
        <f t="shared" si="49"/>
        <v>88.359304530760937</v>
      </c>
      <c r="J143" s="118">
        <f t="shared" si="49"/>
        <v>88.533751882973704</v>
      </c>
      <c r="K143" s="118">
        <f t="shared" si="49"/>
        <v>77.805435458720751</v>
      </c>
      <c r="L143" s="118">
        <f t="shared" si="49"/>
        <v>84.133398747209597</v>
      </c>
      <c r="M143" s="118">
        <f t="shared" si="49"/>
        <v>77.81822065601088</v>
      </c>
      <c r="N143" s="118">
        <f t="shared" si="49"/>
        <v>86.651778815751911</v>
      </c>
      <c r="O143" s="118">
        <f t="shared" si="49"/>
        <v>74.464335371596235</v>
      </c>
      <c r="P143" s="118">
        <f t="shared" si="49"/>
        <v>70.751455168908763</v>
      </c>
      <c r="Q143" s="118">
        <f t="shared" si="49"/>
        <v>72.949113311752541</v>
      </c>
      <c r="R143" s="118">
        <f t="shared" ref="R143:V143" si="50">R144+R146+R148+R157</f>
        <v>77.321914935988829</v>
      </c>
      <c r="S143" s="118">
        <f t="shared" si="50"/>
        <v>71.924380627604236</v>
      </c>
      <c r="T143" s="118">
        <f t="shared" si="50"/>
        <v>91.282956260499972</v>
      </c>
      <c r="U143" s="118">
        <f t="shared" si="50"/>
        <v>91.200921493441115</v>
      </c>
      <c r="V143" s="118">
        <f t="shared" si="50"/>
        <v>87.390927414922146</v>
      </c>
      <c r="W143" s="118">
        <f t="shared" ref="W143:Y143" si="51">W144+W146+W148+W157</f>
        <v>86.317484164267256</v>
      </c>
      <c r="X143" s="118">
        <f t="shared" si="51"/>
        <v>83.025910512945288</v>
      </c>
      <c r="Y143" s="118">
        <f t="shared" si="51"/>
        <v>86.547612600460354</v>
      </c>
      <c r="DA143" s="129" t="s">
        <v>3049</v>
      </c>
    </row>
    <row r="144" spans="1:105" ht="12.95" customHeight="1" x14ac:dyDescent="0.25">
      <c r="A144" s="121" t="s">
        <v>57</v>
      </c>
      <c r="B144" s="123">
        <f t="shared" ref="B144:Y144" si="52">B145</f>
        <v>23.375235048967266</v>
      </c>
      <c r="C144" s="123">
        <f t="shared" si="52"/>
        <v>22.359033829251032</v>
      </c>
      <c r="D144" s="123">
        <f t="shared" si="52"/>
        <v>23.226000275976649</v>
      </c>
      <c r="E144" s="123">
        <f t="shared" si="52"/>
        <v>26.859861634330162</v>
      </c>
      <c r="F144" s="123">
        <f t="shared" si="52"/>
        <v>21.469135010585397</v>
      </c>
      <c r="G144" s="123">
        <f t="shared" si="52"/>
        <v>15.337351164497832</v>
      </c>
      <c r="H144" s="123">
        <f t="shared" si="52"/>
        <v>15.542017072094897</v>
      </c>
      <c r="I144" s="123">
        <f t="shared" si="52"/>
        <v>18.924564484507222</v>
      </c>
      <c r="J144" s="123">
        <f t="shared" si="52"/>
        <v>13.997958723686757</v>
      </c>
      <c r="K144" s="123">
        <f t="shared" si="52"/>
        <v>12.107138076516216</v>
      </c>
      <c r="L144" s="123">
        <f t="shared" si="52"/>
        <v>15.392798032550823</v>
      </c>
      <c r="M144" s="123">
        <f t="shared" si="52"/>
        <v>15.092036970398874</v>
      </c>
      <c r="N144" s="123">
        <f t="shared" si="52"/>
        <v>15.66957813765503</v>
      </c>
      <c r="O144" s="123">
        <f t="shared" si="52"/>
        <v>13.243826235364445</v>
      </c>
      <c r="P144" s="123">
        <f t="shared" si="52"/>
        <v>12.886600433318241</v>
      </c>
      <c r="Q144" s="123">
        <f t="shared" si="52"/>
        <v>12.03925667415999</v>
      </c>
      <c r="R144" s="123">
        <f t="shared" si="52"/>
        <v>9.44617294122083</v>
      </c>
      <c r="S144" s="123">
        <f t="shared" si="52"/>
        <v>5.5361546150152225</v>
      </c>
      <c r="T144" s="123">
        <f t="shared" si="52"/>
        <v>22.08926509154303</v>
      </c>
      <c r="U144" s="123">
        <f t="shared" si="52"/>
        <v>19.680313269267327</v>
      </c>
      <c r="V144" s="123">
        <f t="shared" si="52"/>
        <v>18.156208360821481</v>
      </c>
      <c r="W144" s="123">
        <f t="shared" si="52"/>
        <v>18.27472804058549</v>
      </c>
      <c r="X144" s="123">
        <f t="shared" si="52"/>
        <v>16.306981082065086</v>
      </c>
      <c r="Y144" s="123">
        <f t="shared" si="52"/>
        <v>16.047070532470649</v>
      </c>
      <c r="DA144" s="130" t="s">
        <v>3050</v>
      </c>
    </row>
    <row r="145" spans="1:105" ht="12" customHeight="1" x14ac:dyDescent="0.25">
      <c r="A145" s="97" t="s">
        <v>53</v>
      </c>
      <c r="B145" s="99">
        <v>23.375235048967266</v>
      </c>
      <c r="C145" s="99">
        <v>22.359033829251032</v>
      </c>
      <c r="D145" s="99">
        <v>23.226000275976649</v>
      </c>
      <c r="E145" s="99">
        <v>26.859861634330162</v>
      </c>
      <c r="F145" s="99">
        <v>21.469135010585397</v>
      </c>
      <c r="G145" s="99">
        <v>15.337351164497832</v>
      </c>
      <c r="H145" s="99">
        <v>15.542017072094897</v>
      </c>
      <c r="I145" s="99">
        <v>18.924564484507222</v>
      </c>
      <c r="J145" s="99">
        <v>13.997958723686757</v>
      </c>
      <c r="K145" s="99">
        <v>12.107138076516216</v>
      </c>
      <c r="L145" s="99">
        <v>15.392798032550823</v>
      </c>
      <c r="M145" s="99">
        <v>15.092036970398874</v>
      </c>
      <c r="N145" s="99">
        <v>15.66957813765503</v>
      </c>
      <c r="O145" s="99">
        <v>13.243826235364445</v>
      </c>
      <c r="P145" s="99">
        <v>12.886600433318241</v>
      </c>
      <c r="Q145" s="99">
        <v>12.03925667415999</v>
      </c>
      <c r="R145" s="99">
        <v>9.44617294122083</v>
      </c>
      <c r="S145" s="99">
        <v>5.5361546150152225</v>
      </c>
      <c r="T145" s="99">
        <v>22.08926509154303</v>
      </c>
      <c r="U145" s="99">
        <v>19.680313269267327</v>
      </c>
      <c r="V145" s="99">
        <v>18.156208360821481</v>
      </c>
      <c r="W145" s="99">
        <v>18.27472804058549</v>
      </c>
      <c r="X145" s="99">
        <v>16.306981082065086</v>
      </c>
      <c r="Y145" s="99">
        <v>16.047070532470649</v>
      </c>
      <c r="DA145" s="63" t="s">
        <v>3051</v>
      </c>
    </row>
    <row r="146" spans="1:105" ht="12.95" customHeight="1" x14ac:dyDescent="0.25">
      <c r="A146" s="121" t="s">
        <v>92</v>
      </c>
      <c r="B146" s="123">
        <f t="shared" ref="B146:Y146" si="53">B147</f>
        <v>46.137588688935693</v>
      </c>
      <c r="C146" s="123">
        <f t="shared" si="53"/>
        <v>36.454561560719739</v>
      </c>
      <c r="D146" s="123">
        <f t="shared" si="53"/>
        <v>36.417092044421366</v>
      </c>
      <c r="E146" s="123">
        <f t="shared" si="53"/>
        <v>39.058217423095343</v>
      </c>
      <c r="F146" s="123">
        <f t="shared" si="53"/>
        <v>34.512023374002517</v>
      </c>
      <c r="G146" s="123">
        <f t="shared" si="53"/>
        <v>36.420653694732493</v>
      </c>
      <c r="H146" s="123">
        <f t="shared" si="53"/>
        <v>37.129026141886889</v>
      </c>
      <c r="I146" s="123">
        <f t="shared" si="53"/>
        <v>45.113239893114397</v>
      </c>
      <c r="J146" s="123">
        <f t="shared" si="53"/>
        <v>51.428105742543551</v>
      </c>
      <c r="K146" s="123">
        <f t="shared" si="53"/>
        <v>42.699176487735791</v>
      </c>
      <c r="L146" s="123">
        <f t="shared" si="53"/>
        <v>46.126749582914734</v>
      </c>
      <c r="M146" s="123">
        <f t="shared" si="53"/>
        <v>39.915356524278899</v>
      </c>
      <c r="N146" s="123">
        <f t="shared" si="53"/>
        <v>49.847309873599997</v>
      </c>
      <c r="O146" s="123">
        <f t="shared" si="53"/>
        <v>41.344641036918325</v>
      </c>
      <c r="P146" s="123">
        <f t="shared" si="53"/>
        <v>37.866280769403033</v>
      </c>
      <c r="Q146" s="123">
        <f t="shared" si="53"/>
        <v>40.603520752965402</v>
      </c>
      <c r="R146" s="123">
        <f t="shared" si="53"/>
        <v>47.023395198335294</v>
      </c>
      <c r="S146" s="123">
        <f t="shared" si="53"/>
        <v>44.536122805846681</v>
      </c>
      <c r="T146" s="123">
        <f t="shared" si="53"/>
        <v>48.124028468453339</v>
      </c>
      <c r="U146" s="123">
        <f t="shared" si="53"/>
        <v>50.234395224631555</v>
      </c>
      <c r="V146" s="123">
        <f t="shared" si="53"/>
        <v>47.722776255321143</v>
      </c>
      <c r="W146" s="123">
        <f t="shared" si="53"/>
        <v>46.644400227331118</v>
      </c>
      <c r="X146" s="123">
        <f t="shared" si="53"/>
        <v>46.293863686609427</v>
      </c>
      <c r="Y146" s="123">
        <f t="shared" si="53"/>
        <v>51.407540020718407</v>
      </c>
      <c r="DA146" s="130" t="s">
        <v>3052</v>
      </c>
    </row>
    <row r="147" spans="1:105" ht="12" customHeight="1" x14ac:dyDescent="0.25">
      <c r="A147" s="97" t="s">
        <v>53</v>
      </c>
      <c r="B147" s="99">
        <f>RES_hhdet_tesh!B147/RES_summary!B$19</f>
        <v>46.137588688935693</v>
      </c>
      <c r="C147" s="99">
        <f>RES_hhdet_tesh!C147/RES_summary!C$19</f>
        <v>36.454561560719739</v>
      </c>
      <c r="D147" s="99">
        <f>RES_hhdet_tesh!D147/RES_summary!D$19</f>
        <v>36.417092044421366</v>
      </c>
      <c r="E147" s="99">
        <f>RES_hhdet_tesh!E147/RES_summary!E$19</f>
        <v>39.058217423095343</v>
      </c>
      <c r="F147" s="99">
        <f>RES_hhdet_tesh!F147/RES_summary!F$19</f>
        <v>34.512023374002517</v>
      </c>
      <c r="G147" s="99">
        <f>RES_hhdet_tesh!G147/RES_summary!G$19</f>
        <v>36.420653694732493</v>
      </c>
      <c r="H147" s="99">
        <f>RES_hhdet_tesh!H147/RES_summary!H$19</f>
        <v>37.129026141886889</v>
      </c>
      <c r="I147" s="99">
        <f>RES_hhdet_tesh!I147/RES_summary!I$19</f>
        <v>45.113239893114397</v>
      </c>
      <c r="J147" s="99">
        <f>RES_hhdet_tesh!J147/RES_summary!J$19</f>
        <v>51.428105742543551</v>
      </c>
      <c r="K147" s="99">
        <f>RES_hhdet_tesh!K147/RES_summary!K$19</f>
        <v>42.699176487735791</v>
      </c>
      <c r="L147" s="99">
        <f>RES_hhdet_tesh!L147/RES_summary!L$19</f>
        <v>46.126749582914734</v>
      </c>
      <c r="M147" s="99">
        <f>RES_hhdet_tesh!M147/RES_summary!M$19</f>
        <v>39.915356524278899</v>
      </c>
      <c r="N147" s="99">
        <f>RES_hhdet_tesh!N147/RES_summary!N$19</f>
        <v>49.847309873599997</v>
      </c>
      <c r="O147" s="99">
        <f>RES_hhdet_tesh!O147/RES_summary!O$19</f>
        <v>41.344641036918325</v>
      </c>
      <c r="P147" s="99">
        <f>RES_hhdet_tesh!P147/RES_summary!P$19</f>
        <v>37.866280769403033</v>
      </c>
      <c r="Q147" s="99">
        <f>RES_hhdet_tesh!Q147/RES_summary!Q$19</f>
        <v>40.603520752965402</v>
      </c>
      <c r="R147" s="99">
        <f>RES_hhdet_tesh!R147/RES_summary!R$19</f>
        <v>47.023395198335294</v>
      </c>
      <c r="S147" s="99">
        <f>RES_hhdet_tesh!S147/RES_summary!S$19</f>
        <v>44.536122805846681</v>
      </c>
      <c r="T147" s="99">
        <f>RES_hhdet_tesh!T147/RES_summary!T$19</f>
        <v>48.124028468453339</v>
      </c>
      <c r="U147" s="99">
        <f>RES_hhdet_tesh!U147/RES_summary!U$19</f>
        <v>50.234395224631555</v>
      </c>
      <c r="V147" s="99">
        <f>RES_hhdet_tesh!V147/RES_summary!V$19</f>
        <v>47.722776255321143</v>
      </c>
      <c r="W147" s="99">
        <f>RES_hhdet_tesh!W147/RES_summary!W$19</f>
        <v>46.644400227331118</v>
      </c>
      <c r="X147" s="99">
        <f>RES_hhdet_tesh!X147/RES_summary!X$19</f>
        <v>46.293863686609427</v>
      </c>
      <c r="Y147" s="99">
        <f>RES_hhdet_tesh!Y147/RES_summary!Y$19</f>
        <v>51.407540020718407</v>
      </c>
      <c r="DA147" s="63" t="s">
        <v>3053</v>
      </c>
    </row>
    <row r="148" spans="1:105" ht="12" customHeight="1" x14ac:dyDescent="0.25">
      <c r="A148" s="121" t="s">
        <v>55</v>
      </c>
      <c r="B148" s="123">
        <v>14.590541398158306</v>
      </c>
      <c r="C148" s="123">
        <v>13.648935707563043</v>
      </c>
      <c r="D148" s="123">
        <v>14.636723511252789</v>
      </c>
      <c r="E148" s="123">
        <v>15.570841079903513</v>
      </c>
      <c r="F148" s="123">
        <v>16.306408344711471</v>
      </c>
      <c r="G148" s="123">
        <v>17.596801250667184</v>
      </c>
      <c r="H148" s="123">
        <v>17.58879980837807</v>
      </c>
      <c r="I148" s="123">
        <v>19.723504247721021</v>
      </c>
      <c r="J148" s="123">
        <v>18.927032337733515</v>
      </c>
      <c r="K148" s="123">
        <v>18.820013271406523</v>
      </c>
      <c r="L148" s="123">
        <v>18.585106004085731</v>
      </c>
      <c r="M148" s="123">
        <v>18.55774578923549</v>
      </c>
      <c r="N148" s="123">
        <v>17.42980002785497</v>
      </c>
      <c r="O148" s="123">
        <v>16.046744602918444</v>
      </c>
      <c r="P148" s="123">
        <v>15.834178513657552</v>
      </c>
      <c r="Q148" s="123">
        <v>16.311369229277116</v>
      </c>
      <c r="R148" s="123">
        <v>16.872908827967933</v>
      </c>
      <c r="S148" s="123">
        <v>17.638875691860353</v>
      </c>
      <c r="T148" s="123">
        <v>17.130079905791007</v>
      </c>
      <c r="U148" s="123">
        <v>16.741178460847493</v>
      </c>
      <c r="V148" s="123">
        <v>16.854586888340211</v>
      </c>
      <c r="W148" s="123">
        <v>16.856795854979204</v>
      </c>
      <c r="X148" s="123">
        <v>16.247442922845266</v>
      </c>
      <c r="Y148" s="123">
        <v>15.423907084149539</v>
      </c>
      <c r="DA148" s="130" t="s">
        <v>3054</v>
      </c>
    </row>
    <row r="149" spans="1:105" ht="12" customHeight="1" x14ac:dyDescent="0.25">
      <c r="A149" s="97" t="s">
        <v>124</v>
      </c>
      <c r="B149" s="99">
        <v>14.339732807969986</v>
      </c>
      <c r="C149" s="99">
        <v>14.001850025114269</v>
      </c>
      <c r="D149" s="99">
        <v>14.937600858363535</v>
      </c>
      <c r="E149" s="99">
        <v>15.765841432783731</v>
      </c>
      <c r="F149" s="99">
        <v>16.165466857793074</v>
      </c>
      <c r="G149" s="99">
        <v>17.634393862339937</v>
      </c>
      <c r="H149" s="99">
        <v>17.900180627046783</v>
      </c>
      <c r="I149" s="99">
        <v>18.467930141933081</v>
      </c>
      <c r="J149" s="99">
        <v>18.994571988447866</v>
      </c>
      <c r="K149" s="99">
        <v>18.981524289461539</v>
      </c>
      <c r="L149" s="99">
        <v>18.445185724844229</v>
      </c>
      <c r="M149" s="99">
        <v>17.727318419148581</v>
      </c>
      <c r="N149" s="99">
        <v>16.665098878532319</v>
      </c>
      <c r="O149" s="99">
        <v>17.510517468840391</v>
      </c>
      <c r="P149" s="99">
        <v>18.069862472881233</v>
      </c>
      <c r="Q149" s="99">
        <v>17.760686910861054</v>
      </c>
      <c r="R149" s="99">
        <v>17.852711999968854</v>
      </c>
      <c r="S149" s="99">
        <v>18.115849488184029</v>
      </c>
      <c r="T149" s="99">
        <v>17.837796288959964</v>
      </c>
      <c r="U149" s="99">
        <v>17.246803025566379</v>
      </c>
      <c r="V149" s="99">
        <v>15.654633568657884</v>
      </c>
      <c r="W149" s="99">
        <v>17.913321868115812</v>
      </c>
      <c r="X149" s="99">
        <v>17.878083571615093</v>
      </c>
      <c r="Y149" s="99">
        <v>16.289901449291172</v>
      </c>
      <c r="DA149" s="63" t="s">
        <v>3055</v>
      </c>
    </row>
    <row r="150" spans="1:105" ht="12" customHeight="1" x14ac:dyDescent="0.25">
      <c r="A150" s="97" t="s">
        <v>123</v>
      </c>
      <c r="B150" s="99">
        <v>14.339732807969989</v>
      </c>
      <c r="C150" s="99">
        <v>14.007832651732683</v>
      </c>
      <c r="D150" s="99">
        <v>14.943874918726694</v>
      </c>
      <c r="E150" s="99">
        <v>15.774927065019135</v>
      </c>
      <c r="F150" s="99">
        <v>0</v>
      </c>
      <c r="G150" s="99">
        <v>0</v>
      </c>
      <c r="H150" s="99">
        <v>17.833986050659636</v>
      </c>
      <c r="I150" s="99">
        <v>18.431307993376571</v>
      </c>
      <c r="J150" s="99">
        <v>18.973998071719556</v>
      </c>
      <c r="K150" s="99">
        <v>18.976549767552413</v>
      </c>
      <c r="L150" s="99">
        <v>18.445485149952912</v>
      </c>
      <c r="M150" s="99">
        <v>17.725211389731673</v>
      </c>
      <c r="N150" s="99">
        <v>16.655397116930452</v>
      </c>
      <c r="O150" s="99">
        <v>17.705617269677024</v>
      </c>
      <c r="P150" s="99">
        <v>18.334292166003483</v>
      </c>
      <c r="Q150" s="99">
        <v>17.848291583148502</v>
      </c>
      <c r="R150" s="99">
        <v>17.870811527149524</v>
      </c>
      <c r="S150" s="99">
        <v>18.116081692813015</v>
      </c>
      <c r="T150" s="99">
        <v>17.779759621397563</v>
      </c>
      <c r="U150" s="99">
        <v>17.104092616205769</v>
      </c>
      <c r="V150" s="99">
        <v>15.486695936844701</v>
      </c>
      <c r="W150" s="99">
        <v>17.910753597674542</v>
      </c>
      <c r="X150" s="99">
        <v>17.926231212787535</v>
      </c>
      <c r="Y150" s="99">
        <v>16.345799919518825</v>
      </c>
      <c r="DA150" s="63" t="s">
        <v>3056</v>
      </c>
    </row>
    <row r="151" spans="1:105" ht="12" customHeight="1" x14ac:dyDescent="0.25">
      <c r="A151" s="100" t="s">
        <v>50</v>
      </c>
      <c r="B151" s="102">
        <v>2.0184672086363715</v>
      </c>
      <c r="C151" s="102">
        <v>1.9079132439068787</v>
      </c>
      <c r="D151" s="102">
        <v>3.5301928033111722</v>
      </c>
      <c r="E151" s="102">
        <v>4.5296140915273577</v>
      </c>
      <c r="F151" s="102">
        <v>0</v>
      </c>
      <c r="G151" s="102">
        <v>0</v>
      </c>
      <c r="H151" s="102">
        <v>4.5603037411034553</v>
      </c>
      <c r="I151" s="102">
        <v>3.735589554028782</v>
      </c>
      <c r="J151" s="102">
        <v>3.8815034755805073</v>
      </c>
      <c r="K151" s="102">
        <v>3.8744284868347587</v>
      </c>
      <c r="L151" s="102">
        <v>3.2618698084297622</v>
      </c>
      <c r="M151" s="102">
        <v>3.103802256025221</v>
      </c>
      <c r="N151" s="102">
        <v>1.9444062211534519</v>
      </c>
      <c r="O151" s="102">
        <v>1.388950132006439</v>
      </c>
      <c r="P151" s="102">
        <v>1.4683288750622403</v>
      </c>
      <c r="Q151" s="102">
        <v>4.3042337102417028</v>
      </c>
      <c r="R151" s="102">
        <v>5.111436581290933</v>
      </c>
      <c r="S151" s="102">
        <v>6.3239331236786294</v>
      </c>
      <c r="T151" s="102">
        <v>4.1680507037576406</v>
      </c>
      <c r="U151" s="102">
        <v>1.4177525565947409</v>
      </c>
      <c r="V151" s="102">
        <v>0.56100031084276702</v>
      </c>
      <c r="W151" s="102">
        <v>1.4583328945944516</v>
      </c>
      <c r="X151" s="102">
        <v>1.3318739430705047</v>
      </c>
      <c r="Y151" s="102">
        <v>0.69551337351538767</v>
      </c>
      <c r="DA151" s="131" t="s">
        <v>3057</v>
      </c>
    </row>
    <row r="152" spans="1:105" ht="12" customHeight="1" x14ac:dyDescent="0.25">
      <c r="A152" s="103" t="s">
        <v>52</v>
      </c>
      <c r="B152" s="105">
        <v>12.321265599333618</v>
      </c>
      <c r="C152" s="105">
        <v>12.099919407825803</v>
      </c>
      <c r="D152" s="105">
        <v>11.413682115415522</v>
      </c>
      <c r="E152" s="105">
        <v>11.245312973491778</v>
      </c>
      <c r="F152" s="105">
        <v>0</v>
      </c>
      <c r="G152" s="105">
        <v>0</v>
      </c>
      <c r="H152" s="105">
        <v>13.273682309556182</v>
      </c>
      <c r="I152" s="105">
        <v>14.695718439347791</v>
      </c>
      <c r="J152" s="105">
        <v>15.092494596139053</v>
      </c>
      <c r="K152" s="105">
        <v>15.102121280717657</v>
      </c>
      <c r="L152" s="105">
        <v>15.183615341523149</v>
      </c>
      <c r="M152" s="105">
        <v>14.621409133706454</v>
      </c>
      <c r="N152" s="105">
        <v>14.710990895777002</v>
      </c>
      <c r="O152" s="105">
        <v>16.316667137670581</v>
      </c>
      <c r="P152" s="105">
        <v>16.865963290941242</v>
      </c>
      <c r="Q152" s="105">
        <v>13.5440578729068</v>
      </c>
      <c r="R152" s="105">
        <v>12.759374945858593</v>
      </c>
      <c r="S152" s="105">
        <v>11.79214856913439</v>
      </c>
      <c r="T152" s="105">
        <v>13.611708917639922</v>
      </c>
      <c r="U152" s="105">
        <v>15.686340059611025</v>
      </c>
      <c r="V152" s="105">
        <v>14.92569562600193</v>
      </c>
      <c r="W152" s="105">
        <v>16.452420703080094</v>
      </c>
      <c r="X152" s="105">
        <v>16.594357269717033</v>
      </c>
      <c r="Y152" s="105">
        <v>15.650286546003437</v>
      </c>
      <c r="DA152" s="132" t="s">
        <v>3058</v>
      </c>
    </row>
    <row r="153" spans="1:105" ht="12" customHeight="1" x14ac:dyDescent="0.25">
      <c r="A153" s="106" t="s">
        <v>122</v>
      </c>
      <c r="B153" s="102">
        <v>14.610902243118256</v>
      </c>
      <c r="C153" s="102">
        <v>13.624536361910456</v>
      </c>
      <c r="D153" s="102">
        <v>14.627727744795065</v>
      </c>
      <c r="E153" s="102">
        <v>15.579489299072636</v>
      </c>
      <c r="F153" s="102">
        <v>0</v>
      </c>
      <c r="G153" s="102">
        <v>0</v>
      </c>
      <c r="H153" s="102">
        <v>17.557626932967274</v>
      </c>
      <c r="I153" s="102">
        <v>19.807269992837703</v>
      </c>
      <c r="J153" s="102">
        <v>19.000196809086631</v>
      </c>
      <c r="K153" s="102">
        <v>18.86597391479026</v>
      </c>
      <c r="L153" s="102">
        <v>18.665695278458251</v>
      </c>
      <c r="M153" s="102">
        <v>18.686500039686635</v>
      </c>
      <c r="N153" s="102">
        <v>17.536227930244046</v>
      </c>
      <c r="O153" s="102">
        <v>16.185569959270836</v>
      </c>
      <c r="P153" s="102">
        <v>16.16876975849036</v>
      </c>
      <c r="Q153" s="102">
        <v>16.391284788517744</v>
      </c>
      <c r="R153" s="102">
        <v>16.878511063719131</v>
      </c>
      <c r="S153" s="102">
        <v>17.654994128638219</v>
      </c>
      <c r="T153" s="102">
        <v>17.126328539112766</v>
      </c>
      <c r="U153" s="102">
        <v>16.563324245705601</v>
      </c>
      <c r="V153" s="102">
        <v>16.752370006254132</v>
      </c>
      <c r="W153" s="102">
        <v>16.998321199195907</v>
      </c>
      <c r="X153" s="102">
        <v>16.342053944304833</v>
      </c>
      <c r="Y153" s="102">
        <v>15.572818814181131</v>
      </c>
      <c r="DA153" s="131" t="s">
        <v>3059</v>
      </c>
    </row>
    <row r="154" spans="1:105" ht="12" customHeight="1" x14ac:dyDescent="0.25">
      <c r="A154" s="107" t="s">
        <v>121</v>
      </c>
      <c r="B154" s="105">
        <v>14.61090224311824</v>
      </c>
      <c r="C154" s="105">
        <v>13.620574879032185</v>
      </c>
      <c r="D154" s="105">
        <v>14.617492790097611</v>
      </c>
      <c r="E154" s="105">
        <v>15.559926320855642</v>
      </c>
      <c r="F154" s="105">
        <v>16.313165813262355</v>
      </c>
      <c r="G154" s="105">
        <v>17.595061746785156</v>
      </c>
      <c r="H154" s="105">
        <v>17.572019066972221</v>
      </c>
      <c r="I154" s="105">
        <v>19.781605648891787</v>
      </c>
      <c r="J154" s="105">
        <v>18.924266087244927</v>
      </c>
      <c r="K154" s="105">
        <v>18.813914742979481</v>
      </c>
      <c r="L154" s="105">
        <v>18.590243957313827</v>
      </c>
      <c r="M154" s="105">
        <v>18.589004554025006</v>
      </c>
      <c r="N154" s="105">
        <v>17.460885913029493</v>
      </c>
      <c r="O154" s="105">
        <v>15.979827808791914</v>
      </c>
      <c r="P154" s="105">
        <v>15.722128262965107</v>
      </c>
      <c r="Q154" s="105">
        <v>16.243736785420573</v>
      </c>
      <c r="R154" s="105">
        <v>16.831316100151255</v>
      </c>
      <c r="S154" s="105">
        <v>17.621395211381124</v>
      </c>
      <c r="T154" s="105">
        <v>17.107827598126189</v>
      </c>
      <c r="U154" s="105">
        <v>16.726169422425702</v>
      </c>
      <c r="V154" s="105">
        <v>16.896199326430395</v>
      </c>
      <c r="W154" s="105">
        <v>16.81465560667014</v>
      </c>
      <c r="X154" s="105">
        <v>16.182061789920379</v>
      </c>
      <c r="Y154" s="105">
        <v>15.385792709663766</v>
      </c>
      <c r="DA154" s="132" t="s">
        <v>3060</v>
      </c>
    </row>
    <row r="155" spans="1:105" ht="12" customHeight="1" x14ac:dyDescent="0.25">
      <c r="A155" s="108" t="s">
        <v>53</v>
      </c>
      <c r="B155" s="99">
        <v>2.1029818837047412</v>
      </c>
      <c r="C155" s="99">
        <v>1.7829338047126235</v>
      </c>
      <c r="D155" s="99">
        <v>2.8408699117391376</v>
      </c>
      <c r="E155" s="99">
        <v>3.8123188885765873</v>
      </c>
      <c r="F155" s="99">
        <v>3.8221076679656019</v>
      </c>
      <c r="G155" s="99">
        <v>4.9763395433589883</v>
      </c>
      <c r="H155" s="99">
        <v>4.5060733934341366</v>
      </c>
      <c r="I155" s="99">
        <v>4.2085715016951362</v>
      </c>
      <c r="J155" s="99">
        <v>3.8706442709266571</v>
      </c>
      <c r="K155" s="99">
        <v>3.852566385467179</v>
      </c>
      <c r="L155" s="99">
        <v>3.389460492611351</v>
      </c>
      <c r="M155" s="99">
        <v>3.4448178655802262</v>
      </c>
      <c r="N155" s="99">
        <v>2.3477729790417894</v>
      </c>
      <c r="O155" s="99">
        <v>0.56599006292440612</v>
      </c>
      <c r="P155" s="99">
        <v>0.24814534699734114</v>
      </c>
      <c r="Q155" s="99">
        <v>0.70021463391934069</v>
      </c>
      <c r="R155" s="99">
        <v>1.066020431343879</v>
      </c>
      <c r="S155" s="99">
        <v>1.857161339053099</v>
      </c>
      <c r="T155" s="99">
        <v>1.4299582312787453</v>
      </c>
      <c r="U155" s="99">
        <v>1.12049860371475</v>
      </c>
      <c r="V155" s="99">
        <v>1.4299580776736696</v>
      </c>
      <c r="W155" s="99">
        <v>1.0730395750752963</v>
      </c>
      <c r="X155" s="99">
        <v>0.83326824258156207</v>
      </c>
      <c r="Y155" s="99">
        <v>0.3299208303768093</v>
      </c>
      <c r="DA155" s="63" t="s">
        <v>3061</v>
      </c>
    </row>
    <row r="156" spans="1:105" ht="12" customHeight="1" x14ac:dyDescent="0.25">
      <c r="A156" s="108" t="s">
        <v>52</v>
      </c>
      <c r="B156" s="99">
        <v>12.5079203594135</v>
      </c>
      <c r="C156" s="99">
        <v>11.837641074319563</v>
      </c>
      <c r="D156" s="99">
        <v>11.776622878358472</v>
      </c>
      <c r="E156" s="99">
        <v>11.747607432279054</v>
      </c>
      <c r="F156" s="99">
        <v>12.49105814529675</v>
      </c>
      <c r="G156" s="99">
        <v>12.618722203426167</v>
      </c>
      <c r="H156" s="99">
        <v>13.065945673538085</v>
      </c>
      <c r="I156" s="99">
        <v>15.573034147196649</v>
      </c>
      <c r="J156" s="99">
        <v>15.05362181631827</v>
      </c>
      <c r="K156" s="99">
        <v>14.9613483575123</v>
      </c>
      <c r="L156" s="99">
        <v>15.200783464702475</v>
      </c>
      <c r="M156" s="99">
        <v>15.144186688444776</v>
      </c>
      <c r="N156" s="99">
        <v>15.113112933987704</v>
      </c>
      <c r="O156" s="99">
        <v>15.413837745867511</v>
      </c>
      <c r="P156" s="99">
        <v>15.473982915967767</v>
      </c>
      <c r="Q156" s="99">
        <v>15.543522151501234</v>
      </c>
      <c r="R156" s="99">
        <v>15.765295668807376</v>
      </c>
      <c r="S156" s="99">
        <v>15.764233872328026</v>
      </c>
      <c r="T156" s="99">
        <v>15.677869366847442</v>
      </c>
      <c r="U156" s="99">
        <v>15.60567081871095</v>
      </c>
      <c r="V156" s="99">
        <v>15.466241248756726</v>
      </c>
      <c r="W156" s="99">
        <v>15.741616031594846</v>
      </c>
      <c r="X156" s="99">
        <v>15.348793547338818</v>
      </c>
      <c r="Y156" s="99">
        <v>15.055871879286956</v>
      </c>
      <c r="DA156" s="63" t="s">
        <v>3062</v>
      </c>
    </row>
    <row r="157" spans="1:105" ht="12" customHeight="1" x14ac:dyDescent="0.25">
      <c r="A157" s="121" t="s">
        <v>54</v>
      </c>
      <c r="B157" s="123">
        <v>4.8308398129618126</v>
      </c>
      <c r="C157" s="123">
        <v>5.1103220211087974</v>
      </c>
      <c r="D157" s="123">
        <v>5.1722691762310626</v>
      </c>
      <c r="E157" s="123">
        <v>5.2127536941923678</v>
      </c>
      <c r="F157" s="123">
        <v>5.3671952504263256</v>
      </c>
      <c r="G157" s="123">
        <v>5.1566599354541358</v>
      </c>
      <c r="H157" s="123">
        <v>4.7291084754033754</v>
      </c>
      <c r="I157" s="123">
        <v>4.5979959054182853</v>
      </c>
      <c r="J157" s="123">
        <v>4.1806550790098607</v>
      </c>
      <c r="K157" s="123">
        <v>4.1791076230622277</v>
      </c>
      <c r="L157" s="123">
        <v>4.0287451276583104</v>
      </c>
      <c r="M157" s="123">
        <v>4.2530813720976317</v>
      </c>
      <c r="N157" s="123">
        <v>3.7050907766419288</v>
      </c>
      <c r="O157" s="123">
        <v>3.8291234963950278</v>
      </c>
      <c r="P157" s="123">
        <v>4.1643954525299254</v>
      </c>
      <c r="Q157" s="123">
        <v>3.9949666553500323</v>
      </c>
      <c r="R157" s="123">
        <v>3.9794379684647749</v>
      </c>
      <c r="S157" s="123">
        <v>4.2132275148819778</v>
      </c>
      <c r="T157" s="123">
        <v>3.939582794712595</v>
      </c>
      <c r="U157" s="123">
        <v>4.5450345386947397</v>
      </c>
      <c r="V157" s="123">
        <v>4.6573559104393221</v>
      </c>
      <c r="W157" s="123">
        <v>4.5415600413714401</v>
      </c>
      <c r="X157" s="123">
        <v>4.1776228214255218</v>
      </c>
      <c r="Y157" s="123">
        <v>3.6690949631217595</v>
      </c>
      <c r="DA157" s="130" t="s">
        <v>3063</v>
      </c>
    </row>
    <row r="158" spans="1:105" ht="12" customHeight="1" x14ac:dyDescent="0.25">
      <c r="A158" s="97" t="s">
        <v>50</v>
      </c>
      <c r="B158" s="99">
        <v>4.9719357336714491</v>
      </c>
      <c r="C158" s="99">
        <v>5.0568611333502895</v>
      </c>
      <c r="D158" s="99">
        <v>5.0744841880647309</v>
      </c>
      <c r="E158" s="99">
        <v>5.2810500547766566</v>
      </c>
      <c r="F158" s="99">
        <v>5.3932885143435687</v>
      </c>
      <c r="G158" s="99">
        <v>5.1748540718993352</v>
      </c>
      <c r="H158" s="99">
        <v>4.6473063335259095</v>
      </c>
      <c r="I158" s="99">
        <v>4.6854127907259038</v>
      </c>
      <c r="J158" s="99">
        <v>4.2175833636703066</v>
      </c>
      <c r="K158" s="99">
        <v>4.1411905681254915</v>
      </c>
      <c r="L158" s="99">
        <v>4.0240835937459751</v>
      </c>
      <c r="M158" s="99">
        <v>4.1099520303056991</v>
      </c>
      <c r="N158" s="99">
        <v>3.8886042519804254</v>
      </c>
      <c r="O158" s="99">
        <v>3.9205595171563408</v>
      </c>
      <c r="P158" s="99">
        <v>3.9413991380715783</v>
      </c>
      <c r="Q158" s="99">
        <v>4.0201027986713882</v>
      </c>
      <c r="R158" s="99">
        <v>4.0452473785134826</v>
      </c>
      <c r="S158" s="99">
        <v>4.1149909905248254</v>
      </c>
      <c r="T158" s="99">
        <v>4.1995328276280963</v>
      </c>
      <c r="U158" s="99">
        <v>4.5498951563876346</v>
      </c>
      <c r="V158" s="99">
        <v>4.231884261170193</v>
      </c>
      <c r="W158" s="99">
        <v>4.3259564425683221</v>
      </c>
      <c r="X158" s="99">
        <v>3.9974747504682591</v>
      </c>
      <c r="Y158" s="99">
        <v>3.8097612244448449</v>
      </c>
      <c r="DA158" s="63" t="s">
        <v>3064</v>
      </c>
    </row>
    <row r="159" spans="1:105" ht="12" customHeight="1" x14ac:dyDescent="0.25">
      <c r="A159" s="109" t="s">
        <v>120</v>
      </c>
      <c r="B159" s="110">
        <v>4.473850134057912</v>
      </c>
      <c r="C159" s="110">
        <v>5.22289831360027</v>
      </c>
      <c r="D159" s="110">
        <v>5.3518742565365685</v>
      </c>
      <c r="E159" s="110">
        <v>5.0930514708027026</v>
      </c>
      <c r="F159" s="110">
        <v>5.3241583086407438</v>
      </c>
      <c r="G159" s="110">
        <v>5.1272334060909976</v>
      </c>
      <c r="H159" s="110">
        <v>4.8733435163689283</v>
      </c>
      <c r="I159" s="110">
        <v>4.4326578987022778</v>
      </c>
      <c r="J159" s="110">
        <v>4.1083065757641037</v>
      </c>
      <c r="K159" s="110">
        <v>4.24365546579177</v>
      </c>
      <c r="L159" s="110">
        <v>4.0365029033666229</v>
      </c>
      <c r="M159" s="110">
        <v>4.4953921397989101</v>
      </c>
      <c r="N159" s="110">
        <v>3.3750245803538199</v>
      </c>
      <c r="O159" s="110">
        <v>3.679441214894601</v>
      </c>
      <c r="P159" s="110">
        <v>4.4969555863015254</v>
      </c>
      <c r="Q159" s="110">
        <v>3.9586282855987025</v>
      </c>
      <c r="R159" s="110">
        <v>3.8898156861122866</v>
      </c>
      <c r="S159" s="110">
        <v>4.3365397753554831</v>
      </c>
      <c r="T159" s="110">
        <v>3.6540407320019619</v>
      </c>
      <c r="U159" s="110">
        <v>4.5394840794328308</v>
      </c>
      <c r="V159" s="110">
        <v>5.1415215718074307</v>
      </c>
      <c r="W159" s="110">
        <v>4.787622920841959</v>
      </c>
      <c r="X159" s="110">
        <v>4.3937939857143107</v>
      </c>
      <c r="Y159" s="110">
        <v>3.4791184749358806</v>
      </c>
      <c r="DA159" s="60" t="s">
        <v>3065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87.97113025403668</v>
      </c>
      <c r="C161" s="118">
        <f t="shared" si="54"/>
        <v>74.114779655716177</v>
      </c>
      <c r="D161" s="118">
        <f t="shared" si="54"/>
        <v>75.265169074489037</v>
      </c>
      <c r="E161" s="118">
        <f t="shared" si="54"/>
        <v>79.964698112987406</v>
      </c>
      <c r="F161" s="118">
        <f t="shared" si="54"/>
        <v>72.825703740964869</v>
      </c>
      <c r="G161" s="118">
        <f t="shared" si="54"/>
        <v>73.705589038752521</v>
      </c>
      <c r="H161" s="118">
        <f t="shared" si="54"/>
        <v>81.510710689158984</v>
      </c>
      <c r="I161" s="118">
        <f t="shared" si="54"/>
        <v>89.901505159499564</v>
      </c>
      <c r="J161" s="118">
        <f t="shared" si="54"/>
        <v>85.212623500244348</v>
      </c>
      <c r="K161" s="118">
        <f t="shared" si="54"/>
        <v>80.713334214459309</v>
      </c>
      <c r="L161" s="118">
        <f t="shared" si="54"/>
        <v>83.789517491373076</v>
      </c>
      <c r="M161" s="118">
        <f t="shared" si="54"/>
        <v>78.849926481758331</v>
      </c>
      <c r="N161" s="118">
        <f t="shared" si="54"/>
        <v>78.550681815051192</v>
      </c>
      <c r="O161" s="118">
        <f t="shared" si="54"/>
        <v>65.579802485013929</v>
      </c>
      <c r="P161" s="118">
        <f t="shared" si="54"/>
        <v>63.790786879460214</v>
      </c>
      <c r="Q161" s="118">
        <f t="shared" si="54"/>
        <v>73.08313709695777</v>
      </c>
      <c r="R161" s="118">
        <f t="shared" ref="R161:V161" si="55">R162+R164+R166+R175</f>
        <v>79.070356626971957</v>
      </c>
      <c r="S161" s="118">
        <f t="shared" si="55"/>
        <v>80.978646980035805</v>
      </c>
      <c r="T161" s="118">
        <f t="shared" si="55"/>
        <v>81.379559579001764</v>
      </c>
      <c r="U161" s="118">
        <f t="shared" si="55"/>
        <v>88.810578663372169</v>
      </c>
      <c r="V161" s="118">
        <f t="shared" si="55"/>
        <v>90.558797448255703</v>
      </c>
      <c r="W161" s="118">
        <f t="shared" ref="W161:Y161" si="56">W162+W164+W166+W175</f>
        <v>86.005112513355925</v>
      </c>
      <c r="X161" s="118">
        <f t="shared" si="56"/>
        <v>86.962567631257741</v>
      </c>
      <c r="Y161" s="118">
        <f t="shared" si="56"/>
        <v>81.772084754631805</v>
      </c>
      <c r="DA161" s="129" t="s">
        <v>3066</v>
      </c>
    </row>
    <row r="162" spans="1:105" ht="12.95" customHeight="1" x14ac:dyDescent="0.25">
      <c r="A162" s="121" t="s">
        <v>57</v>
      </c>
      <c r="B162" s="123">
        <f t="shared" ref="B162:Y162" si="57">B163</f>
        <v>22.412525940688813</v>
      </c>
      <c r="C162" s="123">
        <f t="shared" si="57"/>
        <v>22.740781202977466</v>
      </c>
      <c r="D162" s="123">
        <f t="shared" si="57"/>
        <v>24.937577853157439</v>
      </c>
      <c r="E162" s="123">
        <f t="shared" si="57"/>
        <v>24.830121977289174</v>
      </c>
      <c r="F162" s="123">
        <f t="shared" si="57"/>
        <v>22.321929139540178</v>
      </c>
      <c r="G162" s="123">
        <f t="shared" si="57"/>
        <v>18.471111558729252</v>
      </c>
      <c r="H162" s="123">
        <f t="shared" si="57"/>
        <v>19.177170935205197</v>
      </c>
      <c r="I162" s="123">
        <f t="shared" si="57"/>
        <v>22.230502579079264</v>
      </c>
      <c r="J162" s="123">
        <f t="shared" si="57"/>
        <v>17.995736881207769</v>
      </c>
      <c r="K162" s="123">
        <f t="shared" si="57"/>
        <v>16.388546775008269</v>
      </c>
      <c r="L162" s="123">
        <f t="shared" si="57"/>
        <v>15.244015631256694</v>
      </c>
      <c r="M162" s="123">
        <f t="shared" si="57"/>
        <v>15.034125015663777</v>
      </c>
      <c r="N162" s="123">
        <f t="shared" si="57"/>
        <v>6.969243976875716</v>
      </c>
      <c r="O162" s="123">
        <f t="shared" si="57"/>
        <v>3.1202709426595776</v>
      </c>
      <c r="P162" s="123">
        <f t="shared" si="57"/>
        <v>6.8335552415147474</v>
      </c>
      <c r="Q162" s="123">
        <f t="shared" si="57"/>
        <v>13.680564670602401</v>
      </c>
      <c r="R162" s="123">
        <f t="shared" si="57"/>
        <v>13.841901306237315</v>
      </c>
      <c r="S162" s="123">
        <f t="shared" si="57"/>
        <v>16.439896719361613</v>
      </c>
      <c r="T162" s="123">
        <f t="shared" si="57"/>
        <v>14.425705178494878</v>
      </c>
      <c r="U162" s="123">
        <f t="shared" si="57"/>
        <v>18.564913620326777</v>
      </c>
      <c r="V162" s="123">
        <f t="shared" si="57"/>
        <v>19.497575798005663</v>
      </c>
      <c r="W162" s="123">
        <f t="shared" si="57"/>
        <v>18.282082503021932</v>
      </c>
      <c r="X162" s="123">
        <f t="shared" si="57"/>
        <v>21.090910317769556</v>
      </c>
      <c r="Y162" s="123">
        <f t="shared" si="57"/>
        <v>13.41968142787446</v>
      </c>
      <c r="DA162" s="130" t="s">
        <v>3067</v>
      </c>
    </row>
    <row r="163" spans="1:105" ht="12" customHeight="1" x14ac:dyDescent="0.25">
      <c r="A163" s="97" t="s">
        <v>53</v>
      </c>
      <c r="B163" s="110">
        <v>22.412525940688813</v>
      </c>
      <c r="C163" s="110">
        <v>22.740781202977466</v>
      </c>
      <c r="D163" s="110">
        <v>24.937577853157439</v>
      </c>
      <c r="E163" s="110">
        <v>24.830121977289174</v>
      </c>
      <c r="F163" s="110">
        <v>22.321929139540178</v>
      </c>
      <c r="G163" s="110">
        <v>18.471111558729252</v>
      </c>
      <c r="H163" s="110">
        <v>19.177170935205197</v>
      </c>
      <c r="I163" s="110">
        <v>22.230502579079264</v>
      </c>
      <c r="J163" s="110">
        <v>17.995736881207769</v>
      </c>
      <c r="K163" s="110">
        <v>16.388546775008269</v>
      </c>
      <c r="L163" s="110">
        <v>15.244015631256694</v>
      </c>
      <c r="M163" s="110">
        <v>15.034125015663777</v>
      </c>
      <c r="N163" s="110">
        <v>6.969243976875716</v>
      </c>
      <c r="O163" s="110">
        <v>3.1202709426595776</v>
      </c>
      <c r="P163" s="110">
        <v>6.8335552415147474</v>
      </c>
      <c r="Q163" s="110">
        <v>13.680564670602401</v>
      </c>
      <c r="R163" s="110">
        <v>13.841901306237315</v>
      </c>
      <c r="S163" s="110">
        <v>16.439896719361613</v>
      </c>
      <c r="T163" s="110">
        <v>14.425705178494878</v>
      </c>
      <c r="U163" s="110">
        <v>18.564913620326777</v>
      </c>
      <c r="V163" s="110">
        <v>19.497575798005663</v>
      </c>
      <c r="W163" s="110">
        <v>18.282082503021932</v>
      </c>
      <c r="X163" s="110">
        <v>21.090910317769556</v>
      </c>
      <c r="Y163" s="110">
        <v>13.41968142787446</v>
      </c>
      <c r="DA163" s="60" t="s">
        <v>3068</v>
      </c>
    </row>
    <row r="164" spans="1:105" ht="12.95" customHeight="1" x14ac:dyDescent="0.25">
      <c r="A164" s="121" t="s">
        <v>92</v>
      </c>
      <c r="B164" s="123">
        <f t="shared" ref="B164:Y164" si="58">B165</f>
        <v>46.137588688935701</v>
      </c>
      <c r="C164" s="123">
        <f t="shared" si="58"/>
        <v>32.615248595683454</v>
      </c>
      <c r="D164" s="123">
        <f t="shared" si="58"/>
        <v>30.517040844054293</v>
      </c>
      <c r="E164" s="123">
        <f t="shared" si="58"/>
        <v>34.350238242654243</v>
      </c>
      <c r="F164" s="123">
        <f t="shared" si="58"/>
        <v>28.829633977406296</v>
      </c>
      <c r="G164" s="123">
        <f t="shared" si="58"/>
        <v>32.473491653143086</v>
      </c>
      <c r="H164" s="123">
        <f t="shared" si="58"/>
        <v>40.000878854472184</v>
      </c>
      <c r="I164" s="123">
        <f t="shared" si="58"/>
        <v>43.31219750879206</v>
      </c>
      <c r="J164" s="123">
        <f t="shared" si="58"/>
        <v>44.023620861331651</v>
      </c>
      <c r="K164" s="123">
        <f t="shared" si="58"/>
        <v>41.224873105450499</v>
      </c>
      <c r="L164" s="123">
        <f t="shared" si="58"/>
        <v>45.812997709046236</v>
      </c>
      <c r="M164" s="123">
        <f t="shared" si="58"/>
        <v>40.884124600890615</v>
      </c>
      <c r="N164" s="123">
        <f t="shared" si="58"/>
        <v>50.323545924849554</v>
      </c>
      <c r="O164" s="123">
        <f t="shared" si="58"/>
        <v>42.482593076180692</v>
      </c>
      <c r="P164" s="123">
        <f t="shared" si="58"/>
        <v>36.874624310201632</v>
      </c>
      <c r="Q164" s="123">
        <f t="shared" si="58"/>
        <v>39.067023574048726</v>
      </c>
      <c r="R164" s="123">
        <f t="shared" si="58"/>
        <v>44.354958196448763</v>
      </c>
      <c r="S164" s="123">
        <f t="shared" si="58"/>
        <v>42.642753756412446</v>
      </c>
      <c r="T164" s="123">
        <f t="shared" si="58"/>
        <v>45.808284045080342</v>
      </c>
      <c r="U164" s="123">
        <f t="shared" si="58"/>
        <v>48.918223417869726</v>
      </c>
      <c r="V164" s="123">
        <f t="shared" si="58"/>
        <v>49.551047959440737</v>
      </c>
      <c r="W164" s="123">
        <f t="shared" si="58"/>
        <v>46.325090399525848</v>
      </c>
      <c r="X164" s="123">
        <f t="shared" si="58"/>
        <v>45.444177148994257</v>
      </c>
      <c r="Y164" s="123">
        <f t="shared" si="58"/>
        <v>49.239816919072254</v>
      </c>
      <c r="DA164" s="130" t="s">
        <v>3069</v>
      </c>
    </row>
    <row r="165" spans="1:105" ht="12" customHeight="1" x14ac:dyDescent="0.25">
      <c r="A165" s="97" t="s">
        <v>53</v>
      </c>
      <c r="B165" s="99">
        <f>RES_hhdet_tesh!B165/RES_summary!B$19</f>
        <v>46.137588688935701</v>
      </c>
      <c r="C165" s="99">
        <f>RES_hhdet_tesh!C165/RES_summary!C$19</f>
        <v>32.615248595683454</v>
      </c>
      <c r="D165" s="99">
        <f>RES_hhdet_tesh!D165/RES_summary!D$19</f>
        <v>30.517040844054293</v>
      </c>
      <c r="E165" s="99">
        <f>RES_hhdet_tesh!E165/RES_summary!E$19</f>
        <v>34.350238242654243</v>
      </c>
      <c r="F165" s="99">
        <f>RES_hhdet_tesh!F165/RES_summary!F$19</f>
        <v>28.829633977406296</v>
      </c>
      <c r="G165" s="99">
        <f>RES_hhdet_tesh!G165/RES_summary!G$19</f>
        <v>32.473491653143086</v>
      </c>
      <c r="H165" s="99">
        <f>RES_hhdet_tesh!H165/RES_summary!H$19</f>
        <v>40.000878854472184</v>
      </c>
      <c r="I165" s="99">
        <f>RES_hhdet_tesh!I165/RES_summary!I$19</f>
        <v>43.31219750879206</v>
      </c>
      <c r="J165" s="99">
        <f>RES_hhdet_tesh!J165/RES_summary!J$19</f>
        <v>44.023620861331651</v>
      </c>
      <c r="K165" s="99">
        <f>RES_hhdet_tesh!K165/RES_summary!K$19</f>
        <v>41.224873105450499</v>
      </c>
      <c r="L165" s="99">
        <f>RES_hhdet_tesh!L165/RES_summary!L$19</f>
        <v>45.812997709046236</v>
      </c>
      <c r="M165" s="99">
        <f>RES_hhdet_tesh!M165/RES_summary!M$19</f>
        <v>40.884124600890615</v>
      </c>
      <c r="N165" s="99">
        <f>RES_hhdet_tesh!N165/RES_summary!N$19</f>
        <v>50.323545924849554</v>
      </c>
      <c r="O165" s="99">
        <f>RES_hhdet_tesh!O165/RES_summary!O$19</f>
        <v>42.482593076180692</v>
      </c>
      <c r="P165" s="99">
        <f>RES_hhdet_tesh!P165/RES_summary!P$19</f>
        <v>36.874624310201632</v>
      </c>
      <c r="Q165" s="99">
        <f>RES_hhdet_tesh!Q165/RES_summary!Q$19</f>
        <v>39.067023574048726</v>
      </c>
      <c r="R165" s="99">
        <f>RES_hhdet_tesh!R165/RES_summary!R$19</f>
        <v>44.354958196448763</v>
      </c>
      <c r="S165" s="99">
        <f>RES_hhdet_tesh!S165/RES_summary!S$19</f>
        <v>42.642753756412446</v>
      </c>
      <c r="T165" s="99">
        <f>RES_hhdet_tesh!T165/RES_summary!T$19</f>
        <v>45.808284045080342</v>
      </c>
      <c r="U165" s="99">
        <f>RES_hhdet_tesh!U165/RES_summary!U$19</f>
        <v>48.918223417869726</v>
      </c>
      <c r="V165" s="99">
        <f>RES_hhdet_tesh!V165/RES_summary!V$19</f>
        <v>49.551047959440737</v>
      </c>
      <c r="W165" s="99">
        <f>RES_hhdet_tesh!W165/RES_summary!W$19</f>
        <v>46.325090399525848</v>
      </c>
      <c r="X165" s="99">
        <f>RES_hhdet_tesh!X165/RES_summary!X$19</f>
        <v>45.444177148994257</v>
      </c>
      <c r="Y165" s="99">
        <f>RES_hhdet_tesh!Y165/RES_summary!Y$19</f>
        <v>49.239816919072254</v>
      </c>
      <c r="DA165" s="63" t="s">
        <v>3070</v>
      </c>
    </row>
    <row r="166" spans="1:105" ht="12" customHeight="1" x14ac:dyDescent="0.25">
      <c r="A166" s="121" t="s">
        <v>55</v>
      </c>
      <c r="B166" s="123">
        <v>14.59077781071681</v>
      </c>
      <c r="C166" s="123">
        <v>13.647402402649847</v>
      </c>
      <c r="D166" s="123">
        <v>14.637159570376571</v>
      </c>
      <c r="E166" s="123">
        <v>15.572242836822047</v>
      </c>
      <c r="F166" s="123">
        <v>16.307148059971894</v>
      </c>
      <c r="G166" s="123">
        <v>17.604387411747673</v>
      </c>
      <c r="H166" s="123">
        <v>17.600992828667628</v>
      </c>
      <c r="I166" s="123">
        <v>19.766498395251865</v>
      </c>
      <c r="J166" s="123">
        <v>19.015013685979845</v>
      </c>
      <c r="K166" s="123">
        <v>18.921107445157407</v>
      </c>
      <c r="L166" s="123">
        <v>18.703872959257566</v>
      </c>
      <c r="M166" s="123">
        <v>18.681340168557835</v>
      </c>
      <c r="N166" s="123">
        <v>17.552661316459091</v>
      </c>
      <c r="O166" s="123">
        <v>16.149008075282794</v>
      </c>
      <c r="P166" s="123">
        <v>15.906426682363893</v>
      </c>
      <c r="Q166" s="123">
        <v>16.341887045352014</v>
      </c>
      <c r="R166" s="123">
        <v>16.896481348702668</v>
      </c>
      <c r="S166" s="123">
        <v>17.682084988888768</v>
      </c>
      <c r="T166" s="123">
        <v>17.198290533390853</v>
      </c>
      <c r="U166" s="123">
        <v>16.782303931032033</v>
      </c>
      <c r="V166" s="123">
        <v>16.860528629940781</v>
      </c>
      <c r="W166" s="123">
        <v>16.860597183143565</v>
      </c>
      <c r="X166" s="123">
        <v>16.253749587026505</v>
      </c>
      <c r="Y166" s="123">
        <v>15.443979543125197</v>
      </c>
      <c r="DA166" s="130" t="s">
        <v>3071</v>
      </c>
    </row>
    <row r="167" spans="1:105" ht="12" customHeight="1" x14ac:dyDescent="0.25">
      <c r="A167" s="97" t="s">
        <v>124</v>
      </c>
      <c r="B167" s="99">
        <v>14.339732807969986</v>
      </c>
      <c r="C167" s="99">
        <v>14.00186266626265</v>
      </c>
      <c r="D167" s="99">
        <v>14.937768351625818</v>
      </c>
      <c r="E167" s="99">
        <v>15.766152085265279</v>
      </c>
      <c r="F167" s="99">
        <v>16.165134924342908</v>
      </c>
      <c r="G167" s="99">
        <v>17.641057956580831</v>
      </c>
      <c r="H167" s="99">
        <v>17.911737474307426</v>
      </c>
      <c r="I167" s="99">
        <v>18.503308583029451</v>
      </c>
      <c r="J167" s="99">
        <v>19.068032958047048</v>
      </c>
      <c r="K167" s="99">
        <v>19.078718548062945</v>
      </c>
      <c r="L167" s="99">
        <v>18.563647244082876</v>
      </c>
      <c r="M167" s="99">
        <v>17.854021970454898</v>
      </c>
      <c r="N167" s="99">
        <v>16.78841584928351</v>
      </c>
      <c r="O167" s="99">
        <v>17.628399451607901</v>
      </c>
      <c r="P167" s="99">
        <v>18.149616747131553</v>
      </c>
      <c r="Q167" s="99">
        <v>17.795785483841563</v>
      </c>
      <c r="R167" s="99">
        <v>17.876550145157744</v>
      </c>
      <c r="S167" s="99">
        <v>18.155316425093446</v>
      </c>
      <c r="T167" s="99">
        <v>17.902513626255111</v>
      </c>
      <c r="U167" s="99">
        <v>17.283213356769402</v>
      </c>
      <c r="V167" s="99">
        <v>15.663193485046074</v>
      </c>
      <c r="W167" s="99">
        <v>17.909613904589563</v>
      </c>
      <c r="X167" s="99">
        <v>17.880503871281629</v>
      </c>
      <c r="Y167" s="99">
        <v>16.304749789517306</v>
      </c>
      <c r="DA167" s="63" t="s">
        <v>3072</v>
      </c>
    </row>
    <row r="168" spans="1:105" ht="12" customHeight="1" x14ac:dyDescent="0.25">
      <c r="A168" s="97" t="s">
        <v>123</v>
      </c>
      <c r="B168" s="99">
        <v>14.339732807969989</v>
      </c>
      <c r="C168" s="99">
        <v>14.004256183821605</v>
      </c>
      <c r="D168" s="99">
        <v>14.93950110167731</v>
      </c>
      <c r="E168" s="99">
        <v>15.769668755997461</v>
      </c>
      <c r="F168" s="99">
        <v>16.170717584077444</v>
      </c>
      <c r="G168" s="99">
        <v>17.654953377375929</v>
      </c>
      <c r="H168" s="99">
        <v>17.909302922936323</v>
      </c>
      <c r="I168" s="99">
        <v>18.506927578586112</v>
      </c>
      <c r="J168" s="99">
        <v>19.082035219137907</v>
      </c>
      <c r="K168" s="99">
        <v>19.094128458060357</v>
      </c>
      <c r="L168" s="99">
        <v>18.571743627016801</v>
      </c>
      <c r="M168" s="99">
        <v>17.85198206817627</v>
      </c>
      <c r="N168" s="99">
        <v>16.80088132981928</v>
      </c>
      <c r="O168" s="99">
        <v>17.781714653183478</v>
      </c>
      <c r="P168" s="99">
        <v>18.367606319471051</v>
      </c>
      <c r="Q168" s="99">
        <v>17.877083138078003</v>
      </c>
      <c r="R168" s="99">
        <v>17.900591527737316</v>
      </c>
      <c r="S168" s="99">
        <v>18.133287438130001</v>
      </c>
      <c r="T168" s="99">
        <v>17.795908943538013</v>
      </c>
      <c r="U168" s="99">
        <v>17.112686810649453</v>
      </c>
      <c r="V168" s="99">
        <v>15.557659568630461</v>
      </c>
      <c r="W168" s="99">
        <v>17.960500514467437</v>
      </c>
      <c r="X168" s="99">
        <v>17.961071120396802</v>
      </c>
      <c r="Y168" s="99">
        <v>16.387082148942884</v>
      </c>
      <c r="DA168" s="63" t="s">
        <v>3073</v>
      </c>
    </row>
    <row r="169" spans="1:105" ht="12" customHeight="1" x14ac:dyDescent="0.25">
      <c r="A169" s="100" t="s">
        <v>50</v>
      </c>
      <c r="B169" s="102">
        <v>2.018467208636372</v>
      </c>
      <c r="C169" s="102">
        <v>1.9074261171212008</v>
      </c>
      <c r="D169" s="102">
        <v>3.5291595761492265</v>
      </c>
      <c r="E169" s="102">
        <v>4.528104220163514</v>
      </c>
      <c r="F169" s="102">
        <v>4.0407902189941645</v>
      </c>
      <c r="G169" s="102">
        <v>5.0806048632097305</v>
      </c>
      <c r="H169" s="102">
        <v>4.5795629136426683</v>
      </c>
      <c r="I169" s="102">
        <v>3.7509158527749298</v>
      </c>
      <c r="J169" s="102">
        <v>3.9036045932053249</v>
      </c>
      <c r="K169" s="102">
        <v>3.8984344433194122</v>
      </c>
      <c r="L169" s="102">
        <v>3.2841971536334782</v>
      </c>
      <c r="M169" s="102">
        <v>3.1260006439091654</v>
      </c>
      <c r="N169" s="102">
        <v>1.9613905300014884</v>
      </c>
      <c r="O169" s="102">
        <v>1.394919733023831</v>
      </c>
      <c r="P169" s="102">
        <v>1.4709968882607749</v>
      </c>
      <c r="Q169" s="102">
        <v>4.3111769843763996</v>
      </c>
      <c r="R169" s="102">
        <v>5.1199543021657821</v>
      </c>
      <c r="S169" s="102">
        <v>6.3299392780210892</v>
      </c>
      <c r="T169" s="102">
        <v>4.1718365363530179</v>
      </c>
      <c r="U169" s="102">
        <v>1.4184649265179994</v>
      </c>
      <c r="V169" s="102">
        <v>0.56357094434992006</v>
      </c>
      <c r="W169" s="102">
        <v>1.4623833978168923</v>
      </c>
      <c r="X169" s="102">
        <v>1.3344624606776339</v>
      </c>
      <c r="Y169" s="102">
        <v>0.69726993133417503</v>
      </c>
      <c r="DA169" s="131" t="s">
        <v>3074</v>
      </c>
    </row>
    <row r="170" spans="1:105" ht="12" customHeight="1" x14ac:dyDescent="0.25">
      <c r="A170" s="103" t="s">
        <v>52</v>
      </c>
      <c r="B170" s="105">
        <v>12.321265599333618</v>
      </c>
      <c r="C170" s="105">
        <v>12.096830066700402</v>
      </c>
      <c r="D170" s="105">
        <v>11.410341525528082</v>
      </c>
      <c r="E170" s="105">
        <v>11.241564535833948</v>
      </c>
      <c r="F170" s="105">
        <v>12.129927365083281</v>
      </c>
      <c r="G170" s="105">
        <v>12.574348514166198</v>
      </c>
      <c r="H170" s="105">
        <v>13.329740009293653</v>
      </c>
      <c r="I170" s="105">
        <v>14.756011725811181</v>
      </c>
      <c r="J170" s="105">
        <v>15.178430625932585</v>
      </c>
      <c r="K170" s="105">
        <v>15.195694014740942</v>
      </c>
      <c r="L170" s="105">
        <v>15.287546473383323</v>
      </c>
      <c r="M170" s="105">
        <v>14.725981424267104</v>
      </c>
      <c r="N170" s="105">
        <v>14.83949079981779</v>
      </c>
      <c r="O170" s="105">
        <v>16.386794920159645</v>
      </c>
      <c r="P170" s="105">
        <v>16.896609431210273</v>
      </c>
      <c r="Q170" s="105">
        <v>13.565906153701604</v>
      </c>
      <c r="R170" s="105">
        <v>12.780637225571537</v>
      </c>
      <c r="S170" s="105">
        <v>11.803348160108913</v>
      </c>
      <c r="T170" s="105">
        <v>13.624072407184997</v>
      </c>
      <c r="U170" s="105">
        <v>15.694221884131453</v>
      </c>
      <c r="V170" s="105">
        <v>14.994088624280536</v>
      </c>
      <c r="W170" s="105">
        <v>16.498117116650544</v>
      </c>
      <c r="X170" s="105">
        <v>16.626608659719167</v>
      </c>
      <c r="Y170" s="105">
        <v>15.68981221760871</v>
      </c>
      <c r="DA170" s="132" t="s">
        <v>3075</v>
      </c>
    </row>
    <row r="171" spans="1:105" ht="12" customHeight="1" x14ac:dyDescent="0.25">
      <c r="A171" s="106" t="s">
        <v>122</v>
      </c>
      <c r="B171" s="102">
        <v>14.610902243118256</v>
      </c>
      <c r="C171" s="102">
        <v>13.61926234783488</v>
      </c>
      <c r="D171" s="102">
        <v>14.62167489193515</v>
      </c>
      <c r="E171" s="102">
        <v>15.572298765549988</v>
      </c>
      <c r="F171" s="102">
        <v>16.3356781193764</v>
      </c>
      <c r="G171" s="102">
        <v>17.638615980875716</v>
      </c>
      <c r="H171" s="102">
        <v>17.583069242976187</v>
      </c>
      <c r="I171" s="102">
        <v>19.831026470134095</v>
      </c>
      <c r="J171" s="102">
        <v>19.017893004931221</v>
      </c>
      <c r="K171" s="102">
        <v>18.923208976235454</v>
      </c>
      <c r="L171" s="102">
        <v>18.715587539421804</v>
      </c>
      <c r="M171" s="102">
        <v>18.739172695636011</v>
      </c>
      <c r="N171" s="102">
        <v>17.615280684998162</v>
      </c>
      <c r="O171" s="102">
        <v>16.231502372265709</v>
      </c>
      <c r="P171" s="102">
        <v>16.184645407604187</v>
      </c>
      <c r="Q171" s="102">
        <v>16.405605593587758</v>
      </c>
      <c r="R171" s="102">
        <v>16.892679252026337</v>
      </c>
      <c r="S171" s="102">
        <v>17.666885366833661</v>
      </c>
      <c r="T171" s="102">
        <v>17.137970920451252</v>
      </c>
      <c r="U171" s="102">
        <v>16.672464075951112</v>
      </c>
      <c r="V171" s="102">
        <v>16.860404768079079</v>
      </c>
      <c r="W171" s="102">
        <v>17.026563135546617</v>
      </c>
      <c r="X171" s="102">
        <v>16.359987675418509</v>
      </c>
      <c r="Y171" s="102">
        <v>15.607685049241054</v>
      </c>
      <c r="DA171" s="131" t="s">
        <v>3076</v>
      </c>
    </row>
    <row r="172" spans="1:105" ht="12" customHeight="1" x14ac:dyDescent="0.25">
      <c r="A172" s="107" t="s">
        <v>121</v>
      </c>
      <c r="B172" s="105">
        <v>14.61090224311824</v>
      </c>
      <c r="C172" s="105">
        <v>13.619935642462737</v>
      </c>
      <c r="D172" s="105">
        <v>14.617488785882621</v>
      </c>
      <c r="E172" s="105">
        <v>15.560950682727123</v>
      </c>
      <c r="F172" s="105">
        <v>16.314483384908357</v>
      </c>
      <c r="G172" s="105">
        <v>17.602544925107569</v>
      </c>
      <c r="H172" s="105">
        <v>17.584565609440794</v>
      </c>
      <c r="I172" s="105">
        <v>19.830673556446381</v>
      </c>
      <c r="J172" s="105">
        <v>19.012381501930516</v>
      </c>
      <c r="K172" s="105">
        <v>18.913739565281507</v>
      </c>
      <c r="L172" s="105">
        <v>18.710337732964852</v>
      </c>
      <c r="M172" s="105">
        <v>18.718306163589052</v>
      </c>
      <c r="N172" s="105">
        <v>17.586488776086387</v>
      </c>
      <c r="O172" s="105">
        <v>16.079547120438548</v>
      </c>
      <c r="P172" s="105">
        <v>15.789069546401384</v>
      </c>
      <c r="Q172" s="105">
        <v>16.272916211946725</v>
      </c>
      <c r="R172" s="105">
        <v>16.853406741462059</v>
      </c>
      <c r="S172" s="105">
        <v>17.663113406357677</v>
      </c>
      <c r="T172" s="105">
        <v>17.17318020665628</v>
      </c>
      <c r="U172" s="105">
        <v>16.76616738916746</v>
      </c>
      <c r="V172" s="105">
        <v>16.906970455189352</v>
      </c>
      <c r="W172" s="105">
        <v>16.810828283315288</v>
      </c>
      <c r="X172" s="105">
        <v>16.179850864828513</v>
      </c>
      <c r="Y172" s="105">
        <v>15.399865941231488</v>
      </c>
      <c r="DA172" s="132" t="s">
        <v>3077</v>
      </c>
    </row>
    <row r="173" spans="1:105" ht="12" customHeight="1" x14ac:dyDescent="0.25">
      <c r="A173" s="108" t="s">
        <v>53</v>
      </c>
      <c r="B173" s="99">
        <v>2.1029818837047412</v>
      </c>
      <c r="C173" s="99">
        <v>1.7828501286197274</v>
      </c>
      <c r="D173" s="99">
        <v>2.8408691335308607</v>
      </c>
      <c r="E173" s="99">
        <v>3.8125698662503176</v>
      </c>
      <c r="F173" s="99">
        <v>3.8224163695842162</v>
      </c>
      <c r="G173" s="99">
        <v>4.9784559801599357</v>
      </c>
      <c r="H173" s="99">
        <v>4.5092907608283879</v>
      </c>
      <c r="I173" s="99">
        <v>4.2190107855959171</v>
      </c>
      <c r="J173" s="99">
        <v>3.8886668152864101</v>
      </c>
      <c r="K173" s="99">
        <v>3.8730077322091989</v>
      </c>
      <c r="L173" s="99">
        <v>3.4113565531962653</v>
      </c>
      <c r="M173" s="99">
        <v>3.4687793689183959</v>
      </c>
      <c r="N173" s="99">
        <v>2.3646614123918561</v>
      </c>
      <c r="O173" s="99">
        <v>0.56952202460440626</v>
      </c>
      <c r="P173" s="99">
        <v>0.24920189403276208</v>
      </c>
      <c r="Q173" s="99">
        <v>0.70147246404383046</v>
      </c>
      <c r="R173" s="99">
        <v>1.067419553957861</v>
      </c>
      <c r="S173" s="99">
        <v>1.8615581202339391</v>
      </c>
      <c r="T173" s="99">
        <v>1.4354207308256455</v>
      </c>
      <c r="U173" s="99">
        <v>1.1231780974322687</v>
      </c>
      <c r="V173" s="99">
        <v>1.4308696591646923</v>
      </c>
      <c r="W173" s="99">
        <v>1.0727953316294303</v>
      </c>
      <c r="X173" s="99">
        <v>0.83315439468691754</v>
      </c>
      <c r="Y173" s="99">
        <v>0.330222605679033</v>
      </c>
      <c r="DA173" s="63" t="s">
        <v>3078</v>
      </c>
    </row>
    <row r="174" spans="1:105" ht="12" customHeight="1" x14ac:dyDescent="0.25">
      <c r="A174" s="115" t="s">
        <v>52</v>
      </c>
      <c r="B174" s="110">
        <v>12.507920359413498</v>
      </c>
      <c r="C174" s="110">
        <v>11.837085513843009</v>
      </c>
      <c r="D174" s="110">
        <v>11.776619652351762</v>
      </c>
      <c r="E174" s="110">
        <v>11.748380816476809</v>
      </c>
      <c r="F174" s="110">
        <v>12.492067015324142</v>
      </c>
      <c r="G174" s="110">
        <v>12.624088944947637</v>
      </c>
      <c r="H174" s="110">
        <v>13.075274848612404</v>
      </c>
      <c r="I174" s="110">
        <v>15.611662770850465</v>
      </c>
      <c r="J174" s="110">
        <v>15.12371468664411</v>
      </c>
      <c r="K174" s="110">
        <v>15.040731833072304</v>
      </c>
      <c r="L174" s="110">
        <v>15.298981179768587</v>
      </c>
      <c r="M174" s="110">
        <v>15.249526794670658</v>
      </c>
      <c r="N174" s="110">
        <v>15.221827363694533</v>
      </c>
      <c r="O174" s="110">
        <v>15.510025095834145</v>
      </c>
      <c r="P174" s="110">
        <v>15.539867652368619</v>
      </c>
      <c r="Q174" s="110">
        <v>15.571443747902894</v>
      </c>
      <c r="R174" s="110">
        <v>15.785987187504197</v>
      </c>
      <c r="S174" s="110">
        <v>15.801555286123735</v>
      </c>
      <c r="T174" s="110">
        <v>15.737759475830632</v>
      </c>
      <c r="U174" s="110">
        <v>15.642989291735192</v>
      </c>
      <c r="V174" s="110">
        <v>15.47610079602466</v>
      </c>
      <c r="W174" s="110">
        <v>15.738032951685854</v>
      </c>
      <c r="X174" s="110">
        <v>15.346696470141593</v>
      </c>
      <c r="Y174" s="110">
        <v>15.069643335552453</v>
      </c>
      <c r="DA174" s="60" t="s">
        <v>3079</v>
      </c>
    </row>
    <row r="175" spans="1:105" ht="12" customHeight="1" x14ac:dyDescent="0.25">
      <c r="A175" s="121" t="s">
        <v>54</v>
      </c>
      <c r="B175" s="123">
        <v>4.8302378136953479</v>
      </c>
      <c r="C175" s="123">
        <v>5.1113474544054069</v>
      </c>
      <c r="D175" s="123">
        <v>5.1733908069007351</v>
      </c>
      <c r="E175" s="123">
        <v>5.2120950562219477</v>
      </c>
      <c r="F175" s="123">
        <v>5.3669925640464928</v>
      </c>
      <c r="G175" s="123">
        <v>5.1565984151325228</v>
      </c>
      <c r="H175" s="123">
        <v>4.731668070813968</v>
      </c>
      <c r="I175" s="123">
        <v>4.5923066763763636</v>
      </c>
      <c r="J175" s="123">
        <v>4.1782520717250833</v>
      </c>
      <c r="K175" s="123">
        <v>4.1788068888431447</v>
      </c>
      <c r="L175" s="123">
        <v>4.0286311918125843</v>
      </c>
      <c r="M175" s="123">
        <v>4.2503366966460989</v>
      </c>
      <c r="N175" s="123">
        <v>3.705230596866822</v>
      </c>
      <c r="O175" s="123">
        <v>3.8279303908908657</v>
      </c>
      <c r="P175" s="123">
        <v>4.1761806453799446</v>
      </c>
      <c r="Q175" s="123">
        <v>3.9936618069546292</v>
      </c>
      <c r="R175" s="123">
        <v>3.9770157755832107</v>
      </c>
      <c r="S175" s="123">
        <v>4.2139115153729705</v>
      </c>
      <c r="T175" s="123">
        <v>3.9472798220356986</v>
      </c>
      <c r="U175" s="123">
        <v>4.5451376941436274</v>
      </c>
      <c r="V175" s="123">
        <v>4.6496450608685338</v>
      </c>
      <c r="W175" s="123">
        <v>4.5373424276645782</v>
      </c>
      <c r="X175" s="123">
        <v>4.1737305774674303</v>
      </c>
      <c r="Y175" s="123">
        <v>3.6686068645598842</v>
      </c>
      <c r="DA175" s="130" t="s">
        <v>3080</v>
      </c>
    </row>
    <row r="176" spans="1:105" ht="12" customHeight="1" x14ac:dyDescent="0.25">
      <c r="A176" s="97" t="s">
        <v>50</v>
      </c>
      <c r="B176" s="99">
        <v>4.97193573367145</v>
      </c>
      <c r="C176" s="99">
        <v>5.0568611333502895</v>
      </c>
      <c r="D176" s="99">
        <v>5.0744841880647309</v>
      </c>
      <c r="E176" s="99">
        <v>5.2810500547766548</v>
      </c>
      <c r="F176" s="99">
        <v>5.3932885143435696</v>
      </c>
      <c r="G176" s="99">
        <v>5.1748540718993352</v>
      </c>
      <c r="H176" s="99">
        <v>4.6473063335259095</v>
      </c>
      <c r="I176" s="99">
        <v>4.6854127907259073</v>
      </c>
      <c r="J176" s="99">
        <v>4.2175833636703066</v>
      </c>
      <c r="K176" s="99">
        <v>4.141190568125487</v>
      </c>
      <c r="L176" s="99">
        <v>4.0240835937459751</v>
      </c>
      <c r="M176" s="99">
        <v>4.1099520303057027</v>
      </c>
      <c r="N176" s="99">
        <v>3.8886042519804325</v>
      </c>
      <c r="O176" s="99">
        <v>3.9205595171563465</v>
      </c>
      <c r="P176" s="99">
        <v>3.9413991380715783</v>
      </c>
      <c r="Q176" s="99">
        <v>4.0201027986713918</v>
      </c>
      <c r="R176" s="99">
        <v>4.0452473785134826</v>
      </c>
      <c r="S176" s="99">
        <v>4.1149909905248272</v>
      </c>
      <c r="T176" s="99">
        <v>4.1995328276280857</v>
      </c>
      <c r="U176" s="99">
        <v>4.5498951563876364</v>
      </c>
      <c r="V176" s="99">
        <v>4.2318842611702037</v>
      </c>
      <c r="W176" s="99">
        <v>4.3259564425683319</v>
      </c>
      <c r="X176" s="99">
        <v>3.9974747504682573</v>
      </c>
      <c r="Y176" s="99">
        <v>3.8097612244448356</v>
      </c>
      <c r="DA176" s="63" t="s">
        <v>3081</v>
      </c>
    </row>
    <row r="177" spans="1:105" ht="12" customHeight="1" x14ac:dyDescent="0.25">
      <c r="A177" s="109" t="s">
        <v>120</v>
      </c>
      <c r="B177" s="110">
        <v>4.473850134057912</v>
      </c>
      <c r="C177" s="110">
        <v>5.2228983136002691</v>
      </c>
      <c r="D177" s="110">
        <v>5.3518742565365693</v>
      </c>
      <c r="E177" s="110">
        <v>5.0930514708027017</v>
      </c>
      <c r="F177" s="110">
        <v>5.3241583086407429</v>
      </c>
      <c r="G177" s="110">
        <v>5.127233406090995</v>
      </c>
      <c r="H177" s="110">
        <v>4.8733435163689318</v>
      </c>
      <c r="I177" s="110">
        <v>4.4326578987022742</v>
      </c>
      <c r="J177" s="110">
        <v>4.1083065757641002</v>
      </c>
      <c r="K177" s="110">
        <v>4.2436554657917736</v>
      </c>
      <c r="L177" s="110">
        <v>4.0365029033666238</v>
      </c>
      <c r="M177" s="110">
        <v>4.4953921397989172</v>
      </c>
      <c r="N177" s="110">
        <v>3.375024580353815</v>
      </c>
      <c r="O177" s="110">
        <v>3.6794412148946032</v>
      </c>
      <c r="P177" s="110">
        <v>4.4969555863015156</v>
      </c>
      <c r="Q177" s="110">
        <v>3.9586282855987043</v>
      </c>
      <c r="R177" s="110">
        <v>3.8898156861122937</v>
      </c>
      <c r="S177" s="110">
        <v>4.3365397753554813</v>
      </c>
      <c r="T177" s="110">
        <v>3.6540407320019619</v>
      </c>
      <c r="U177" s="110">
        <v>4.5394840794328166</v>
      </c>
      <c r="V177" s="110">
        <v>5.1415215718074254</v>
      </c>
      <c r="W177" s="110">
        <v>4.7876229208419572</v>
      </c>
      <c r="X177" s="110">
        <v>4.393793985714308</v>
      </c>
      <c r="Y177" s="110">
        <v>3.4791184749358797</v>
      </c>
      <c r="DA177" s="60" t="s">
        <v>3082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3083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0</v>
      </c>
      <c r="C3" s="118">
        <f t="shared" si="0"/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:Y3" si="2">W4+W7+W9+W19</f>
        <v>0</v>
      </c>
      <c r="X3" s="118">
        <f t="shared" si="2"/>
        <v>0</v>
      </c>
      <c r="Y3" s="118">
        <f t="shared" si="2"/>
        <v>0</v>
      </c>
      <c r="DA3" s="129" t="s">
        <v>3084</v>
      </c>
    </row>
    <row r="4" spans="1:105" ht="12.95" customHeight="1" x14ac:dyDescent="0.25">
      <c r="A4" s="121" t="s">
        <v>57</v>
      </c>
      <c r="B4" s="123">
        <f t="shared" ref="B4:Q4" si="3">SUM(B5:B6)</f>
        <v>0</v>
      </c>
      <c r="C4" s="123">
        <f t="shared" si="3"/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:Y4" si="5">SUM(W5:W6)</f>
        <v>0</v>
      </c>
      <c r="X4" s="123">
        <f t="shared" si="5"/>
        <v>0</v>
      </c>
      <c r="Y4" s="123">
        <f t="shared" si="5"/>
        <v>0</v>
      </c>
      <c r="DA4" s="130" t="s">
        <v>3085</v>
      </c>
    </row>
    <row r="5" spans="1:105" ht="12" customHeight="1" x14ac:dyDescent="0.25">
      <c r="A5" s="97" t="s">
        <v>51</v>
      </c>
      <c r="B5" s="99">
        <v>0</v>
      </c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X5" s="99">
        <v>0</v>
      </c>
      <c r="Y5" s="99">
        <v>0</v>
      </c>
      <c r="DA5" s="63" t="s">
        <v>3086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X6" s="99">
        <v>0</v>
      </c>
      <c r="Y6" s="99">
        <v>0</v>
      </c>
      <c r="DA6" s="63" t="s">
        <v>3087</v>
      </c>
    </row>
    <row r="7" spans="1:105" ht="12.95" customHeight="1" x14ac:dyDescent="0.25">
      <c r="A7" s="121" t="s">
        <v>92</v>
      </c>
      <c r="B7" s="123">
        <f t="shared" ref="B7:Y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3088</v>
      </c>
    </row>
    <row r="8" spans="1:105" ht="12" customHeight="1" x14ac:dyDescent="0.25">
      <c r="A8" s="97" t="s">
        <v>53</v>
      </c>
      <c r="B8" s="99">
        <v>0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X8" s="99">
        <v>0</v>
      </c>
      <c r="Y8" s="99">
        <v>0</v>
      </c>
      <c r="DA8" s="63" t="s">
        <v>3089</v>
      </c>
    </row>
    <row r="9" spans="1:105" ht="12" customHeight="1" x14ac:dyDescent="0.25">
      <c r="A9" s="121" t="s">
        <v>55</v>
      </c>
      <c r="B9" s="123">
        <v>0</v>
      </c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X9" s="123">
        <v>0</v>
      </c>
      <c r="Y9" s="123">
        <v>0</v>
      </c>
      <c r="DA9" s="130" t="s">
        <v>3090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X10" s="99">
        <v>0</v>
      </c>
      <c r="Y10" s="99">
        <v>0</v>
      </c>
      <c r="DA10" s="63" t="s">
        <v>3091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X11" s="99">
        <v>0</v>
      </c>
      <c r="Y11" s="99">
        <v>0</v>
      </c>
      <c r="DA11" s="63" t="s">
        <v>3092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3093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3094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3095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0</v>
      </c>
      <c r="Y15" s="102">
        <v>0</v>
      </c>
      <c r="DA15" s="131" t="s">
        <v>3096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3097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3098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3099</v>
      </c>
    </row>
    <row r="19" spans="1:105" ht="12" customHeight="1" x14ac:dyDescent="0.25">
      <c r="A19" s="121" t="s">
        <v>54</v>
      </c>
      <c r="B19" s="123">
        <v>0</v>
      </c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X19" s="123">
        <v>0</v>
      </c>
      <c r="Y19" s="123">
        <v>0</v>
      </c>
      <c r="DA19" s="130" t="s">
        <v>3100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3101</v>
      </c>
    </row>
    <row r="21" spans="1:105" ht="12" customHeight="1" x14ac:dyDescent="0.25">
      <c r="A21" s="97" t="s">
        <v>50</v>
      </c>
      <c r="B21" s="99">
        <v>0</v>
      </c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X21" s="99">
        <v>0</v>
      </c>
      <c r="Y21" s="99">
        <v>0</v>
      </c>
      <c r="DA21" s="63" t="s">
        <v>3102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DA22" s="60" t="s">
        <v>3103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17.142640762288995</v>
      </c>
      <c r="C24" s="118">
        <f t="shared" si="7"/>
        <v>16.983412977875709</v>
      </c>
      <c r="D24" s="118">
        <f t="shared" si="7"/>
        <v>16.766373764653036</v>
      </c>
      <c r="E24" s="118">
        <f t="shared" si="7"/>
        <v>17.745672361043471</v>
      </c>
      <c r="F24" s="118">
        <f t="shared" si="7"/>
        <v>16.663929790675802</v>
      </c>
      <c r="G24" s="118">
        <f t="shared" si="7"/>
        <v>15.941821145700452</v>
      </c>
      <c r="H24" s="118">
        <f t="shared" si="7"/>
        <v>10.772434531724276</v>
      </c>
      <c r="I24" s="118">
        <f t="shared" si="7"/>
        <v>11.321932172253332</v>
      </c>
      <c r="J24" s="118">
        <f t="shared" si="7"/>
        <v>10.446528846588924</v>
      </c>
      <c r="K24" s="118">
        <f t="shared" si="7"/>
        <v>11.177329758082031</v>
      </c>
      <c r="L24" s="118">
        <f t="shared" si="7"/>
        <v>9.4961908546666702</v>
      </c>
      <c r="M24" s="118">
        <f t="shared" si="7"/>
        <v>10.356001461777916</v>
      </c>
      <c r="N24" s="118">
        <f t="shared" si="7"/>
        <v>9.563331458726914</v>
      </c>
      <c r="O24" s="118">
        <f t="shared" si="7"/>
        <v>7.8815025466638415</v>
      </c>
      <c r="P24" s="118">
        <f t="shared" si="7"/>
        <v>7.1714753166970322</v>
      </c>
      <c r="Q24" s="118">
        <f t="shared" si="7"/>
        <v>8.4950513930826794</v>
      </c>
      <c r="R24" s="118">
        <f t="shared" ref="R24:V24" si="8">R25+R28+R30+R39</f>
        <v>9.4536166132384452</v>
      </c>
      <c r="S24" s="118">
        <f t="shared" si="8"/>
        <v>9.1806603849465613</v>
      </c>
      <c r="T24" s="118">
        <f t="shared" si="8"/>
        <v>8.0649493866429225</v>
      </c>
      <c r="U24" s="118">
        <f t="shared" si="8"/>
        <v>9.8724929342374743</v>
      </c>
      <c r="V24" s="118">
        <f t="shared" si="8"/>
        <v>9.6758566966857096</v>
      </c>
      <c r="W24" s="118">
        <f t="shared" ref="W24:Y24" si="9">W25+W28+W30+W39</f>
        <v>9.3797070565233316</v>
      </c>
      <c r="X24" s="118">
        <f t="shared" si="9"/>
        <v>9.3883576446342047</v>
      </c>
      <c r="Y24" s="118">
        <f t="shared" si="9"/>
        <v>7.980482700575326</v>
      </c>
      <c r="DA24" s="129" t="s">
        <v>3104</v>
      </c>
    </row>
    <row r="25" spans="1:105" ht="12.95" customHeight="1" x14ac:dyDescent="0.25">
      <c r="A25" s="121" t="s">
        <v>57</v>
      </c>
      <c r="B25" s="123">
        <f t="shared" ref="B25:Q25" si="10">SUM(B26:B27)</f>
        <v>15.103200586520693</v>
      </c>
      <c r="C25" s="123">
        <f t="shared" si="10"/>
        <v>15.003909915083776</v>
      </c>
      <c r="D25" s="123">
        <f t="shared" si="10"/>
        <v>14.840553410618998</v>
      </c>
      <c r="E25" s="123">
        <f t="shared" si="10"/>
        <v>15.811053089043224</v>
      </c>
      <c r="F25" s="123">
        <f t="shared" si="10"/>
        <v>14.776920010915001</v>
      </c>
      <c r="G25" s="123">
        <f t="shared" si="10"/>
        <v>14.139535824897207</v>
      </c>
      <c r="H25" s="123">
        <f t="shared" si="10"/>
        <v>9.1534922431430275</v>
      </c>
      <c r="I25" s="123">
        <f t="shared" si="10"/>
        <v>9.7176497263727075</v>
      </c>
      <c r="J25" s="123">
        <f t="shared" si="10"/>
        <v>8.9553769582944511</v>
      </c>
      <c r="K25" s="123">
        <f t="shared" si="10"/>
        <v>9.7457961125393116</v>
      </c>
      <c r="L25" s="123">
        <f t="shared" si="10"/>
        <v>8.11977241905055</v>
      </c>
      <c r="M25" s="123">
        <f t="shared" si="10"/>
        <v>8.9769470431811786</v>
      </c>
      <c r="N25" s="123">
        <f t="shared" si="10"/>
        <v>8.248562025637499</v>
      </c>
      <c r="O25" s="123">
        <f t="shared" si="10"/>
        <v>6.6033754953733999</v>
      </c>
      <c r="P25" s="123">
        <f t="shared" si="10"/>
        <v>5.9023294604074472</v>
      </c>
      <c r="Q25" s="123">
        <f t="shared" si="10"/>
        <v>7.2165930824466225</v>
      </c>
      <c r="R25" s="123">
        <f t="shared" ref="R25:V25" si="11">SUM(R26:R27)</f>
        <v>8.1909416009973484</v>
      </c>
      <c r="S25" s="123">
        <f t="shared" si="11"/>
        <v>7.9250602651105639</v>
      </c>
      <c r="T25" s="123">
        <f t="shared" si="11"/>
        <v>6.8662816326077287</v>
      </c>
      <c r="U25" s="123">
        <f t="shared" si="11"/>
        <v>8.656112918073104</v>
      </c>
      <c r="V25" s="123">
        <f t="shared" si="11"/>
        <v>8.583935230073644</v>
      </c>
      <c r="W25" s="123">
        <f t="shared" ref="W25:Y25" si="12">SUM(W26:W27)</f>
        <v>8.2325039732198277</v>
      </c>
      <c r="X25" s="123">
        <f t="shared" si="12"/>
        <v>8.2847249784028723</v>
      </c>
      <c r="Y25" s="123">
        <f t="shared" si="12"/>
        <v>6.9097073087907965</v>
      </c>
      <c r="DA25" s="130" t="s">
        <v>3105</v>
      </c>
    </row>
    <row r="26" spans="1:105" ht="12" customHeight="1" x14ac:dyDescent="0.25">
      <c r="A26" s="97" t="s">
        <v>74</v>
      </c>
      <c r="B26" s="99">
        <v>15.103200586520693</v>
      </c>
      <c r="C26" s="99">
        <v>15.003909915083776</v>
      </c>
      <c r="D26" s="99">
        <v>14.840553410618998</v>
      </c>
      <c r="E26" s="99">
        <v>15.811053089043224</v>
      </c>
      <c r="F26" s="99">
        <v>14.776920010915001</v>
      </c>
      <c r="G26" s="99">
        <v>14.139535824897207</v>
      </c>
      <c r="H26" s="99">
        <v>9.1534922431430275</v>
      </c>
      <c r="I26" s="99">
        <v>9.7176497263727075</v>
      </c>
      <c r="J26" s="99">
        <v>8.9553769582944511</v>
      </c>
      <c r="K26" s="99">
        <v>9.7457961125393116</v>
      </c>
      <c r="L26" s="99">
        <v>8.11977241905055</v>
      </c>
      <c r="M26" s="99">
        <v>8.9769470431811786</v>
      </c>
      <c r="N26" s="99">
        <v>8.248562025637499</v>
      </c>
      <c r="O26" s="99">
        <v>6.6033754953733999</v>
      </c>
      <c r="P26" s="99">
        <v>5.9023294604074472</v>
      </c>
      <c r="Q26" s="99">
        <v>7.2165930824466225</v>
      </c>
      <c r="R26" s="99">
        <v>8.1909416009973484</v>
      </c>
      <c r="S26" s="99">
        <v>7.9250602651105639</v>
      </c>
      <c r="T26" s="99">
        <v>6.8662816326077287</v>
      </c>
      <c r="U26" s="99">
        <v>8.656112918073104</v>
      </c>
      <c r="V26" s="99">
        <v>8.583935230073644</v>
      </c>
      <c r="W26" s="99">
        <v>8.2325039732198277</v>
      </c>
      <c r="X26" s="99">
        <v>8.2847249784028723</v>
      </c>
      <c r="Y26" s="99">
        <v>6.9097073087907965</v>
      </c>
      <c r="DA26" s="63" t="s">
        <v>3106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X27" s="99">
        <v>0</v>
      </c>
      <c r="Y27" s="99">
        <v>0</v>
      </c>
      <c r="DA27" s="63" t="s">
        <v>3107</v>
      </c>
    </row>
    <row r="28" spans="1:105" ht="12.95" customHeight="1" x14ac:dyDescent="0.25">
      <c r="A28" s="121" t="s">
        <v>92</v>
      </c>
      <c r="B28" s="123">
        <f t="shared" ref="B28:Y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X28" s="123">
        <f t="shared" si="13"/>
        <v>0</v>
      </c>
      <c r="Y28" s="123">
        <f t="shared" si="13"/>
        <v>0</v>
      </c>
      <c r="DA28" s="130" t="s">
        <v>3108</v>
      </c>
    </row>
    <row r="29" spans="1:105" ht="12" customHeight="1" x14ac:dyDescent="0.25">
      <c r="A29" s="97" t="s">
        <v>53</v>
      </c>
      <c r="B29" s="99">
        <v>0</v>
      </c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X29" s="99">
        <v>0</v>
      </c>
      <c r="Y29" s="99">
        <v>0</v>
      </c>
      <c r="DA29" s="63" t="s">
        <v>3109</v>
      </c>
    </row>
    <row r="30" spans="1:105" ht="12" customHeight="1" x14ac:dyDescent="0.25">
      <c r="A30" s="121" t="s">
        <v>55</v>
      </c>
      <c r="B30" s="123">
        <v>0.54984471249349698</v>
      </c>
      <c r="C30" s="123">
        <v>0.52056719176453603</v>
      </c>
      <c r="D30" s="123">
        <v>0.50992993387406527</v>
      </c>
      <c r="E30" s="123">
        <v>0.49402790541433095</v>
      </c>
      <c r="F30" s="123">
        <v>0.45754094167079201</v>
      </c>
      <c r="G30" s="123">
        <v>0.45834203260809098</v>
      </c>
      <c r="H30" s="123">
        <v>0.43521710920723811</v>
      </c>
      <c r="I30" s="123">
        <v>0.41005190707089662</v>
      </c>
      <c r="J30" s="123">
        <v>0.39842901053904883</v>
      </c>
      <c r="K30" s="123">
        <v>0.36983980488656742</v>
      </c>
      <c r="L30" s="123">
        <v>0.34591071325631706</v>
      </c>
      <c r="M30" s="123">
        <v>0.32207178295539018</v>
      </c>
      <c r="N30" s="123">
        <v>0.29952159111399274</v>
      </c>
      <c r="O30" s="123">
        <v>0.28379046154466919</v>
      </c>
      <c r="P30" s="123">
        <v>0.28920832448050232</v>
      </c>
      <c r="Q30" s="123">
        <v>0.28835314161331843</v>
      </c>
      <c r="R30" s="123">
        <v>0.2829254747943355</v>
      </c>
      <c r="S30" s="123">
        <v>0.27652745269519402</v>
      </c>
      <c r="T30" s="123">
        <v>0.24100511737367353</v>
      </c>
      <c r="U30" s="123">
        <v>0.21054571887595175</v>
      </c>
      <c r="V30" s="123">
        <v>0.18747254598630003</v>
      </c>
      <c r="W30" s="123">
        <v>0.22987487744476442</v>
      </c>
      <c r="X30" s="123">
        <v>0.22824904628836712</v>
      </c>
      <c r="Y30" s="123">
        <v>0.19597450056047294</v>
      </c>
      <c r="DA30" s="130" t="s">
        <v>3110</v>
      </c>
    </row>
    <row r="31" spans="1:105" ht="12" customHeight="1" x14ac:dyDescent="0.25">
      <c r="A31" s="97" t="s">
        <v>141</v>
      </c>
      <c r="B31" s="99">
        <v>7.8359917089454072</v>
      </c>
      <c r="C31" s="99">
        <v>7.6103715525776057</v>
      </c>
      <c r="D31" s="99">
        <v>8.0766961016291816</v>
      </c>
      <c r="E31" s="99">
        <v>8.4715390402719759</v>
      </c>
      <c r="F31" s="99">
        <v>8.622073604200855</v>
      </c>
      <c r="G31" s="99">
        <v>9.3225435382066539</v>
      </c>
      <c r="H31" s="99">
        <v>9.3632940675022471</v>
      </c>
      <c r="I31" s="99">
        <v>9.5950480051776044</v>
      </c>
      <c r="J31" s="99">
        <v>9.8428701329663326</v>
      </c>
      <c r="K31" s="99">
        <v>9.7453605185206111</v>
      </c>
      <c r="L31" s="99">
        <v>9.3425628043600764</v>
      </c>
      <c r="M31" s="99">
        <v>8.8334000096045937</v>
      </c>
      <c r="N31" s="99">
        <v>8.1243632922833928</v>
      </c>
      <c r="O31" s="99">
        <v>8.413254903021933</v>
      </c>
      <c r="P31" s="99">
        <v>8.5821479830597749</v>
      </c>
      <c r="Q31" s="99">
        <v>8.2959954272507943</v>
      </c>
      <c r="R31" s="99">
        <v>8.1087640869503161</v>
      </c>
      <c r="S31" s="99">
        <v>7.9640470142399122</v>
      </c>
      <c r="T31" s="99">
        <v>7.5014982518424835</v>
      </c>
      <c r="U31" s="99">
        <v>6.7803728318930379</v>
      </c>
      <c r="V31" s="99">
        <v>5.7777652092853309</v>
      </c>
      <c r="W31" s="99">
        <v>6.4025282344521841</v>
      </c>
      <c r="X31" s="99">
        <v>6.2606413375990639</v>
      </c>
      <c r="Y31" s="99">
        <v>5.6430518564168333</v>
      </c>
      <c r="DA31" s="63" t="s">
        <v>3111</v>
      </c>
    </row>
    <row r="32" spans="1:105" ht="12" customHeight="1" x14ac:dyDescent="0.25">
      <c r="A32" s="97" t="s">
        <v>140</v>
      </c>
      <c r="B32" s="99">
        <v>1.1029977004077725</v>
      </c>
      <c r="C32" s="99">
        <v>1.0329348453941667</v>
      </c>
      <c r="D32" s="99">
        <v>1.9083030609373215</v>
      </c>
      <c r="E32" s="99">
        <v>2.4431695480533335</v>
      </c>
      <c r="F32" s="99">
        <v>2.174694919975154</v>
      </c>
      <c r="G32" s="99">
        <v>2.7217631508923383</v>
      </c>
      <c r="H32" s="99">
        <v>2.4181166995772041</v>
      </c>
      <c r="I32" s="99">
        <v>1.9454424999597024</v>
      </c>
      <c r="J32" s="99">
        <v>2.0008530696398332</v>
      </c>
      <c r="K32" s="99">
        <v>1.9623886669723531</v>
      </c>
      <c r="L32" s="99">
        <v>1.6407518662575784</v>
      </c>
      <c r="M32" s="99">
        <v>1.5541491091147344</v>
      </c>
      <c r="N32" s="99">
        <v>0.94264552158049131</v>
      </c>
      <c r="O32" s="99">
        <v>0.62746991633131088</v>
      </c>
      <c r="P32" s="99">
        <v>0.65009657773412466</v>
      </c>
      <c r="Q32" s="99">
        <v>1.9002604199002222</v>
      </c>
      <c r="R32" s="99">
        <v>2.2401128298298572</v>
      </c>
      <c r="S32" s="99">
        <v>2.755781644974443</v>
      </c>
      <c r="T32" s="99">
        <v>1.8068458634960951</v>
      </c>
      <c r="U32" s="99">
        <v>0.61148344472095895</v>
      </c>
      <c r="V32" s="99">
        <v>0.23138310228728814</v>
      </c>
      <c r="W32" s="99">
        <v>0.51345414934563705</v>
      </c>
      <c r="X32" s="99">
        <v>0.45438085233112724</v>
      </c>
      <c r="Y32" s="99">
        <v>0.23639020157328888</v>
      </c>
      <c r="DA32" s="63" t="s">
        <v>3112</v>
      </c>
    </row>
    <row r="33" spans="1:105" ht="12" customHeight="1" x14ac:dyDescent="0.25">
      <c r="A33" s="100" t="s">
        <v>50</v>
      </c>
      <c r="B33" s="102">
        <v>1.1029977004077725</v>
      </c>
      <c r="C33" s="102">
        <v>1.0329348453941667</v>
      </c>
      <c r="D33" s="102">
        <v>1.9083030609373215</v>
      </c>
      <c r="E33" s="102">
        <v>2.4431695480533335</v>
      </c>
      <c r="F33" s="102">
        <v>2.174694919975154</v>
      </c>
      <c r="G33" s="102">
        <v>2.7217631508923383</v>
      </c>
      <c r="H33" s="102">
        <v>2.4181166995772041</v>
      </c>
      <c r="I33" s="102">
        <v>1.9454424999597024</v>
      </c>
      <c r="J33" s="102">
        <v>2.0008530696398332</v>
      </c>
      <c r="K33" s="102">
        <v>1.9623886669723531</v>
      </c>
      <c r="L33" s="102">
        <v>1.6407518662575784</v>
      </c>
      <c r="M33" s="102">
        <v>1.5541491091147344</v>
      </c>
      <c r="N33" s="102">
        <v>0.94264552158049131</v>
      </c>
      <c r="O33" s="102">
        <v>0.62746991633131088</v>
      </c>
      <c r="P33" s="102">
        <v>0.65009657773412466</v>
      </c>
      <c r="Q33" s="102">
        <v>1.9002604199002222</v>
      </c>
      <c r="R33" s="102">
        <v>2.2401128298298572</v>
      </c>
      <c r="S33" s="102">
        <v>2.755781644974443</v>
      </c>
      <c r="T33" s="102">
        <v>1.8068458634960951</v>
      </c>
      <c r="U33" s="102">
        <v>0.61148344472095895</v>
      </c>
      <c r="V33" s="102">
        <v>0.23138310228728814</v>
      </c>
      <c r="W33" s="102">
        <v>0.51345414934563705</v>
      </c>
      <c r="X33" s="102">
        <v>0.45438085233112724</v>
      </c>
      <c r="Y33" s="102">
        <v>0.23639020157328888</v>
      </c>
      <c r="DA33" s="131" t="s">
        <v>3113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3114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X35" s="102">
        <v>0</v>
      </c>
      <c r="Y35" s="102">
        <v>0</v>
      </c>
      <c r="DA35" s="131" t="s">
        <v>3115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X36" s="105">
        <v>0</v>
      </c>
      <c r="Y36" s="105">
        <v>0</v>
      </c>
      <c r="DA36" s="132" t="s">
        <v>3116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X37" s="99">
        <v>0</v>
      </c>
      <c r="Y37" s="99">
        <v>0</v>
      </c>
      <c r="DA37" s="63" t="s">
        <v>3117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X38" s="99">
        <v>0</v>
      </c>
      <c r="Y38" s="99">
        <v>0</v>
      </c>
      <c r="DA38" s="63" t="s">
        <v>3118</v>
      </c>
    </row>
    <row r="39" spans="1:105" ht="12" customHeight="1" x14ac:dyDescent="0.25">
      <c r="A39" s="121" t="s">
        <v>54</v>
      </c>
      <c r="B39" s="123">
        <v>1.489595463274805</v>
      </c>
      <c r="C39" s="123">
        <v>1.4589358710273954</v>
      </c>
      <c r="D39" s="123">
        <v>1.4158904201599718</v>
      </c>
      <c r="E39" s="123">
        <v>1.4405913665859178</v>
      </c>
      <c r="F39" s="123">
        <v>1.4294688380900098</v>
      </c>
      <c r="G39" s="123">
        <v>1.343943288195155</v>
      </c>
      <c r="H39" s="123">
        <v>1.1837251793740102</v>
      </c>
      <c r="I39" s="123">
        <v>1.1942305388097281</v>
      </c>
      <c r="J39" s="123">
        <v>1.0927228777554241</v>
      </c>
      <c r="K39" s="123">
        <v>1.0616938406561525</v>
      </c>
      <c r="L39" s="123">
        <v>1.0305077223598018</v>
      </c>
      <c r="M39" s="123">
        <v>1.0569826356413465</v>
      </c>
      <c r="N39" s="123">
        <v>1.0152478419754223</v>
      </c>
      <c r="O39" s="123">
        <v>0.99433658974577277</v>
      </c>
      <c r="P39" s="123">
        <v>0.97993753180908261</v>
      </c>
      <c r="Q39" s="123">
        <v>0.99010516902273882</v>
      </c>
      <c r="R39" s="123">
        <v>0.97974953744676085</v>
      </c>
      <c r="S39" s="123">
        <v>0.97907266714080321</v>
      </c>
      <c r="T39" s="123">
        <v>0.95766263666152029</v>
      </c>
      <c r="U39" s="123">
        <v>1.0058342972884173</v>
      </c>
      <c r="V39" s="123">
        <v>0.90444892062576598</v>
      </c>
      <c r="W39" s="123">
        <v>0.91732820585874009</v>
      </c>
      <c r="X39" s="123">
        <v>0.87538361994296598</v>
      </c>
      <c r="Y39" s="123">
        <v>0.87480089122405658</v>
      </c>
      <c r="DA39" s="130" t="s">
        <v>3119</v>
      </c>
    </row>
    <row r="40" spans="1:105" ht="12" customHeight="1" x14ac:dyDescent="0.25">
      <c r="A40" s="97" t="s">
        <v>50</v>
      </c>
      <c r="B40" s="99">
        <v>2.0818503889288542</v>
      </c>
      <c r="C40" s="99">
        <v>2.1143095176157329</v>
      </c>
      <c r="D40" s="99">
        <v>2.1173994184747462</v>
      </c>
      <c r="E40" s="99">
        <v>2.1988544720118219</v>
      </c>
      <c r="F40" s="99">
        <v>2.2405552332445695</v>
      </c>
      <c r="G40" s="99">
        <v>2.1446706614277247</v>
      </c>
      <c r="H40" s="99">
        <v>1.9215032276661459</v>
      </c>
      <c r="I40" s="99">
        <v>1.9339013393943694</v>
      </c>
      <c r="J40" s="99">
        <v>1.7392566149031825</v>
      </c>
      <c r="K40" s="99">
        <v>1.705315197840968</v>
      </c>
      <c r="L40" s="99">
        <v>1.6541914959622712</v>
      </c>
      <c r="M40" s="99">
        <v>1.6870532186714813</v>
      </c>
      <c r="N40" s="99">
        <v>1.5944137924947632</v>
      </c>
      <c r="O40" s="99">
        <v>1.6064529282595528</v>
      </c>
      <c r="P40" s="99">
        <v>1.614644820221075</v>
      </c>
      <c r="Q40" s="99">
        <v>1.6460202429604376</v>
      </c>
      <c r="R40" s="99">
        <v>1.6536410495119349</v>
      </c>
      <c r="S40" s="99">
        <v>1.6773553018515166</v>
      </c>
      <c r="T40" s="99">
        <v>1.7033843472728345</v>
      </c>
      <c r="U40" s="99">
        <v>1.8266779238735391</v>
      </c>
      <c r="V40" s="99">
        <v>1.6779662723516449</v>
      </c>
      <c r="W40" s="99">
        <v>1.6974751084782662</v>
      </c>
      <c r="X40" s="99">
        <v>1.5576040774687649</v>
      </c>
      <c r="Y40" s="99">
        <v>1.4769692963591334</v>
      </c>
      <c r="DA40" s="63" t="s">
        <v>3120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X41" s="110">
        <v>0</v>
      </c>
      <c r="Y41" s="110">
        <v>0</v>
      </c>
      <c r="DA41" s="60" t="s">
        <v>3121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20.576438986726071</v>
      </c>
      <c r="C43" s="118">
        <f t="shared" si="14"/>
        <v>20.30499198148058</v>
      </c>
      <c r="D43" s="118">
        <f t="shared" si="14"/>
        <v>20.555871707274186</v>
      </c>
      <c r="E43" s="118">
        <f t="shared" si="14"/>
        <v>20.726449940156918</v>
      </c>
      <c r="F43" s="118">
        <f t="shared" si="14"/>
        <v>17.975060596776853</v>
      </c>
      <c r="G43" s="118">
        <f t="shared" si="14"/>
        <v>14.895450018134227</v>
      </c>
      <c r="H43" s="118">
        <f t="shared" si="14"/>
        <v>16.643501065955146</v>
      </c>
      <c r="I43" s="118">
        <f t="shared" si="14"/>
        <v>15.03420355824656</v>
      </c>
      <c r="J43" s="118">
        <f t="shared" si="14"/>
        <v>12.383999947494987</v>
      </c>
      <c r="K43" s="118">
        <f t="shared" si="14"/>
        <v>13.338467130341392</v>
      </c>
      <c r="L43" s="118">
        <f t="shared" si="14"/>
        <v>10.95262812089098</v>
      </c>
      <c r="M43" s="118">
        <f t="shared" si="14"/>
        <v>12.241413207866518</v>
      </c>
      <c r="N43" s="118">
        <f t="shared" si="14"/>
        <v>11.710656398958587</v>
      </c>
      <c r="O43" s="118">
        <f t="shared" si="14"/>
        <v>9.6935274917100021</v>
      </c>
      <c r="P43" s="118">
        <f t="shared" si="14"/>
        <v>8.7134413178091528</v>
      </c>
      <c r="Q43" s="118">
        <f t="shared" si="14"/>
        <v>10.323586780371054</v>
      </c>
      <c r="R43" s="118">
        <f t="shared" ref="R43:V43" si="15">R44+R47+R49+R58</f>
        <v>10.689044378660045</v>
      </c>
      <c r="S43" s="118">
        <f t="shared" si="15"/>
        <v>11.252096033351867</v>
      </c>
      <c r="T43" s="118">
        <f t="shared" si="15"/>
        <v>10.018048888273924</v>
      </c>
      <c r="U43" s="118">
        <f t="shared" si="15"/>
        <v>12.180178472227803</v>
      </c>
      <c r="V43" s="118">
        <f t="shared" si="15"/>
        <v>12.381210694975451</v>
      </c>
      <c r="W43" s="118">
        <f t="shared" ref="W43:Y43" si="16">W44+W47+W49+W58</f>
        <v>10.531652870495829</v>
      </c>
      <c r="X43" s="118">
        <f t="shared" si="16"/>
        <v>10.989835928229059</v>
      </c>
      <c r="Y43" s="118">
        <f t="shared" si="16"/>
        <v>8.6720322473556717</v>
      </c>
      <c r="DA43" s="129" t="s">
        <v>3122</v>
      </c>
    </row>
    <row r="44" spans="1:105" ht="12.95" customHeight="1" x14ac:dyDescent="0.25">
      <c r="A44" s="121" t="s">
        <v>57</v>
      </c>
      <c r="B44" s="123">
        <f t="shared" ref="B44:Q44" si="17">SUM(B45:B46)</f>
        <v>18.689614491153343</v>
      </c>
      <c r="C44" s="123">
        <f t="shared" si="17"/>
        <v>18.495695317014242</v>
      </c>
      <c r="D44" s="123">
        <f t="shared" si="17"/>
        <v>18.753504140462397</v>
      </c>
      <c r="E44" s="123">
        <f t="shared" si="17"/>
        <v>18.869683857461357</v>
      </c>
      <c r="F44" s="123">
        <f t="shared" si="17"/>
        <v>16.131395410027647</v>
      </c>
      <c r="G44" s="123">
        <f t="shared" si="17"/>
        <v>13.1206483409984</v>
      </c>
      <c r="H44" s="123">
        <f t="shared" si="17"/>
        <v>14.934826777216713</v>
      </c>
      <c r="I44" s="123">
        <f t="shared" si="17"/>
        <v>13.272076089675867</v>
      </c>
      <c r="J44" s="123">
        <f t="shared" si="17"/>
        <v>10.766371124292981</v>
      </c>
      <c r="K44" s="123">
        <f t="shared" si="17"/>
        <v>11.755362130931964</v>
      </c>
      <c r="L44" s="123">
        <f t="shared" si="17"/>
        <v>9.4155891847751327</v>
      </c>
      <c r="M44" s="123">
        <f t="shared" si="17"/>
        <v>10.690047424996928</v>
      </c>
      <c r="N44" s="123">
        <f t="shared" si="17"/>
        <v>10.215868081586356</v>
      </c>
      <c r="O44" s="123">
        <f t="shared" si="17"/>
        <v>8.2202488788663839</v>
      </c>
      <c r="P44" s="123">
        <f t="shared" si="17"/>
        <v>7.26644397964359</v>
      </c>
      <c r="Q44" s="123">
        <f t="shared" si="17"/>
        <v>8.8513486420403265</v>
      </c>
      <c r="R44" s="123">
        <f t="shared" ref="R44:V44" si="18">SUM(R45:R46)</f>
        <v>9.195760151508523</v>
      </c>
      <c r="S44" s="123">
        <f t="shared" si="18"/>
        <v>9.7098191441904032</v>
      </c>
      <c r="T44" s="123">
        <f t="shared" si="18"/>
        <v>8.4157133431731115</v>
      </c>
      <c r="U44" s="123">
        <f t="shared" si="18"/>
        <v>10.157299412721073</v>
      </c>
      <c r="V44" s="123">
        <f t="shared" si="18"/>
        <v>10.426391402508653</v>
      </c>
      <c r="W44" s="123">
        <f t="shared" ref="W44:Y44" si="19">SUM(W45:W46)</f>
        <v>8.7379459269967583</v>
      </c>
      <c r="X44" s="123">
        <f t="shared" si="19"/>
        <v>9.2409994403698281</v>
      </c>
      <c r="Y44" s="123">
        <f t="shared" si="19"/>
        <v>7.1014087075806609</v>
      </c>
      <c r="DA44" s="130" t="s">
        <v>3123</v>
      </c>
    </row>
    <row r="45" spans="1:105" ht="12" customHeight="1" x14ac:dyDescent="0.25">
      <c r="A45" s="97" t="s">
        <v>211</v>
      </c>
      <c r="B45" s="99">
        <v>18.689614491153343</v>
      </c>
      <c r="C45" s="99">
        <v>18.495695317014242</v>
      </c>
      <c r="D45" s="99">
        <v>18.753504140462397</v>
      </c>
      <c r="E45" s="99">
        <v>18.869683857461357</v>
      </c>
      <c r="F45" s="99">
        <v>16.131395410027647</v>
      </c>
      <c r="G45" s="99">
        <v>13.1206483409984</v>
      </c>
      <c r="H45" s="99">
        <v>14.934826777216713</v>
      </c>
      <c r="I45" s="99">
        <v>13.272076089675867</v>
      </c>
      <c r="J45" s="99">
        <v>10.766371124292981</v>
      </c>
      <c r="K45" s="99">
        <v>11.755362130931964</v>
      </c>
      <c r="L45" s="99">
        <v>9.4155891847751327</v>
      </c>
      <c r="M45" s="99">
        <v>10.690047424996928</v>
      </c>
      <c r="N45" s="99">
        <v>10.215868081586356</v>
      </c>
      <c r="O45" s="99">
        <v>8.2202488788663839</v>
      </c>
      <c r="P45" s="99">
        <v>7.26644397964359</v>
      </c>
      <c r="Q45" s="99">
        <v>8.8513486420403265</v>
      </c>
      <c r="R45" s="99">
        <v>9.195760151508523</v>
      </c>
      <c r="S45" s="99">
        <v>9.7098191441904032</v>
      </c>
      <c r="T45" s="99">
        <v>8.4157133431731115</v>
      </c>
      <c r="U45" s="99">
        <v>10.157299412721073</v>
      </c>
      <c r="V45" s="99">
        <v>10.426391402508653</v>
      </c>
      <c r="W45" s="99">
        <v>8.7379459269967583</v>
      </c>
      <c r="X45" s="99">
        <v>9.2409994403698281</v>
      </c>
      <c r="Y45" s="99">
        <v>7.1014087075806609</v>
      </c>
      <c r="DA45" s="63" t="s">
        <v>3124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X46" s="99">
        <v>0</v>
      </c>
      <c r="Y46" s="99">
        <v>0</v>
      </c>
      <c r="DA46" s="63" t="s">
        <v>3125</v>
      </c>
    </row>
    <row r="47" spans="1:105" ht="12.95" customHeight="1" x14ac:dyDescent="0.25">
      <c r="A47" s="121" t="s">
        <v>92</v>
      </c>
      <c r="B47" s="123">
        <f t="shared" ref="B47:Y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X47" s="123">
        <f t="shared" si="20"/>
        <v>0</v>
      </c>
      <c r="Y47" s="123">
        <f t="shared" si="20"/>
        <v>0</v>
      </c>
      <c r="DA47" s="130" t="s">
        <v>3126</v>
      </c>
    </row>
    <row r="48" spans="1:105" ht="12" customHeight="1" x14ac:dyDescent="0.25">
      <c r="A48" s="97" t="s">
        <v>53</v>
      </c>
      <c r="B48" s="99">
        <v>0</v>
      </c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X48" s="99">
        <v>0</v>
      </c>
      <c r="Y48" s="99">
        <v>0</v>
      </c>
      <c r="DA48" s="63" t="s">
        <v>3127</v>
      </c>
    </row>
    <row r="49" spans="1:105" ht="12" customHeight="1" x14ac:dyDescent="0.25">
      <c r="A49" s="121" t="s">
        <v>55</v>
      </c>
      <c r="B49" s="123">
        <v>0.39722137221418968</v>
      </c>
      <c r="C49" s="123">
        <v>0.3541036742077282</v>
      </c>
      <c r="D49" s="123">
        <v>0.38438573451332664</v>
      </c>
      <c r="E49" s="123">
        <v>0.41402710266122816</v>
      </c>
      <c r="F49" s="123">
        <v>0.41334884677924089</v>
      </c>
      <c r="G49" s="123">
        <v>0.43058404503226089</v>
      </c>
      <c r="H49" s="123">
        <v>0.50326968001060179</v>
      </c>
      <c r="I49" s="123">
        <v>0.53870502786570673</v>
      </c>
      <c r="J49" s="123">
        <v>0.49797974389302041</v>
      </c>
      <c r="K49" s="123">
        <v>0.49366572696293226</v>
      </c>
      <c r="L49" s="123">
        <v>0.48096328103174657</v>
      </c>
      <c r="M49" s="123">
        <v>0.47220725108285466</v>
      </c>
      <c r="N49" s="123">
        <v>0.46384988536007937</v>
      </c>
      <c r="O49" s="123">
        <v>0.46577729106199983</v>
      </c>
      <c r="P49" s="123">
        <v>0.47747224244631842</v>
      </c>
      <c r="Q49" s="123">
        <v>0.503085526220446</v>
      </c>
      <c r="R49" s="123">
        <v>0.53955240755584877</v>
      </c>
      <c r="S49" s="123">
        <v>0.59018241470626231</v>
      </c>
      <c r="T49" s="123">
        <v>0.66087164472573967</v>
      </c>
      <c r="U49" s="123">
        <v>1.0234062628633436</v>
      </c>
      <c r="V49" s="123">
        <v>1.0482638088198379</v>
      </c>
      <c r="W49" s="123">
        <v>0.87163792048938338</v>
      </c>
      <c r="X49" s="123">
        <v>0.86841145989492041</v>
      </c>
      <c r="Y49" s="123">
        <v>0.68494817263752072</v>
      </c>
      <c r="DA49" s="130" t="s">
        <v>3128</v>
      </c>
    </row>
    <row r="50" spans="1:105" ht="12" customHeight="1" x14ac:dyDescent="0.25">
      <c r="A50" s="97" t="s">
        <v>138</v>
      </c>
      <c r="B50" s="99">
        <v>9.4384105854871443</v>
      </c>
      <c r="C50" s="99">
        <v>8.6981250947585487</v>
      </c>
      <c r="D50" s="99">
        <v>9.389783376281077</v>
      </c>
      <c r="E50" s="99">
        <v>10.183429845249682</v>
      </c>
      <c r="F50" s="99">
        <v>10.164054758764118</v>
      </c>
      <c r="G50" s="99">
        <v>10.413719324278281</v>
      </c>
      <c r="H50" s="99">
        <v>11.673440835417283</v>
      </c>
      <c r="I50" s="99">
        <v>12.361220260420421</v>
      </c>
      <c r="J50" s="99">
        <v>11.768579616561771</v>
      </c>
      <c r="K50" s="99">
        <v>11.629022114928672</v>
      </c>
      <c r="L50" s="99">
        <v>11.313702283798404</v>
      </c>
      <c r="M50" s="99">
        <v>10.65720303759252</v>
      </c>
      <c r="N50" s="99">
        <v>9.8473142113054468</v>
      </c>
      <c r="O50" s="99">
        <v>10.41012817881216</v>
      </c>
      <c r="P50" s="99">
        <v>11.375824009803578</v>
      </c>
      <c r="Q50" s="99">
        <v>9.8596513244617245</v>
      </c>
      <c r="R50" s="99">
        <v>9.3873259902484119</v>
      </c>
      <c r="S50" s="99">
        <v>9.2176049007567826</v>
      </c>
      <c r="T50" s="99">
        <v>8.094952821408226</v>
      </c>
      <c r="U50" s="99">
        <v>10.267705415869196</v>
      </c>
      <c r="V50" s="99">
        <v>9.6834442969449643</v>
      </c>
      <c r="W50" s="99">
        <v>7.7847314345555487</v>
      </c>
      <c r="X50" s="99">
        <v>8.097666434116551</v>
      </c>
      <c r="Y50" s="99">
        <v>7.5960009450342296</v>
      </c>
      <c r="DA50" s="63" t="s">
        <v>3129</v>
      </c>
    </row>
    <row r="51" spans="1:105" ht="12" customHeight="1" x14ac:dyDescent="0.25">
      <c r="A51" s="97" t="s">
        <v>137</v>
      </c>
      <c r="B51" s="99">
        <v>1.3696166426616712</v>
      </c>
      <c r="C51" s="99">
        <v>1.1299983533808211</v>
      </c>
      <c r="D51" s="99">
        <v>2.2380612991658517</v>
      </c>
      <c r="E51" s="99">
        <v>3.0196401088358757</v>
      </c>
      <c r="F51" s="99">
        <v>2.7392940390496348</v>
      </c>
      <c r="G51" s="99">
        <v>3.2969407499404078</v>
      </c>
      <c r="H51" s="99">
        <v>3.1073679697873677</v>
      </c>
      <c r="I51" s="99">
        <v>2.6607257082119058</v>
      </c>
      <c r="J51" s="99">
        <v>2.4219327976341942</v>
      </c>
      <c r="K51" s="99">
        <v>2.3862280212515508</v>
      </c>
      <c r="L51" s="99">
        <v>2.0475483710310027</v>
      </c>
      <c r="M51" s="99">
        <v>1.8901215084515333</v>
      </c>
      <c r="N51" s="99">
        <v>1.1983050564511335</v>
      </c>
      <c r="O51" s="99">
        <v>0.85176218275278948</v>
      </c>
      <c r="P51" s="99">
        <v>0.22435977779191293</v>
      </c>
      <c r="Q51" s="99">
        <v>1.6407052088320089</v>
      </c>
      <c r="R51" s="99">
        <v>2.1394040409087873</v>
      </c>
      <c r="S51" s="99">
        <v>2.9445347778300204</v>
      </c>
      <c r="T51" s="99">
        <v>1.7703492396326466</v>
      </c>
      <c r="U51" s="99">
        <v>1.3159458871622693</v>
      </c>
      <c r="V51" s="99">
        <v>1.4772145849195422</v>
      </c>
      <c r="W51" s="99">
        <v>0.66604209341423493</v>
      </c>
      <c r="X51" s="99">
        <v>0.60408844042826826</v>
      </c>
      <c r="Y51" s="99">
        <v>0.35589205077559311</v>
      </c>
      <c r="DA51" s="63" t="s">
        <v>3130</v>
      </c>
    </row>
    <row r="52" spans="1:105" ht="12" customHeight="1" x14ac:dyDescent="0.25">
      <c r="A52" s="100" t="s">
        <v>211</v>
      </c>
      <c r="B52" s="102">
        <v>1.3696166426616712</v>
      </c>
      <c r="C52" s="102">
        <v>1.1299983533808211</v>
      </c>
      <c r="D52" s="102">
        <v>2.2380612991658517</v>
      </c>
      <c r="E52" s="102">
        <v>3.0196401088358757</v>
      </c>
      <c r="F52" s="102">
        <v>2.7392940390496348</v>
      </c>
      <c r="G52" s="102">
        <v>3.2969407499404078</v>
      </c>
      <c r="H52" s="102">
        <v>3.1073679697873677</v>
      </c>
      <c r="I52" s="102">
        <v>2.6607257082119058</v>
      </c>
      <c r="J52" s="102">
        <v>2.4219327976341942</v>
      </c>
      <c r="K52" s="102">
        <v>2.3862280212515508</v>
      </c>
      <c r="L52" s="102">
        <v>2.0475483710310027</v>
      </c>
      <c r="M52" s="102">
        <v>1.8901215084515333</v>
      </c>
      <c r="N52" s="102">
        <v>1.1983050564511335</v>
      </c>
      <c r="O52" s="102">
        <v>0.85176218275278948</v>
      </c>
      <c r="P52" s="102">
        <v>0.22435977779191293</v>
      </c>
      <c r="Q52" s="102">
        <v>1.6407052088320089</v>
      </c>
      <c r="R52" s="102">
        <v>2.1394040409087873</v>
      </c>
      <c r="S52" s="102">
        <v>2.9445347778300204</v>
      </c>
      <c r="T52" s="102">
        <v>1.7703492396326466</v>
      </c>
      <c r="U52" s="102">
        <v>1.3159458871622693</v>
      </c>
      <c r="V52" s="102">
        <v>1.4772145849195422</v>
      </c>
      <c r="W52" s="102">
        <v>0.66604209341423493</v>
      </c>
      <c r="X52" s="102">
        <v>0.60408844042826826</v>
      </c>
      <c r="Y52" s="102">
        <v>0.35589205077559311</v>
      </c>
      <c r="DA52" s="131" t="s">
        <v>3131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3132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DA54" s="131" t="s">
        <v>3133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3134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3135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3136</v>
      </c>
    </row>
    <row r="58" spans="1:105" ht="12" customHeight="1" x14ac:dyDescent="0.25">
      <c r="A58" s="121" t="s">
        <v>54</v>
      </c>
      <c r="B58" s="123">
        <v>1.4896031233585394</v>
      </c>
      <c r="C58" s="123">
        <v>1.4551929902586107</v>
      </c>
      <c r="D58" s="123">
        <v>1.4179818322984619</v>
      </c>
      <c r="E58" s="123">
        <v>1.4427389800343307</v>
      </c>
      <c r="F58" s="123">
        <v>1.4303163399699665</v>
      </c>
      <c r="G58" s="123">
        <v>1.3442176321035673</v>
      </c>
      <c r="H58" s="123">
        <v>1.2054046087278305</v>
      </c>
      <c r="I58" s="123">
        <v>1.223422440704987</v>
      </c>
      <c r="J58" s="123">
        <v>1.1196490793089855</v>
      </c>
      <c r="K58" s="123">
        <v>1.0894392724464956</v>
      </c>
      <c r="L58" s="123">
        <v>1.0560756550841004</v>
      </c>
      <c r="M58" s="123">
        <v>1.0791585317867352</v>
      </c>
      <c r="N58" s="123">
        <v>1.0309384320121515</v>
      </c>
      <c r="O58" s="123">
        <v>1.0075013217816173</v>
      </c>
      <c r="P58" s="123">
        <v>0.96952509571924494</v>
      </c>
      <c r="Q58" s="123">
        <v>0.96915261211028259</v>
      </c>
      <c r="R58" s="123">
        <v>0.95373181959567244</v>
      </c>
      <c r="S58" s="123">
        <v>0.95209447445520146</v>
      </c>
      <c r="T58" s="123">
        <v>0.9414639003750721</v>
      </c>
      <c r="U58" s="123">
        <v>0.99947279664338595</v>
      </c>
      <c r="V58" s="123">
        <v>0.9065554836469607</v>
      </c>
      <c r="W58" s="123">
        <v>0.92206902300968796</v>
      </c>
      <c r="X58" s="123">
        <v>0.88042502796430977</v>
      </c>
      <c r="Y58" s="123">
        <v>0.88567536713748962</v>
      </c>
      <c r="DA58" s="130" t="s">
        <v>3137</v>
      </c>
    </row>
    <row r="59" spans="1:105" ht="12" customHeight="1" x14ac:dyDescent="0.25">
      <c r="A59" s="97" t="s">
        <v>50</v>
      </c>
      <c r="B59" s="99">
        <v>2.0818503889288542</v>
      </c>
      <c r="C59" s="99">
        <v>2.1140958202606397</v>
      </c>
      <c r="D59" s="99">
        <v>2.1177456703135564</v>
      </c>
      <c r="E59" s="99">
        <v>2.1992832387324981</v>
      </c>
      <c r="F59" s="99">
        <v>2.2408154968073895</v>
      </c>
      <c r="G59" s="99">
        <v>2.1442159148946014</v>
      </c>
      <c r="H59" s="99">
        <v>1.9196347101552613</v>
      </c>
      <c r="I59" s="99">
        <v>1.9323085838978182</v>
      </c>
      <c r="J59" s="99">
        <v>1.7377186598328962</v>
      </c>
      <c r="K59" s="99">
        <v>1.7046100208715904</v>
      </c>
      <c r="L59" s="99">
        <v>1.6546898023665879</v>
      </c>
      <c r="M59" s="99">
        <v>1.6882040820263875</v>
      </c>
      <c r="N59" s="99">
        <v>1.5955882778115347</v>
      </c>
      <c r="O59" s="99">
        <v>1.6073742263292436</v>
      </c>
      <c r="P59" s="99">
        <v>1.614889237443933</v>
      </c>
      <c r="Q59" s="99">
        <v>1.6454228700513369</v>
      </c>
      <c r="R59" s="99">
        <v>1.6524419196791302</v>
      </c>
      <c r="S59" s="99">
        <v>1.6755324764603958</v>
      </c>
      <c r="T59" s="99">
        <v>1.7035879133373186</v>
      </c>
      <c r="U59" s="99">
        <v>1.831630119816561</v>
      </c>
      <c r="V59" s="99">
        <v>1.6868801565147777</v>
      </c>
      <c r="W59" s="99">
        <v>1.7075761068152642</v>
      </c>
      <c r="X59" s="99">
        <v>1.5630081397655637</v>
      </c>
      <c r="Y59" s="99">
        <v>1.4784732996076799</v>
      </c>
      <c r="DA59" s="63" t="s">
        <v>3138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X60" s="110">
        <v>0</v>
      </c>
      <c r="Y60" s="110">
        <v>0</v>
      </c>
      <c r="DA60" s="60" t="s">
        <v>3139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0</v>
      </c>
      <c r="C62" s="118">
        <f t="shared" si="21"/>
        <v>0</v>
      </c>
      <c r="D62" s="118">
        <f t="shared" si="21"/>
        <v>0</v>
      </c>
      <c r="E62" s="118">
        <f t="shared" si="21"/>
        <v>0</v>
      </c>
      <c r="F62" s="118">
        <f t="shared" si="21"/>
        <v>0</v>
      </c>
      <c r="G62" s="118">
        <f t="shared" si="21"/>
        <v>0</v>
      </c>
      <c r="H62" s="118">
        <f t="shared" si="21"/>
        <v>0</v>
      </c>
      <c r="I62" s="118">
        <f t="shared" si="21"/>
        <v>0</v>
      </c>
      <c r="J62" s="118">
        <f t="shared" si="21"/>
        <v>0</v>
      </c>
      <c r="K62" s="118">
        <f t="shared" si="21"/>
        <v>0</v>
      </c>
      <c r="L62" s="118">
        <f t="shared" si="21"/>
        <v>0</v>
      </c>
      <c r="M62" s="118">
        <f t="shared" si="21"/>
        <v>0</v>
      </c>
      <c r="N62" s="118">
        <f t="shared" si="21"/>
        <v>0</v>
      </c>
      <c r="O62" s="118">
        <f t="shared" si="21"/>
        <v>0</v>
      </c>
      <c r="P62" s="118">
        <f t="shared" si="21"/>
        <v>0</v>
      </c>
      <c r="Q62" s="118">
        <f t="shared" si="21"/>
        <v>0</v>
      </c>
      <c r="R62" s="118">
        <f t="shared" ref="R62:V62" si="22">R63+R66+R68+R77</f>
        <v>0</v>
      </c>
      <c r="S62" s="118">
        <f t="shared" si="22"/>
        <v>0</v>
      </c>
      <c r="T62" s="118">
        <f t="shared" si="22"/>
        <v>0</v>
      </c>
      <c r="U62" s="118">
        <f t="shared" si="22"/>
        <v>0</v>
      </c>
      <c r="V62" s="118">
        <f t="shared" si="22"/>
        <v>0</v>
      </c>
      <c r="W62" s="118">
        <f t="shared" ref="W62:Y62" si="23">W63+W66+W68+W77</f>
        <v>0</v>
      </c>
      <c r="X62" s="118">
        <f t="shared" si="23"/>
        <v>0</v>
      </c>
      <c r="Y62" s="118">
        <f t="shared" si="23"/>
        <v>0</v>
      </c>
      <c r="DA62" s="129" t="s">
        <v>3140</v>
      </c>
    </row>
    <row r="63" spans="1:105" ht="12.95" customHeight="1" x14ac:dyDescent="0.25">
      <c r="A63" s="121" t="s">
        <v>57</v>
      </c>
      <c r="B63" s="123">
        <f t="shared" ref="B63:Q63" si="24">SUM(B64:B65)</f>
        <v>0</v>
      </c>
      <c r="C63" s="123">
        <f t="shared" si="24"/>
        <v>0</v>
      </c>
      <c r="D63" s="123">
        <f t="shared" si="24"/>
        <v>0</v>
      </c>
      <c r="E63" s="123">
        <f t="shared" si="24"/>
        <v>0</v>
      </c>
      <c r="F63" s="123">
        <f t="shared" si="24"/>
        <v>0</v>
      </c>
      <c r="G63" s="123">
        <f t="shared" si="24"/>
        <v>0</v>
      </c>
      <c r="H63" s="123">
        <f t="shared" si="24"/>
        <v>0</v>
      </c>
      <c r="I63" s="123">
        <f t="shared" si="24"/>
        <v>0</v>
      </c>
      <c r="J63" s="123">
        <f t="shared" si="24"/>
        <v>0</v>
      </c>
      <c r="K63" s="123">
        <f t="shared" si="24"/>
        <v>0</v>
      </c>
      <c r="L63" s="123">
        <f t="shared" si="24"/>
        <v>0</v>
      </c>
      <c r="M63" s="123">
        <f t="shared" si="24"/>
        <v>0</v>
      </c>
      <c r="N63" s="123">
        <f t="shared" si="24"/>
        <v>0</v>
      </c>
      <c r="O63" s="123">
        <f t="shared" si="24"/>
        <v>0</v>
      </c>
      <c r="P63" s="123">
        <f t="shared" si="24"/>
        <v>0</v>
      </c>
      <c r="Q63" s="123">
        <f t="shared" si="24"/>
        <v>0</v>
      </c>
      <c r="R63" s="123">
        <f t="shared" ref="R63:V63" si="25">SUM(R64:R65)</f>
        <v>0</v>
      </c>
      <c r="S63" s="123">
        <f t="shared" si="25"/>
        <v>0</v>
      </c>
      <c r="T63" s="123">
        <f t="shared" si="25"/>
        <v>0</v>
      </c>
      <c r="U63" s="123">
        <f t="shared" si="25"/>
        <v>0</v>
      </c>
      <c r="V63" s="123">
        <f t="shared" si="25"/>
        <v>0</v>
      </c>
      <c r="W63" s="123">
        <f t="shared" ref="W63:Y63" si="26">SUM(W64:W65)</f>
        <v>0</v>
      </c>
      <c r="X63" s="123">
        <f t="shared" si="26"/>
        <v>0</v>
      </c>
      <c r="Y63" s="123">
        <f t="shared" si="26"/>
        <v>0</v>
      </c>
      <c r="DA63" s="130" t="s">
        <v>3141</v>
      </c>
    </row>
    <row r="64" spans="1:105" ht="12" customHeight="1" x14ac:dyDescent="0.25">
      <c r="A64" s="97" t="s">
        <v>212</v>
      </c>
      <c r="B64" s="99">
        <v>0</v>
      </c>
      <c r="C64" s="99">
        <v>0</v>
      </c>
      <c r="D64" s="99">
        <v>0</v>
      </c>
      <c r="E64" s="99">
        <v>0</v>
      </c>
      <c r="F64" s="99">
        <v>0</v>
      </c>
      <c r="G64" s="99">
        <v>0</v>
      </c>
      <c r="H64" s="99">
        <v>0</v>
      </c>
      <c r="I64" s="99">
        <v>0</v>
      </c>
      <c r="J64" s="99">
        <v>0</v>
      </c>
      <c r="K64" s="99">
        <v>0</v>
      </c>
      <c r="L64" s="99">
        <v>0</v>
      </c>
      <c r="M64" s="99">
        <v>0</v>
      </c>
      <c r="N64" s="99">
        <v>0</v>
      </c>
      <c r="O64" s="99">
        <v>0</v>
      </c>
      <c r="P64" s="99">
        <v>0</v>
      </c>
      <c r="Q64" s="99">
        <v>0</v>
      </c>
      <c r="R64" s="99">
        <v>0</v>
      </c>
      <c r="S64" s="99">
        <v>0</v>
      </c>
      <c r="T64" s="99">
        <v>0</v>
      </c>
      <c r="U64" s="99">
        <v>0</v>
      </c>
      <c r="V64" s="99">
        <v>0</v>
      </c>
      <c r="W64" s="99">
        <v>0</v>
      </c>
      <c r="X64" s="99">
        <v>0</v>
      </c>
      <c r="Y64" s="99">
        <v>0</v>
      </c>
      <c r="DA64" s="63" t="s">
        <v>3142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X65" s="99">
        <v>0</v>
      </c>
      <c r="Y65" s="99">
        <v>0</v>
      </c>
      <c r="DA65" s="63" t="s">
        <v>3143</v>
      </c>
    </row>
    <row r="66" spans="1:105" ht="12.95" customHeight="1" x14ac:dyDescent="0.25">
      <c r="A66" s="121" t="s">
        <v>92</v>
      </c>
      <c r="B66" s="123">
        <f t="shared" ref="B66:Y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X66" s="123">
        <f t="shared" si="27"/>
        <v>0</v>
      </c>
      <c r="Y66" s="123">
        <f t="shared" si="27"/>
        <v>0</v>
      </c>
      <c r="DA66" s="130" t="s">
        <v>3144</v>
      </c>
    </row>
    <row r="67" spans="1:105" ht="12" customHeight="1" x14ac:dyDescent="0.25">
      <c r="A67" s="97" t="s">
        <v>53</v>
      </c>
      <c r="B67" s="99">
        <v>0</v>
      </c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X67" s="99">
        <v>0</v>
      </c>
      <c r="Y67" s="99">
        <v>0</v>
      </c>
      <c r="DA67" s="63" t="s">
        <v>3145</v>
      </c>
    </row>
    <row r="68" spans="1:105" ht="12" customHeight="1" x14ac:dyDescent="0.25">
      <c r="A68" s="121" t="s">
        <v>55</v>
      </c>
      <c r="B68" s="123">
        <v>0</v>
      </c>
      <c r="C68" s="123">
        <v>0</v>
      </c>
      <c r="D68" s="123">
        <v>0</v>
      </c>
      <c r="E68" s="123">
        <v>0</v>
      </c>
      <c r="F68" s="123">
        <v>0</v>
      </c>
      <c r="G68" s="123">
        <v>0</v>
      </c>
      <c r="H68" s="123">
        <v>0</v>
      </c>
      <c r="I68" s="123">
        <v>0</v>
      </c>
      <c r="J68" s="123">
        <v>0</v>
      </c>
      <c r="K68" s="123">
        <v>0</v>
      </c>
      <c r="L68" s="123">
        <v>0</v>
      </c>
      <c r="M68" s="123">
        <v>0</v>
      </c>
      <c r="N68" s="123">
        <v>0</v>
      </c>
      <c r="O68" s="123">
        <v>0</v>
      </c>
      <c r="P68" s="123">
        <v>0</v>
      </c>
      <c r="Q68" s="123">
        <v>0</v>
      </c>
      <c r="R68" s="123">
        <v>0</v>
      </c>
      <c r="S68" s="123">
        <v>0</v>
      </c>
      <c r="T68" s="123">
        <v>0</v>
      </c>
      <c r="U68" s="123">
        <v>0</v>
      </c>
      <c r="V68" s="123">
        <v>0</v>
      </c>
      <c r="W68" s="123">
        <v>0</v>
      </c>
      <c r="X68" s="123">
        <v>0</v>
      </c>
      <c r="Y68" s="123">
        <v>0</v>
      </c>
      <c r="DA68" s="130" t="s">
        <v>3146</v>
      </c>
    </row>
    <row r="69" spans="1:105" ht="12" customHeight="1" x14ac:dyDescent="0.25">
      <c r="A69" s="97" t="s">
        <v>134</v>
      </c>
      <c r="B69" s="99">
        <v>0</v>
      </c>
      <c r="C69" s="99">
        <v>0</v>
      </c>
      <c r="D69" s="99">
        <v>0</v>
      </c>
      <c r="E69" s="99">
        <v>0</v>
      </c>
      <c r="F69" s="99">
        <v>0</v>
      </c>
      <c r="G69" s="99">
        <v>0</v>
      </c>
      <c r="H69" s="99">
        <v>0</v>
      </c>
      <c r="I69" s="99">
        <v>0</v>
      </c>
      <c r="J69" s="99">
        <v>0</v>
      </c>
      <c r="K69" s="99">
        <v>0</v>
      </c>
      <c r="L69" s="99">
        <v>0</v>
      </c>
      <c r="M69" s="99">
        <v>0</v>
      </c>
      <c r="N69" s="99">
        <v>0</v>
      </c>
      <c r="O69" s="99">
        <v>0</v>
      </c>
      <c r="P69" s="99">
        <v>0</v>
      </c>
      <c r="Q69" s="99">
        <v>0</v>
      </c>
      <c r="R69" s="99">
        <v>0</v>
      </c>
      <c r="S69" s="99">
        <v>0</v>
      </c>
      <c r="T69" s="99">
        <v>0</v>
      </c>
      <c r="U69" s="99">
        <v>0</v>
      </c>
      <c r="V69" s="99">
        <v>0</v>
      </c>
      <c r="W69" s="99">
        <v>0</v>
      </c>
      <c r="X69" s="99">
        <v>0</v>
      </c>
      <c r="Y69" s="99">
        <v>0</v>
      </c>
      <c r="DA69" s="63" t="s">
        <v>3147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X70" s="99">
        <v>0</v>
      </c>
      <c r="Y70" s="99">
        <v>0</v>
      </c>
      <c r="DA70" s="63" t="s">
        <v>3148</v>
      </c>
    </row>
    <row r="71" spans="1:105" ht="12" customHeight="1" x14ac:dyDescent="0.25">
      <c r="A71" s="100" t="s">
        <v>212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X71" s="102">
        <v>0</v>
      </c>
      <c r="Y71" s="102">
        <v>0</v>
      </c>
      <c r="DA71" s="131" t="s">
        <v>3149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X72" s="105">
        <v>0</v>
      </c>
      <c r="Y72" s="105">
        <v>0</v>
      </c>
      <c r="DA72" s="132" t="s">
        <v>3150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X73" s="102">
        <v>0</v>
      </c>
      <c r="Y73" s="102">
        <v>0</v>
      </c>
      <c r="DA73" s="131" t="s">
        <v>3151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X74" s="105">
        <v>0</v>
      </c>
      <c r="Y74" s="105">
        <v>0</v>
      </c>
      <c r="DA74" s="132" t="s">
        <v>3152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X75" s="99">
        <v>0</v>
      </c>
      <c r="Y75" s="99">
        <v>0</v>
      </c>
      <c r="DA75" s="63" t="s">
        <v>3153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X76" s="99">
        <v>0</v>
      </c>
      <c r="Y76" s="99">
        <v>0</v>
      </c>
      <c r="DA76" s="63" t="s">
        <v>3154</v>
      </c>
    </row>
    <row r="77" spans="1:105" ht="12" customHeight="1" x14ac:dyDescent="0.25">
      <c r="A77" s="121" t="s">
        <v>54</v>
      </c>
      <c r="B77" s="123">
        <v>0</v>
      </c>
      <c r="C77" s="123">
        <v>0</v>
      </c>
      <c r="D77" s="123">
        <v>0</v>
      </c>
      <c r="E77" s="123">
        <v>0</v>
      </c>
      <c r="F77" s="123">
        <v>0</v>
      </c>
      <c r="G77" s="123">
        <v>0</v>
      </c>
      <c r="H77" s="123">
        <v>0</v>
      </c>
      <c r="I77" s="123">
        <v>0</v>
      </c>
      <c r="J77" s="123">
        <v>0</v>
      </c>
      <c r="K77" s="123">
        <v>0</v>
      </c>
      <c r="L77" s="123">
        <v>0</v>
      </c>
      <c r="M77" s="123">
        <v>0</v>
      </c>
      <c r="N77" s="123">
        <v>0</v>
      </c>
      <c r="O77" s="123">
        <v>0</v>
      </c>
      <c r="P77" s="123">
        <v>0</v>
      </c>
      <c r="Q77" s="123">
        <v>0</v>
      </c>
      <c r="R77" s="123">
        <v>0</v>
      </c>
      <c r="S77" s="123">
        <v>0</v>
      </c>
      <c r="T77" s="123">
        <v>0</v>
      </c>
      <c r="U77" s="123">
        <v>0</v>
      </c>
      <c r="V77" s="123">
        <v>0</v>
      </c>
      <c r="W77" s="123">
        <v>0</v>
      </c>
      <c r="X77" s="123">
        <v>0</v>
      </c>
      <c r="Y77" s="123">
        <v>0</v>
      </c>
      <c r="DA77" s="130" t="s">
        <v>3155</v>
      </c>
    </row>
    <row r="78" spans="1:105" ht="12" customHeight="1" x14ac:dyDescent="0.25">
      <c r="A78" s="97" t="s">
        <v>189</v>
      </c>
      <c r="B78" s="99">
        <v>0</v>
      </c>
      <c r="C78" s="99">
        <v>0</v>
      </c>
      <c r="D78" s="99">
        <v>0</v>
      </c>
      <c r="E78" s="99">
        <v>0</v>
      </c>
      <c r="F78" s="99">
        <v>0</v>
      </c>
      <c r="G78" s="99">
        <v>0</v>
      </c>
      <c r="H78" s="99">
        <v>0</v>
      </c>
      <c r="I78" s="99">
        <v>0</v>
      </c>
      <c r="J78" s="99">
        <v>0</v>
      </c>
      <c r="K78" s="99">
        <v>0</v>
      </c>
      <c r="L78" s="99">
        <v>0</v>
      </c>
      <c r="M78" s="99">
        <v>0</v>
      </c>
      <c r="N78" s="99">
        <v>0</v>
      </c>
      <c r="O78" s="99">
        <v>0</v>
      </c>
      <c r="P78" s="99">
        <v>0</v>
      </c>
      <c r="Q78" s="99">
        <v>0</v>
      </c>
      <c r="R78" s="99">
        <v>0</v>
      </c>
      <c r="S78" s="99">
        <v>0</v>
      </c>
      <c r="T78" s="99">
        <v>0</v>
      </c>
      <c r="U78" s="99">
        <v>0</v>
      </c>
      <c r="V78" s="99">
        <v>0</v>
      </c>
      <c r="W78" s="99">
        <v>0</v>
      </c>
      <c r="X78" s="99">
        <v>0</v>
      </c>
      <c r="Y78" s="99">
        <v>0</v>
      </c>
      <c r="DA78" s="63" t="s">
        <v>3156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X79" s="110">
        <v>0</v>
      </c>
      <c r="Y79" s="110">
        <v>0</v>
      </c>
      <c r="DA79" s="60" t="s">
        <v>3157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8">
        <f t="shared" ref="B81:Q81" si="28">B82+B85+B87+B100</f>
        <v>2.034487095283442</v>
      </c>
      <c r="C81" s="118">
        <f t="shared" si="28"/>
        <v>1.9539414597729805</v>
      </c>
      <c r="D81" s="118">
        <f t="shared" si="28"/>
        <v>1.8844372557649423</v>
      </c>
      <c r="E81" s="118">
        <f t="shared" si="28"/>
        <v>1.8833878859637505</v>
      </c>
      <c r="F81" s="118">
        <f t="shared" si="28"/>
        <v>1.8143739116442621</v>
      </c>
      <c r="G81" s="118">
        <f t="shared" si="28"/>
        <v>1.7447305359368115</v>
      </c>
      <c r="H81" s="118">
        <f t="shared" si="28"/>
        <v>1.6846623812168877</v>
      </c>
      <c r="I81" s="118">
        <f t="shared" si="28"/>
        <v>1.6672388915948664</v>
      </c>
      <c r="J81" s="118">
        <f t="shared" si="28"/>
        <v>1.5242596160252684</v>
      </c>
      <c r="K81" s="118">
        <f t="shared" si="28"/>
        <v>1.4600744359804998</v>
      </c>
      <c r="L81" s="118">
        <f t="shared" si="28"/>
        <v>1.4093302445919675</v>
      </c>
      <c r="M81" s="118">
        <f t="shared" si="28"/>
        <v>1.4099350493001686</v>
      </c>
      <c r="N81" s="118">
        <f t="shared" si="28"/>
        <v>1.3391143865143986</v>
      </c>
      <c r="O81" s="118">
        <f t="shared" si="28"/>
        <v>1.2760427157816434</v>
      </c>
      <c r="P81" s="118">
        <f t="shared" si="28"/>
        <v>1.2147516788373647</v>
      </c>
      <c r="Q81" s="118">
        <f t="shared" si="28"/>
        <v>1.2049130201500433</v>
      </c>
      <c r="R81" s="118">
        <f t="shared" ref="R81:V81" si="29">R82+R85+R87+R100</f>
        <v>1.1806817856726068</v>
      </c>
      <c r="S81" s="118">
        <f t="shared" si="29"/>
        <v>1.1670973169019352</v>
      </c>
      <c r="T81" s="118">
        <f t="shared" si="29"/>
        <v>1.1404069358290081</v>
      </c>
      <c r="U81" s="118">
        <f t="shared" si="29"/>
        <v>1.1921485151191771</v>
      </c>
      <c r="V81" s="118">
        <f t="shared" si="29"/>
        <v>1.0925995203451864</v>
      </c>
      <c r="W81" s="118">
        <f t="shared" ref="W81:Y81" si="30">W82+W85+W87+W100</f>
        <v>1.1426647640314698</v>
      </c>
      <c r="X81" s="118">
        <f t="shared" si="30"/>
        <v>1.0992373891697498</v>
      </c>
      <c r="Y81" s="118">
        <f t="shared" si="30"/>
        <v>1.0736966349377397</v>
      </c>
      <c r="DA81" s="129" t="s">
        <v>3158</v>
      </c>
    </row>
    <row r="82" spans="1:105" ht="12.95" customHeight="1" x14ac:dyDescent="0.25">
      <c r="A82" s="121" t="s">
        <v>57</v>
      </c>
      <c r="B82" s="123">
        <f t="shared" ref="B82:Q82" si="31">SUM(B83:B84)</f>
        <v>0</v>
      </c>
      <c r="C82" s="123">
        <f t="shared" si="31"/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:Y82" si="33">SUM(W83:W84)</f>
        <v>0</v>
      </c>
      <c r="X82" s="123">
        <f t="shared" si="33"/>
        <v>0</v>
      </c>
      <c r="Y82" s="123">
        <f t="shared" si="33"/>
        <v>0</v>
      </c>
      <c r="DA82" s="130" t="s">
        <v>3159</v>
      </c>
    </row>
    <row r="83" spans="1:105" ht="12" customHeight="1" x14ac:dyDescent="0.25">
      <c r="A83" s="97" t="s">
        <v>199</v>
      </c>
      <c r="B83" s="99">
        <v>0</v>
      </c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X83" s="99">
        <v>0</v>
      </c>
      <c r="Y83" s="99">
        <v>0</v>
      </c>
      <c r="DA83" s="63" t="s">
        <v>3160</v>
      </c>
    </row>
    <row r="84" spans="1:105" ht="12" customHeight="1" x14ac:dyDescent="0.25">
      <c r="A84" s="97" t="s">
        <v>53</v>
      </c>
      <c r="B84" s="99">
        <v>0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X84" s="99">
        <v>0</v>
      </c>
      <c r="Y84" s="99">
        <v>0</v>
      </c>
      <c r="DA84" s="63" t="s">
        <v>3161</v>
      </c>
    </row>
    <row r="85" spans="1:105" ht="12.95" customHeight="1" x14ac:dyDescent="0.25">
      <c r="A85" s="121" t="s">
        <v>92</v>
      </c>
      <c r="B85" s="123">
        <f t="shared" ref="B85:Y85" si="34">B86</f>
        <v>0</v>
      </c>
      <c r="C85" s="123">
        <f t="shared" si="34"/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X85" s="123">
        <f t="shared" si="34"/>
        <v>0</v>
      </c>
      <c r="Y85" s="123">
        <f t="shared" si="34"/>
        <v>0</v>
      </c>
      <c r="DA85" s="130" t="s">
        <v>3162</v>
      </c>
    </row>
    <row r="86" spans="1:105" ht="12" customHeight="1" x14ac:dyDescent="0.25">
      <c r="A86" s="97" t="s">
        <v>53</v>
      </c>
      <c r="B86" s="99">
        <v>0</v>
      </c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X86" s="99">
        <v>0</v>
      </c>
      <c r="Y86" s="99">
        <v>0</v>
      </c>
      <c r="DA86" s="63" t="s">
        <v>3163</v>
      </c>
    </row>
    <row r="87" spans="1:105" ht="12" customHeight="1" x14ac:dyDescent="0.25">
      <c r="A87" s="121" t="s">
        <v>55</v>
      </c>
      <c r="B87" s="123">
        <v>0.54477417071238921</v>
      </c>
      <c r="C87" s="123">
        <v>0.50947007004619704</v>
      </c>
      <c r="D87" s="123">
        <v>0.48943699989992945</v>
      </c>
      <c r="E87" s="123">
        <v>0.46624042862789666</v>
      </c>
      <c r="F87" s="123">
        <v>0.41390230830649655</v>
      </c>
      <c r="G87" s="123">
        <v>0.41450165173136877</v>
      </c>
      <c r="H87" s="123">
        <v>0.464273932444983</v>
      </c>
      <c r="I87" s="123">
        <v>0.41089051243437841</v>
      </c>
      <c r="J87" s="123">
        <v>0.37884425950395245</v>
      </c>
      <c r="K87" s="123">
        <v>0.36361559351573269</v>
      </c>
      <c r="L87" s="123">
        <v>0.34791452680286472</v>
      </c>
      <c r="M87" s="123">
        <v>0.3268601912658296</v>
      </c>
      <c r="N87" s="123">
        <v>0.30476150613519543</v>
      </c>
      <c r="O87" s="123">
        <v>0.27721167618597486</v>
      </c>
      <c r="P87" s="123">
        <v>0.26717282000204556</v>
      </c>
      <c r="Q87" s="123">
        <v>0.26201209144661264</v>
      </c>
      <c r="R87" s="123">
        <v>0.25337930628300542</v>
      </c>
      <c r="S87" s="123">
        <v>0.24071774882276273</v>
      </c>
      <c r="T87" s="123">
        <v>0.21905544430664362</v>
      </c>
      <c r="U87" s="123">
        <v>0.20138663173336591</v>
      </c>
      <c r="V87" s="123">
        <v>0.18396845246954882</v>
      </c>
      <c r="W87" s="123">
        <v>0.21936472693921444</v>
      </c>
      <c r="X87" s="123">
        <v>0.22152165899682763</v>
      </c>
      <c r="Y87" s="123">
        <v>0.18680407637364638</v>
      </c>
      <c r="DA87" s="130" t="s">
        <v>3164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X88" s="99">
        <v>0</v>
      </c>
      <c r="Y88" s="99">
        <v>0</v>
      </c>
      <c r="DA88" s="63" t="s">
        <v>3165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X89" s="99">
        <v>0</v>
      </c>
      <c r="Y89" s="99">
        <v>0</v>
      </c>
      <c r="DA89" s="63" t="s">
        <v>3166</v>
      </c>
    </row>
    <row r="90" spans="1:105" ht="12" customHeight="1" x14ac:dyDescent="0.25">
      <c r="A90" s="100" t="s">
        <v>199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X90" s="102">
        <v>0</v>
      </c>
      <c r="Y90" s="102">
        <v>0</v>
      </c>
      <c r="DA90" s="131" t="s">
        <v>3167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X91" s="105">
        <v>0</v>
      </c>
      <c r="Y91" s="105">
        <v>0</v>
      </c>
      <c r="DA91" s="132" t="s">
        <v>3168</v>
      </c>
    </row>
    <row r="92" spans="1:105" ht="12" customHeight="1" x14ac:dyDescent="0.25">
      <c r="A92" s="106" t="s">
        <v>124</v>
      </c>
      <c r="B92" s="102">
        <v>7.835991708945409</v>
      </c>
      <c r="C92" s="102">
        <v>7.6003123992063735</v>
      </c>
      <c r="D92" s="102">
        <v>8.0567545551546846</v>
      </c>
      <c r="E92" s="102">
        <v>8.4332253653041711</v>
      </c>
      <c r="F92" s="102">
        <v>8.5567805260686445</v>
      </c>
      <c r="G92" s="102">
        <v>9.2182724597566548</v>
      </c>
      <c r="H92" s="102">
        <v>9.2222310363964173</v>
      </c>
      <c r="I92" s="102">
        <v>9.4582013780804317</v>
      </c>
      <c r="J92" s="102">
        <v>9.6807496378621405</v>
      </c>
      <c r="K92" s="102">
        <v>9.6253874763857024</v>
      </c>
      <c r="L92" s="102">
        <v>9.3195355084867497</v>
      </c>
      <c r="M92" s="102">
        <v>8.8754069632155037</v>
      </c>
      <c r="N92" s="102">
        <v>8.1922195508642197</v>
      </c>
      <c r="O92" s="102">
        <v>8.4644060684425568</v>
      </c>
      <c r="P92" s="102">
        <v>8.4194277903914738</v>
      </c>
      <c r="Q92" s="102">
        <v>7.823375279001894</v>
      </c>
      <c r="R92" s="102">
        <v>7.5094735897302014</v>
      </c>
      <c r="S92" s="102">
        <v>7.3497709401269038</v>
      </c>
      <c r="T92" s="102">
        <v>7.0715527642578788</v>
      </c>
      <c r="U92" s="102">
        <v>6.6386026094052335</v>
      </c>
      <c r="V92" s="102">
        <v>5.8363548298827137</v>
      </c>
      <c r="W92" s="102">
        <v>6.5007789672715823</v>
      </c>
      <c r="X92" s="102">
        <v>6.3313927651211763</v>
      </c>
      <c r="Y92" s="102">
        <v>5.6657483092086283</v>
      </c>
      <c r="DA92" s="131" t="s">
        <v>3169</v>
      </c>
    </row>
    <row r="93" spans="1:105" ht="12" customHeight="1" x14ac:dyDescent="0.25">
      <c r="A93" s="107" t="s">
        <v>123</v>
      </c>
      <c r="B93" s="105">
        <v>1.1029977004077722</v>
      </c>
      <c r="C93" s="105">
        <v>1.0299288905792503</v>
      </c>
      <c r="D93" s="105">
        <v>1.9014093608926166</v>
      </c>
      <c r="E93" s="105">
        <v>2.4341041781631279</v>
      </c>
      <c r="F93" s="105">
        <v>2.1654107607751603</v>
      </c>
      <c r="G93" s="105">
        <v>2.7100857057764802</v>
      </c>
      <c r="H93" s="105">
        <v>2.3556558608315581</v>
      </c>
      <c r="I93" s="105">
        <v>1.907160241778092</v>
      </c>
      <c r="J93" s="105">
        <v>1.9698410142722484</v>
      </c>
      <c r="K93" s="105">
        <v>1.9581625530106683</v>
      </c>
      <c r="L93" s="105">
        <v>1.6475882081950715</v>
      </c>
      <c r="M93" s="105">
        <v>1.564420876106887</v>
      </c>
      <c r="N93" s="105">
        <v>0.95081239672455875</v>
      </c>
      <c r="O93" s="105">
        <v>0.62441236588113724</v>
      </c>
      <c r="P93" s="105">
        <v>0.6371880475275048</v>
      </c>
      <c r="Q93" s="105">
        <v>1.8590040694863721</v>
      </c>
      <c r="R93" s="105">
        <v>2.1995831880415584</v>
      </c>
      <c r="S93" s="105">
        <v>2.7134114724968068</v>
      </c>
      <c r="T93" s="105">
        <v>1.7853166047614353</v>
      </c>
      <c r="U93" s="105">
        <v>0.60446215786991719</v>
      </c>
      <c r="V93" s="105">
        <v>0.232462409920143</v>
      </c>
      <c r="W93" s="105">
        <v>0.52434478712833332</v>
      </c>
      <c r="X93" s="105">
        <v>0.45496811863817765</v>
      </c>
      <c r="Y93" s="105">
        <v>0.23675405700883559</v>
      </c>
      <c r="DA93" s="132" t="s">
        <v>3170</v>
      </c>
    </row>
    <row r="94" spans="1:105" ht="12" customHeight="1" x14ac:dyDescent="0.25">
      <c r="A94" s="108" t="s">
        <v>50</v>
      </c>
      <c r="B94" s="99">
        <v>1.1029977004077722</v>
      </c>
      <c r="C94" s="99">
        <v>1.0299288905792503</v>
      </c>
      <c r="D94" s="99">
        <v>1.9014093608926166</v>
      </c>
      <c r="E94" s="99">
        <v>2.4341041781631279</v>
      </c>
      <c r="F94" s="99">
        <v>2.1654107607751603</v>
      </c>
      <c r="G94" s="99">
        <v>2.7100857057764802</v>
      </c>
      <c r="H94" s="99">
        <v>2.3556558608315581</v>
      </c>
      <c r="I94" s="99">
        <v>1.907160241778092</v>
      </c>
      <c r="J94" s="99">
        <v>1.9698410142722484</v>
      </c>
      <c r="K94" s="99">
        <v>1.9581625530106683</v>
      </c>
      <c r="L94" s="99">
        <v>1.6475882081950715</v>
      </c>
      <c r="M94" s="99">
        <v>1.564420876106887</v>
      </c>
      <c r="N94" s="99">
        <v>0.95081239672455875</v>
      </c>
      <c r="O94" s="99">
        <v>0.62441236588113724</v>
      </c>
      <c r="P94" s="99">
        <v>0.6371880475275048</v>
      </c>
      <c r="Q94" s="99">
        <v>1.8590040694863721</v>
      </c>
      <c r="R94" s="99">
        <v>2.1995831880415584</v>
      </c>
      <c r="S94" s="99">
        <v>2.7134114724968068</v>
      </c>
      <c r="T94" s="99">
        <v>1.7853166047614353</v>
      </c>
      <c r="U94" s="99">
        <v>0.60446215786991719</v>
      </c>
      <c r="V94" s="99">
        <v>0.232462409920143</v>
      </c>
      <c r="W94" s="99">
        <v>0.52434478712833332</v>
      </c>
      <c r="X94" s="99">
        <v>0.45496811863817765</v>
      </c>
      <c r="Y94" s="99">
        <v>0.23675405700883559</v>
      </c>
      <c r="DA94" s="63" t="s">
        <v>3171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3172</v>
      </c>
    </row>
    <row r="96" spans="1:105" ht="12" customHeight="1" x14ac:dyDescent="0.25">
      <c r="A96" s="106" t="s">
        <v>122</v>
      </c>
      <c r="B96" s="102">
        <v>0</v>
      </c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X96" s="102">
        <v>0</v>
      </c>
      <c r="Y96" s="102">
        <v>0</v>
      </c>
      <c r="DA96" s="131" t="s">
        <v>3173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X97" s="105">
        <v>0</v>
      </c>
      <c r="Y97" s="105">
        <v>0</v>
      </c>
      <c r="DA97" s="132" t="s">
        <v>3174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X98" s="99">
        <v>0</v>
      </c>
      <c r="Y98" s="99">
        <v>0</v>
      </c>
      <c r="DA98" s="63" t="s">
        <v>3175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X99" s="99">
        <v>0</v>
      </c>
      <c r="Y99" s="99">
        <v>0</v>
      </c>
      <c r="DA99" s="63" t="s">
        <v>3176</v>
      </c>
    </row>
    <row r="100" spans="1:105" ht="12" customHeight="1" x14ac:dyDescent="0.25">
      <c r="A100" s="121" t="s">
        <v>54</v>
      </c>
      <c r="B100" s="123">
        <v>1.4897129245710525</v>
      </c>
      <c r="C100" s="123">
        <v>1.4444713897267834</v>
      </c>
      <c r="D100" s="123">
        <v>1.3950002558650128</v>
      </c>
      <c r="E100" s="123">
        <v>1.4171474573358538</v>
      </c>
      <c r="F100" s="123">
        <v>1.4004716033377655</v>
      </c>
      <c r="G100" s="123">
        <v>1.3302288842054428</v>
      </c>
      <c r="H100" s="123">
        <v>1.2203884487719048</v>
      </c>
      <c r="I100" s="123">
        <v>1.2563483791604879</v>
      </c>
      <c r="J100" s="123">
        <v>1.1454153565213159</v>
      </c>
      <c r="K100" s="123">
        <v>1.096458842464767</v>
      </c>
      <c r="L100" s="123">
        <v>1.0614157177891028</v>
      </c>
      <c r="M100" s="123">
        <v>1.083074858034339</v>
      </c>
      <c r="N100" s="123">
        <v>1.0343528803792033</v>
      </c>
      <c r="O100" s="123">
        <v>0.99883103959566855</v>
      </c>
      <c r="P100" s="123">
        <v>0.947578858835319</v>
      </c>
      <c r="Q100" s="123">
        <v>0.94290092870343056</v>
      </c>
      <c r="R100" s="123">
        <v>0.92730247938960131</v>
      </c>
      <c r="S100" s="123">
        <v>0.92637956807917243</v>
      </c>
      <c r="T100" s="123">
        <v>0.92135149152236451</v>
      </c>
      <c r="U100" s="123">
        <v>0.99076188338581117</v>
      </c>
      <c r="V100" s="123">
        <v>0.90863106787563752</v>
      </c>
      <c r="W100" s="123">
        <v>0.92330003709225539</v>
      </c>
      <c r="X100" s="123">
        <v>0.87771573017292226</v>
      </c>
      <c r="Y100" s="123">
        <v>0.88689255856409344</v>
      </c>
      <c r="DA100" s="130" t="s">
        <v>3177</v>
      </c>
    </row>
    <row r="101" spans="1:105" ht="12" customHeight="1" x14ac:dyDescent="0.25">
      <c r="A101" s="97" t="s">
        <v>202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3178</v>
      </c>
    </row>
    <row r="102" spans="1:105" ht="12" customHeight="1" x14ac:dyDescent="0.25">
      <c r="A102" s="97" t="s">
        <v>50</v>
      </c>
      <c r="B102" s="99">
        <v>2.0818503889288542</v>
      </c>
      <c r="C102" s="99">
        <v>2.1134991704830495</v>
      </c>
      <c r="D102" s="99">
        <v>2.1158185698926237</v>
      </c>
      <c r="E102" s="99">
        <v>2.1961267584059603</v>
      </c>
      <c r="F102" s="99">
        <v>2.2364657984398635</v>
      </c>
      <c r="G102" s="99">
        <v>2.1401091216050041</v>
      </c>
      <c r="H102" s="99">
        <v>1.917362994771872</v>
      </c>
      <c r="I102" s="99">
        <v>1.9302997402174855</v>
      </c>
      <c r="J102" s="99">
        <v>1.7358013467688107</v>
      </c>
      <c r="K102" s="99">
        <v>1.703111960684317</v>
      </c>
      <c r="L102" s="99">
        <v>1.6540129165411346</v>
      </c>
      <c r="M102" s="99">
        <v>1.687963893036337</v>
      </c>
      <c r="N102" s="99">
        <v>1.5955963664712867</v>
      </c>
      <c r="O102" s="99">
        <v>1.6074311710307854</v>
      </c>
      <c r="P102" s="99">
        <v>1.6147561883704165</v>
      </c>
      <c r="Q102" s="99">
        <v>1.6442095488775188</v>
      </c>
      <c r="R102" s="99">
        <v>1.6494733645294148</v>
      </c>
      <c r="S102" s="99">
        <v>1.6705360427981808</v>
      </c>
      <c r="T102" s="99">
        <v>1.6979231820847254</v>
      </c>
      <c r="U102" s="99">
        <v>1.8292317176334629</v>
      </c>
      <c r="V102" s="99">
        <v>1.6886398466393171</v>
      </c>
      <c r="W102" s="99">
        <v>1.7115204084879936</v>
      </c>
      <c r="X102" s="99">
        <v>1.5669386847256195</v>
      </c>
      <c r="Y102" s="99">
        <v>1.4803966694389141</v>
      </c>
      <c r="DA102" s="63" t="s">
        <v>3179</v>
      </c>
    </row>
    <row r="103" spans="1:105" ht="12" customHeight="1" x14ac:dyDescent="0.25">
      <c r="A103" s="109" t="s">
        <v>120</v>
      </c>
      <c r="B103" s="110"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X103" s="110">
        <v>0</v>
      </c>
      <c r="Y103" s="110">
        <v>0</v>
      </c>
      <c r="DA103" s="60" t="s">
        <v>3180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3181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3182</v>
      </c>
    </row>
    <row r="107" spans="1:105" ht="12" customHeight="1" x14ac:dyDescent="0.25">
      <c r="A107" s="97" t="s">
        <v>197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3183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3184</v>
      </c>
    </row>
    <row r="109" spans="1:105" ht="12.95" customHeight="1" x14ac:dyDescent="0.25">
      <c r="A109" s="121" t="s">
        <v>92</v>
      </c>
      <c r="B109" s="123">
        <f t="shared" ref="B109:Y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3185</v>
      </c>
    </row>
    <row r="110" spans="1:105" ht="12" customHeight="1" x14ac:dyDescent="0.25">
      <c r="A110" s="97" t="s">
        <v>53</v>
      </c>
      <c r="B110" s="99">
        <v>0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X110" s="99">
        <v>0</v>
      </c>
      <c r="Y110" s="99">
        <v>0</v>
      </c>
      <c r="DA110" s="63" t="s">
        <v>3186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3187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3188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3189</v>
      </c>
    </row>
    <row r="114" spans="1:105" ht="12" customHeight="1" x14ac:dyDescent="0.25">
      <c r="A114" s="100" t="s">
        <v>197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3190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3191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3192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3193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3194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3195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3196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3197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3198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8">
        <f t="shared" ref="B124:Q124" si="42">B125+B128+B130+B139</f>
        <v>0</v>
      </c>
      <c r="C124" s="118">
        <f t="shared" si="42"/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:Y124" si="44">W125+W128+W130+W139</f>
        <v>0</v>
      </c>
      <c r="X124" s="118">
        <f t="shared" si="44"/>
        <v>0</v>
      </c>
      <c r="Y124" s="118">
        <f t="shared" si="44"/>
        <v>0</v>
      </c>
      <c r="DA124" s="129" t="s">
        <v>3199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:Y125" si="47">SUM(W126:W127)</f>
        <v>0</v>
      </c>
      <c r="X125" s="123">
        <f t="shared" si="47"/>
        <v>0</v>
      </c>
      <c r="Y125" s="123">
        <f t="shared" si="47"/>
        <v>0</v>
      </c>
      <c r="DA125" s="130" t="s">
        <v>3200</v>
      </c>
    </row>
    <row r="126" spans="1:105" ht="12" customHeight="1" x14ac:dyDescent="0.25">
      <c r="A126" s="97" t="s">
        <v>198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X126" s="99">
        <v>0</v>
      </c>
      <c r="Y126" s="99">
        <v>0</v>
      </c>
      <c r="DA126" s="63" t="s">
        <v>3201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X127" s="99">
        <v>0</v>
      </c>
      <c r="Y127" s="99">
        <v>0</v>
      </c>
      <c r="DA127" s="63" t="s">
        <v>3202</v>
      </c>
    </row>
    <row r="128" spans="1:105" ht="12.95" customHeight="1" x14ac:dyDescent="0.25">
      <c r="A128" s="121" t="s">
        <v>92</v>
      </c>
      <c r="B128" s="123">
        <f t="shared" ref="B128:Y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X128" s="123">
        <f t="shared" si="48"/>
        <v>0</v>
      </c>
      <c r="Y128" s="123">
        <f t="shared" si="48"/>
        <v>0</v>
      </c>
      <c r="DA128" s="130" t="s">
        <v>3203</v>
      </c>
    </row>
    <row r="129" spans="1:105" ht="12" customHeight="1" x14ac:dyDescent="0.25">
      <c r="A129" s="97" t="s">
        <v>53</v>
      </c>
      <c r="B129" s="99">
        <v>0</v>
      </c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X129" s="99">
        <v>0</v>
      </c>
      <c r="Y129" s="99">
        <v>0</v>
      </c>
      <c r="DA129" s="63" t="s">
        <v>3204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X130" s="123">
        <v>0</v>
      </c>
      <c r="Y130" s="123">
        <v>0</v>
      </c>
      <c r="DA130" s="130" t="s">
        <v>3205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X131" s="99">
        <v>0</v>
      </c>
      <c r="Y131" s="99">
        <v>0</v>
      </c>
      <c r="DA131" s="63" t="s">
        <v>3206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3207</v>
      </c>
    </row>
    <row r="133" spans="1:105" ht="12" customHeight="1" x14ac:dyDescent="0.25">
      <c r="A133" s="100" t="s">
        <v>198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3208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3209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X135" s="102">
        <v>0</v>
      </c>
      <c r="Y135" s="102">
        <v>0</v>
      </c>
      <c r="DA135" s="131" t="s">
        <v>3210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3211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3212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3213</v>
      </c>
    </row>
    <row r="139" spans="1:105" ht="12" customHeight="1" x14ac:dyDescent="0.25">
      <c r="A139" s="121" t="s">
        <v>54</v>
      </c>
      <c r="B139" s="123">
        <v>0</v>
      </c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X139" s="123">
        <v>0</v>
      </c>
      <c r="Y139" s="123">
        <v>0</v>
      </c>
      <c r="DA139" s="130" t="s">
        <v>3214</v>
      </c>
    </row>
    <row r="140" spans="1:105" ht="12" customHeight="1" x14ac:dyDescent="0.25">
      <c r="A140" s="97" t="s">
        <v>50</v>
      </c>
      <c r="B140" s="99">
        <v>0</v>
      </c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X140" s="99">
        <v>0</v>
      </c>
      <c r="Y140" s="99">
        <v>0</v>
      </c>
      <c r="DA140" s="63" t="s">
        <v>3215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X141" s="110">
        <v>0</v>
      </c>
      <c r="Y141" s="110">
        <v>0</v>
      </c>
      <c r="DA141" s="60" t="s">
        <v>3216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2.0574996766666236</v>
      </c>
      <c r="C143" s="118">
        <f t="shared" si="49"/>
        <v>1.9760277816578369</v>
      </c>
      <c r="D143" s="118">
        <f t="shared" si="49"/>
        <v>1.8344617431763393</v>
      </c>
      <c r="E143" s="118">
        <f t="shared" si="49"/>
        <v>1.8276448592331487</v>
      </c>
      <c r="F143" s="118">
        <f t="shared" si="49"/>
        <v>1.7819437539348986</v>
      </c>
      <c r="G143" s="118">
        <f t="shared" si="49"/>
        <v>1.7291036413353917</v>
      </c>
      <c r="H143" s="118">
        <f t="shared" si="49"/>
        <v>1.6869470392913926</v>
      </c>
      <c r="I143" s="118">
        <f t="shared" si="49"/>
        <v>1.6635587680041399</v>
      </c>
      <c r="J143" s="118">
        <f t="shared" si="49"/>
        <v>1.5056967599869249</v>
      </c>
      <c r="K143" s="118">
        <f t="shared" si="49"/>
        <v>1.3994884948426323</v>
      </c>
      <c r="L143" s="118">
        <f t="shared" si="49"/>
        <v>1.3452513901074408</v>
      </c>
      <c r="M143" s="118">
        <f t="shared" si="49"/>
        <v>1.3639809601412032</v>
      </c>
      <c r="N143" s="118">
        <f t="shared" si="49"/>
        <v>1.319563126144909</v>
      </c>
      <c r="O143" s="118">
        <f t="shared" si="49"/>
        <v>1.2752836091797524</v>
      </c>
      <c r="P143" s="118">
        <f t="shared" si="49"/>
        <v>1.2459925537800884</v>
      </c>
      <c r="Q143" s="118">
        <f t="shared" si="49"/>
        <v>1.2533294667892796</v>
      </c>
      <c r="R143" s="118">
        <f t="shared" ref="R143:V143" si="50">R144+R146+R148+R157</f>
        <v>1.2176048497519809</v>
      </c>
      <c r="S143" s="118">
        <f t="shared" si="50"/>
        <v>1.1570855210663169</v>
      </c>
      <c r="T143" s="118">
        <f t="shared" si="50"/>
        <v>1.0715234755544791</v>
      </c>
      <c r="U143" s="118">
        <f t="shared" si="50"/>
        <v>1.1529897024944999</v>
      </c>
      <c r="V143" s="118">
        <f t="shared" si="50"/>
        <v>1.0645885575844811</v>
      </c>
      <c r="W143" s="118">
        <f t="shared" ref="W143:Y143" si="51">W144+W146+W148+W157</f>
        <v>1.1143504934209663</v>
      </c>
      <c r="X143" s="118">
        <f t="shared" si="51"/>
        <v>1.0654186801270673</v>
      </c>
      <c r="Y143" s="118">
        <f t="shared" si="51"/>
        <v>1.0378282601242119</v>
      </c>
      <c r="DA143" s="129" t="s">
        <v>3217</v>
      </c>
    </row>
    <row r="144" spans="1:105" ht="12.95" customHeight="1" x14ac:dyDescent="0.25">
      <c r="A144" s="121" t="s">
        <v>57</v>
      </c>
      <c r="B144" s="123">
        <f t="shared" ref="B144:Y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X144" s="123">
        <f t="shared" si="52"/>
        <v>0</v>
      </c>
      <c r="Y144" s="123">
        <f t="shared" si="52"/>
        <v>0</v>
      </c>
      <c r="DA144" s="130" t="s">
        <v>3218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X145" s="99">
        <v>0</v>
      </c>
      <c r="Y145" s="99">
        <v>0</v>
      </c>
      <c r="DA145" s="63" t="s">
        <v>3219</v>
      </c>
    </row>
    <row r="146" spans="1:105" ht="12.95" customHeight="1" x14ac:dyDescent="0.25">
      <c r="A146" s="121" t="s">
        <v>92</v>
      </c>
      <c r="B146" s="123">
        <f t="shared" ref="B146:Y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X146" s="123">
        <f t="shared" si="53"/>
        <v>0</v>
      </c>
      <c r="Y146" s="123">
        <f t="shared" si="53"/>
        <v>0</v>
      </c>
      <c r="DA146" s="130" t="s">
        <v>3220</v>
      </c>
    </row>
    <row r="147" spans="1:105" ht="12" customHeight="1" x14ac:dyDescent="0.25">
      <c r="A147" s="97" t="s">
        <v>53</v>
      </c>
      <c r="B147" s="99">
        <v>0</v>
      </c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X147" s="99">
        <v>0</v>
      </c>
      <c r="Y147" s="99">
        <v>0</v>
      </c>
      <c r="DA147" s="63" t="s">
        <v>3221</v>
      </c>
    </row>
    <row r="148" spans="1:105" ht="12" customHeight="1" x14ac:dyDescent="0.25">
      <c r="A148" s="121" t="s">
        <v>55</v>
      </c>
      <c r="B148" s="123">
        <v>0.56538847641044809</v>
      </c>
      <c r="C148" s="123">
        <v>0.54344806210587859</v>
      </c>
      <c r="D148" s="123">
        <v>0.46632484030249205</v>
      </c>
      <c r="E148" s="123">
        <v>0.43122739350508482</v>
      </c>
      <c r="F148" s="123">
        <v>0.39068157362003014</v>
      </c>
      <c r="G148" s="123">
        <v>0.40721881012609812</v>
      </c>
      <c r="H148" s="123">
        <v>0.46377675092300646</v>
      </c>
      <c r="I148" s="123">
        <v>0.40108110836886512</v>
      </c>
      <c r="J148" s="123">
        <v>0.35687998660896963</v>
      </c>
      <c r="K148" s="123">
        <v>0.3272873510797969</v>
      </c>
      <c r="L148" s="123">
        <v>0.31340215580950703</v>
      </c>
      <c r="M148" s="123">
        <v>0.30424466894848856</v>
      </c>
      <c r="N148" s="123">
        <v>0.29527332178310611</v>
      </c>
      <c r="O148" s="123">
        <v>0.27815009602705015</v>
      </c>
      <c r="P148" s="123">
        <v>0.27971509515463749</v>
      </c>
      <c r="Q148" s="123">
        <v>0.28092101259500724</v>
      </c>
      <c r="R148" s="123">
        <v>0.26664940174113255</v>
      </c>
      <c r="S148" s="123">
        <v>0.23225889797590579</v>
      </c>
      <c r="T148" s="123">
        <v>0.19448095130187645</v>
      </c>
      <c r="U148" s="123">
        <v>0.19184919313321153</v>
      </c>
      <c r="V148" s="123">
        <v>0.17612664243454573</v>
      </c>
      <c r="W148" s="123">
        <v>0.20791756076680748</v>
      </c>
      <c r="X148" s="123">
        <v>0.21160164297766351</v>
      </c>
      <c r="Y148" s="123">
        <v>0.1846716647852471</v>
      </c>
      <c r="DA148" s="130" t="s">
        <v>3222</v>
      </c>
    </row>
    <row r="149" spans="1:105" ht="12" customHeight="1" x14ac:dyDescent="0.25">
      <c r="A149" s="97" t="s">
        <v>124</v>
      </c>
      <c r="B149" s="99">
        <v>7.8359917089454072</v>
      </c>
      <c r="C149" s="99">
        <v>7.5865712573287531</v>
      </c>
      <c r="D149" s="99">
        <v>8.022015564185871</v>
      </c>
      <c r="E149" s="99">
        <v>8.3966616819020494</v>
      </c>
      <c r="F149" s="99">
        <v>8.5391829662663739</v>
      </c>
      <c r="G149" s="99">
        <v>9.2076697622956623</v>
      </c>
      <c r="H149" s="99">
        <v>9.2135138283906972</v>
      </c>
      <c r="I149" s="99">
        <v>9.4522268644611618</v>
      </c>
      <c r="J149" s="99">
        <v>9.6584387219255312</v>
      </c>
      <c r="K149" s="99">
        <v>9.5629651044578754</v>
      </c>
      <c r="L149" s="99">
        <v>9.1836065697799523</v>
      </c>
      <c r="M149" s="99">
        <v>8.7113074112790372</v>
      </c>
      <c r="N149" s="99">
        <v>8.0143781375267853</v>
      </c>
      <c r="O149" s="99">
        <v>8.3260372007234764</v>
      </c>
      <c r="P149" s="99">
        <v>8.4233025863704896</v>
      </c>
      <c r="Q149" s="99">
        <v>8.0506419688152722</v>
      </c>
      <c r="R149" s="99">
        <v>7.6545594687358696</v>
      </c>
      <c r="S149" s="99">
        <v>7.2162804328800245</v>
      </c>
      <c r="T149" s="99">
        <v>6.6896908600921572</v>
      </c>
      <c r="U149" s="99">
        <v>6.2887999863069837</v>
      </c>
      <c r="V149" s="99">
        <v>5.61119123659455</v>
      </c>
      <c r="W149" s="99">
        <v>6.3652014846074474</v>
      </c>
      <c r="X149" s="99">
        <v>6.2966567078170792</v>
      </c>
      <c r="Y149" s="99">
        <v>5.6944181463361234</v>
      </c>
      <c r="DA149" s="63" t="s">
        <v>3223</v>
      </c>
    </row>
    <row r="150" spans="1:105" ht="12" customHeight="1" x14ac:dyDescent="0.25">
      <c r="A150" s="97" t="s">
        <v>123</v>
      </c>
      <c r="B150" s="99">
        <v>1.1029977004077725</v>
      </c>
      <c r="C150" s="99">
        <v>1.0425851416375096</v>
      </c>
      <c r="D150" s="99">
        <v>1.9290848656782715</v>
      </c>
      <c r="E150" s="99">
        <v>2.4752217451501721</v>
      </c>
      <c r="F150" s="99">
        <v>0</v>
      </c>
      <c r="G150" s="99">
        <v>0</v>
      </c>
      <c r="H150" s="99">
        <v>2.324412453006004</v>
      </c>
      <c r="I150" s="99">
        <v>1.8968911121493695</v>
      </c>
      <c r="J150" s="99">
        <v>1.9605219712312378</v>
      </c>
      <c r="K150" s="99">
        <v>1.9468152015559432</v>
      </c>
      <c r="L150" s="99">
        <v>1.6278205984409886</v>
      </c>
      <c r="M150" s="99">
        <v>1.5411256728467664</v>
      </c>
      <c r="N150" s="99">
        <v>0.93203153087633983</v>
      </c>
      <c r="O150" s="99">
        <v>0.6213726845651576</v>
      </c>
      <c r="P150" s="99">
        <v>0.64047483958192197</v>
      </c>
      <c r="Q150" s="99">
        <v>1.8738332535553215</v>
      </c>
      <c r="R150" s="99">
        <v>2.2144925484138773</v>
      </c>
      <c r="S150" s="99">
        <v>2.7344705248602557</v>
      </c>
      <c r="T150" s="99">
        <v>1.7924518080424814</v>
      </c>
      <c r="U150" s="99">
        <v>0.60729382333990345</v>
      </c>
      <c r="V150" s="99">
        <v>0.21530414055286276</v>
      </c>
      <c r="W150" s="99">
        <v>0.50603866823274313</v>
      </c>
      <c r="X150" s="99">
        <v>0.45448158915586928</v>
      </c>
      <c r="Y150" s="99">
        <v>0.23679295468695957</v>
      </c>
      <c r="DA150" s="63" t="s">
        <v>3224</v>
      </c>
    </row>
    <row r="151" spans="1:105" ht="12" customHeight="1" x14ac:dyDescent="0.25">
      <c r="A151" s="100" t="s">
        <v>50</v>
      </c>
      <c r="B151" s="102">
        <v>1.1029977004077725</v>
      </c>
      <c r="C151" s="102">
        <v>1.0425851416375096</v>
      </c>
      <c r="D151" s="102">
        <v>1.9290848656782715</v>
      </c>
      <c r="E151" s="102">
        <v>2.4752217451501721</v>
      </c>
      <c r="F151" s="102">
        <v>0</v>
      </c>
      <c r="G151" s="102">
        <v>0</v>
      </c>
      <c r="H151" s="102">
        <v>2.324412453006004</v>
      </c>
      <c r="I151" s="102">
        <v>1.8968911121493695</v>
      </c>
      <c r="J151" s="102">
        <v>1.9605219712312378</v>
      </c>
      <c r="K151" s="102">
        <v>1.9468152015559432</v>
      </c>
      <c r="L151" s="102">
        <v>1.6278205984409886</v>
      </c>
      <c r="M151" s="102">
        <v>1.5411256728467664</v>
      </c>
      <c r="N151" s="102">
        <v>0.93203153087633983</v>
      </c>
      <c r="O151" s="102">
        <v>0.6213726845651576</v>
      </c>
      <c r="P151" s="102">
        <v>0.64047483958192197</v>
      </c>
      <c r="Q151" s="102">
        <v>1.8738332535553215</v>
      </c>
      <c r="R151" s="102">
        <v>2.2144925484138773</v>
      </c>
      <c r="S151" s="102">
        <v>2.7344705248602557</v>
      </c>
      <c r="T151" s="102">
        <v>1.7924518080424814</v>
      </c>
      <c r="U151" s="102">
        <v>0.60729382333990345</v>
      </c>
      <c r="V151" s="102">
        <v>0.21530414055286276</v>
      </c>
      <c r="W151" s="102">
        <v>0.50603866823274313</v>
      </c>
      <c r="X151" s="102">
        <v>0.45448158915586928</v>
      </c>
      <c r="Y151" s="102">
        <v>0.23679295468695957</v>
      </c>
      <c r="DA151" s="131" t="s">
        <v>3225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3226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X153" s="102">
        <v>0</v>
      </c>
      <c r="Y153" s="102">
        <v>0</v>
      </c>
      <c r="DA153" s="131" t="s">
        <v>3227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X154" s="105">
        <v>0</v>
      </c>
      <c r="Y154" s="105">
        <v>0</v>
      </c>
      <c r="DA154" s="132" t="s">
        <v>3228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X155" s="99">
        <v>0</v>
      </c>
      <c r="Y155" s="99">
        <v>0</v>
      </c>
      <c r="DA155" s="63" t="s">
        <v>3229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X156" s="99">
        <v>0</v>
      </c>
      <c r="Y156" s="99">
        <v>0</v>
      </c>
      <c r="DA156" s="63" t="s">
        <v>3230</v>
      </c>
    </row>
    <row r="157" spans="1:105" ht="12" customHeight="1" x14ac:dyDescent="0.25">
      <c r="A157" s="121" t="s">
        <v>54</v>
      </c>
      <c r="B157" s="123">
        <v>1.4921112002561756</v>
      </c>
      <c r="C157" s="123">
        <v>1.4325797195519583</v>
      </c>
      <c r="D157" s="123">
        <v>1.3681369028738473</v>
      </c>
      <c r="E157" s="123">
        <v>1.3964174657280639</v>
      </c>
      <c r="F157" s="123">
        <v>1.3912621803148684</v>
      </c>
      <c r="G157" s="123">
        <v>1.3218848312092937</v>
      </c>
      <c r="H157" s="123">
        <v>1.2231702883683861</v>
      </c>
      <c r="I157" s="123">
        <v>1.2624776596352749</v>
      </c>
      <c r="J157" s="123">
        <v>1.1488167733779553</v>
      </c>
      <c r="K157" s="123">
        <v>1.0722011437628354</v>
      </c>
      <c r="L157" s="123">
        <v>1.0318492342979337</v>
      </c>
      <c r="M157" s="123">
        <v>1.0597362911927146</v>
      </c>
      <c r="N157" s="123">
        <v>1.0242898043618029</v>
      </c>
      <c r="O157" s="123">
        <v>0.99713351315270216</v>
      </c>
      <c r="P157" s="123">
        <v>0.966277458625451</v>
      </c>
      <c r="Q157" s="123">
        <v>0.97240845419427224</v>
      </c>
      <c r="R157" s="123">
        <v>0.95095544801084841</v>
      </c>
      <c r="S157" s="123">
        <v>0.92482662309041119</v>
      </c>
      <c r="T157" s="123">
        <v>0.87704252425260276</v>
      </c>
      <c r="U157" s="123">
        <v>0.96114050936128848</v>
      </c>
      <c r="V157" s="123">
        <v>0.88846191514993544</v>
      </c>
      <c r="W157" s="123">
        <v>0.90643293265415881</v>
      </c>
      <c r="X157" s="123">
        <v>0.85381703714940382</v>
      </c>
      <c r="Y157" s="123">
        <v>0.85315659533896482</v>
      </c>
      <c r="DA157" s="130" t="s">
        <v>3231</v>
      </c>
    </row>
    <row r="158" spans="1:105" ht="12" customHeight="1" x14ac:dyDescent="0.25">
      <c r="A158" s="97" t="s">
        <v>50</v>
      </c>
      <c r="B158" s="99">
        <v>2.0818503889288542</v>
      </c>
      <c r="C158" s="99">
        <v>2.1128915498414726</v>
      </c>
      <c r="D158" s="99">
        <v>2.1130114388829422</v>
      </c>
      <c r="E158" s="99">
        <v>2.1931464492416222</v>
      </c>
      <c r="F158" s="99">
        <v>2.2347833447577412</v>
      </c>
      <c r="G158" s="99">
        <v>2.1391933451379028</v>
      </c>
      <c r="H158" s="99">
        <v>1.9168848586946545</v>
      </c>
      <c r="I158" s="99">
        <v>1.9299700708951415</v>
      </c>
      <c r="J158" s="99">
        <v>1.7351983974164094</v>
      </c>
      <c r="K158" s="99">
        <v>1.7020395388526857</v>
      </c>
      <c r="L158" s="99">
        <v>1.65187234130035</v>
      </c>
      <c r="M158" s="99">
        <v>1.6857066484755094</v>
      </c>
      <c r="N158" s="99">
        <v>1.5937846022724196</v>
      </c>
      <c r="O158" s="99">
        <v>1.606249834045848</v>
      </c>
      <c r="P158" s="99">
        <v>1.6142093366106907</v>
      </c>
      <c r="Q158" s="99">
        <v>1.6450472775314344</v>
      </c>
      <c r="R158" s="99">
        <v>1.6492395730464298</v>
      </c>
      <c r="S158" s="99">
        <v>1.6615883427807603</v>
      </c>
      <c r="T158" s="99">
        <v>1.6754791219415299</v>
      </c>
      <c r="U158" s="99">
        <v>1.8028251961084638</v>
      </c>
      <c r="V158" s="99">
        <v>1.669218144915372</v>
      </c>
      <c r="W158" s="99">
        <v>1.7006616386435782</v>
      </c>
      <c r="X158" s="99">
        <v>1.5653526977864833</v>
      </c>
      <c r="Y158" s="99">
        <v>1.4848681809960453</v>
      </c>
      <c r="DA158" s="63" t="s">
        <v>3232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X159" s="110">
        <v>0</v>
      </c>
      <c r="Y159" s="110">
        <v>0</v>
      </c>
      <c r="DA159" s="60" t="s">
        <v>3233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2.0394488307230993</v>
      </c>
      <c r="C161" s="118">
        <f t="shared" si="54"/>
        <v>1.9282753952364662</v>
      </c>
      <c r="D161" s="118">
        <f t="shared" si="54"/>
        <v>1.828348333714477</v>
      </c>
      <c r="E161" s="118">
        <f t="shared" si="54"/>
        <v>1.8327280676038182</v>
      </c>
      <c r="F161" s="118">
        <f t="shared" si="54"/>
        <v>1.7938518040134686</v>
      </c>
      <c r="G161" s="118">
        <f t="shared" si="54"/>
        <v>1.7390826654612916</v>
      </c>
      <c r="H161" s="118">
        <f t="shared" si="54"/>
        <v>1.654412330477617</v>
      </c>
      <c r="I161" s="118">
        <f t="shared" si="54"/>
        <v>1.6666375023447673</v>
      </c>
      <c r="J161" s="118">
        <f t="shared" si="54"/>
        <v>1.5523986162509691</v>
      </c>
      <c r="K161" s="118">
        <f t="shared" si="54"/>
        <v>1.4952394963091546</v>
      </c>
      <c r="L161" s="118">
        <f t="shared" si="54"/>
        <v>1.4488484837498876</v>
      </c>
      <c r="M161" s="118">
        <f t="shared" si="54"/>
        <v>1.4416398425328172</v>
      </c>
      <c r="N161" s="118">
        <f t="shared" si="54"/>
        <v>1.3575306795064139</v>
      </c>
      <c r="O161" s="118">
        <f t="shared" si="54"/>
        <v>1.278796030731991</v>
      </c>
      <c r="P161" s="118">
        <f t="shared" si="54"/>
        <v>1.2017026731901765</v>
      </c>
      <c r="Q161" s="118">
        <f t="shared" si="54"/>
        <v>1.2066648346055096</v>
      </c>
      <c r="R161" s="118">
        <f t="shared" ref="R161:V161" si="55">R162+R164+R166+R175</f>
        <v>1.1862766930026067</v>
      </c>
      <c r="S161" s="118">
        <f t="shared" si="55"/>
        <v>1.1743237370434916</v>
      </c>
      <c r="T161" s="118">
        <f t="shared" si="55"/>
        <v>1.1323494498476256</v>
      </c>
      <c r="U161" s="118">
        <f t="shared" si="55"/>
        <v>1.1922144716383118</v>
      </c>
      <c r="V161" s="118">
        <f t="shared" si="55"/>
        <v>1.094506202132137</v>
      </c>
      <c r="W161" s="118">
        <f t="shared" ref="W161:Y161" si="56">W162+W164+W166+W175</f>
        <v>1.1461896685064716</v>
      </c>
      <c r="X161" s="118">
        <f t="shared" si="56"/>
        <v>1.0950075475114538</v>
      </c>
      <c r="Y161" s="118">
        <f t="shared" si="56"/>
        <v>1.0501889594241285</v>
      </c>
      <c r="DA161" s="129" t="s">
        <v>3234</v>
      </c>
    </row>
    <row r="162" spans="1:105" ht="12.95" customHeight="1" x14ac:dyDescent="0.25">
      <c r="A162" s="121" t="s">
        <v>57</v>
      </c>
      <c r="B162" s="123">
        <f t="shared" ref="B162:Y162" si="57">B163</f>
        <v>0</v>
      </c>
      <c r="C162" s="123">
        <f t="shared" si="57"/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X162" s="123">
        <f t="shared" si="57"/>
        <v>0</v>
      </c>
      <c r="Y162" s="123">
        <f t="shared" si="57"/>
        <v>0</v>
      </c>
      <c r="DA162" s="130" t="s">
        <v>3235</v>
      </c>
    </row>
    <row r="163" spans="1:105" ht="12" customHeight="1" x14ac:dyDescent="0.25">
      <c r="A163" s="97" t="s">
        <v>53</v>
      </c>
      <c r="B163" s="110">
        <v>0</v>
      </c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X163" s="110">
        <v>0</v>
      </c>
      <c r="Y163" s="110">
        <v>0</v>
      </c>
      <c r="DA163" s="60" t="s">
        <v>3236</v>
      </c>
    </row>
    <row r="164" spans="1:105" ht="12.95" customHeight="1" x14ac:dyDescent="0.25">
      <c r="A164" s="121" t="s">
        <v>92</v>
      </c>
      <c r="B164" s="123">
        <f t="shared" ref="B164:Y164" si="58">B165</f>
        <v>0</v>
      </c>
      <c r="C164" s="123">
        <f t="shared" si="58"/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X164" s="123">
        <f t="shared" si="58"/>
        <v>0</v>
      </c>
      <c r="Y164" s="123">
        <f t="shared" si="58"/>
        <v>0</v>
      </c>
      <c r="DA164" s="130" t="s">
        <v>3237</v>
      </c>
    </row>
    <row r="165" spans="1:105" ht="12" customHeight="1" x14ac:dyDescent="0.25">
      <c r="A165" s="97" t="s">
        <v>53</v>
      </c>
      <c r="B165" s="99">
        <v>0</v>
      </c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X165" s="99">
        <v>0</v>
      </c>
      <c r="Y165" s="99">
        <v>0</v>
      </c>
      <c r="DA165" s="63" t="s">
        <v>3238</v>
      </c>
    </row>
    <row r="166" spans="1:105" ht="12" customHeight="1" x14ac:dyDescent="0.25">
      <c r="A166" s="121" t="s">
        <v>55</v>
      </c>
      <c r="B166" s="123">
        <v>0.54985380922815907</v>
      </c>
      <c r="C166" s="123">
        <v>0.50937027286430125</v>
      </c>
      <c r="D166" s="123">
        <v>0.46892268481913518</v>
      </c>
      <c r="E166" s="123">
        <v>0.44390873097670741</v>
      </c>
      <c r="F166" s="123">
        <v>0.40896272069768486</v>
      </c>
      <c r="G166" s="123">
        <v>0.41931178581566342</v>
      </c>
      <c r="H166" s="123">
        <v>0.45200045893706392</v>
      </c>
      <c r="I166" s="123">
        <v>0.44598423662077818</v>
      </c>
      <c r="J166" s="123">
        <v>0.43971284156168883</v>
      </c>
      <c r="K166" s="123">
        <v>0.41614341672129251</v>
      </c>
      <c r="L166" s="123">
        <v>0.39959847778445379</v>
      </c>
      <c r="M166" s="123">
        <v>0.36809061079936012</v>
      </c>
      <c r="N166" s="123">
        <v>0.33154906920272414</v>
      </c>
      <c r="O166" s="123">
        <v>0.28904992727910195</v>
      </c>
      <c r="P166" s="123">
        <v>0.2696057361298787</v>
      </c>
      <c r="Q166" s="123">
        <v>0.26944564051374342</v>
      </c>
      <c r="R166" s="123">
        <v>0.26037249918711747</v>
      </c>
      <c r="S166" s="123">
        <v>0.24921981389019984</v>
      </c>
      <c r="T166" s="123">
        <v>0.22087858909535063</v>
      </c>
      <c r="U166" s="123">
        <v>0.20517312240885413</v>
      </c>
      <c r="V166" s="123">
        <v>0.18869270480202391</v>
      </c>
      <c r="W166" s="123">
        <v>0.22401266334761136</v>
      </c>
      <c r="X166" s="123">
        <v>0.22720829977231261</v>
      </c>
      <c r="Y166" s="123">
        <v>0.20085328499610902</v>
      </c>
      <c r="DA166" s="130" t="s">
        <v>3239</v>
      </c>
    </row>
    <row r="167" spans="1:105" ht="12" customHeight="1" x14ac:dyDescent="0.25">
      <c r="A167" s="97" t="s">
        <v>124</v>
      </c>
      <c r="B167" s="99">
        <v>7.8359917089454054</v>
      </c>
      <c r="C167" s="99">
        <v>7.5781425870809693</v>
      </c>
      <c r="D167" s="99">
        <v>8.0156784087584025</v>
      </c>
      <c r="E167" s="99">
        <v>8.3910051918791577</v>
      </c>
      <c r="F167" s="99">
        <v>8.5310963128788568</v>
      </c>
      <c r="G167" s="99">
        <v>9.2225562049188472</v>
      </c>
      <c r="H167" s="99">
        <v>9.2575189173831145</v>
      </c>
      <c r="I167" s="99">
        <v>9.5266395622243341</v>
      </c>
      <c r="J167" s="99">
        <v>9.7852554016308364</v>
      </c>
      <c r="K167" s="99">
        <v>9.7239525407341016</v>
      </c>
      <c r="L167" s="99">
        <v>9.40976921323624</v>
      </c>
      <c r="M167" s="99">
        <v>8.9389011792768311</v>
      </c>
      <c r="N167" s="99">
        <v>8.2527071305921158</v>
      </c>
      <c r="O167" s="99">
        <v>8.4910898440663871</v>
      </c>
      <c r="P167" s="99">
        <v>8.3832064982505425</v>
      </c>
      <c r="Q167" s="99">
        <v>7.9117757471491847</v>
      </c>
      <c r="R167" s="99">
        <v>7.6195140484846373</v>
      </c>
      <c r="S167" s="99">
        <v>7.4341673237820443</v>
      </c>
      <c r="T167" s="99">
        <v>7.0721166243329705</v>
      </c>
      <c r="U167" s="99">
        <v>6.4991615959148108</v>
      </c>
      <c r="V167" s="99">
        <v>5.6916830205190276</v>
      </c>
      <c r="W167" s="99">
        <v>6.3843968804863938</v>
      </c>
      <c r="X167" s="99">
        <v>6.2807679141674493</v>
      </c>
      <c r="Y167" s="99">
        <v>5.6737145136530982</v>
      </c>
      <c r="DA167" s="63" t="s">
        <v>3240</v>
      </c>
    </row>
    <row r="168" spans="1:105" ht="12" customHeight="1" x14ac:dyDescent="0.25">
      <c r="A168" s="97" t="s">
        <v>123</v>
      </c>
      <c r="B168" s="99">
        <v>1.1029977004077722</v>
      </c>
      <c r="C168" s="99">
        <v>1.0276327010518278</v>
      </c>
      <c r="D168" s="99">
        <v>1.897369779986612</v>
      </c>
      <c r="E168" s="99">
        <v>2.4288759835874236</v>
      </c>
      <c r="F168" s="99">
        <v>2.1593530562206662</v>
      </c>
      <c r="G168" s="99">
        <v>2.7057641700068289</v>
      </c>
      <c r="H168" s="99">
        <v>2.3665159873176047</v>
      </c>
      <c r="I168" s="99">
        <v>1.9224280450692048</v>
      </c>
      <c r="J168" s="99">
        <v>1.9890768319538723</v>
      </c>
      <c r="K168" s="99">
        <v>1.9721577743680707</v>
      </c>
      <c r="L168" s="99">
        <v>1.6584770846439449</v>
      </c>
      <c r="M168" s="99">
        <v>1.5774829989751564</v>
      </c>
      <c r="N168" s="99">
        <v>0.96082270790021951</v>
      </c>
      <c r="O168" s="99">
        <v>0.6260491457885401</v>
      </c>
      <c r="P168" s="99">
        <v>0.63476670964591253</v>
      </c>
      <c r="Q168" s="99">
        <v>1.8524633669543642</v>
      </c>
      <c r="R168" s="99">
        <v>2.1931672216451505</v>
      </c>
      <c r="S168" s="99">
        <v>2.7043680811363084</v>
      </c>
      <c r="T168" s="99">
        <v>1.778860996034662</v>
      </c>
      <c r="U168" s="99">
        <v>0.60364912511340529</v>
      </c>
      <c r="V168" s="99">
        <v>0.22579350354364974</v>
      </c>
      <c r="W168" s="99">
        <v>0.52216827206055227</v>
      </c>
      <c r="X168" s="99">
        <v>0.45582464697978409</v>
      </c>
      <c r="Y168" s="99">
        <v>0.23786674890813089</v>
      </c>
      <c r="DA168" s="63" t="s">
        <v>3241</v>
      </c>
    </row>
    <row r="169" spans="1:105" ht="12" customHeight="1" x14ac:dyDescent="0.25">
      <c r="A169" s="100" t="s">
        <v>50</v>
      </c>
      <c r="B169" s="102">
        <v>1.1029977004077722</v>
      </c>
      <c r="C169" s="102">
        <v>1.0276327010518278</v>
      </c>
      <c r="D169" s="102">
        <v>1.897369779986612</v>
      </c>
      <c r="E169" s="102">
        <v>2.4288759835874236</v>
      </c>
      <c r="F169" s="102">
        <v>2.1593530562206662</v>
      </c>
      <c r="G169" s="102">
        <v>2.7057641700068289</v>
      </c>
      <c r="H169" s="102">
        <v>2.3665159873176047</v>
      </c>
      <c r="I169" s="102">
        <v>1.9224280450692048</v>
      </c>
      <c r="J169" s="102">
        <v>1.9890768319538723</v>
      </c>
      <c r="K169" s="102">
        <v>1.9721577743680707</v>
      </c>
      <c r="L169" s="102">
        <v>1.6584770846439449</v>
      </c>
      <c r="M169" s="102">
        <v>1.5774829989751564</v>
      </c>
      <c r="N169" s="102">
        <v>0.96082270790021951</v>
      </c>
      <c r="O169" s="102">
        <v>0.6260491457885401</v>
      </c>
      <c r="P169" s="102">
        <v>0.63476670964591253</v>
      </c>
      <c r="Q169" s="102">
        <v>1.8524633669543642</v>
      </c>
      <c r="R169" s="102">
        <v>2.1931672216451505</v>
      </c>
      <c r="S169" s="102">
        <v>2.7043680811363084</v>
      </c>
      <c r="T169" s="102">
        <v>1.778860996034662</v>
      </c>
      <c r="U169" s="102">
        <v>0.60364912511340529</v>
      </c>
      <c r="V169" s="102">
        <v>0.22579350354364974</v>
      </c>
      <c r="W169" s="102">
        <v>0.52216827206055227</v>
      </c>
      <c r="X169" s="102">
        <v>0.45582464697978409</v>
      </c>
      <c r="Y169" s="102">
        <v>0.23786674890813089</v>
      </c>
      <c r="DA169" s="131" t="s">
        <v>3242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3243</v>
      </c>
    </row>
    <row r="171" spans="1:105" ht="12" customHeight="1" x14ac:dyDescent="0.25">
      <c r="A171" s="106" t="s">
        <v>122</v>
      </c>
      <c r="B171" s="102">
        <v>0</v>
      </c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X171" s="102">
        <v>0</v>
      </c>
      <c r="Y171" s="102">
        <v>0</v>
      </c>
      <c r="DA171" s="131" t="s">
        <v>3244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X172" s="105">
        <v>0</v>
      </c>
      <c r="Y172" s="105">
        <v>0</v>
      </c>
      <c r="DA172" s="132" t="s">
        <v>3245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X173" s="99">
        <v>0</v>
      </c>
      <c r="Y173" s="99">
        <v>0</v>
      </c>
      <c r="DA173" s="63" t="s">
        <v>3246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X174" s="110">
        <v>0</v>
      </c>
      <c r="Y174" s="110">
        <v>0</v>
      </c>
      <c r="DA174" s="60" t="s">
        <v>3247</v>
      </c>
    </row>
    <row r="175" spans="1:105" ht="12" customHeight="1" x14ac:dyDescent="0.25">
      <c r="A175" s="121" t="s">
        <v>54</v>
      </c>
      <c r="B175" s="123">
        <v>1.4895950214949401</v>
      </c>
      <c r="C175" s="123">
        <v>1.4189051223721649</v>
      </c>
      <c r="D175" s="123">
        <v>1.3594256488953418</v>
      </c>
      <c r="E175" s="123">
        <v>1.3888193366271109</v>
      </c>
      <c r="F175" s="123">
        <v>1.3848890833157836</v>
      </c>
      <c r="G175" s="123">
        <v>1.3197708796456282</v>
      </c>
      <c r="H175" s="123">
        <v>1.2024118715405532</v>
      </c>
      <c r="I175" s="123">
        <v>1.220653265723989</v>
      </c>
      <c r="J175" s="123">
        <v>1.1126857746892802</v>
      </c>
      <c r="K175" s="123">
        <v>1.0790960795878621</v>
      </c>
      <c r="L175" s="123">
        <v>1.0492500059654337</v>
      </c>
      <c r="M175" s="123">
        <v>1.0735492317334572</v>
      </c>
      <c r="N175" s="123">
        <v>1.0259816103036898</v>
      </c>
      <c r="O175" s="123">
        <v>0.98974610345288916</v>
      </c>
      <c r="P175" s="123">
        <v>0.93209693706029784</v>
      </c>
      <c r="Q175" s="123">
        <v>0.93721919409176602</v>
      </c>
      <c r="R175" s="123">
        <v>0.92590419381548938</v>
      </c>
      <c r="S175" s="123">
        <v>0.92510392315329182</v>
      </c>
      <c r="T175" s="123">
        <v>0.91147086075227501</v>
      </c>
      <c r="U175" s="123">
        <v>0.98704134922945774</v>
      </c>
      <c r="V175" s="123">
        <v>0.90581349733011318</v>
      </c>
      <c r="W175" s="123">
        <v>0.92217700515886036</v>
      </c>
      <c r="X175" s="123">
        <v>0.8677992477391413</v>
      </c>
      <c r="Y175" s="123">
        <v>0.84933567442801938</v>
      </c>
      <c r="DA175" s="130" t="s">
        <v>3248</v>
      </c>
    </row>
    <row r="176" spans="1:105" ht="12" customHeight="1" x14ac:dyDescent="0.25">
      <c r="A176" s="97" t="s">
        <v>50</v>
      </c>
      <c r="B176" s="99">
        <v>2.0818503889288547</v>
      </c>
      <c r="C176" s="99">
        <v>2.1119604749021743</v>
      </c>
      <c r="D176" s="99">
        <v>2.1127514881567033</v>
      </c>
      <c r="E176" s="99">
        <v>2.1932812907307584</v>
      </c>
      <c r="F176" s="99">
        <v>2.2350725207742501</v>
      </c>
      <c r="G176" s="99">
        <v>2.1402468466570426</v>
      </c>
      <c r="H176" s="99">
        <v>1.9183972988077826</v>
      </c>
      <c r="I176" s="99">
        <v>1.9325302008023739</v>
      </c>
      <c r="J176" s="99">
        <v>1.7383639323223941</v>
      </c>
      <c r="K176" s="99">
        <v>1.7050407976516149</v>
      </c>
      <c r="L176" s="99">
        <v>1.6554164369583766</v>
      </c>
      <c r="M176" s="99">
        <v>1.6885523051518483</v>
      </c>
      <c r="N176" s="99">
        <v>1.5957410591092671</v>
      </c>
      <c r="O176" s="99">
        <v>1.6071602427152158</v>
      </c>
      <c r="P176" s="99">
        <v>1.6143170731214698</v>
      </c>
      <c r="Q176" s="99">
        <v>1.6445704390895963</v>
      </c>
      <c r="R176" s="99">
        <v>1.6503980296270049</v>
      </c>
      <c r="S176" s="99">
        <v>1.6713574020043525</v>
      </c>
      <c r="T176" s="99">
        <v>1.6955452626616236</v>
      </c>
      <c r="U176" s="99">
        <v>1.817627123540555</v>
      </c>
      <c r="V176" s="99">
        <v>1.6751394614828958</v>
      </c>
      <c r="W176" s="99">
        <v>1.7010443159662496</v>
      </c>
      <c r="X176" s="99">
        <v>1.5628474399762184</v>
      </c>
      <c r="Y176" s="99">
        <v>1.4820258022465584</v>
      </c>
      <c r="DA176" s="63" t="s">
        <v>3249</v>
      </c>
    </row>
    <row r="177" spans="1:105" ht="12" customHeight="1" x14ac:dyDescent="0.25">
      <c r="A177" s="109" t="s">
        <v>120</v>
      </c>
      <c r="B177" s="110">
        <v>0</v>
      </c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X177" s="110">
        <v>0</v>
      </c>
      <c r="Y177" s="110">
        <v>0</v>
      </c>
      <c r="DA177" s="60" t="s">
        <v>3250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3251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3252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3253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3254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3255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3256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3257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3258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3259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3260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3261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3262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3263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3264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3265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3266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3267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3268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3269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3270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3271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2.0736160626872806</v>
      </c>
      <c r="D24" s="117">
        <f t="shared" si="7"/>
        <v>3.018796159887482</v>
      </c>
      <c r="E24" s="117">
        <f t="shared" si="7"/>
        <v>3.0251424504410585</v>
      </c>
      <c r="F24" s="117">
        <f t="shared" si="7"/>
        <v>2.6748381039708011</v>
      </c>
      <c r="G24" s="117">
        <f t="shared" si="7"/>
        <v>1.5660153747991057</v>
      </c>
      <c r="H24" s="117">
        <f t="shared" si="7"/>
        <v>0</v>
      </c>
      <c r="I24" s="117">
        <f t="shared" si="7"/>
        <v>0</v>
      </c>
      <c r="J24" s="117">
        <f t="shared" si="7"/>
        <v>1.5617071465314001</v>
      </c>
      <c r="K24" s="117">
        <f t="shared" si="7"/>
        <v>2.1663106847078306</v>
      </c>
      <c r="L24" s="117">
        <f t="shared" si="7"/>
        <v>3.0227604302243352</v>
      </c>
      <c r="M24" s="117">
        <f t="shared" si="7"/>
        <v>3.2081310412252808</v>
      </c>
      <c r="N24" s="117">
        <f t="shared" si="7"/>
        <v>2.6336042165286311</v>
      </c>
      <c r="O24" s="117">
        <f t="shared" si="7"/>
        <v>1.2551230896598529</v>
      </c>
      <c r="P24" s="117">
        <f t="shared" si="7"/>
        <v>0.75976621137704936</v>
      </c>
      <c r="Q24" s="117">
        <f t="shared" si="7"/>
        <v>0.20135668369232565</v>
      </c>
      <c r="R24" s="117">
        <f t="shared" ref="R24:V24" si="8">R25+R28+R30+R39</f>
        <v>3.5444533304088914E-2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0.8100248729818611</v>
      </c>
      <c r="W24" s="117">
        <f t="shared" ref="W24:Y24" si="9">W25+W28+W30+W39</f>
        <v>1.83486595177709</v>
      </c>
      <c r="X24" s="117">
        <f t="shared" si="9"/>
        <v>2.129966398683921</v>
      </c>
      <c r="Y24" s="117">
        <f t="shared" si="9"/>
        <v>1.6927422825433074</v>
      </c>
      <c r="DA24" s="129" t="s">
        <v>3272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1.4654026878384316</v>
      </c>
      <c r="D25" s="122">
        <f t="shared" si="10"/>
        <v>2.0249908041967495</v>
      </c>
      <c r="E25" s="122">
        <f t="shared" si="10"/>
        <v>1.8890315195227574</v>
      </c>
      <c r="F25" s="122">
        <f t="shared" si="10"/>
        <v>1.6158604413898907</v>
      </c>
      <c r="G25" s="122">
        <f t="shared" si="10"/>
        <v>0.89653125939776301</v>
      </c>
      <c r="H25" s="122">
        <f t="shared" si="10"/>
        <v>0</v>
      </c>
      <c r="I25" s="122">
        <f t="shared" si="10"/>
        <v>0</v>
      </c>
      <c r="J25" s="122">
        <f t="shared" si="10"/>
        <v>0.74974137677770047</v>
      </c>
      <c r="K25" s="122">
        <f t="shared" si="10"/>
        <v>1.1180496190750246</v>
      </c>
      <c r="L25" s="122">
        <f t="shared" si="10"/>
        <v>1.4114493913255983</v>
      </c>
      <c r="M25" s="122">
        <f t="shared" si="10"/>
        <v>1.6152171508278121</v>
      </c>
      <c r="N25" s="122">
        <f t="shared" si="10"/>
        <v>1.3076915755946543</v>
      </c>
      <c r="O25" s="122">
        <f t="shared" si="10"/>
        <v>0.59115041754771258</v>
      </c>
      <c r="P25" s="122">
        <f t="shared" si="10"/>
        <v>0.33633866881644492</v>
      </c>
      <c r="Q25" s="122">
        <f t="shared" si="10"/>
        <v>9.7355883600643636E-2</v>
      </c>
      <c r="R25" s="122">
        <f t="shared" ref="R25:V25" si="11">SUM(R26:R27)</f>
        <v>1.745497341359643E-2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0.39355694145347048</v>
      </c>
      <c r="W25" s="122">
        <f t="shared" ref="W25:Y25" si="12">SUM(W26:W27)</f>
        <v>0.85005536484685307</v>
      </c>
      <c r="X25" s="122">
        <f t="shared" si="12"/>
        <v>1.059541585853472</v>
      </c>
      <c r="Y25" s="122">
        <f t="shared" si="12"/>
        <v>0.7673540396818922</v>
      </c>
      <c r="DA25" s="130" t="s">
        <v>3273</v>
      </c>
    </row>
    <row r="26" spans="1:105" ht="12" customHeight="1" x14ac:dyDescent="0.25">
      <c r="A26" s="97" t="s">
        <v>74</v>
      </c>
      <c r="B26" s="98"/>
      <c r="C26" s="98">
        <v>1.4594278347087306</v>
      </c>
      <c r="D26" s="98">
        <v>2.0160041907430695</v>
      </c>
      <c r="E26" s="98">
        <v>1.8810364774900055</v>
      </c>
      <c r="F26" s="98">
        <v>1.6083552830280441</v>
      </c>
      <c r="G26" s="98">
        <v>0.89239725669749403</v>
      </c>
      <c r="H26" s="98">
        <v>0</v>
      </c>
      <c r="I26" s="98">
        <v>0</v>
      </c>
      <c r="J26" s="98">
        <v>0.74706356792534134</v>
      </c>
      <c r="K26" s="98">
        <v>1.113788671240123</v>
      </c>
      <c r="L26" s="98">
        <v>1.4062201174689148</v>
      </c>
      <c r="M26" s="98">
        <v>1.6082134581807845</v>
      </c>
      <c r="N26" s="98">
        <v>1.3031210337385668</v>
      </c>
      <c r="O26" s="98">
        <v>0.58861221908596806</v>
      </c>
      <c r="P26" s="98">
        <v>0.33438607109115198</v>
      </c>
      <c r="Q26" s="98">
        <v>9.6822652544317683E-2</v>
      </c>
      <c r="R26" s="98">
        <v>1.7358420571428484E-2</v>
      </c>
      <c r="S26" s="98">
        <v>0</v>
      </c>
      <c r="T26" s="98">
        <v>0</v>
      </c>
      <c r="U26" s="98">
        <v>0</v>
      </c>
      <c r="V26" s="98">
        <v>0.39138251832358611</v>
      </c>
      <c r="W26" s="98">
        <v>0.84534518800483582</v>
      </c>
      <c r="X26" s="98">
        <v>1.0536537131323245</v>
      </c>
      <c r="Y26" s="98">
        <v>0.7630750042009774</v>
      </c>
      <c r="DA26" s="63" t="s">
        <v>3274</v>
      </c>
    </row>
    <row r="27" spans="1:105" ht="12" customHeight="1" x14ac:dyDescent="0.25">
      <c r="A27" s="97" t="s">
        <v>53</v>
      </c>
      <c r="B27" s="98"/>
      <c r="C27" s="98">
        <v>5.9748531297010507E-3</v>
      </c>
      <c r="D27" s="98">
        <v>8.9866134536798845E-3</v>
      </c>
      <c r="E27" s="98">
        <v>7.9950420327519912E-3</v>
      </c>
      <c r="F27" s="98">
        <v>7.5051583618466764E-3</v>
      </c>
      <c r="G27" s="98">
        <v>4.1340027002689404E-3</v>
      </c>
      <c r="H27" s="98">
        <v>0</v>
      </c>
      <c r="I27" s="98">
        <v>0</v>
      </c>
      <c r="J27" s="98">
        <v>2.6778088523591662E-3</v>
      </c>
      <c r="K27" s="98">
        <v>4.2609478349016523E-3</v>
      </c>
      <c r="L27" s="98">
        <v>5.2292738566834069E-3</v>
      </c>
      <c r="M27" s="98">
        <v>7.0036926470276864E-3</v>
      </c>
      <c r="N27" s="98">
        <v>4.5705418560875212E-3</v>
      </c>
      <c r="O27" s="98">
        <v>2.5381984617445751E-3</v>
      </c>
      <c r="P27" s="98">
        <v>1.9525977252929387E-3</v>
      </c>
      <c r="Q27" s="98">
        <v>5.332310563259528E-4</v>
      </c>
      <c r="R27" s="98">
        <v>9.6552842167945928E-5</v>
      </c>
      <c r="S27" s="98">
        <v>0</v>
      </c>
      <c r="T27" s="98">
        <v>0</v>
      </c>
      <c r="U27" s="98">
        <v>0</v>
      </c>
      <c r="V27" s="98">
        <v>2.174423129884348E-3</v>
      </c>
      <c r="W27" s="98">
        <v>4.7101768420172319E-3</v>
      </c>
      <c r="X27" s="98">
        <v>5.8878727211474462E-3</v>
      </c>
      <c r="Y27" s="98">
        <v>4.279035480914818E-3</v>
      </c>
      <c r="DA27" s="63" t="s">
        <v>3275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8.4228843555034114E-2</v>
      </c>
      <c r="E28" s="122">
        <f t="shared" si="13"/>
        <v>0.27247009630955799</v>
      </c>
      <c r="F28" s="122">
        <f t="shared" si="13"/>
        <v>0.24372425510310269</v>
      </c>
      <c r="G28" s="122">
        <f t="shared" si="13"/>
        <v>0.15943969989816625</v>
      </c>
      <c r="H28" s="122">
        <f t="shared" si="13"/>
        <v>0</v>
      </c>
      <c r="I28" s="122">
        <f t="shared" si="13"/>
        <v>0</v>
      </c>
      <c r="J28" s="122">
        <f t="shared" si="13"/>
        <v>0.15782827101120012</v>
      </c>
      <c r="K28" s="122">
        <f t="shared" si="13"/>
        <v>0.16078262828282663</v>
      </c>
      <c r="L28" s="122">
        <f t="shared" si="13"/>
        <v>0.31499563716958251</v>
      </c>
      <c r="M28" s="122">
        <f t="shared" si="13"/>
        <v>0.23509754605861605</v>
      </c>
      <c r="N28" s="122">
        <f t="shared" si="13"/>
        <v>0.23358108884435819</v>
      </c>
      <c r="O28" s="122">
        <f t="shared" si="13"/>
        <v>8.6013744591385957E-2</v>
      </c>
      <c r="P28" s="122">
        <f t="shared" si="13"/>
        <v>3.5549235075454565E-2</v>
      </c>
      <c r="Q28" s="122">
        <f t="shared" si="13"/>
        <v>7.9784029667749942E-3</v>
      </c>
      <c r="R28" s="122">
        <f t="shared" si="13"/>
        <v>1.9443177511773225E-3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3.8809521105323333E-2</v>
      </c>
      <c r="W28" s="122">
        <f t="shared" si="13"/>
        <v>0.10158998279829276</v>
      </c>
      <c r="X28" s="122">
        <f t="shared" si="13"/>
        <v>0.10190681118640371</v>
      </c>
      <c r="Y28" s="122">
        <f t="shared" si="13"/>
        <v>0.13350797977412202</v>
      </c>
      <c r="DA28" s="130" t="s">
        <v>3276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8.4228843555034114E-2</v>
      </c>
      <c r="E29" s="98">
        <v>0.27247009630955799</v>
      </c>
      <c r="F29" s="98">
        <v>0.24372425510310269</v>
      </c>
      <c r="G29" s="98">
        <v>0.15943969989816625</v>
      </c>
      <c r="H29" s="98">
        <v>0</v>
      </c>
      <c r="I29" s="98">
        <v>0</v>
      </c>
      <c r="J29" s="98">
        <v>0.15782827101120012</v>
      </c>
      <c r="K29" s="98">
        <v>0.16078262828282663</v>
      </c>
      <c r="L29" s="98">
        <v>0.31499563716958251</v>
      </c>
      <c r="M29" s="98">
        <v>0.23509754605861605</v>
      </c>
      <c r="N29" s="98">
        <v>0.23358108884435819</v>
      </c>
      <c r="O29" s="98">
        <v>8.6013744591385957E-2</v>
      </c>
      <c r="P29" s="98">
        <v>3.5549235075454565E-2</v>
      </c>
      <c r="Q29" s="98">
        <v>7.9784029667749942E-3</v>
      </c>
      <c r="R29" s="98">
        <v>1.9443177511773225E-3</v>
      </c>
      <c r="S29" s="98">
        <v>0</v>
      </c>
      <c r="T29" s="98">
        <v>0</v>
      </c>
      <c r="U29" s="98">
        <v>0</v>
      </c>
      <c r="V29" s="98">
        <v>3.8809521105323333E-2</v>
      </c>
      <c r="W29" s="98">
        <v>0.10158998279829276</v>
      </c>
      <c r="X29" s="98">
        <v>0.10190681118640371</v>
      </c>
      <c r="Y29" s="98">
        <v>0.13350797977412202</v>
      </c>
      <c r="DA29" s="63" t="s">
        <v>3277</v>
      </c>
    </row>
    <row r="30" spans="1:105" ht="12" customHeight="1" x14ac:dyDescent="0.25">
      <c r="A30" s="121" t="s">
        <v>55</v>
      </c>
      <c r="B30" s="122"/>
      <c r="C30" s="122">
        <v>0.4048760863675343</v>
      </c>
      <c r="D30" s="122">
        <v>0.62076621765221396</v>
      </c>
      <c r="E30" s="122">
        <v>0.60451063926690307</v>
      </c>
      <c r="F30" s="122">
        <v>0.57293799470708473</v>
      </c>
      <c r="G30" s="122">
        <v>0.37361802367121194</v>
      </c>
      <c r="H30" s="122">
        <v>0</v>
      </c>
      <c r="I30" s="122">
        <v>0</v>
      </c>
      <c r="J30" s="122">
        <v>0.50294798268806629</v>
      </c>
      <c r="K30" s="122">
        <v>0.68670869621345709</v>
      </c>
      <c r="L30" s="122">
        <v>1.0007858201229012</v>
      </c>
      <c r="M30" s="122">
        <v>1.0340533902929472</v>
      </c>
      <c r="N30" s="122">
        <v>0.83162714063641108</v>
      </c>
      <c r="O30" s="122">
        <v>0.43038809434347153</v>
      </c>
      <c r="P30" s="122">
        <v>0.28071770351710973</v>
      </c>
      <c r="Q30" s="122">
        <v>6.9730801275225671E-2</v>
      </c>
      <c r="R30" s="122">
        <v>1.1856139784694564E-2</v>
      </c>
      <c r="S30" s="122">
        <v>0</v>
      </c>
      <c r="T30" s="122">
        <v>0</v>
      </c>
      <c r="U30" s="122">
        <v>0</v>
      </c>
      <c r="V30" s="122">
        <v>0.2725458251248582</v>
      </c>
      <c r="W30" s="122">
        <v>0.65409199259412532</v>
      </c>
      <c r="X30" s="122">
        <v>0.7021541677791433</v>
      </c>
      <c r="Y30" s="122">
        <v>0.57296410603436809</v>
      </c>
      <c r="DA30" s="130" t="s">
        <v>3278</v>
      </c>
    </row>
    <row r="31" spans="1:105" ht="12" customHeight="1" x14ac:dyDescent="0.25">
      <c r="A31" s="97" t="s">
        <v>141</v>
      </c>
      <c r="B31" s="98"/>
      <c r="C31" s="98">
        <v>4.602095998467335E-2</v>
      </c>
      <c r="D31" s="98">
        <v>4.5611931306841914E-2</v>
      </c>
      <c r="E31" s="98">
        <v>4.3223588508352895E-2</v>
      </c>
      <c r="F31" s="98">
        <v>3.8070206905074892E-2</v>
      </c>
      <c r="G31" s="98">
        <v>2.7387022001120941E-2</v>
      </c>
      <c r="H31" s="98">
        <v>0</v>
      </c>
      <c r="I31" s="98">
        <v>0</v>
      </c>
      <c r="J31" s="98">
        <v>2.6651323352864131E-2</v>
      </c>
      <c r="K31" s="98">
        <v>4.1157344488000465E-2</v>
      </c>
      <c r="L31" s="98">
        <v>6.2283001310860314E-2</v>
      </c>
      <c r="M31" s="98">
        <v>6.3076315203378031E-2</v>
      </c>
      <c r="N31" s="98">
        <v>5.7234495223951125E-2</v>
      </c>
      <c r="O31" s="98">
        <v>1.3247983246624488E-2</v>
      </c>
      <c r="P31" s="98">
        <v>1.6785912103222216E-2</v>
      </c>
      <c r="Q31" s="98">
        <v>4.0129928577076505E-3</v>
      </c>
      <c r="R31" s="98">
        <v>7.1069840423698737E-4</v>
      </c>
      <c r="S31" s="98">
        <v>0</v>
      </c>
      <c r="T31" s="98">
        <v>0</v>
      </c>
      <c r="U31" s="98">
        <v>0</v>
      </c>
      <c r="V31" s="98">
        <v>1.4111112084789547E-2</v>
      </c>
      <c r="W31" s="98">
        <v>3.6898568464360036E-2</v>
      </c>
      <c r="X31" s="98">
        <v>4.0638784219534881E-2</v>
      </c>
      <c r="Y31" s="98">
        <v>1.9829801592934137E-2</v>
      </c>
      <c r="DA31" s="63" t="s">
        <v>3279</v>
      </c>
    </row>
    <row r="32" spans="1:105" ht="12" customHeight="1" x14ac:dyDescent="0.25">
      <c r="A32" s="97" t="s">
        <v>140</v>
      </c>
      <c r="B32" s="98"/>
      <c r="C32" s="98">
        <v>3.0779630392209637E-3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1.395648112356699E-3</v>
      </c>
      <c r="K32" s="98">
        <v>1.3947516972577872E-3</v>
      </c>
      <c r="L32" s="98">
        <v>1.5813493271767654E-3</v>
      </c>
      <c r="M32" s="98">
        <v>7.5456789296841887E-4</v>
      </c>
      <c r="N32" s="98">
        <v>4.2307986645246905E-3</v>
      </c>
      <c r="O32" s="98">
        <v>1.380730321181671E-2</v>
      </c>
      <c r="P32" s="98">
        <v>7.2353484459105888E-3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1.3363266167795466E-3</v>
      </c>
      <c r="W32" s="98">
        <v>1.000408310461464E-2</v>
      </c>
      <c r="X32" s="98">
        <v>9.327480250292149E-3</v>
      </c>
      <c r="Y32" s="98">
        <v>6.5362125528279262E-3</v>
      </c>
      <c r="DA32" s="63" t="s">
        <v>3280</v>
      </c>
    </row>
    <row r="33" spans="1:105" ht="12" customHeight="1" x14ac:dyDescent="0.25">
      <c r="A33" s="100" t="s">
        <v>50</v>
      </c>
      <c r="B33" s="101"/>
      <c r="C33" s="101">
        <v>8.2226819216126533E-4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5.0542691955215058E-4</v>
      </c>
      <c r="K33" s="101">
        <v>5.0099950138576257E-4</v>
      </c>
      <c r="L33" s="101">
        <v>5.0106418345968512E-4</v>
      </c>
      <c r="M33" s="101">
        <v>2.3327355117490415E-4</v>
      </c>
      <c r="N33" s="101">
        <v>8.9468137591302253E-4</v>
      </c>
      <c r="O33" s="101">
        <v>1.9427383837141161E-3</v>
      </c>
      <c r="P33" s="101">
        <v>9.8470585430032731E-4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7.206858710538826E-5</v>
      </c>
      <c r="W33" s="101">
        <v>1.1751728346006862E-3</v>
      </c>
      <c r="X33" s="101">
        <v>9.9938119171159791E-4</v>
      </c>
      <c r="Y33" s="101">
        <v>4.0640684231683363E-4</v>
      </c>
      <c r="DA33" s="131" t="s">
        <v>3281</v>
      </c>
    </row>
    <row r="34" spans="1:105" ht="12" customHeight="1" x14ac:dyDescent="0.25">
      <c r="A34" s="103" t="s">
        <v>52</v>
      </c>
      <c r="B34" s="104"/>
      <c r="C34" s="104">
        <v>2.2556948470596984E-3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8.9022119280454844E-4</v>
      </c>
      <c r="K34" s="104">
        <v>8.9375219587202448E-4</v>
      </c>
      <c r="L34" s="104">
        <v>1.0802851437170804E-3</v>
      </c>
      <c r="M34" s="104">
        <v>5.2129434179351466E-4</v>
      </c>
      <c r="N34" s="104">
        <v>3.336117288611668E-3</v>
      </c>
      <c r="O34" s="104">
        <v>1.1864564828102594E-2</v>
      </c>
      <c r="P34" s="104">
        <v>6.2506425916102615E-3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1.2642580296741584E-3</v>
      </c>
      <c r="W34" s="104">
        <v>8.8289102700139545E-3</v>
      </c>
      <c r="X34" s="104">
        <v>8.3280990585805504E-3</v>
      </c>
      <c r="Y34" s="104">
        <v>6.129805710511093E-3</v>
      </c>
      <c r="DA34" s="132" t="s">
        <v>3282</v>
      </c>
    </row>
    <row r="35" spans="1:105" ht="12" customHeight="1" x14ac:dyDescent="0.25">
      <c r="A35" s="106" t="s">
        <v>122</v>
      </c>
      <c r="B35" s="101"/>
      <c r="C35" s="101">
        <v>4.9178089140742018E-3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1.3318046977200207E-3</v>
      </c>
      <c r="L35" s="101">
        <v>0</v>
      </c>
      <c r="M35" s="101">
        <v>0</v>
      </c>
      <c r="N35" s="101">
        <v>0</v>
      </c>
      <c r="O35" s="101">
        <v>5.964436470160981E-2</v>
      </c>
      <c r="P35" s="101">
        <v>2.8447571870875064E-2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0.15663387530630596</v>
      </c>
      <c r="X35" s="101">
        <v>0</v>
      </c>
      <c r="Y35" s="101">
        <v>3.0525339524885127E-2</v>
      </c>
      <c r="DA35" s="131" t="s">
        <v>3283</v>
      </c>
    </row>
    <row r="36" spans="1:105" ht="12" customHeight="1" x14ac:dyDescent="0.25">
      <c r="A36" s="107" t="s">
        <v>121</v>
      </c>
      <c r="B36" s="104"/>
      <c r="C36" s="104">
        <v>0.35085935442956578</v>
      </c>
      <c r="D36" s="104">
        <v>0.57515428634537202</v>
      </c>
      <c r="E36" s="104">
        <v>0.56128705075855012</v>
      </c>
      <c r="F36" s="104">
        <v>0.53486778780200983</v>
      </c>
      <c r="G36" s="104">
        <v>0.34623100167009102</v>
      </c>
      <c r="H36" s="104">
        <v>0</v>
      </c>
      <c r="I36" s="104">
        <v>0</v>
      </c>
      <c r="J36" s="104">
        <v>0.47490101122284545</v>
      </c>
      <c r="K36" s="104">
        <v>0.64282479533047887</v>
      </c>
      <c r="L36" s="104">
        <v>0.93692146948486399</v>
      </c>
      <c r="M36" s="104">
        <v>0.97022250719660064</v>
      </c>
      <c r="N36" s="104">
        <v>0.77016184674793531</v>
      </c>
      <c r="O36" s="104">
        <v>0.34368844318342051</v>
      </c>
      <c r="P36" s="104">
        <v>0.22824887109710187</v>
      </c>
      <c r="Q36" s="104">
        <v>6.5717808417518023E-2</v>
      </c>
      <c r="R36" s="104">
        <v>1.1145441380457578E-2</v>
      </c>
      <c r="S36" s="104">
        <v>0</v>
      </c>
      <c r="T36" s="104">
        <v>0</v>
      </c>
      <c r="U36" s="104">
        <v>0</v>
      </c>
      <c r="V36" s="104">
        <v>0.25709838642328908</v>
      </c>
      <c r="W36" s="104">
        <v>0.45055546571884475</v>
      </c>
      <c r="X36" s="104">
        <v>0.65218790330931631</v>
      </c>
      <c r="Y36" s="104">
        <v>0.51607275236372085</v>
      </c>
      <c r="DA36" s="132" t="s">
        <v>3284</v>
      </c>
    </row>
    <row r="37" spans="1:105" ht="12" customHeight="1" x14ac:dyDescent="0.25">
      <c r="A37" s="108" t="s">
        <v>53</v>
      </c>
      <c r="B37" s="98"/>
      <c r="C37" s="98">
        <v>8.3245302631205872E-2</v>
      </c>
      <c r="D37" s="98">
        <v>0.19083756297754967</v>
      </c>
      <c r="E37" s="98">
        <v>0.2243000795057328</v>
      </c>
      <c r="F37" s="98">
        <v>0.20578237916595896</v>
      </c>
      <c r="G37" s="98">
        <v>0.15417591741142064</v>
      </c>
      <c r="H37" s="98">
        <v>0</v>
      </c>
      <c r="I37" s="98">
        <v>0</v>
      </c>
      <c r="J37" s="98">
        <v>0.16170803363378317</v>
      </c>
      <c r="K37" s="98">
        <v>0.21826656927919733</v>
      </c>
      <c r="L37" s="98">
        <v>0.28729794382194385</v>
      </c>
      <c r="M37" s="98">
        <v>0.29906087237328244</v>
      </c>
      <c r="N37" s="98">
        <v>0.17692586990905088</v>
      </c>
      <c r="O37" s="98">
        <v>2.2007568191647415E-2</v>
      </c>
      <c r="P37" s="98">
        <v>6.3844861419354209E-3</v>
      </c>
      <c r="Q37" s="98">
        <v>4.7585653310577118E-3</v>
      </c>
      <c r="R37" s="98">
        <v>1.1451234246871954E-3</v>
      </c>
      <c r="S37" s="98">
        <v>0</v>
      </c>
      <c r="T37" s="98">
        <v>0</v>
      </c>
      <c r="U37" s="98">
        <v>0</v>
      </c>
      <c r="V37" s="98">
        <v>3.2363843170369631E-2</v>
      </c>
      <c r="W37" s="98">
        <v>4.255091451525278E-2</v>
      </c>
      <c r="X37" s="98">
        <v>4.9321492935083762E-2</v>
      </c>
      <c r="Y37" s="98">
        <v>1.627637731111329E-2</v>
      </c>
      <c r="DA37" s="63" t="s">
        <v>3285</v>
      </c>
    </row>
    <row r="38" spans="1:105" ht="12" customHeight="1" x14ac:dyDescent="0.25">
      <c r="A38" s="108" t="s">
        <v>52</v>
      </c>
      <c r="B38" s="98"/>
      <c r="C38" s="98">
        <v>0.2676140517983599</v>
      </c>
      <c r="D38" s="98">
        <v>0.3843167233678223</v>
      </c>
      <c r="E38" s="98">
        <v>0.33698697125281735</v>
      </c>
      <c r="F38" s="98">
        <v>0.32908540863605085</v>
      </c>
      <c r="G38" s="98">
        <v>0.19205508425867035</v>
      </c>
      <c r="H38" s="98">
        <v>0</v>
      </c>
      <c r="I38" s="98">
        <v>0</v>
      </c>
      <c r="J38" s="98">
        <v>0.31319297758906228</v>
      </c>
      <c r="K38" s="98">
        <v>0.42455822605128152</v>
      </c>
      <c r="L38" s="98">
        <v>0.64962352566292014</v>
      </c>
      <c r="M38" s="98">
        <v>0.67116163482331814</v>
      </c>
      <c r="N38" s="98">
        <v>0.5932359768388844</v>
      </c>
      <c r="O38" s="98">
        <v>0.32168087499177311</v>
      </c>
      <c r="P38" s="98">
        <v>0.22186438495516644</v>
      </c>
      <c r="Q38" s="98">
        <v>6.0959243086460307E-2</v>
      </c>
      <c r="R38" s="98">
        <v>1.0000317955770383E-2</v>
      </c>
      <c r="S38" s="98">
        <v>0</v>
      </c>
      <c r="T38" s="98">
        <v>0</v>
      </c>
      <c r="U38" s="98">
        <v>0</v>
      </c>
      <c r="V38" s="98">
        <v>0.22473454325291947</v>
      </c>
      <c r="W38" s="98">
        <v>0.40800455120359197</v>
      </c>
      <c r="X38" s="98">
        <v>0.6028664103742325</v>
      </c>
      <c r="Y38" s="98">
        <v>0.4997963750526076</v>
      </c>
      <c r="DA38" s="63" t="s">
        <v>3286</v>
      </c>
    </row>
    <row r="39" spans="1:105" ht="12" customHeight="1" x14ac:dyDescent="0.25">
      <c r="A39" s="121" t="s">
        <v>54</v>
      </c>
      <c r="B39" s="122"/>
      <c r="C39" s="122">
        <v>0.20333728848131455</v>
      </c>
      <c r="D39" s="122">
        <v>0.28881029448348472</v>
      </c>
      <c r="E39" s="122">
        <v>0.25913019534184056</v>
      </c>
      <c r="F39" s="122">
        <v>0.24231541277072299</v>
      </c>
      <c r="G39" s="122">
        <v>0.13642639183196467</v>
      </c>
      <c r="H39" s="122">
        <v>0</v>
      </c>
      <c r="I39" s="122">
        <v>0</v>
      </c>
      <c r="J39" s="122">
        <v>0.15118951605443326</v>
      </c>
      <c r="K39" s="122">
        <v>0.20076974113652205</v>
      </c>
      <c r="L39" s="122">
        <v>0.29552958160625326</v>
      </c>
      <c r="M39" s="122">
        <v>0.32376295404590588</v>
      </c>
      <c r="N39" s="122">
        <v>0.26070441145320772</v>
      </c>
      <c r="O39" s="122">
        <v>0.14757083317728278</v>
      </c>
      <c r="P39" s="122">
        <v>0.10716060396804011</v>
      </c>
      <c r="Q39" s="122">
        <v>2.6291595849681344E-2</v>
      </c>
      <c r="R39" s="122">
        <v>4.1891023546205969E-3</v>
      </c>
      <c r="S39" s="122">
        <v>0</v>
      </c>
      <c r="T39" s="122">
        <v>0</v>
      </c>
      <c r="U39" s="122">
        <v>0</v>
      </c>
      <c r="V39" s="122">
        <v>0.10511258529820908</v>
      </c>
      <c r="W39" s="122">
        <v>0.22912861153781877</v>
      </c>
      <c r="X39" s="122">
        <v>0.26636383386490237</v>
      </c>
      <c r="Y39" s="122">
        <v>0.21891615705292508</v>
      </c>
      <c r="DA39" s="130" t="s">
        <v>3287</v>
      </c>
    </row>
    <row r="40" spans="1:105" ht="12" customHeight="1" x14ac:dyDescent="0.25">
      <c r="A40" s="97" t="s">
        <v>50</v>
      </c>
      <c r="B40" s="98"/>
      <c r="C40" s="98">
        <v>0.12579840418554095</v>
      </c>
      <c r="D40" s="98">
        <v>0.18744833237073819</v>
      </c>
      <c r="E40" s="98">
        <v>0.18105319994654015</v>
      </c>
      <c r="F40" s="98">
        <v>0.16192737216016595</v>
      </c>
      <c r="G40" s="98">
        <v>9.4999411235636752E-2</v>
      </c>
      <c r="H40" s="98">
        <v>0</v>
      </c>
      <c r="I40" s="98">
        <v>0</v>
      </c>
      <c r="J40" s="98">
        <v>0.11175365324097354</v>
      </c>
      <c r="K40" s="98">
        <v>0.12715800779083777</v>
      </c>
      <c r="L40" s="98">
        <v>0.20199528354561277</v>
      </c>
      <c r="M40" s="98">
        <v>0.22255584878174212</v>
      </c>
      <c r="N40" s="98">
        <v>0.20062003802506195</v>
      </c>
      <c r="O40" s="98">
        <v>9.0738487075342253E-2</v>
      </c>
      <c r="P40" s="98">
        <v>5.4780452419629803E-2</v>
      </c>
      <c r="Q40" s="98">
        <v>1.7053044368479649E-2</v>
      </c>
      <c r="R40" s="98">
        <v>2.6681367704220432E-3</v>
      </c>
      <c r="S40" s="98">
        <v>0</v>
      </c>
      <c r="T40" s="98">
        <v>0</v>
      </c>
      <c r="U40" s="98">
        <v>0</v>
      </c>
      <c r="V40" s="98">
        <v>6.1659918045019788E-2</v>
      </c>
      <c r="W40" s="98">
        <v>0.13879297214250394</v>
      </c>
      <c r="X40" s="98">
        <v>0.18853229536964267</v>
      </c>
      <c r="Y40" s="98">
        <v>0.18065526235438692</v>
      </c>
      <c r="DA40" s="63" t="s">
        <v>3288</v>
      </c>
    </row>
    <row r="41" spans="1:105" ht="12" customHeight="1" x14ac:dyDescent="0.25">
      <c r="A41" s="109" t="s">
        <v>120</v>
      </c>
      <c r="B41" s="33"/>
      <c r="C41" s="33">
        <v>7.7538884295773589E-2</v>
      </c>
      <c r="D41" s="33">
        <v>0.10136196211274653</v>
      </c>
      <c r="E41" s="33">
        <v>7.8076995395300441E-2</v>
      </c>
      <c r="F41" s="33">
        <v>8.0388040610557057E-2</v>
      </c>
      <c r="G41" s="33">
        <v>4.1426980596327913E-2</v>
      </c>
      <c r="H41" s="33">
        <v>0</v>
      </c>
      <c r="I41" s="33">
        <v>0</v>
      </c>
      <c r="J41" s="33">
        <v>3.9435862813459725E-2</v>
      </c>
      <c r="K41" s="33">
        <v>7.3611733345684272E-2</v>
      </c>
      <c r="L41" s="33">
        <v>9.3534298060640481E-2</v>
      </c>
      <c r="M41" s="33">
        <v>0.10120710526416378</v>
      </c>
      <c r="N41" s="33">
        <v>6.0084373428145751E-2</v>
      </c>
      <c r="O41" s="33">
        <v>5.6832346101940538E-2</v>
      </c>
      <c r="P41" s="33">
        <v>5.238015154841031E-2</v>
      </c>
      <c r="Q41" s="33">
        <v>9.2385514812016942E-3</v>
      </c>
      <c r="R41" s="33">
        <v>1.5209655841985539E-3</v>
      </c>
      <c r="S41" s="33">
        <v>0</v>
      </c>
      <c r="T41" s="33">
        <v>0</v>
      </c>
      <c r="U41" s="33">
        <v>0</v>
      </c>
      <c r="V41" s="33">
        <v>4.3452667253189296E-2</v>
      </c>
      <c r="W41" s="33">
        <v>9.0335639395314832E-2</v>
      </c>
      <c r="X41" s="33">
        <v>7.7831538495259686E-2</v>
      </c>
      <c r="Y41" s="33">
        <v>3.8260894698538168E-2</v>
      </c>
      <c r="DA41" s="60" t="s">
        <v>3289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7.0752924725182247</v>
      </c>
      <c r="D43" s="117">
        <f t="shared" si="14"/>
        <v>6.5430645257359439</v>
      </c>
      <c r="E43" s="117">
        <f t="shared" si="14"/>
        <v>7.897720785519204</v>
      </c>
      <c r="F43" s="117">
        <f t="shared" si="14"/>
        <v>7.589707570285654</v>
      </c>
      <c r="G43" s="117">
        <f t="shared" si="14"/>
        <v>8.1005880960990826</v>
      </c>
      <c r="H43" s="117">
        <f t="shared" si="14"/>
        <v>7.13215259611062</v>
      </c>
      <c r="I43" s="117">
        <f t="shared" si="14"/>
        <v>10.162444852592163</v>
      </c>
      <c r="J43" s="117">
        <f t="shared" si="14"/>
        <v>14.256991792368465</v>
      </c>
      <c r="K43" s="117">
        <f t="shared" si="14"/>
        <v>7.858058292825068</v>
      </c>
      <c r="L43" s="117">
        <f t="shared" si="14"/>
        <v>6.8893349440250908</v>
      </c>
      <c r="M43" s="117">
        <f t="shared" si="14"/>
        <v>7.1630895548647153</v>
      </c>
      <c r="N43" s="117">
        <f t="shared" si="14"/>
        <v>6.4099194084090509</v>
      </c>
      <c r="O43" s="117">
        <f t="shared" si="14"/>
        <v>2.2509113524323454</v>
      </c>
      <c r="P43" s="117">
        <f t="shared" si="14"/>
        <v>2.9002216490677228</v>
      </c>
      <c r="Q43" s="117">
        <f t="shared" si="14"/>
        <v>2.6726256547649325</v>
      </c>
      <c r="R43" s="117">
        <f t="shared" ref="R43:V43" si="15">R44+R47+R49+R58</f>
        <v>1.0736347676091831</v>
      </c>
      <c r="S43" s="117">
        <f t="shared" si="15"/>
        <v>1.311706881626076</v>
      </c>
      <c r="T43" s="117">
        <f t="shared" si="15"/>
        <v>0</v>
      </c>
      <c r="U43" s="117">
        <f t="shared" si="15"/>
        <v>1.5432837681593179</v>
      </c>
      <c r="V43" s="117">
        <f t="shared" si="15"/>
        <v>3.300230906451008</v>
      </c>
      <c r="W43" s="117">
        <f t="shared" ref="W43:Y43" si="16">W44+W47+W49+W58</f>
        <v>4.7809359425638593</v>
      </c>
      <c r="X43" s="117">
        <f t="shared" si="16"/>
        <v>6.1423543371079674</v>
      </c>
      <c r="Y43" s="117">
        <f t="shared" si="16"/>
        <v>5.5064778074998175</v>
      </c>
      <c r="DA43" s="129" t="s">
        <v>3290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5.1278445602167002</v>
      </c>
      <c r="D44" s="122">
        <f t="shared" si="17"/>
        <v>4.5163171830457021</v>
      </c>
      <c r="E44" s="122">
        <f t="shared" si="17"/>
        <v>4.974599436220184</v>
      </c>
      <c r="F44" s="122">
        <f t="shared" si="17"/>
        <v>4.4551343982412108</v>
      </c>
      <c r="G44" s="122">
        <f t="shared" si="17"/>
        <v>4.1717211187072225</v>
      </c>
      <c r="H44" s="122">
        <f t="shared" si="17"/>
        <v>3.8854191596264815</v>
      </c>
      <c r="I44" s="122">
        <f t="shared" si="17"/>
        <v>5.0809613722065707</v>
      </c>
      <c r="J44" s="122">
        <f t="shared" si="17"/>
        <v>6.9950364512681773</v>
      </c>
      <c r="K44" s="122">
        <f t="shared" si="17"/>
        <v>4.1423996213972307</v>
      </c>
      <c r="L44" s="122">
        <f t="shared" si="17"/>
        <v>3.1979738458503602</v>
      </c>
      <c r="M44" s="122">
        <f t="shared" si="17"/>
        <v>3.5961633829025343</v>
      </c>
      <c r="N44" s="122">
        <f t="shared" si="17"/>
        <v>3.2024932014456198</v>
      </c>
      <c r="O44" s="122">
        <f t="shared" si="17"/>
        <v>1.0523494012731505</v>
      </c>
      <c r="P44" s="122">
        <f t="shared" si="17"/>
        <v>1.268506805357549</v>
      </c>
      <c r="Q44" s="122">
        <f t="shared" si="17"/>
        <v>1.2611113450159344</v>
      </c>
      <c r="R44" s="122">
        <f t="shared" ref="R44:V44" si="18">SUM(R45:R46)</f>
        <v>0.49522062560868818</v>
      </c>
      <c r="S44" s="122">
        <f t="shared" si="18"/>
        <v>0.59613006255705503</v>
      </c>
      <c r="T44" s="122">
        <f t="shared" si="18"/>
        <v>0</v>
      </c>
      <c r="U44" s="122">
        <f t="shared" si="18"/>
        <v>0.71881603091736412</v>
      </c>
      <c r="V44" s="122">
        <f t="shared" si="18"/>
        <v>1.57500084055031</v>
      </c>
      <c r="W44" s="122">
        <f t="shared" ref="W44:Y44" si="19">SUM(W45:W46)</f>
        <v>2.0435193622019368</v>
      </c>
      <c r="X44" s="122">
        <f t="shared" si="19"/>
        <v>2.9456684135767932</v>
      </c>
      <c r="Y44" s="122">
        <f t="shared" si="19"/>
        <v>2.3140350060075066</v>
      </c>
      <c r="DA44" s="130" t="s">
        <v>3291</v>
      </c>
    </row>
    <row r="45" spans="1:105" ht="12" customHeight="1" x14ac:dyDescent="0.25">
      <c r="A45" s="97" t="s">
        <v>211</v>
      </c>
      <c r="B45" s="98"/>
      <c r="C45" s="98">
        <v>5.1078633683978376</v>
      </c>
      <c r="D45" s="98">
        <v>4.4970657551488964</v>
      </c>
      <c r="E45" s="98">
        <v>4.9542720126670368</v>
      </c>
      <c r="F45" s="98">
        <v>4.4350556624109139</v>
      </c>
      <c r="G45" s="98">
        <v>4.1529604097831712</v>
      </c>
      <c r="H45" s="98">
        <v>3.8694645210625378</v>
      </c>
      <c r="I45" s="98">
        <v>5.0620351219397142</v>
      </c>
      <c r="J45" s="98">
        <v>6.9702806422363679</v>
      </c>
      <c r="K45" s="98">
        <v>4.1266631823383433</v>
      </c>
      <c r="L45" s="98">
        <v>3.1860878520611613</v>
      </c>
      <c r="M45" s="98">
        <v>3.5803473852478631</v>
      </c>
      <c r="N45" s="98">
        <v>3.1909577719839572</v>
      </c>
      <c r="O45" s="98">
        <v>1.047599043678916</v>
      </c>
      <c r="P45" s="98">
        <v>1.260607453727685</v>
      </c>
      <c r="Q45" s="98">
        <v>1.2535951699709083</v>
      </c>
      <c r="R45" s="98">
        <v>0.49222429184261468</v>
      </c>
      <c r="S45" s="98">
        <v>0.59208637016585863</v>
      </c>
      <c r="T45" s="98">
        <v>0</v>
      </c>
      <c r="U45" s="98">
        <v>0.71445827678314744</v>
      </c>
      <c r="V45" s="98">
        <v>1.5654457525637835</v>
      </c>
      <c r="W45" s="98">
        <v>2.0310880184274738</v>
      </c>
      <c r="X45" s="98">
        <v>2.9277204331285058</v>
      </c>
      <c r="Y45" s="98">
        <v>2.2999071113926775</v>
      </c>
      <c r="DA45" s="63" t="s">
        <v>3292</v>
      </c>
    </row>
    <row r="46" spans="1:105" ht="12" customHeight="1" x14ac:dyDescent="0.25">
      <c r="A46" s="97" t="s">
        <v>53</v>
      </c>
      <c r="B46" s="98"/>
      <c r="C46" s="98">
        <v>1.9981191818862518E-2</v>
      </c>
      <c r="D46" s="98">
        <v>1.9251427896805604E-2</v>
      </c>
      <c r="E46" s="98">
        <v>2.0327423553147397E-2</v>
      </c>
      <c r="F46" s="98">
        <v>2.007873583029712E-2</v>
      </c>
      <c r="G46" s="98">
        <v>1.8760708924051361E-2</v>
      </c>
      <c r="H46" s="98">
        <v>1.5954638563943795E-2</v>
      </c>
      <c r="I46" s="98">
        <v>1.8926250266856473E-2</v>
      </c>
      <c r="J46" s="98">
        <v>2.4755809031809736E-2</v>
      </c>
      <c r="K46" s="98">
        <v>1.5736439058887303E-2</v>
      </c>
      <c r="L46" s="98">
        <v>1.1885993789199004E-2</v>
      </c>
      <c r="M46" s="98">
        <v>1.5815997654671028E-2</v>
      </c>
      <c r="N46" s="98">
        <v>1.1535429461662347E-2</v>
      </c>
      <c r="O46" s="98">
        <v>4.7503575942343728E-3</v>
      </c>
      <c r="P46" s="98">
        <v>7.8993516298639915E-3</v>
      </c>
      <c r="Q46" s="98">
        <v>7.5161750450261121E-3</v>
      </c>
      <c r="R46" s="98">
        <v>2.996333766073524E-3</v>
      </c>
      <c r="S46" s="98">
        <v>4.0436923911964474E-3</v>
      </c>
      <c r="T46" s="98">
        <v>0</v>
      </c>
      <c r="U46" s="98">
        <v>4.3577541342166319E-3</v>
      </c>
      <c r="V46" s="98">
        <v>9.5550879865264945E-3</v>
      </c>
      <c r="W46" s="98">
        <v>1.2431343774463081E-2</v>
      </c>
      <c r="X46" s="98">
        <v>1.7947980448287403E-2</v>
      </c>
      <c r="Y46" s="98">
        <v>1.4127894614829307E-2</v>
      </c>
      <c r="DA46" s="63" t="s">
        <v>3293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0.17530128064891479</v>
      </c>
      <c r="E47" s="122">
        <f t="shared" si="20"/>
        <v>0.71212537496495398</v>
      </c>
      <c r="F47" s="122">
        <f t="shared" si="20"/>
        <v>0.73146188067716456</v>
      </c>
      <c r="G47" s="122">
        <f t="shared" si="20"/>
        <v>0.95024526835859791</v>
      </c>
      <c r="H47" s="122">
        <f t="shared" si="20"/>
        <v>0.88739654785980593</v>
      </c>
      <c r="I47" s="122">
        <f t="shared" si="20"/>
        <v>1.45496707890687</v>
      </c>
      <c r="J47" s="122">
        <f t="shared" si="20"/>
        <v>1.4177659815785664</v>
      </c>
      <c r="K47" s="122">
        <f t="shared" si="20"/>
        <v>0.57585683365836438</v>
      </c>
      <c r="L47" s="122">
        <f t="shared" si="20"/>
        <v>0.72884549742447513</v>
      </c>
      <c r="M47" s="122">
        <f t="shared" si="20"/>
        <v>0.52986703377086719</v>
      </c>
      <c r="N47" s="122">
        <f t="shared" si="20"/>
        <v>0.56780857462538881</v>
      </c>
      <c r="O47" s="122">
        <f t="shared" si="20"/>
        <v>0.15564391878441269</v>
      </c>
      <c r="P47" s="122">
        <f t="shared" si="20"/>
        <v>0.1401116499761631</v>
      </c>
      <c r="Q47" s="122">
        <f t="shared" si="20"/>
        <v>0.10883359944421274</v>
      </c>
      <c r="R47" s="122">
        <f t="shared" si="20"/>
        <v>6.1646309875563327E-2</v>
      </c>
      <c r="S47" s="122">
        <f t="shared" si="20"/>
        <v>8.0565939533812567E-2</v>
      </c>
      <c r="T47" s="122">
        <f t="shared" si="20"/>
        <v>0</v>
      </c>
      <c r="U47" s="122">
        <f t="shared" si="20"/>
        <v>6.1854990358464514E-2</v>
      </c>
      <c r="V47" s="122">
        <f t="shared" si="20"/>
        <v>0.15808335722960146</v>
      </c>
      <c r="W47" s="122">
        <f t="shared" si="20"/>
        <v>0.28156189197975107</v>
      </c>
      <c r="X47" s="122">
        <f t="shared" si="20"/>
        <v>0.30529359874795919</v>
      </c>
      <c r="Y47" s="122">
        <f t="shared" si="20"/>
        <v>0.46145375559511975</v>
      </c>
      <c r="DA47" s="130" t="s">
        <v>3294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0.17530128064891479</v>
      </c>
      <c r="E48" s="98">
        <v>0.71212537496495398</v>
      </c>
      <c r="F48" s="98">
        <v>0.73146188067716456</v>
      </c>
      <c r="G48" s="98">
        <v>0.95024526835859791</v>
      </c>
      <c r="H48" s="98">
        <v>0.88739654785980593</v>
      </c>
      <c r="I48" s="98">
        <v>1.45496707890687</v>
      </c>
      <c r="J48" s="98">
        <v>1.4177659815785664</v>
      </c>
      <c r="K48" s="98">
        <v>0.57585683365836438</v>
      </c>
      <c r="L48" s="98">
        <v>0.72884549742447513</v>
      </c>
      <c r="M48" s="98">
        <v>0.52986703377086719</v>
      </c>
      <c r="N48" s="98">
        <v>0.56780857462538881</v>
      </c>
      <c r="O48" s="98">
        <v>0.15564391878441269</v>
      </c>
      <c r="P48" s="98">
        <v>0.1401116499761631</v>
      </c>
      <c r="Q48" s="98">
        <v>0.10883359944421274</v>
      </c>
      <c r="R48" s="98">
        <v>6.1646309875563327E-2</v>
      </c>
      <c r="S48" s="98">
        <v>8.0565939533812567E-2</v>
      </c>
      <c r="T48" s="98">
        <v>0</v>
      </c>
      <c r="U48" s="98">
        <v>6.1854990358464514E-2</v>
      </c>
      <c r="V48" s="98">
        <v>0.15808335722960146</v>
      </c>
      <c r="W48" s="98">
        <v>0.28156189197975107</v>
      </c>
      <c r="X48" s="98">
        <v>0.30529359874795919</v>
      </c>
      <c r="Y48" s="98">
        <v>0.46145375559511975</v>
      </c>
      <c r="DA48" s="63" t="s">
        <v>3295</v>
      </c>
    </row>
    <row r="49" spans="1:105" ht="12" customHeight="1" x14ac:dyDescent="0.25">
      <c r="A49" s="121" t="s">
        <v>55</v>
      </c>
      <c r="B49" s="122"/>
      <c r="C49" s="122">
        <v>1.2709617796847843</v>
      </c>
      <c r="D49" s="122">
        <v>1.2505481751269625</v>
      </c>
      <c r="E49" s="122">
        <v>1.5337580299637539</v>
      </c>
      <c r="F49" s="122">
        <v>1.6756498514859077</v>
      </c>
      <c r="G49" s="122">
        <v>2.1654587143934521</v>
      </c>
      <c r="H49" s="122">
        <v>1.7443343363904362</v>
      </c>
      <c r="I49" s="122">
        <v>2.7447921816400771</v>
      </c>
      <c r="J49" s="122">
        <v>4.4852271140019839</v>
      </c>
      <c r="K49" s="122">
        <v>2.4206697080341573</v>
      </c>
      <c r="L49" s="122">
        <v>2.278706607300355</v>
      </c>
      <c r="M49" s="122">
        <v>2.3072775701660677</v>
      </c>
      <c r="N49" s="122">
        <v>2.0055719707273076</v>
      </c>
      <c r="O49" s="122">
        <v>0.77624409191112842</v>
      </c>
      <c r="P49" s="122">
        <v>1.0696090898141759</v>
      </c>
      <c r="Q49" s="122">
        <v>0.94485707400029317</v>
      </c>
      <c r="R49" s="122">
        <v>0.38042763075961067</v>
      </c>
      <c r="S49" s="122">
        <v>0.47240549419875633</v>
      </c>
      <c r="T49" s="122">
        <v>0</v>
      </c>
      <c r="U49" s="122">
        <v>0.55729008769258537</v>
      </c>
      <c r="V49" s="122">
        <v>1.1397109224191899</v>
      </c>
      <c r="W49" s="122">
        <v>1.8207861988801399</v>
      </c>
      <c r="X49" s="122">
        <v>2.0932895009195294</v>
      </c>
      <c r="Y49" s="122">
        <v>1.9740711981807215</v>
      </c>
      <c r="DA49" s="130" t="s">
        <v>3296</v>
      </c>
    </row>
    <row r="50" spans="1:105" ht="12" customHeight="1" x14ac:dyDescent="0.25">
      <c r="A50" s="97" t="s">
        <v>138</v>
      </c>
      <c r="B50" s="98"/>
      <c r="C50" s="98">
        <v>7.00320338170191E-3</v>
      </c>
      <c r="D50" s="98">
        <v>1.0743789143362308E-2</v>
      </c>
      <c r="E50" s="98">
        <v>1.1631376892068619E-2</v>
      </c>
      <c r="F50" s="98">
        <v>1.5030727713516996E-2</v>
      </c>
      <c r="G50" s="98">
        <v>2.153060527704603E-2</v>
      </c>
      <c r="H50" s="98">
        <v>2.8137786256651212E-2</v>
      </c>
      <c r="I50" s="98">
        <v>3.5623840872247715E-2</v>
      </c>
      <c r="J50" s="98">
        <v>0.15815940990279337</v>
      </c>
      <c r="K50" s="98">
        <v>6.0645006686712973E-2</v>
      </c>
      <c r="L50" s="98">
        <v>5.9984152599644257E-2</v>
      </c>
      <c r="M50" s="98">
        <v>8.2680685187811465E-2</v>
      </c>
      <c r="N50" s="98">
        <v>9.3883440566562462E-2</v>
      </c>
      <c r="O50" s="98">
        <v>1.8917316195102812E-2</v>
      </c>
      <c r="P50" s="98">
        <v>0</v>
      </c>
      <c r="Q50" s="98">
        <v>4.2439363291447901E-2</v>
      </c>
      <c r="R50" s="98">
        <v>1.1156025776902922E-2</v>
      </c>
      <c r="S50" s="98">
        <v>2.05024248965072E-2</v>
      </c>
      <c r="T50" s="98">
        <v>0</v>
      </c>
      <c r="U50" s="98">
        <v>9.0365280146395915E-2</v>
      </c>
      <c r="V50" s="98">
        <v>0.10038158214088931</v>
      </c>
      <c r="W50" s="98">
        <v>0.13382135622433253</v>
      </c>
      <c r="X50" s="98">
        <v>9.1186023146780704E-2</v>
      </c>
      <c r="Y50" s="98">
        <v>4.186770461196164E-2</v>
      </c>
      <c r="DA50" s="63" t="s">
        <v>3297</v>
      </c>
    </row>
    <row r="51" spans="1:105" ht="12" customHeight="1" x14ac:dyDescent="0.25">
      <c r="A51" s="97" t="s">
        <v>137</v>
      </c>
      <c r="B51" s="98"/>
      <c r="C51" s="98">
        <v>5.567573971863068E-4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2.3490425827477784E-3</v>
      </c>
      <c r="J51" s="98">
        <v>6.1676767330075769E-3</v>
      </c>
      <c r="K51" s="98">
        <v>1.9523761991769206E-3</v>
      </c>
      <c r="L51" s="98">
        <v>3.4721915759326986E-3</v>
      </c>
      <c r="M51" s="98">
        <v>1.5173097439850161E-3</v>
      </c>
      <c r="N51" s="98">
        <v>7.2160375799874841E-3</v>
      </c>
      <c r="O51" s="98">
        <v>1.9409744581100889E-2</v>
      </c>
      <c r="P51" s="98">
        <v>3.8481118484728458E-3</v>
      </c>
      <c r="Q51" s="98">
        <v>0</v>
      </c>
      <c r="R51" s="98">
        <v>0</v>
      </c>
      <c r="S51" s="98">
        <v>0</v>
      </c>
      <c r="T51" s="98">
        <v>0</v>
      </c>
      <c r="U51" s="98">
        <v>2.8750506734135871E-3</v>
      </c>
      <c r="V51" s="98">
        <v>0</v>
      </c>
      <c r="W51" s="98">
        <v>0</v>
      </c>
      <c r="X51" s="98">
        <v>3.3230528333082994E-2</v>
      </c>
      <c r="Y51" s="98">
        <v>3.1218211281942968E-2</v>
      </c>
      <c r="DA51" s="63" t="s">
        <v>3298</v>
      </c>
    </row>
    <row r="52" spans="1:105" ht="12" customHeight="1" x14ac:dyDescent="0.25">
      <c r="A52" s="100" t="s">
        <v>211</v>
      </c>
      <c r="B52" s="101"/>
      <c r="C52" s="101">
        <v>1.4402989009531513E-4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8.9375967884089164E-4</v>
      </c>
      <c r="J52" s="101">
        <v>2.262909381719194E-3</v>
      </c>
      <c r="K52" s="101">
        <v>7.1199198413349489E-4</v>
      </c>
      <c r="L52" s="101">
        <v>1.1426164605294173E-3</v>
      </c>
      <c r="M52" s="101">
        <v>4.8403207937255607E-4</v>
      </c>
      <c r="N52" s="101">
        <v>1.6499783721300035E-3</v>
      </c>
      <c r="O52" s="101">
        <v>3.0933424924634526E-3</v>
      </c>
      <c r="P52" s="101">
        <v>1.5052033846689751E-4</v>
      </c>
      <c r="Q52" s="101">
        <v>0</v>
      </c>
      <c r="R52" s="101">
        <v>0</v>
      </c>
      <c r="S52" s="101">
        <v>0</v>
      </c>
      <c r="T52" s="101">
        <v>0</v>
      </c>
      <c r="U52" s="101">
        <v>5.4349515957955016E-4</v>
      </c>
      <c r="V52" s="101">
        <v>0</v>
      </c>
      <c r="W52" s="101">
        <v>0</v>
      </c>
      <c r="X52" s="101">
        <v>3.7076372430287223E-3</v>
      </c>
      <c r="Y52" s="101">
        <v>2.2977624130193753E-3</v>
      </c>
      <c r="DA52" s="131" t="s">
        <v>3299</v>
      </c>
    </row>
    <row r="53" spans="1:105" ht="12" customHeight="1" x14ac:dyDescent="0.25">
      <c r="A53" s="103" t="s">
        <v>52</v>
      </c>
      <c r="B53" s="104"/>
      <c r="C53" s="104">
        <v>4.1272750709099164E-4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1.4552829039068866E-3</v>
      </c>
      <c r="J53" s="104">
        <v>3.9047673512883825E-3</v>
      </c>
      <c r="K53" s="104">
        <v>1.2403842150434257E-3</v>
      </c>
      <c r="L53" s="104">
        <v>2.3295751154032811E-3</v>
      </c>
      <c r="M53" s="104">
        <v>1.0332776646124599E-3</v>
      </c>
      <c r="N53" s="104">
        <v>5.5660592078574803E-3</v>
      </c>
      <c r="O53" s="104">
        <v>1.6316402088637438E-2</v>
      </c>
      <c r="P53" s="104">
        <v>3.6975915100059481E-3</v>
      </c>
      <c r="Q53" s="104">
        <v>0</v>
      </c>
      <c r="R53" s="104">
        <v>0</v>
      </c>
      <c r="S53" s="104">
        <v>0</v>
      </c>
      <c r="T53" s="104">
        <v>0</v>
      </c>
      <c r="U53" s="104">
        <v>2.3315555138340369E-3</v>
      </c>
      <c r="V53" s="104">
        <v>0</v>
      </c>
      <c r="W53" s="104">
        <v>0</v>
      </c>
      <c r="X53" s="104">
        <v>2.9522891090054272E-2</v>
      </c>
      <c r="Y53" s="104">
        <v>2.8920448868923594E-2</v>
      </c>
      <c r="DA53" s="132" t="s">
        <v>3300</v>
      </c>
    </row>
    <row r="54" spans="1:105" ht="12" customHeight="1" x14ac:dyDescent="0.25">
      <c r="A54" s="106" t="s">
        <v>122</v>
      </c>
      <c r="B54" s="101"/>
      <c r="C54" s="101">
        <v>1.8031966018272071E-2</v>
      </c>
      <c r="D54" s="101">
        <v>0</v>
      </c>
      <c r="E54" s="101">
        <v>0</v>
      </c>
      <c r="F54" s="101">
        <v>0</v>
      </c>
      <c r="G54" s="101">
        <v>0</v>
      </c>
      <c r="H54" s="101">
        <v>2.6162450920242067E-2</v>
      </c>
      <c r="I54" s="101">
        <v>0</v>
      </c>
      <c r="J54" s="101">
        <v>0</v>
      </c>
      <c r="K54" s="101">
        <v>4.4393489924000685E-3</v>
      </c>
      <c r="L54" s="101">
        <v>0</v>
      </c>
      <c r="M54" s="101">
        <v>0</v>
      </c>
      <c r="N54" s="101">
        <v>0</v>
      </c>
      <c r="O54" s="101">
        <v>0.1092282341523457</v>
      </c>
      <c r="P54" s="101">
        <v>0.11760642517349572</v>
      </c>
      <c r="Q54" s="101">
        <v>0</v>
      </c>
      <c r="R54" s="101">
        <v>0</v>
      </c>
      <c r="S54" s="101">
        <v>0</v>
      </c>
      <c r="T54" s="101">
        <v>0</v>
      </c>
      <c r="U54" s="101">
        <v>1.6257296881220885E-2</v>
      </c>
      <c r="V54" s="101">
        <v>0</v>
      </c>
      <c r="W54" s="101">
        <v>0.43502363749038819</v>
      </c>
      <c r="X54" s="101">
        <v>0</v>
      </c>
      <c r="Y54" s="101">
        <v>0.10599076223918447</v>
      </c>
      <c r="DA54" s="131" t="s">
        <v>3301</v>
      </c>
    </row>
    <row r="55" spans="1:105" ht="12" customHeight="1" x14ac:dyDescent="0.25">
      <c r="A55" s="107" t="s">
        <v>121</v>
      </c>
      <c r="B55" s="104"/>
      <c r="C55" s="104">
        <v>1.245369852887624</v>
      </c>
      <c r="D55" s="104">
        <v>1.2398043859836001</v>
      </c>
      <c r="E55" s="104">
        <v>1.5221266530716853</v>
      </c>
      <c r="F55" s="104">
        <v>1.6606191237723906</v>
      </c>
      <c r="G55" s="104">
        <v>2.143928109116406</v>
      </c>
      <c r="H55" s="104">
        <v>1.690034099213543</v>
      </c>
      <c r="I55" s="104">
        <v>2.7068192981850818</v>
      </c>
      <c r="J55" s="104">
        <v>4.3209000273661831</v>
      </c>
      <c r="K55" s="104">
        <v>2.3536329761558674</v>
      </c>
      <c r="L55" s="104">
        <v>2.2152502631247781</v>
      </c>
      <c r="M55" s="104">
        <v>2.2230795752342711</v>
      </c>
      <c r="N55" s="104">
        <v>1.9044724925807577</v>
      </c>
      <c r="O55" s="104">
        <v>0.62868879698257907</v>
      </c>
      <c r="P55" s="104">
        <v>0.94815455279220739</v>
      </c>
      <c r="Q55" s="104">
        <v>0.90241771070884524</v>
      </c>
      <c r="R55" s="104">
        <v>0.36927160498270772</v>
      </c>
      <c r="S55" s="104">
        <v>0.45190306930224911</v>
      </c>
      <c r="T55" s="104">
        <v>0</v>
      </c>
      <c r="U55" s="104">
        <v>0.44779245999155498</v>
      </c>
      <c r="V55" s="104">
        <v>1.0393293402783006</v>
      </c>
      <c r="W55" s="104">
        <v>1.2519412051654193</v>
      </c>
      <c r="X55" s="104">
        <v>1.9688729494396657</v>
      </c>
      <c r="Y55" s="104">
        <v>1.7949945200476325</v>
      </c>
      <c r="DA55" s="132" t="s">
        <v>3302</v>
      </c>
    </row>
    <row r="56" spans="1:105" ht="12" customHeight="1" x14ac:dyDescent="0.25">
      <c r="A56" s="108" t="s">
        <v>53</v>
      </c>
      <c r="B56" s="98"/>
      <c r="C56" s="98">
        <v>0.29547791439097099</v>
      </c>
      <c r="D56" s="98">
        <v>0.41137005010149913</v>
      </c>
      <c r="E56" s="98">
        <v>0.60826831625702382</v>
      </c>
      <c r="F56" s="98">
        <v>0.63889836324349414</v>
      </c>
      <c r="G56" s="98">
        <v>0.95468655750854403</v>
      </c>
      <c r="H56" s="98">
        <v>0.69537798934240824</v>
      </c>
      <c r="I56" s="98">
        <v>0.95528569869050284</v>
      </c>
      <c r="J56" s="98">
        <v>1.4713050308197213</v>
      </c>
      <c r="K56" s="98">
        <v>0.79915927135919329</v>
      </c>
      <c r="L56" s="98">
        <v>0.6792851550265927</v>
      </c>
      <c r="M56" s="98">
        <v>0.68524087226732266</v>
      </c>
      <c r="N56" s="98">
        <v>0.43750603057072623</v>
      </c>
      <c r="O56" s="98">
        <v>4.025713359100324E-2</v>
      </c>
      <c r="P56" s="98">
        <v>2.6521399968456132E-2</v>
      </c>
      <c r="Q56" s="98">
        <v>6.53432263752559E-2</v>
      </c>
      <c r="R56" s="98">
        <v>3.794031573114557E-2</v>
      </c>
      <c r="S56" s="98">
        <v>7.3807257286202049E-2</v>
      </c>
      <c r="T56" s="98">
        <v>0</v>
      </c>
      <c r="U56" s="98">
        <v>4.585756675407375E-2</v>
      </c>
      <c r="V56" s="98">
        <v>0.13083198319164438</v>
      </c>
      <c r="W56" s="98">
        <v>0.11823459541018766</v>
      </c>
      <c r="X56" s="98">
        <v>0.14889536094294931</v>
      </c>
      <c r="Y56" s="98">
        <v>5.661218877737792E-2</v>
      </c>
      <c r="DA56" s="63" t="s">
        <v>3303</v>
      </c>
    </row>
    <row r="57" spans="1:105" ht="12" customHeight="1" x14ac:dyDescent="0.25">
      <c r="A57" s="108" t="s">
        <v>52</v>
      </c>
      <c r="B57" s="98"/>
      <c r="C57" s="98">
        <v>0.9498919384966531</v>
      </c>
      <c r="D57" s="98">
        <v>0.82843433588210103</v>
      </c>
      <c r="E57" s="98">
        <v>0.91385833681466144</v>
      </c>
      <c r="F57" s="98">
        <v>1.0217207605288965</v>
      </c>
      <c r="G57" s="98">
        <v>1.1892415516078618</v>
      </c>
      <c r="H57" s="98">
        <v>0.99465610987113473</v>
      </c>
      <c r="I57" s="98">
        <v>1.7515335994945789</v>
      </c>
      <c r="J57" s="98">
        <v>2.849594996546462</v>
      </c>
      <c r="K57" s="98">
        <v>1.5544737047966743</v>
      </c>
      <c r="L57" s="98">
        <v>1.5359651080981853</v>
      </c>
      <c r="M57" s="98">
        <v>1.5378387029669482</v>
      </c>
      <c r="N57" s="98">
        <v>1.4669664620100316</v>
      </c>
      <c r="O57" s="98">
        <v>0.58843166339157582</v>
      </c>
      <c r="P57" s="98">
        <v>0.92163315282375124</v>
      </c>
      <c r="Q57" s="98">
        <v>0.83707448433358933</v>
      </c>
      <c r="R57" s="98">
        <v>0.33133128925156213</v>
      </c>
      <c r="S57" s="98">
        <v>0.37809581201604708</v>
      </c>
      <c r="T57" s="98">
        <v>0</v>
      </c>
      <c r="U57" s="98">
        <v>0.40193489323748122</v>
      </c>
      <c r="V57" s="98">
        <v>0.90849735708665624</v>
      </c>
      <c r="W57" s="98">
        <v>1.1337066097552317</v>
      </c>
      <c r="X57" s="98">
        <v>1.8199775884967164</v>
      </c>
      <c r="Y57" s="98">
        <v>1.7383823312702547</v>
      </c>
      <c r="DA57" s="63" t="s">
        <v>3304</v>
      </c>
    </row>
    <row r="58" spans="1:105" ht="12" customHeight="1" x14ac:dyDescent="0.25">
      <c r="A58" s="121" t="s">
        <v>54</v>
      </c>
      <c r="B58" s="122"/>
      <c r="C58" s="122">
        <v>0.67648613261673995</v>
      </c>
      <c r="D58" s="122">
        <v>0.60089788691436452</v>
      </c>
      <c r="E58" s="122">
        <v>0.67723794437031215</v>
      </c>
      <c r="F58" s="122">
        <v>0.72746143988137169</v>
      </c>
      <c r="G58" s="122">
        <v>0.81316299463981023</v>
      </c>
      <c r="H58" s="122">
        <v>0.61500255223389688</v>
      </c>
      <c r="I58" s="122">
        <v>0.8817242198386448</v>
      </c>
      <c r="J58" s="122">
        <v>1.3589622455197357</v>
      </c>
      <c r="K58" s="122">
        <v>0.71913212973531471</v>
      </c>
      <c r="L58" s="122">
        <v>0.68380899344990076</v>
      </c>
      <c r="M58" s="122">
        <v>0.72978156802524585</v>
      </c>
      <c r="N58" s="122">
        <v>0.63404566161073506</v>
      </c>
      <c r="O58" s="122">
        <v>0.26667394046365384</v>
      </c>
      <c r="P58" s="122">
        <v>0.42199410391983455</v>
      </c>
      <c r="Q58" s="122">
        <v>0.35782363630449238</v>
      </c>
      <c r="R58" s="122">
        <v>0.1363402013653211</v>
      </c>
      <c r="S58" s="122">
        <v>0.16260538533645205</v>
      </c>
      <c r="T58" s="122">
        <v>0</v>
      </c>
      <c r="U58" s="122">
        <v>0.20532265919090387</v>
      </c>
      <c r="V58" s="122">
        <v>0.42743578625190681</v>
      </c>
      <c r="W58" s="122">
        <v>0.63506848950203221</v>
      </c>
      <c r="X58" s="122">
        <v>0.79810282386368581</v>
      </c>
      <c r="Y58" s="122">
        <v>0.75691784771647019</v>
      </c>
      <c r="DA58" s="130" t="s">
        <v>3305</v>
      </c>
    </row>
    <row r="59" spans="1:105" ht="12" customHeight="1" x14ac:dyDescent="0.25">
      <c r="A59" s="97" t="s">
        <v>50</v>
      </c>
      <c r="B59" s="98"/>
      <c r="C59" s="98">
        <v>0.41861060075428091</v>
      </c>
      <c r="D59" s="98">
        <v>0.39001346573911644</v>
      </c>
      <c r="E59" s="98">
        <v>0.47314337167904036</v>
      </c>
      <c r="F59" s="98">
        <v>0.48612664280424284</v>
      </c>
      <c r="G59" s="98">
        <v>0.56624503886328437</v>
      </c>
      <c r="H59" s="98">
        <v>0.44946867832677206</v>
      </c>
      <c r="I59" s="98">
        <v>0.6609715521803855</v>
      </c>
      <c r="J59" s="98">
        <v>1.0042383164816913</v>
      </c>
      <c r="K59" s="98">
        <v>0.45535103494113388</v>
      </c>
      <c r="L59" s="98">
        <v>0.4673924589434153</v>
      </c>
      <c r="M59" s="98">
        <v>0.50164661728219562</v>
      </c>
      <c r="N59" s="98">
        <v>0.48796245342146705</v>
      </c>
      <c r="O59" s="98">
        <v>0.16398417939636878</v>
      </c>
      <c r="P59" s="98">
        <v>0.2156436857153681</v>
      </c>
      <c r="Q59" s="98">
        <v>0.23181482188402028</v>
      </c>
      <c r="R59" s="98">
        <v>8.7425948177495605E-2</v>
      </c>
      <c r="S59" s="98">
        <v>9.9449229109113343E-2</v>
      </c>
      <c r="T59" s="98">
        <v>0</v>
      </c>
      <c r="U59" s="98">
        <v>0.13744361391272114</v>
      </c>
      <c r="V59" s="98">
        <v>0.2509140322805451</v>
      </c>
      <c r="W59" s="98">
        <v>0.38480118652394879</v>
      </c>
      <c r="X59" s="98">
        <v>0.56499067294053695</v>
      </c>
      <c r="Y59" s="98">
        <v>0.62469343823785939</v>
      </c>
      <c r="DA59" s="63" t="s">
        <v>3306</v>
      </c>
    </row>
    <row r="60" spans="1:105" ht="12" customHeight="1" x14ac:dyDescent="0.25">
      <c r="A60" s="109" t="s">
        <v>120</v>
      </c>
      <c r="B60" s="33"/>
      <c r="C60" s="33">
        <v>0.2578755318624591</v>
      </c>
      <c r="D60" s="33">
        <v>0.21088442117524808</v>
      </c>
      <c r="E60" s="33">
        <v>0.20409457269127176</v>
      </c>
      <c r="F60" s="33">
        <v>0.24133479707712885</v>
      </c>
      <c r="G60" s="33">
        <v>0.24691795577652589</v>
      </c>
      <c r="H60" s="33">
        <v>0.16553387390712479</v>
      </c>
      <c r="I60" s="33">
        <v>0.22075266765825924</v>
      </c>
      <c r="J60" s="33">
        <v>0.35472392903804445</v>
      </c>
      <c r="K60" s="33">
        <v>0.26378109479418083</v>
      </c>
      <c r="L60" s="33">
        <v>0.2164165345064854</v>
      </c>
      <c r="M60" s="33">
        <v>0.22813495074305026</v>
      </c>
      <c r="N60" s="33">
        <v>0.14608320818926795</v>
      </c>
      <c r="O60" s="33">
        <v>0.10268976106728506</v>
      </c>
      <c r="P60" s="33">
        <v>0.20635041820446645</v>
      </c>
      <c r="Q60" s="33">
        <v>0.1260088144204721</v>
      </c>
      <c r="R60" s="33">
        <v>4.8914253187825482E-2</v>
      </c>
      <c r="S60" s="33">
        <v>6.3156156227338708E-2</v>
      </c>
      <c r="T60" s="33">
        <v>0</v>
      </c>
      <c r="U60" s="33">
        <v>6.7879045278182726E-2</v>
      </c>
      <c r="V60" s="33">
        <v>0.17652175397136174</v>
      </c>
      <c r="W60" s="33">
        <v>0.25026730297808336</v>
      </c>
      <c r="X60" s="33">
        <v>0.23311215092314883</v>
      </c>
      <c r="Y60" s="33">
        <v>0.13222440947861083</v>
      </c>
      <c r="DA60" s="60" t="s">
        <v>3307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0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0</v>
      </c>
      <c r="I62" s="117">
        <f t="shared" si="21"/>
        <v>0</v>
      </c>
      <c r="J62" s="117">
        <f t="shared" si="21"/>
        <v>0</v>
      </c>
      <c r="K62" s="117">
        <f t="shared" si="21"/>
        <v>0</v>
      </c>
      <c r="L62" s="117">
        <f t="shared" si="21"/>
        <v>0</v>
      </c>
      <c r="M62" s="117">
        <f t="shared" si="21"/>
        <v>0</v>
      </c>
      <c r="N62" s="117">
        <f t="shared" si="21"/>
        <v>0</v>
      </c>
      <c r="O62" s="117">
        <f t="shared" si="21"/>
        <v>0</v>
      </c>
      <c r="P62" s="117">
        <f t="shared" si="21"/>
        <v>0</v>
      </c>
      <c r="Q62" s="117">
        <f t="shared" si="21"/>
        <v>0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0</v>
      </c>
      <c r="W62" s="117">
        <f t="shared" ref="W62:Y62" si="23">W63+W66+W68+W77</f>
        <v>0</v>
      </c>
      <c r="X62" s="117">
        <f t="shared" si="23"/>
        <v>0</v>
      </c>
      <c r="Y62" s="117">
        <f t="shared" si="23"/>
        <v>0</v>
      </c>
      <c r="DA62" s="129" t="s">
        <v>3308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0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0</v>
      </c>
      <c r="I63" s="122">
        <f t="shared" si="24"/>
        <v>0</v>
      </c>
      <c r="J63" s="122">
        <f t="shared" si="24"/>
        <v>0</v>
      </c>
      <c r="K63" s="122">
        <f t="shared" si="24"/>
        <v>0</v>
      </c>
      <c r="L63" s="122">
        <f t="shared" si="24"/>
        <v>0</v>
      </c>
      <c r="M63" s="122">
        <f t="shared" si="24"/>
        <v>0</v>
      </c>
      <c r="N63" s="122">
        <f t="shared" si="24"/>
        <v>0</v>
      </c>
      <c r="O63" s="122">
        <f t="shared" si="24"/>
        <v>0</v>
      </c>
      <c r="P63" s="122">
        <f t="shared" si="24"/>
        <v>0</v>
      </c>
      <c r="Q63" s="122">
        <f t="shared" si="24"/>
        <v>0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0</v>
      </c>
      <c r="W63" s="122">
        <f t="shared" ref="W63:Y63" si="26">SUM(W64:W65)</f>
        <v>0</v>
      </c>
      <c r="X63" s="122">
        <f t="shared" si="26"/>
        <v>0</v>
      </c>
      <c r="Y63" s="122">
        <f t="shared" si="26"/>
        <v>0</v>
      </c>
      <c r="DA63" s="130" t="s">
        <v>3309</v>
      </c>
    </row>
    <row r="64" spans="1:105" ht="12" customHeight="1" x14ac:dyDescent="0.25">
      <c r="A64" s="97" t="s">
        <v>212</v>
      </c>
      <c r="B64" s="98"/>
      <c r="C64" s="98">
        <v>0</v>
      </c>
      <c r="D64" s="98">
        <v>0</v>
      </c>
      <c r="E64" s="98">
        <v>0</v>
      </c>
      <c r="F64" s="98">
        <v>0</v>
      </c>
      <c r="G64" s="98">
        <v>0</v>
      </c>
      <c r="H64" s="98">
        <v>0</v>
      </c>
      <c r="I64" s="98">
        <v>0</v>
      </c>
      <c r="J64" s="98">
        <v>0</v>
      </c>
      <c r="K64" s="98">
        <v>0</v>
      </c>
      <c r="L64" s="98">
        <v>0</v>
      </c>
      <c r="M64" s="98">
        <v>0</v>
      </c>
      <c r="N64" s="98">
        <v>0</v>
      </c>
      <c r="O64" s="98">
        <v>0</v>
      </c>
      <c r="P64" s="98">
        <v>0</v>
      </c>
      <c r="Q64" s="98">
        <v>0</v>
      </c>
      <c r="R64" s="98">
        <v>0</v>
      </c>
      <c r="S64" s="98">
        <v>0</v>
      </c>
      <c r="T64" s="98">
        <v>0</v>
      </c>
      <c r="U64" s="98">
        <v>0</v>
      </c>
      <c r="V64" s="98">
        <v>0</v>
      </c>
      <c r="W64" s="98">
        <v>0</v>
      </c>
      <c r="X64" s="98">
        <v>0</v>
      </c>
      <c r="Y64" s="98">
        <v>0</v>
      </c>
      <c r="DA64" s="63" t="s">
        <v>3310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3311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3312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3313</v>
      </c>
    </row>
    <row r="68" spans="1:105" ht="12" customHeight="1" x14ac:dyDescent="0.25">
      <c r="A68" s="121" t="s">
        <v>55</v>
      </c>
      <c r="B68" s="122"/>
      <c r="C68" s="122">
        <v>0</v>
      </c>
      <c r="D68" s="122">
        <v>0</v>
      </c>
      <c r="E68" s="122">
        <v>0</v>
      </c>
      <c r="F68" s="122">
        <v>0</v>
      </c>
      <c r="G68" s="122">
        <v>0</v>
      </c>
      <c r="H68" s="122">
        <v>0</v>
      </c>
      <c r="I68" s="122">
        <v>0</v>
      </c>
      <c r="J68" s="122">
        <v>0</v>
      </c>
      <c r="K68" s="122">
        <v>0</v>
      </c>
      <c r="L68" s="122">
        <v>0</v>
      </c>
      <c r="M68" s="122">
        <v>0</v>
      </c>
      <c r="N68" s="122">
        <v>0</v>
      </c>
      <c r="O68" s="122">
        <v>0</v>
      </c>
      <c r="P68" s="122">
        <v>0</v>
      </c>
      <c r="Q68" s="122">
        <v>0</v>
      </c>
      <c r="R68" s="122">
        <v>0</v>
      </c>
      <c r="S68" s="122">
        <v>0</v>
      </c>
      <c r="T68" s="122">
        <v>0</v>
      </c>
      <c r="U68" s="122">
        <v>0</v>
      </c>
      <c r="V68" s="122">
        <v>0</v>
      </c>
      <c r="W68" s="122">
        <v>0</v>
      </c>
      <c r="X68" s="122">
        <v>0</v>
      </c>
      <c r="Y68" s="122">
        <v>0</v>
      </c>
      <c r="DA68" s="130" t="s">
        <v>3314</v>
      </c>
    </row>
    <row r="69" spans="1:105" ht="12" customHeight="1" x14ac:dyDescent="0.25">
      <c r="A69" s="97" t="s">
        <v>134</v>
      </c>
      <c r="B69" s="98"/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X69" s="98">
        <v>0</v>
      </c>
      <c r="Y69" s="98">
        <v>0</v>
      </c>
      <c r="DA69" s="63" t="s">
        <v>3315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3316</v>
      </c>
    </row>
    <row r="71" spans="1:105" ht="12" customHeight="1" x14ac:dyDescent="0.25">
      <c r="A71" s="100" t="s">
        <v>212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X71" s="101">
        <v>0</v>
      </c>
      <c r="Y71" s="101">
        <v>0</v>
      </c>
      <c r="DA71" s="131" t="s">
        <v>3317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3318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3319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3320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3321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3322</v>
      </c>
    </row>
    <row r="77" spans="1:105" ht="12" customHeight="1" x14ac:dyDescent="0.25">
      <c r="A77" s="121" t="s">
        <v>54</v>
      </c>
      <c r="B77" s="122"/>
      <c r="C77" s="122">
        <v>0</v>
      </c>
      <c r="D77" s="122">
        <v>0</v>
      </c>
      <c r="E77" s="122">
        <v>0</v>
      </c>
      <c r="F77" s="122">
        <v>0</v>
      </c>
      <c r="G77" s="122">
        <v>0</v>
      </c>
      <c r="H77" s="122">
        <v>0</v>
      </c>
      <c r="I77" s="122">
        <v>0</v>
      </c>
      <c r="J77" s="122">
        <v>0</v>
      </c>
      <c r="K77" s="122">
        <v>0</v>
      </c>
      <c r="L77" s="122">
        <v>0</v>
      </c>
      <c r="M77" s="122">
        <v>0</v>
      </c>
      <c r="N77" s="122">
        <v>0</v>
      </c>
      <c r="O77" s="122">
        <v>0</v>
      </c>
      <c r="P77" s="122">
        <v>0</v>
      </c>
      <c r="Q77" s="122">
        <v>0</v>
      </c>
      <c r="R77" s="122">
        <v>0</v>
      </c>
      <c r="S77" s="122">
        <v>0</v>
      </c>
      <c r="T77" s="122">
        <v>0</v>
      </c>
      <c r="U77" s="122">
        <v>0</v>
      </c>
      <c r="V77" s="122">
        <v>0</v>
      </c>
      <c r="W77" s="122">
        <v>0</v>
      </c>
      <c r="X77" s="122">
        <v>0</v>
      </c>
      <c r="Y77" s="122">
        <v>0</v>
      </c>
      <c r="DA77" s="130" t="s">
        <v>3323</v>
      </c>
    </row>
    <row r="78" spans="1:105" ht="12" customHeight="1" x14ac:dyDescent="0.25">
      <c r="A78" s="97" t="s">
        <v>189</v>
      </c>
      <c r="B78" s="98"/>
      <c r="C78" s="98">
        <v>0</v>
      </c>
      <c r="D78" s="98">
        <v>0</v>
      </c>
      <c r="E78" s="98">
        <v>0</v>
      </c>
      <c r="F78" s="98">
        <v>0</v>
      </c>
      <c r="G78" s="98">
        <v>0</v>
      </c>
      <c r="H78" s="98">
        <v>0</v>
      </c>
      <c r="I78" s="98">
        <v>0</v>
      </c>
      <c r="J78" s="98">
        <v>0</v>
      </c>
      <c r="K78" s="98">
        <v>0</v>
      </c>
      <c r="L78" s="98">
        <v>0</v>
      </c>
      <c r="M78" s="98">
        <v>0</v>
      </c>
      <c r="N78" s="98">
        <v>0</v>
      </c>
      <c r="O78" s="98">
        <v>0</v>
      </c>
      <c r="P78" s="98">
        <v>0</v>
      </c>
      <c r="Q78" s="98">
        <v>0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X78" s="98">
        <v>0</v>
      </c>
      <c r="Y78" s="98">
        <v>0</v>
      </c>
      <c r="DA78" s="63" t="s">
        <v>3324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3325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0.25705549443416686</v>
      </c>
      <c r="D81" s="117">
        <f t="shared" si="28"/>
        <v>0.38698454268563914</v>
      </c>
      <c r="E81" s="117">
        <f t="shared" si="28"/>
        <v>0.49602856432548786</v>
      </c>
      <c r="F81" s="117">
        <f t="shared" si="28"/>
        <v>0.77736520288436495</v>
      </c>
      <c r="G81" s="117">
        <f t="shared" si="28"/>
        <v>1.1273722964318533</v>
      </c>
      <c r="H81" s="117">
        <f t="shared" si="28"/>
        <v>1.0375069628161004</v>
      </c>
      <c r="I81" s="117">
        <f t="shared" si="28"/>
        <v>2.5778675500289423</v>
      </c>
      <c r="J81" s="117">
        <f t="shared" si="28"/>
        <v>3.48315054820144</v>
      </c>
      <c r="K81" s="117">
        <f t="shared" si="28"/>
        <v>2.1365861559312656</v>
      </c>
      <c r="L81" s="117">
        <f t="shared" si="28"/>
        <v>0.56829688782659293</v>
      </c>
      <c r="M81" s="117">
        <f t="shared" si="28"/>
        <v>1.0114372985477025</v>
      </c>
      <c r="N81" s="117">
        <f t="shared" si="28"/>
        <v>1.1287422744785776</v>
      </c>
      <c r="O81" s="117">
        <f t="shared" si="28"/>
        <v>0.81475646523631529</v>
      </c>
      <c r="P81" s="117">
        <f t="shared" si="28"/>
        <v>0.9939256818689286</v>
      </c>
      <c r="Q81" s="117">
        <f t="shared" si="28"/>
        <v>2.4045919878294555</v>
      </c>
      <c r="R81" s="117">
        <f t="shared" ref="R81:V81" si="29">R82+R85+R87+R100</f>
        <v>1.5707139795030007</v>
      </c>
      <c r="S81" s="117">
        <f t="shared" si="29"/>
        <v>1.7685612659606267</v>
      </c>
      <c r="T81" s="117">
        <f t="shared" si="29"/>
        <v>0.96389177698944406</v>
      </c>
      <c r="U81" s="117">
        <f t="shared" si="29"/>
        <v>0.75531278212246922</v>
      </c>
      <c r="V81" s="117">
        <f t="shared" si="29"/>
        <v>0.99819231483031379</v>
      </c>
      <c r="W81" s="117">
        <f t="shared" ref="W81:Y81" si="30">W82+W85+W87+W100</f>
        <v>1.2655197730736594</v>
      </c>
      <c r="X81" s="117">
        <f t="shared" si="30"/>
        <v>1.6352133601884129</v>
      </c>
      <c r="Y81" s="117">
        <f t="shared" si="30"/>
        <v>1.5618046745721452</v>
      </c>
      <c r="DA81" s="129" t="s">
        <v>3326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0.17576399779502205</v>
      </c>
      <c r="D82" s="122">
        <f t="shared" si="31"/>
        <v>0.25576014692149973</v>
      </c>
      <c r="E82" s="122">
        <f t="shared" si="31"/>
        <v>0.27916333022336459</v>
      </c>
      <c r="F82" s="122">
        <f t="shared" si="31"/>
        <v>0.41584240474705564</v>
      </c>
      <c r="G82" s="122">
        <f t="shared" si="31"/>
        <v>0.55805760546849381</v>
      </c>
      <c r="H82" s="122">
        <f t="shared" si="31"/>
        <v>0.46039175061235826</v>
      </c>
      <c r="I82" s="122">
        <f t="shared" si="31"/>
        <v>1.0445423983777384</v>
      </c>
      <c r="J82" s="122">
        <f t="shared" si="31"/>
        <v>1.6473586983737358</v>
      </c>
      <c r="K82" s="122">
        <f t="shared" si="31"/>
        <v>1.1024235266956761</v>
      </c>
      <c r="L82" s="122">
        <f t="shared" si="31"/>
        <v>0.22244130889904534</v>
      </c>
      <c r="M82" s="122">
        <f t="shared" si="31"/>
        <v>0.44120006527088235</v>
      </c>
      <c r="N82" s="122">
        <f t="shared" si="31"/>
        <v>0.52368637521200112</v>
      </c>
      <c r="O82" s="122">
        <f t="shared" si="31"/>
        <v>0.36302419726720364</v>
      </c>
      <c r="P82" s="122">
        <f t="shared" si="31"/>
        <v>0.37928092974410116</v>
      </c>
      <c r="Q82" s="122">
        <f t="shared" si="31"/>
        <v>1.1548155396117046</v>
      </c>
      <c r="R82" s="122">
        <f t="shared" ref="R82:V82" si="32">SUM(R83:R84)</f>
        <v>0.72079793355807042</v>
      </c>
      <c r="S82" s="122">
        <f t="shared" si="32"/>
        <v>0.8114039751892036</v>
      </c>
      <c r="T82" s="122">
        <f t="shared" si="32"/>
        <v>0.46081473668785689</v>
      </c>
      <c r="U82" s="122">
        <f t="shared" si="32"/>
        <v>0.3554449749618187</v>
      </c>
      <c r="V82" s="122">
        <f t="shared" si="32"/>
        <v>0.47120943303853735</v>
      </c>
      <c r="W82" s="122">
        <f t="shared" ref="W82:Y82" si="33">SUM(W83:W84)</f>
        <v>0.54068960461130811</v>
      </c>
      <c r="X82" s="122">
        <f t="shared" si="33"/>
        <v>0.75289687664733707</v>
      </c>
      <c r="Y82" s="122">
        <f t="shared" si="33"/>
        <v>0.64566873049215423</v>
      </c>
      <c r="DA82" s="130" t="s">
        <v>3327</v>
      </c>
    </row>
    <row r="83" spans="1:105" ht="12" customHeight="1" x14ac:dyDescent="0.25">
      <c r="A83" s="97" t="s">
        <v>199</v>
      </c>
      <c r="B83" s="98"/>
      <c r="C83" s="98">
        <v>0.17545173049063723</v>
      </c>
      <c r="D83" s="98">
        <v>0.25525724542317196</v>
      </c>
      <c r="E83" s="98">
        <v>0.2786316480130635</v>
      </c>
      <c r="F83" s="98">
        <v>0.41495961993595415</v>
      </c>
      <c r="G83" s="98">
        <v>0.55686429021615858</v>
      </c>
      <c r="H83" s="98">
        <v>0.45948521590571534</v>
      </c>
      <c r="I83" s="98">
        <v>1.0426626078255248</v>
      </c>
      <c r="J83" s="98">
        <v>1.6445252708373623</v>
      </c>
      <c r="K83" s="98">
        <v>1.1003802409377927</v>
      </c>
      <c r="L83" s="98">
        <v>0.22203738786769456</v>
      </c>
      <c r="M83" s="98">
        <v>0.44026745071803136</v>
      </c>
      <c r="N83" s="98">
        <v>0.52281387943814062</v>
      </c>
      <c r="O83" s="98">
        <v>0.36230895303195432</v>
      </c>
      <c r="P83" s="98">
        <v>0.37831447332490237</v>
      </c>
      <c r="Q83" s="98">
        <v>1.152120496806444</v>
      </c>
      <c r="R83" s="98">
        <v>0.71909147399573126</v>
      </c>
      <c r="S83" s="98">
        <v>0.80922207890347631</v>
      </c>
      <c r="T83" s="98">
        <v>0.45968435454273954</v>
      </c>
      <c r="U83" s="98">
        <v>0.35455813297321637</v>
      </c>
      <c r="V83" s="98">
        <v>0.4700166285218158</v>
      </c>
      <c r="W83" s="98">
        <v>0.53930435254901432</v>
      </c>
      <c r="X83" s="98">
        <v>0.75094945332307139</v>
      </c>
      <c r="Y83" s="98">
        <v>0.64398202756807688</v>
      </c>
      <c r="DA83" s="63" t="s">
        <v>3328</v>
      </c>
    </row>
    <row r="84" spans="1:105" ht="12" customHeight="1" x14ac:dyDescent="0.25">
      <c r="A84" s="97" t="s">
        <v>53</v>
      </c>
      <c r="B84" s="98"/>
      <c r="C84" s="98">
        <v>3.1226730438483957E-4</v>
      </c>
      <c r="D84" s="98">
        <v>5.0290149832777221E-4</v>
      </c>
      <c r="E84" s="98">
        <v>5.3168221030110618E-4</v>
      </c>
      <c r="F84" s="98">
        <v>8.8278481110146319E-4</v>
      </c>
      <c r="G84" s="98">
        <v>1.193315252335208E-3</v>
      </c>
      <c r="H84" s="98">
        <v>9.0653470664291374E-4</v>
      </c>
      <c r="I84" s="98">
        <v>1.8797905522136065E-3</v>
      </c>
      <c r="J84" s="98">
        <v>2.8334275363734972E-3</v>
      </c>
      <c r="K84" s="98">
        <v>2.0432857578832793E-3</v>
      </c>
      <c r="L84" s="98">
        <v>4.0392103135077501E-4</v>
      </c>
      <c r="M84" s="98">
        <v>9.3261455285099622E-4</v>
      </c>
      <c r="N84" s="98">
        <v>8.7249577386053093E-4</v>
      </c>
      <c r="O84" s="98">
        <v>7.1524423524932206E-4</v>
      </c>
      <c r="P84" s="98">
        <v>9.6645641919881659E-4</v>
      </c>
      <c r="Q84" s="98">
        <v>2.6950428052604533E-3</v>
      </c>
      <c r="R84" s="98">
        <v>1.7064595623391336E-3</v>
      </c>
      <c r="S84" s="98">
        <v>2.1818962857273268E-3</v>
      </c>
      <c r="T84" s="98">
        <v>1.1303821451173737E-3</v>
      </c>
      <c r="U84" s="98">
        <v>8.8684198860235653E-4</v>
      </c>
      <c r="V84" s="98">
        <v>1.1928045167215718E-3</v>
      </c>
      <c r="W84" s="98">
        <v>1.3852520622938125E-3</v>
      </c>
      <c r="X84" s="98">
        <v>1.9474233242656198E-3</v>
      </c>
      <c r="Y84" s="98">
        <v>1.6867029240773003E-3</v>
      </c>
      <c r="DA84" s="63" t="s">
        <v>3329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</v>
      </c>
      <c r="D85" s="122">
        <f t="shared" si="34"/>
        <v>1.105503571659823E-2</v>
      </c>
      <c r="E85" s="122">
        <f t="shared" si="34"/>
        <v>5.1916354126937771E-2</v>
      </c>
      <c r="F85" s="122">
        <f t="shared" si="34"/>
        <v>8.3120668258768696E-2</v>
      </c>
      <c r="G85" s="122">
        <f t="shared" si="34"/>
        <v>0.13553013784447174</v>
      </c>
      <c r="H85" s="122">
        <f t="shared" si="34"/>
        <v>0.15400743559193164</v>
      </c>
      <c r="I85" s="122">
        <f t="shared" si="34"/>
        <v>0.43546826672847438</v>
      </c>
      <c r="J85" s="122">
        <f t="shared" si="34"/>
        <v>0.35614154941605475</v>
      </c>
      <c r="K85" s="122">
        <f t="shared" si="34"/>
        <v>0.1584375762750552</v>
      </c>
      <c r="L85" s="122">
        <f t="shared" si="34"/>
        <v>6.7637100005738568E-2</v>
      </c>
      <c r="M85" s="122">
        <f t="shared" si="34"/>
        <v>8.4184482000978889E-2</v>
      </c>
      <c r="N85" s="122">
        <f t="shared" si="34"/>
        <v>0.10660955051240011</v>
      </c>
      <c r="O85" s="122">
        <f t="shared" si="34"/>
        <v>5.8512751422711555E-2</v>
      </c>
      <c r="P85" s="122">
        <f t="shared" si="34"/>
        <v>5.1735059984111251E-2</v>
      </c>
      <c r="Q85" s="122">
        <f t="shared" si="34"/>
        <v>9.5945410036345463E-2</v>
      </c>
      <c r="R85" s="122">
        <f t="shared" si="34"/>
        <v>8.9896103083845616E-2</v>
      </c>
      <c r="S85" s="122">
        <f t="shared" si="34"/>
        <v>0.10760148971294432</v>
      </c>
      <c r="T85" s="122">
        <f t="shared" si="34"/>
        <v>3.6473470756384782E-2</v>
      </c>
      <c r="U85" s="122">
        <f t="shared" si="34"/>
        <v>3.1226600548470478E-2</v>
      </c>
      <c r="V85" s="122">
        <f t="shared" si="34"/>
        <v>4.9166314127565044E-2</v>
      </c>
      <c r="W85" s="122">
        <f t="shared" si="34"/>
        <v>7.4769351563829689E-2</v>
      </c>
      <c r="X85" s="122">
        <f t="shared" si="34"/>
        <v>8.3979749113821708E-2</v>
      </c>
      <c r="Y85" s="122">
        <f t="shared" si="34"/>
        <v>0.13216393970928186</v>
      </c>
      <c r="DA85" s="130" t="s">
        <v>3330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1.105503571659823E-2</v>
      </c>
      <c r="E86" s="98">
        <v>5.1916354126937771E-2</v>
      </c>
      <c r="F86" s="98">
        <v>8.3120668258768696E-2</v>
      </c>
      <c r="G86" s="98">
        <v>0.13553013784447174</v>
      </c>
      <c r="H86" s="98">
        <v>0.15400743559193164</v>
      </c>
      <c r="I86" s="98">
        <v>0.43546826672847438</v>
      </c>
      <c r="J86" s="98">
        <v>0.35614154941605475</v>
      </c>
      <c r="K86" s="98">
        <v>0.1584375762750552</v>
      </c>
      <c r="L86" s="98">
        <v>6.7637100005738568E-2</v>
      </c>
      <c r="M86" s="98">
        <v>8.4184482000978889E-2</v>
      </c>
      <c r="N86" s="98">
        <v>0.10660955051240011</v>
      </c>
      <c r="O86" s="98">
        <v>5.8512751422711555E-2</v>
      </c>
      <c r="P86" s="98">
        <v>5.1735059984111251E-2</v>
      </c>
      <c r="Q86" s="98">
        <v>9.5945410036345463E-2</v>
      </c>
      <c r="R86" s="98">
        <v>8.9896103083845616E-2</v>
      </c>
      <c r="S86" s="98">
        <v>0.10760148971294432</v>
      </c>
      <c r="T86" s="98">
        <v>3.6473470756384782E-2</v>
      </c>
      <c r="U86" s="98">
        <v>3.1226600548470478E-2</v>
      </c>
      <c r="V86" s="98">
        <v>4.9166314127565044E-2</v>
      </c>
      <c r="W86" s="98">
        <v>7.4769351563829689E-2</v>
      </c>
      <c r="X86" s="98">
        <v>8.3979749113821708E-2</v>
      </c>
      <c r="Y86" s="98">
        <v>0.13216393970928186</v>
      </c>
      <c r="DA86" s="63" t="s">
        <v>3331</v>
      </c>
    </row>
    <row r="87" spans="1:105" ht="12" customHeight="1" x14ac:dyDescent="0.25">
      <c r="A87" s="121" t="s">
        <v>55</v>
      </c>
      <c r="B87" s="122"/>
      <c r="C87" s="122">
        <v>5.4098376677862596E-2</v>
      </c>
      <c r="D87" s="122">
        <v>8.2042197710224529E-2</v>
      </c>
      <c r="E87" s="122">
        <v>0.11550080008887519</v>
      </c>
      <c r="F87" s="122">
        <v>0.19568436145273718</v>
      </c>
      <c r="G87" s="122">
        <v>0.31783844819767076</v>
      </c>
      <c r="H87" s="122">
        <v>0.31638996579566742</v>
      </c>
      <c r="I87" s="122">
        <v>0.83394480073027599</v>
      </c>
      <c r="J87" s="122">
        <v>1.1383536444502265</v>
      </c>
      <c r="K87" s="122">
        <v>0.6778648725592249</v>
      </c>
      <c r="L87" s="122">
        <v>0.21483617810572792</v>
      </c>
      <c r="M87" s="122">
        <v>0.37018907395316247</v>
      </c>
      <c r="N87" s="122">
        <v>0.37947759822635663</v>
      </c>
      <c r="O87" s="122">
        <v>0.2928415754287868</v>
      </c>
      <c r="P87" s="122">
        <v>0.4073500478425191</v>
      </c>
      <c r="Q87" s="122">
        <v>0.8382581347081165</v>
      </c>
      <c r="R87" s="122">
        <v>0.56105846140094695</v>
      </c>
      <c r="S87" s="122">
        <v>0.63212279213004829</v>
      </c>
      <c r="T87" s="122">
        <v>0.3507419263627472</v>
      </c>
      <c r="U87" s="122">
        <v>0.26485890371187421</v>
      </c>
      <c r="V87" s="122">
        <v>0.34497823329290922</v>
      </c>
      <c r="W87" s="122">
        <v>0.48150460207588974</v>
      </c>
      <c r="X87" s="122">
        <v>0.57891014531615637</v>
      </c>
      <c r="Y87" s="122">
        <v>0.56720338191074282</v>
      </c>
      <c r="DA87" s="130" t="s">
        <v>3332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2.9761150541157314E-4</v>
      </c>
      <c r="E88" s="98">
        <v>2.7198277909036068E-4</v>
      </c>
      <c r="F88" s="98">
        <v>8.5957460393222931E-4</v>
      </c>
      <c r="G88" s="98">
        <v>1.684806718256537E-3</v>
      </c>
      <c r="H88" s="98">
        <v>1.9590982453492282E-3</v>
      </c>
      <c r="I88" s="98">
        <v>5.2186827353885223E-3</v>
      </c>
      <c r="J88" s="98">
        <v>1.0576154554504695E-2</v>
      </c>
      <c r="K88" s="98">
        <v>3.622236251405021E-3</v>
      </c>
      <c r="L88" s="98">
        <v>3.0593471867293887E-4</v>
      </c>
      <c r="M88" s="98">
        <v>6.2662759653819421E-4</v>
      </c>
      <c r="N88" s="98">
        <v>8.8092997529227307E-4</v>
      </c>
      <c r="O88" s="98">
        <v>0</v>
      </c>
      <c r="P88" s="98">
        <v>0</v>
      </c>
      <c r="Q88" s="98">
        <v>1.7965810118839554E-3</v>
      </c>
      <c r="R88" s="98">
        <v>1.4852258310569422E-3</v>
      </c>
      <c r="S88" s="98">
        <v>2.1028277434929272E-3</v>
      </c>
      <c r="T88" s="98">
        <v>2.3263315699032735E-3</v>
      </c>
      <c r="U88" s="98">
        <v>1.7630021229863829E-3</v>
      </c>
      <c r="V88" s="98">
        <v>2.0252630449040317E-3</v>
      </c>
      <c r="W88" s="98">
        <v>1.9668976123702821E-3</v>
      </c>
      <c r="X88" s="98">
        <v>2.6628904169808906E-3</v>
      </c>
      <c r="Y88" s="98">
        <v>0</v>
      </c>
      <c r="DA88" s="63" t="s">
        <v>3333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2.0396196415138675E-4</v>
      </c>
      <c r="J89" s="98">
        <v>8.4365340156854706E-4</v>
      </c>
      <c r="K89" s="98">
        <v>2.9408969360136838E-4</v>
      </c>
      <c r="L89" s="98">
        <v>0</v>
      </c>
      <c r="M89" s="98">
        <v>0</v>
      </c>
      <c r="N89" s="98">
        <v>2.129298608039892E-4</v>
      </c>
      <c r="O89" s="98">
        <v>1.1120892241465758E-3</v>
      </c>
      <c r="P89" s="98">
        <v>4.5199081182593665E-4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6.0197469729646918E-4</v>
      </c>
      <c r="DA89" s="63" t="s">
        <v>3334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3.0698133737579534E-6</v>
      </c>
      <c r="J90" s="101">
        <v>2.4949294386034213E-4</v>
      </c>
      <c r="K90" s="101">
        <v>8.8934170443563722E-5</v>
      </c>
      <c r="L90" s="101">
        <v>0</v>
      </c>
      <c r="M90" s="101">
        <v>0</v>
      </c>
      <c r="N90" s="101">
        <v>3.5923863145896481E-5</v>
      </c>
      <c r="O90" s="101">
        <v>1.4884775907222464E-4</v>
      </c>
      <c r="P90" s="101">
        <v>2.5397496350257381E-5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7.4927698208575174E-6</v>
      </c>
      <c r="DA90" s="131" t="s">
        <v>3335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2.0089215077762879E-4</v>
      </c>
      <c r="J91" s="104">
        <v>5.9416045770820493E-4</v>
      </c>
      <c r="K91" s="104">
        <v>2.0515552315780464E-4</v>
      </c>
      <c r="L91" s="104">
        <v>0</v>
      </c>
      <c r="M91" s="104">
        <v>0</v>
      </c>
      <c r="N91" s="104">
        <v>1.7700599765809271E-4</v>
      </c>
      <c r="O91" s="104">
        <v>9.632414650743512E-4</v>
      </c>
      <c r="P91" s="104">
        <v>4.2659331547567928E-4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5.9448192747561161E-4</v>
      </c>
      <c r="DA91" s="132" t="s">
        <v>3336</v>
      </c>
    </row>
    <row r="92" spans="1:105" ht="12" customHeight="1" x14ac:dyDescent="0.25">
      <c r="A92" s="106" t="s">
        <v>124</v>
      </c>
      <c r="B92" s="101"/>
      <c r="C92" s="101">
        <v>6.035535735694866E-3</v>
      </c>
      <c r="D92" s="101">
        <v>6.0015699087949889E-3</v>
      </c>
      <c r="E92" s="101">
        <v>8.392929807447165E-3</v>
      </c>
      <c r="F92" s="101">
        <v>1.2832654012946594E-2</v>
      </c>
      <c r="G92" s="101">
        <v>2.3209340678916054E-2</v>
      </c>
      <c r="H92" s="101">
        <v>3.5583373930558382E-2</v>
      </c>
      <c r="I92" s="101">
        <v>4.1357408866721471E-2</v>
      </c>
      <c r="J92" s="101">
        <v>5.9225163006364739E-2</v>
      </c>
      <c r="K92" s="101">
        <v>4.0177407714476643E-2</v>
      </c>
      <c r="L92" s="101">
        <v>1.3683386651628403E-2</v>
      </c>
      <c r="M92" s="101">
        <v>2.2654169544875213E-2</v>
      </c>
      <c r="N92" s="101">
        <v>2.5795828833330078E-2</v>
      </c>
      <c r="O92" s="101">
        <v>8.831988831082993E-3</v>
      </c>
      <c r="P92" s="101">
        <v>2.4202943032552961E-2</v>
      </c>
      <c r="Q92" s="101">
        <v>4.9250366890048448E-2</v>
      </c>
      <c r="R92" s="101">
        <v>2.9849332977953467E-2</v>
      </c>
      <c r="S92" s="101">
        <v>2.7407108326520508E-2</v>
      </c>
      <c r="T92" s="101">
        <v>1.4572962634312327E-2</v>
      </c>
      <c r="U92" s="101">
        <v>1.4810708292624455E-2</v>
      </c>
      <c r="V92" s="101">
        <v>1.7854876515447999E-2</v>
      </c>
      <c r="W92" s="101">
        <v>2.7102488341078611E-2</v>
      </c>
      <c r="X92" s="101">
        <v>3.3161247923140465E-2</v>
      </c>
      <c r="Y92" s="101">
        <v>1.923786721702566E-2</v>
      </c>
      <c r="DA92" s="131" t="s">
        <v>3337</v>
      </c>
    </row>
    <row r="93" spans="1:105" ht="12" customHeight="1" x14ac:dyDescent="0.25">
      <c r="A93" s="107" t="s">
        <v>123</v>
      </c>
      <c r="B93" s="104"/>
      <c r="C93" s="104">
        <v>3.8474537990262046E-4</v>
      </c>
      <c r="D93" s="104">
        <v>0</v>
      </c>
      <c r="E93" s="104">
        <v>0</v>
      </c>
      <c r="F93" s="104">
        <v>0</v>
      </c>
      <c r="G93" s="104">
        <v>0</v>
      </c>
      <c r="H93" s="104">
        <v>1.6493982617785028E-3</v>
      </c>
      <c r="I93" s="104">
        <v>2.9671246272984274E-3</v>
      </c>
      <c r="J93" s="104">
        <v>3.3495554696560776E-3</v>
      </c>
      <c r="K93" s="104">
        <v>1.3947516972577872E-3</v>
      </c>
      <c r="L93" s="104">
        <v>2.6355822119612766E-4</v>
      </c>
      <c r="M93" s="104">
        <v>2.5152263098947292E-4</v>
      </c>
      <c r="N93" s="104">
        <v>2.0040625253011693E-3</v>
      </c>
      <c r="O93" s="104">
        <v>9.5066677851852795E-3</v>
      </c>
      <c r="P93" s="104">
        <v>1.0502925163418596E-2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1.5272304191766245E-3</v>
      </c>
      <c r="W93" s="104">
        <v>7.275696803356102E-3</v>
      </c>
      <c r="X93" s="104">
        <v>7.7349836221934929E-3</v>
      </c>
      <c r="Y93" s="104">
        <v>6.5362125528279262E-3</v>
      </c>
      <c r="DA93" s="132" t="s">
        <v>3338</v>
      </c>
    </row>
    <row r="94" spans="1:105" ht="12" customHeight="1" x14ac:dyDescent="0.25">
      <c r="A94" s="108" t="s">
        <v>50</v>
      </c>
      <c r="B94" s="98"/>
      <c r="C94" s="98">
        <v>1.0278352402015817E-4</v>
      </c>
      <c r="D94" s="98">
        <v>0</v>
      </c>
      <c r="E94" s="98">
        <v>0</v>
      </c>
      <c r="F94" s="98">
        <v>0</v>
      </c>
      <c r="G94" s="98">
        <v>0</v>
      </c>
      <c r="H94" s="98">
        <v>7.1800083392112584E-4</v>
      </c>
      <c r="I94" s="98">
        <v>1.0725014632550506E-3</v>
      </c>
      <c r="J94" s="98">
        <v>1.2130246069251614E-3</v>
      </c>
      <c r="K94" s="98">
        <v>5.0099950138576257E-4</v>
      </c>
      <c r="L94" s="98">
        <v>8.3510697243280871E-5</v>
      </c>
      <c r="M94" s="98">
        <v>7.7757850391634722E-5</v>
      </c>
      <c r="N94" s="98">
        <v>4.2379644122195816E-4</v>
      </c>
      <c r="O94" s="98">
        <v>1.3376231494425061E-3</v>
      </c>
      <c r="P94" s="98">
        <v>1.429411723984346E-3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8.2364099549015122E-5</v>
      </c>
      <c r="W94" s="98">
        <v>8.5467115243686271E-4</v>
      </c>
      <c r="X94" s="98">
        <v>8.2875513459010569E-4</v>
      </c>
      <c r="Y94" s="98">
        <v>4.0640684231683363E-4</v>
      </c>
      <c r="DA94" s="63" t="s">
        <v>3339</v>
      </c>
    </row>
    <row r="95" spans="1:105" ht="12" customHeight="1" x14ac:dyDescent="0.25">
      <c r="A95" s="108" t="s">
        <v>52</v>
      </c>
      <c r="B95" s="98"/>
      <c r="C95" s="98">
        <v>2.8196185588246229E-4</v>
      </c>
      <c r="D95" s="98">
        <v>0</v>
      </c>
      <c r="E95" s="98">
        <v>0</v>
      </c>
      <c r="F95" s="98">
        <v>0</v>
      </c>
      <c r="G95" s="98">
        <v>0</v>
      </c>
      <c r="H95" s="98">
        <v>9.3139742785737696E-4</v>
      </c>
      <c r="I95" s="98">
        <v>1.8946231640433768E-3</v>
      </c>
      <c r="J95" s="98">
        <v>2.136530862730916E-3</v>
      </c>
      <c r="K95" s="98">
        <v>8.9375219587202448E-4</v>
      </c>
      <c r="L95" s="98">
        <v>1.8004752395284679E-4</v>
      </c>
      <c r="M95" s="98">
        <v>1.7376478059783821E-4</v>
      </c>
      <c r="N95" s="98">
        <v>1.5802660840792114E-3</v>
      </c>
      <c r="O95" s="98">
        <v>8.169044635742773E-3</v>
      </c>
      <c r="P95" s="98">
        <v>9.0735134394342495E-3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1.4448663196276093E-3</v>
      </c>
      <c r="W95" s="98">
        <v>6.421025650919239E-3</v>
      </c>
      <c r="X95" s="98">
        <v>6.9062284876033869E-3</v>
      </c>
      <c r="Y95" s="98">
        <v>6.129805710511093E-3</v>
      </c>
      <c r="DA95" s="63" t="s">
        <v>3340</v>
      </c>
    </row>
    <row r="96" spans="1:105" ht="12" customHeight="1" x14ac:dyDescent="0.25">
      <c r="A96" s="106" t="s">
        <v>122</v>
      </c>
      <c r="B96" s="101"/>
      <c r="C96" s="101">
        <v>6.5570785520989363E-4</v>
      </c>
      <c r="D96" s="101">
        <v>0</v>
      </c>
      <c r="E96" s="101">
        <v>0</v>
      </c>
      <c r="F96" s="101">
        <v>0</v>
      </c>
      <c r="G96" s="101">
        <v>0</v>
      </c>
      <c r="H96" s="101">
        <v>4.1527699873400098E-3</v>
      </c>
      <c r="I96" s="101">
        <v>0</v>
      </c>
      <c r="J96" s="101">
        <v>0</v>
      </c>
      <c r="K96" s="101">
        <v>1.3318046977200207E-3</v>
      </c>
      <c r="L96" s="101">
        <v>0</v>
      </c>
      <c r="M96" s="101">
        <v>0</v>
      </c>
      <c r="N96" s="101">
        <v>0</v>
      </c>
      <c r="O96" s="101">
        <v>4.0601284405312708E-2</v>
      </c>
      <c r="P96" s="101">
        <v>4.0936749765405588E-2</v>
      </c>
      <c r="Q96" s="101">
        <v>0</v>
      </c>
      <c r="R96" s="101">
        <v>0</v>
      </c>
      <c r="S96" s="101">
        <v>0</v>
      </c>
      <c r="T96" s="101">
        <v>0</v>
      </c>
      <c r="U96" s="101">
        <v>8.6068042312345862E-3</v>
      </c>
      <c r="V96" s="101">
        <v>0</v>
      </c>
      <c r="W96" s="101">
        <v>0.11478028919207035</v>
      </c>
      <c r="X96" s="101">
        <v>0</v>
      </c>
      <c r="Y96" s="101">
        <v>3.0242697492247297E-2</v>
      </c>
      <c r="DA96" s="131" t="s">
        <v>3341</v>
      </c>
    </row>
    <row r="97" spans="1:105" ht="12" customHeight="1" x14ac:dyDescent="0.25">
      <c r="A97" s="107" t="s">
        <v>121</v>
      </c>
      <c r="B97" s="104"/>
      <c r="C97" s="104">
        <v>4.7022387707055219E-2</v>
      </c>
      <c r="D97" s="104">
        <v>7.574301629601797E-2</v>
      </c>
      <c r="E97" s="104">
        <v>0.10683588750233766</v>
      </c>
      <c r="F97" s="104">
        <v>0.18199213283585836</v>
      </c>
      <c r="G97" s="104">
        <v>0.29294430080049816</v>
      </c>
      <c r="H97" s="104">
        <v>0.2730453253706413</v>
      </c>
      <c r="I97" s="104">
        <v>0.78419762253671621</v>
      </c>
      <c r="J97" s="104">
        <v>1.0643591180181324</v>
      </c>
      <c r="K97" s="104">
        <v>0.63104458250476403</v>
      </c>
      <c r="L97" s="104">
        <v>0.20058329851423046</v>
      </c>
      <c r="M97" s="104">
        <v>0.34665675418075959</v>
      </c>
      <c r="N97" s="104">
        <v>0.35058384703162909</v>
      </c>
      <c r="O97" s="104">
        <v>0.23278954518305925</v>
      </c>
      <c r="P97" s="104">
        <v>0.33125543906931604</v>
      </c>
      <c r="Q97" s="104">
        <v>0.78721118680618407</v>
      </c>
      <c r="R97" s="104">
        <v>0.52972390259193658</v>
      </c>
      <c r="S97" s="104">
        <v>0.6026128560600349</v>
      </c>
      <c r="T97" s="104">
        <v>0.3338426321585316</v>
      </c>
      <c r="U97" s="104">
        <v>0.23967838906502881</v>
      </c>
      <c r="V97" s="104">
        <v>0.32357086331338059</v>
      </c>
      <c r="W97" s="104">
        <v>0.33037923012701437</v>
      </c>
      <c r="X97" s="104">
        <v>0.53535102335384155</v>
      </c>
      <c r="Y97" s="104">
        <v>0.51058462995134546</v>
      </c>
      <c r="DA97" s="132" t="s">
        <v>3342</v>
      </c>
    </row>
    <row r="98" spans="1:105" ht="12" customHeight="1" x14ac:dyDescent="0.25">
      <c r="A98" s="108" t="s">
        <v>53</v>
      </c>
      <c r="B98" s="98"/>
      <c r="C98" s="98">
        <v>1.1156586950573984E-2</v>
      </c>
      <c r="D98" s="98">
        <v>2.5131713325737281E-2</v>
      </c>
      <c r="E98" s="98">
        <v>4.2693481042284369E-2</v>
      </c>
      <c r="F98" s="98">
        <v>7.0018750312765513E-2</v>
      </c>
      <c r="G98" s="98">
        <v>0.13044746457857564</v>
      </c>
      <c r="H98" s="98">
        <v>0.11234667362270147</v>
      </c>
      <c r="I98" s="98">
        <v>0.27675758564995839</v>
      </c>
      <c r="J98" s="98">
        <v>0.36242378093007571</v>
      </c>
      <c r="K98" s="98">
        <v>0.21426668212872466</v>
      </c>
      <c r="L98" s="98">
        <v>6.150693639227417E-2</v>
      </c>
      <c r="M98" s="98">
        <v>0.10685329452822216</v>
      </c>
      <c r="N98" s="98">
        <v>8.0538074398319837E-2</v>
      </c>
      <c r="O98" s="98">
        <v>1.4906325457049589E-2</v>
      </c>
      <c r="P98" s="98">
        <v>9.2657446672718066E-3</v>
      </c>
      <c r="Q98" s="98">
        <v>5.7001229224773638E-2</v>
      </c>
      <c r="R98" s="98">
        <v>5.4425771826170671E-2</v>
      </c>
      <c r="S98" s="98">
        <v>9.8421996070684054E-2</v>
      </c>
      <c r="T98" s="98">
        <v>4.3031426460156522E-2</v>
      </c>
      <c r="U98" s="98">
        <v>2.4545004009816736E-2</v>
      </c>
      <c r="V98" s="98">
        <v>4.0731475683142435E-2</v>
      </c>
      <c r="W98" s="98">
        <v>3.1201349108751112E-2</v>
      </c>
      <c r="X98" s="98">
        <v>4.0485742808408796E-2</v>
      </c>
      <c r="Y98" s="98">
        <v>1.6103287856759685E-2</v>
      </c>
      <c r="DA98" s="63" t="s">
        <v>3343</v>
      </c>
    </row>
    <row r="99" spans="1:105" ht="12" customHeight="1" x14ac:dyDescent="0.25">
      <c r="A99" s="108" t="s">
        <v>52</v>
      </c>
      <c r="B99" s="98"/>
      <c r="C99" s="98">
        <v>3.5865800756481235E-2</v>
      </c>
      <c r="D99" s="98">
        <v>5.0611302970280693E-2</v>
      </c>
      <c r="E99" s="98">
        <v>6.41424064600533E-2</v>
      </c>
      <c r="F99" s="98">
        <v>0.11197338252309283</v>
      </c>
      <c r="G99" s="98">
        <v>0.16249683622192249</v>
      </c>
      <c r="H99" s="98">
        <v>0.16069865174793982</v>
      </c>
      <c r="I99" s="98">
        <v>0.50744003688675787</v>
      </c>
      <c r="J99" s="98">
        <v>0.70193533708805667</v>
      </c>
      <c r="K99" s="98">
        <v>0.41677790037603935</v>
      </c>
      <c r="L99" s="98">
        <v>0.13907636212195629</v>
      </c>
      <c r="M99" s="98">
        <v>0.23980345965253744</v>
      </c>
      <c r="N99" s="98">
        <v>0.27004577263330926</v>
      </c>
      <c r="O99" s="98">
        <v>0.21788321972600966</v>
      </c>
      <c r="P99" s="98">
        <v>0.32198969440204422</v>
      </c>
      <c r="Q99" s="98">
        <v>0.73020995758141038</v>
      </c>
      <c r="R99" s="98">
        <v>0.47529813076576588</v>
      </c>
      <c r="S99" s="98">
        <v>0.50419085998935087</v>
      </c>
      <c r="T99" s="98">
        <v>0.2908112056983751</v>
      </c>
      <c r="U99" s="98">
        <v>0.21513338505521207</v>
      </c>
      <c r="V99" s="98">
        <v>0.28283938763023814</v>
      </c>
      <c r="W99" s="98">
        <v>0.29917788101826326</v>
      </c>
      <c r="X99" s="98">
        <v>0.49486528054543277</v>
      </c>
      <c r="Y99" s="98">
        <v>0.49448134209458583</v>
      </c>
      <c r="DA99" s="63" t="s">
        <v>3344</v>
      </c>
    </row>
    <row r="100" spans="1:105" ht="12" customHeight="1" x14ac:dyDescent="0.25">
      <c r="A100" s="121" t="s">
        <v>54</v>
      </c>
      <c r="B100" s="122"/>
      <c r="C100" s="122">
        <v>2.7193119961282236E-2</v>
      </c>
      <c r="D100" s="122">
        <v>3.812716233731666E-2</v>
      </c>
      <c r="E100" s="122">
        <v>4.9448079886310302E-2</v>
      </c>
      <c r="F100" s="122">
        <v>8.2717768425803431E-2</v>
      </c>
      <c r="G100" s="122">
        <v>0.11594610492121703</v>
      </c>
      <c r="H100" s="122">
        <v>0.10671781081614298</v>
      </c>
      <c r="I100" s="122">
        <v>0.26391208419245338</v>
      </c>
      <c r="J100" s="122">
        <v>0.34129665596142289</v>
      </c>
      <c r="K100" s="122">
        <v>0.19786018040130943</v>
      </c>
      <c r="L100" s="122">
        <v>6.3382300816081052E-2</v>
      </c>
      <c r="M100" s="122">
        <v>0.11586367732267866</v>
      </c>
      <c r="N100" s="122">
        <v>0.11896875052781962</v>
      </c>
      <c r="O100" s="122">
        <v>0.10037794111761333</v>
      </c>
      <c r="P100" s="122">
        <v>0.15555964429819696</v>
      </c>
      <c r="Q100" s="122">
        <v>0.31557290347328892</v>
      </c>
      <c r="R100" s="122">
        <v>0.19896148146013773</v>
      </c>
      <c r="S100" s="122">
        <v>0.21743300892843037</v>
      </c>
      <c r="T100" s="122">
        <v>0.11586164318245518</v>
      </c>
      <c r="U100" s="122">
        <v>0.10378230290030574</v>
      </c>
      <c r="V100" s="122">
        <v>0.13283833437130216</v>
      </c>
      <c r="W100" s="122">
        <v>0.16855621482263186</v>
      </c>
      <c r="X100" s="122">
        <v>0.2194265891110978</v>
      </c>
      <c r="Y100" s="122">
        <v>0.21676862245996636</v>
      </c>
      <c r="DA100" s="130" t="s">
        <v>3345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3346</v>
      </c>
    </row>
    <row r="102" spans="1:105" ht="12" customHeight="1" x14ac:dyDescent="0.25">
      <c r="A102" s="97" t="s">
        <v>50</v>
      </c>
      <c r="B102" s="98"/>
      <c r="C102" s="98">
        <v>1.6787468822022575E-2</v>
      </c>
      <c r="D102" s="98">
        <v>2.4726767346139999E-2</v>
      </c>
      <c r="E102" s="98">
        <v>3.4502378884908647E-2</v>
      </c>
      <c r="F102" s="98">
        <v>5.5239053907120438E-2</v>
      </c>
      <c r="G102" s="98">
        <v>8.076604997036714E-2</v>
      </c>
      <c r="H102" s="98">
        <v>7.7970068674650811E-2</v>
      </c>
      <c r="I102" s="98">
        <v>0.19785001531568308</v>
      </c>
      <c r="J102" s="98">
        <v>0.25221800113572562</v>
      </c>
      <c r="K102" s="98">
        <v>0.12527750204181831</v>
      </c>
      <c r="L102" s="98">
        <v>4.3315893056041478E-2</v>
      </c>
      <c r="M102" s="98">
        <v>7.9650623819230562E-2</v>
      </c>
      <c r="N102" s="98">
        <v>9.1578148992331881E-2</v>
      </c>
      <c r="O102" s="98">
        <v>6.1698724355123524E-2</v>
      </c>
      <c r="P102" s="98">
        <v>7.9475132558002606E-2</v>
      </c>
      <c r="Q102" s="98">
        <v>0.20445889654291752</v>
      </c>
      <c r="R102" s="98">
        <v>0.12753693762617366</v>
      </c>
      <c r="S102" s="98">
        <v>0.1329583189534668</v>
      </c>
      <c r="T102" s="98">
        <v>7.1820437116158042E-2</v>
      </c>
      <c r="U102" s="98">
        <v>6.9506078647731326E-2</v>
      </c>
      <c r="V102" s="98">
        <v>7.79388639595604E-2</v>
      </c>
      <c r="W102" s="98">
        <v>0.10209201172361362</v>
      </c>
      <c r="X102" s="98">
        <v>0.1553637748705278</v>
      </c>
      <c r="Y102" s="98">
        <v>0.17891100464889631</v>
      </c>
      <c r="DA102" s="63" t="s">
        <v>3347</v>
      </c>
    </row>
    <row r="103" spans="1:105" ht="12" customHeight="1" x14ac:dyDescent="0.25">
      <c r="A103" s="109" t="s">
        <v>120</v>
      </c>
      <c r="B103" s="33"/>
      <c r="C103" s="33">
        <v>1.0405651139259659E-2</v>
      </c>
      <c r="D103" s="33">
        <v>1.3400394991176659E-2</v>
      </c>
      <c r="E103" s="33">
        <v>1.4945701001401654E-2</v>
      </c>
      <c r="F103" s="33">
        <v>2.747871451868299E-2</v>
      </c>
      <c r="G103" s="33">
        <v>3.5180054950849887E-2</v>
      </c>
      <c r="H103" s="33">
        <v>2.8747742141492175E-2</v>
      </c>
      <c r="I103" s="33">
        <v>6.6062068876770269E-2</v>
      </c>
      <c r="J103" s="33">
        <v>8.9078654825697254E-2</v>
      </c>
      <c r="K103" s="33">
        <v>7.2582678359491101E-2</v>
      </c>
      <c r="L103" s="33">
        <v>2.0066407760039571E-2</v>
      </c>
      <c r="M103" s="33">
        <v>3.6213053503448091E-2</v>
      </c>
      <c r="N103" s="33">
        <v>2.7390601535487738E-2</v>
      </c>
      <c r="O103" s="33">
        <v>3.8679216762489803E-2</v>
      </c>
      <c r="P103" s="33">
        <v>7.6084511740194344E-2</v>
      </c>
      <c r="Q103" s="33">
        <v>0.11111400693037141</v>
      </c>
      <c r="R103" s="33">
        <v>7.1424543833964071E-2</v>
      </c>
      <c r="S103" s="33">
        <v>8.4474689974963588E-2</v>
      </c>
      <c r="T103" s="33">
        <v>4.4041206066297134E-2</v>
      </c>
      <c r="U103" s="33">
        <v>3.4276224252574407E-2</v>
      </c>
      <c r="V103" s="33">
        <v>5.4899470411741765E-2</v>
      </c>
      <c r="W103" s="33">
        <v>6.6464203099018238E-2</v>
      </c>
      <c r="X103" s="33">
        <v>6.4062814240570018E-2</v>
      </c>
      <c r="Y103" s="33">
        <v>3.7857617811070048E-2</v>
      </c>
      <c r="DA103" s="60" t="s">
        <v>3348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3349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3350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3351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3352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3353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3354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3355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3356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3357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3358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3359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3360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3361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3362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3363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3364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3365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3366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0</v>
      </c>
      <c r="DA124" s="129" t="s">
        <v>3367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3368</v>
      </c>
    </row>
    <row r="126" spans="1:105" ht="12" customHeight="1" x14ac:dyDescent="0.25">
      <c r="A126" s="97" t="s">
        <v>198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3369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3370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3371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3372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3373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3374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3375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3376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3377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3378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3379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3380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3381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X139" s="122">
        <v>0</v>
      </c>
      <c r="Y139" s="122">
        <v>0</v>
      </c>
      <c r="DA139" s="130" t="s">
        <v>3382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3383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3384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1.0592425488758293E-2</v>
      </c>
      <c r="D143" s="117">
        <f t="shared" si="49"/>
        <v>3.3356520541601514E-2</v>
      </c>
      <c r="E143" s="117">
        <f t="shared" si="49"/>
        <v>3.7228905816447541E-2</v>
      </c>
      <c r="F143" s="117">
        <f t="shared" si="49"/>
        <v>3.6957551461018513E-2</v>
      </c>
      <c r="G143" s="117">
        <f t="shared" si="49"/>
        <v>6.6540015357396912E-2</v>
      </c>
      <c r="H143" s="117">
        <f t="shared" si="49"/>
        <v>8.5172119909230598E-2</v>
      </c>
      <c r="I143" s="117">
        <f t="shared" si="49"/>
        <v>0.22767796966556217</v>
      </c>
      <c r="J143" s="117">
        <f t="shared" si="49"/>
        <v>0.40293847558363982</v>
      </c>
      <c r="K143" s="117">
        <f t="shared" si="49"/>
        <v>0.45108378186695841</v>
      </c>
      <c r="L143" s="117">
        <f t="shared" si="49"/>
        <v>0.73424980199811063</v>
      </c>
      <c r="M143" s="117">
        <f t="shared" si="49"/>
        <v>0.70345811001784486</v>
      </c>
      <c r="N143" s="117">
        <f t="shared" si="49"/>
        <v>0.75197990142317706</v>
      </c>
      <c r="O143" s="117">
        <f t="shared" si="49"/>
        <v>0.32671512213338294</v>
      </c>
      <c r="P143" s="117">
        <f t="shared" si="49"/>
        <v>0.30238264287532035</v>
      </c>
      <c r="Q143" s="117">
        <f t="shared" si="49"/>
        <v>0.26699854798318345</v>
      </c>
      <c r="R143" s="117">
        <f t="shared" ref="R143:V143" si="50">R144+R146+R148+R157</f>
        <v>0.69172314283859515</v>
      </c>
      <c r="S143" s="117">
        <f t="shared" si="50"/>
        <v>2.1522169660314132</v>
      </c>
      <c r="T143" s="117">
        <f t="shared" si="50"/>
        <v>5.1598036979522046</v>
      </c>
      <c r="U143" s="117">
        <f t="shared" si="50"/>
        <v>3.3964305320009682</v>
      </c>
      <c r="V143" s="117">
        <f t="shared" si="50"/>
        <v>1.6914960688325562</v>
      </c>
      <c r="W143" s="117">
        <f t="shared" ref="W143:Y143" si="51">W144+W146+W148+W157</f>
        <v>0.9554382022432919</v>
      </c>
      <c r="X143" s="117">
        <f t="shared" si="51"/>
        <v>0.97480759527593708</v>
      </c>
      <c r="Y143" s="117">
        <f t="shared" si="51"/>
        <v>0.95533035091111007</v>
      </c>
      <c r="DA143" s="129" t="s">
        <v>3385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3.5371284093596088E-3</v>
      </c>
      <c r="D144" s="122">
        <f t="shared" si="52"/>
        <v>7.9767801578812594E-3</v>
      </c>
      <c r="E144" s="122">
        <f t="shared" si="52"/>
        <v>9.0236363317654882E-3</v>
      </c>
      <c r="F144" s="122">
        <f t="shared" si="52"/>
        <v>7.3310251665985489E-3</v>
      </c>
      <c r="G144" s="122">
        <f t="shared" si="52"/>
        <v>9.3499803874755125E-3</v>
      </c>
      <c r="H144" s="122">
        <f t="shared" si="52"/>
        <v>1.1496434624564927E-2</v>
      </c>
      <c r="I144" s="122">
        <f t="shared" si="52"/>
        <v>3.371724938185517E-2</v>
      </c>
      <c r="J144" s="122">
        <f t="shared" si="52"/>
        <v>4.5583173456992331E-2</v>
      </c>
      <c r="K144" s="122">
        <f t="shared" si="52"/>
        <v>4.4079238475010801E-2</v>
      </c>
      <c r="L144" s="122">
        <f t="shared" si="52"/>
        <v>8.6462796948476764E-2</v>
      </c>
      <c r="M144" s="122">
        <f t="shared" si="52"/>
        <v>8.0616891329058984E-2</v>
      </c>
      <c r="N144" s="122">
        <f t="shared" si="52"/>
        <v>8.6271446548130737E-2</v>
      </c>
      <c r="O144" s="122">
        <f t="shared" si="52"/>
        <v>3.38504189782479E-2</v>
      </c>
      <c r="P144" s="122">
        <f t="shared" si="52"/>
        <v>2.9763274743482181E-2</v>
      </c>
      <c r="Q144" s="122">
        <f t="shared" si="52"/>
        <v>2.328139538679953E-2</v>
      </c>
      <c r="R144" s="122">
        <f t="shared" si="52"/>
        <v>4.5461121808263755E-2</v>
      </c>
      <c r="S144" s="122">
        <f t="shared" si="52"/>
        <v>8.2370252107182351E-2</v>
      </c>
      <c r="T144" s="122">
        <f t="shared" si="52"/>
        <v>0.70859040647252336</v>
      </c>
      <c r="U144" s="122">
        <f t="shared" si="52"/>
        <v>0.40859453554681585</v>
      </c>
      <c r="V144" s="122">
        <f t="shared" si="52"/>
        <v>0.187519899498583</v>
      </c>
      <c r="W144" s="122">
        <f t="shared" si="52"/>
        <v>0.1000139835146225</v>
      </c>
      <c r="X144" s="122">
        <f t="shared" si="52"/>
        <v>9.5298688209852031E-2</v>
      </c>
      <c r="Y144" s="122">
        <f t="shared" si="52"/>
        <v>8.9665316606958159E-2</v>
      </c>
      <c r="DA144" s="130" t="s">
        <v>3386</v>
      </c>
    </row>
    <row r="145" spans="1:105" ht="12" customHeight="1" x14ac:dyDescent="0.25">
      <c r="A145" s="97" t="s">
        <v>53</v>
      </c>
      <c r="B145" s="98"/>
      <c r="C145" s="98">
        <v>3.5371284093596088E-3</v>
      </c>
      <c r="D145" s="98">
        <v>7.9767801578812594E-3</v>
      </c>
      <c r="E145" s="98">
        <v>9.0236363317654882E-3</v>
      </c>
      <c r="F145" s="98">
        <v>7.3310251665985489E-3</v>
      </c>
      <c r="G145" s="98">
        <v>9.3499803874755125E-3</v>
      </c>
      <c r="H145" s="98">
        <v>1.1496434624564927E-2</v>
      </c>
      <c r="I145" s="98">
        <v>3.371724938185517E-2</v>
      </c>
      <c r="J145" s="98">
        <v>4.5583173456992331E-2</v>
      </c>
      <c r="K145" s="98">
        <v>4.4079238475010801E-2</v>
      </c>
      <c r="L145" s="98">
        <v>8.6462796948476764E-2</v>
      </c>
      <c r="M145" s="98">
        <v>8.0616891329058984E-2</v>
      </c>
      <c r="N145" s="98">
        <v>8.6271446548130737E-2</v>
      </c>
      <c r="O145" s="98">
        <v>3.38504189782479E-2</v>
      </c>
      <c r="P145" s="98">
        <v>2.9763274743482181E-2</v>
      </c>
      <c r="Q145" s="98">
        <v>2.328139538679953E-2</v>
      </c>
      <c r="R145" s="98">
        <v>4.5461121808263755E-2</v>
      </c>
      <c r="S145" s="98">
        <v>8.2370252107182351E-2</v>
      </c>
      <c r="T145" s="98">
        <v>0.70859040647252336</v>
      </c>
      <c r="U145" s="98">
        <v>0.40859453554681585</v>
      </c>
      <c r="V145" s="98">
        <v>0.187519899498583</v>
      </c>
      <c r="W145" s="98">
        <v>0.1000139835146225</v>
      </c>
      <c r="X145" s="98">
        <v>9.5298688209852031E-2</v>
      </c>
      <c r="Y145" s="98">
        <v>8.9665316606958159E-2</v>
      </c>
      <c r="DA145" s="63" t="s">
        <v>3387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8.2474075980970927E-3</v>
      </c>
      <c r="E146" s="122">
        <f t="shared" si="53"/>
        <v>9.076285686527583E-3</v>
      </c>
      <c r="F146" s="122">
        <f t="shared" si="53"/>
        <v>8.528903351769309E-3</v>
      </c>
      <c r="G146" s="122">
        <f t="shared" si="53"/>
        <v>1.4575882749311108E-2</v>
      </c>
      <c r="H146" s="122">
        <f t="shared" si="53"/>
        <v>2.067692422299082E-2</v>
      </c>
      <c r="I146" s="122">
        <f t="shared" si="53"/>
        <v>5.690957131975008E-2</v>
      </c>
      <c r="J146" s="122">
        <f t="shared" si="53"/>
        <v>0.10943603561097243</v>
      </c>
      <c r="K146" s="122">
        <f t="shared" si="53"/>
        <v>0.11871825789342713</v>
      </c>
      <c r="L146" s="122">
        <f t="shared" si="53"/>
        <v>0.19458673386266326</v>
      </c>
      <c r="M146" s="122">
        <f t="shared" si="53"/>
        <v>0.16255033068718425</v>
      </c>
      <c r="N146" s="122">
        <f t="shared" si="53"/>
        <v>0.20972847454144741</v>
      </c>
      <c r="O146" s="122">
        <f t="shared" si="53"/>
        <v>8.4726464060086326E-2</v>
      </c>
      <c r="P146" s="122">
        <f t="shared" si="53"/>
        <v>7.030407383637384E-2</v>
      </c>
      <c r="Q146" s="122">
        <f t="shared" si="53"/>
        <v>6.4645521474382003E-2</v>
      </c>
      <c r="R146" s="122">
        <f t="shared" si="53"/>
        <v>0.18219401044855732</v>
      </c>
      <c r="S146" s="122">
        <f t="shared" si="53"/>
        <v>0.53660159995540679</v>
      </c>
      <c r="T146" s="122">
        <f t="shared" si="53"/>
        <v>1.2918087487960364</v>
      </c>
      <c r="U146" s="122">
        <f t="shared" si="53"/>
        <v>0.84718604783034268</v>
      </c>
      <c r="V146" s="122">
        <f t="shared" si="53"/>
        <v>0.41267836811701586</v>
      </c>
      <c r="W146" s="122">
        <f t="shared" si="53"/>
        <v>0.21971023219415256</v>
      </c>
      <c r="X146" s="122">
        <f t="shared" si="53"/>
        <v>0.2395610378151585</v>
      </c>
      <c r="Y146" s="122">
        <f t="shared" si="53"/>
        <v>0.25391156891605254</v>
      </c>
      <c r="DA146" s="130" t="s">
        <v>3388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8.2474075980970927E-3</v>
      </c>
      <c r="E147" s="98">
        <v>9.076285686527583E-3</v>
      </c>
      <c r="F147" s="98">
        <v>8.528903351769309E-3</v>
      </c>
      <c r="G147" s="98">
        <v>1.4575882749311108E-2</v>
      </c>
      <c r="H147" s="98">
        <v>2.067692422299082E-2</v>
      </c>
      <c r="I147" s="98">
        <v>5.690957131975008E-2</v>
      </c>
      <c r="J147" s="98">
        <v>0.10943603561097243</v>
      </c>
      <c r="K147" s="98">
        <v>0.11871825789342713</v>
      </c>
      <c r="L147" s="98">
        <v>0.19458673386266326</v>
      </c>
      <c r="M147" s="98">
        <v>0.16255033068718425</v>
      </c>
      <c r="N147" s="98">
        <v>0.20972847454144741</v>
      </c>
      <c r="O147" s="98">
        <v>8.4726464060086326E-2</v>
      </c>
      <c r="P147" s="98">
        <v>7.030407383637384E-2</v>
      </c>
      <c r="Q147" s="98">
        <v>6.4645521474382003E-2</v>
      </c>
      <c r="R147" s="98">
        <v>0.18219401044855732</v>
      </c>
      <c r="S147" s="98">
        <v>0.53660159995540679</v>
      </c>
      <c r="T147" s="98">
        <v>1.2918087487960364</v>
      </c>
      <c r="U147" s="98">
        <v>0.84718604783034268</v>
      </c>
      <c r="V147" s="98">
        <v>0.41267836811701586</v>
      </c>
      <c r="W147" s="98">
        <v>0.21971023219415256</v>
      </c>
      <c r="X147" s="98">
        <v>0.2395610378151585</v>
      </c>
      <c r="Y147" s="98">
        <v>0.25391156891605254</v>
      </c>
      <c r="DA147" s="63" t="s">
        <v>3389</v>
      </c>
    </row>
    <row r="148" spans="1:105" ht="12" customHeight="1" x14ac:dyDescent="0.25">
      <c r="A148" s="121" t="s">
        <v>55</v>
      </c>
      <c r="B148" s="122"/>
      <c r="C148" s="122">
        <v>4.7332593883280694E-3</v>
      </c>
      <c r="D148" s="122">
        <v>1.1679287542551934E-2</v>
      </c>
      <c r="E148" s="122">
        <v>1.3368021792319495E-2</v>
      </c>
      <c r="F148" s="122">
        <v>1.4800362004303336E-2</v>
      </c>
      <c r="G148" s="122">
        <v>3.1217702201153413E-2</v>
      </c>
      <c r="H148" s="122">
        <v>3.9584635789165899E-2</v>
      </c>
      <c r="I148" s="122">
        <v>0.10411230325108578</v>
      </c>
      <c r="J148" s="122">
        <v>0.19060107757120526</v>
      </c>
      <c r="K148" s="122">
        <v>0.22306202756747584</v>
      </c>
      <c r="L148" s="122">
        <v>0.34986850781900114</v>
      </c>
      <c r="M148" s="122">
        <v>0.35053265649322862</v>
      </c>
      <c r="N148" s="122">
        <v>0.34714483367280213</v>
      </c>
      <c r="O148" s="122">
        <v>0.15501251398919463</v>
      </c>
      <c r="P148" s="122">
        <v>0.14640087815542752</v>
      </c>
      <c r="Q148" s="122">
        <v>0.13008062227772421</v>
      </c>
      <c r="R148" s="122">
        <v>0.34253712393063585</v>
      </c>
      <c r="S148" s="122">
        <v>1.1406174728211442</v>
      </c>
      <c r="T148" s="122">
        <v>2.3739296529234579</v>
      </c>
      <c r="U148" s="122">
        <v>1.5373860257019443</v>
      </c>
      <c r="V148" s="122">
        <v>0.78758490339335752</v>
      </c>
      <c r="W148" s="122">
        <v>0.47076173007168559</v>
      </c>
      <c r="X148" s="122">
        <v>0.46395002262594964</v>
      </c>
      <c r="Y148" s="122">
        <v>0.44258975705107123</v>
      </c>
      <c r="DA148" s="130" t="s">
        <v>3390</v>
      </c>
    </row>
    <row r="149" spans="1:105" ht="12" customHeight="1" x14ac:dyDescent="0.25">
      <c r="A149" s="97" t="s">
        <v>124</v>
      </c>
      <c r="B149" s="98"/>
      <c r="C149" s="98">
        <v>7.5444196696185825E-4</v>
      </c>
      <c r="D149" s="98">
        <v>8.0020932117266525E-4</v>
      </c>
      <c r="E149" s="98">
        <v>8.3929298074471661E-4</v>
      </c>
      <c r="F149" s="98">
        <v>8.5551026752977294E-4</v>
      </c>
      <c r="G149" s="98">
        <v>2.3209340678916049E-3</v>
      </c>
      <c r="H149" s="98">
        <v>4.2138205970398092E-3</v>
      </c>
      <c r="I149" s="98">
        <v>5.2899011341155369E-3</v>
      </c>
      <c r="J149" s="98">
        <v>9.8708605010607887E-3</v>
      </c>
      <c r="K149" s="98">
        <v>1.3229146442571579E-2</v>
      </c>
      <c r="L149" s="98">
        <v>2.1704682274996778E-2</v>
      </c>
      <c r="M149" s="98">
        <v>2.1321571336353137E-2</v>
      </c>
      <c r="N149" s="98">
        <v>2.3780529705726167E-2</v>
      </c>
      <c r="O149" s="98">
        <v>4.8174484533179962E-3</v>
      </c>
      <c r="P149" s="98">
        <v>8.5881410760671791E-3</v>
      </c>
      <c r="Q149" s="98">
        <v>7.661168182896424E-3</v>
      </c>
      <c r="R149" s="98">
        <v>1.8478158510161668E-2</v>
      </c>
      <c r="S149" s="98">
        <v>4.989499208161427E-2</v>
      </c>
      <c r="T149" s="98">
        <v>9.828277125466453E-2</v>
      </c>
      <c r="U149" s="98">
        <v>8.6610446319912576E-2</v>
      </c>
      <c r="V149" s="98">
        <v>4.1181408737242957E-2</v>
      </c>
      <c r="W149" s="98">
        <v>2.6449416332859847E-2</v>
      </c>
      <c r="X149" s="98">
        <v>2.6984152721771165E-2</v>
      </c>
      <c r="Y149" s="98">
        <v>1.5094326585666286E-2</v>
      </c>
      <c r="DA149" s="63" t="s">
        <v>3391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2.7489971029641717E-4</v>
      </c>
      <c r="I150" s="98">
        <v>2.6973860248167517E-4</v>
      </c>
      <c r="J150" s="98">
        <v>5.5825924494267961E-4</v>
      </c>
      <c r="K150" s="98">
        <v>5.5790067890311478E-4</v>
      </c>
      <c r="L150" s="98">
        <v>5.2711644239225532E-4</v>
      </c>
      <c r="M150" s="98">
        <v>2.5152263098947292E-4</v>
      </c>
      <c r="N150" s="98">
        <v>1.7813889113788171E-3</v>
      </c>
      <c r="O150" s="98">
        <v>4.9796831255732405E-3</v>
      </c>
      <c r="P150" s="98">
        <v>3.7343733914377234E-3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3.6271722455444837E-3</v>
      </c>
      <c r="W150" s="98">
        <v>7.275696803356102E-3</v>
      </c>
      <c r="X150" s="98">
        <v>6.1424869940948316E-3</v>
      </c>
      <c r="Y150" s="98">
        <v>5.106416056896817E-3</v>
      </c>
      <c r="DA150" s="63" t="s">
        <v>3392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1.1966680565352098E-4</v>
      </c>
      <c r="I151" s="101">
        <v>9.7500133023186418E-5</v>
      </c>
      <c r="J151" s="101">
        <v>2.0217076782086025E-4</v>
      </c>
      <c r="K151" s="101">
        <v>2.0039980055430506E-4</v>
      </c>
      <c r="L151" s="101">
        <v>1.6702139448656174E-4</v>
      </c>
      <c r="M151" s="101">
        <v>7.7757850391634722E-5</v>
      </c>
      <c r="N151" s="101">
        <v>3.7670794775285167E-4</v>
      </c>
      <c r="O151" s="101">
        <v>7.0065974494607462E-4</v>
      </c>
      <c r="P151" s="101">
        <v>5.0823527963887879E-4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1.9561473642891095E-4</v>
      </c>
      <c r="W151" s="101">
        <v>8.5467115243686271E-4</v>
      </c>
      <c r="X151" s="101">
        <v>6.5812907746861315E-4</v>
      </c>
      <c r="Y151" s="101">
        <v>3.1750534556002633E-4</v>
      </c>
      <c r="DA151" s="131" t="s">
        <v>3393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1.5523290464289618E-4</v>
      </c>
      <c r="I152" s="104">
        <v>1.7223846945848878E-4</v>
      </c>
      <c r="J152" s="104">
        <v>3.5608847712181933E-4</v>
      </c>
      <c r="K152" s="104">
        <v>3.5750087834880972E-4</v>
      </c>
      <c r="L152" s="104">
        <v>3.6009504790569357E-4</v>
      </c>
      <c r="M152" s="104">
        <v>1.7376478059783821E-4</v>
      </c>
      <c r="N152" s="104">
        <v>1.4046809636259654E-3</v>
      </c>
      <c r="O152" s="104">
        <v>4.2790233806271659E-3</v>
      </c>
      <c r="P152" s="104">
        <v>3.2261381117988448E-3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3.4315575091155726E-3</v>
      </c>
      <c r="W152" s="104">
        <v>6.421025650919239E-3</v>
      </c>
      <c r="X152" s="104">
        <v>5.4843579166262181E-3</v>
      </c>
      <c r="Y152" s="104">
        <v>4.7889107113367911E-3</v>
      </c>
      <c r="DA152" s="132" t="s">
        <v>3394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4.1527699873400106E-4</v>
      </c>
      <c r="I153" s="101">
        <v>0</v>
      </c>
      <c r="J153" s="101">
        <v>0</v>
      </c>
      <c r="K153" s="101">
        <v>4.4393489924000678E-4</v>
      </c>
      <c r="L153" s="101">
        <v>0</v>
      </c>
      <c r="M153" s="101">
        <v>0</v>
      </c>
      <c r="N153" s="101">
        <v>0</v>
      </c>
      <c r="O153" s="101">
        <v>2.15582041090156E-2</v>
      </c>
      <c r="P153" s="101">
        <v>1.4917629151800341E-2</v>
      </c>
      <c r="Q153" s="101">
        <v>0</v>
      </c>
      <c r="R153" s="101">
        <v>0</v>
      </c>
      <c r="S153" s="101">
        <v>0</v>
      </c>
      <c r="T153" s="101">
        <v>0</v>
      </c>
      <c r="U153" s="101">
        <v>5.1003284333241986E-2</v>
      </c>
      <c r="V153" s="101">
        <v>0</v>
      </c>
      <c r="W153" s="101">
        <v>0.11256078083752757</v>
      </c>
      <c r="X153" s="101">
        <v>0</v>
      </c>
      <c r="Y153" s="101">
        <v>2.3459288708939496E-2</v>
      </c>
      <c r="DA153" s="131" t="s">
        <v>3395</v>
      </c>
    </row>
    <row r="154" spans="1:105" ht="12" customHeight="1" x14ac:dyDescent="0.25">
      <c r="A154" s="107" t="s">
        <v>121</v>
      </c>
      <c r="B154" s="104"/>
      <c r="C154" s="104">
        <v>3.978817421366211E-3</v>
      </c>
      <c r="D154" s="104">
        <v>1.0879078221379269E-2</v>
      </c>
      <c r="E154" s="104">
        <v>1.2528728811574779E-2</v>
      </c>
      <c r="F154" s="104">
        <v>1.3944851736773563E-2</v>
      </c>
      <c r="G154" s="104">
        <v>2.8896768133261808E-2</v>
      </c>
      <c r="H154" s="104">
        <v>3.4680638483095674E-2</v>
      </c>
      <c r="I154" s="104">
        <v>9.8552663514488575E-2</v>
      </c>
      <c r="J154" s="104">
        <v>0.18017195782520179</v>
      </c>
      <c r="K154" s="104">
        <v>0.20883104554676113</v>
      </c>
      <c r="L154" s="104">
        <v>0.32763670910161213</v>
      </c>
      <c r="M154" s="104">
        <v>0.32895956252588604</v>
      </c>
      <c r="N154" s="104">
        <v>0.32158291505569714</v>
      </c>
      <c r="O154" s="104">
        <v>0.12365717830128778</v>
      </c>
      <c r="P154" s="104">
        <v>0.11916073453612226</v>
      </c>
      <c r="Q154" s="104">
        <v>0.1224194540948278</v>
      </c>
      <c r="R154" s="104">
        <v>0.32405896542047419</v>
      </c>
      <c r="S154" s="104">
        <v>1.0907224807395299</v>
      </c>
      <c r="T154" s="104">
        <v>2.2756468816687936</v>
      </c>
      <c r="U154" s="104">
        <v>1.3997722950487896</v>
      </c>
      <c r="V154" s="104">
        <v>0.74277632241057012</v>
      </c>
      <c r="W154" s="104">
        <v>0.32447583609794206</v>
      </c>
      <c r="X154" s="104">
        <v>0.43082338291008365</v>
      </c>
      <c r="Y154" s="104">
        <v>0.39892972569956864</v>
      </c>
      <c r="DA154" s="132" t="s">
        <v>3396</v>
      </c>
    </row>
    <row r="155" spans="1:105" ht="12" customHeight="1" x14ac:dyDescent="0.25">
      <c r="A155" s="108" t="s">
        <v>53</v>
      </c>
      <c r="B155" s="98"/>
      <c r="C155" s="98">
        <v>9.4401889581779866E-4</v>
      </c>
      <c r="D155" s="98">
        <v>3.6097040820164648E-3</v>
      </c>
      <c r="E155" s="98">
        <v>5.0066982032529643E-3</v>
      </c>
      <c r="F155" s="98">
        <v>5.3650730759132017E-3</v>
      </c>
      <c r="G155" s="98">
        <v>1.2867668451642306E-2</v>
      </c>
      <c r="H155" s="98">
        <v>1.4269624896153551E-2</v>
      </c>
      <c r="I155" s="98">
        <v>3.4781025126565696E-2</v>
      </c>
      <c r="J155" s="98">
        <v>6.1350159985636865E-2</v>
      </c>
      <c r="K155" s="98">
        <v>7.0907090394741315E-2</v>
      </c>
      <c r="L155" s="98">
        <v>0.1004666409205411</v>
      </c>
      <c r="M155" s="98">
        <v>0.1013983215342889</v>
      </c>
      <c r="N155" s="98">
        <v>7.387581874428939E-2</v>
      </c>
      <c r="O155" s="98">
        <v>7.9181998633568659E-3</v>
      </c>
      <c r="P155" s="98">
        <v>3.333116412151131E-3</v>
      </c>
      <c r="Q155" s="98">
        <v>8.8642787112081164E-3</v>
      </c>
      <c r="R155" s="98">
        <v>3.3295003725339029E-2</v>
      </c>
      <c r="S155" s="98">
        <v>0.17814270411592084</v>
      </c>
      <c r="T155" s="98">
        <v>0.29332482434811963</v>
      </c>
      <c r="U155" s="98">
        <v>0.14334799532335465</v>
      </c>
      <c r="V155" s="98">
        <v>9.3501545239499911E-2</v>
      </c>
      <c r="W155" s="98">
        <v>3.0643826597554533E-2</v>
      </c>
      <c r="X155" s="98">
        <v>3.2580874819431879E-2</v>
      </c>
      <c r="Y155" s="98">
        <v>1.2581812750944927E-2</v>
      </c>
      <c r="DA155" s="63" t="s">
        <v>3397</v>
      </c>
    </row>
    <row r="156" spans="1:105" ht="12" customHeight="1" x14ac:dyDescent="0.25">
      <c r="A156" s="108" t="s">
        <v>52</v>
      </c>
      <c r="B156" s="98"/>
      <c r="C156" s="98">
        <v>3.0347985255484121E-3</v>
      </c>
      <c r="D156" s="98">
        <v>7.2693741393628055E-3</v>
      </c>
      <c r="E156" s="98">
        <v>7.5220306083218155E-3</v>
      </c>
      <c r="F156" s="98">
        <v>8.5797786608603609E-3</v>
      </c>
      <c r="G156" s="98">
        <v>1.6029099681619502E-2</v>
      </c>
      <c r="H156" s="98">
        <v>2.0411013586942122E-2</v>
      </c>
      <c r="I156" s="98">
        <v>6.377163838792288E-2</v>
      </c>
      <c r="J156" s="98">
        <v>0.11882179783956494</v>
      </c>
      <c r="K156" s="98">
        <v>0.1379239551520198</v>
      </c>
      <c r="L156" s="98">
        <v>0.22717006818107105</v>
      </c>
      <c r="M156" s="98">
        <v>0.22756124099159714</v>
      </c>
      <c r="N156" s="98">
        <v>0.24770709631140778</v>
      </c>
      <c r="O156" s="98">
        <v>0.11573897843793092</v>
      </c>
      <c r="P156" s="98">
        <v>0.11582761812397113</v>
      </c>
      <c r="Q156" s="98">
        <v>0.11355517538361967</v>
      </c>
      <c r="R156" s="98">
        <v>0.29076396169513513</v>
      </c>
      <c r="S156" s="98">
        <v>0.91257977662360912</v>
      </c>
      <c r="T156" s="98">
        <v>1.9823220573206741</v>
      </c>
      <c r="U156" s="98">
        <v>1.2564242997254349</v>
      </c>
      <c r="V156" s="98">
        <v>0.64927477717107018</v>
      </c>
      <c r="W156" s="98">
        <v>0.29383200950038751</v>
      </c>
      <c r="X156" s="98">
        <v>0.39824250809065176</v>
      </c>
      <c r="Y156" s="98">
        <v>0.3863479129486237</v>
      </c>
      <c r="DA156" s="63" t="s">
        <v>3398</v>
      </c>
    </row>
    <row r="157" spans="1:105" ht="12" customHeight="1" x14ac:dyDescent="0.25">
      <c r="A157" s="121" t="s">
        <v>54</v>
      </c>
      <c r="B157" s="122"/>
      <c r="C157" s="122">
        <v>2.3220376910706147E-3</v>
      </c>
      <c r="D157" s="122">
        <v>5.4530452430712334E-3</v>
      </c>
      <c r="E157" s="122">
        <v>5.7609620058349737E-3</v>
      </c>
      <c r="F157" s="122">
        <v>6.297260938347319E-3</v>
      </c>
      <c r="G157" s="122">
        <v>1.1396450019456879E-2</v>
      </c>
      <c r="H157" s="122">
        <v>1.3414125272508954E-2</v>
      </c>
      <c r="I157" s="122">
        <v>3.2938845712871145E-2</v>
      </c>
      <c r="J157" s="122">
        <v>5.7318188944469856E-2</v>
      </c>
      <c r="K157" s="122">
        <v>6.5224257931044638E-2</v>
      </c>
      <c r="L157" s="122">
        <v>0.10333176336796945</v>
      </c>
      <c r="M157" s="122">
        <v>0.10975823150837302</v>
      </c>
      <c r="N157" s="122">
        <v>0.10883514666079677</v>
      </c>
      <c r="O157" s="122">
        <v>5.312572510585413E-2</v>
      </c>
      <c r="P157" s="122">
        <v>5.5914416140036782E-2</v>
      </c>
      <c r="Q157" s="122">
        <v>4.8991008844277678E-2</v>
      </c>
      <c r="R157" s="122">
        <v>0.12153088665113818</v>
      </c>
      <c r="S157" s="122">
        <v>0.39262764114767967</v>
      </c>
      <c r="T157" s="122">
        <v>0.78547488976018709</v>
      </c>
      <c r="U157" s="122">
        <v>0.60326392292186515</v>
      </c>
      <c r="V157" s="122">
        <v>0.30371289782359995</v>
      </c>
      <c r="W157" s="122">
        <v>0.16495225646283118</v>
      </c>
      <c r="X157" s="122">
        <v>0.17599784662497683</v>
      </c>
      <c r="Y157" s="122">
        <v>0.16916370833702823</v>
      </c>
      <c r="DA157" s="130" t="s">
        <v>3399</v>
      </c>
    </row>
    <row r="158" spans="1:105" ht="12" customHeight="1" x14ac:dyDescent="0.25">
      <c r="A158" s="97" t="s">
        <v>50</v>
      </c>
      <c r="B158" s="98"/>
      <c r="C158" s="98">
        <v>1.3989557351685479E-3</v>
      </c>
      <c r="D158" s="98">
        <v>3.5632459494437559E-3</v>
      </c>
      <c r="E158" s="98">
        <v>4.0458815630511772E-3</v>
      </c>
      <c r="F158" s="98">
        <v>4.2491579928554185E-3</v>
      </c>
      <c r="G158" s="98">
        <v>7.9442016364295546E-3</v>
      </c>
      <c r="H158" s="98">
        <v>9.8206575048224321E-3</v>
      </c>
      <c r="I158" s="98">
        <v>2.4681087103274865E-2</v>
      </c>
      <c r="J158" s="98">
        <v>4.2339188951458259E-2</v>
      </c>
      <c r="K158" s="98">
        <v>4.1281578585617047E-2</v>
      </c>
      <c r="L158" s="98">
        <v>7.0650317504712831E-2</v>
      </c>
      <c r="M158" s="98">
        <v>7.5439623459833682E-2</v>
      </c>
      <c r="N158" s="98">
        <v>8.3740763218104405E-2</v>
      </c>
      <c r="O158" s="98">
        <v>3.2658961634904768E-2</v>
      </c>
      <c r="P158" s="98">
        <v>2.8607569596917789E-2</v>
      </c>
      <c r="Q158" s="98">
        <v>3.1708004372641853E-2</v>
      </c>
      <c r="R158" s="98">
        <v>7.7909593696323651E-2</v>
      </c>
      <c r="S158" s="98">
        <v>0.24013350443420048</v>
      </c>
      <c r="T158" s="98">
        <v>0.48672227789619404</v>
      </c>
      <c r="U158" s="98">
        <v>0.40380188709450676</v>
      </c>
      <c r="V158" s="98">
        <v>0.17824991057262357</v>
      </c>
      <c r="W158" s="98">
        <v>9.994956987174948E-2</v>
      </c>
      <c r="X158" s="98">
        <v>0.1246201070449774</v>
      </c>
      <c r="Y158" s="98">
        <v>0.13962367632998823</v>
      </c>
      <c r="DA158" s="63" t="s">
        <v>3400</v>
      </c>
    </row>
    <row r="159" spans="1:105" ht="12" customHeight="1" x14ac:dyDescent="0.25">
      <c r="A159" s="109" t="s">
        <v>120</v>
      </c>
      <c r="B159" s="33"/>
      <c r="C159" s="33">
        <v>9.2308195590206656E-4</v>
      </c>
      <c r="D159" s="33">
        <v>1.8897992936274775E-3</v>
      </c>
      <c r="E159" s="33">
        <v>1.7150804427837963E-3</v>
      </c>
      <c r="F159" s="33">
        <v>2.0481029454919E-3</v>
      </c>
      <c r="G159" s="33">
        <v>3.4522483830273258E-3</v>
      </c>
      <c r="H159" s="33">
        <v>3.5934677676865219E-3</v>
      </c>
      <c r="I159" s="33">
        <v>8.2577586095962836E-3</v>
      </c>
      <c r="J159" s="33">
        <v>1.4978999993011593E-2</v>
      </c>
      <c r="K159" s="33">
        <v>2.3942679345427598E-2</v>
      </c>
      <c r="L159" s="33">
        <v>3.2681445863256629E-2</v>
      </c>
      <c r="M159" s="33">
        <v>3.431860804853934E-2</v>
      </c>
      <c r="N159" s="33">
        <v>2.509438344269236E-2</v>
      </c>
      <c r="O159" s="33">
        <v>2.0466763470949362E-2</v>
      </c>
      <c r="P159" s="33">
        <v>2.730684654311899E-2</v>
      </c>
      <c r="Q159" s="33">
        <v>1.7283004471635825E-2</v>
      </c>
      <c r="R159" s="33">
        <v>4.3621292954814525E-2</v>
      </c>
      <c r="S159" s="33">
        <v>0.15249413671347922</v>
      </c>
      <c r="T159" s="33">
        <v>0.2987526118639931</v>
      </c>
      <c r="U159" s="33">
        <v>0.19946203582735836</v>
      </c>
      <c r="V159" s="33">
        <v>0.12546298725097638</v>
      </c>
      <c r="W159" s="33">
        <v>6.5002686591081701E-2</v>
      </c>
      <c r="X159" s="33">
        <v>5.1377739579999429E-2</v>
      </c>
      <c r="Y159" s="33">
        <v>2.9540032007040005E-2</v>
      </c>
      <c r="DA159" s="60" t="s">
        <v>3401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0.65668608638524339</v>
      </c>
      <c r="D161" s="117">
        <f t="shared" si="54"/>
        <v>1.3192831358108232</v>
      </c>
      <c r="E161" s="117">
        <f t="shared" si="54"/>
        <v>1.2941443236224042</v>
      </c>
      <c r="F161" s="117">
        <f t="shared" si="54"/>
        <v>1.3590606688625253</v>
      </c>
      <c r="G161" s="117">
        <f t="shared" si="54"/>
        <v>1.4077620206580559</v>
      </c>
      <c r="H161" s="117">
        <f t="shared" si="54"/>
        <v>1.0652198281465322</v>
      </c>
      <c r="I161" s="117">
        <f t="shared" si="54"/>
        <v>0.48520842265361969</v>
      </c>
      <c r="J161" s="117">
        <f t="shared" si="54"/>
        <v>0.56352486256022594</v>
      </c>
      <c r="K161" s="117">
        <f t="shared" si="54"/>
        <v>0.76313607831832819</v>
      </c>
      <c r="L161" s="117">
        <f t="shared" si="54"/>
        <v>0</v>
      </c>
      <c r="M161" s="117">
        <f t="shared" si="54"/>
        <v>0.42349742686728181</v>
      </c>
      <c r="N161" s="117">
        <f t="shared" si="54"/>
        <v>0.25344978433796322</v>
      </c>
      <c r="O161" s="117">
        <f t="shared" si="54"/>
        <v>0.37877807649540352</v>
      </c>
      <c r="P161" s="117">
        <f t="shared" si="54"/>
        <v>1.033256306213584</v>
      </c>
      <c r="Q161" s="117">
        <f t="shared" si="54"/>
        <v>1.4224979774475925</v>
      </c>
      <c r="R161" s="117">
        <f t="shared" ref="R161:V161" si="55">R162+R164+R166+R175</f>
        <v>1.0688203223761568</v>
      </c>
      <c r="S161" s="117">
        <f t="shared" si="55"/>
        <v>1.1344650288938978</v>
      </c>
      <c r="T161" s="117">
        <f t="shared" si="55"/>
        <v>1.1818374953204789</v>
      </c>
      <c r="U161" s="117">
        <f t="shared" si="55"/>
        <v>2.4064080761921254</v>
      </c>
      <c r="V161" s="117">
        <f t="shared" si="55"/>
        <v>2.037322034617461</v>
      </c>
      <c r="W161" s="117">
        <f t="shared" ref="W161:Y161" si="56">W162+W164+W166+W175</f>
        <v>0.94288120382647422</v>
      </c>
      <c r="X161" s="117">
        <f t="shared" si="56"/>
        <v>0.3678139025895435</v>
      </c>
      <c r="Y161" s="117">
        <f t="shared" si="56"/>
        <v>0</v>
      </c>
      <c r="DA161" s="129" t="s">
        <v>3402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0.41128869134584667</v>
      </c>
      <c r="D162" s="122">
        <f t="shared" si="57"/>
        <v>0.70782115441486493</v>
      </c>
      <c r="E162" s="122">
        <f t="shared" si="57"/>
        <v>0.66229060349783653</v>
      </c>
      <c r="F162" s="122">
        <f t="shared" si="57"/>
        <v>0.66479125282913321</v>
      </c>
      <c r="G162" s="122">
        <f t="shared" si="57"/>
        <v>0.60493863691171978</v>
      </c>
      <c r="H162" s="122">
        <f t="shared" si="57"/>
        <v>0.45931830019897191</v>
      </c>
      <c r="I162" s="122">
        <f t="shared" si="57"/>
        <v>0.22052272492769875</v>
      </c>
      <c r="J162" s="122">
        <f t="shared" si="57"/>
        <v>0.23043868913555668</v>
      </c>
      <c r="K162" s="122">
        <f t="shared" si="57"/>
        <v>0.29756483977310938</v>
      </c>
      <c r="L162" s="122">
        <f t="shared" si="57"/>
        <v>0</v>
      </c>
      <c r="M162" s="122">
        <f t="shared" si="57"/>
        <v>0.15868474369475347</v>
      </c>
      <c r="N162" s="122">
        <f t="shared" si="57"/>
        <v>5.576687948328922E-2</v>
      </c>
      <c r="O162" s="122">
        <f t="shared" si="57"/>
        <v>4.7198900409691491E-2</v>
      </c>
      <c r="P162" s="122">
        <f t="shared" si="57"/>
        <v>0.2523634410943838</v>
      </c>
      <c r="Q162" s="122">
        <f t="shared" si="57"/>
        <v>0.54905201536958559</v>
      </c>
      <c r="R162" s="122">
        <f t="shared" si="57"/>
        <v>0.38897898624706406</v>
      </c>
      <c r="S162" s="122">
        <f t="shared" si="57"/>
        <v>0.43285499133626543</v>
      </c>
      <c r="T162" s="122">
        <f t="shared" si="57"/>
        <v>0.41097041641383397</v>
      </c>
      <c r="U162" s="122">
        <f t="shared" si="57"/>
        <v>0.90549312617120348</v>
      </c>
      <c r="V162" s="122">
        <f t="shared" si="57"/>
        <v>0.76519785168455079</v>
      </c>
      <c r="W162" s="122">
        <f t="shared" si="57"/>
        <v>0.3214379475642109</v>
      </c>
      <c r="X162" s="122">
        <f t="shared" si="57"/>
        <v>0.14103494462581168</v>
      </c>
      <c r="Y162" s="122">
        <f t="shared" si="57"/>
        <v>0</v>
      </c>
      <c r="DA162" s="130" t="s">
        <v>3403</v>
      </c>
    </row>
    <row r="163" spans="1:105" ht="12" customHeight="1" x14ac:dyDescent="0.25">
      <c r="A163" s="97" t="s">
        <v>53</v>
      </c>
      <c r="B163" s="33"/>
      <c r="C163" s="33">
        <v>0.41128869134584667</v>
      </c>
      <c r="D163" s="33">
        <v>0.70782115441486493</v>
      </c>
      <c r="E163" s="33">
        <v>0.66229060349783653</v>
      </c>
      <c r="F163" s="33">
        <v>0.66479125282913321</v>
      </c>
      <c r="G163" s="33">
        <v>0.60493863691171978</v>
      </c>
      <c r="H163" s="33">
        <v>0.45931830019897191</v>
      </c>
      <c r="I163" s="33">
        <v>0.22052272492769875</v>
      </c>
      <c r="J163" s="33">
        <v>0.23043868913555668</v>
      </c>
      <c r="K163" s="33">
        <v>0.29756483977310938</v>
      </c>
      <c r="L163" s="33">
        <v>0</v>
      </c>
      <c r="M163" s="33">
        <v>0.15868474369475347</v>
      </c>
      <c r="N163" s="33">
        <v>5.576687948328922E-2</v>
      </c>
      <c r="O163" s="33">
        <v>4.7198900409691491E-2</v>
      </c>
      <c r="P163" s="33">
        <v>0.2523634410943838</v>
      </c>
      <c r="Q163" s="33">
        <v>0.54905201536958559</v>
      </c>
      <c r="R163" s="33">
        <v>0.38897898624706406</v>
      </c>
      <c r="S163" s="33">
        <v>0.43285499133626543</v>
      </c>
      <c r="T163" s="33">
        <v>0.41097041641383397</v>
      </c>
      <c r="U163" s="33">
        <v>0.90549312617120348</v>
      </c>
      <c r="V163" s="33">
        <v>0.76519785168455079</v>
      </c>
      <c r="W163" s="33">
        <v>0.3214379475642109</v>
      </c>
      <c r="X163" s="33">
        <v>0.14103494462581168</v>
      </c>
      <c r="Y163" s="33">
        <v>0</v>
      </c>
      <c r="DA163" s="60" t="s">
        <v>3404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0.19355086341917213</v>
      </c>
      <c r="E164" s="122">
        <f t="shared" si="58"/>
        <v>0.20094896509972066</v>
      </c>
      <c r="F164" s="122">
        <f t="shared" si="58"/>
        <v>0.19197260425677359</v>
      </c>
      <c r="G164" s="122">
        <f t="shared" si="58"/>
        <v>0.20188876194001967</v>
      </c>
      <c r="H164" s="122">
        <f t="shared" si="58"/>
        <v>0.16969337810592466</v>
      </c>
      <c r="I164" s="122">
        <f t="shared" si="58"/>
        <v>7.7661127712587139E-2</v>
      </c>
      <c r="J164" s="122">
        <f t="shared" si="58"/>
        <v>0.10121251848413636</v>
      </c>
      <c r="K164" s="122">
        <f t="shared" si="58"/>
        <v>0.13425422744491264</v>
      </c>
      <c r="L164" s="122">
        <f t="shared" si="58"/>
        <v>0</v>
      </c>
      <c r="M164" s="122">
        <f t="shared" si="58"/>
        <v>6.9080795524332675E-2</v>
      </c>
      <c r="N164" s="122">
        <f t="shared" si="58"/>
        <v>6.2249505619791611E-2</v>
      </c>
      <c r="O164" s="122">
        <f t="shared" si="58"/>
        <v>9.5960912333246939E-2</v>
      </c>
      <c r="P164" s="122">
        <f t="shared" si="58"/>
        <v>0.20137946573469792</v>
      </c>
      <c r="Q164" s="122">
        <f t="shared" si="58"/>
        <v>0.23168054768904311</v>
      </c>
      <c r="R164" s="122">
        <f t="shared" si="58"/>
        <v>0.19168685593959955</v>
      </c>
      <c r="S164" s="122">
        <f t="shared" si="58"/>
        <v>0.18189518160519833</v>
      </c>
      <c r="T164" s="122">
        <f t="shared" si="58"/>
        <v>0.19688475497114288</v>
      </c>
      <c r="U164" s="122">
        <f t="shared" si="58"/>
        <v>0.41982429626276974</v>
      </c>
      <c r="V164" s="122">
        <f t="shared" si="58"/>
        <v>0.3490580681232453</v>
      </c>
      <c r="W164" s="122">
        <f t="shared" si="58"/>
        <v>0.15961012383611084</v>
      </c>
      <c r="X164" s="122">
        <f t="shared" si="58"/>
        <v>6.1784338928720164E-2</v>
      </c>
      <c r="Y164" s="122">
        <f t="shared" si="58"/>
        <v>0</v>
      </c>
      <c r="DA164" s="130" t="s">
        <v>3405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0.19355086341917213</v>
      </c>
      <c r="E165" s="98">
        <v>0.20094896509972066</v>
      </c>
      <c r="F165" s="98">
        <v>0.19197260425677359</v>
      </c>
      <c r="G165" s="98">
        <v>0.20188876194001967</v>
      </c>
      <c r="H165" s="98">
        <v>0.16969337810592466</v>
      </c>
      <c r="I165" s="98">
        <v>7.7661127712587139E-2</v>
      </c>
      <c r="J165" s="98">
        <v>0.10121251848413636</v>
      </c>
      <c r="K165" s="98">
        <v>0.13425422744491264</v>
      </c>
      <c r="L165" s="98">
        <v>0</v>
      </c>
      <c r="M165" s="98">
        <v>6.9080795524332675E-2</v>
      </c>
      <c r="N165" s="98">
        <v>6.2249505619791611E-2</v>
      </c>
      <c r="O165" s="98">
        <v>9.5960912333246939E-2</v>
      </c>
      <c r="P165" s="98">
        <v>0.20137946573469792</v>
      </c>
      <c r="Q165" s="98">
        <v>0.23168054768904311</v>
      </c>
      <c r="R165" s="98">
        <v>0.19168685593959955</v>
      </c>
      <c r="S165" s="98">
        <v>0.18189518160519833</v>
      </c>
      <c r="T165" s="98">
        <v>0.19688475497114288</v>
      </c>
      <c r="U165" s="98">
        <v>0.41982429626276974</v>
      </c>
      <c r="V165" s="98">
        <v>0.3490580681232453</v>
      </c>
      <c r="W165" s="98">
        <v>0.15961012383611084</v>
      </c>
      <c r="X165" s="98">
        <v>6.1784338928720164E-2</v>
      </c>
      <c r="Y165" s="98">
        <v>0</v>
      </c>
      <c r="DA165" s="63" t="s">
        <v>3406</v>
      </c>
    </row>
    <row r="166" spans="1:105" ht="12" customHeight="1" x14ac:dyDescent="0.25">
      <c r="A166" s="121" t="s">
        <v>55</v>
      </c>
      <c r="B166" s="122"/>
      <c r="C166" s="122">
        <v>0.16341128267521929</v>
      </c>
      <c r="D166" s="122">
        <v>0.28518756969268744</v>
      </c>
      <c r="E166" s="122">
        <v>0.30158990624966264</v>
      </c>
      <c r="F166" s="122">
        <v>0.35300319881575265</v>
      </c>
      <c r="G166" s="122">
        <v>0.44022912639045181</v>
      </c>
      <c r="H166" s="122">
        <v>0.3261510674994591</v>
      </c>
      <c r="I166" s="122">
        <v>0.1420661801698018</v>
      </c>
      <c r="J166" s="122">
        <v>0.17827534627106437</v>
      </c>
      <c r="K166" s="122">
        <v>0.2563465579465376</v>
      </c>
      <c r="L166" s="122">
        <v>0</v>
      </c>
      <c r="M166" s="122">
        <v>0.14908395096946522</v>
      </c>
      <c r="N166" s="122">
        <v>0.10312284542738201</v>
      </c>
      <c r="O166" s="122">
        <v>0.17545506671395339</v>
      </c>
      <c r="P166" s="122">
        <v>0.41937247987335063</v>
      </c>
      <c r="Q166" s="122">
        <v>0.46614790162905145</v>
      </c>
      <c r="R166" s="122">
        <v>0.3602814214257607</v>
      </c>
      <c r="S166" s="122">
        <v>0.38662535960644301</v>
      </c>
      <c r="T166" s="122">
        <v>0.43130133991094405</v>
      </c>
      <c r="U166" s="122">
        <v>0.77643889124763255</v>
      </c>
      <c r="V166" s="122">
        <v>0.66617238851517235</v>
      </c>
      <c r="W166" s="122">
        <v>0.34201385797668982</v>
      </c>
      <c r="X166" s="122">
        <v>0.11960654960576557</v>
      </c>
      <c r="Y166" s="122">
        <v>0</v>
      </c>
      <c r="DA166" s="130" t="s">
        <v>3407</v>
      </c>
    </row>
    <row r="167" spans="1:105" ht="12" customHeight="1" x14ac:dyDescent="0.25">
      <c r="A167" s="97" t="s">
        <v>124</v>
      </c>
      <c r="B167" s="98"/>
      <c r="C167" s="98">
        <v>1.8861049174046452E-2</v>
      </c>
      <c r="D167" s="98">
        <v>2.0805442350489298E-2</v>
      </c>
      <c r="E167" s="98">
        <v>2.1401971008990273E-2</v>
      </c>
      <c r="F167" s="98">
        <v>2.3526532357068752E-2</v>
      </c>
      <c r="G167" s="98">
        <v>3.2493076950482473E-2</v>
      </c>
      <c r="H167" s="98">
        <v>3.6519778507678347E-2</v>
      </c>
      <c r="I167" s="98">
        <v>7.2135015465211857E-3</v>
      </c>
      <c r="J167" s="98">
        <v>9.3773174760077484E-3</v>
      </c>
      <c r="K167" s="98">
        <v>1.518901998961922E-2</v>
      </c>
      <c r="L167" s="98">
        <v>0</v>
      </c>
      <c r="M167" s="98">
        <v>9.3281874596544984E-3</v>
      </c>
      <c r="N167" s="98">
        <v>7.255076859374085E-3</v>
      </c>
      <c r="O167" s="98">
        <v>5.2189024910944959E-3</v>
      </c>
      <c r="P167" s="98">
        <v>2.498368313037725E-2</v>
      </c>
      <c r="Q167" s="98">
        <v>2.7361314938915804E-2</v>
      </c>
      <c r="R167" s="98">
        <v>1.9188856914398658E-2</v>
      </c>
      <c r="S167" s="98">
        <v>1.686591281632031E-2</v>
      </c>
      <c r="T167" s="98">
        <v>1.7962023712059384E-2</v>
      </c>
      <c r="U167" s="98">
        <v>4.3788181039063609E-2</v>
      </c>
      <c r="V167" s="98">
        <v>3.4845807393051736E-2</v>
      </c>
      <c r="W167" s="98">
        <v>1.9265624242453469E-2</v>
      </c>
      <c r="X167" s="98">
        <v>6.8273157488818606E-3</v>
      </c>
      <c r="Y167" s="98">
        <v>0</v>
      </c>
      <c r="DA167" s="63" t="s">
        <v>3408</v>
      </c>
    </row>
    <row r="168" spans="1:105" ht="12" customHeight="1" x14ac:dyDescent="0.25">
      <c r="A168" s="97" t="s">
        <v>123</v>
      </c>
      <c r="B168" s="98"/>
      <c r="C168" s="98">
        <v>1.1542361397078615E-3</v>
      </c>
      <c r="D168" s="98">
        <v>0</v>
      </c>
      <c r="E168" s="98">
        <v>0</v>
      </c>
      <c r="F168" s="98">
        <v>0</v>
      </c>
      <c r="G168" s="98">
        <v>0</v>
      </c>
      <c r="H168" s="98">
        <v>1.9242979720749199E-3</v>
      </c>
      <c r="I168" s="98">
        <v>5.3947720496335034E-4</v>
      </c>
      <c r="J168" s="98">
        <v>5.5825924494267961E-4</v>
      </c>
      <c r="K168" s="98">
        <v>5.5790067890311478E-4</v>
      </c>
      <c r="L168" s="98">
        <v>0</v>
      </c>
      <c r="M168" s="98">
        <v>0</v>
      </c>
      <c r="N168" s="98">
        <v>4.4534722784470428E-4</v>
      </c>
      <c r="O168" s="98">
        <v>5.6587308245150455E-3</v>
      </c>
      <c r="P168" s="98">
        <v>1.0736323500383454E-2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3.054460838353249E-3</v>
      </c>
      <c r="W168" s="98">
        <v>5.2294070774121983E-3</v>
      </c>
      <c r="X168" s="98">
        <v>1.5924966280986602E-3</v>
      </c>
      <c r="Y168" s="98">
        <v>0</v>
      </c>
      <c r="DA168" s="63" t="s">
        <v>3409</v>
      </c>
    </row>
    <row r="169" spans="1:105" ht="12" customHeight="1" x14ac:dyDescent="0.25">
      <c r="A169" s="100" t="s">
        <v>50</v>
      </c>
      <c r="B169" s="101"/>
      <c r="C169" s="101">
        <v>3.0835057206047455E-4</v>
      </c>
      <c r="D169" s="101">
        <v>0</v>
      </c>
      <c r="E169" s="101">
        <v>0</v>
      </c>
      <c r="F169" s="101">
        <v>0</v>
      </c>
      <c r="G169" s="101">
        <v>0</v>
      </c>
      <c r="H169" s="101">
        <v>8.3766763957464688E-4</v>
      </c>
      <c r="I169" s="101">
        <v>1.9500026604637284E-4</v>
      </c>
      <c r="J169" s="101">
        <v>2.0217076782086025E-4</v>
      </c>
      <c r="K169" s="101">
        <v>2.0039980055430506E-4</v>
      </c>
      <c r="L169" s="101">
        <v>0</v>
      </c>
      <c r="M169" s="101">
        <v>0</v>
      </c>
      <c r="N169" s="101">
        <v>9.4176986938212918E-5</v>
      </c>
      <c r="O169" s="101">
        <v>7.9620425562053928E-4</v>
      </c>
      <c r="P169" s="101">
        <v>1.4611764289617758E-3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1.6472819909803024E-4</v>
      </c>
      <c r="W169" s="101">
        <v>6.142948908139952E-4</v>
      </c>
      <c r="X169" s="101">
        <v>1.7062605712149233E-4</v>
      </c>
      <c r="Y169" s="101">
        <v>0</v>
      </c>
      <c r="DA169" s="131" t="s">
        <v>3410</v>
      </c>
    </row>
    <row r="170" spans="1:105" ht="12" customHeight="1" x14ac:dyDescent="0.25">
      <c r="A170" s="103" t="s">
        <v>52</v>
      </c>
      <c r="B170" s="104"/>
      <c r="C170" s="104">
        <v>8.4588556764738688E-4</v>
      </c>
      <c r="D170" s="104">
        <v>0</v>
      </c>
      <c r="E170" s="104">
        <v>0</v>
      </c>
      <c r="F170" s="104">
        <v>0</v>
      </c>
      <c r="G170" s="104">
        <v>0</v>
      </c>
      <c r="H170" s="104">
        <v>1.0866303325002729E-3</v>
      </c>
      <c r="I170" s="104">
        <v>3.4447693891697756E-4</v>
      </c>
      <c r="J170" s="104">
        <v>3.5608847712181933E-4</v>
      </c>
      <c r="K170" s="104">
        <v>3.5750087834880972E-4</v>
      </c>
      <c r="L170" s="104">
        <v>0</v>
      </c>
      <c r="M170" s="104">
        <v>0</v>
      </c>
      <c r="N170" s="104">
        <v>3.5117024090649136E-4</v>
      </c>
      <c r="O170" s="104">
        <v>4.862526568894506E-3</v>
      </c>
      <c r="P170" s="104">
        <v>9.2751470714216785E-3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2.8897326392552185E-3</v>
      </c>
      <c r="W170" s="104">
        <v>4.6151121865982032E-3</v>
      </c>
      <c r="X170" s="104">
        <v>1.4218705709771679E-3</v>
      </c>
      <c r="Y170" s="104">
        <v>0</v>
      </c>
      <c r="DA170" s="132" t="s">
        <v>3411</v>
      </c>
    </row>
    <row r="171" spans="1:105" ht="12" customHeight="1" x14ac:dyDescent="0.25">
      <c r="A171" s="106" t="s">
        <v>122</v>
      </c>
      <c r="B171" s="101"/>
      <c r="C171" s="101">
        <v>1.9671235656296806E-3</v>
      </c>
      <c r="D171" s="101">
        <v>0</v>
      </c>
      <c r="E171" s="101">
        <v>0</v>
      </c>
      <c r="F171" s="101">
        <v>0</v>
      </c>
      <c r="G171" s="101">
        <v>0</v>
      </c>
      <c r="H171" s="101">
        <v>4.5680469860740116E-3</v>
      </c>
      <c r="I171" s="101">
        <v>0</v>
      </c>
      <c r="J171" s="101">
        <v>0</v>
      </c>
      <c r="K171" s="101">
        <v>4.4393489924000678E-4</v>
      </c>
      <c r="L171" s="101">
        <v>0</v>
      </c>
      <c r="M171" s="101">
        <v>0</v>
      </c>
      <c r="N171" s="101">
        <v>0</v>
      </c>
      <c r="O171" s="101">
        <v>2.4432631323551012E-2</v>
      </c>
      <c r="P171" s="101">
        <v>4.2324436198131199E-2</v>
      </c>
      <c r="Q171" s="101">
        <v>0</v>
      </c>
      <c r="R171" s="101">
        <v>0</v>
      </c>
      <c r="S171" s="101">
        <v>0</v>
      </c>
      <c r="T171" s="101">
        <v>0</v>
      </c>
      <c r="U171" s="101">
        <v>2.5820412693703759E-2</v>
      </c>
      <c r="V171" s="101">
        <v>0</v>
      </c>
      <c r="W171" s="101">
        <v>8.1804736496005948E-2</v>
      </c>
      <c r="X171" s="101">
        <v>0</v>
      </c>
      <c r="Y171" s="101">
        <v>0</v>
      </c>
      <c r="DA171" s="131" t="s">
        <v>3412</v>
      </c>
    </row>
    <row r="172" spans="1:105" ht="12" customHeight="1" x14ac:dyDescent="0.25">
      <c r="A172" s="107" t="s">
        <v>121</v>
      </c>
      <c r="B172" s="104"/>
      <c r="C172" s="104">
        <v>0.1414288737958353</v>
      </c>
      <c r="D172" s="104">
        <v>0.26438212734219813</v>
      </c>
      <c r="E172" s="104">
        <v>0.28018793524067237</v>
      </c>
      <c r="F172" s="104">
        <v>0.3294766664586839</v>
      </c>
      <c r="G172" s="104">
        <v>0.40773604943996933</v>
      </c>
      <c r="H172" s="104">
        <v>0.28313894403363182</v>
      </c>
      <c r="I172" s="104">
        <v>0.13431320141831726</v>
      </c>
      <c r="J172" s="104">
        <v>0.16833976955011393</v>
      </c>
      <c r="K172" s="104">
        <v>0.24015570237877529</v>
      </c>
      <c r="L172" s="104">
        <v>0</v>
      </c>
      <c r="M172" s="104">
        <v>0.13975576350981073</v>
      </c>
      <c r="N172" s="104">
        <v>9.5422421340163224E-2</v>
      </c>
      <c r="O172" s="104">
        <v>0.14014480207479282</v>
      </c>
      <c r="P172" s="104">
        <v>0.34132803704445874</v>
      </c>
      <c r="Q172" s="104">
        <v>0.43878658669013565</v>
      </c>
      <c r="R172" s="104">
        <v>0.34109256451136205</v>
      </c>
      <c r="S172" s="104">
        <v>0.36975944679012268</v>
      </c>
      <c r="T172" s="104">
        <v>0.41333931619888464</v>
      </c>
      <c r="U172" s="104">
        <v>0.70683029751486515</v>
      </c>
      <c r="V172" s="104">
        <v>0.62827212028376733</v>
      </c>
      <c r="W172" s="104">
        <v>0.23571409016081823</v>
      </c>
      <c r="X172" s="104">
        <v>0.11118673722878505</v>
      </c>
      <c r="Y172" s="104">
        <v>0</v>
      </c>
      <c r="DA172" s="132" t="s">
        <v>3413</v>
      </c>
    </row>
    <row r="173" spans="1:105" ht="12" customHeight="1" x14ac:dyDescent="0.25">
      <c r="A173" s="108" t="s">
        <v>53</v>
      </c>
      <c r="B173" s="98"/>
      <c r="C173" s="98">
        <v>3.3555580751341754E-2</v>
      </c>
      <c r="D173" s="98">
        <v>8.7722619955418996E-2</v>
      </c>
      <c r="E173" s="98">
        <v>0.11196797800002085</v>
      </c>
      <c r="F173" s="98">
        <v>0.12676121809869501</v>
      </c>
      <c r="G173" s="98">
        <v>0.18156398237271434</v>
      </c>
      <c r="H173" s="98">
        <v>0.11649977340591033</v>
      </c>
      <c r="I173" s="98">
        <v>4.7401568529633814E-2</v>
      </c>
      <c r="J173" s="98">
        <v>5.7321194255236838E-2</v>
      </c>
      <c r="K173" s="98">
        <v>8.1543153953952507E-2</v>
      </c>
      <c r="L173" s="98">
        <v>0</v>
      </c>
      <c r="M173" s="98">
        <v>4.3078242613855323E-2</v>
      </c>
      <c r="N173" s="98">
        <v>2.1920970216487323E-2</v>
      </c>
      <c r="O173" s="98">
        <v>8.973959845137781E-3</v>
      </c>
      <c r="P173" s="98">
        <v>9.5474913496386461E-3</v>
      </c>
      <c r="Q173" s="98">
        <v>3.1772128277489001E-2</v>
      </c>
      <c r="R173" s="98">
        <v>3.5045098015898696E-2</v>
      </c>
      <c r="S173" s="98">
        <v>6.0391115876642039E-2</v>
      </c>
      <c r="T173" s="98">
        <v>5.3278337380401983E-2</v>
      </c>
      <c r="U173" s="98">
        <v>7.2385134740100443E-2</v>
      </c>
      <c r="V173" s="98">
        <v>7.9087623427175166E-2</v>
      </c>
      <c r="W173" s="98">
        <v>2.2261077411348903E-2</v>
      </c>
      <c r="X173" s="98">
        <v>8.4084599651086493E-3</v>
      </c>
      <c r="Y173" s="98">
        <v>0</v>
      </c>
      <c r="DA173" s="63" t="s">
        <v>3414</v>
      </c>
    </row>
    <row r="174" spans="1:105" ht="12" customHeight="1" x14ac:dyDescent="0.25">
      <c r="A174" s="115" t="s">
        <v>52</v>
      </c>
      <c r="B174" s="33"/>
      <c r="C174" s="33">
        <v>0.10787329304449354</v>
      </c>
      <c r="D174" s="33">
        <v>0.17665950738677913</v>
      </c>
      <c r="E174" s="33">
        <v>0.1682199572406515</v>
      </c>
      <c r="F174" s="33">
        <v>0.20271544835998892</v>
      </c>
      <c r="G174" s="33">
        <v>0.22617206706725501</v>
      </c>
      <c r="H174" s="33">
        <v>0.16663917062772149</v>
      </c>
      <c r="I174" s="33">
        <v>8.6911632888683463E-2</v>
      </c>
      <c r="J174" s="33">
        <v>0.11101857529487708</v>
      </c>
      <c r="K174" s="33">
        <v>0.15861254842482278</v>
      </c>
      <c r="L174" s="33">
        <v>0</v>
      </c>
      <c r="M174" s="33">
        <v>9.667752089595541E-2</v>
      </c>
      <c r="N174" s="33">
        <v>7.3501451123675898E-2</v>
      </c>
      <c r="O174" s="33">
        <v>0.13117084222965505</v>
      </c>
      <c r="P174" s="33">
        <v>0.33178054569482007</v>
      </c>
      <c r="Q174" s="33">
        <v>0.40701445841264666</v>
      </c>
      <c r="R174" s="33">
        <v>0.30604746649546338</v>
      </c>
      <c r="S174" s="33">
        <v>0.30936833091348065</v>
      </c>
      <c r="T174" s="33">
        <v>0.36006097881848265</v>
      </c>
      <c r="U174" s="33">
        <v>0.6344451627747647</v>
      </c>
      <c r="V174" s="33">
        <v>0.54918449685659221</v>
      </c>
      <c r="W174" s="33">
        <v>0.21345301274946935</v>
      </c>
      <c r="X174" s="33">
        <v>0.1027782772636764</v>
      </c>
      <c r="Y174" s="33">
        <v>0</v>
      </c>
      <c r="DA174" s="60" t="s">
        <v>3415</v>
      </c>
    </row>
    <row r="175" spans="1:105" ht="12" customHeight="1" x14ac:dyDescent="0.25">
      <c r="A175" s="121" t="s">
        <v>54</v>
      </c>
      <c r="B175" s="122"/>
      <c r="C175" s="122">
        <v>8.1986112364177396E-2</v>
      </c>
      <c r="D175" s="122">
        <v>0.13272354828409866</v>
      </c>
      <c r="E175" s="122">
        <v>0.1293148487751844</v>
      </c>
      <c r="F175" s="122">
        <v>0.14929361296086571</v>
      </c>
      <c r="G175" s="122">
        <v>0.1607054954158646</v>
      </c>
      <c r="H175" s="122">
        <v>0.11005708234217647</v>
      </c>
      <c r="I175" s="122">
        <v>4.495838984353201E-2</v>
      </c>
      <c r="J175" s="122">
        <v>5.3598308669468547E-2</v>
      </c>
      <c r="K175" s="122">
        <v>7.4970453153768601E-2</v>
      </c>
      <c r="L175" s="122">
        <v>0</v>
      </c>
      <c r="M175" s="122">
        <v>4.6647936678730399E-2</v>
      </c>
      <c r="N175" s="122">
        <v>3.2310553807500392E-2</v>
      </c>
      <c r="O175" s="122">
        <v>6.0163197038511682E-2</v>
      </c>
      <c r="P175" s="122">
        <v>0.16014091951115161</v>
      </c>
      <c r="Q175" s="122">
        <v>0.17561751275991255</v>
      </c>
      <c r="R175" s="122">
        <v>0.12787305876373251</v>
      </c>
      <c r="S175" s="122">
        <v>0.13308949634599093</v>
      </c>
      <c r="T175" s="122">
        <v>0.14268098402455792</v>
      </c>
      <c r="U175" s="122">
        <v>0.30465176251051923</v>
      </c>
      <c r="V175" s="122">
        <v>0.25689372629449225</v>
      </c>
      <c r="W175" s="122">
        <v>0.11981927444946261</v>
      </c>
      <c r="X175" s="122">
        <v>4.5388069429246086E-2</v>
      </c>
      <c r="Y175" s="122">
        <v>0</v>
      </c>
      <c r="DA175" s="130" t="s">
        <v>3416</v>
      </c>
    </row>
    <row r="176" spans="1:105" ht="12" customHeight="1" x14ac:dyDescent="0.25">
      <c r="A176" s="97" t="s">
        <v>50</v>
      </c>
      <c r="B176" s="98"/>
      <c r="C176" s="98">
        <v>5.0685242404952778E-2</v>
      </c>
      <c r="D176" s="98">
        <v>8.616576568654899E-2</v>
      </c>
      <c r="E176" s="98">
        <v>9.0358021574809599E-2</v>
      </c>
      <c r="F176" s="98">
        <v>9.9797791778144809E-2</v>
      </c>
      <c r="G176" s="98">
        <v>0.11188083971304956</v>
      </c>
      <c r="H176" s="98">
        <v>8.0450032691020121E-2</v>
      </c>
      <c r="I176" s="98">
        <v>3.3710753116668109E-2</v>
      </c>
      <c r="J176" s="98">
        <v>3.9613490091922325E-2</v>
      </c>
      <c r="K176" s="98">
        <v>4.746038318953804E-2</v>
      </c>
      <c r="L176" s="98">
        <v>0</v>
      </c>
      <c r="M176" s="98">
        <v>3.2075279333278452E-2</v>
      </c>
      <c r="N176" s="98">
        <v>2.4875180935591542E-2</v>
      </c>
      <c r="O176" s="98">
        <v>3.696753177143574E-2</v>
      </c>
      <c r="P176" s="98">
        <v>8.1822866233129593E-2</v>
      </c>
      <c r="Q176" s="98">
        <v>0.11377578039595017</v>
      </c>
      <c r="R176" s="98">
        <v>8.2000736744304109E-2</v>
      </c>
      <c r="S176" s="98">
        <v>8.1392052008000607E-2</v>
      </c>
      <c r="T176" s="98">
        <v>8.8387382052965105E-2</v>
      </c>
      <c r="U176" s="98">
        <v>0.2039106397563909</v>
      </c>
      <c r="V176" s="98">
        <v>0.15078487333133156</v>
      </c>
      <c r="W176" s="98">
        <v>7.256357402618159E-2</v>
      </c>
      <c r="X176" s="98">
        <v>3.2129297924730106E-2</v>
      </c>
      <c r="Y176" s="98">
        <v>0</v>
      </c>
      <c r="DA176" s="63" t="s">
        <v>3417</v>
      </c>
    </row>
    <row r="177" spans="1:105" ht="12" customHeight="1" x14ac:dyDescent="0.25">
      <c r="A177" s="109" t="s">
        <v>120</v>
      </c>
      <c r="B177" s="33"/>
      <c r="C177" s="33">
        <v>3.1300869959224618E-2</v>
      </c>
      <c r="D177" s="33">
        <v>4.6557782597549675E-2</v>
      </c>
      <c r="E177" s="33">
        <v>3.89568272003748E-2</v>
      </c>
      <c r="F177" s="33">
        <v>4.9495821182720903E-2</v>
      </c>
      <c r="G177" s="33">
        <v>4.8824655702815037E-2</v>
      </c>
      <c r="H177" s="33">
        <v>2.9607049651156344E-2</v>
      </c>
      <c r="I177" s="33">
        <v>1.1247636726863902E-2</v>
      </c>
      <c r="J177" s="33">
        <v>1.3984818577546222E-2</v>
      </c>
      <c r="K177" s="33">
        <v>2.7510069964230565E-2</v>
      </c>
      <c r="L177" s="33">
        <v>0</v>
      </c>
      <c r="M177" s="33">
        <v>1.4572657345451949E-2</v>
      </c>
      <c r="N177" s="33">
        <v>7.4353728719088463E-3</v>
      </c>
      <c r="O177" s="33">
        <v>2.3195665267075942E-2</v>
      </c>
      <c r="P177" s="33">
        <v>7.8318053278022007E-2</v>
      </c>
      <c r="Q177" s="33">
        <v>6.1841732363962378E-2</v>
      </c>
      <c r="R177" s="33">
        <v>4.5872322019428383E-2</v>
      </c>
      <c r="S177" s="33">
        <v>5.1697444337990332E-2</v>
      </c>
      <c r="T177" s="33">
        <v>5.4293601971592831E-2</v>
      </c>
      <c r="U177" s="33">
        <v>0.10074112275412833</v>
      </c>
      <c r="V177" s="33">
        <v>0.10610885296316071</v>
      </c>
      <c r="W177" s="33">
        <v>4.7255700423281019E-2</v>
      </c>
      <c r="X177" s="33">
        <v>1.3258771504515984E-2</v>
      </c>
      <c r="Y177" s="33">
        <v>0</v>
      </c>
      <c r="DA177" s="60" t="s">
        <v>3418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3419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3420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3421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3422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3423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3424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3425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3426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3427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3428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3429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3430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3431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3432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3433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3434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3435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3436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3437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3438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3439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1.0392764540725119</v>
      </c>
      <c r="D24" s="117">
        <f t="shared" si="7"/>
        <v>1.7039770544705863</v>
      </c>
      <c r="E24" s="117">
        <f t="shared" si="7"/>
        <v>2.1252161490080139</v>
      </c>
      <c r="F24" s="117">
        <f t="shared" si="7"/>
        <v>1.9441478200005566</v>
      </c>
      <c r="G24" s="117">
        <f t="shared" si="7"/>
        <v>1.2021156358123262</v>
      </c>
      <c r="H24" s="117">
        <f t="shared" si="7"/>
        <v>0</v>
      </c>
      <c r="I24" s="117">
        <f t="shared" si="7"/>
        <v>0</v>
      </c>
      <c r="J24" s="117">
        <f t="shared" si="7"/>
        <v>1.3381916678565848</v>
      </c>
      <c r="K24" s="117">
        <f t="shared" si="7"/>
        <v>1.7131373047767913</v>
      </c>
      <c r="L24" s="117">
        <f t="shared" si="7"/>
        <v>2.7424648892923891</v>
      </c>
      <c r="M24" s="117">
        <f t="shared" si="7"/>
        <v>2.6489603579149219</v>
      </c>
      <c r="N24" s="117">
        <f t="shared" si="7"/>
        <v>2.3869640462090618</v>
      </c>
      <c r="O24" s="117">
        <f t="shared" si="7"/>
        <v>1.1185417639871122</v>
      </c>
      <c r="P24" s="117">
        <f t="shared" si="7"/>
        <v>0.65458297329625115</v>
      </c>
      <c r="Q24" s="117">
        <f t="shared" si="7"/>
        <v>0.17089474522500969</v>
      </c>
      <c r="R24" s="117">
        <f t="shared" ref="R24:V24" si="8">R25+R28+R30+R39</f>
        <v>3.208579938122106E-2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0.72349654178251799</v>
      </c>
      <c r="W24" s="117">
        <f t="shared" ref="W24:Y24" si="9">W25+W28+W30+W39</f>
        <v>1.6685408708139791</v>
      </c>
      <c r="X24" s="117">
        <f t="shared" si="9"/>
        <v>1.9133018962702415</v>
      </c>
      <c r="Y24" s="117">
        <f t="shared" si="9"/>
        <v>1.7397285714512598</v>
      </c>
      <c r="DA24" s="129" t="s">
        <v>3440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0.58109959926304244</v>
      </c>
      <c r="D25" s="122">
        <f t="shared" si="10"/>
        <v>0.811456844006612</v>
      </c>
      <c r="E25" s="122">
        <f t="shared" si="10"/>
        <v>0.76461534357700978</v>
      </c>
      <c r="F25" s="122">
        <f t="shared" si="10"/>
        <v>0.6611390447249722</v>
      </c>
      <c r="G25" s="122">
        <f t="shared" si="10"/>
        <v>0.37068459592783382</v>
      </c>
      <c r="H25" s="122">
        <f t="shared" si="10"/>
        <v>0</v>
      </c>
      <c r="I25" s="122">
        <f t="shared" si="10"/>
        <v>0</v>
      </c>
      <c r="J25" s="122">
        <f t="shared" si="10"/>
        <v>0.32025068374182597</v>
      </c>
      <c r="K25" s="122">
        <f t="shared" si="10"/>
        <v>0.48408554614363086</v>
      </c>
      <c r="L25" s="122">
        <f t="shared" si="10"/>
        <v>0.61993752676493297</v>
      </c>
      <c r="M25" s="122">
        <f t="shared" si="10"/>
        <v>0.7284332467732515</v>
      </c>
      <c r="N25" s="122">
        <f t="shared" si="10"/>
        <v>0.61249989565897778</v>
      </c>
      <c r="O25" s="122">
        <f t="shared" si="10"/>
        <v>0.29190162401096553</v>
      </c>
      <c r="P25" s="122">
        <f t="shared" si="10"/>
        <v>0.17600455273338117</v>
      </c>
      <c r="Q25" s="122">
        <f t="shared" si="10"/>
        <v>5.3165665151079747E-2</v>
      </c>
      <c r="R25" s="122">
        <f t="shared" ref="R25:V25" si="11">SUM(R26:R27)</f>
        <v>9.6841306182582493E-3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0.2211387780363081</v>
      </c>
      <c r="W25" s="122">
        <f t="shared" ref="W25:Y25" si="12">SUM(W26:W27)</f>
        <v>0.47949715676321231</v>
      </c>
      <c r="X25" s="122">
        <f t="shared" si="12"/>
        <v>0.5993890907378614</v>
      </c>
      <c r="Y25" s="122">
        <f t="shared" si="12"/>
        <v>0.43517737962750613</v>
      </c>
      <c r="DA25" s="130" t="s">
        <v>3441</v>
      </c>
    </row>
    <row r="26" spans="1:105" ht="12" customHeight="1" x14ac:dyDescent="0.25">
      <c r="A26" s="97" t="s">
        <v>74</v>
      </c>
      <c r="B26" s="98"/>
      <c r="C26" s="98">
        <v>0.57512474613334141</v>
      </c>
      <c r="D26" s="98">
        <v>0.8024702305529321</v>
      </c>
      <c r="E26" s="98">
        <v>0.75662030154425775</v>
      </c>
      <c r="F26" s="98">
        <v>0.65363388636312547</v>
      </c>
      <c r="G26" s="98">
        <v>0.36655059322756489</v>
      </c>
      <c r="H26" s="98">
        <v>0</v>
      </c>
      <c r="I26" s="98">
        <v>0</v>
      </c>
      <c r="J26" s="98">
        <v>0.31757287488946678</v>
      </c>
      <c r="K26" s="98">
        <v>0.4798245983087292</v>
      </c>
      <c r="L26" s="98">
        <v>0.6147082529082496</v>
      </c>
      <c r="M26" s="98">
        <v>0.72142955412622378</v>
      </c>
      <c r="N26" s="98">
        <v>0.60792935380289026</v>
      </c>
      <c r="O26" s="98">
        <v>0.28936342554922095</v>
      </c>
      <c r="P26" s="98">
        <v>0.17405195500808823</v>
      </c>
      <c r="Q26" s="98">
        <v>5.2632434094753794E-2</v>
      </c>
      <c r="R26" s="98">
        <v>9.587577776090303E-3</v>
      </c>
      <c r="S26" s="98">
        <v>0</v>
      </c>
      <c r="T26" s="98">
        <v>0</v>
      </c>
      <c r="U26" s="98">
        <v>0</v>
      </c>
      <c r="V26" s="98">
        <v>0.21896435490642377</v>
      </c>
      <c r="W26" s="98">
        <v>0.47478697992119506</v>
      </c>
      <c r="X26" s="98">
        <v>0.59350121801671396</v>
      </c>
      <c r="Y26" s="98">
        <v>0.43089834414659134</v>
      </c>
      <c r="DA26" s="63" t="s">
        <v>3442</v>
      </c>
    </row>
    <row r="27" spans="1:105" ht="12" customHeight="1" x14ac:dyDescent="0.25">
      <c r="A27" s="97" t="s">
        <v>53</v>
      </c>
      <c r="B27" s="98"/>
      <c r="C27" s="98">
        <v>5.9748531297010507E-3</v>
      </c>
      <c r="D27" s="98">
        <v>8.9866134536798845E-3</v>
      </c>
      <c r="E27" s="98">
        <v>7.9950420327519912E-3</v>
      </c>
      <c r="F27" s="98">
        <v>7.5051583618466764E-3</v>
      </c>
      <c r="G27" s="98">
        <v>4.1340027002689404E-3</v>
      </c>
      <c r="H27" s="98">
        <v>0</v>
      </c>
      <c r="I27" s="98">
        <v>0</v>
      </c>
      <c r="J27" s="98">
        <v>2.6778088523591662E-3</v>
      </c>
      <c r="K27" s="98">
        <v>4.2609478349016523E-3</v>
      </c>
      <c r="L27" s="98">
        <v>5.2292738566834069E-3</v>
      </c>
      <c r="M27" s="98">
        <v>7.0036926470276864E-3</v>
      </c>
      <c r="N27" s="98">
        <v>4.5705418560875212E-3</v>
      </c>
      <c r="O27" s="98">
        <v>2.5381984617445751E-3</v>
      </c>
      <c r="P27" s="98">
        <v>1.9525977252929387E-3</v>
      </c>
      <c r="Q27" s="98">
        <v>5.332310563259528E-4</v>
      </c>
      <c r="R27" s="98">
        <v>9.6552842167945928E-5</v>
      </c>
      <c r="S27" s="98">
        <v>0</v>
      </c>
      <c r="T27" s="98">
        <v>0</v>
      </c>
      <c r="U27" s="98">
        <v>0</v>
      </c>
      <c r="V27" s="98">
        <v>2.174423129884348E-3</v>
      </c>
      <c r="W27" s="98">
        <v>4.7101768420172319E-3</v>
      </c>
      <c r="X27" s="98">
        <v>5.8878727211474462E-3</v>
      </c>
      <c r="Y27" s="98">
        <v>4.279035480914818E-3</v>
      </c>
      <c r="DA27" s="63" t="s">
        <v>3443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0.21890532906132665</v>
      </c>
      <c r="E28" s="122">
        <f t="shared" si="13"/>
        <v>0.73882633959836608</v>
      </c>
      <c r="F28" s="122">
        <f t="shared" si="13"/>
        <v>0.68855588938832202</v>
      </c>
      <c r="G28" s="122">
        <f t="shared" si="13"/>
        <v>0.46879447212936365</v>
      </c>
      <c r="H28" s="122">
        <f t="shared" si="13"/>
        <v>0</v>
      </c>
      <c r="I28" s="122">
        <f t="shared" si="13"/>
        <v>0</v>
      </c>
      <c r="J28" s="122">
        <f t="shared" si="13"/>
        <v>0.52010816118419345</v>
      </c>
      <c r="K28" s="122">
        <f t="shared" si="13"/>
        <v>0.54963553306041601</v>
      </c>
      <c r="L28" s="122">
        <f t="shared" si="13"/>
        <v>1.1164597016809736</v>
      </c>
      <c r="M28" s="122">
        <f t="shared" si="13"/>
        <v>0.86718021239819532</v>
      </c>
      <c r="N28" s="122">
        <f t="shared" si="13"/>
        <v>0.90064813898951013</v>
      </c>
      <c r="O28" s="122">
        <f t="shared" si="13"/>
        <v>0.34799047002558536</v>
      </c>
      <c r="P28" s="122">
        <f t="shared" si="13"/>
        <v>0.15072509582697563</v>
      </c>
      <c r="Q28" s="122">
        <f t="shared" si="13"/>
        <v>3.501640194560196E-2</v>
      </c>
      <c r="R28" s="122">
        <f t="shared" si="13"/>
        <v>8.5961865971279569E-3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0.17254096441585379</v>
      </c>
      <c r="W28" s="122">
        <f t="shared" si="13"/>
        <v>0.45587265943807881</v>
      </c>
      <c r="X28" s="122">
        <f t="shared" si="13"/>
        <v>0.46226444705788844</v>
      </c>
      <c r="Y28" s="122">
        <f t="shared" si="13"/>
        <v>0.6129514022445598</v>
      </c>
      <c r="DA28" s="130" t="s">
        <v>3444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0.21890532906132665</v>
      </c>
      <c r="E29" s="98">
        <v>0.73882633959836608</v>
      </c>
      <c r="F29" s="98">
        <v>0.68855588938832202</v>
      </c>
      <c r="G29" s="98">
        <v>0.46879447212936365</v>
      </c>
      <c r="H29" s="98">
        <v>0</v>
      </c>
      <c r="I29" s="98">
        <v>0</v>
      </c>
      <c r="J29" s="98">
        <v>0.52010816118419345</v>
      </c>
      <c r="K29" s="98">
        <v>0.54963553306041601</v>
      </c>
      <c r="L29" s="98">
        <v>1.1164597016809736</v>
      </c>
      <c r="M29" s="98">
        <v>0.86718021239819532</v>
      </c>
      <c r="N29" s="98">
        <v>0.90064813898951013</v>
      </c>
      <c r="O29" s="98">
        <v>0.34799047002558536</v>
      </c>
      <c r="P29" s="98">
        <v>0.15072509582697563</v>
      </c>
      <c r="Q29" s="98">
        <v>3.501640194560196E-2</v>
      </c>
      <c r="R29" s="98">
        <v>8.5961865971279569E-3</v>
      </c>
      <c r="S29" s="98">
        <v>0</v>
      </c>
      <c r="T29" s="98">
        <v>0</v>
      </c>
      <c r="U29" s="98">
        <v>0</v>
      </c>
      <c r="V29" s="98">
        <v>0.17254096441585379</v>
      </c>
      <c r="W29" s="98">
        <v>0.45587265943807881</v>
      </c>
      <c r="X29" s="98">
        <v>0.46226444705788844</v>
      </c>
      <c r="Y29" s="98">
        <v>0.6129514022445598</v>
      </c>
      <c r="DA29" s="63" t="s">
        <v>3445</v>
      </c>
    </row>
    <row r="30" spans="1:105" ht="12" customHeight="1" x14ac:dyDescent="0.25">
      <c r="A30" s="121" t="s">
        <v>55</v>
      </c>
      <c r="B30" s="122"/>
      <c r="C30" s="122">
        <v>0.33282012934761307</v>
      </c>
      <c r="D30" s="122">
        <v>0.49685498715972709</v>
      </c>
      <c r="E30" s="122">
        <v>0.46524481905530735</v>
      </c>
      <c r="F30" s="122">
        <v>0.44652400656232505</v>
      </c>
      <c r="G30" s="122">
        <v>0.27991572217691862</v>
      </c>
      <c r="H30" s="122">
        <v>0</v>
      </c>
      <c r="I30" s="122">
        <v>0</v>
      </c>
      <c r="J30" s="122">
        <v>0.40691401377410868</v>
      </c>
      <c r="K30" s="122">
        <v>0.55450897964450796</v>
      </c>
      <c r="L30" s="122">
        <v>0.82463585970903686</v>
      </c>
      <c r="M30" s="122">
        <v>0.85438324721236647</v>
      </c>
      <c r="N30" s="122">
        <v>0.71737855284610319</v>
      </c>
      <c r="O30" s="122">
        <v>0.38526717424148049</v>
      </c>
      <c r="P30" s="122">
        <v>0.25734637203627198</v>
      </c>
      <c r="Q30" s="122">
        <v>6.6041410266914957E-2</v>
      </c>
      <c r="R30" s="122">
        <v>1.1103830508726547E-2</v>
      </c>
      <c r="S30" s="122">
        <v>0</v>
      </c>
      <c r="T30" s="122">
        <v>0</v>
      </c>
      <c r="U30" s="122">
        <v>0</v>
      </c>
      <c r="V30" s="122">
        <v>0.25612875012048059</v>
      </c>
      <c r="W30" s="122">
        <v>0.57237844410274019</v>
      </c>
      <c r="X30" s="122">
        <v>0.67177238941526363</v>
      </c>
      <c r="Y30" s="122">
        <v>0.55098255327986179</v>
      </c>
      <c r="DA30" s="130" t="s">
        <v>3446</v>
      </c>
    </row>
    <row r="31" spans="1:105" ht="12" customHeight="1" x14ac:dyDescent="0.25">
      <c r="A31" s="97" t="s">
        <v>141</v>
      </c>
      <c r="B31" s="98"/>
      <c r="C31" s="98">
        <v>1.9906672674165463E-2</v>
      </c>
      <c r="D31" s="98">
        <v>1.9829698079048785E-2</v>
      </c>
      <c r="E31" s="98">
        <v>1.8899256862402933E-2</v>
      </c>
      <c r="F31" s="98">
        <v>1.6742576089481931E-2</v>
      </c>
      <c r="G31" s="98">
        <v>1.2121486608611762E-2</v>
      </c>
      <c r="H31" s="98">
        <v>0</v>
      </c>
      <c r="I31" s="98">
        <v>0</v>
      </c>
      <c r="J31" s="98">
        <v>1.2072502073159299E-2</v>
      </c>
      <c r="K31" s="98">
        <v>1.8836355124257464E-2</v>
      </c>
      <c r="L31" s="98">
        <v>2.8847355457025919E-2</v>
      </c>
      <c r="M31" s="98">
        <v>2.9921863669324856E-2</v>
      </c>
      <c r="N31" s="98">
        <v>2.8208230647080279E-2</v>
      </c>
      <c r="O31" s="98">
        <v>6.8871963156204542E-3</v>
      </c>
      <c r="P31" s="98">
        <v>9.2763105688409998E-3</v>
      </c>
      <c r="Q31" s="98">
        <v>2.336035791073041E-3</v>
      </c>
      <c r="R31" s="98">
        <v>4.2730936053023144E-4</v>
      </c>
      <c r="S31" s="98">
        <v>0</v>
      </c>
      <c r="T31" s="98">
        <v>0</v>
      </c>
      <c r="U31" s="98">
        <v>0</v>
      </c>
      <c r="V31" s="98">
        <v>9.3042093818098588E-3</v>
      </c>
      <c r="W31" s="98">
        <v>2.4572069917444411E-2</v>
      </c>
      <c r="X31" s="98">
        <v>2.718054143632654E-2</v>
      </c>
      <c r="Y31" s="98">
        <v>1.3291905919427768E-2</v>
      </c>
      <c r="DA31" s="63" t="s">
        <v>3447</v>
      </c>
    </row>
    <row r="32" spans="1:105" ht="12" customHeight="1" x14ac:dyDescent="0.25">
      <c r="A32" s="97" t="s">
        <v>140</v>
      </c>
      <c r="B32" s="98"/>
      <c r="C32" s="98">
        <v>2.6113724286917078E-3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1.1191692061296773E-3</v>
      </c>
      <c r="K32" s="98">
        <v>1.1230430950438484E-3</v>
      </c>
      <c r="L32" s="98">
        <v>1.3123609316981835E-3</v>
      </c>
      <c r="M32" s="98">
        <v>6.3195361815436568E-4</v>
      </c>
      <c r="N32" s="98">
        <v>3.7770642823547087E-3</v>
      </c>
      <c r="O32" s="98">
        <v>1.2874531431278927E-2</v>
      </c>
      <c r="P32" s="98">
        <v>6.7948154234036733E-3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1.3117766958324773E-3</v>
      </c>
      <c r="W32" s="98">
        <v>9.611499683605456E-3</v>
      </c>
      <c r="X32" s="98">
        <v>8.9965177235007722E-3</v>
      </c>
      <c r="Y32" s="98">
        <v>6.4022200101585443E-3</v>
      </c>
      <c r="DA32" s="63" t="s">
        <v>3448</v>
      </c>
    </row>
    <row r="33" spans="1:105" ht="12" customHeight="1" x14ac:dyDescent="0.25">
      <c r="A33" s="100" t="s">
        <v>50</v>
      </c>
      <c r="B33" s="101"/>
      <c r="C33" s="101">
        <v>3.5567758163200947E-4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2.2894801332512887E-4</v>
      </c>
      <c r="K33" s="101">
        <v>2.2929089917182407E-4</v>
      </c>
      <c r="L33" s="101">
        <v>2.3207578798110307E-4</v>
      </c>
      <c r="M33" s="101">
        <v>1.10659276360851E-4</v>
      </c>
      <c r="N33" s="101">
        <v>4.4094699374304077E-4</v>
      </c>
      <c r="O33" s="101">
        <v>1.0099666031763326E-3</v>
      </c>
      <c r="P33" s="101">
        <v>5.4417283179341149E-4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4.7518666158318938E-5</v>
      </c>
      <c r="W33" s="101">
        <v>7.8258941359150163E-4</v>
      </c>
      <c r="X33" s="101">
        <v>6.684186649202218E-4</v>
      </c>
      <c r="Y33" s="101">
        <v>2.7241429964745134E-4</v>
      </c>
      <c r="DA33" s="131" t="s">
        <v>3449</v>
      </c>
    </row>
    <row r="34" spans="1:105" ht="12" customHeight="1" x14ac:dyDescent="0.25">
      <c r="A34" s="103" t="s">
        <v>52</v>
      </c>
      <c r="B34" s="104"/>
      <c r="C34" s="104">
        <v>2.2556948470596984E-3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8.9022119280454844E-4</v>
      </c>
      <c r="K34" s="104">
        <v>8.9375219587202448E-4</v>
      </c>
      <c r="L34" s="104">
        <v>1.0802851437170804E-3</v>
      </c>
      <c r="M34" s="104">
        <v>5.2129434179351466E-4</v>
      </c>
      <c r="N34" s="104">
        <v>3.336117288611668E-3</v>
      </c>
      <c r="O34" s="104">
        <v>1.1864564828102594E-2</v>
      </c>
      <c r="P34" s="104">
        <v>6.2506425916102615E-3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1.2642580296741584E-3</v>
      </c>
      <c r="W34" s="104">
        <v>8.8289102700139545E-3</v>
      </c>
      <c r="X34" s="104">
        <v>8.3280990585805504E-3</v>
      </c>
      <c r="Y34" s="104">
        <v>6.129805710511093E-3</v>
      </c>
      <c r="DA34" s="132" t="s">
        <v>3450</v>
      </c>
    </row>
    <row r="35" spans="1:105" ht="12" customHeight="1" x14ac:dyDescent="0.25">
      <c r="A35" s="106" t="s">
        <v>122</v>
      </c>
      <c r="B35" s="101"/>
      <c r="C35" s="101">
        <v>2.3811726107393024E-3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6.670677981021096E-4</v>
      </c>
      <c r="L35" s="101">
        <v>0</v>
      </c>
      <c r="M35" s="101">
        <v>0</v>
      </c>
      <c r="N35" s="101">
        <v>0</v>
      </c>
      <c r="O35" s="101">
        <v>3.2012576224280796E-2</v>
      </c>
      <c r="P35" s="101">
        <v>1.585297847453792E-2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0.10237837378963784</v>
      </c>
      <c r="X35" s="101">
        <v>0</v>
      </c>
      <c r="Y35" s="101">
        <v>2.0539964208798972E-2</v>
      </c>
      <c r="DA35" s="131" t="s">
        <v>3451</v>
      </c>
    </row>
    <row r="36" spans="1:105" ht="12" customHeight="1" x14ac:dyDescent="0.25">
      <c r="A36" s="107" t="s">
        <v>121</v>
      </c>
      <c r="B36" s="104"/>
      <c r="C36" s="104">
        <v>0.30792091163401658</v>
      </c>
      <c r="D36" s="104">
        <v>0.47702528908067832</v>
      </c>
      <c r="E36" s="104">
        <v>0.44634556219290439</v>
      </c>
      <c r="F36" s="104">
        <v>0.42978143047284312</v>
      </c>
      <c r="G36" s="104">
        <v>0.26779423556830684</v>
      </c>
      <c r="H36" s="104">
        <v>0</v>
      </c>
      <c r="I36" s="104">
        <v>0</v>
      </c>
      <c r="J36" s="104">
        <v>0.39372234249481969</v>
      </c>
      <c r="K36" s="104">
        <v>0.53388251362710459</v>
      </c>
      <c r="L36" s="104">
        <v>0.7944761433203128</v>
      </c>
      <c r="M36" s="104">
        <v>0.82382942992488728</v>
      </c>
      <c r="N36" s="104">
        <v>0.68539325791666816</v>
      </c>
      <c r="O36" s="104">
        <v>0.33349287027030033</v>
      </c>
      <c r="P36" s="104">
        <v>0.22542226756948935</v>
      </c>
      <c r="Q36" s="104">
        <v>6.3705374475841917E-2</v>
      </c>
      <c r="R36" s="104">
        <v>1.0676521148196316E-2</v>
      </c>
      <c r="S36" s="104">
        <v>0</v>
      </c>
      <c r="T36" s="104">
        <v>0</v>
      </c>
      <c r="U36" s="104">
        <v>0</v>
      </c>
      <c r="V36" s="104">
        <v>0.24551276404283823</v>
      </c>
      <c r="W36" s="104">
        <v>0.43581650071205247</v>
      </c>
      <c r="X36" s="104">
        <v>0.63559533025543635</v>
      </c>
      <c r="Y36" s="104">
        <v>0.51074846314147648</v>
      </c>
      <c r="DA36" s="132" t="s">
        <v>3452</v>
      </c>
    </row>
    <row r="37" spans="1:105" ht="12" customHeight="1" x14ac:dyDescent="0.25">
      <c r="A37" s="108" t="s">
        <v>53</v>
      </c>
      <c r="B37" s="98"/>
      <c r="C37" s="98">
        <v>4.0306859835656676E-2</v>
      </c>
      <c r="D37" s="98">
        <v>9.2708565712856017E-2</v>
      </c>
      <c r="E37" s="98">
        <v>0.10935859094008704</v>
      </c>
      <c r="F37" s="98">
        <v>0.10069602183679227</v>
      </c>
      <c r="G37" s="98">
        <v>7.5739151309636474E-2</v>
      </c>
      <c r="H37" s="98">
        <v>0</v>
      </c>
      <c r="I37" s="98">
        <v>0</v>
      </c>
      <c r="J37" s="98">
        <v>8.0529364905757406E-2</v>
      </c>
      <c r="K37" s="98">
        <v>0.10932428757582312</v>
      </c>
      <c r="L37" s="98">
        <v>0.14485261765739263</v>
      </c>
      <c r="M37" s="98">
        <v>0.15266779510156911</v>
      </c>
      <c r="N37" s="98">
        <v>9.2157281077783815E-2</v>
      </c>
      <c r="O37" s="98">
        <v>1.1811995278527216E-2</v>
      </c>
      <c r="P37" s="98">
        <v>3.5578826143229112E-3</v>
      </c>
      <c r="Q37" s="98">
        <v>2.7461313893816113E-3</v>
      </c>
      <c r="R37" s="98">
        <v>6.7620319242593326E-4</v>
      </c>
      <c r="S37" s="98">
        <v>0</v>
      </c>
      <c r="T37" s="98">
        <v>0</v>
      </c>
      <c r="U37" s="98">
        <v>0</v>
      </c>
      <c r="V37" s="98">
        <v>2.0778220789918759E-2</v>
      </c>
      <c r="W37" s="98">
        <v>2.7811949508460474E-2</v>
      </c>
      <c r="X37" s="98">
        <v>3.2728919881203841E-2</v>
      </c>
      <c r="Y37" s="98">
        <v>1.0952088088868937E-2</v>
      </c>
      <c r="DA37" s="63" t="s">
        <v>3453</v>
      </c>
    </row>
    <row r="38" spans="1:105" ht="12" customHeight="1" x14ac:dyDescent="0.25">
      <c r="A38" s="108" t="s">
        <v>52</v>
      </c>
      <c r="B38" s="98"/>
      <c r="C38" s="98">
        <v>0.2676140517983599</v>
      </c>
      <c r="D38" s="98">
        <v>0.3843167233678223</v>
      </c>
      <c r="E38" s="98">
        <v>0.33698697125281735</v>
      </c>
      <c r="F38" s="98">
        <v>0.32908540863605085</v>
      </c>
      <c r="G38" s="98">
        <v>0.19205508425867035</v>
      </c>
      <c r="H38" s="98">
        <v>0</v>
      </c>
      <c r="I38" s="98">
        <v>0</v>
      </c>
      <c r="J38" s="98">
        <v>0.31319297758906228</v>
      </c>
      <c r="K38" s="98">
        <v>0.42455822605128152</v>
      </c>
      <c r="L38" s="98">
        <v>0.64962352566292014</v>
      </c>
      <c r="M38" s="98">
        <v>0.67116163482331814</v>
      </c>
      <c r="N38" s="98">
        <v>0.5932359768388844</v>
      </c>
      <c r="O38" s="98">
        <v>0.32168087499177311</v>
      </c>
      <c r="P38" s="98">
        <v>0.22186438495516644</v>
      </c>
      <c r="Q38" s="98">
        <v>6.0959243086460307E-2</v>
      </c>
      <c r="R38" s="98">
        <v>1.0000317955770383E-2</v>
      </c>
      <c r="S38" s="98">
        <v>0</v>
      </c>
      <c r="T38" s="98">
        <v>0</v>
      </c>
      <c r="U38" s="98">
        <v>0</v>
      </c>
      <c r="V38" s="98">
        <v>0.22473454325291947</v>
      </c>
      <c r="W38" s="98">
        <v>0.40800455120359197</v>
      </c>
      <c r="X38" s="98">
        <v>0.6028664103742325</v>
      </c>
      <c r="Y38" s="98">
        <v>0.4997963750526076</v>
      </c>
      <c r="DA38" s="63" t="s">
        <v>3454</v>
      </c>
    </row>
    <row r="39" spans="1:105" ht="12" customHeight="1" x14ac:dyDescent="0.25">
      <c r="A39" s="121" t="s">
        <v>54</v>
      </c>
      <c r="B39" s="122"/>
      <c r="C39" s="122">
        <v>0.12535672546185639</v>
      </c>
      <c r="D39" s="122">
        <v>0.17675989424292066</v>
      </c>
      <c r="E39" s="122">
        <v>0.15652964677733078</v>
      </c>
      <c r="F39" s="122">
        <v>0.14792887932493737</v>
      </c>
      <c r="G39" s="122">
        <v>8.2720845578210037E-2</v>
      </c>
      <c r="H39" s="122">
        <v>0</v>
      </c>
      <c r="I39" s="122">
        <v>0</v>
      </c>
      <c r="J39" s="122">
        <v>9.0918809156456698E-2</v>
      </c>
      <c r="K39" s="122">
        <v>0.12490724592823656</v>
      </c>
      <c r="L39" s="122">
        <v>0.18143180113744581</v>
      </c>
      <c r="M39" s="122">
        <v>0.19896365153110879</v>
      </c>
      <c r="N39" s="122">
        <v>0.15643745871447093</v>
      </c>
      <c r="O39" s="122">
        <v>9.3382495709080998E-2</v>
      </c>
      <c r="P39" s="122">
        <v>7.050695269962233E-2</v>
      </c>
      <c r="Q39" s="122">
        <v>1.6671267861413042E-2</v>
      </c>
      <c r="R39" s="122">
        <v>2.7016516571083042E-3</v>
      </c>
      <c r="S39" s="122">
        <v>0</v>
      </c>
      <c r="T39" s="122">
        <v>0</v>
      </c>
      <c r="U39" s="122">
        <v>0</v>
      </c>
      <c r="V39" s="122">
        <v>7.3688049209875608E-2</v>
      </c>
      <c r="W39" s="122">
        <v>0.1607926105099477</v>
      </c>
      <c r="X39" s="122">
        <v>0.17987596905922798</v>
      </c>
      <c r="Y39" s="122">
        <v>0.14061723629933215</v>
      </c>
      <c r="DA39" s="130" t="s">
        <v>3455</v>
      </c>
    </row>
    <row r="40" spans="1:105" ht="12" customHeight="1" x14ac:dyDescent="0.25">
      <c r="A40" s="97" t="s">
        <v>50</v>
      </c>
      <c r="B40" s="98"/>
      <c r="C40" s="98">
        <v>6.9014903424208754E-2</v>
      </c>
      <c r="D40" s="98">
        <v>0.10295415224299395</v>
      </c>
      <c r="E40" s="98">
        <v>9.9554869123398018E-2</v>
      </c>
      <c r="F40" s="98">
        <v>8.9139466103818427E-2</v>
      </c>
      <c r="G40" s="98">
        <v>5.2355657132562038E-2</v>
      </c>
      <c r="H40" s="98">
        <v>0</v>
      </c>
      <c r="I40" s="98">
        <v>0</v>
      </c>
      <c r="J40" s="98">
        <v>6.1798820128269115E-2</v>
      </c>
      <c r="K40" s="98">
        <v>7.0396838078064905E-2</v>
      </c>
      <c r="L40" s="98">
        <v>0.11195441202940079</v>
      </c>
      <c r="M40" s="98">
        <v>0.12345570636204781</v>
      </c>
      <c r="N40" s="98">
        <v>0.111340803963605</v>
      </c>
      <c r="O40" s="98">
        <v>5.0372763804973873E-2</v>
      </c>
      <c r="P40" s="98">
        <v>3.0435205417482885E-2</v>
      </c>
      <c r="Q40" s="98">
        <v>9.5051622397539035E-3</v>
      </c>
      <c r="R40" s="98">
        <v>1.4998227755879411E-3</v>
      </c>
      <c r="S40" s="98">
        <v>0</v>
      </c>
      <c r="T40" s="98">
        <v>0</v>
      </c>
      <c r="U40" s="98">
        <v>0</v>
      </c>
      <c r="V40" s="98">
        <v>3.6228847470351759E-2</v>
      </c>
      <c r="W40" s="98">
        <v>8.1865413560736316E-2</v>
      </c>
      <c r="X40" s="98">
        <v>0.11127709620993258</v>
      </c>
      <c r="Y40" s="98">
        <v>0.10663489359345363</v>
      </c>
      <c r="DA40" s="63" t="s">
        <v>3456</v>
      </c>
    </row>
    <row r="41" spans="1:105" ht="12" customHeight="1" x14ac:dyDescent="0.25">
      <c r="A41" s="109" t="s">
        <v>120</v>
      </c>
      <c r="B41" s="33"/>
      <c r="C41" s="33">
        <v>5.6341822037647635E-2</v>
      </c>
      <c r="D41" s="33">
        <v>7.3805741999926691E-2</v>
      </c>
      <c r="E41" s="33">
        <v>5.6974777653932759E-2</v>
      </c>
      <c r="F41" s="33">
        <v>5.8789413221118948E-2</v>
      </c>
      <c r="G41" s="33">
        <v>3.0365188445648002E-2</v>
      </c>
      <c r="H41" s="33">
        <v>0</v>
      </c>
      <c r="I41" s="33">
        <v>0</v>
      </c>
      <c r="J41" s="33">
        <v>2.9119989028187587E-2</v>
      </c>
      <c r="K41" s="33">
        <v>5.4510407850171652E-2</v>
      </c>
      <c r="L41" s="33">
        <v>6.9477389108045018E-2</v>
      </c>
      <c r="M41" s="33">
        <v>7.5507945169060994E-2</v>
      </c>
      <c r="N41" s="33">
        <v>4.5096654750865918E-2</v>
      </c>
      <c r="O41" s="33">
        <v>4.3009731904107125E-2</v>
      </c>
      <c r="P41" s="33">
        <v>4.0071747282139442E-2</v>
      </c>
      <c r="Q41" s="33">
        <v>7.1661056216591381E-3</v>
      </c>
      <c r="R41" s="33">
        <v>1.2018288815203631E-3</v>
      </c>
      <c r="S41" s="33">
        <v>0</v>
      </c>
      <c r="T41" s="33">
        <v>0</v>
      </c>
      <c r="U41" s="33">
        <v>0</v>
      </c>
      <c r="V41" s="33">
        <v>3.7459201739523849E-2</v>
      </c>
      <c r="W41" s="33">
        <v>7.8927196949211395E-2</v>
      </c>
      <c r="X41" s="33">
        <v>6.8598872849295417E-2</v>
      </c>
      <c r="Y41" s="33">
        <v>3.3982342705878507E-2</v>
      </c>
      <c r="DA41" s="60" t="s">
        <v>3457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3.4655280946682065</v>
      </c>
      <c r="D43" s="117">
        <f t="shared" si="14"/>
        <v>3.5945964910343906</v>
      </c>
      <c r="E43" s="117">
        <f t="shared" si="14"/>
        <v>5.4995796711728087</v>
      </c>
      <c r="F43" s="117">
        <f t="shared" si="14"/>
        <v>5.6202330553255173</v>
      </c>
      <c r="G43" s="117">
        <f t="shared" si="14"/>
        <v>6.6368777246304935</v>
      </c>
      <c r="H43" s="117">
        <f t="shared" si="14"/>
        <v>6.0361485596697424</v>
      </c>
      <c r="I43" s="117">
        <f t="shared" si="14"/>
        <v>9.5033947486418651</v>
      </c>
      <c r="J43" s="117">
        <f t="shared" si="14"/>
        <v>12.107540438228888</v>
      </c>
      <c r="K43" s="117">
        <f t="shared" si="14"/>
        <v>6.189510630419826</v>
      </c>
      <c r="L43" s="117">
        <f t="shared" si="14"/>
        <v>6.3206222321220995</v>
      </c>
      <c r="M43" s="117">
        <f t="shared" si="14"/>
        <v>5.9749086828008249</v>
      </c>
      <c r="N43" s="117">
        <f t="shared" si="14"/>
        <v>5.8614522579443937</v>
      </c>
      <c r="O43" s="117">
        <f t="shared" si="14"/>
        <v>2.0406280661538405</v>
      </c>
      <c r="P43" s="117">
        <f t="shared" si="14"/>
        <v>2.5894932277418929</v>
      </c>
      <c r="Q43" s="117">
        <f t="shared" si="14"/>
        <v>2.3517939665117478</v>
      </c>
      <c r="R43" s="117">
        <f t="shared" ref="R43:V43" si="15">R44+R47+R49+R58</f>
        <v>1.0208156399100439</v>
      </c>
      <c r="S43" s="117">
        <f t="shared" si="15"/>
        <v>1.2638926155219223</v>
      </c>
      <c r="T43" s="117">
        <f t="shared" si="15"/>
        <v>0</v>
      </c>
      <c r="U43" s="117">
        <f t="shared" si="15"/>
        <v>1.3512769624141581</v>
      </c>
      <c r="V43" s="117">
        <f t="shared" si="15"/>
        <v>3.0269130362413375</v>
      </c>
      <c r="W43" s="117">
        <f t="shared" ref="W43:Y43" si="16">W44+W47+W49+W58</f>
        <v>4.5509340484291876</v>
      </c>
      <c r="X43" s="117">
        <f t="shared" si="16"/>
        <v>5.7568903247739378</v>
      </c>
      <c r="Y43" s="117">
        <f t="shared" si="16"/>
        <v>5.9451896189349647</v>
      </c>
      <c r="DA43" s="129" t="s">
        <v>3458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1.9433218368197693</v>
      </c>
      <c r="D44" s="122">
        <f t="shared" si="17"/>
        <v>1.738330351503643</v>
      </c>
      <c r="E44" s="122">
        <f t="shared" si="17"/>
        <v>1.9440373021747859</v>
      </c>
      <c r="F44" s="122">
        <f t="shared" si="17"/>
        <v>1.7687616418078325</v>
      </c>
      <c r="G44" s="122">
        <f t="shared" si="17"/>
        <v>1.682220915428833</v>
      </c>
      <c r="H44" s="122">
        <f t="shared" si="17"/>
        <v>1.5909689771827944</v>
      </c>
      <c r="I44" s="122">
        <f t="shared" si="17"/>
        <v>2.1137116637480409</v>
      </c>
      <c r="J44" s="122">
        <f t="shared" si="17"/>
        <v>2.960653730767401</v>
      </c>
      <c r="K44" s="122">
        <f t="shared" si="17"/>
        <v>1.7878141182062259</v>
      </c>
      <c r="L44" s="122">
        <f t="shared" si="17"/>
        <v>1.4091007269397053</v>
      </c>
      <c r="M44" s="122">
        <f t="shared" si="17"/>
        <v>1.6449748872745762</v>
      </c>
      <c r="N44" s="122">
        <f t="shared" si="17"/>
        <v>1.5458668937117792</v>
      </c>
      <c r="O44" s="122">
        <f t="shared" si="17"/>
        <v>0.54630759465387202</v>
      </c>
      <c r="P44" s="122">
        <f t="shared" si="17"/>
        <v>0.71203701227775118</v>
      </c>
      <c r="Q44" s="122">
        <f t="shared" si="17"/>
        <v>0.74939829726738882</v>
      </c>
      <c r="R44" s="122">
        <f t="shared" ref="R44:V44" si="18">SUM(R45:R46)</f>
        <v>0.30052856979684878</v>
      </c>
      <c r="S44" s="122">
        <f t="shared" si="18"/>
        <v>0.3654675773786179</v>
      </c>
      <c r="T44" s="122">
        <f t="shared" si="18"/>
        <v>0</v>
      </c>
      <c r="U44" s="122">
        <f t="shared" si="18"/>
        <v>0.442308038128849</v>
      </c>
      <c r="V44" s="122">
        <f t="shared" si="18"/>
        <v>0.97175220973769794</v>
      </c>
      <c r="W44" s="122">
        <f t="shared" ref="W44:Y44" si="19">SUM(W45:W46)</f>
        <v>1.2655138425860615</v>
      </c>
      <c r="X44" s="122">
        <f t="shared" si="19"/>
        <v>1.8271155289823222</v>
      </c>
      <c r="Y44" s="122">
        <f t="shared" si="19"/>
        <v>1.4368051364744838</v>
      </c>
      <c r="DA44" s="130" t="s">
        <v>3459</v>
      </c>
    </row>
    <row r="45" spans="1:105" ht="12" customHeight="1" x14ac:dyDescent="0.25">
      <c r="A45" s="97" t="s">
        <v>211</v>
      </c>
      <c r="B45" s="98"/>
      <c r="C45" s="98">
        <v>1.9233406450009067</v>
      </c>
      <c r="D45" s="98">
        <v>1.7190789236068373</v>
      </c>
      <c r="E45" s="98">
        <v>1.9237098786216384</v>
      </c>
      <c r="F45" s="98">
        <v>1.7486829059775353</v>
      </c>
      <c r="G45" s="98">
        <v>1.6634602065047817</v>
      </c>
      <c r="H45" s="98">
        <v>1.5750143386188507</v>
      </c>
      <c r="I45" s="98">
        <v>2.0947854134811843</v>
      </c>
      <c r="J45" s="98">
        <v>2.9358979217355912</v>
      </c>
      <c r="K45" s="98">
        <v>1.7720776791473387</v>
      </c>
      <c r="L45" s="98">
        <v>1.3972147331505063</v>
      </c>
      <c r="M45" s="98">
        <v>1.6291588896199052</v>
      </c>
      <c r="N45" s="98">
        <v>1.5343314642501169</v>
      </c>
      <c r="O45" s="98">
        <v>0.54155723705963765</v>
      </c>
      <c r="P45" s="98">
        <v>0.70413766064788719</v>
      </c>
      <c r="Q45" s="98">
        <v>0.74188212222236272</v>
      </c>
      <c r="R45" s="98">
        <v>0.29753223603077528</v>
      </c>
      <c r="S45" s="98">
        <v>0.36142388498742145</v>
      </c>
      <c r="T45" s="98">
        <v>0</v>
      </c>
      <c r="U45" s="98">
        <v>0.43795028399463237</v>
      </c>
      <c r="V45" s="98">
        <v>0.96219712175117145</v>
      </c>
      <c r="W45" s="98">
        <v>1.2530824988115985</v>
      </c>
      <c r="X45" s="98">
        <v>1.8091675485340348</v>
      </c>
      <c r="Y45" s="98">
        <v>1.4226772418596545</v>
      </c>
      <c r="DA45" s="63" t="s">
        <v>3460</v>
      </c>
    </row>
    <row r="46" spans="1:105" ht="12" customHeight="1" x14ac:dyDescent="0.25">
      <c r="A46" s="97" t="s">
        <v>53</v>
      </c>
      <c r="B46" s="98"/>
      <c r="C46" s="98">
        <v>1.9981191818862518E-2</v>
      </c>
      <c r="D46" s="98">
        <v>1.9251427896805604E-2</v>
      </c>
      <c r="E46" s="98">
        <v>2.0327423553147397E-2</v>
      </c>
      <c r="F46" s="98">
        <v>2.007873583029712E-2</v>
      </c>
      <c r="G46" s="98">
        <v>1.8760708924051361E-2</v>
      </c>
      <c r="H46" s="98">
        <v>1.5954638563943795E-2</v>
      </c>
      <c r="I46" s="98">
        <v>1.8926250266856473E-2</v>
      </c>
      <c r="J46" s="98">
        <v>2.4755809031809736E-2</v>
      </c>
      <c r="K46" s="98">
        <v>1.5736439058887303E-2</v>
      </c>
      <c r="L46" s="98">
        <v>1.1885993789199004E-2</v>
      </c>
      <c r="M46" s="98">
        <v>1.5815997654671028E-2</v>
      </c>
      <c r="N46" s="98">
        <v>1.1535429461662347E-2</v>
      </c>
      <c r="O46" s="98">
        <v>4.7503575942343728E-3</v>
      </c>
      <c r="P46" s="98">
        <v>7.8993516298639915E-3</v>
      </c>
      <c r="Q46" s="98">
        <v>7.5161750450261121E-3</v>
      </c>
      <c r="R46" s="98">
        <v>2.996333766073524E-3</v>
      </c>
      <c r="S46" s="98">
        <v>4.0436923911964474E-3</v>
      </c>
      <c r="T46" s="98">
        <v>0</v>
      </c>
      <c r="U46" s="98">
        <v>4.3577541342166319E-3</v>
      </c>
      <c r="V46" s="98">
        <v>9.5550879865264945E-3</v>
      </c>
      <c r="W46" s="98">
        <v>1.2431343774463081E-2</v>
      </c>
      <c r="X46" s="98">
        <v>1.7947980448287403E-2</v>
      </c>
      <c r="Y46" s="98">
        <v>1.4127894614829307E-2</v>
      </c>
      <c r="DA46" s="63" t="s">
        <v>3461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0.45559671610888619</v>
      </c>
      <c r="E47" s="122">
        <f t="shared" si="20"/>
        <v>1.9309898269449632</v>
      </c>
      <c r="F47" s="122">
        <f t="shared" si="20"/>
        <v>2.0664844604418202</v>
      </c>
      <c r="G47" s="122">
        <f t="shared" si="20"/>
        <v>2.7939699413515884</v>
      </c>
      <c r="H47" s="122">
        <f t="shared" si="20"/>
        <v>2.7126292109780308</v>
      </c>
      <c r="I47" s="122">
        <f t="shared" si="20"/>
        <v>4.6195425095748135</v>
      </c>
      <c r="J47" s="122">
        <f t="shared" si="20"/>
        <v>4.6721138928018986</v>
      </c>
      <c r="K47" s="122">
        <f t="shared" si="20"/>
        <v>1.9685670094752727</v>
      </c>
      <c r="L47" s="122">
        <f t="shared" si="20"/>
        <v>2.5832949114402135</v>
      </c>
      <c r="M47" s="122">
        <f t="shared" si="20"/>
        <v>1.9544661975062014</v>
      </c>
      <c r="N47" s="122">
        <f t="shared" si="20"/>
        <v>2.1893713166967919</v>
      </c>
      <c r="O47" s="122">
        <f t="shared" si="20"/>
        <v>0.62969704099867829</v>
      </c>
      <c r="P47" s="122">
        <f t="shared" si="20"/>
        <v>0.59405896707224193</v>
      </c>
      <c r="Q47" s="122">
        <f t="shared" si="20"/>
        <v>0.47765963679641649</v>
      </c>
      <c r="R47" s="122">
        <f t="shared" si="20"/>
        <v>0.27254968093246867</v>
      </c>
      <c r="S47" s="122">
        <f t="shared" si="20"/>
        <v>0.3564858569250679</v>
      </c>
      <c r="T47" s="122">
        <f t="shared" si="20"/>
        <v>0</v>
      </c>
      <c r="U47" s="122">
        <f t="shared" si="20"/>
        <v>0.27421466942334016</v>
      </c>
      <c r="V47" s="122">
        <f t="shared" si="20"/>
        <v>0.7028134884856917</v>
      </c>
      <c r="W47" s="122">
        <f t="shared" si="20"/>
        <v>1.2634746552529512</v>
      </c>
      <c r="X47" s="122">
        <f t="shared" si="20"/>
        <v>1.3848571550079778</v>
      </c>
      <c r="Y47" s="122">
        <f t="shared" si="20"/>
        <v>2.1185904171540155</v>
      </c>
      <c r="DA47" s="130" t="s">
        <v>3462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0.45559671610888619</v>
      </c>
      <c r="E48" s="98">
        <v>1.9309898269449632</v>
      </c>
      <c r="F48" s="98">
        <v>2.0664844604418202</v>
      </c>
      <c r="G48" s="98">
        <v>2.7939699413515884</v>
      </c>
      <c r="H48" s="98">
        <v>2.7126292109780308</v>
      </c>
      <c r="I48" s="98">
        <v>4.6195425095748135</v>
      </c>
      <c r="J48" s="98">
        <v>4.6721138928018986</v>
      </c>
      <c r="K48" s="98">
        <v>1.9685670094752727</v>
      </c>
      <c r="L48" s="98">
        <v>2.5832949114402135</v>
      </c>
      <c r="M48" s="98">
        <v>1.9544661975062014</v>
      </c>
      <c r="N48" s="98">
        <v>2.1893713166967919</v>
      </c>
      <c r="O48" s="98">
        <v>0.62969704099867829</v>
      </c>
      <c r="P48" s="98">
        <v>0.59405896707224193</v>
      </c>
      <c r="Q48" s="98">
        <v>0.47765963679641649</v>
      </c>
      <c r="R48" s="98">
        <v>0.27254968093246867</v>
      </c>
      <c r="S48" s="98">
        <v>0.3564858569250679</v>
      </c>
      <c r="T48" s="98">
        <v>0</v>
      </c>
      <c r="U48" s="98">
        <v>0.27421466942334016</v>
      </c>
      <c r="V48" s="98">
        <v>0.7028134884856917</v>
      </c>
      <c r="W48" s="98">
        <v>1.2634746552529512</v>
      </c>
      <c r="X48" s="98">
        <v>1.3848571550079778</v>
      </c>
      <c r="Y48" s="98">
        <v>2.1185904171540155</v>
      </c>
      <c r="DA48" s="63" t="s">
        <v>3463</v>
      </c>
    </row>
    <row r="49" spans="1:105" ht="12" customHeight="1" x14ac:dyDescent="0.25">
      <c r="A49" s="121" t="s">
        <v>55</v>
      </c>
      <c r="B49" s="122"/>
      <c r="C49" s="122">
        <v>1.1051709220033408</v>
      </c>
      <c r="D49" s="122">
        <v>1.0329048930194913</v>
      </c>
      <c r="E49" s="122">
        <v>1.2154544054922416</v>
      </c>
      <c r="F49" s="122">
        <v>1.3408858383754398</v>
      </c>
      <c r="G49" s="122">
        <v>1.6676342329573508</v>
      </c>
      <c r="H49" s="122">
        <v>1.3629423443147932</v>
      </c>
      <c r="I49" s="122">
        <v>2.2424595924335455</v>
      </c>
      <c r="J49" s="122">
        <v>3.6575044857598624</v>
      </c>
      <c r="K49" s="122">
        <v>1.9857062221331536</v>
      </c>
      <c r="L49" s="122">
        <v>1.9084232715915346</v>
      </c>
      <c r="M49" s="122">
        <v>1.9269898005394837</v>
      </c>
      <c r="N49" s="122">
        <v>1.74575940403328</v>
      </c>
      <c r="O49" s="122">
        <v>0.69587506489999895</v>
      </c>
      <c r="P49" s="122">
        <v>1.0057270817675581</v>
      </c>
      <c r="Q49" s="122">
        <v>0.8977834524932844</v>
      </c>
      <c r="R49" s="122">
        <v>0.35994237940426671</v>
      </c>
      <c r="S49" s="122">
        <v>0.43432168597216059</v>
      </c>
      <c r="T49" s="122">
        <v>0</v>
      </c>
      <c r="U49" s="122">
        <v>0.49718866469567274</v>
      </c>
      <c r="V49" s="122">
        <v>1.0527465593299903</v>
      </c>
      <c r="W49" s="122">
        <v>1.5763138938647347</v>
      </c>
      <c r="X49" s="122">
        <v>2.0059846329721074</v>
      </c>
      <c r="Y49" s="122">
        <v>1.9036196373414629</v>
      </c>
      <c r="DA49" s="130" t="s">
        <v>3464</v>
      </c>
    </row>
    <row r="50" spans="1:105" ht="12" customHeight="1" x14ac:dyDescent="0.25">
      <c r="A50" s="97" t="s">
        <v>138</v>
      </c>
      <c r="B50" s="98"/>
      <c r="C50" s="98">
        <v>3.004914148959733E-3</v>
      </c>
      <c r="D50" s="98">
        <v>4.6276817249524642E-3</v>
      </c>
      <c r="E50" s="98">
        <v>5.0319028246331044E-3</v>
      </c>
      <c r="F50" s="98">
        <v>6.531295511014096E-3</v>
      </c>
      <c r="G50" s="98">
        <v>9.4014741205225953E-3</v>
      </c>
      <c r="H50" s="98">
        <v>1.2351718456790924E-2</v>
      </c>
      <c r="I50" s="98">
        <v>1.5728747971883589E-2</v>
      </c>
      <c r="J50" s="98">
        <v>7.0300221069988081E-2</v>
      </c>
      <c r="K50" s="98">
        <v>2.7170609922198038E-2</v>
      </c>
      <c r="L50" s="98">
        <v>2.7123454778988872E-2</v>
      </c>
      <c r="M50" s="98">
        <v>3.8085762052277559E-2</v>
      </c>
      <c r="N50" s="98">
        <v>4.4555360847645303E-2</v>
      </c>
      <c r="O50" s="98">
        <v>9.3634726463226337E-3</v>
      </c>
      <c r="P50" s="98">
        <v>0</v>
      </c>
      <c r="Q50" s="98">
        <v>2.2999895666479357E-2</v>
      </c>
      <c r="R50" s="98">
        <v>6.2070749470453743E-3</v>
      </c>
      <c r="S50" s="98">
        <v>1.168295926574703E-2</v>
      </c>
      <c r="T50" s="98">
        <v>0</v>
      </c>
      <c r="U50" s="98">
        <v>5.3510073390431456E-2</v>
      </c>
      <c r="V50" s="98">
        <v>6.0252508191010329E-2</v>
      </c>
      <c r="W50" s="98">
        <v>8.0988968407846529E-2</v>
      </c>
      <c r="X50" s="98">
        <v>5.5426044677251866E-2</v>
      </c>
      <c r="Y50" s="98">
        <v>2.5504467263747995E-2</v>
      </c>
      <c r="DA50" s="63" t="s">
        <v>3465</v>
      </c>
    </row>
    <row r="51" spans="1:105" ht="12" customHeight="1" x14ac:dyDescent="0.25">
      <c r="A51" s="97" t="s">
        <v>137</v>
      </c>
      <c r="B51" s="98"/>
      <c r="C51" s="98">
        <v>4.7452743364336745E-4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1.8498984308045346E-3</v>
      </c>
      <c r="J51" s="98">
        <v>4.910607154901608E-3</v>
      </c>
      <c r="K51" s="98">
        <v>1.5593759593853628E-3</v>
      </c>
      <c r="L51" s="98">
        <v>2.8462400102755607E-3</v>
      </c>
      <c r="M51" s="98">
        <v>1.2562406281967273E-3</v>
      </c>
      <c r="N51" s="98">
        <v>6.3491087138983354E-3</v>
      </c>
      <c r="O51" s="98">
        <v>1.7847508695682846E-2</v>
      </c>
      <c r="P51" s="98">
        <v>3.7758153301600348E-3</v>
      </c>
      <c r="Q51" s="98">
        <v>0</v>
      </c>
      <c r="R51" s="98">
        <v>0</v>
      </c>
      <c r="S51" s="98">
        <v>0</v>
      </c>
      <c r="T51" s="98">
        <v>0</v>
      </c>
      <c r="U51" s="98">
        <v>2.653387813023848E-3</v>
      </c>
      <c r="V51" s="98">
        <v>0</v>
      </c>
      <c r="W51" s="98">
        <v>0</v>
      </c>
      <c r="X51" s="98">
        <v>3.17765222978586E-2</v>
      </c>
      <c r="Y51" s="98">
        <v>3.0320172278312039E-2</v>
      </c>
      <c r="DA51" s="63" t="s">
        <v>3466</v>
      </c>
    </row>
    <row r="52" spans="1:105" ht="12" customHeight="1" x14ac:dyDescent="0.25">
      <c r="A52" s="100" t="s">
        <v>211</v>
      </c>
      <c r="B52" s="101"/>
      <c r="C52" s="101">
        <v>6.1799926552375795E-5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3.9461552689764803E-4</v>
      </c>
      <c r="J52" s="101">
        <v>1.005839803613226E-3</v>
      </c>
      <c r="K52" s="101">
        <v>3.1899174434193701E-4</v>
      </c>
      <c r="L52" s="101">
        <v>5.1666489487227959E-4</v>
      </c>
      <c r="M52" s="101">
        <v>2.2296296358426755E-4</v>
      </c>
      <c r="N52" s="101">
        <v>7.8304950604085491E-4</v>
      </c>
      <c r="O52" s="101">
        <v>1.5311066070454083E-3</v>
      </c>
      <c r="P52" s="101">
        <v>7.8223820154086653E-5</v>
      </c>
      <c r="Q52" s="101">
        <v>0</v>
      </c>
      <c r="R52" s="101">
        <v>0</v>
      </c>
      <c r="S52" s="101">
        <v>0</v>
      </c>
      <c r="T52" s="101">
        <v>0</v>
      </c>
      <c r="U52" s="101">
        <v>3.2183229918981109E-4</v>
      </c>
      <c r="V52" s="101">
        <v>0</v>
      </c>
      <c r="W52" s="101">
        <v>0</v>
      </c>
      <c r="X52" s="101">
        <v>2.2536312078043287E-3</v>
      </c>
      <c r="Y52" s="101">
        <v>1.3997234093884447E-3</v>
      </c>
      <c r="DA52" s="131" t="s">
        <v>3467</v>
      </c>
    </row>
    <row r="53" spans="1:105" ht="12" customHeight="1" x14ac:dyDescent="0.25">
      <c r="A53" s="103" t="s">
        <v>52</v>
      </c>
      <c r="B53" s="104"/>
      <c r="C53" s="104">
        <v>4.1272750709099164E-4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1.4552829039068866E-3</v>
      </c>
      <c r="J53" s="104">
        <v>3.9047673512883825E-3</v>
      </c>
      <c r="K53" s="104">
        <v>1.2403842150434257E-3</v>
      </c>
      <c r="L53" s="104">
        <v>2.3295751154032811E-3</v>
      </c>
      <c r="M53" s="104">
        <v>1.0332776646124599E-3</v>
      </c>
      <c r="N53" s="104">
        <v>5.5660592078574803E-3</v>
      </c>
      <c r="O53" s="104">
        <v>1.6316402088637438E-2</v>
      </c>
      <c r="P53" s="104">
        <v>3.6975915100059481E-3</v>
      </c>
      <c r="Q53" s="104">
        <v>0</v>
      </c>
      <c r="R53" s="104">
        <v>0</v>
      </c>
      <c r="S53" s="104">
        <v>0</v>
      </c>
      <c r="T53" s="104">
        <v>0</v>
      </c>
      <c r="U53" s="104">
        <v>2.3315555138340369E-3</v>
      </c>
      <c r="V53" s="104">
        <v>0</v>
      </c>
      <c r="W53" s="104">
        <v>0</v>
      </c>
      <c r="X53" s="104">
        <v>2.9522891090054272E-2</v>
      </c>
      <c r="Y53" s="104">
        <v>2.8920448868923594E-2</v>
      </c>
      <c r="DA53" s="132" t="s">
        <v>3468</v>
      </c>
    </row>
    <row r="54" spans="1:105" ht="12" customHeight="1" x14ac:dyDescent="0.25">
      <c r="A54" s="106" t="s">
        <v>122</v>
      </c>
      <c r="B54" s="101"/>
      <c r="C54" s="101">
        <v>8.7309662393774412E-3</v>
      </c>
      <c r="D54" s="101">
        <v>0</v>
      </c>
      <c r="E54" s="101">
        <v>0</v>
      </c>
      <c r="F54" s="101">
        <v>0</v>
      </c>
      <c r="G54" s="101">
        <v>0</v>
      </c>
      <c r="H54" s="101">
        <v>1.2905886885476302E-2</v>
      </c>
      <c r="I54" s="101">
        <v>0</v>
      </c>
      <c r="J54" s="101">
        <v>0</v>
      </c>
      <c r="K54" s="101">
        <v>2.2235593270070316E-3</v>
      </c>
      <c r="L54" s="101">
        <v>0</v>
      </c>
      <c r="M54" s="101">
        <v>0</v>
      </c>
      <c r="N54" s="101">
        <v>0</v>
      </c>
      <c r="O54" s="101">
        <v>5.8625440796273277E-2</v>
      </c>
      <c r="P54" s="101">
        <v>6.5538532961809226E-2</v>
      </c>
      <c r="Q54" s="101">
        <v>0</v>
      </c>
      <c r="R54" s="101">
        <v>0</v>
      </c>
      <c r="S54" s="101">
        <v>0</v>
      </c>
      <c r="T54" s="101">
        <v>0</v>
      </c>
      <c r="U54" s="101">
        <v>1.0231090302662716E-2</v>
      </c>
      <c r="V54" s="101">
        <v>0</v>
      </c>
      <c r="W54" s="101">
        <v>0.28433831748862975</v>
      </c>
      <c r="X54" s="101">
        <v>0</v>
      </c>
      <c r="Y54" s="101">
        <v>7.131932016944087E-2</v>
      </c>
      <c r="DA54" s="131" t="s">
        <v>3469</v>
      </c>
    </row>
    <row r="55" spans="1:105" ht="12" customHeight="1" x14ac:dyDescent="0.25">
      <c r="A55" s="107" t="s">
        <v>121</v>
      </c>
      <c r="B55" s="104"/>
      <c r="C55" s="104">
        <v>1.0929605141813603</v>
      </c>
      <c r="D55" s="104">
        <v>1.0282772112945389</v>
      </c>
      <c r="E55" s="104">
        <v>1.2104225026676085</v>
      </c>
      <c r="F55" s="104">
        <v>1.3343545428644257</v>
      </c>
      <c r="G55" s="104">
        <v>1.6582327588368282</v>
      </c>
      <c r="H55" s="104">
        <v>1.3376847389725259</v>
      </c>
      <c r="I55" s="104">
        <v>2.2248809460308574</v>
      </c>
      <c r="J55" s="104">
        <v>3.5822936575349726</v>
      </c>
      <c r="K55" s="104">
        <v>1.9547526769245631</v>
      </c>
      <c r="L55" s="104">
        <v>1.8784535768022701</v>
      </c>
      <c r="M55" s="104">
        <v>1.8876477978590094</v>
      </c>
      <c r="N55" s="104">
        <v>1.6948549344717363</v>
      </c>
      <c r="O55" s="104">
        <v>0.61003864276172015</v>
      </c>
      <c r="P55" s="104">
        <v>0.93641273347558884</v>
      </c>
      <c r="Q55" s="104">
        <v>0.87478355682680509</v>
      </c>
      <c r="R55" s="104">
        <v>0.35373530445722134</v>
      </c>
      <c r="S55" s="104">
        <v>0.42263872670641356</v>
      </c>
      <c r="T55" s="104">
        <v>0</v>
      </c>
      <c r="U55" s="104">
        <v>0.43079411318955474</v>
      </c>
      <c r="V55" s="104">
        <v>0.99249405113898004</v>
      </c>
      <c r="W55" s="104">
        <v>1.2109866079682585</v>
      </c>
      <c r="X55" s="104">
        <v>1.9187820659969967</v>
      </c>
      <c r="Y55" s="104">
        <v>1.7764756776299619</v>
      </c>
      <c r="DA55" s="132" t="s">
        <v>3470</v>
      </c>
    </row>
    <row r="56" spans="1:105" ht="12" customHeight="1" x14ac:dyDescent="0.25">
      <c r="A56" s="108" t="s">
        <v>53</v>
      </c>
      <c r="B56" s="98"/>
      <c r="C56" s="98">
        <v>0.14306857568470718</v>
      </c>
      <c r="D56" s="98">
        <v>0.19984287541243775</v>
      </c>
      <c r="E56" s="98">
        <v>0.29656416585294709</v>
      </c>
      <c r="F56" s="98">
        <v>0.31263378233552908</v>
      </c>
      <c r="G56" s="98">
        <v>0.46899120722896637</v>
      </c>
      <c r="H56" s="98">
        <v>0.3430286291013912</v>
      </c>
      <c r="I56" s="98">
        <v>0.47334734653627841</v>
      </c>
      <c r="J56" s="98">
        <v>0.73269866098851077</v>
      </c>
      <c r="K56" s="98">
        <v>0.40027897212788865</v>
      </c>
      <c r="L56" s="98">
        <v>0.34248846870408473</v>
      </c>
      <c r="M56" s="98">
        <v>0.34980909489206102</v>
      </c>
      <c r="N56" s="98">
        <v>0.22788847246170474</v>
      </c>
      <c r="O56" s="98">
        <v>2.1606979370144302E-2</v>
      </c>
      <c r="P56" s="98">
        <v>1.477958065183764E-2</v>
      </c>
      <c r="Q56" s="98">
        <v>3.7709072493215784E-2</v>
      </c>
      <c r="R56" s="98">
        <v>2.2404015205659225E-2</v>
      </c>
      <c r="S56" s="98">
        <v>4.4542914690366454E-2</v>
      </c>
      <c r="T56" s="98">
        <v>0</v>
      </c>
      <c r="U56" s="98">
        <v>2.8859219952073502E-2</v>
      </c>
      <c r="V56" s="98">
        <v>8.3996694052323795E-2</v>
      </c>
      <c r="W56" s="98">
        <v>7.7279998213026821E-2</v>
      </c>
      <c r="X56" s="98">
        <v>9.8804477500280263E-2</v>
      </c>
      <c r="Y56" s="98">
        <v>3.8093346359707334E-2</v>
      </c>
      <c r="DA56" s="63" t="s">
        <v>3471</v>
      </c>
    </row>
    <row r="57" spans="1:105" ht="12" customHeight="1" x14ac:dyDescent="0.25">
      <c r="A57" s="108" t="s">
        <v>52</v>
      </c>
      <c r="B57" s="98"/>
      <c r="C57" s="98">
        <v>0.9498919384966531</v>
      </c>
      <c r="D57" s="98">
        <v>0.82843433588210103</v>
      </c>
      <c r="E57" s="98">
        <v>0.91385833681466144</v>
      </c>
      <c r="F57" s="98">
        <v>1.0217207605288965</v>
      </c>
      <c r="G57" s="98">
        <v>1.1892415516078618</v>
      </c>
      <c r="H57" s="98">
        <v>0.99465610987113473</v>
      </c>
      <c r="I57" s="98">
        <v>1.7515335994945789</v>
      </c>
      <c r="J57" s="98">
        <v>2.849594996546462</v>
      </c>
      <c r="K57" s="98">
        <v>1.5544737047966743</v>
      </c>
      <c r="L57" s="98">
        <v>1.5359651080981853</v>
      </c>
      <c r="M57" s="98">
        <v>1.5378387029669482</v>
      </c>
      <c r="N57" s="98">
        <v>1.4669664620100316</v>
      </c>
      <c r="O57" s="98">
        <v>0.58843166339157582</v>
      </c>
      <c r="P57" s="98">
        <v>0.92163315282375124</v>
      </c>
      <c r="Q57" s="98">
        <v>0.83707448433358933</v>
      </c>
      <c r="R57" s="98">
        <v>0.33133128925156213</v>
      </c>
      <c r="S57" s="98">
        <v>0.37809581201604708</v>
      </c>
      <c r="T57" s="98">
        <v>0</v>
      </c>
      <c r="U57" s="98">
        <v>0.40193489323748122</v>
      </c>
      <c r="V57" s="98">
        <v>0.90849735708665624</v>
      </c>
      <c r="W57" s="98">
        <v>1.1337066097552317</v>
      </c>
      <c r="X57" s="98">
        <v>1.8199775884967164</v>
      </c>
      <c r="Y57" s="98">
        <v>1.7383823312702547</v>
      </c>
      <c r="DA57" s="63" t="s">
        <v>3472</v>
      </c>
    </row>
    <row r="58" spans="1:105" ht="12" customHeight="1" x14ac:dyDescent="0.25">
      <c r="A58" s="121" t="s">
        <v>54</v>
      </c>
      <c r="B58" s="122"/>
      <c r="C58" s="122">
        <v>0.41703533584509644</v>
      </c>
      <c r="D58" s="122">
        <v>0.36776453040236978</v>
      </c>
      <c r="E58" s="122">
        <v>0.40909813656081823</v>
      </c>
      <c r="F58" s="122">
        <v>0.44410111470042457</v>
      </c>
      <c r="G58" s="122">
        <v>0.49305263489272122</v>
      </c>
      <c r="H58" s="122">
        <v>0.36960802719412494</v>
      </c>
      <c r="I58" s="122">
        <v>0.52768098288546539</v>
      </c>
      <c r="J58" s="122">
        <v>0.81726832889972534</v>
      </c>
      <c r="K58" s="122">
        <v>0.44742328060517467</v>
      </c>
      <c r="L58" s="122">
        <v>0.41980332215064581</v>
      </c>
      <c r="M58" s="122">
        <v>0.44847779748056427</v>
      </c>
      <c r="N58" s="122">
        <v>0.38045464350254249</v>
      </c>
      <c r="O58" s="122">
        <v>0.16874836560129117</v>
      </c>
      <c r="P58" s="122">
        <v>0.27767016662434174</v>
      </c>
      <c r="Q58" s="122">
        <v>0.22695257995465856</v>
      </c>
      <c r="R58" s="122">
        <v>8.7795009776459737E-2</v>
      </c>
      <c r="S58" s="122">
        <v>0.107617495246076</v>
      </c>
      <c r="T58" s="122">
        <v>0</v>
      </c>
      <c r="U58" s="122">
        <v>0.13756559016629616</v>
      </c>
      <c r="V58" s="122">
        <v>0.29960077868795765</v>
      </c>
      <c r="W58" s="122">
        <v>0.44563165672544031</v>
      </c>
      <c r="X58" s="122">
        <v>0.53893300781152986</v>
      </c>
      <c r="Y58" s="122">
        <v>0.48617442796500265</v>
      </c>
      <c r="DA58" s="130" t="s">
        <v>3473</v>
      </c>
    </row>
    <row r="59" spans="1:105" ht="12" customHeight="1" x14ac:dyDescent="0.25">
      <c r="A59" s="97" t="s">
        <v>50</v>
      </c>
      <c r="B59" s="98"/>
      <c r="C59" s="98">
        <v>0.22965609437140475</v>
      </c>
      <c r="D59" s="98">
        <v>0.21421105869913251</v>
      </c>
      <c r="E59" s="98">
        <v>0.2601651142206739</v>
      </c>
      <c r="F59" s="98">
        <v>0.26760805674997401</v>
      </c>
      <c r="G59" s="98">
        <v>0.31206647201429544</v>
      </c>
      <c r="H59" s="98">
        <v>0.24799021914245684</v>
      </c>
      <c r="I59" s="98">
        <v>0.36509828531707439</v>
      </c>
      <c r="J59" s="98">
        <v>0.55533525112012871</v>
      </c>
      <c r="K59" s="98">
        <v>0.25209008565278879</v>
      </c>
      <c r="L59" s="98">
        <v>0.25904886000058497</v>
      </c>
      <c r="M59" s="98">
        <v>0.27827234296340803</v>
      </c>
      <c r="N59" s="98">
        <v>0.2708110934622206</v>
      </c>
      <c r="O59" s="98">
        <v>9.1034538956187364E-2</v>
      </c>
      <c r="P59" s="98">
        <v>0.11980842767517072</v>
      </c>
      <c r="Q59" s="98">
        <v>0.12921079919665465</v>
      </c>
      <c r="R59" s="98">
        <v>4.9144192946764864E-2</v>
      </c>
      <c r="S59" s="98">
        <v>5.6567102002454073E-2</v>
      </c>
      <c r="T59" s="98">
        <v>0</v>
      </c>
      <c r="U59" s="98">
        <v>8.0104447673027393E-2</v>
      </c>
      <c r="V59" s="98">
        <v>0.14742682916032521</v>
      </c>
      <c r="W59" s="98">
        <v>0.22697048551637697</v>
      </c>
      <c r="X59" s="98">
        <v>0.33347348446192021</v>
      </c>
      <c r="Y59" s="98">
        <v>0.36873610791557004</v>
      </c>
      <c r="DA59" s="63" t="s">
        <v>3474</v>
      </c>
    </row>
    <row r="60" spans="1:105" ht="12" customHeight="1" x14ac:dyDescent="0.25">
      <c r="A60" s="109" t="s">
        <v>120</v>
      </c>
      <c r="B60" s="33"/>
      <c r="C60" s="33">
        <v>0.18737924147369173</v>
      </c>
      <c r="D60" s="33">
        <v>0.1535534717032373</v>
      </c>
      <c r="E60" s="33">
        <v>0.14893302234014433</v>
      </c>
      <c r="F60" s="33">
        <v>0.17649305795045053</v>
      </c>
      <c r="G60" s="33">
        <v>0.18098616287842578</v>
      </c>
      <c r="H60" s="33">
        <v>0.12161780805166809</v>
      </c>
      <c r="I60" s="33">
        <v>0.16258269756839103</v>
      </c>
      <c r="J60" s="33">
        <v>0.26193307777959657</v>
      </c>
      <c r="K60" s="33">
        <v>0.19533319495238585</v>
      </c>
      <c r="L60" s="33">
        <v>0.16075446215006084</v>
      </c>
      <c r="M60" s="33">
        <v>0.17020545451715621</v>
      </c>
      <c r="N60" s="33">
        <v>0.10964355004032189</v>
      </c>
      <c r="O60" s="33">
        <v>7.7713826645103803E-2</v>
      </c>
      <c r="P60" s="33">
        <v>0.15786173894917105</v>
      </c>
      <c r="Q60" s="33">
        <v>9.7741780758003896E-2</v>
      </c>
      <c r="R60" s="33">
        <v>3.8650816829694873E-2</v>
      </c>
      <c r="S60" s="33">
        <v>5.1050393243621935E-2</v>
      </c>
      <c r="T60" s="33">
        <v>0</v>
      </c>
      <c r="U60" s="33">
        <v>5.7461142493268759E-2</v>
      </c>
      <c r="V60" s="33">
        <v>0.15217394952763244</v>
      </c>
      <c r="W60" s="33">
        <v>0.21866117120906334</v>
      </c>
      <c r="X60" s="33">
        <v>0.20545952334960968</v>
      </c>
      <c r="Y60" s="33">
        <v>0.1174383200494326</v>
      </c>
      <c r="DA60" s="60" t="s">
        <v>3475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0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0</v>
      </c>
      <c r="I62" s="117">
        <f t="shared" si="21"/>
        <v>0</v>
      </c>
      <c r="J62" s="117">
        <f t="shared" si="21"/>
        <v>0</v>
      </c>
      <c r="K62" s="117">
        <f t="shared" si="21"/>
        <v>0</v>
      </c>
      <c r="L62" s="117">
        <f t="shared" si="21"/>
        <v>0</v>
      </c>
      <c r="M62" s="117">
        <f t="shared" si="21"/>
        <v>0</v>
      </c>
      <c r="N62" s="117">
        <f t="shared" si="21"/>
        <v>0</v>
      </c>
      <c r="O62" s="117">
        <f t="shared" si="21"/>
        <v>0</v>
      </c>
      <c r="P62" s="117">
        <f t="shared" si="21"/>
        <v>0</v>
      </c>
      <c r="Q62" s="117">
        <f t="shared" si="21"/>
        <v>0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0</v>
      </c>
      <c r="W62" s="117">
        <f t="shared" ref="W62:Y62" si="23">W63+W66+W68+W77</f>
        <v>0</v>
      </c>
      <c r="X62" s="117">
        <f t="shared" si="23"/>
        <v>0</v>
      </c>
      <c r="Y62" s="117">
        <f t="shared" si="23"/>
        <v>0</v>
      </c>
      <c r="DA62" s="129" t="s">
        <v>3476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0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0</v>
      </c>
      <c r="I63" s="122">
        <f t="shared" si="24"/>
        <v>0</v>
      </c>
      <c r="J63" s="122">
        <f t="shared" si="24"/>
        <v>0</v>
      </c>
      <c r="K63" s="122">
        <f t="shared" si="24"/>
        <v>0</v>
      </c>
      <c r="L63" s="122">
        <f t="shared" si="24"/>
        <v>0</v>
      </c>
      <c r="M63" s="122">
        <f t="shared" si="24"/>
        <v>0</v>
      </c>
      <c r="N63" s="122">
        <f t="shared" si="24"/>
        <v>0</v>
      </c>
      <c r="O63" s="122">
        <f t="shared" si="24"/>
        <v>0</v>
      </c>
      <c r="P63" s="122">
        <f t="shared" si="24"/>
        <v>0</v>
      </c>
      <c r="Q63" s="122">
        <f t="shared" si="24"/>
        <v>0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0</v>
      </c>
      <c r="W63" s="122">
        <f t="shared" ref="W63:Y63" si="26">SUM(W64:W65)</f>
        <v>0</v>
      </c>
      <c r="X63" s="122">
        <f t="shared" si="26"/>
        <v>0</v>
      </c>
      <c r="Y63" s="122">
        <f t="shared" si="26"/>
        <v>0</v>
      </c>
      <c r="DA63" s="130" t="s">
        <v>3477</v>
      </c>
    </row>
    <row r="64" spans="1:105" ht="12" customHeight="1" x14ac:dyDescent="0.25">
      <c r="A64" s="97" t="s">
        <v>212</v>
      </c>
      <c r="B64" s="98"/>
      <c r="C64" s="98">
        <v>0</v>
      </c>
      <c r="D64" s="98">
        <v>0</v>
      </c>
      <c r="E64" s="98">
        <v>0</v>
      </c>
      <c r="F64" s="98">
        <v>0</v>
      </c>
      <c r="G64" s="98">
        <v>0</v>
      </c>
      <c r="H64" s="98">
        <v>0</v>
      </c>
      <c r="I64" s="98">
        <v>0</v>
      </c>
      <c r="J64" s="98">
        <v>0</v>
      </c>
      <c r="K64" s="98">
        <v>0</v>
      </c>
      <c r="L64" s="98">
        <v>0</v>
      </c>
      <c r="M64" s="98">
        <v>0</v>
      </c>
      <c r="N64" s="98">
        <v>0</v>
      </c>
      <c r="O64" s="98">
        <v>0</v>
      </c>
      <c r="P64" s="98">
        <v>0</v>
      </c>
      <c r="Q64" s="98">
        <v>0</v>
      </c>
      <c r="R64" s="98">
        <v>0</v>
      </c>
      <c r="S64" s="98">
        <v>0</v>
      </c>
      <c r="T64" s="98">
        <v>0</v>
      </c>
      <c r="U64" s="98">
        <v>0</v>
      </c>
      <c r="V64" s="98">
        <v>0</v>
      </c>
      <c r="W64" s="98">
        <v>0</v>
      </c>
      <c r="X64" s="98">
        <v>0</v>
      </c>
      <c r="Y64" s="98">
        <v>0</v>
      </c>
      <c r="DA64" s="63" t="s">
        <v>3478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3479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3480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3481</v>
      </c>
    </row>
    <row r="68" spans="1:105" ht="12" customHeight="1" x14ac:dyDescent="0.25">
      <c r="A68" s="121" t="s">
        <v>55</v>
      </c>
      <c r="B68" s="122"/>
      <c r="C68" s="122">
        <v>0</v>
      </c>
      <c r="D68" s="122">
        <v>0</v>
      </c>
      <c r="E68" s="122">
        <v>0</v>
      </c>
      <c r="F68" s="122">
        <v>0</v>
      </c>
      <c r="G68" s="122">
        <v>0</v>
      </c>
      <c r="H68" s="122">
        <v>0</v>
      </c>
      <c r="I68" s="122">
        <v>0</v>
      </c>
      <c r="J68" s="122">
        <v>0</v>
      </c>
      <c r="K68" s="122">
        <v>0</v>
      </c>
      <c r="L68" s="122">
        <v>0</v>
      </c>
      <c r="M68" s="122">
        <v>0</v>
      </c>
      <c r="N68" s="122">
        <v>0</v>
      </c>
      <c r="O68" s="122">
        <v>0</v>
      </c>
      <c r="P68" s="122">
        <v>0</v>
      </c>
      <c r="Q68" s="122">
        <v>0</v>
      </c>
      <c r="R68" s="122">
        <v>0</v>
      </c>
      <c r="S68" s="122">
        <v>0</v>
      </c>
      <c r="T68" s="122">
        <v>0</v>
      </c>
      <c r="U68" s="122">
        <v>0</v>
      </c>
      <c r="V68" s="122">
        <v>0</v>
      </c>
      <c r="W68" s="122">
        <v>0</v>
      </c>
      <c r="X68" s="122">
        <v>0</v>
      </c>
      <c r="Y68" s="122">
        <v>0</v>
      </c>
      <c r="DA68" s="130" t="s">
        <v>3482</v>
      </c>
    </row>
    <row r="69" spans="1:105" ht="12" customHeight="1" x14ac:dyDescent="0.25">
      <c r="A69" s="97" t="s">
        <v>134</v>
      </c>
      <c r="B69" s="98"/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X69" s="98">
        <v>0</v>
      </c>
      <c r="Y69" s="98">
        <v>0</v>
      </c>
      <c r="DA69" s="63" t="s">
        <v>3483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3484</v>
      </c>
    </row>
    <row r="71" spans="1:105" ht="12" customHeight="1" x14ac:dyDescent="0.25">
      <c r="A71" s="100" t="s">
        <v>212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X71" s="101">
        <v>0</v>
      </c>
      <c r="Y71" s="101">
        <v>0</v>
      </c>
      <c r="DA71" s="131" t="s">
        <v>3485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3486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3487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3488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3489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3490</v>
      </c>
    </row>
    <row r="77" spans="1:105" ht="12" customHeight="1" x14ac:dyDescent="0.25">
      <c r="A77" s="121" t="s">
        <v>54</v>
      </c>
      <c r="B77" s="122"/>
      <c r="C77" s="122">
        <v>0</v>
      </c>
      <c r="D77" s="122">
        <v>0</v>
      </c>
      <c r="E77" s="122">
        <v>0</v>
      </c>
      <c r="F77" s="122">
        <v>0</v>
      </c>
      <c r="G77" s="122">
        <v>0</v>
      </c>
      <c r="H77" s="122">
        <v>0</v>
      </c>
      <c r="I77" s="122">
        <v>0</v>
      </c>
      <c r="J77" s="122">
        <v>0</v>
      </c>
      <c r="K77" s="122">
        <v>0</v>
      </c>
      <c r="L77" s="122">
        <v>0</v>
      </c>
      <c r="M77" s="122">
        <v>0</v>
      </c>
      <c r="N77" s="122">
        <v>0</v>
      </c>
      <c r="O77" s="122">
        <v>0</v>
      </c>
      <c r="P77" s="122">
        <v>0</v>
      </c>
      <c r="Q77" s="122">
        <v>0</v>
      </c>
      <c r="R77" s="122">
        <v>0</v>
      </c>
      <c r="S77" s="122">
        <v>0</v>
      </c>
      <c r="T77" s="122">
        <v>0</v>
      </c>
      <c r="U77" s="122">
        <v>0</v>
      </c>
      <c r="V77" s="122">
        <v>0</v>
      </c>
      <c r="W77" s="122">
        <v>0</v>
      </c>
      <c r="X77" s="122">
        <v>0</v>
      </c>
      <c r="Y77" s="122">
        <v>0</v>
      </c>
      <c r="DA77" s="130" t="s">
        <v>3491</v>
      </c>
    </row>
    <row r="78" spans="1:105" ht="12" customHeight="1" x14ac:dyDescent="0.25">
      <c r="A78" s="97" t="s">
        <v>189</v>
      </c>
      <c r="B78" s="98"/>
      <c r="C78" s="98">
        <v>0</v>
      </c>
      <c r="D78" s="98">
        <v>0</v>
      </c>
      <c r="E78" s="98">
        <v>0</v>
      </c>
      <c r="F78" s="98">
        <v>0</v>
      </c>
      <c r="G78" s="98">
        <v>0</v>
      </c>
      <c r="H78" s="98">
        <v>0</v>
      </c>
      <c r="I78" s="98">
        <v>0</v>
      </c>
      <c r="J78" s="98">
        <v>0</v>
      </c>
      <c r="K78" s="98">
        <v>0</v>
      </c>
      <c r="L78" s="98">
        <v>0</v>
      </c>
      <c r="M78" s="98">
        <v>0</v>
      </c>
      <c r="N78" s="98">
        <v>0</v>
      </c>
      <c r="O78" s="98">
        <v>0</v>
      </c>
      <c r="P78" s="98">
        <v>0</v>
      </c>
      <c r="Q78" s="98">
        <v>0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X78" s="98">
        <v>0</v>
      </c>
      <c r="Y78" s="98">
        <v>0</v>
      </c>
      <c r="DA78" s="63" t="s">
        <v>3492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3493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0.13675074035883097</v>
      </c>
      <c r="D81" s="117">
        <f t="shared" si="28"/>
        <v>0.23043964999847985</v>
      </c>
      <c r="E81" s="117">
        <f t="shared" si="28"/>
        <v>0.3857621002417711</v>
      </c>
      <c r="F81" s="117">
        <f t="shared" si="28"/>
        <v>0.63081163991836042</v>
      </c>
      <c r="G81" s="117">
        <f t="shared" si="28"/>
        <v>0.97237662783037804</v>
      </c>
      <c r="H81" s="117">
        <f t="shared" si="28"/>
        <v>0.99603800405015996</v>
      </c>
      <c r="I81" s="117">
        <f t="shared" si="28"/>
        <v>2.7315900243157687</v>
      </c>
      <c r="J81" s="117">
        <f t="shared" si="28"/>
        <v>3.1412509434561833</v>
      </c>
      <c r="K81" s="117">
        <f t="shared" si="28"/>
        <v>1.7889053725101298</v>
      </c>
      <c r="L81" s="117">
        <f t="shared" si="28"/>
        <v>0.57459823898755824</v>
      </c>
      <c r="M81" s="117">
        <f t="shared" si="28"/>
        <v>0.92855251945882045</v>
      </c>
      <c r="N81" s="117">
        <f t="shared" si="28"/>
        <v>1.1007541733752901</v>
      </c>
      <c r="O81" s="117">
        <f t="shared" si="28"/>
        <v>0.76701525026995721</v>
      </c>
      <c r="P81" s="117">
        <f t="shared" si="28"/>
        <v>0.91169954395876796</v>
      </c>
      <c r="Q81" s="117">
        <f t="shared" si="28"/>
        <v>2.0820186440709447</v>
      </c>
      <c r="R81" s="117">
        <f t="shared" ref="R81:V81" si="29">R82+R85+R87+R100</f>
        <v>1.4773573008609155</v>
      </c>
      <c r="S81" s="117">
        <f t="shared" si="29"/>
        <v>1.6918408916482668</v>
      </c>
      <c r="T81" s="117">
        <f t="shared" si="29"/>
        <v>0.85197733202905979</v>
      </c>
      <c r="U81" s="117">
        <f t="shared" si="29"/>
        <v>0.6786008451653478</v>
      </c>
      <c r="V81" s="117">
        <f t="shared" si="29"/>
        <v>0.93700427839482192</v>
      </c>
      <c r="W81" s="117">
        <f t="shared" ref="W81:Y81" si="30">W82+W85+W87+W100</f>
        <v>1.2254351895270255</v>
      </c>
      <c r="X81" s="117">
        <f t="shared" si="30"/>
        <v>1.5752665988234935</v>
      </c>
      <c r="Y81" s="117">
        <f t="shared" si="30"/>
        <v>1.7178883702979622</v>
      </c>
      <c r="DA81" s="129" t="s">
        <v>3494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7.5457484375628381E-2</v>
      </c>
      <c r="D82" s="122">
        <f t="shared" si="31"/>
        <v>0.11277085521320826</v>
      </c>
      <c r="E82" s="122">
        <f t="shared" si="31"/>
        <v>0.12632262634661048</v>
      </c>
      <c r="F82" s="122">
        <f t="shared" si="31"/>
        <v>0.19308994390181553</v>
      </c>
      <c r="G82" s="122">
        <f t="shared" si="31"/>
        <v>0.26571322813393283</v>
      </c>
      <c r="H82" s="122">
        <f t="shared" si="31"/>
        <v>0.22463538254230431</v>
      </c>
      <c r="I82" s="122">
        <f t="shared" si="31"/>
        <v>0.52202479730938667</v>
      </c>
      <c r="J82" s="122">
        <f t="shared" si="31"/>
        <v>0.84290433824044031</v>
      </c>
      <c r="K82" s="122">
        <f t="shared" si="31"/>
        <v>0.57727842474247082</v>
      </c>
      <c r="L82" s="122">
        <f t="shared" si="31"/>
        <v>0.11910758730482165</v>
      </c>
      <c r="M82" s="122">
        <f t="shared" si="31"/>
        <v>0.24109724446435196</v>
      </c>
      <c r="N82" s="122">
        <f t="shared" si="31"/>
        <v>0.29099990774161361</v>
      </c>
      <c r="O82" s="122">
        <f t="shared" si="31"/>
        <v>0.20456605134847985</v>
      </c>
      <c r="P82" s="122">
        <f t="shared" si="31"/>
        <v>0.21633804449993654</v>
      </c>
      <c r="Q82" s="122">
        <f t="shared" si="31"/>
        <v>0.66772880794151024</v>
      </c>
      <c r="R82" s="122">
        <f t="shared" ref="R82:V82" si="32">SUM(R83:R84)</f>
        <v>0.42532976800988198</v>
      </c>
      <c r="S82" s="122">
        <f t="shared" si="32"/>
        <v>0.48972481247294741</v>
      </c>
      <c r="T82" s="122">
        <f t="shared" si="32"/>
        <v>0.28428396641262343</v>
      </c>
      <c r="U82" s="122">
        <f t="shared" si="32"/>
        <v>0.22370385323135911</v>
      </c>
      <c r="V82" s="122">
        <f t="shared" si="32"/>
        <v>0.30148126717129609</v>
      </c>
      <c r="W82" s="122">
        <f t="shared" ref="W82:Y82" si="33">SUM(W83:W84)</f>
        <v>0.35046962041289553</v>
      </c>
      <c r="X82" s="122">
        <f t="shared" si="33"/>
        <v>0.49270111726644655</v>
      </c>
      <c r="Y82" s="122">
        <f t="shared" si="33"/>
        <v>0.42631364297502805</v>
      </c>
      <c r="DA82" s="130" t="s">
        <v>3495</v>
      </c>
    </row>
    <row r="83" spans="1:105" ht="12" customHeight="1" x14ac:dyDescent="0.25">
      <c r="A83" s="97" t="s">
        <v>199</v>
      </c>
      <c r="B83" s="98"/>
      <c r="C83" s="98">
        <v>7.5145217071243539E-2</v>
      </c>
      <c r="D83" s="98">
        <v>0.11226795371488049</v>
      </c>
      <c r="E83" s="98">
        <v>0.12579094413630937</v>
      </c>
      <c r="F83" s="98">
        <v>0.19220715909071406</v>
      </c>
      <c r="G83" s="98">
        <v>0.26451991288159765</v>
      </c>
      <c r="H83" s="98">
        <v>0.22372884783566138</v>
      </c>
      <c r="I83" s="98">
        <v>0.52014500675717301</v>
      </c>
      <c r="J83" s="98">
        <v>0.84007091070406681</v>
      </c>
      <c r="K83" s="98">
        <v>0.57523513898458756</v>
      </c>
      <c r="L83" s="98">
        <v>0.11870366627347088</v>
      </c>
      <c r="M83" s="98">
        <v>0.24016462991150098</v>
      </c>
      <c r="N83" s="98">
        <v>0.2901274119677531</v>
      </c>
      <c r="O83" s="98">
        <v>0.20385080711323053</v>
      </c>
      <c r="P83" s="98">
        <v>0.21537158808073772</v>
      </c>
      <c r="Q83" s="98">
        <v>0.66503376513624979</v>
      </c>
      <c r="R83" s="98">
        <v>0.42362330844754287</v>
      </c>
      <c r="S83" s="98">
        <v>0.48754291618722007</v>
      </c>
      <c r="T83" s="98">
        <v>0.28315358426750609</v>
      </c>
      <c r="U83" s="98">
        <v>0.22281701124275674</v>
      </c>
      <c r="V83" s="98">
        <v>0.30028846265457454</v>
      </c>
      <c r="W83" s="98">
        <v>0.34908436835060169</v>
      </c>
      <c r="X83" s="98">
        <v>0.49075369394218094</v>
      </c>
      <c r="Y83" s="98">
        <v>0.42462694005095075</v>
      </c>
      <c r="DA83" s="63" t="s">
        <v>3496</v>
      </c>
    </row>
    <row r="84" spans="1:105" ht="12" customHeight="1" x14ac:dyDescent="0.25">
      <c r="A84" s="97" t="s">
        <v>53</v>
      </c>
      <c r="B84" s="98"/>
      <c r="C84" s="98">
        <v>3.1226730438483957E-4</v>
      </c>
      <c r="D84" s="98">
        <v>5.0290149832777221E-4</v>
      </c>
      <c r="E84" s="98">
        <v>5.3168221030110618E-4</v>
      </c>
      <c r="F84" s="98">
        <v>8.8278481110146319E-4</v>
      </c>
      <c r="G84" s="98">
        <v>1.193315252335208E-3</v>
      </c>
      <c r="H84" s="98">
        <v>9.0653470664291374E-4</v>
      </c>
      <c r="I84" s="98">
        <v>1.8797905522136065E-3</v>
      </c>
      <c r="J84" s="98">
        <v>2.8334275363734972E-3</v>
      </c>
      <c r="K84" s="98">
        <v>2.0432857578832793E-3</v>
      </c>
      <c r="L84" s="98">
        <v>4.0392103135077501E-4</v>
      </c>
      <c r="M84" s="98">
        <v>9.3261455285099622E-4</v>
      </c>
      <c r="N84" s="98">
        <v>8.7249577386053093E-4</v>
      </c>
      <c r="O84" s="98">
        <v>7.1524423524932206E-4</v>
      </c>
      <c r="P84" s="98">
        <v>9.6645641919881659E-4</v>
      </c>
      <c r="Q84" s="98">
        <v>2.6950428052604533E-3</v>
      </c>
      <c r="R84" s="98">
        <v>1.7064595623391336E-3</v>
      </c>
      <c r="S84" s="98">
        <v>2.1818962857273268E-3</v>
      </c>
      <c r="T84" s="98">
        <v>1.1303821451173737E-3</v>
      </c>
      <c r="U84" s="98">
        <v>8.8684198860235653E-4</v>
      </c>
      <c r="V84" s="98">
        <v>1.1928045167215718E-3</v>
      </c>
      <c r="W84" s="98">
        <v>1.3852520622938125E-3</v>
      </c>
      <c r="X84" s="98">
        <v>1.9474233242656198E-3</v>
      </c>
      <c r="Y84" s="98">
        <v>1.6867029240773003E-3</v>
      </c>
      <c r="DA84" s="63" t="s">
        <v>3497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</v>
      </c>
      <c r="D85" s="122">
        <f t="shared" si="34"/>
        <v>2.8731324439299131E-2</v>
      </c>
      <c r="E85" s="122">
        <f t="shared" si="34"/>
        <v>0.14077570494679062</v>
      </c>
      <c r="F85" s="122">
        <f t="shared" si="34"/>
        <v>0.2348277795956614</v>
      </c>
      <c r="G85" s="122">
        <f t="shared" si="34"/>
        <v>0.39849409820138376</v>
      </c>
      <c r="H85" s="122">
        <f t="shared" si="34"/>
        <v>0.47077608032400348</v>
      </c>
      <c r="I85" s="122">
        <f t="shared" si="34"/>
        <v>1.3826183416015381</v>
      </c>
      <c r="J85" s="122">
        <f t="shared" si="34"/>
        <v>1.1736308406681399</v>
      </c>
      <c r="K85" s="122">
        <f t="shared" si="34"/>
        <v>0.5416189710467727</v>
      </c>
      <c r="L85" s="122">
        <f t="shared" si="34"/>
        <v>0.23973061079039307</v>
      </c>
      <c r="M85" s="122">
        <f t="shared" si="34"/>
        <v>0.3105226668935086</v>
      </c>
      <c r="N85" s="122">
        <f t="shared" si="34"/>
        <v>0.41106792395972042</v>
      </c>
      <c r="O85" s="122">
        <f t="shared" si="34"/>
        <v>0.23672821090175883</v>
      </c>
      <c r="P85" s="122">
        <f t="shared" si="34"/>
        <v>0.21935132660853157</v>
      </c>
      <c r="Q85" s="122">
        <f t="shared" si="34"/>
        <v>0.42109467980736726</v>
      </c>
      <c r="R85" s="122">
        <f t="shared" si="34"/>
        <v>0.39744721560838669</v>
      </c>
      <c r="S85" s="122">
        <f t="shared" si="34"/>
        <v>0.47611198340999011</v>
      </c>
      <c r="T85" s="122">
        <f t="shared" si="34"/>
        <v>0.16153214438929636</v>
      </c>
      <c r="U85" s="122">
        <f t="shared" si="34"/>
        <v>0.13843332440907499</v>
      </c>
      <c r="V85" s="122">
        <f t="shared" si="34"/>
        <v>0.21858562060894088</v>
      </c>
      <c r="W85" s="122">
        <f t="shared" si="34"/>
        <v>0.33551834740970671</v>
      </c>
      <c r="X85" s="122">
        <f t="shared" si="34"/>
        <v>0.38094462809901386</v>
      </c>
      <c r="Y85" s="122">
        <f t="shared" si="34"/>
        <v>0.60678075054411129</v>
      </c>
      <c r="DA85" s="130" t="s">
        <v>3498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2.8731324439299131E-2</v>
      </c>
      <c r="E86" s="98">
        <v>0.14077570494679062</v>
      </c>
      <c r="F86" s="98">
        <v>0.2348277795956614</v>
      </c>
      <c r="G86" s="98">
        <v>0.39849409820138376</v>
      </c>
      <c r="H86" s="98">
        <v>0.47077608032400348</v>
      </c>
      <c r="I86" s="98">
        <v>1.3826183416015381</v>
      </c>
      <c r="J86" s="98">
        <v>1.1736308406681399</v>
      </c>
      <c r="K86" s="98">
        <v>0.5416189710467727</v>
      </c>
      <c r="L86" s="98">
        <v>0.23973061079039307</v>
      </c>
      <c r="M86" s="98">
        <v>0.3105226668935086</v>
      </c>
      <c r="N86" s="98">
        <v>0.41106792395972042</v>
      </c>
      <c r="O86" s="98">
        <v>0.23672821090175883</v>
      </c>
      <c r="P86" s="98">
        <v>0.21935132660853157</v>
      </c>
      <c r="Q86" s="98">
        <v>0.42109467980736726</v>
      </c>
      <c r="R86" s="98">
        <v>0.39744721560838669</v>
      </c>
      <c r="S86" s="98">
        <v>0.47611198340999011</v>
      </c>
      <c r="T86" s="98">
        <v>0.16153214438929636</v>
      </c>
      <c r="U86" s="98">
        <v>0.13843332440907499</v>
      </c>
      <c r="V86" s="98">
        <v>0.21858562060894088</v>
      </c>
      <c r="W86" s="98">
        <v>0.33551834740970671</v>
      </c>
      <c r="X86" s="98">
        <v>0.38094462809901386</v>
      </c>
      <c r="Y86" s="98">
        <v>0.60678075054411129</v>
      </c>
      <c r="DA86" s="63" t="s">
        <v>3499</v>
      </c>
    </row>
    <row r="87" spans="1:105" ht="12" customHeight="1" x14ac:dyDescent="0.25">
      <c r="A87" s="121" t="s">
        <v>55</v>
      </c>
      <c r="B87" s="122"/>
      <c r="C87" s="122">
        <v>4.4522373449134921E-2</v>
      </c>
      <c r="D87" s="122">
        <v>6.559916738741102E-2</v>
      </c>
      <c r="E87" s="122">
        <v>8.8785848861017369E-2</v>
      </c>
      <c r="F87" s="122">
        <v>0.15238960255629416</v>
      </c>
      <c r="G87" s="122">
        <v>0.23787156091486983</v>
      </c>
      <c r="H87" s="122">
        <v>0.23648629274826491</v>
      </c>
      <c r="I87" s="122">
        <v>0.66900701971891419</v>
      </c>
      <c r="J87" s="122">
        <v>0.91946443784876852</v>
      </c>
      <c r="K87" s="122">
        <v>0.54690383886113059</v>
      </c>
      <c r="L87" s="122">
        <v>0.1768471714029051</v>
      </c>
      <c r="M87" s="122">
        <v>0.30573138203143269</v>
      </c>
      <c r="N87" s="122">
        <v>0.32730381754420873</v>
      </c>
      <c r="O87" s="122">
        <v>0.26219766304467518</v>
      </c>
      <c r="P87" s="122">
        <v>0.37364896576473416</v>
      </c>
      <c r="Q87" s="122">
        <v>0.79304395802043726</v>
      </c>
      <c r="R87" s="122">
        <v>0.52645090429334707</v>
      </c>
      <c r="S87" s="122">
        <v>0.5820943017615432</v>
      </c>
      <c r="T87" s="122">
        <v>0.32832336776086024</v>
      </c>
      <c r="U87" s="122">
        <v>0.24693876021340622</v>
      </c>
      <c r="V87" s="122">
        <v>0.3238165628999094</v>
      </c>
      <c r="W87" s="122">
        <v>0.42115896865962937</v>
      </c>
      <c r="X87" s="122">
        <v>0.55345731100778084</v>
      </c>
      <c r="Y87" s="122">
        <v>0.54556449892273495</v>
      </c>
      <c r="DA87" s="130" t="s">
        <v>3500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1.6974973858172222E-4</v>
      </c>
      <c r="E88" s="98">
        <v>1.5827017046823533E-4</v>
      </c>
      <c r="F88" s="98">
        <v>5.1019955133971729E-4</v>
      </c>
      <c r="G88" s="98">
        <v>1.0197652466616448E-3</v>
      </c>
      <c r="H88" s="98">
        <v>1.2088935997619859E-3</v>
      </c>
      <c r="I88" s="98">
        <v>3.282113230943524E-3</v>
      </c>
      <c r="J88" s="98">
        <v>6.777008165313736E-3</v>
      </c>
      <c r="K88" s="98">
        <v>2.3639182610873267E-3</v>
      </c>
      <c r="L88" s="98">
        <v>2.032520178951329E-4</v>
      </c>
      <c r="M88" s="98">
        <v>4.2307284799987586E-4</v>
      </c>
      <c r="N88" s="98">
        <v>6.0301082060605095E-4</v>
      </c>
      <c r="O88" s="98">
        <v>0</v>
      </c>
      <c r="P88" s="98">
        <v>0</v>
      </c>
      <c r="Q88" s="98">
        <v>1.2695000658566541E-3</v>
      </c>
      <c r="R88" s="98">
        <v>1.0669909188789077E-3</v>
      </c>
      <c r="S88" s="98">
        <v>1.5385653661122891E-3</v>
      </c>
      <c r="T88" s="98">
        <v>1.7332144369792499E-3</v>
      </c>
      <c r="U88" s="98">
        <v>1.3352956798929497E-3</v>
      </c>
      <c r="V88" s="98">
        <v>1.5549241604588633E-3</v>
      </c>
      <c r="W88" s="98">
        <v>1.5264910125308486E-3</v>
      </c>
      <c r="X88" s="98">
        <v>2.0865182536755253E-3</v>
      </c>
      <c r="Y88" s="98">
        <v>0</v>
      </c>
      <c r="DA88" s="63" t="s">
        <v>3501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2.0282280561936028E-4</v>
      </c>
      <c r="J89" s="98">
        <v>7.540310145363984E-4</v>
      </c>
      <c r="K89" s="98">
        <v>2.63195113884292E-4</v>
      </c>
      <c r="L89" s="98">
        <v>0</v>
      </c>
      <c r="M89" s="98">
        <v>0</v>
      </c>
      <c r="N89" s="98">
        <v>2.0159646319170039E-4</v>
      </c>
      <c r="O89" s="98">
        <v>1.0662679975835428E-3</v>
      </c>
      <c r="P89" s="98">
        <v>4.4433990214717936E-4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6.0040561593773661E-4</v>
      </c>
      <c r="DA89" s="63" t="s">
        <v>3502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1.9306548417314841E-6</v>
      </c>
      <c r="J90" s="101">
        <v>1.5987055682819347E-4</v>
      </c>
      <c r="K90" s="101">
        <v>5.803959072648733E-5</v>
      </c>
      <c r="L90" s="101">
        <v>0</v>
      </c>
      <c r="M90" s="101">
        <v>0</v>
      </c>
      <c r="N90" s="101">
        <v>2.4590465533607686E-5</v>
      </c>
      <c r="O90" s="101">
        <v>1.0302653250919166E-4</v>
      </c>
      <c r="P90" s="101">
        <v>1.7746586671500069E-5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5.9236884621249801E-6</v>
      </c>
      <c r="DA90" s="131" t="s">
        <v>3503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2.0089215077762879E-4</v>
      </c>
      <c r="J91" s="104">
        <v>5.9416045770820493E-4</v>
      </c>
      <c r="K91" s="104">
        <v>2.0515552315780464E-4</v>
      </c>
      <c r="L91" s="104">
        <v>0</v>
      </c>
      <c r="M91" s="104">
        <v>0</v>
      </c>
      <c r="N91" s="104">
        <v>1.7700599765809271E-4</v>
      </c>
      <c r="O91" s="104">
        <v>9.632414650743512E-4</v>
      </c>
      <c r="P91" s="104">
        <v>4.2659331547567928E-4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5.9448192747561161E-4</v>
      </c>
      <c r="DA91" s="132" t="s">
        <v>3504</v>
      </c>
    </row>
    <row r="92" spans="1:105" ht="12" customHeight="1" x14ac:dyDescent="0.25">
      <c r="A92" s="106" t="s">
        <v>124</v>
      </c>
      <c r="B92" s="101"/>
      <c r="C92" s="101">
        <v>2.6107111703823562E-3</v>
      </c>
      <c r="D92" s="101">
        <v>2.6091707998748405E-3</v>
      </c>
      <c r="E92" s="101">
        <v>3.6697586140588224E-3</v>
      </c>
      <c r="F92" s="101">
        <v>5.6435649739826734E-3</v>
      </c>
      <c r="G92" s="101">
        <v>1.0272446278484546E-2</v>
      </c>
      <c r="H92" s="101">
        <v>1.5858407048413788E-2</v>
      </c>
      <c r="I92" s="101">
        <v>1.8571483660160606E-2</v>
      </c>
      <c r="J92" s="101">
        <v>2.6827782384798441E-2</v>
      </c>
      <c r="K92" s="101">
        <v>1.8387870478441811E-2</v>
      </c>
      <c r="L92" s="101">
        <v>6.3376765776799364E-3</v>
      </c>
      <c r="M92" s="101">
        <v>1.0746584838982873E-2</v>
      </c>
      <c r="N92" s="101">
        <v>1.2713568742346039E-2</v>
      </c>
      <c r="O92" s="101">
        <v>4.5914642104136361E-3</v>
      </c>
      <c r="P92" s="101">
        <v>1.3375145471352139E-2</v>
      </c>
      <c r="Q92" s="101">
        <v>2.8669530163169143E-2</v>
      </c>
      <c r="R92" s="101">
        <v>1.7946993142269718E-2</v>
      </c>
      <c r="S92" s="101">
        <v>1.6966888514018973E-2</v>
      </c>
      <c r="T92" s="101">
        <v>9.2544328712342357E-3</v>
      </c>
      <c r="U92" s="101">
        <v>9.6068851669180947E-3</v>
      </c>
      <c r="V92" s="101">
        <v>1.177267309535125E-2</v>
      </c>
      <c r="W92" s="101">
        <v>1.8048511532282176E-2</v>
      </c>
      <c r="X92" s="101">
        <v>2.2179321812042456E-2</v>
      </c>
      <c r="Y92" s="101">
        <v>1.2895132608400075E-2</v>
      </c>
      <c r="DA92" s="131" t="s">
        <v>3505</v>
      </c>
    </row>
    <row r="93" spans="1:105" ht="12" customHeight="1" x14ac:dyDescent="0.25">
      <c r="A93" s="107" t="s">
        <v>123</v>
      </c>
      <c r="B93" s="104"/>
      <c r="C93" s="104">
        <v>3.2642155358646348E-4</v>
      </c>
      <c r="D93" s="104">
        <v>0</v>
      </c>
      <c r="E93" s="104">
        <v>0</v>
      </c>
      <c r="F93" s="104">
        <v>0</v>
      </c>
      <c r="G93" s="104">
        <v>0</v>
      </c>
      <c r="H93" s="104">
        <v>1.2513881490195252E-3</v>
      </c>
      <c r="I93" s="104">
        <v>2.3762283696433491E-3</v>
      </c>
      <c r="J93" s="104">
        <v>2.6860060947112253E-3</v>
      </c>
      <c r="K93" s="104">
        <v>1.1230430950438484E-3</v>
      </c>
      <c r="L93" s="104">
        <v>2.187268219496973E-4</v>
      </c>
      <c r="M93" s="104">
        <v>2.1065120605145521E-4</v>
      </c>
      <c r="N93" s="104">
        <v>1.7891357126943359E-3</v>
      </c>
      <c r="O93" s="104">
        <v>8.8644314772740179E-3</v>
      </c>
      <c r="P93" s="104">
        <v>9.8634417436504924E-3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1.499173366665688E-3</v>
      </c>
      <c r="W93" s="104">
        <v>6.9901815880766948E-3</v>
      </c>
      <c r="X93" s="104">
        <v>7.4605268926591804E-3</v>
      </c>
      <c r="Y93" s="104">
        <v>6.4022200101585443E-3</v>
      </c>
      <c r="DA93" s="132" t="s">
        <v>3506</v>
      </c>
    </row>
    <row r="94" spans="1:105" ht="12" customHeight="1" x14ac:dyDescent="0.25">
      <c r="A94" s="108" t="s">
        <v>50</v>
      </c>
      <c r="B94" s="98"/>
      <c r="C94" s="98">
        <v>4.4459697704001184E-5</v>
      </c>
      <c r="D94" s="98">
        <v>0</v>
      </c>
      <c r="E94" s="98">
        <v>0</v>
      </c>
      <c r="F94" s="98">
        <v>0</v>
      </c>
      <c r="G94" s="98">
        <v>0</v>
      </c>
      <c r="H94" s="98">
        <v>3.199907211621482E-4</v>
      </c>
      <c r="I94" s="98">
        <v>4.816052055999724E-4</v>
      </c>
      <c r="J94" s="98">
        <v>5.4947523198030932E-4</v>
      </c>
      <c r="K94" s="98">
        <v>2.2929089917182407E-4</v>
      </c>
      <c r="L94" s="98">
        <v>3.8679297996850523E-5</v>
      </c>
      <c r="M94" s="98">
        <v>3.6886425453617004E-5</v>
      </c>
      <c r="N94" s="98">
        <v>2.0886962861512464E-4</v>
      </c>
      <c r="O94" s="98">
        <v>6.9538684153124539E-4</v>
      </c>
      <c r="P94" s="98">
        <v>7.8992830421624233E-4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5.4307047038078768E-5</v>
      </c>
      <c r="W94" s="98">
        <v>5.6915593715745581E-4</v>
      </c>
      <c r="X94" s="98">
        <v>5.5429840505579375E-4</v>
      </c>
      <c r="Y94" s="98">
        <v>2.7241429964745134E-4</v>
      </c>
      <c r="DA94" s="63" t="s">
        <v>3507</v>
      </c>
    </row>
    <row r="95" spans="1:105" ht="12" customHeight="1" x14ac:dyDescent="0.25">
      <c r="A95" s="108" t="s">
        <v>52</v>
      </c>
      <c r="B95" s="98"/>
      <c r="C95" s="98">
        <v>2.8196185588246229E-4</v>
      </c>
      <c r="D95" s="98">
        <v>0</v>
      </c>
      <c r="E95" s="98">
        <v>0</v>
      </c>
      <c r="F95" s="98">
        <v>0</v>
      </c>
      <c r="G95" s="98">
        <v>0</v>
      </c>
      <c r="H95" s="98">
        <v>9.3139742785737696E-4</v>
      </c>
      <c r="I95" s="98">
        <v>1.8946231640433768E-3</v>
      </c>
      <c r="J95" s="98">
        <v>2.136530862730916E-3</v>
      </c>
      <c r="K95" s="98">
        <v>8.9375219587202448E-4</v>
      </c>
      <c r="L95" s="98">
        <v>1.8004752395284679E-4</v>
      </c>
      <c r="M95" s="98">
        <v>1.7376478059783821E-4</v>
      </c>
      <c r="N95" s="98">
        <v>1.5802660840792114E-3</v>
      </c>
      <c r="O95" s="98">
        <v>8.169044635742773E-3</v>
      </c>
      <c r="P95" s="98">
        <v>9.0735134394342495E-3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1.4448663196276093E-3</v>
      </c>
      <c r="W95" s="98">
        <v>6.421025650919239E-3</v>
      </c>
      <c r="X95" s="98">
        <v>6.9062284876033869E-3</v>
      </c>
      <c r="Y95" s="98">
        <v>6.129805710511093E-3</v>
      </c>
      <c r="DA95" s="63" t="s">
        <v>3508</v>
      </c>
    </row>
    <row r="96" spans="1:105" ht="12" customHeight="1" x14ac:dyDescent="0.25">
      <c r="A96" s="106" t="s">
        <v>122</v>
      </c>
      <c r="B96" s="101"/>
      <c r="C96" s="101">
        <v>3.1748968143190706E-4</v>
      </c>
      <c r="D96" s="101">
        <v>0</v>
      </c>
      <c r="E96" s="101">
        <v>0</v>
      </c>
      <c r="F96" s="101">
        <v>0</v>
      </c>
      <c r="G96" s="101">
        <v>0</v>
      </c>
      <c r="H96" s="101">
        <v>2.0485534738851272E-3</v>
      </c>
      <c r="I96" s="101">
        <v>0</v>
      </c>
      <c r="J96" s="101">
        <v>0</v>
      </c>
      <c r="K96" s="101">
        <v>6.670677981021096E-4</v>
      </c>
      <c r="L96" s="101">
        <v>0</v>
      </c>
      <c r="M96" s="101">
        <v>0</v>
      </c>
      <c r="N96" s="101">
        <v>0</v>
      </c>
      <c r="O96" s="101">
        <v>2.1791693453877894E-2</v>
      </c>
      <c r="P96" s="101">
        <v>2.2812822682871648E-2</v>
      </c>
      <c r="Q96" s="101">
        <v>0</v>
      </c>
      <c r="R96" s="101">
        <v>0</v>
      </c>
      <c r="S96" s="101">
        <v>0</v>
      </c>
      <c r="T96" s="101">
        <v>0</v>
      </c>
      <c r="U96" s="101">
        <v>5.4164595719979084E-3</v>
      </c>
      <c r="V96" s="101">
        <v>0</v>
      </c>
      <c r="W96" s="101">
        <v>7.5022209133297366E-2</v>
      </c>
      <c r="X96" s="101">
        <v>0</v>
      </c>
      <c r="Y96" s="101">
        <v>2.0349779355013791E-2</v>
      </c>
      <c r="DA96" s="131" t="s">
        <v>3509</v>
      </c>
    </row>
    <row r="97" spans="1:105" ht="12" customHeight="1" x14ac:dyDescent="0.25">
      <c r="A97" s="107" t="s">
        <v>121</v>
      </c>
      <c r="B97" s="104"/>
      <c r="C97" s="104">
        <v>4.1267751043734195E-2</v>
      </c>
      <c r="D97" s="104">
        <v>6.2820246848954459E-2</v>
      </c>
      <c r="E97" s="104">
        <v>8.4957820076490317E-2</v>
      </c>
      <c r="F97" s="104">
        <v>0.14623583803097176</v>
      </c>
      <c r="G97" s="104">
        <v>0.22657934938972363</v>
      </c>
      <c r="H97" s="104">
        <v>0.21611905047718449</v>
      </c>
      <c r="I97" s="104">
        <v>0.64457437165254738</v>
      </c>
      <c r="J97" s="104">
        <v>0.88241961018940873</v>
      </c>
      <c r="K97" s="104">
        <v>0.52409874411457125</v>
      </c>
      <c r="L97" s="104">
        <v>0.17008751598538033</v>
      </c>
      <c r="M97" s="104">
        <v>0.29435107313839848</v>
      </c>
      <c r="N97" s="104">
        <v>0.31199650580537058</v>
      </c>
      <c r="O97" s="104">
        <v>0.22588380590552609</v>
      </c>
      <c r="P97" s="104">
        <v>0.3271532159647127</v>
      </c>
      <c r="Q97" s="104">
        <v>0.76310492779141148</v>
      </c>
      <c r="R97" s="104">
        <v>0.50743692023219844</v>
      </c>
      <c r="S97" s="104">
        <v>0.56358884788141195</v>
      </c>
      <c r="T97" s="104">
        <v>0.31733572045264674</v>
      </c>
      <c r="U97" s="104">
        <v>0.23058011979459728</v>
      </c>
      <c r="V97" s="104">
        <v>0.30898979227743362</v>
      </c>
      <c r="W97" s="104">
        <v>0.31957157539344228</v>
      </c>
      <c r="X97" s="104">
        <v>0.52173094404940368</v>
      </c>
      <c r="Y97" s="104">
        <v>0.50531696133322479</v>
      </c>
      <c r="DA97" s="132" t="s">
        <v>3510</v>
      </c>
    </row>
    <row r="98" spans="1:105" ht="12" customHeight="1" x14ac:dyDescent="0.25">
      <c r="A98" s="108" t="s">
        <v>53</v>
      </c>
      <c r="B98" s="98"/>
      <c r="C98" s="98">
        <v>5.4019502872529575E-3</v>
      </c>
      <c r="D98" s="98">
        <v>1.2208943878673764E-2</v>
      </c>
      <c r="E98" s="98">
        <v>2.0815413616437021E-2</v>
      </c>
      <c r="F98" s="98">
        <v>3.4262455507878938E-2</v>
      </c>
      <c r="G98" s="98">
        <v>6.4082513167801156E-2</v>
      </c>
      <c r="H98" s="98">
        <v>5.542039872924466E-2</v>
      </c>
      <c r="I98" s="98">
        <v>0.13713433476578957</v>
      </c>
      <c r="J98" s="98">
        <v>0.18048427310135209</v>
      </c>
      <c r="K98" s="98">
        <v>0.10732084373853186</v>
      </c>
      <c r="L98" s="98">
        <v>3.1011153863424047E-2</v>
      </c>
      <c r="M98" s="98">
        <v>5.4547613485861068E-2</v>
      </c>
      <c r="N98" s="98">
        <v>4.1950733172061314E-2</v>
      </c>
      <c r="O98" s="98">
        <v>8.0005861795164335E-3</v>
      </c>
      <c r="P98" s="98">
        <v>5.1635215626684725E-3</v>
      </c>
      <c r="Q98" s="98">
        <v>3.2894970210001075E-2</v>
      </c>
      <c r="R98" s="98">
        <v>3.2138789466432567E-2</v>
      </c>
      <c r="S98" s="98">
        <v>5.9397987892061029E-2</v>
      </c>
      <c r="T98" s="98">
        <v>2.652451475427162E-2</v>
      </c>
      <c r="U98" s="98">
        <v>1.5446734739385209E-2</v>
      </c>
      <c r="V98" s="98">
        <v>2.6150404647195504E-2</v>
      </c>
      <c r="W98" s="98">
        <v>2.0393694375179027E-2</v>
      </c>
      <c r="X98" s="98">
        <v>2.6865663503970853E-2</v>
      </c>
      <c r="Y98" s="98">
        <v>1.0835619238638943E-2</v>
      </c>
      <c r="DA98" s="63" t="s">
        <v>3511</v>
      </c>
    </row>
    <row r="99" spans="1:105" ht="12" customHeight="1" x14ac:dyDescent="0.25">
      <c r="A99" s="108" t="s">
        <v>52</v>
      </c>
      <c r="B99" s="98"/>
      <c r="C99" s="98">
        <v>3.5865800756481235E-2</v>
      </c>
      <c r="D99" s="98">
        <v>5.0611302970280693E-2</v>
      </c>
      <c r="E99" s="98">
        <v>6.41424064600533E-2</v>
      </c>
      <c r="F99" s="98">
        <v>0.11197338252309283</v>
      </c>
      <c r="G99" s="98">
        <v>0.16249683622192249</v>
      </c>
      <c r="H99" s="98">
        <v>0.16069865174793982</v>
      </c>
      <c r="I99" s="98">
        <v>0.50744003688675787</v>
      </c>
      <c r="J99" s="98">
        <v>0.70193533708805667</v>
      </c>
      <c r="K99" s="98">
        <v>0.41677790037603935</v>
      </c>
      <c r="L99" s="98">
        <v>0.13907636212195629</v>
      </c>
      <c r="M99" s="98">
        <v>0.23980345965253744</v>
      </c>
      <c r="N99" s="98">
        <v>0.27004577263330926</v>
      </c>
      <c r="O99" s="98">
        <v>0.21788321972600966</v>
      </c>
      <c r="P99" s="98">
        <v>0.32198969440204422</v>
      </c>
      <c r="Q99" s="98">
        <v>0.73020995758141038</v>
      </c>
      <c r="R99" s="98">
        <v>0.47529813076576588</v>
      </c>
      <c r="S99" s="98">
        <v>0.50419085998935087</v>
      </c>
      <c r="T99" s="98">
        <v>0.2908112056983751</v>
      </c>
      <c r="U99" s="98">
        <v>0.21513338505521207</v>
      </c>
      <c r="V99" s="98">
        <v>0.28283938763023814</v>
      </c>
      <c r="W99" s="98">
        <v>0.29917788101826326</v>
      </c>
      <c r="X99" s="98">
        <v>0.49486528054543277</v>
      </c>
      <c r="Y99" s="98">
        <v>0.49448134209458583</v>
      </c>
      <c r="DA99" s="63" t="s">
        <v>3512</v>
      </c>
    </row>
    <row r="100" spans="1:105" ht="12" customHeight="1" x14ac:dyDescent="0.25">
      <c r="A100" s="121" t="s">
        <v>54</v>
      </c>
      <c r="B100" s="122"/>
      <c r="C100" s="122">
        <v>1.6770882534067673E-2</v>
      </c>
      <c r="D100" s="122">
        <v>2.3338302958561451E-2</v>
      </c>
      <c r="E100" s="122">
        <v>2.9877920087352648E-2</v>
      </c>
      <c r="F100" s="122">
        <v>5.050431386458927E-2</v>
      </c>
      <c r="G100" s="122">
        <v>7.0297740580191684E-2</v>
      </c>
      <c r="H100" s="122">
        <v>6.4140248435587341E-2</v>
      </c>
      <c r="I100" s="122">
        <v>0.15793986568592971</v>
      </c>
      <c r="J100" s="122">
        <v>0.20525132669883461</v>
      </c>
      <c r="K100" s="122">
        <v>0.12310413785975557</v>
      </c>
      <c r="L100" s="122">
        <v>3.8912869489438444E-2</v>
      </c>
      <c r="M100" s="122">
        <v>7.1201226069527224E-2</v>
      </c>
      <c r="N100" s="122">
        <v>7.1382524129747341E-2</v>
      </c>
      <c r="O100" s="122">
        <v>6.3523324975043274E-2</v>
      </c>
      <c r="P100" s="122">
        <v>0.10236120708556565</v>
      </c>
      <c r="Q100" s="122">
        <v>0.20015119830163008</v>
      </c>
      <c r="R100" s="122">
        <v>0.12812941294929983</v>
      </c>
      <c r="S100" s="122">
        <v>0.14390979400378623</v>
      </c>
      <c r="T100" s="122">
        <v>7.7837853466279847E-2</v>
      </c>
      <c r="U100" s="122">
        <v>6.9524907311507456E-2</v>
      </c>
      <c r="V100" s="122">
        <v>9.3120827714675405E-2</v>
      </c>
      <c r="W100" s="122">
        <v>0.1182882530447939</v>
      </c>
      <c r="X100" s="122">
        <v>0.14816354245025204</v>
      </c>
      <c r="Y100" s="122">
        <v>0.13922947785608811</v>
      </c>
      <c r="DA100" s="130" t="s">
        <v>3513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3514</v>
      </c>
    </row>
    <row r="102" spans="1:105" ht="12" customHeight="1" x14ac:dyDescent="0.25">
      <c r="A102" s="97" t="s">
        <v>50</v>
      </c>
      <c r="B102" s="98"/>
      <c r="C102" s="98">
        <v>9.209858797413659E-3</v>
      </c>
      <c r="D102" s="98">
        <v>1.3580933677215213E-2</v>
      </c>
      <c r="E102" s="98">
        <v>1.8971660348158406E-2</v>
      </c>
      <c r="F102" s="98">
        <v>3.0408569642508269E-2</v>
      </c>
      <c r="G102" s="98">
        <v>4.4511429757300131E-2</v>
      </c>
      <c r="H102" s="98">
        <v>4.3019269972626582E-2</v>
      </c>
      <c r="I102" s="98">
        <v>0.10928564338877818</v>
      </c>
      <c r="J102" s="98">
        <v>0.13947441030575206</v>
      </c>
      <c r="K102" s="98">
        <v>6.9355758078318855E-2</v>
      </c>
      <c r="L102" s="98">
        <v>2.4007517668215649E-2</v>
      </c>
      <c r="M102" s="98">
        <v>4.4183624378365732E-2</v>
      </c>
      <c r="N102" s="98">
        <v>5.0824358497186993E-2</v>
      </c>
      <c r="O102" s="98">
        <v>3.4251565892081011E-2</v>
      </c>
      <c r="P102" s="98">
        <v>4.4155202780284696E-2</v>
      </c>
      <c r="Q102" s="98">
        <v>0.11396293477038277</v>
      </c>
      <c r="R102" s="98">
        <v>7.1691528673103591E-2</v>
      </c>
      <c r="S102" s="98">
        <v>7.5627200509152684E-2</v>
      </c>
      <c r="T102" s="98">
        <v>4.1378144764948679E-2</v>
      </c>
      <c r="U102" s="98">
        <v>4.0509310556473922E-2</v>
      </c>
      <c r="V102" s="98">
        <v>4.5793690681550814E-2</v>
      </c>
      <c r="W102" s="98">
        <v>6.0217780713132205E-2</v>
      </c>
      <c r="X102" s="98">
        <v>9.1700096738915521E-2</v>
      </c>
      <c r="Y102" s="98">
        <v>0.10560531531048237</v>
      </c>
      <c r="DA102" s="63" t="s">
        <v>3515</v>
      </c>
    </row>
    <row r="103" spans="1:105" ht="12" customHeight="1" x14ac:dyDescent="0.25">
      <c r="A103" s="109" t="s">
        <v>120</v>
      </c>
      <c r="B103" s="33"/>
      <c r="C103" s="33">
        <v>7.5610237366540121E-3</v>
      </c>
      <c r="D103" s="33">
        <v>9.7573692813462398E-3</v>
      </c>
      <c r="E103" s="33">
        <v>1.0906259739194242E-2</v>
      </c>
      <c r="F103" s="33">
        <v>2.0095744222081002E-2</v>
      </c>
      <c r="G103" s="33">
        <v>2.5786310822891553E-2</v>
      </c>
      <c r="H103" s="33">
        <v>2.1120978462960762E-2</v>
      </c>
      <c r="I103" s="33">
        <v>4.865422229715153E-2</v>
      </c>
      <c r="J103" s="33">
        <v>6.5776916393082543E-2</v>
      </c>
      <c r="K103" s="33">
        <v>5.3748379781436727E-2</v>
      </c>
      <c r="L103" s="33">
        <v>1.4905351821222795E-2</v>
      </c>
      <c r="M103" s="33">
        <v>2.7017601691161491E-2</v>
      </c>
      <c r="N103" s="33">
        <v>2.0558165632560351E-2</v>
      </c>
      <c r="O103" s="33">
        <v>2.9271759082962263E-2</v>
      </c>
      <c r="P103" s="33">
        <v>5.8206004305280952E-2</v>
      </c>
      <c r="Q103" s="33">
        <v>8.6188263531247325E-2</v>
      </c>
      <c r="R103" s="33">
        <v>5.643788427619624E-2</v>
      </c>
      <c r="S103" s="33">
        <v>6.8282593494633559E-2</v>
      </c>
      <c r="T103" s="33">
        <v>3.6459708701331167E-2</v>
      </c>
      <c r="U103" s="33">
        <v>2.9015596755033526E-2</v>
      </c>
      <c r="V103" s="33">
        <v>4.7327137033124592E-2</v>
      </c>
      <c r="W103" s="33">
        <v>5.8070472331661703E-2</v>
      </c>
      <c r="X103" s="33">
        <v>5.6463445711336532E-2</v>
      </c>
      <c r="Y103" s="33">
        <v>3.3624162545605747E-2</v>
      </c>
      <c r="DA103" s="60" t="s">
        <v>3516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3517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3518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3519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3520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3521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3522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3523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3524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3525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3526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3527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3528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3529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3530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3531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3532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3533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3534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0</v>
      </c>
      <c r="DA124" s="129" t="s">
        <v>3535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3536</v>
      </c>
    </row>
    <row r="126" spans="1:105" ht="12" customHeight="1" x14ac:dyDescent="0.25">
      <c r="A126" s="97" t="s">
        <v>198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3537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3538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3539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3540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3541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3542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3543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3544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3545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3546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3547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3548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3549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X139" s="122">
        <v>0</v>
      </c>
      <c r="Y139" s="122">
        <v>0</v>
      </c>
      <c r="DA139" s="130" t="s">
        <v>3550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3551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3552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1.1516897288189205E-2</v>
      </c>
      <c r="D143" s="117">
        <f t="shared" si="49"/>
        <v>4.9046713636859064E-2</v>
      </c>
      <c r="E143" s="117">
        <f t="shared" si="49"/>
        <v>5.619089831210318E-2</v>
      </c>
      <c r="F143" s="117">
        <f t="shared" si="49"/>
        <v>5.4696603930661128E-2</v>
      </c>
      <c r="G143" s="117">
        <f t="shared" si="49"/>
        <v>9.3470316519664282E-2</v>
      </c>
      <c r="H143" s="117">
        <f t="shared" si="49"/>
        <v>0.12720071448870726</v>
      </c>
      <c r="I143" s="117">
        <f t="shared" si="49"/>
        <v>0.36440414617316991</v>
      </c>
      <c r="J143" s="117">
        <f t="shared" si="49"/>
        <v>0.66305873965330764</v>
      </c>
      <c r="K143" s="117">
        <f t="shared" si="49"/>
        <v>0.74143539298090466</v>
      </c>
      <c r="L143" s="117">
        <f t="shared" si="49"/>
        <v>1.2767112082807557</v>
      </c>
      <c r="M143" s="117">
        <f t="shared" si="49"/>
        <v>1.1874548415578636</v>
      </c>
      <c r="N143" s="117">
        <f t="shared" si="49"/>
        <v>1.4355267708935338</v>
      </c>
      <c r="O143" s="117">
        <f t="shared" si="49"/>
        <v>0.62506636105831115</v>
      </c>
      <c r="P143" s="117">
        <f t="shared" si="49"/>
        <v>0.57251584411553735</v>
      </c>
      <c r="Q143" s="117">
        <f t="shared" si="49"/>
        <v>0.52289918287964832</v>
      </c>
      <c r="R143" s="117">
        <f t="shared" ref="R143:V143" si="50">R144+R146+R148+R157</f>
        <v>1.3712634280838745</v>
      </c>
      <c r="S143" s="117">
        <f t="shared" si="50"/>
        <v>3.9858637776055974</v>
      </c>
      <c r="T143" s="117">
        <f t="shared" si="50"/>
        <v>11.061182242699225</v>
      </c>
      <c r="U143" s="117">
        <f t="shared" si="50"/>
        <v>7.0865100503117695</v>
      </c>
      <c r="V143" s="117">
        <f t="shared" si="50"/>
        <v>3.474210099595239</v>
      </c>
      <c r="W143" s="117">
        <f t="shared" ref="W143:Y143" si="51">W144+W146+W148+W157</f>
        <v>1.8856248200295824</v>
      </c>
      <c r="X143" s="117">
        <f t="shared" si="51"/>
        <v>2.0110385801867765</v>
      </c>
      <c r="Y143" s="117">
        <f t="shared" si="51"/>
        <v>2.0482915165132156</v>
      </c>
      <c r="DA143" s="129" t="s">
        <v>3553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6.2604475553574351E-3</v>
      </c>
      <c r="D144" s="122">
        <f t="shared" si="52"/>
        <v>1.4908264738644246E-2</v>
      </c>
      <c r="E144" s="122">
        <f t="shared" si="52"/>
        <v>1.7773486821902634E-2</v>
      </c>
      <c r="F144" s="122">
        <f t="shared" si="52"/>
        <v>1.5182970218384237E-2</v>
      </c>
      <c r="G144" s="122">
        <f t="shared" si="52"/>
        <v>2.0327192493000728E-2</v>
      </c>
      <c r="H144" s="122">
        <f t="shared" si="52"/>
        <v>2.6194505203315385E-2</v>
      </c>
      <c r="I144" s="122">
        <f t="shared" si="52"/>
        <v>8.0403422571884028E-2</v>
      </c>
      <c r="J144" s="122">
        <f t="shared" si="52"/>
        <v>0.11365603323699845</v>
      </c>
      <c r="K144" s="122">
        <f t="shared" si="52"/>
        <v>0.11484723687930128</v>
      </c>
      <c r="L144" s="122">
        <f t="shared" si="52"/>
        <v>0.23527682416023898</v>
      </c>
      <c r="M144" s="122">
        <f t="shared" si="52"/>
        <v>0.2307709651343427</v>
      </c>
      <c r="N144" s="122">
        <f t="shared" si="52"/>
        <v>0.26204245454089103</v>
      </c>
      <c r="O144" s="122">
        <f t="shared" si="52"/>
        <v>0.1099572651995374</v>
      </c>
      <c r="P144" s="122">
        <f t="shared" si="52"/>
        <v>0.1033984152476049</v>
      </c>
      <c r="Q144" s="122">
        <f t="shared" si="52"/>
        <v>8.4966513506680094E-2</v>
      </c>
      <c r="R144" s="122">
        <f t="shared" si="52"/>
        <v>0.16595196890782551</v>
      </c>
      <c r="S144" s="122">
        <f t="shared" si="52"/>
        <v>0.30069357703285787</v>
      </c>
      <c r="T144" s="122">
        <f t="shared" si="52"/>
        <v>2.5867937108816532</v>
      </c>
      <c r="U144" s="122">
        <f t="shared" si="52"/>
        <v>1.4916717779662469</v>
      </c>
      <c r="V144" s="122">
        <f t="shared" si="52"/>
        <v>0.68659928228090839</v>
      </c>
      <c r="W144" s="122">
        <f t="shared" si="52"/>
        <v>0.37191773813868384</v>
      </c>
      <c r="X144" s="122">
        <f t="shared" si="52"/>
        <v>0.36168161047050545</v>
      </c>
      <c r="Y144" s="122">
        <f t="shared" si="52"/>
        <v>0.34818178900002128</v>
      </c>
      <c r="DA144" s="130" t="s">
        <v>3554</v>
      </c>
    </row>
    <row r="145" spans="1:105" ht="12" customHeight="1" x14ac:dyDescent="0.25">
      <c r="A145" s="97" t="s">
        <v>53</v>
      </c>
      <c r="B145" s="98"/>
      <c r="C145" s="98">
        <v>6.2604475553574351E-3</v>
      </c>
      <c r="D145" s="98">
        <v>1.4908264738644246E-2</v>
      </c>
      <c r="E145" s="98">
        <v>1.7773486821902634E-2</v>
      </c>
      <c r="F145" s="98">
        <v>1.5182970218384237E-2</v>
      </c>
      <c r="G145" s="98">
        <v>2.0327192493000728E-2</v>
      </c>
      <c r="H145" s="98">
        <v>2.6194505203315385E-2</v>
      </c>
      <c r="I145" s="98">
        <v>8.0403422571884028E-2</v>
      </c>
      <c r="J145" s="98">
        <v>0.11365603323699845</v>
      </c>
      <c r="K145" s="98">
        <v>0.11484723687930128</v>
      </c>
      <c r="L145" s="98">
        <v>0.23527682416023898</v>
      </c>
      <c r="M145" s="98">
        <v>0.2307709651343427</v>
      </c>
      <c r="N145" s="98">
        <v>0.26204245454089103</v>
      </c>
      <c r="O145" s="98">
        <v>0.1099572651995374</v>
      </c>
      <c r="P145" s="98">
        <v>0.1033984152476049</v>
      </c>
      <c r="Q145" s="98">
        <v>8.4966513506680094E-2</v>
      </c>
      <c r="R145" s="98">
        <v>0.16595196890782551</v>
      </c>
      <c r="S145" s="98">
        <v>0.30069357703285787</v>
      </c>
      <c r="T145" s="98">
        <v>2.5867937108816532</v>
      </c>
      <c r="U145" s="98">
        <v>1.4916717779662469</v>
      </c>
      <c r="V145" s="98">
        <v>0.68659928228090839</v>
      </c>
      <c r="W145" s="98">
        <v>0.37191773813868384</v>
      </c>
      <c r="X145" s="98">
        <v>0.36168161047050545</v>
      </c>
      <c r="Y145" s="98">
        <v>0.34818178900002128</v>
      </c>
      <c r="DA145" s="63" t="s">
        <v>3555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2.1434480137254908E-2</v>
      </c>
      <c r="E146" s="122">
        <f t="shared" si="53"/>
        <v>2.4611137228459902E-2</v>
      </c>
      <c r="F146" s="122">
        <f t="shared" si="53"/>
        <v>2.4095372167206995E-2</v>
      </c>
      <c r="G146" s="122">
        <f t="shared" si="53"/>
        <v>4.2856912448073339E-2</v>
      </c>
      <c r="H146" s="122">
        <f t="shared" si="53"/>
        <v>6.3206047821278241E-2</v>
      </c>
      <c r="I146" s="122">
        <f t="shared" si="53"/>
        <v>0.18068875077969559</v>
      </c>
      <c r="J146" s="122">
        <f t="shared" si="53"/>
        <v>0.36063611977901994</v>
      </c>
      <c r="K146" s="122">
        <f t="shared" si="53"/>
        <v>0.40583845194069001</v>
      </c>
      <c r="L146" s="122">
        <f t="shared" si="53"/>
        <v>0.68968652642774619</v>
      </c>
      <c r="M146" s="122">
        <f t="shared" si="53"/>
        <v>0.59958273769290704</v>
      </c>
      <c r="N146" s="122">
        <f t="shared" si="53"/>
        <v>0.80867659802171465</v>
      </c>
      <c r="O146" s="122">
        <f t="shared" si="53"/>
        <v>0.34278244938574676</v>
      </c>
      <c r="P146" s="122">
        <f t="shared" si="53"/>
        <v>0.29808203308798537</v>
      </c>
      <c r="Q146" s="122">
        <f t="shared" si="53"/>
        <v>0.28372264140539022</v>
      </c>
      <c r="R146" s="122">
        <f t="shared" si="53"/>
        <v>0.80551324995440199</v>
      </c>
      <c r="S146" s="122">
        <f t="shared" si="53"/>
        <v>2.3743393584727346</v>
      </c>
      <c r="T146" s="122">
        <f t="shared" si="53"/>
        <v>5.7211072323669558</v>
      </c>
      <c r="U146" s="122">
        <f t="shared" si="53"/>
        <v>3.7557332189297319</v>
      </c>
      <c r="V146" s="122">
        <f t="shared" si="53"/>
        <v>1.8347024544630084</v>
      </c>
      <c r="W146" s="122">
        <f t="shared" si="53"/>
        <v>0.98592287445282778</v>
      </c>
      <c r="X146" s="122">
        <f t="shared" si="53"/>
        <v>1.0866844854921043</v>
      </c>
      <c r="Y146" s="122">
        <f t="shared" si="53"/>
        <v>1.165738950409746</v>
      </c>
      <c r="DA146" s="130" t="s">
        <v>3556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2.1434480137254908E-2</v>
      </c>
      <c r="E147" s="98">
        <v>2.4611137228459902E-2</v>
      </c>
      <c r="F147" s="98">
        <v>2.4095372167206995E-2</v>
      </c>
      <c r="G147" s="98">
        <v>4.2856912448073339E-2</v>
      </c>
      <c r="H147" s="98">
        <v>6.3206047821278241E-2</v>
      </c>
      <c r="I147" s="98">
        <v>0.18068875077969559</v>
      </c>
      <c r="J147" s="98">
        <v>0.36063611977901994</v>
      </c>
      <c r="K147" s="98">
        <v>0.40583845194069001</v>
      </c>
      <c r="L147" s="98">
        <v>0.68968652642774619</v>
      </c>
      <c r="M147" s="98">
        <v>0.59958273769290704</v>
      </c>
      <c r="N147" s="98">
        <v>0.80867659802171465</v>
      </c>
      <c r="O147" s="98">
        <v>0.34278244938574676</v>
      </c>
      <c r="P147" s="98">
        <v>0.29808203308798537</v>
      </c>
      <c r="Q147" s="98">
        <v>0.28372264140539022</v>
      </c>
      <c r="R147" s="98">
        <v>0.80551324995440199</v>
      </c>
      <c r="S147" s="98">
        <v>2.3743393584727346</v>
      </c>
      <c r="T147" s="98">
        <v>5.7211072323669558</v>
      </c>
      <c r="U147" s="98">
        <v>3.7557332189297319</v>
      </c>
      <c r="V147" s="98">
        <v>1.8347024544630084</v>
      </c>
      <c r="W147" s="98">
        <v>0.98592287445282778</v>
      </c>
      <c r="X147" s="98">
        <v>1.0866844854921043</v>
      </c>
      <c r="Y147" s="98">
        <v>1.165738950409746</v>
      </c>
      <c r="DA147" s="63" t="s">
        <v>3557</v>
      </c>
    </row>
    <row r="148" spans="1:105" ht="12" customHeight="1" x14ac:dyDescent="0.25">
      <c r="A148" s="121" t="s">
        <v>55</v>
      </c>
      <c r="B148" s="122"/>
      <c r="C148" s="122">
        <v>3.8182255230753029E-3</v>
      </c>
      <c r="D148" s="122">
        <v>9.3708517245214822E-3</v>
      </c>
      <c r="E148" s="122">
        <v>1.0330046446068927E-2</v>
      </c>
      <c r="F148" s="122">
        <v>1.1581321358214432E-2</v>
      </c>
      <c r="G148" s="122">
        <v>2.3377605789368705E-2</v>
      </c>
      <c r="H148" s="122">
        <v>2.9741581487935615E-2</v>
      </c>
      <c r="I148" s="122">
        <v>8.3597198952479093E-2</v>
      </c>
      <c r="J148" s="122">
        <v>0.15429267339410993</v>
      </c>
      <c r="K148" s="122">
        <v>0.18016566633868464</v>
      </c>
      <c r="L148" s="122">
        <v>0.28831461742342157</v>
      </c>
      <c r="M148" s="122">
        <v>0.28964922547236088</v>
      </c>
      <c r="N148" s="122">
        <v>0.29949825275414432</v>
      </c>
      <c r="O148" s="122">
        <v>0.13870738756803827</v>
      </c>
      <c r="P148" s="122">
        <v>0.13425123203695838</v>
      </c>
      <c r="Q148" s="122">
        <v>0.12313038702357115</v>
      </c>
      <c r="R148" s="122">
        <v>0.32153493185247517</v>
      </c>
      <c r="S148" s="122">
        <v>1.0509779036247815</v>
      </c>
      <c r="T148" s="122">
        <v>2.2255407108462206</v>
      </c>
      <c r="U148" s="122">
        <v>1.4349134173006186</v>
      </c>
      <c r="V148" s="122">
        <v>0.74001823696458757</v>
      </c>
      <c r="W148" s="122">
        <v>0.41203659102008694</v>
      </c>
      <c r="X148" s="122">
        <v>0.44383504864959678</v>
      </c>
      <c r="Y148" s="122">
        <v>0.42571879018848174</v>
      </c>
      <c r="DA148" s="130" t="s">
        <v>3558</v>
      </c>
    </row>
    <row r="149" spans="1:105" ht="12" customHeight="1" x14ac:dyDescent="0.25">
      <c r="A149" s="97" t="s">
        <v>124</v>
      </c>
      <c r="B149" s="98"/>
      <c r="C149" s="98">
        <v>3.2633889629779452E-4</v>
      </c>
      <c r="D149" s="98">
        <v>3.4788943998331209E-4</v>
      </c>
      <c r="E149" s="98">
        <v>3.669758614058823E-4</v>
      </c>
      <c r="F149" s="98">
        <v>3.7623766493217824E-4</v>
      </c>
      <c r="G149" s="98">
        <v>1.0272446278484543E-3</v>
      </c>
      <c r="H149" s="98">
        <v>1.8779692557332123E-3</v>
      </c>
      <c r="I149" s="98">
        <v>2.3754223286251938E-3</v>
      </c>
      <c r="J149" s="98">
        <v>4.4712970641330729E-3</v>
      </c>
      <c r="K149" s="98">
        <v>6.054542718511329E-3</v>
      </c>
      <c r="L149" s="98">
        <v>1.0052866295630245E-2</v>
      </c>
      <c r="M149" s="98">
        <v>1.0114432789630937E-2</v>
      </c>
      <c r="N149" s="98">
        <v>1.1720321184350254E-2</v>
      </c>
      <c r="O149" s="98">
        <v>2.5044350238619837E-3</v>
      </c>
      <c r="P149" s="98">
        <v>4.7460193608023712E-3</v>
      </c>
      <c r="Q149" s="98">
        <v>4.4597046920485332E-3</v>
      </c>
      <c r="R149" s="98">
        <v>1.1110043373786016E-2</v>
      </c>
      <c r="S149" s="98">
        <v>3.0888438063983264E-2</v>
      </c>
      <c r="T149" s="98">
        <v>6.2413617038556475E-2</v>
      </c>
      <c r="U149" s="98">
        <v>5.6179393693499294E-2</v>
      </c>
      <c r="V149" s="98">
        <v>2.7153100848955298E-2</v>
      </c>
      <c r="W149" s="98">
        <v>1.7613607639938026E-2</v>
      </c>
      <c r="X149" s="98">
        <v>1.8047879513720826E-2</v>
      </c>
      <c r="Y149" s="98">
        <v>1.0117719431206212E-2</v>
      </c>
      <c r="DA149" s="63" t="s">
        <v>3559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2.0856469150325421E-4</v>
      </c>
      <c r="I150" s="98">
        <v>2.1602076087666808E-4</v>
      </c>
      <c r="J150" s="98">
        <v>4.476676824518709E-4</v>
      </c>
      <c r="K150" s="98">
        <v>4.4921723801753935E-4</v>
      </c>
      <c r="L150" s="98">
        <v>4.3745364389939461E-4</v>
      </c>
      <c r="M150" s="98">
        <v>2.1065120605145521E-4</v>
      </c>
      <c r="N150" s="98">
        <v>1.5903428557282983E-3</v>
      </c>
      <c r="O150" s="98">
        <v>4.6432736309530561E-3</v>
      </c>
      <c r="P150" s="98">
        <v>3.5070015088535089E-3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3.5605367458310098E-3</v>
      </c>
      <c r="W150" s="98">
        <v>6.9901815880766948E-3</v>
      </c>
      <c r="X150" s="98">
        <v>5.9245360618175834E-3</v>
      </c>
      <c r="Y150" s="98">
        <v>5.0017343829363622E-3</v>
      </c>
      <c r="DA150" s="63" t="s">
        <v>3560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5.3331786860358034E-5</v>
      </c>
      <c r="I151" s="101">
        <v>4.3782291418179303E-5</v>
      </c>
      <c r="J151" s="101">
        <v>9.1579205330051557E-5</v>
      </c>
      <c r="K151" s="101">
        <v>9.1716359668729642E-5</v>
      </c>
      <c r="L151" s="101">
        <v>7.7358595993701047E-5</v>
      </c>
      <c r="M151" s="101">
        <v>3.6886425453617004E-5</v>
      </c>
      <c r="N151" s="101">
        <v>1.85661892102333E-4</v>
      </c>
      <c r="O151" s="101">
        <v>3.6425025032589043E-4</v>
      </c>
      <c r="P151" s="101">
        <v>2.8086339705466406E-4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1.2897923671543709E-4</v>
      </c>
      <c r="W151" s="101">
        <v>5.6915593715745581E-4</v>
      </c>
      <c r="X151" s="101">
        <v>4.4017814519136549E-4</v>
      </c>
      <c r="Y151" s="101">
        <v>2.128236715995714E-4</v>
      </c>
      <c r="DA151" s="131" t="s">
        <v>3561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1.5523290464289618E-4</v>
      </c>
      <c r="I152" s="104">
        <v>1.7223846945848878E-4</v>
      </c>
      <c r="J152" s="104">
        <v>3.5608847712181933E-4</v>
      </c>
      <c r="K152" s="104">
        <v>3.5750087834880972E-4</v>
      </c>
      <c r="L152" s="104">
        <v>3.6009504790569357E-4</v>
      </c>
      <c r="M152" s="104">
        <v>1.7376478059783821E-4</v>
      </c>
      <c r="N152" s="104">
        <v>1.4046809636259654E-3</v>
      </c>
      <c r="O152" s="104">
        <v>4.2790233806271659E-3</v>
      </c>
      <c r="P152" s="104">
        <v>3.2261381117988448E-3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3.4315575091155726E-3</v>
      </c>
      <c r="W152" s="104">
        <v>6.421025650919239E-3</v>
      </c>
      <c r="X152" s="104">
        <v>5.4843579166262181E-3</v>
      </c>
      <c r="Y152" s="104">
        <v>4.7889107113367911E-3</v>
      </c>
      <c r="DA152" s="132" t="s">
        <v>3562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2.0485534738851275E-4</v>
      </c>
      <c r="I153" s="101">
        <v>0</v>
      </c>
      <c r="J153" s="101">
        <v>0</v>
      </c>
      <c r="K153" s="101">
        <v>2.2235593270070314E-4</v>
      </c>
      <c r="L153" s="101">
        <v>0</v>
      </c>
      <c r="M153" s="101">
        <v>0</v>
      </c>
      <c r="N153" s="101">
        <v>0</v>
      </c>
      <c r="O153" s="101">
        <v>1.1570810683474989E-2</v>
      </c>
      <c r="P153" s="101">
        <v>8.3131472488430572E-3</v>
      </c>
      <c r="Q153" s="101">
        <v>0</v>
      </c>
      <c r="R153" s="101">
        <v>0</v>
      </c>
      <c r="S153" s="101">
        <v>0</v>
      </c>
      <c r="T153" s="101">
        <v>0</v>
      </c>
      <c r="U153" s="101">
        <v>3.2097538204432043E-2</v>
      </c>
      <c r="V153" s="101">
        <v>0</v>
      </c>
      <c r="W153" s="101">
        <v>7.3571503431824767E-2</v>
      </c>
      <c r="X153" s="101">
        <v>0</v>
      </c>
      <c r="Y153" s="101">
        <v>1.578534286416958E-2</v>
      </c>
      <c r="DA153" s="131" t="s">
        <v>3563</v>
      </c>
    </row>
    <row r="154" spans="1:105" ht="12" customHeight="1" x14ac:dyDescent="0.25">
      <c r="A154" s="107" t="s">
        <v>121</v>
      </c>
      <c r="B154" s="104"/>
      <c r="C154" s="104">
        <v>3.4918866267775084E-3</v>
      </c>
      <c r="D154" s="104">
        <v>9.0229622845381698E-3</v>
      </c>
      <c r="E154" s="104">
        <v>9.9630705846630446E-3</v>
      </c>
      <c r="F154" s="104">
        <v>1.1205083693282254E-2</v>
      </c>
      <c r="G154" s="104">
        <v>2.2350361161520251E-2</v>
      </c>
      <c r="H154" s="104">
        <v>2.7450192193310637E-2</v>
      </c>
      <c r="I154" s="104">
        <v>8.100575586297723E-2</v>
      </c>
      <c r="J154" s="104">
        <v>0.149373708647525</v>
      </c>
      <c r="K154" s="104">
        <v>0.17343955044945505</v>
      </c>
      <c r="L154" s="104">
        <v>0.27782429748389192</v>
      </c>
      <c r="M154" s="104">
        <v>0.2793241414766785</v>
      </c>
      <c r="N154" s="104">
        <v>0.28618758871406574</v>
      </c>
      <c r="O154" s="104">
        <v>0.11998886822974825</v>
      </c>
      <c r="P154" s="104">
        <v>0.11768506391845944</v>
      </c>
      <c r="Q154" s="104">
        <v>0.11867068233152261</v>
      </c>
      <c r="R154" s="104">
        <v>0.31042488847868915</v>
      </c>
      <c r="S154" s="104">
        <v>1.0200894655607982</v>
      </c>
      <c r="T154" s="104">
        <v>2.1631270938076641</v>
      </c>
      <c r="U154" s="104">
        <v>1.3466364854026873</v>
      </c>
      <c r="V154" s="104">
        <v>0.70930459936980128</v>
      </c>
      <c r="W154" s="104">
        <v>0.31386129836024745</v>
      </c>
      <c r="X154" s="104">
        <v>0.41986263307405836</v>
      </c>
      <c r="Y154" s="104">
        <v>0.3948139935101696</v>
      </c>
      <c r="DA154" s="132" t="s">
        <v>3564</v>
      </c>
    </row>
    <row r="155" spans="1:105" ht="12" customHeight="1" x14ac:dyDescent="0.25">
      <c r="A155" s="108" t="s">
        <v>53</v>
      </c>
      <c r="B155" s="98"/>
      <c r="C155" s="98">
        <v>4.5708810122909637E-4</v>
      </c>
      <c r="D155" s="98">
        <v>1.7535881451753639E-3</v>
      </c>
      <c r="E155" s="98">
        <v>2.4410399763412287E-3</v>
      </c>
      <c r="F155" s="98">
        <v>2.6253050324218925E-3</v>
      </c>
      <c r="G155" s="98">
        <v>6.3212614799007484E-3</v>
      </c>
      <c r="H155" s="98">
        <v>7.0391786063685163E-3</v>
      </c>
      <c r="I155" s="98">
        <v>1.723411747505435E-2</v>
      </c>
      <c r="J155" s="98">
        <v>3.0551910807960055E-2</v>
      </c>
      <c r="K155" s="98">
        <v>3.5515595297435247E-2</v>
      </c>
      <c r="L155" s="98">
        <v>5.0654229302820888E-2</v>
      </c>
      <c r="M155" s="98">
        <v>5.1762900485081378E-2</v>
      </c>
      <c r="N155" s="98">
        <v>3.8480492402657988E-2</v>
      </c>
      <c r="O155" s="98">
        <v>4.2498897918173311E-3</v>
      </c>
      <c r="P155" s="98">
        <v>1.857445794488314E-3</v>
      </c>
      <c r="Q155" s="98">
        <v>5.1155069479029407E-3</v>
      </c>
      <c r="R155" s="98">
        <v>1.9660926783554026E-2</v>
      </c>
      <c r="S155" s="98">
        <v>0.10750968893718896</v>
      </c>
      <c r="T155" s="98">
        <v>0.18080503648699006</v>
      </c>
      <c r="U155" s="98">
        <v>9.0212185677252352E-2</v>
      </c>
      <c r="V155" s="98">
        <v>6.0029822198731084E-2</v>
      </c>
      <c r="W155" s="98">
        <v>2.0029288859859933E-2</v>
      </c>
      <c r="X155" s="98">
        <v>2.1620124983406621E-2</v>
      </c>
      <c r="Y155" s="98">
        <v>8.46608056154592E-3</v>
      </c>
      <c r="DA155" s="63" t="s">
        <v>3565</v>
      </c>
    </row>
    <row r="156" spans="1:105" ht="12" customHeight="1" x14ac:dyDescent="0.25">
      <c r="A156" s="108" t="s">
        <v>52</v>
      </c>
      <c r="B156" s="98"/>
      <c r="C156" s="98">
        <v>3.0347985255484121E-3</v>
      </c>
      <c r="D156" s="98">
        <v>7.2693741393628055E-3</v>
      </c>
      <c r="E156" s="98">
        <v>7.5220306083218155E-3</v>
      </c>
      <c r="F156" s="98">
        <v>8.5797786608603609E-3</v>
      </c>
      <c r="G156" s="98">
        <v>1.6029099681619502E-2</v>
      </c>
      <c r="H156" s="98">
        <v>2.0411013586942122E-2</v>
      </c>
      <c r="I156" s="98">
        <v>6.377163838792288E-2</v>
      </c>
      <c r="J156" s="98">
        <v>0.11882179783956494</v>
      </c>
      <c r="K156" s="98">
        <v>0.1379239551520198</v>
      </c>
      <c r="L156" s="98">
        <v>0.22717006818107105</v>
      </c>
      <c r="M156" s="98">
        <v>0.22756124099159714</v>
      </c>
      <c r="N156" s="98">
        <v>0.24770709631140778</v>
      </c>
      <c r="O156" s="98">
        <v>0.11573897843793092</v>
      </c>
      <c r="P156" s="98">
        <v>0.11582761812397113</v>
      </c>
      <c r="Q156" s="98">
        <v>0.11355517538361967</v>
      </c>
      <c r="R156" s="98">
        <v>0.29076396169513513</v>
      </c>
      <c r="S156" s="98">
        <v>0.91257977662360912</v>
      </c>
      <c r="T156" s="98">
        <v>1.9823220573206741</v>
      </c>
      <c r="U156" s="98">
        <v>1.2564242997254349</v>
      </c>
      <c r="V156" s="98">
        <v>0.64927477717107018</v>
      </c>
      <c r="W156" s="98">
        <v>0.29383200950038751</v>
      </c>
      <c r="X156" s="98">
        <v>0.39824250809065176</v>
      </c>
      <c r="Y156" s="98">
        <v>0.3863479129486237</v>
      </c>
      <c r="DA156" s="63" t="s">
        <v>3566</v>
      </c>
    </row>
    <row r="157" spans="1:105" ht="12" customHeight="1" x14ac:dyDescent="0.25">
      <c r="A157" s="121" t="s">
        <v>54</v>
      </c>
      <c r="B157" s="122"/>
      <c r="C157" s="122">
        <v>1.4382242097564673E-3</v>
      </c>
      <c r="D157" s="122">
        <v>3.3331170364384244E-3</v>
      </c>
      <c r="E157" s="122">
        <v>3.4762278156717195E-3</v>
      </c>
      <c r="F157" s="122">
        <v>3.8369401868554552E-3</v>
      </c>
      <c r="G157" s="122">
        <v>6.9086057892214989E-3</v>
      </c>
      <c r="H157" s="122">
        <v>8.0585799761780253E-3</v>
      </c>
      <c r="I157" s="122">
        <v>1.9714773869111198E-2</v>
      </c>
      <c r="J157" s="122">
        <v>3.4473913243179284E-2</v>
      </c>
      <c r="K157" s="122">
        <v>4.0584037822228781E-2</v>
      </c>
      <c r="L157" s="122">
        <v>6.3433240269348906E-2</v>
      </c>
      <c r="M157" s="122">
        <v>6.7451913258252949E-2</v>
      </c>
      <c r="N157" s="122">
        <v>6.5309465576783618E-2</v>
      </c>
      <c r="O157" s="122">
        <v>3.3619258904988715E-2</v>
      </c>
      <c r="P157" s="122">
        <v>3.6784163742988679E-2</v>
      </c>
      <c r="Q157" s="122">
        <v>3.1079640944006795E-2</v>
      </c>
      <c r="R157" s="122">
        <v>7.8263277369171894E-2</v>
      </c>
      <c r="S157" s="122">
        <v>0.25985293847522367</v>
      </c>
      <c r="T157" s="122">
        <v>0.52774058860439443</v>
      </c>
      <c r="U157" s="122">
        <v>0.40419163611517173</v>
      </c>
      <c r="V157" s="122">
        <v>0.21289012588673462</v>
      </c>
      <c r="W157" s="122">
        <v>0.11574761641798392</v>
      </c>
      <c r="X157" s="122">
        <v>0.11883743557457024</v>
      </c>
      <c r="Y157" s="122">
        <v>0.10865198691496644</v>
      </c>
      <c r="DA157" s="130" t="s">
        <v>3567</v>
      </c>
    </row>
    <row r="158" spans="1:105" ht="12" customHeight="1" x14ac:dyDescent="0.25">
      <c r="A158" s="97" t="s">
        <v>50</v>
      </c>
      <c r="B158" s="98"/>
      <c r="C158" s="98">
        <v>7.6748823311780499E-4</v>
      </c>
      <c r="D158" s="98">
        <v>1.957077778812673E-3</v>
      </c>
      <c r="E158" s="98">
        <v>2.2246898128133637E-3</v>
      </c>
      <c r="F158" s="98">
        <v>2.3391207417314056E-3</v>
      </c>
      <c r="G158" s="98">
        <v>4.3781734187508326E-3</v>
      </c>
      <c r="H158" s="98">
        <v>5.4184576683079296E-3</v>
      </c>
      <c r="I158" s="98">
        <v>1.3632996081967257E-2</v>
      </c>
      <c r="J158" s="98">
        <v>2.3413211528271059E-2</v>
      </c>
      <c r="K158" s="98">
        <v>2.2854184756329519E-2</v>
      </c>
      <c r="L158" s="98">
        <v>3.915742297094045E-2</v>
      </c>
      <c r="M158" s="98">
        <v>4.1847707229003321E-2</v>
      </c>
      <c r="N158" s="98">
        <v>4.6474738979288201E-2</v>
      </c>
      <c r="O158" s="98">
        <v>1.8130367979188131E-2</v>
      </c>
      <c r="P158" s="98">
        <v>1.5893940606907731E-2</v>
      </c>
      <c r="Q158" s="98">
        <v>1.7673661039542418E-2</v>
      </c>
      <c r="R158" s="98">
        <v>4.3794825047167876E-2</v>
      </c>
      <c r="S158" s="98">
        <v>0.13658885605470616</v>
      </c>
      <c r="T158" s="98">
        <v>0.28041690755155974</v>
      </c>
      <c r="U158" s="98">
        <v>0.23534252493951491</v>
      </c>
      <c r="V158" s="98">
        <v>0.104732361418716</v>
      </c>
      <c r="W158" s="98">
        <v>5.8954086409845681E-2</v>
      </c>
      <c r="X158" s="98">
        <v>7.3554313939408811E-2</v>
      </c>
      <c r="Y158" s="98">
        <v>8.2415290174986458E-2</v>
      </c>
      <c r="DA158" s="63" t="s">
        <v>3568</v>
      </c>
    </row>
    <row r="159" spans="1:105" ht="12" customHeight="1" x14ac:dyDescent="0.25">
      <c r="A159" s="109" t="s">
        <v>120</v>
      </c>
      <c r="B159" s="33"/>
      <c r="C159" s="33">
        <v>6.707359766386623E-4</v>
      </c>
      <c r="D159" s="33">
        <v>1.3760392576257516E-3</v>
      </c>
      <c r="E159" s="33">
        <v>1.2515380028583557E-3</v>
      </c>
      <c r="F159" s="33">
        <v>1.4978194451240499E-3</v>
      </c>
      <c r="G159" s="33">
        <v>2.5304323704706667E-3</v>
      </c>
      <c r="H159" s="33">
        <v>2.6401223078700953E-3</v>
      </c>
      <c r="I159" s="33">
        <v>6.0817777871439412E-3</v>
      </c>
      <c r="J159" s="33">
        <v>1.1060701714908226E-2</v>
      </c>
      <c r="K159" s="33">
        <v>1.7729853065899262E-2</v>
      </c>
      <c r="L159" s="33">
        <v>2.4275817298408463E-2</v>
      </c>
      <c r="M159" s="33">
        <v>2.5604206029249624E-2</v>
      </c>
      <c r="N159" s="33">
        <v>1.8834726597495414E-2</v>
      </c>
      <c r="O159" s="33">
        <v>1.5488890925800585E-2</v>
      </c>
      <c r="P159" s="33">
        <v>2.0890223136080945E-2</v>
      </c>
      <c r="Q159" s="33">
        <v>1.3405979904464375E-2</v>
      </c>
      <c r="R159" s="33">
        <v>3.4468452322004017E-2</v>
      </c>
      <c r="S159" s="33">
        <v>0.12326408242051752</v>
      </c>
      <c r="T159" s="33">
        <v>0.24732368105283473</v>
      </c>
      <c r="U159" s="33">
        <v>0.16884911117565679</v>
      </c>
      <c r="V159" s="33">
        <v>0.10815776446801861</v>
      </c>
      <c r="W159" s="33">
        <v>5.6793530008138242E-2</v>
      </c>
      <c r="X159" s="33">
        <v>4.5283121635161433E-2</v>
      </c>
      <c r="Y159" s="33">
        <v>2.6236696739979977E-2</v>
      </c>
      <c r="DA159" s="60" t="s">
        <v>3569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0.40868348544938032</v>
      </c>
      <c r="D161" s="117">
        <f t="shared" si="54"/>
        <v>1.2025583948047363</v>
      </c>
      <c r="E161" s="117">
        <f t="shared" si="54"/>
        <v>1.2243821093270462</v>
      </c>
      <c r="F161" s="117">
        <f t="shared" si="54"/>
        <v>1.2835050476403527</v>
      </c>
      <c r="G161" s="117">
        <f t="shared" si="54"/>
        <v>1.3658989457808366</v>
      </c>
      <c r="H161" s="117">
        <f t="shared" si="54"/>
        <v>1.0939635527709917</v>
      </c>
      <c r="I161" s="117">
        <f t="shared" si="54"/>
        <v>0.5162030593798177</v>
      </c>
      <c r="J161" s="117">
        <f t="shared" si="54"/>
        <v>0.64594631241724343</v>
      </c>
      <c r="K161" s="117">
        <f t="shared" si="54"/>
        <v>0.89008224497992183</v>
      </c>
      <c r="L161" s="117">
        <f t="shared" si="54"/>
        <v>0</v>
      </c>
      <c r="M161" s="117">
        <f t="shared" si="54"/>
        <v>0.50299610194297539</v>
      </c>
      <c r="N161" s="117">
        <f t="shared" si="54"/>
        <v>0.38238405090739042</v>
      </c>
      <c r="O161" s="117">
        <f t="shared" si="54"/>
        <v>0.61236059278955313</v>
      </c>
      <c r="P161" s="117">
        <f t="shared" si="54"/>
        <v>1.4995734836372085</v>
      </c>
      <c r="Q161" s="117">
        <f t="shared" si="54"/>
        <v>1.9149069332126962</v>
      </c>
      <c r="R161" s="117">
        <f t="shared" ref="R161:V161" si="55">R162+R164+R166+R175</f>
        <v>1.5235510764498628</v>
      </c>
      <c r="S161" s="117">
        <f t="shared" si="55"/>
        <v>1.5495346608076734</v>
      </c>
      <c r="T161" s="117">
        <f t="shared" si="55"/>
        <v>1.6744112505346207</v>
      </c>
      <c r="U161" s="117">
        <f t="shared" si="55"/>
        <v>3.4931154931330304</v>
      </c>
      <c r="V161" s="117">
        <f t="shared" si="55"/>
        <v>2.9791785359628764</v>
      </c>
      <c r="W161" s="117">
        <f t="shared" ref="W161:Y161" si="56">W162+W164+W166+W175</f>
        <v>1.3698825277889621</v>
      </c>
      <c r="X161" s="117">
        <f t="shared" si="56"/>
        <v>0.54590744971327054</v>
      </c>
      <c r="Y161" s="117">
        <f t="shared" si="56"/>
        <v>0</v>
      </c>
      <c r="DA161" s="129" t="s">
        <v>3570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0.22392184569761955</v>
      </c>
      <c r="D162" s="122">
        <f t="shared" si="57"/>
        <v>0.38998575477787395</v>
      </c>
      <c r="E162" s="122">
        <f t="shared" si="57"/>
        <v>0.36921062807040472</v>
      </c>
      <c r="F162" s="122">
        <f t="shared" si="57"/>
        <v>0.37492956723735815</v>
      </c>
      <c r="G162" s="122">
        <f t="shared" si="57"/>
        <v>0.34509922414875704</v>
      </c>
      <c r="H162" s="122">
        <f t="shared" si="57"/>
        <v>0.26500079670649235</v>
      </c>
      <c r="I162" s="122">
        <f t="shared" si="57"/>
        <v>0.12865279765807969</v>
      </c>
      <c r="J162" s="122">
        <f t="shared" si="57"/>
        <v>0.13591801723734842</v>
      </c>
      <c r="K162" s="122">
        <f t="shared" si="57"/>
        <v>0.17740907494619762</v>
      </c>
      <c r="L162" s="122">
        <f t="shared" si="57"/>
        <v>0</v>
      </c>
      <c r="M162" s="122">
        <f t="shared" si="57"/>
        <v>9.6426222133327383E-2</v>
      </c>
      <c r="N162" s="122">
        <f t="shared" si="57"/>
        <v>3.4081847599753003E-2</v>
      </c>
      <c r="O162" s="122">
        <f t="shared" si="57"/>
        <v>2.8959458736959987E-2</v>
      </c>
      <c r="P162" s="122">
        <f t="shared" si="57"/>
        <v>0.15579456908979661</v>
      </c>
      <c r="Q162" s="122">
        <f t="shared" si="57"/>
        <v>0.34542077862743714</v>
      </c>
      <c r="R162" s="122">
        <f t="shared" si="57"/>
        <v>0.25544730858217457</v>
      </c>
      <c r="S162" s="122">
        <f t="shared" si="57"/>
        <v>0.30035016190250452</v>
      </c>
      <c r="T162" s="122">
        <f t="shared" si="57"/>
        <v>0.30227806810216812</v>
      </c>
      <c r="U162" s="122">
        <f t="shared" si="57"/>
        <v>0.70318304048620417</v>
      </c>
      <c r="V162" s="122">
        <f t="shared" si="57"/>
        <v>0.62131928858745478</v>
      </c>
      <c r="W162" s="122">
        <f t="shared" si="57"/>
        <v>0.27023705276345328</v>
      </c>
      <c r="X162" s="122">
        <f t="shared" si="57"/>
        <v>0.12053460164858279</v>
      </c>
      <c r="Y162" s="122">
        <f t="shared" si="57"/>
        <v>0</v>
      </c>
      <c r="DA162" s="130" t="s">
        <v>3571</v>
      </c>
    </row>
    <row r="163" spans="1:105" ht="12" customHeight="1" x14ac:dyDescent="0.25">
      <c r="A163" s="97" t="s">
        <v>53</v>
      </c>
      <c r="B163" s="33"/>
      <c r="C163" s="33">
        <v>0.22392184569761955</v>
      </c>
      <c r="D163" s="33">
        <v>0.38998575477787395</v>
      </c>
      <c r="E163" s="33">
        <v>0.36921062807040472</v>
      </c>
      <c r="F163" s="33">
        <v>0.37492956723735815</v>
      </c>
      <c r="G163" s="33">
        <v>0.34509922414875704</v>
      </c>
      <c r="H163" s="33">
        <v>0.26500079670649235</v>
      </c>
      <c r="I163" s="33">
        <v>0.12865279765807969</v>
      </c>
      <c r="J163" s="33">
        <v>0.13591801723734842</v>
      </c>
      <c r="K163" s="33">
        <v>0.17740907494619762</v>
      </c>
      <c r="L163" s="33">
        <v>0</v>
      </c>
      <c r="M163" s="33">
        <v>9.6426222133327383E-2</v>
      </c>
      <c r="N163" s="33">
        <v>3.4081847599753003E-2</v>
      </c>
      <c r="O163" s="33">
        <v>2.8959458736959987E-2</v>
      </c>
      <c r="P163" s="33">
        <v>0.15579456908979661</v>
      </c>
      <c r="Q163" s="33">
        <v>0.34542077862743714</v>
      </c>
      <c r="R163" s="33">
        <v>0.25544730858217457</v>
      </c>
      <c r="S163" s="33">
        <v>0.30035016190250452</v>
      </c>
      <c r="T163" s="33">
        <v>0.30227806810216812</v>
      </c>
      <c r="U163" s="33">
        <v>0.70318304048620417</v>
      </c>
      <c r="V163" s="33">
        <v>0.62131928858745478</v>
      </c>
      <c r="W163" s="33">
        <v>0.27023705276345328</v>
      </c>
      <c r="X163" s="33">
        <v>0.12053460164858279</v>
      </c>
      <c r="Y163" s="33">
        <v>0</v>
      </c>
      <c r="DA163" s="60" t="s">
        <v>3572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0.50302620407217347</v>
      </c>
      <c r="E164" s="122">
        <f t="shared" si="58"/>
        <v>0.54489057823810216</v>
      </c>
      <c r="F164" s="122">
        <f t="shared" si="58"/>
        <v>0.54235007183137096</v>
      </c>
      <c r="G164" s="122">
        <f t="shared" si="58"/>
        <v>0.59360583118866506</v>
      </c>
      <c r="H164" s="122">
        <f t="shared" si="58"/>
        <v>0.51872549591255934</v>
      </c>
      <c r="I164" s="122">
        <f t="shared" si="58"/>
        <v>0.24657525658886639</v>
      </c>
      <c r="J164" s="122">
        <f t="shared" si="58"/>
        <v>0.33353629574938259</v>
      </c>
      <c r="K164" s="122">
        <f t="shared" si="58"/>
        <v>0.45894817528107656</v>
      </c>
      <c r="L164" s="122">
        <f t="shared" si="58"/>
        <v>0</v>
      </c>
      <c r="M164" s="122">
        <f t="shared" si="58"/>
        <v>0.25481124724496734</v>
      </c>
      <c r="N164" s="122">
        <f t="shared" si="58"/>
        <v>0.24002328984278357</v>
      </c>
      <c r="O164" s="122">
        <f t="shared" si="58"/>
        <v>0.38823426587888443</v>
      </c>
      <c r="P164" s="122">
        <f t="shared" si="58"/>
        <v>0.85382819647236474</v>
      </c>
      <c r="Q164" s="122">
        <f t="shared" si="58"/>
        <v>1.0168224411126723</v>
      </c>
      <c r="R164" s="122">
        <f t="shared" si="58"/>
        <v>0.84748286686979146</v>
      </c>
      <c r="S164" s="122">
        <f t="shared" si="58"/>
        <v>0.80484457899055606</v>
      </c>
      <c r="T164" s="122">
        <f t="shared" si="58"/>
        <v>0.87195476625932689</v>
      </c>
      <c r="U164" s="122">
        <f t="shared" si="58"/>
        <v>1.8611591392775639</v>
      </c>
      <c r="V164" s="122">
        <f t="shared" si="58"/>
        <v>1.5518567092769018</v>
      </c>
      <c r="W164" s="122">
        <f t="shared" si="58"/>
        <v>0.71623096709129197</v>
      </c>
      <c r="X164" s="122">
        <f t="shared" si="58"/>
        <v>0.28026294748326436</v>
      </c>
      <c r="Y164" s="122">
        <f t="shared" si="58"/>
        <v>0</v>
      </c>
      <c r="DA164" s="130" t="s">
        <v>3573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0.50302620407217347</v>
      </c>
      <c r="E165" s="98">
        <v>0.54489057823810216</v>
      </c>
      <c r="F165" s="98">
        <v>0.54235007183137096</v>
      </c>
      <c r="G165" s="98">
        <v>0.59360583118866506</v>
      </c>
      <c r="H165" s="98">
        <v>0.51872549591255934</v>
      </c>
      <c r="I165" s="98">
        <v>0.24657525658886639</v>
      </c>
      <c r="J165" s="98">
        <v>0.33353629574938259</v>
      </c>
      <c r="K165" s="98">
        <v>0.45894817528107656</v>
      </c>
      <c r="L165" s="98">
        <v>0</v>
      </c>
      <c r="M165" s="98">
        <v>0.25481124724496734</v>
      </c>
      <c r="N165" s="98">
        <v>0.24002328984278357</v>
      </c>
      <c r="O165" s="98">
        <v>0.38823426587888443</v>
      </c>
      <c r="P165" s="98">
        <v>0.85382819647236474</v>
      </c>
      <c r="Q165" s="98">
        <v>1.0168224411126723</v>
      </c>
      <c r="R165" s="98">
        <v>0.84748286686979146</v>
      </c>
      <c r="S165" s="98">
        <v>0.80484457899055606</v>
      </c>
      <c r="T165" s="98">
        <v>0.87195476625932689</v>
      </c>
      <c r="U165" s="98">
        <v>1.8611591392775639</v>
      </c>
      <c r="V165" s="98">
        <v>1.5518567092769018</v>
      </c>
      <c r="W165" s="98">
        <v>0.71623096709129197</v>
      </c>
      <c r="X165" s="98">
        <v>0.28026294748326436</v>
      </c>
      <c r="Y165" s="98">
        <v>0</v>
      </c>
      <c r="DA165" s="63" t="s">
        <v>3574</v>
      </c>
    </row>
    <row r="166" spans="1:105" ht="12" customHeight="1" x14ac:dyDescent="0.25">
      <c r="A166" s="121" t="s">
        <v>55</v>
      </c>
      <c r="B166" s="122"/>
      <c r="C166" s="122">
        <v>0.13421090348250048</v>
      </c>
      <c r="D166" s="122">
        <v>0.22832013341098428</v>
      </c>
      <c r="E166" s="122">
        <v>0.23216837208649627</v>
      </c>
      <c r="F166" s="122">
        <v>0.27509037762352412</v>
      </c>
      <c r="G166" s="122">
        <v>0.32974707127077879</v>
      </c>
      <c r="H166" s="122">
        <v>0.24409738073000542</v>
      </c>
      <c r="I166" s="122">
        <v>0.11407052677846082</v>
      </c>
      <c r="J166" s="122">
        <v>0.14425949185360312</v>
      </c>
      <c r="K166" s="122">
        <v>0.20707856819773421</v>
      </c>
      <c r="L166" s="122">
        <v>0</v>
      </c>
      <c r="M166" s="122">
        <v>0.12309362761522329</v>
      </c>
      <c r="N166" s="122">
        <v>8.8892939610236046E-2</v>
      </c>
      <c r="O166" s="122">
        <v>0.15709055468540467</v>
      </c>
      <c r="P166" s="122">
        <v>0.38457644605299557</v>
      </c>
      <c r="Q166" s="122">
        <v>0.44127742560516325</v>
      </c>
      <c r="R166" s="122">
        <v>0.3382791886281733</v>
      </c>
      <c r="S166" s="122">
        <v>0.35625572372395525</v>
      </c>
      <c r="T166" s="122">
        <v>0.40430830256832612</v>
      </c>
      <c r="U166" s="122">
        <v>0.72465113406658088</v>
      </c>
      <c r="V166" s="122">
        <v>0.6259343465722087</v>
      </c>
      <c r="W166" s="122">
        <v>0.29932592952028281</v>
      </c>
      <c r="X166" s="122">
        <v>0.11446031281032065</v>
      </c>
      <c r="Y166" s="122">
        <v>0</v>
      </c>
      <c r="DA166" s="130" t="s">
        <v>3575</v>
      </c>
    </row>
    <row r="167" spans="1:105" ht="12" customHeight="1" x14ac:dyDescent="0.25">
      <c r="A167" s="97" t="s">
        <v>124</v>
      </c>
      <c r="B167" s="98"/>
      <c r="C167" s="98">
        <v>8.1584724074448608E-3</v>
      </c>
      <c r="D167" s="98">
        <v>9.0451254395661138E-3</v>
      </c>
      <c r="E167" s="98">
        <v>9.3578844658499978E-3</v>
      </c>
      <c r="F167" s="98">
        <v>1.03465357856349E-2</v>
      </c>
      <c r="G167" s="98">
        <v>1.4381424789878363E-2</v>
      </c>
      <c r="H167" s="98">
        <v>1.6275733549687841E-2</v>
      </c>
      <c r="I167" s="98">
        <v>3.2392122663070823E-3</v>
      </c>
      <c r="J167" s="98">
        <v>4.2477322109264193E-3</v>
      </c>
      <c r="K167" s="98">
        <v>6.9515120101426367E-3</v>
      </c>
      <c r="L167" s="98">
        <v>0</v>
      </c>
      <c r="M167" s="98">
        <v>4.4250643454635356E-3</v>
      </c>
      <c r="N167" s="98">
        <v>3.5756912087848234E-3</v>
      </c>
      <c r="O167" s="98">
        <v>2.713137942517149E-3</v>
      </c>
      <c r="P167" s="98">
        <v>1.3806601776879627E-2</v>
      </c>
      <c r="Q167" s="98">
        <v>1.5927516757316192E-2</v>
      </c>
      <c r="R167" s="98">
        <v>1.1537352734316249E-2</v>
      </c>
      <c r="S167" s="98">
        <v>1.0441162162473212E-2</v>
      </c>
      <c r="T167" s="98">
        <v>1.1406626562218946E-2</v>
      </c>
      <c r="U167" s="98">
        <v>2.8402964841323063E-2</v>
      </c>
      <c r="V167" s="98">
        <v>2.2975700718346793E-2</v>
      </c>
      <c r="W167" s="98">
        <v>1.282966482415239E-2</v>
      </c>
      <c r="X167" s="98">
        <v>4.5663309613028589E-3</v>
      </c>
      <c r="Y167" s="98">
        <v>0</v>
      </c>
      <c r="DA167" s="63" t="s">
        <v>3576</v>
      </c>
    </row>
    <row r="168" spans="1:105" ht="12" customHeight="1" x14ac:dyDescent="0.25">
      <c r="A168" s="97" t="s">
        <v>123</v>
      </c>
      <c r="B168" s="98"/>
      <c r="C168" s="98">
        <v>9.7926466075939043E-4</v>
      </c>
      <c r="D168" s="98">
        <v>0</v>
      </c>
      <c r="E168" s="98">
        <v>0</v>
      </c>
      <c r="F168" s="98">
        <v>0</v>
      </c>
      <c r="G168" s="98">
        <v>0</v>
      </c>
      <c r="H168" s="98">
        <v>1.459952840522779E-3</v>
      </c>
      <c r="I168" s="98">
        <v>4.3204152175333615E-4</v>
      </c>
      <c r="J168" s="98">
        <v>4.476676824518709E-4</v>
      </c>
      <c r="K168" s="98">
        <v>4.4921723801753935E-4</v>
      </c>
      <c r="L168" s="98">
        <v>0</v>
      </c>
      <c r="M168" s="98">
        <v>0</v>
      </c>
      <c r="N168" s="98">
        <v>3.9758571393207459E-4</v>
      </c>
      <c r="O168" s="98">
        <v>5.2764473079011994E-3</v>
      </c>
      <c r="P168" s="98">
        <v>1.0082629337953838E-2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2.9983467333313759E-3</v>
      </c>
      <c r="W168" s="98">
        <v>5.0241930164301243E-3</v>
      </c>
      <c r="X168" s="98">
        <v>1.5359908308415959E-3</v>
      </c>
      <c r="Y168" s="98">
        <v>0</v>
      </c>
      <c r="DA168" s="63" t="s">
        <v>3577</v>
      </c>
    </row>
    <row r="169" spans="1:105" ht="12" customHeight="1" x14ac:dyDescent="0.25">
      <c r="A169" s="100" t="s">
        <v>50</v>
      </c>
      <c r="B169" s="101"/>
      <c r="C169" s="101">
        <v>1.3337909311200358E-4</v>
      </c>
      <c r="D169" s="101">
        <v>0</v>
      </c>
      <c r="E169" s="101">
        <v>0</v>
      </c>
      <c r="F169" s="101">
        <v>0</v>
      </c>
      <c r="G169" s="101">
        <v>0</v>
      </c>
      <c r="H169" s="101">
        <v>3.7332250802250627E-4</v>
      </c>
      <c r="I169" s="101">
        <v>8.7564582836358607E-5</v>
      </c>
      <c r="J169" s="101">
        <v>9.1579205330051557E-5</v>
      </c>
      <c r="K169" s="101">
        <v>9.1716359668729642E-5</v>
      </c>
      <c r="L169" s="101">
        <v>0</v>
      </c>
      <c r="M169" s="101">
        <v>0</v>
      </c>
      <c r="N169" s="101">
        <v>4.641547302558325E-5</v>
      </c>
      <c r="O169" s="101">
        <v>4.1392073900669364E-4</v>
      </c>
      <c r="P169" s="101">
        <v>8.0748226653215886E-4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1.0861409407615754E-4</v>
      </c>
      <c r="W169" s="101">
        <v>4.0908082983192142E-4</v>
      </c>
      <c r="X169" s="101">
        <v>1.1412025986442811E-4</v>
      </c>
      <c r="Y169" s="101">
        <v>0</v>
      </c>
      <c r="DA169" s="131" t="s">
        <v>3578</v>
      </c>
    </row>
    <row r="170" spans="1:105" ht="12" customHeight="1" x14ac:dyDescent="0.25">
      <c r="A170" s="103" t="s">
        <v>52</v>
      </c>
      <c r="B170" s="104"/>
      <c r="C170" s="104">
        <v>8.4588556764738688E-4</v>
      </c>
      <c r="D170" s="104">
        <v>0</v>
      </c>
      <c r="E170" s="104">
        <v>0</v>
      </c>
      <c r="F170" s="104">
        <v>0</v>
      </c>
      <c r="G170" s="104">
        <v>0</v>
      </c>
      <c r="H170" s="104">
        <v>1.0866303325002729E-3</v>
      </c>
      <c r="I170" s="104">
        <v>3.4447693891697756E-4</v>
      </c>
      <c r="J170" s="104">
        <v>3.5608847712181933E-4</v>
      </c>
      <c r="K170" s="104">
        <v>3.5750087834880972E-4</v>
      </c>
      <c r="L170" s="104">
        <v>0</v>
      </c>
      <c r="M170" s="104">
        <v>0</v>
      </c>
      <c r="N170" s="104">
        <v>3.5117024090649136E-4</v>
      </c>
      <c r="O170" s="104">
        <v>4.862526568894506E-3</v>
      </c>
      <c r="P170" s="104">
        <v>9.2751470714216785E-3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2.8897326392552185E-3</v>
      </c>
      <c r="W170" s="104">
        <v>4.6151121865982032E-3</v>
      </c>
      <c r="X170" s="104">
        <v>1.4218705709771679E-3</v>
      </c>
      <c r="Y170" s="104">
        <v>0</v>
      </c>
      <c r="DA170" s="132" t="s">
        <v>3579</v>
      </c>
    </row>
    <row r="171" spans="1:105" ht="12" customHeight="1" x14ac:dyDescent="0.25">
      <c r="A171" s="106" t="s">
        <v>122</v>
      </c>
      <c r="B171" s="101"/>
      <c r="C171" s="101">
        <v>9.524690442957209E-4</v>
      </c>
      <c r="D171" s="101">
        <v>0</v>
      </c>
      <c r="E171" s="101">
        <v>0</v>
      </c>
      <c r="F171" s="101">
        <v>0</v>
      </c>
      <c r="G171" s="101">
        <v>0</v>
      </c>
      <c r="H171" s="101">
        <v>2.25340882127364E-3</v>
      </c>
      <c r="I171" s="101">
        <v>0</v>
      </c>
      <c r="J171" s="101">
        <v>0</v>
      </c>
      <c r="K171" s="101">
        <v>2.2235593270070314E-4</v>
      </c>
      <c r="L171" s="101">
        <v>0</v>
      </c>
      <c r="M171" s="101">
        <v>0</v>
      </c>
      <c r="N171" s="101">
        <v>0</v>
      </c>
      <c r="O171" s="101">
        <v>1.3113585441271655E-2</v>
      </c>
      <c r="P171" s="101">
        <v>2.3586138706019836E-2</v>
      </c>
      <c r="Q171" s="101">
        <v>0</v>
      </c>
      <c r="R171" s="101">
        <v>0</v>
      </c>
      <c r="S171" s="101">
        <v>0</v>
      </c>
      <c r="T171" s="101">
        <v>0</v>
      </c>
      <c r="U171" s="101">
        <v>1.6249378715993724E-2</v>
      </c>
      <c r="V171" s="101">
        <v>0</v>
      </c>
      <c r="W171" s="101">
        <v>5.3468867282847291E-2</v>
      </c>
      <c r="X171" s="101">
        <v>0</v>
      </c>
      <c r="Y171" s="101">
        <v>0</v>
      </c>
      <c r="DA171" s="131" t="s">
        <v>3580</v>
      </c>
    </row>
    <row r="172" spans="1:105" ht="12" customHeight="1" x14ac:dyDescent="0.25">
      <c r="A172" s="107" t="s">
        <v>121</v>
      </c>
      <c r="B172" s="104"/>
      <c r="C172" s="104">
        <v>0.12412069737000052</v>
      </c>
      <c r="D172" s="104">
        <v>0.21927500797141816</v>
      </c>
      <c r="E172" s="104">
        <v>0.22281048762064626</v>
      </c>
      <c r="F172" s="104">
        <v>0.26474384183788924</v>
      </c>
      <c r="G172" s="104">
        <v>0.31536564648090043</v>
      </c>
      <c r="H172" s="104">
        <v>0.22410828551852116</v>
      </c>
      <c r="I172" s="104">
        <v>0.11039927299040039</v>
      </c>
      <c r="J172" s="104">
        <v>0.13956409196022485</v>
      </c>
      <c r="K172" s="104">
        <v>0.19945548301687333</v>
      </c>
      <c r="L172" s="104">
        <v>0</v>
      </c>
      <c r="M172" s="104">
        <v>0.11866856326975975</v>
      </c>
      <c r="N172" s="104">
        <v>8.4919662687519146E-2</v>
      </c>
      <c r="O172" s="104">
        <v>0.13598738399371468</v>
      </c>
      <c r="P172" s="104">
        <v>0.33710107623214225</v>
      </c>
      <c r="Q172" s="104">
        <v>0.42534990884784707</v>
      </c>
      <c r="R172" s="104">
        <v>0.32674183589385702</v>
      </c>
      <c r="S172" s="104">
        <v>0.34581456156148205</v>
      </c>
      <c r="T172" s="104">
        <v>0.39290167600610715</v>
      </c>
      <c r="U172" s="104">
        <v>0.67999879050926415</v>
      </c>
      <c r="V172" s="104">
        <v>0.5999602991205305</v>
      </c>
      <c r="W172" s="104">
        <v>0.22800320439685298</v>
      </c>
      <c r="X172" s="104">
        <v>0.1083579910181762</v>
      </c>
      <c r="Y172" s="104">
        <v>0</v>
      </c>
      <c r="DA172" s="132" t="s">
        <v>3581</v>
      </c>
    </row>
    <row r="173" spans="1:105" ht="12" customHeight="1" x14ac:dyDescent="0.25">
      <c r="A173" s="108" t="s">
        <v>53</v>
      </c>
      <c r="B173" s="98"/>
      <c r="C173" s="98">
        <v>1.6247404325506972E-2</v>
      </c>
      <c r="D173" s="98">
        <v>4.2615500584639032E-2</v>
      </c>
      <c r="E173" s="98">
        <v>5.4590530379994756E-2</v>
      </c>
      <c r="F173" s="98">
        <v>6.2028393477900325E-2</v>
      </c>
      <c r="G173" s="98">
        <v>8.9193579413645405E-2</v>
      </c>
      <c r="H173" s="98">
        <v>5.7469114890799679E-2</v>
      </c>
      <c r="I173" s="98">
        <v>2.3487640101716924E-2</v>
      </c>
      <c r="J173" s="98">
        <v>2.8545516665347756E-2</v>
      </c>
      <c r="K173" s="98">
        <v>4.0842934592050531E-2</v>
      </c>
      <c r="L173" s="98">
        <v>0</v>
      </c>
      <c r="M173" s="98">
        <v>2.1991042373804344E-2</v>
      </c>
      <c r="N173" s="98">
        <v>1.1418211563843242E-2</v>
      </c>
      <c r="O173" s="98">
        <v>4.8165417640596408E-3</v>
      </c>
      <c r="P173" s="98">
        <v>5.320530537322188E-3</v>
      </c>
      <c r="Q173" s="98">
        <v>1.8335450435200396E-2</v>
      </c>
      <c r="R173" s="98">
        <v>2.0694369398393656E-2</v>
      </c>
      <c r="S173" s="98">
        <v>3.6446230648001399E-2</v>
      </c>
      <c r="T173" s="98">
        <v>3.2840697187624515E-2</v>
      </c>
      <c r="U173" s="98">
        <v>4.5553627734499481E-2</v>
      </c>
      <c r="V173" s="98">
        <v>5.0775802263938248E-2</v>
      </c>
      <c r="W173" s="98">
        <v>1.4550191647383626E-2</v>
      </c>
      <c r="X173" s="98">
        <v>5.5797137544997891E-3</v>
      </c>
      <c r="Y173" s="98">
        <v>0</v>
      </c>
      <c r="DA173" s="63" t="s">
        <v>3582</v>
      </c>
    </row>
    <row r="174" spans="1:105" ht="12" customHeight="1" x14ac:dyDescent="0.25">
      <c r="A174" s="115" t="s">
        <v>52</v>
      </c>
      <c r="B174" s="33"/>
      <c r="C174" s="33">
        <v>0.10787329304449354</v>
      </c>
      <c r="D174" s="33">
        <v>0.17665950738677913</v>
      </c>
      <c r="E174" s="33">
        <v>0.1682199572406515</v>
      </c>
      <c r="F174" s="33">
        <v>0.20271544835998892</v>
      </c>
      <c r="G174" s="33">
        <v>0.22617206706725501</v>
      </c>
      <c r="H174" s="33">
        <v>0.16663917062772149</v>
      </c>
      <c r="I174" s="33">
        <v>8.6911632888683463E-2</v>
      </c>
      <c r="J174" s="33">
        <v>0.11101857529487708</v>
      </c>
      <c r="K174" s="33">
        <v>0.15861254842482278</v>
      </c>
      <c r="L174" s="33">
        <v>0</v>
      </c>
      <c r="M174" s="33">
        <v>9.667752089595541E-2</v>
      </c>
      <c r="N174" s="33">
        <v>7.3501451123675898E-2</v>
      </c>
      <c r="O174" s="33">
        <v>0.13117084222965505</v>
      </c>
      <c r="P174" s="33">
        <v>0.33178054569482007</v>
      </c>
      <c r="Q174" s="33">
        <v>0.40701445841264666</v>
      </c>
      <c r="R174" s="33">
        <v>0.30604746649546338</v>
      </c>
      <c r="S174" s="33">
        <v>0.30936833091348065</v>
      </c>
      <c r="T174" s="33">
        <v>0.36006097881848265</v>
      </c>
      <c r="U174" s="33">
        <v>0.6344451627747647</v>
      </c>
      <c r="V174" s="33">
        <v>0.54918449685659221</v>
      </c>
      <c r="W174" s="33">
        <v>0.21345301274946935</v>
      </c>
      <c r="X174" s="33">
        <v>0.1027782772636764</v>
      </c>
      <c r="Y174" s="33">
        <v>0</v>
      </c>
      <c r="DA174" s="60" t="s">
        <v>3583</v>
      </c>
    </row>
    <row r="175" spans="1:105" ht="12" customHeight="1" x14ac:dyDescent="0.25">
      <c r="A175" s="121" t="s">
        <v>54</v>
      </c>
      <c r="B175" s="122"/>
      <c r="C175" s="122">
        <v>5.0550736269260287E-2</v>
      </c>
      <c r="D175" s="122">
        <v>8.1226302543704512E-2</v>
      </c>
      <c r="E175" s="122">
        <v>7.8112530932042984E-2</v>
      </c>
      <c r="F175" s="122">
        <v>9.1135030948099424E-2</v>
      </c>
      <c r="G175" s="122">
        <v>9.7446819172635563E-2</v>
      </c>
      <c r="H175" s="122">
        <v>6.6139879421934444E-2</v>
      </c>
      <c r="I175" s="122">
        <v>2.6904478354410798E-2</v>
      </c>
      <c r="J175" s="122">
        <v>3.2232507576909333E-2</v>
      </c>
      <c r="K175" s="122">
        <v>4.6646426554913481E-2</v>
      </c>
      <c r="L175" s="122">
        <v>0</v>
      </c>
      <c r="M175" s="122">
        <v>2.8665004949457409E-2</v>
      </c>
      <c r="N175" s="122">
        <v>1.9385973854617839E-2</v>
      </c>
      <c r="O175" s="122">
        <v>3.8076313488304092E-2</v>
      </c>
      <c r="P175" s="122">
        <v>0.10537427202205163</v>
      </c>
      <c r="Q175" s="122">
        <v>0.11138628786742334</v>
      </c>
      <c r="R175" s="122">
        <v>8.2341712369723527E-2</v>
      </c>
      <c r="S175" s="122">
        <v>8.8084196190657466E-2</v>
      </c>
      <c r="T175" s="122">
        <v>9.5870113604799745E-2</v>
      </c>
      <c r="U175" s="122">
        <v>0.20412217930268137</v>
      </c>
      <c r="V175" s="122">
        <v>0.18006819152631134</v>
      </c>
      <c r="W175" s="122">
        <v>8.4088578413934023E-2</v>
      </c>
      <c r="X175" s="122">
        <v>3.0649587771102681E-2</v>
      </c>
      <c r="Y175" s="122">
        <v>0</v>
      </c>
      <c r="DA175" s="130" t="s">
        <v>3584</v>
      </c>
    </row>
    <row r="176" spans="1:105" ht="12" customHeight="1" x14ac:dyDescent="0.25">
      <c r="A176" s="97" t="s">
        <v>50</v>
      </c>
      <c r="B176" s="98"/>
      <c r="C176" s="98">
        <v>2.7806689061422012E-2</v>
      </c>
      <c r="D176" s="98">
        <v>4.732569901492463E-2</v>
      </c>
      <c r="E176" s="98">
        <v>4.9684739152831774E-2</v>
      </c>
      <c r="F176" s="98">
        <v>5.4937727690934891E-2</v>
      </c>
      <c r="G176" s="98">
        <v>6.1659275647407558E-2</v>
      </c>
      <c r="H176" s="98">
        <v>4.4387567363613441E-2</v>
      </c>
      <c r="I176" s="98">
        <v>1.8620677575369914E-2</v>
      </c>
      <c r="J176" s="98">
        <v>2.1905923232459618E-2</v>
      </c>
      <c r="K176" s="98">
        <v>2.6274876184066476E-2</v>
      </c>
      <c r="L176" s="98">
        <v>0</v>
      </c>
      <c r="M176" s="98">
        <v>1.7792730627058419E-2</v>
      </c>
      <c r="N176" s="98">
        <v>1.3805314122026607E-2</v>
      </c>
      <c r="O176" s="98">
        <v>2.05222371057301E-2</v>
      </c>
      <c r="P176" s="98">
        <v>4.5459568726748244E-2</v>
      </c>
      <c r="Q176" s="98">
        <v>6.3417254318358082E-2</v>
      </c>
      <c r="R176" s="98">
        <v>4.6094553303069379E-2</v>
      </c>
      <c r="S176" s="98">
        <v>4.6296110581954271E-2</v>
      </c>
      <c r="T176" s="98">
        <v>5.0922913265862076E-2</v>
      </c>
      <c r="U176" s="98">
        <v>0.11884254718965551</v>
      </c>
      <c r="V176" s="98">
        <v>8.8595028179709753E-2</v>
      </c>
      <c r="W176" s="98">
        <v>4.2800776620009119E-2</v>
      </c>
      <c r="X176" s="98">
        <v>1.8963620897512631E-2</v>
      </c>
      <c r="Y176" s="98">
        <v>0</v>
      </c>
      <c r="DA176" s="63" t="s">
        <v>3585</v>
      </c>
    </row>
    <row r="177" spans="1:105" ht="12" customHeight="1" x14ac:dyDescent="0.25">
      <c r="A177" s="109" t="s">
        <v>120</v>
      </c>
      <c r="B177" s="33"/>
      <c r="C177" s="33">
        <v>2.2744047207838274E-2</v>
      </c>
      <c r="D177" s="33">
        <v>3.3900603528779882E-2</v>
      </c>
      <c r="E177" s="33">
        <v>2.8427791779211217E-2</v>
      </c>
      <c r="F177" s="33">
        <v>3.6197303257164533E-2</v>
      </c>
      <c r="G177" s="33">
        <v>3.5787543525227998E-2</v>
      </c>
      <c r="H177" s="33">
        <v>2.1752312058321004E-2</v>
      </c>
      <c r="I177" s="33">
        <v>8.2838007790408848E-3</v>
      </c>
      <c r="J177" s="33">
        <v>1.0326584344449715E-2</v>
      </c>
      <c r="K177" s="33">
        <v>2.0371550370847005E-2</v>
      </c>
      <c r="L177" s="33">
        <v>0</v>
      </c>
      <c r="M177" s="33">
        <v>1.0872274322398992E-2</v>
      </c>
      <c r="N177" s="33">
        <v>5.5806597325912324E-3</v>
      </c>
      <c r="O177" s="33">
        <v>1.7554076382573995E-2</v>
      </c>
      <c r="P177" s="33">
        <v>5.9914703295303393E-2</v>
      </c>
      <c r="Q177" s="33">
        <v>4.796903354906526E-2</v>
      </c>
      <c r="R177" s="33">
        <v>3.6247159066654148E-2</v>
      </c>
      <c r="S177" s="33">
        <v>4.1788085608703188E-2</v>
      </c>
      <c r="T177" s="33">
        <v>4.4947200338937669E-2</v>
      </c>
      <c r="U177" s="33">
        <v>8.5279632113025861E-2</v>
      </c>
      <c r="V177" s="33">
        <v>9.1473163346601591E-2</v>
      </c>
      <c r="W177" s="33">
        <v>4.1287801793924904E-2</v>
      </c>
      <c r="X177" s="33">
        <v>1.1685966873590048E-2</v>
      </c>
      <c r="Y177" s="33">
        <v>0</v>
      </c>
      <c r="DA177" s="60" t="s">
        <v>3586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3587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/>
      <c r="C3" s="119" t="str">
        <f>IF(RES_hhdet_in_tes!C3=0,"",RES_hhdet_in_tes!C3/RES_hhdet_in_fec!C3)</f>
        <v/>
      </c>
      <c r="D3" s="119" t="str">
        <f>IF(RES_hhdet_in_tes!D3=0,"",RES_hhdet_in_tes!D3/RES_hhdet_in_fec!D3)</f>
        <v/>
      </c>
      <c r="E3" s="119" t="str">
        <f>IF(RES_hhdet_in_tes!E3=0,"",RES_hhdet_in_tes!E3/RES_hhdet_in_fec!E3)</f>
        <v/>
      </c>
      <c r="F3" s="119" t="str">
        <f>IF(RES_hhdet_in_tes!F3=0,"",RES_hhdet_in_tes!F3/RES_hhdet_in_fec!F3)</f>
        <v/>
      </c>
      <c r="G3" s="119" t="str">
        <f>IF(RES_hhdet_in_tes!G3=0,"",RES_hhdet_in_tes!G3/RES_hhdet_in_fec!G3)</f>
        <v/>
      </c>
      <c r="H3" s="119" t="str">
        <f>IF(RES_hhdet_in_tes!H3=0,"",RES_hhdet_in_tes!H3/RES_hhdet_in_fec!H3)</f>
        <v/>
      </c>
      <c r="I3" s="119" t="str">
        <f>IF(RES_hhdet_in_tes!I3=0,"",RES_hhdet_in_tes!I3/RES_hhdet_in_fec!I3)</f>
        <v/>
      </c>
      <c r="J3" s="119" t="str">
        <f>IF(RES_hhdet_in_tes!J3=0,"",RES_hhdet_in_tes!J3/RES_hhdet_in_fec!J3)</f>
        <v/>
      </c>
      <c r="K3" s="119" t="str">
        <f>IF(RES_hhdet_in_tes!K3=0,"",RES_hhdet_in_tes!K3/RES_hhdet_in_fec!K3)</f>
        <v/>
      </c>
      <c r="L3" s="119" t="str">
        <f>IF(RES_hhdet_in_tes!L3=0,"",RES_hhdet_in_tes!L3/RES_hhdet_in_fec!L3)</f>
        <v/>
      </c>
      <c r="M3" s="119" t="str">
        <f>IF(RES_hhdet_in_tes!M3=0,"",RES_hhdet_in_tes!M3/RES_hhdet_in_fec!M3)</f>
        <v/>
      </c>
      <c r="N3" s="119" t="str">
        <f>IF(RES_hhdet_in_tes!N3=0,"",RES_hhdet_in_tes!N3/RES_hhdet_in_fec!N3)</f>
        <v/>
      </c>
      <c r="O3" s="119" t="str">
        <f>IF(RES_hhdet_in_tes!O3=0,"",RES_hhdet_in_tes!O3/RES_hhdet_in_fec!O3)</f>
        <v/>
      </c>
      <c r="P3" s="119" t="str">
        <f>IF(RES_hhdet_in_tes!P3=0,"",RES_hhdet_in_tes!P3/RES_hhdet_in_fec!P3)</f>
        <v/>
      </c>
      <c r="Q3" s="119" t="str">
        <f>IF(RES_hhdet_in_tes!Q3=0,"",RES_hhdet_in_tes!Q3/RES_hhdet_in_fec!Q3)</f>
        <v/>
      </c>
      <c r="R3" s="119" t="str">
        <f>IF(RES_hhdet_in_tes!R3=0,"",RES_hhdet_in_tes!R3/RES_hhdet_in_fec!R3)</f>
        <v/>
      </c>
      <c r="S3" s="119" t="str">
        <f>IF(RES_hhdet_in_tes!S3=0,"",RES_hhdet_in_tes!S3/RES_hhdet_in_fec!S3)</f>
        <v/>
      </c>
      <c r="T3" s="119" t="str">
        <f>IF(RES_hhdet_in_tes!T3=0,"",RES_hhdet_in_tes!T3/RES_hhdet_in_fec!T3)</f>
        <v/>
      </c>
      <c r="U3" s="119" t="str">
        <f>IF(RES_hhdet_in_tes!U3=0,"",RES_hhdet_in_tes!U3/RES_hhdet_in_fec!U3)</f>
        <v/>
      </c>
      <c r="V3" s="119" t="str">
        <f>IF(RES_hhdet_in_tes!V3=0,"",RES_hhdet_in_tes!V3/RES_hhdet_in_fec!V3)</f>
        <v/>
      </c>
      <c r="W3" s="119" t="str">
        <f>IF(RES_hhdet_in_tes!W3=0,"",RES_hhdet_in_tes!W3/RES_hhdet_in_fec!W3)</f>
        <v/>
      </c>
      <c r="X3" s="119" t="str">
        <f>IF(RES_hhdet_in_tes!X3=0,"",RES_hhdet_in_tes!X3/RES_hhdet_in_fec!X3)</f>
        <v/>
      </c>
      <c r="Y3" s="119" t="str">
        <f>IF(RES_hhdet_in_tes!Y3=0,"",RES_hhdet_in_tes!Y3/RES_hhdet_in_fec!Y3)</f>
        <v/>
      </c>
      <c r="DA3" s="129" t="s">
        <v>3588</v>
      </c>
    </row>
    <row r="4" spans="1:105" ht="12.95" customHeight="1" x14ac:dyDescent="0.25">
      <c r="A4" s="121" t="s">
        <v>57</v>
      </c>
      <c r="B4" s="124"/>
      <c r="C4" s="124" t="str">
        <f>IF(RES_hhdet_in_tes!C4=0,"",RES_hhdet_in_tes!C4/RES_hhdet_in_fec!C4)</f>
        <v/>
      </c>
      <c r="D4" s="124" t="str">
        <f>IF(RES_hhdet_in_tes!D4=0,"",RES_hhdet_in_tes!D4/RES_hhdet_in_fec!D4)</f>
        <v/>
      </c>
      <c r="E4" s="124" t="str">
        <f>IF(RES_hhdet_in_tes!E4=0,"",RES_hhdet_in_tes!E4/RES_hhdet_in_fec!E4)</f>
        <v/>
      </c>
      <c r="F4" s="124" t="str">
        <f>IF(RES_hhdet_in_tes!F4=0,"",RES_hhdet_in_tes!F4/RES_hhdet_in_fec!F4)</f>
        <v/>
      </c>
      <c r="G4" s="124" t="str">
        <f>IF(RES_hhdet_in_tes!G4=0,"",RES_hhdet_in_tes!G4/RES_hhdet_in_fec!G4)</f>
        <v/>
      </c>
      <c r="H4" s="124" t="str">
        <f>IF(RES_hhdet_in_tes!H4=0,"",RES_hhdet_in_tes!H4/RES_hhdet_in_fec!H4)</f>
        <v/>
      </c>
      <c r="I4" s="124" t="str">
        <f>IF(RES_hhdet_in_tes!I4=0,"",RES_hhdet_in_tes!I4/RES_hhdet_in_fec!I4)</f>
        <v/>
      </c>
      <c r="J4" s="124" t="str">
        <f>IF(RES_hhdet_in_tes!J4=0,"",RES_hhdet_in_tes!J4/RES_hhdet_in_fec!J4)</f>
        <v/>
      </c>
      <c r="K4" s="124" t="str">
        <f>IF(RES_hhdet_in_tes!K4=0,"",RES_hhdet_in_tes!K4/RES_hhdet_in_fec!K4)</f>
        <v/>
      </c>
      <c r="L4" s="124" t="str">
        <f>IF(RES_hhdet_in_tes!L4=0,"",RES_hhdet_in_tes!L4/RES_hhdet_in_fec!L4)</f>
        <v/>
      </c>
      <c r="M4" s="124" t="str">
        <f>IF(RES_hhdet_in_tes!M4=0,"",RES_hhdet_in_tes!M4/RES_hhdet_in_fec!M4)</f>
        <v/>
      </c>
      <c r="N4" s="124" t="str">
        <f>IF(RES_hhdet_in_tes!N4=0,"",RES_hhdet_in_tes!N4/RES_hhdet_in_fec!N4)</f>
        <v/>
      </c>
      <c r="O4" s="124" t="str">
        <f>IF(RES_hhdet_in_tes!O4=0,"",RES_hhdet_in_tes!O4/RES_hhdet_in_fec!O4)</f>
        <v/>
      </c>
      <c r="P4" s="124" t="str">
        <f>IF(RES_hhdet_in_tes!P4=0,"",RES_hhdet_in_tes!P4/RES_hhdet_in_fec!P4)</f>
        <v/>
      </c>
      <c r="Q4" s="124" t="str">
        <f>IF(RES_hhdet_in_tes!Q4=0,"",RES_hhdet_in_tes!Q4/RES_hhdet_in_fec!Q4)</f>
        <v/>
      </c>
      <c r="R4" s="124" t="str">
        <f>IF(RES_hhdet_in_tes!R4=0,"",RES_hhdet_in_tes!R4/RES_hhdet_in_fec!R4)</f>
        <v/>
      </c>
      <c r="S4" s="124" t="str">
        <f>IF(RES_hhdet_in_tes!S4=0,"",RES_hhdet_in_tes!S4/RES_hhdet_in_fec!S4)</f>
        <v/>
      </c>
      <c r="T4" s="124" t="str">
        <f>IF(RES_hhdet_in_tes!T4=0,"",RES_hhdet_in_tes!T4/RES_hhdet_in_fec!T4)</f>
        <v/>
      </c>
      <c r="U4" s="124" t="str">
        <f>IF(RES_hhdet_in_tes!U4=0,"",RES_hhdet_in_tes!U4/RES_hhdet_in_fec!U4)</f>
        <v/>
      </c>
      <c r="V4" s="124" t="str">
        <f>IF(RES_hhdet_in_tes!V4=0,"",RES_hhdet_in_tes!V4/RES_hhdet_in_fec!V4)</f>
        <v/>
      </c>
      <c r="W4" s="124" t="str">
        <f>IF(RES_hhdet_in_tes!W4=0,"",RES_hhdet_in_tes!W4/RES_hhdet_in_fec!W4)</f>
        <v/>
      </c>
      <c r="X4" s="124" t="str">
        <f>IF(RES_hhdet_in_tes!X4=0,"",RES_hhdet_in_tes!X4/RES_hhdet_in_fec!X4)</f>
        <v/>
      </c>
      <c r="Y4" s="124" t="str">
        <f>IF(RES_hhdet_in_tes!Y4=0,"",RES_hhdet_in_tes!Y4/RES_hhdet_in_fec!Y4)</f>
        <v/>
      </c>
      <c r="DA4" s="130" t="s">
        <v>3589</v>
      </c>
    </row>
    <row r="5" spans="1:105" ht="12" customHeight="1" x14ac:dyDescent="0.25">
      <c r="A5" s="97" t="s">
        <v>51</v>
      </c>
      <c r="B5" s="111"/>
      <c r="C5" s="111" t="str">
        <f>IF(RES_hhdet_in_tes!C5=0,"",RES_hhdet_in_tes!C5/RES_hhdet_in_fec!C5)</f>
        <v/>
      </c>
      <c r="D5" s="111" t="str">
        <f>IF(RES_hhdet_in_tes!D5=0,"",RES_hhdet_in_tes!D5/RES_hhdet_in_fec!D5)</f>
        <v/>
      </c>
      <c r="E5" s="111" t="str">
        <f>IF(RES_hhdet_in_tes!E5=0,"",RES_hhdet_in_tes!E5/RES_hhdet_in_fec!E5)</f>
        <v/>
      </c>
      <c r="F5" s="111" t="str">
        <f>IF(RES_hhdet_in_tes!F5=0,"",RES_hhdet_in_tes!F5/RES_hhdet_in_fec!F5)</f>
        <v/>
      </c>
      <c r="G5" s="111" t="str">
        <f>IF(RES_hhdet_in_tes!G5=0,"",RES_hhdet_in_tes!G5/RES_hhdet_in_fec!G5)</f>
        <v/>
      </c>
      <c r="H5" s="111" t="str">
        <f>IF(RES_hhdet_in_tes!H5=0,"",RES_hhdet_in_tes!H5/RES_hhdet_in_fec!H5)</f>
        <v/>
      </c>
      <c r="I5" s="111" t="str">
        <f>IF(RES_hhdet_in_tes!I5=0,"",RES_hhdet_in_tes!I5/RES_hhdet_in_fec!I5)</f>
        <v/>
      </c>
      <c r="J5" s="111" t="str">
        <f>IF(RES_hhdet_in_tes!J5=0,"",RES_hhdet_in_tes!J5/RES_hhdet_in_fec!J5)</f>
        <v/>
      </c>
      <c r="K5" s="111" t="str">
        <f>IF(RES_hhdet_in_tes!K5=0,"",RES_hhdet_in_tes!K5/RES_hhdet_in_fec!K5)</f>
        <v/>
      </c>
      <c r="L5" s="111" t="str">
        <f>IF(RES_hhdet_in_tes!L5=0,"",RES_hhdet_in_tes!L5/RES_hhdet_in_fec!L5)</f>
        <v/>
      </c>
      <c r="M5" s="111" t="str">
        <f>IF(RES_hhdet_in_tes!M5=0,"",RES_hhdet_in_tes!M5/RES_hhdet_in_fec!M5)</f>
        <v/>
      </c>
      <c r="N5" s="111" t="str">
        <f>IF(RES_hhdet_in_tes!N5=0,"",RES_hhdet_in_tes!N5/RES_hhdet_in_fec!N5)</f>
        <v/>
      </c>
      <c r="O5" s="111" t="str">
        <f>IF(RES_hhdet_in_tes!O5=0,"",RES_hhdet_in_tes!O5/RES_hhdet_in_fec!O5)</f>
        <v/>
      </c>
      <c r="P5" s="111" t="str">
        <f>IF(RES_hhdet_in_tes!P5=0,"",RES_hhdet_in_tes!P5/RES_hhdet_in_fec!P5)</f>
        <v/>
      </c>
      <c r="Q5" s="111" t="str">
        <f>IF(RES_hhdet_in_tes!Q5=0,"",RES_hhdet_in_tes!Q5/RES_hhdet_in_fec!Q5)</f>
        <v/>
      </c>
      <c r="R5" s="111" t="str">
        <f>IF(RES_hhdet_in_tes!R5=0,"",RES_hhdet_in_tes!R5/RES_hhdet_in_fec!R5)</f>
        <v/>
      </c>
      <c r="S5" s="111" t="str">
        <f>IF(RES_hhdet_in_tes!S5=0,"",RES_hhdet_in_tes!S5/RES_hhdet_in_fec!S5)</f>
        <v/>
      </c>
      <c r="T5" s="111" t="str">
        <f>IF(RES_hhdet_in_tes!T5=0,"",RES_hhdet_in_tes!T5/RES_hhdet_in_fec!T5)</f>
        <v/>
      </c>
      <c r="U5" s="111" t="str">
        <f>IF(RES_hhdet_in_tes!U5=0,"",RES_hhdet_in_tes!U5/RES_hhdet_in_fec!U5)</f>
        <v/>
      </c>
      <c r="V5" s="111" t="str">
        <f>IF(RES_hhdet_in_tes!V5=0,"",RES_hhdet_in_tes!V5/RES_hhdet_in_fec!V5)</f>
        <v/>
      </c>
      <c r="W5" s="111" t="str">
        <f>IF(RES_hhdet_in_tes!W5=0,"",RES_hhdet_in_tes!W5/RES_hhdet_in_fec!W5)</f>
        <v/>
      </c>
      <c r="X5" s="111" t="str">
        <f>IF(RES_hhdet_in_tes!X5=0,"",RES_hhdet_in_tes!X5/RES_hhdet_in_fec!X5)</f>
        <v/>
      </c>
      <c r="Y5" s="111" t="str">
        <f>IF(RES_hhdet_in_tes!Y5=0,"",RES_hhdet_in_tes!Y5/RES_hhdet_in_fec!Y5)</f>
        <v/>
      </c>
      <c r="DA5" s="63" t="s">
        <v>3590</v>
      </c>
    </row>
    <row r="6" spans="1:105" ht="12" customHeight="1" x14ac:dyDescent="0.25">
      <c r="A6" s="97" t="s">
        <v>53</v>
      </c>
      <c r="B6" s="111"/>
      <c r="C6" s="111" t="str">
        <f>IF(RES_hhdet_in_tes!C6=0,"",RES_hhdet_in_tes!C6/RES_hhdet_in_fec!C6)</f>
        <v/>
      </c>
      <c r="D6" s="111" t="str">
        <f>IF(RES_hhdet_in_tes!D6=0,"",RES_hhdet_in_tes!D6/RES_hhdet_in_fec!D6)</f>
        <v/>
      </c>
      <c r="E6" s="111" t="str">
        <f>IF(RES_hhdet_in_tes!E6=0,"",RES_hhdet_in_tes!E6/RES_hhdet_in_fec!E6)</f>
        <v/>
      </c>
      <c r="F6" s="111" t="str">
        <f>IF(RES_hhdet_in_tes!F6=0,"",RES_hhdet_in_tes!F6/RES_hhdet_in_fec!F6)</f>
        <v/>
      </c>
      <c r="G6" s="111" t="str">
        <f>IF(RES_hhdet_in_tes!G6=0,"",RES_hhdet_in_tes!G6/RES_hhdet_in_fec!G6)</f>
        <v/>
      </c>
      <c r="H6" s="111" t="str">
        <f>IF(RES_hhdet_in_tes!H6=0,"",RES_hhdet_in_tes!H6/RES_hhdet_in_fec!H6)</f>
        <v/>
      </c>
      <c r="I6" s="111" t="str">
        <f>IF(RES_hhdet_in_tes!I6=0,"",RES_hhdet_in_tes!I6/RES_hhdet_in_fec!I6)</f>
        <v/>
      </c>
      <c r="J6" s="111" t="str">
        <f>IF(RES_hhdet_in_tes!J6=0,"",RES_hhdet_in_tes!J6/RES_hhdet_in_fec!J6)</f>
        <v/>
      </c>
      <c r="K6" s="111" t="str">
        <f>IF(RES_hhdet_in_tes!K6=0,"",RES_hhdet_in_tes!K6/RES_hhdet_in_fec!K6)</f>
        <v/>
      </c>
      <c r="L6" s="111" t="str">
        <f>IF(RES_hhdet_in_tes!L6=0,"",RES_hhdet_in_tes!L6/RES_hhdet_in_fec!L6)</f>
        <v/>
      </c>
      <c r="M6" s="111" t="str">
        <f>IF(RES_hhdet_in_tes!M6=0,"",RES_hhdet_in_tes!M6/RES_hhdet_in_fec!M6)</f>
        <v/>
      </c>
      <c r="N6" s="111" t="str">
        <f>IF(RES_hhdet_in_tes!N6=0,"",RES_hhdet_in_tes!N6/RES_hhdet_in_fec!N6)</f>
        <v/>
      </c>
      <c r="O6" s="111" t="str">
        <f>IF(RES_hhdet_in_tes!O6=0,"",RES_hhdet_in_tes!O6/RES_hhdet_in_fec!O6)</f>
        <v/>
      </c>
      <c r="P6" s="111" t="str">
        <f>IF(RES_hhdet_in_tes!P6=0,"",RES_hhdet_in_tes!P6/RES_hhdet_in_fec!P6)</f>
        <v/>
      </c>
      <c r="Q6" s="111" t="str">
        <f>IF(RES_hhdet_in_tes!Q6=0,"",RES_hhdet_in_tes!Q6/RES_hhdet_in_fec!Q6)</f>
        <v/>
      </c>
      <c r="R6" s="111" t="str">
        <f>IF(RES_hhdet_in_tes!R6=0,"",RES_hhdet_in_tes!R6/RES_hhdet_in_fec!R6)</f>
        <v/>
      </c>
      <c r="S6" s="111" t="str">
        <f>IF(RES_hhdet_in_tes!S6=0,"",RES_hhdet_in_tes!S6/RES_hhdet_in_fec!S6)</f>
        <v/>
      </c>
      <c r="T6" s="111" t="str">
        <f>IF(RES_hhdet_in_tes!T6=0,"",RES_hhdet_in_tes!T6/RES_hhdet_in_fec!T6)</f>
        <v/>
      </c>
      <c r="U6" s="111" t="str">
        <f>IF(RES_hhdet_in_tes!U6=0,"",RES_hhdet_in_tes!U6/RES_hhdet_in_fec!U6)</f>
        <v/>
      </c>
      <c r="V6" s="111" t="str">
        <f>IF(RES_hhdet_in_tes!V6=0,"",RES_hhdet_in_tes!V6/RES_hhdet_in_fec!V6)</f>
        <v/>
      </c>
      <c r="W6" s="111" t="str">
        <f>IF(RES_hhdet_in_tes!W6=0,"",RES_hhdet_in_tes!W6/RES_hhdet_in_fec!W6)</f>
        <v/>
      </c>
      <c r="X6" s="111" t="str">
        <f>IF(RES_hhdet_in_tes!X6=0,"",RES_hhdet_in_tes!X6/RES_hhdet_in_fec!X6)</f>
        <v/>
      </c>
      <c r="Y6" s="111" t="str">
        <f>IF(RES_hhdet_in_tes!Y6=0,"",RES_hhdet_in_tes!Y6/RES_hhdet_in_fec!Y6)</f>
        <v/>
      </c>
      <c r="DA6" s="63" t="s">
        <v>3591</v>
      </c>
    </row>
    <row r="7" spans="1:105" ht="12.95" customHeight="1" x14ac:dyDescent="0.25">
      <c r="A7" s="121" t="s">
        <v>92</v>
      </c>
      <c r="B7" s="124"/>
      <c r="C7" s="124" t="str">
        <f>IF(RES_hhdet_in_tes!C7=0,"",RES_hhdet_in_tes!C7/RES_hhdet_in_fec!C7)</f>
        <v/>
      </c>
      <c r="D7" s="124" t="str">
        <f>IF(RES_hhdet_in_tes!D7=0,"",RES_hhdet_in_tes!D7/RES_hhdet_in_fec!D7)</f>
        <v/>
      </c>
      <c r="E7" s="124" t="str">
        <f>IF(RES_hhdet_in_tes!E7=0,"",RES_hhdet_in_tes!E7/RES_hhdet_in_fec!E7)</f>
        <v/>
      </c>
      <c r="F7" s="124" t="str">
        <f>IF(RES_hhdet_in_tes!F7=0,"",RES_hhdet_in_tes!F7/RES_hhdet_in_fec!F7)</f>
        <v/>
      </c>
      <c r="G7" s="124" t="str">
        <f>IF(RES_hhdet_in_tes!G7=0,"",RES_hhdet_in_tes!G7/RES_hhdet_in_fec!G7)</f>
        <v/>
      </c>
      <c r="H7" s="124" t="str">
        <f>IF(RES_hhdet_in_tes!H7=0,"",RES_hhdet_in_tes!H7/RES_hhdet_in_fec!H7)</f>
        <v/>
      </c>
      <c r="I7" s="124" t="str">
        <f>IF(RES_hhdet_in_tes!I7=0,"",RES_hhdet_in_tes!I7/RES_hhdet_in_fec!I7)</f>
        <v/>
      </c>
      <c r="J7" s="124" t="str">
        <f>IF(RES_hhdet_in_tes!J7=0,"",RES_hhdet_in_tes!J7/RES_hhdet_in_fec!J7)</f>
        <v/>
      </c>
      <c r="K7" s="124" t="str">
        <f>IF(RES_hhdet_in_tes!K7=0,"",RES_hhdet_in_tes!K7/RES_hhdet_in_fec!K7)</f>
        <v/>
      </c>
      <c r="L7" s="124" t="str">
        <f>IF(RES_hhdet_in_tes!L7=0,"",RES_hhdet_in_tes!L7/RES_hhdet_in_fec!L7)</f>
        <v/>
      </c>
      <c r="M7" s="124" t="str">
        <f>IF(RES_hhdet_in_tes!M7=0,"",RES_hhdet_in_tes!M7/RES_hhdet_in_fec!M7)</f>
        <v/>
      </c>
      <c r="N7" s="124" t="str">
        <f>IF(RES_hhdet_in_tes!N7=0,"",RES_hhdet_in_tes!N7/RES_hhdet_in_fec!N7)</f>
        <v/>
      </c>
      <c r="O7" s="124" t="str">
        <f>IF(RES_hhdet_in_tes!O7=0,"",RES_hhdet_in_tes!O7/RES_hhdet_in_fec!O7)</f>
        <v/>
      </c>
      <c r="P7" s="124" t="str">
        <f>IF(RES_hhdet_in_tes!P7=0,"",RES_hhdet_in_tes!P7/RES_hhdet_in_fec!P7)</f>
        <v/>
      </c>
      <c r="Q7" s="124" t="str">
        <f>IF(RES_hhdet_in_tes!Q7=0,"",RES_hhdet_in_tes!Q7/RES_hhdet_in_fec!Q7)</f>
        <v/>
      </c>
      <c r="R7" s="124" t="str">
        <f>IF(RES_hhdet_in_tes!R7=0,"",RES_hhdet_in_tes!R7/RES_hhdet_in_fec!R7)</f>
        <v/>
      </c>
      <c r="S7" s="124" t="str">
        <f>IF(RES_hhdet_in_tes!S7=0,"",RES_hhdet_in_tes!S7/RES_hhdet_in_fec!S7)</f>
        <v/>
      </c>
      <c r="T7" s="124" t="str">
        <f>IF(RES_hhdet_in_tes!T7=0,"",RES_hhdet_in_tes!T7/RES_hhdet_in_fec!T7)</f>
        <v/>
      </c>
      <c r="U7" s="124" t="str">
        <f>IF(RES_hhdet_in_tes!U7=0,"",RES_hhdet_in_tes!U7/RES_hhdet_in_fec!U7)</f>
        <v/>
      </c>
      <c r="V7" s="124" t="str">
        <f>IF(RES_hhdet_in_tes!V7=0,"",RES_hhdet_in_tes!V7/RES_hhdet_in_fec!V7)</f>
        <v/>
      </c>
      <c r="W7" s="124" t="str">
        <f>IF(RES_hhdet_in_tes!W7=0,"",RES_hhdet_in_tes!W7/RES_hhdet_in_fec!W7)</f>
        <v/>
      </c>
      <c r="X7" s="124" t="str">
        <f>IF(RES_hhdet_in_tes!X7=0,"",RES_hhdet_in_tes!X7/RES_hhdet_in_fec!X7)</f>
        <v/>
      </c>
      <c r="Y7" s="124" t="str">
        <f>IF(RES_hhdet_in_tes!Y7=0,"",RES_hhdet_in_tes!Y7/RES_hhdet_in_fec!Y7)</f>
        <v/>
      </c>
      <c r="DA7" s="130" t="s">
        <v>3592</v>
      </c>
    </row>
    <row r="8" spans="1:105" ht="12" customHeight="1" x14ac:dyDescent="0.25">
      <c r="A8" s="97" t="s">
        <v>53</v>
      </c>
      <c r="B8" s="111"/>
      <c r="C8" s="111" t="str">
        <f>IF(RES_hhdet_in_tes!C8=0,"",RES_hhdet_in_tes!C8/RES_hhdet_in_fec!C8)</f>
        <v/>
      </c>
      <c r="D8" s="111" t="str">
        <f>IF(RES_hhdet_in_tes!D8=0,"",RES_hhdet_in_tes!D8/RES_hhdet_in_fec!D8)</f>
        <v/>
      </c>
      <c r="E8" s="111" t="str">
        <f>IF(RES_hhdet_in_tes!E8=0,"",RES_hhdet_in_tes!E8/RES_hhdet_in_fec!E8)</f>
        <v/>
      </c>
      <c r="F8" s="111" t="str">
        <f>IF(RES_hhdet_in_tes!F8=0,"",RES_hhdet_in_tes!F8/RES_hhdet_in_fec!F8)</f>
        <v/>
      </c>
      <c r="G8" s="111" t="str">
        <f>IF(RES_hhdet_in_tes!G8=0,"",RES_hhdet_in_tes!G8/RES_hhdet_in_fec!G8)</f>
        <v/>
      </c>
      <c r="H8" s="111" t="str">
        <f>IF(RES_hhdet_in_tes!H8=0,"",RES_hhdet_in_tes!H8/RES_hhdet_in_fec!H8)</f>
        <v/>
      </c>
      <c r="I8" s="111" t="str">
        <f>IF(RES_hhdet_in_tes!I8=0,"",RES_hhdet_in_tes!I8/RES_hhdet_in_fec!I8)</f>
        <v/>
      </c>
      <c r="J8" s="111" t="str">
        <f>IF(RES_hhdet_in_tes!J8=0,"",RES_hhdet_in_tes!J8/RES_hhdet_in_fec!J8)</f>
        <v/>
      </c>
      <c r="K8" s="111" t="str">
        <f>IF(RES_hhdet_in_tes!K8=0,"",RES_hhdet_in_tes!K8/RES_hhdet_in_fec!K8)</f>
        <v/>
      </c>
      <c r="L8" s="111" t="str">
        <f>IF(RES_hhdet_in_tes!L8=0,"",RES_hhdet_in_tes!L8/RES_hhdet_in_fec!L8)</f>
        <v/>
      </c>
      <c r="M8" s="111" t="str">
        <f>IF(RES_hhdet_in_tes!M8=0,"",RES_hhdet_in_tes!M8/RES_hhdet_in_fec!M8)</f>
        <v/>
      </c>
      <c r="N8" s="111" t="str">
        <f>IF(RES_hhdet_in_tes!N8=0,"",RES_hhdet_in_tes!N8/RES_hhdet_in_fec!N8)</f>
        <v/>
      </c>
      <c r="O8" s="111" t="str">
        <f>IF(RES_hhdet_in_tes!O8=0,"",RES_hhdet_in_tes!O8/RES_hhdet_in_fec!O8)</f>
        <v/>
      </c>
      <c r="P8" s="111" t="str">
        <f>IF(RES_hhdet_in_tes!P8=0,"",RES_hhdet_in_tes!P8/RES_hhdet_in_fec!P8)</f>
        <v/>
      </c>
      <c r="Q8" s="111" t="str">
        <f>IF(RES_hhdet_in_tes!Q8=0,"",RES_hhdet_in_tes!Q8/RES_hhdet_in_fec!Q8)</f>
        <v/>
      </c>
      <c r="R8" s="111" t="str">
        <f>IF(RES_hhdet_in_tes!R8=0,"",RES_hhdet_in_tes!R8/RES_hhdet_in_fec!R8)</f>
        <v/>
      </c>
      <c r="S8" s="111" t="str">
        <f>IF(RES_hhdet_in_tes!S8=0,"",RES_hhdet_in_tes!S8/RES_hhdet_in_fec!S8)</f>
        <v/>
      </c>
      <c r="T8" s="111" t="str">
        <f>IF(RES_hhdet_in_tes!T8=0,"",RES_hhdet_in_tes!T8/RES_hhdet_in_fec!T8)</f>
        <v/>
      </c>
      <c r="U8" s="111" t="str">
        <f>IF(RES_hhdet_in_tes!U8=0,"",RES_hhdet_in_tes!U8/RES_hhdet_in_fec!U8)</f>
        <v/>
      </c>
      <c r="V8" s="111" t="str">
        <f>IF(RES_hhdet_in_tes!V8=0,"",RES_hhdet_in_tes!V8/RES_hhdet_in_fec!V8)</f>
        <v/>
      </c>
      <c r="W8" s="111" t="str">
        <f>IF(RES_hhdet_in_tes!W8=0,"",RES_hhdet_in_tes!W8/RES_hhdet_in_fec!W8)</f>
        <v/>
      </c>
      <c r="X8" s="111" t="str">
        <f>IF(RES_hhdet_in_tes!X8=0,"",RES_hhdet_in_tes!X8/RES_hhdet_in_fec!X8)</f>
        <v/>
      </c>
      <c r="Y8" s="111" t="str">
        <f>IF(RES_hhdet_in_tes!Y8=0,"",RES_hhdet_in_tes!Y8/RES_hhdet_in_fec!Y8)</f>
        <v/>
      </c>
      <c r="DA8" s="63" t="s">
        <v>3593</v>
      </c>
    </row>
    <row r="9" spans="1:105" ht="12" customHeight="1" x14ac:dyDescent="0.25">
      <c r="A9" s="121" t="s">
        <v>55</v>
      </c>
      <c r="B9" s="124"/>
      <c r="C9" s="124" t="str">
        <f>IF(RES_hhdet_in_tes!C9=0,"",RES_hhdet_in_tes!C9/RES_hhdet_in_fec!C9)</f>
        <v/>
      </c>
      <c r="D9" s="124" t="str">
        <f>IF(RES_hhdet_in_tes!D9=0,"",RES_hhdet_in_tes!D9/RES_hhdet_in_fec!D9)</f>
        <v/>
      </c>
      <c r="E9" s="124" t="str">
        <f>IF(RES_hhdet_in_tes!E9=0,"",RES_hhdet_in_tes!E9/RES_hhdet_in_fec!E9)</f>
        <v/>
      </c>
      <c r="F9" s="124" t="str">
        <f>IF(RES_hhdet_in_tes!F9=0,"",RES_hhdet_in_tes!F9/RES_hhdet_in_fec!F9)</f>
        <v/>
      </c>
      <c r="G9" s="124" t="str">
        <f>IF(RES_hhdet_in_tes!G9=0,"",RES_hhdet_in_tes!G9/RES_hhdet_in_fec!G9)</f>
        <v/>
      </c>
      <c r="H9" s="124" t="str">
        <f>IF(RES_hhdet_in_tes!H9=0,"",RES_hhdet_in_tes!H9/RES_hhdet_in_fec!H9)</f>
        <v/>
      </c>
      <c r="I9" s="124" t="str">
        <f>IF(RES_hhdet_in_tes!I9=0,"",RES_hhdet_in_tes!I9/RES_hhdet_in_fec!I9)</f>
        <v/>
      </c>
      <c r="J9" s="124" t="str">
        <f>IF(RES_hhdet_in_tes!J9=0,"",RES_hhdet_in_tes!J9/RES_hhdet_in_fec!J9)</f>
        <v/>
      </c>
      <c r="K9" s="124" t="str">
        <f>IF(RES_hhdet_in_tes!K9=0,"",RES_hhdet_in_tes!K9/RES_hhdet_in_fec!K9)</f>
        <v/>
      </c>
      <c r="L9" s="124" t="str">
        <f>IF(RES_hhdet_in_tes!L9=0,"",RES_hhdet_in_tes!L9/RES_hhdet_in_fec!L9)</f>
        <v/>
      </c>
      <c r="M9" s="124" t="str">
        <f>IF(RES_hhdet_in_tes!M9=0,"",RES_hhdet_in_tes!M9/RES_hhdet_in_fec!M9)</f>
        <v/>
      </c>
      <c r="N9" s="124" t="str">
        <f>IF(RES_hhdet_in_tes!N9=0,"",RES_hhdet_in_tes!N9/RES_hhdet_in_fec!N9)</f>
        <v/>
      </c>
      <c r="O9" s="124" t="str">
        <f>IF(RES_hhdet_in_tes!O9=0,"",RES_hhdet_in_tes!O9/RES_hhdet_in_fec!O9)</f>
        <v/>
      </c>
      <c r="P9" s="124" t="str">
        <f>IF(RES_hhdet_in_tes!P9=0,"",RES_hhdet_in_tes!P9/RES_hhdet_in_fec!P9)</f>
        <v/>
      </c>
      <c r="Q9" s="124" t="str">
        <f>IF(RES_hhdet_in_tes!Q9=0,"",RES_hhdet_in_tes!Q9/RES_hhdet_in_fec!Q9)</f>
        <v/>
      </c>
      <c r="R9" s="124" t="str">
        <f>IF(RES_hhdet_in_tes!R9=0,"",RES_hhdet_in_tes!R9/RES_hhdet_in_fec!R9)</f>
        <v/>
      </c>
      <c r="S9" s="124" t="str">
        <f>IF(RES_hhdet_in_tes!S9=0,"",RES_hhdet_in_tes!S9/RES_hhdet_in_fec!S9)</f>
        <v/>
      </c>
      <c r="T9" s="124" t="str">
        <f>IF(RES_hhdet_in_tes!T9=0,"",RES_hhdet_in_tes!T9/RES_hhdet_in_fec!T9)</f>
        <v/>
      </c>
      <c r="U9" s="124" t="str">
        <f>IF(RES_hhdet_in_tes!U9=0,"",RES_hhdet_in_tes!U9/RES_hhdet_in_fec!U9)</f>
        <v/>
      </c>
      <c r="V9" s="124" t="str">
        <f>IF(RES_hhdet_in_tes!V9=0,"",RES_hhdet_in_tes!V9/RES_hhdet_in_fec!V9)</f>
        <v/>
      </c>
      <c r="W9" s="124" t="str">
        <f>IF(RES_hhdet_in_tes!W9=0,"",RES_hhdet_in_tes!W9/RES_hhdet_in_fec!W9)</f>
        <v/>
      </c>
      <c r="X9" s="124" t="str">
        <f>IF(RES_hhdet_in_tes!X9=0,"",RES_hhdet_in_tes!X9/RES_hhdet_in_fec!X9)</f>
        <v/>
      </c>
      <c r="Y9" s="124" t="str">
        <f>IF(RES_hhdet_in_tes!Y9=0,"",RES_hhdet_in_tes!Y9/RES_hhdet_in_fec!Y9)</f>
        <v/>
      </c>
      <c r="DA9" s="130" t="s">
        <v>3594</v>
      </c>
    </row>
    <row r="10" spans="1:105" ht="12" customHeight="1" x14ac:dyDescent="0.25">
      <c r="A10" s="97" t="s">
        <v>143</v>
      </c>
      <c r="B10" s="111"/>
      <c r="C10" s="111" t="str">
        <f>IF(RES_hhdet_in_tes!C10=0,"",RES_hhdet_in_tes!C10/RES_hhdet_in_fec!C10)</f>
        <v/>
      </c>
      <c r="D10" s="111" t="str">
        <f>IF(RES_hhdet_in_tes!D10=0,"",RES_hhdet_in_tes!D10/RES_hhdet_in_fec!D10)</f>
        <v/>
      </c>
      <c r="E10" s="111" t="str">
        <f>IF(RES_hhdet_in_tes!E10=0,"",RES_hhdet_in_tes!E10/RES_hhdet_in_fec!E10)</f>
        <v/>
      </c>
      <c r="F10" s="111" t="str">
        <f>IF(RES_hhdet_in_tes!F10=0,"",RES_hhdet_in_tes!F10/RES_hhdet_in_fec!F10)</f>
        <v/>
      </c>
      <c r="G10" s="111" t="str">
        <f>IF(RES_hhdet_in_tes!G10=0,"",RES_hhdet_in_tes!G10/RES_hhdet_in_fec!G10)</f>
        <v/>
      </c>
      <c r="H10" s="111" t="str">
        <f>IF(RES_hhdet_in_tes!H10=0,"",RES_hhdet_in_tes!H10/RES_hhdet_in_fec!H10)</f>
        <v/>
      </c>
      <c r="I10" s="111" t="str">
        <f>IF(RES_hhdet_in_tes!I10=0,"",RES_hhdet_in_tes!I10/RES_hhdet_in_fec!I10)</f>
        <v/>
      </c>
      <c r="J10" s="111" t="str">
        <f>IF(RES_hhdet_in_tes!J10=0,"",RES_hhdet_in_tes!J10/RES_hhdet_in_fec!J10)</f>
        <v/>
      </c>
      <c r="K10" s="111" t="str">
        <f>IF(RES_hhdet_in_tes!K10=0,"",RES_hhdet_in_tes!K10/RES_hhdet_in_fec!K10)</f>
        <v/>
      </c>
      <c r="L10" s="111" t="str">
        <f>IF(RES_hhdet_in_tes!L10=0,"",RES_hhdet_in_tes!L10/RES_hhdet_in_fec!L10)</f>
        <v/>
      </c>
      <c r="M10" s="111" t="str">
        <f>IF(RES_hhdet_in_tes!M10=0,"",RES_hhdet_in_tes!M10/RES_hhdet_in_fec!M10)</f>
        <v/>
      </c>
      <c r="N10" s="111" t="str">
        <f>IF(RES_hhdet_in_tes!N10=0,"",RES_hhdet_in_tes!N10/RES_hhdet_in_fec!N10)</f>
        <v/>
      </c>
      <c r="O10" s="111" t="str">
        <f>IF(RES_hhdet_in_tes!O10=0,"",RES_hhdet_in_tes!O10/RES_hhdet_in_fec!O10)</f>
        <v/>
      </c>
      <c r="P10" s="111" t="str">
        <f>IF(RES_hhdet_in_tes!P10=0,"",RES_hhdet_in_tes!P10/RES_hhdet_in_fec!P10)</f>
        <v/>
      </c>
      <c r="Q10" s="111" t="str">
        <f>IF(RES_hhdet_in_tes!Q10=0,"",RES_hhdet_in_tes!Q10/RES_hhdet_in_fec!Q10)</f>
        <v/>
      </c>
      <c r="R10" s="111" t="str">
        <f>IF(RES_hhdet_in_tes!R10=0,"",RES_hhdet_in_tes!R10/RES_hhdet_in_fec!R10)</f>
        <v/>
      </c>
      <c r="S10" s="111" t="str">
        <f>IF(RES_hhdet_in_tes!S10=0,"",RES_hhdet_in_tes!S10/RES_hhdet_in_fec!S10)</f>
        <v/>
      </c>
      <c r="T10" s="111" t="str">
        <f>IF(RES_hhdet_in_tes!T10=0,"",RES_hhdet_in_tes!T10/RES_hhdet_in_fec!T10)</f>
        <v/>
      </c>
      <c r="U10" s="111" t="str">
        <f>IF(RES_hhdet_in_tes!U10=0,"",RES_hhdet_in_tes!U10/RES_hhdet_in_fec!U10)</f>
        <v/>
      </c>
      <c r="V10" s="111" t="str">
        <f>IF(RES_hhdet_in_tes!V10=0,"",RES_hhdet_in_tes!V10/RES_hhdet_in_fec!V10)</f>
        <v/>
      </c>
      <c r="W10" s="111" t="str">
        <f>IF(RES_hhdet_in_tes!W10=0,"",RES_hhdet_in_tes!W10/RES_hhdet_in_fec!W10)</f>
        <v/>
      </c>
      <c r="X10" s="111" t="str">
        <f>IF(RES_hhdet_in_tes!X10=0,"",RES_hhdet_in_tes!X10/RES_hhdet_in_fec!X10)</f>
        <v/>
      </c>
      <c r="Y10" s="111" t="str">
        <f>IF(RES_hhdet_in_tes!Y10=0,"",RES_hhdet_in_tes!Y10/RES_hhdet_in_fec!Y10)</f>
        <v/>
      </c>
      <c r="DA10" s="63" t="s">
        <v>3595</v>
      </c>
    </row>
    <row r="11" spans="1:105" ht="12" customHeight="1" x14ac:dyDescent="0.25">
      <c r="A11" s="97" t="s">
        <v>124</v>
      </c>
      <c r="B11" s="111"/>
      <c r="C11" s="111" t="str">
        <f>IF(RES_hhdet_in_tes!C11=0,"",RES_hhdet_in_tes!C11/RES_hhdet_in_fec!C11)</f>
        <v/>
      </c>
      <c r="D11" s="111" t="str">
        <f>IF(RES_hhdet_in_tes!D11=0,"",RES_hhdet_in_tes!D11/RES_hhdet_in_fec!D11)</f>
        <v/>
      </c>
      <c r="E11" s="111" t="str">
        <f>IF(RES_hhdet_in_tes!E11=0,"",RES_hhdet_in_tes!E11/RES_hhdet_in_fec!E11)</f>
        <v/>
      </c>
      <c r="F11" s="111" t="str">
        <f>IF(RES_hhdet_in_tes!F11=0,"",RES_hhdet_in_tes!F11/RES_hhdet_in_fec!F11)</f>
        <v/>
      </c>
      <c r="G11" s="111" t="str">
        <f>IF(RES_hhdet_in_tes!G11=0,"",RES_hhdet_in_tes!G11/RES_hhdet_in_fec!G11)</f>
        <v/>
      </c>
      <c r="H11" s="111" t="str">
        <f>IF(RES_hhdet_in_tes!H11=0,"",RES_hhdet_in_tes!H11/RES_hhdet_in_fec!H11)</f>
        <v/>
      </c>
      <c r="I11" s="111" t="str">
        <f>IF(RES_hhdet_in_tes!I11=0,"",RES_hhdet_in_tes!I11/RES_hhdet_in_fec!I11)</f>
        <v/>
      </c>
      <c r="J11" s="111" t="str">
        <f>IF(RES_hhdet_in_tes!J11=0,"",RES_hhdet_in_tes!J11/RES_hhdet_in_fec!J11)</f>
        <v/>
      </c>
      <c r="K11" s="111" t="str">
        <f>IF(RES_hhdet_in_tes!K11=0,"",RES_hhdet_in_tes!K11/RES_hhdet_in_fec!K11)</f>
        <v/>
      </c>
      <c r="L11" s="111" t="str">
        <f>IF(RES_hhdet_in_tes!L11=0,"",RES_hhdet_in_tes!L11/RES_hhdet_in_fec!L11)</f>
        <v/>
      </c>
      <c r="M11" s="111" t="str">
        <f>IF(RES_hhdet_in_tes!M11=0,"",RES_hhdet_in_tes!M11/RES_hhdet_in_fec!M11)</f>
        <v/>
      </c>
      <c r="N11" s="111" t="str">
        <f>IF(RES_hhdet_in_tes!N11=0,"",RES_hhdet_in_tes!N11/RES_hhdet_in_fec!N11)</f>
        <v/>
      </c>
      <c r="O11" s="111" t="str">
        <f>IF(RES_hhdet_in_tes!O11=0,"",RES_hhdet_in_tes!O11/RES_hhdet_in_fec!O11)</f>
        <v/>
      </c>
      <c r="P11" s="111" t="str">
        <f>IF(RES_hhdet_in_tes!P11=0,"",RES_hhdet_in_tes!P11/RES_hhdet_in_fec!P11)</f>
        <v/>
      </c>
      <c r="Q11" s="111" t="str">
        <f>IF(RES_hhdet_in_tes!Q11=0,"",RES_hhdet_in_tes!Q11/RES_hhdet_in_fec!Q11)</f>
        <v/>
      </c>
      <c r="R11" s="111" t="str">
        <f>IF(RES_hhdet_in_tes!R11=0,"",RES_hhdet_in_tes!R11/RES_hhdet_in_fec!R11)</f>
        <v/>
      </c>
      <c r="S11" s="111" t="str">
        <f>IF(RES_hhdet_in_tes!S11=0,"",RES_hhdet_in_tes!S11/RES_hhdet_in_fec!S11)</f>
        <v/>
      </c>
      <c r="T11" s="111" t="str">
        <f>IF(RES_hhdet_in_tes!T11=0,"",RES_hhdet_in_tes!T11/RES_hhdet_in_fec!T11)</f>
        <v/>
      </c>
      <c r="U11" s="111" t="str">
        <f>IF(RES_hhdet_in_tes!U11=0,"",RES_hhdet_in_tes!U11/RES_hhdet_in_fec!U11)</f>
        <v/>
      </c>
      <c r="V11" s="111" t="str">
        <f>IF(RES_hhdet_in_tes!V11=0,"",RES_hhdet_in_tes!V11/RES_hhdet_in_fec!V11)</f>
        <v/>
      </c>
      <c r="W11" s="111" t="str">
        <f>IF(RES_hhdet_in_tes!W11=0,"",RES_hhdet_in_tes!W11/RES_hhdet_in_fec!W11)</f>
        <v/>
      </c>
      <c r="X11" s="111" t="str">
        <f>IF(RES_hhdet_in_tes!X11=0,"",RES_hhdet_in_tes!X11/RES_hhdet_in_fec!X11)</f>
        <v/>
      </c>
      <c r="Y11" s="111" t="str">
        <f>IF(RES_hhdet_in_tes!Y11=0,"",RES_hhdet_in_tes!Y11/RES_hhdet_in_fec!Y11)</f>
        <v/>
      </c>
      <c r="DA11" s="63" t="s">
        <v>3596</v>
      </c>
    </row>
    <row r="12" spans="1:105" ht="12" customHeight="1" x14ac:dyDescent="0.25">
      <c r="A12" s="97" t="s">
        <v>123</v>
      </c>
      <c r="B12" s="111"/>
      <c r="C12" s="111" t="str">
        <f>IF(RES_hhdet_in_tes!C12=0,"",RES_hhdet_in_tes!C12/RES_hhdet_in_fec!C12)</f>
        <v/>
      </c>
      <c r="D12" s="111" t="str">
        <f>IF(RES_hhdet_in_tes!D12=0,"",RES_hhdet_in_tes!D12/RES_hhdet_in_fec!D12)</f>
        <v/>
      </c>
      <c r="E12" s="111" t="str">
        <f>IF(RES_hhdet_in_tes!E12=0,"",RES_hhdet_in_tes!E12/RES_hhdet_in_fec!E12)</f>
        <v/>
      </c>
      <c r="F12" s="111" t="str">
        <f>IF(RES_hhdet_in_tes!F12=0,"",RES_hhdet_in_tes!F12/RES_hhdet_in_fec!F12)</f>
        <v/>
      </c>
      <c r="G12" s="111" t="str">
        <f>IF(RES_hhdet_in_tes!G12=0,"",RES_hhdet_in_tes!G12/RES_hhdet_in_fec!G12)</f>
        <v/>
      </c>
      <c r="H12" s="111" t="str">
        <f>IF(RES_hhdet_in_tes!H12=0,"",RES_hhdet_in_tes!H12/RES_hhdet_in_fec!H12)</f>
        <v/>
      </c>
      <c r="I12" s="111" t="str">
        <f>IF(RES_hhdet_in_tes!I12=0,"",RES_hhdet_in_tes!I12/RES_hhdet_in_fec!I12)</f>
        <v/>
      </c>
      <c r="J12" s="111" t="str">
        <f>IF(RES_hhdet_in_tes!J12=0,"",RES_hhdet_in_tes!J12/RES_hhdet_in_fec!J12)</f>
        <v/>
      </c>
      <c r="K12" s="111" t="str">
        <f>IF(RES_hhdet_in_tes!K12=0,"",RES_hhdet_in_tes!K12/RES_hhdet_in_fec!K12)</f>
        <v/>
      </c>
      <c r="L12" s="111" t="str">
        <f>IF(RES_hhdet_in_tes!L12=0,"",RES_hhdet_in_tes!L12/RES_hhdet_in_fec!L12)</f>
        <v/>
      </c>
      <c r="M12" s="111" t="str">
        <f>IF(RES_hhdet_in_tes!M12=0,"",RES_hhdet_in_tes!M12/RES_hhdet_in_fec!M12)</f>
        <v/>
      </c>
      <c r="N12" s="111" t="str">
        <f>IF(RES_hhdet_in_tes!N12=0,"",RES_hhdet_in_tes!N12/RES_hhdet_in_fec!N12)</f>
        <v/>
      </c>
      <c r="O12" s="111" t="str">
        <f>IF(RES_hhdet_in_tes!O12=0,"",RES_hhdet_in_tes!O12/RES_hhdet_in_fec!O12)</f>
        <v/>
      </c>
      <c r="P12" s="111" t="str">
        <f>IF(RES_hhdet_in_tes!P12=0,"",RES_hhdet_in_tes!P12/RES_hhdet_in_fec!P12)</f>
        <v/>
      </c>
      <c r="Q12" s="111" t="str">
        <f>IF(RES_hhdet_in_tes!Q12=0,"",RES_hhdet_in_tes!Q12/RES_hhdet_in_fec!Q12)</f>
        <v/>
      </c>
      <c r="R12" s="111" t="str">
        <f>IF(RES_hhdet_in_tes!R12=0,"",RES_hhdet_in_tes!R12/RES_hhdet_in_fec!R12)</f>
        <v/>
      </c>
      <c r="S12" s="111" t="str">
        <f>IF(RES_hhdet_in_tes!S12=0,"",RES_hhdet_in_tes!S12/RES_hhdet_in_fec!S12)</f>
        <v/>
      </c>
      <c r="T12" s="111" t="str">
        <f>IF(RES_hhdet_in_tes!T12=0,"",RES_hhdet_in_tes!T12/RES_hhdet_in_fec!T12)</f>
        <v/>
      </c>
      <c r="U12" s="111" t="str">
        <f>IF(RES_hhdet_in_tes!U12=0,"",RES_hhdet_in_tes!U12/RES_hhdet_in_fec!U12)</f>
        <v/>
      </c>
      <c r="V12" s="111" t="str">
        <f>IF(RES_hhdet_in_tes!V12=0,"",RES_hhdet_in_tes!V12/RES_hhdet_in_fec!V12)</f>
        <v/>
      </c>
      <c r="W12" s="111" t="str">
        <f>IF(RES_hhdet_in_tes!W12=0,"",RES_hhdet_in_tes!W12/RES_hhdet_in_fec!W12)</f>
        <v/>
      </c>
      <c r="X12" s="111" t="str">
        <f>IF(RES_hhdet_in_tes!X12=0,"",RES_hhdet_in_tes!X12/RES_hhdet_in_fec!X12)</f>
        <v/>
      </c>
      <c r="Y12" s="111" t="str">
        <f>IF(RES_hhdet_in_tes!Y12=0,"",RES_hhdet_in_tes!Y12/RES_hhdet_in_fec!Y12)</f>
        <v/>
      </c>
      <c r="DA12" s="63" t="s">
        <v>3597</v>
      </c>
    </row>
    <row r="13" spans="1:105" ht="12" customHeight="1" x14ac:dyDescent="0.25">
      <c r="A13" s="100" t="s">
        <v>50</v>
      </c>
      <c r="B13" s="112"/>
      <c r="C13" s="112" t="str">
        <f>IF(RES_hhdet_in_tes!C13=0,"",RES_hhdet_in_tes!C13/RES_hhdet_in_fec!C13)</f>
        <v/>
      </c>
      <c r="D13" s="112" t="str">
        <f>IF(RES_hhdet_in_tes!D13=0,"",RES_hhdet_in_tes!D13/RES_hhdet_in_fec!D13)</f>
        <v/>
      </c>
      <c r="E13" s="112" t="str">
        <f>IF(RES_hhdet_in_tes!E13=0,"",RES_hhdet_in_tes!E13/RES_hhdet_in_fec!E13)</f>
        <v/>
      </c>
      <c r="F13" s="112" t="str">
        <f>IF(RES_hhdet_in_tes!F13=0,"",RES_hhdet_in_tes!F13/RES_hhdet_in_fec!F13)</f>
        <v/>
      </c>
      <c r="G13" s="112" t="str">
        <f>IF(RES_hhdet_in_tes!G13=0,"",RES_hhdet_in_tes!G13/RES_hhdet_in_fec!G13)</f>
        <v/>
      </c>
      <c r="H13" s="112" t="str">
        <f>IF(RES_hhdet_in_tes!H13=0,"",RES_hhdet_in_tes!H13/RES_hhdet_in_fec!H13)</f>
        <v/>
      </c>
      <c r="I13" s="112" t="str">
        <f>IF(RES_hhdet_in_tes!I13=0,"",RES_hhdet_in_tes!I13/RES_hhdet_in_fec!I13)</f>
        <v/>
      </c>
      <c r="J13" s="112" t="str">
        <f>IF(RES_hhdet_in_tes!J13=0,"",RES_hhdet_in_tes!J13/RES_hhdet_in_fec!J13)</f>
        <v/>
      </c>
      <c r="K13" s="112" t="str">
        <f>IF(RES_hhdet_in_tes!K13=0,"",RES_hhdet_in_tes!K13/RES_hhdet_in_fec!K13)</f>
        <v/>
      </c>
      <c r="L13" s="112" t="str">
        <f>IF(RES_hhdet_in_tes!L13=0,"",RES_hhdet_in_tes!L13/RES_hhdet_in_fec!L13)</f>
        <v/>
      </c>
      <c r="M13" s="112" t="str">
        <f>IF(RES_hhdet_in_tes!M13=0,"",RES_hhdet_in_tes!M13/RES_hhdet_in_fec!M13)</f>
        <v/>
      </c>
      <c r="N13" s="112" t="str">
        <f>IF(RES_hhdet_in_tes!N13=0,"",RES_hhdet_in_tes!N13/RES_hhdet_in_fec!N13)</f>
        <v/>
      </c>
      <c r="O13" s="112" t="str">
        <f>IF(RES_hhdet_in_tes!O13=0,"",RES_hhdet_in_tes!O13/RES_hhdet_in_fec!O13)</f>
        <v/>
      </c>
      <c r="P13" s="112" t="str">
        <f>IF(RES_hhdet_in_tes!P13=0,"",RES_hhdet_in_tes!P13/RES_hhdet_in_fec!P13)</f>
        <v/>
      </c>
      <c r="Q13" s="112" t="str">
        <f>IF(RES_hhdet_in_tes!Q13=0,"",RES_hhdet_in_tes!Q13/RES_hhdet_in_fec!Q13)</f>
        <v/>
      </c>
      <c r="R13" s="112" t="str">
        <f>IF(RES_hhdet_in_tes!R13=0,"",RES_hhdet_in_tes!R13/RES_hhdet_in_fec!R13)</f>
        <v/>
      </c>
      <c r="S13" s="112" t="str">
        <f>IF(RES_hhdet_in_tes!S13=0,"",RES_hhdet_in_tes!S13/RES_hhdet_in_fec!S13)</f>
        <v/>
      </c>
      <c r="T13" s="112" t="str">
        <f>IF(RES_hhdet_in_tes!T13=0,"",RES_hhdet_in_tes!T13/RES_hhdet_in_fec!T13)</f>
        <v/>
      </c>
      <c r="U13" s="112" t="str">
        <f>IF(RES_hhdet_in_tes!U13=0,"",RES_hhdet_in_tes!U13/RES_hhdet_in_fec!U13)</f>
        <v/>
      </c>
      <c r="V13" s="112" t="str">
        <f>IF(RES_hhdet_in_tes!V13=0,"",RES_hhdet_in_tes!V13/RES_hhdet_in_fec!V13)</f>
        <v/>
      </c>
      <c r="W13" s="112" t="str">
        <f>IF(RES_hhdet_in_tes!W13=0,"",RES_hhdet_in_tes!W13/RES_hhdet_in_fec!W13)</f>
        <v/>
      </c>
      <c r="X13" s="112" t="str">
        <f>IF(RES_hhdet_in_tes!X13=0,"",RES_hhdet_in_tes!X13/RES_hhdet_in_fec!X13)</f>
        <v/>
      </c>
      <c r="Y13" s="112" t="str">
        <f>IF(RES_hhdet_in_tes!Y13=0,"",RES_hhdet_in_tes!Y13/RES_hhdet_in_fec!Y13)</f>
        <v/>
      </c>
      <c r="DA13" s="131" t="s">
        <v>3598</v>
      </c>
    </row>
    <row r="14" spans="1:105" ht="12" customHeight="1" x14ac:dyDescent="0.25">
      <c r="A14" s="103" t="s">
        <v>52</v>
      </c>
      <c r="B14" s="113"/>
      <c r="C14" s="113" t="str">
        <f>IF(RES_hhdet_in_tes!C14=0,"",RES_hhdet_in_tes!C14/RES_hhdet_in_fec!C14)</f>
        <v/>
      </c>
      <c r="D14" s="113" t="str">
        <f>IF(RES_hhdet_in_tes!D14=0,"",RES_hhdet_in_tes!D14/RES_hhdet_in_fec!D14)</f>
        <v/>
      </c>
      <c r="E14" s="113" t="str">
        <f>IF(RES_hhdet_in_tes!E14=0,"",RES_hhdet_in_tes!E14/RES_hhdet_in_fec!E14)</f>
        <v/>
      </c>
      <c r="F14" s="113" t="str">
        <f>IF(RES_hhdet_in_tes!F14=0,"",RES_hhdet_in_tes!F14/RES_hhdet_in_fec!F14)</f>
        <v/>
      </c>
      <c r="G14" s="113" t="str">
        <f>IF(RES_hhdet_in_tes!G14=0,"",RES_hhdet_in_tes!G14/RES_hhdet_in_fec!G14)</f>
        <v/>
      </c>
      <c r="H14" s="113" t="str">
        <f>IF(RES_hhdet_in_tes!H14=0,"",RES_hhdet_in_tes!H14/RES_hhdet_in_fec!H14)</f>
        <v/>
      </c>
      <c r="I14" s="113" t="str">
        <f>IF(RES_hhdet_in_tes!I14=0,"",RES_hhdet_in_tes!I14/RES_hhdet_in_fec!I14)</f>
        <v/>
      </c>
      <c r="J14" s="113" t="str">
        <f>IF(RES_hhdet_in_tes!J14=0,"",RES_hhdet_in_tes!J14/RES_hhdet_in_fec!J14)</f>
        <v/>
      </c>
      <c r="K14" s="113" t="str">
        <f>IF(RES_hhdet_in_tes!K14=0,"",RES_hhdet_in_tes!K14/RES_hhdet_in_fec!K14)</f>
        <v/>
      </c>
      <c r="L14" s="113" t="str">
        <f>IF(RES_hhdet_in_tes!L14=0,"",RES_hhdet_in_tes!L14/RES_hhdet_in_fec!L14)</f>
        <v/>
      </c>
      <c r="M14" s="113" t="str">
        <f>IF(RES_hhdet_in_tes!M14=0,"",RES_hhdet_in_tes!M14/RES_hhdet_in_fec!M14)</f>
        <v/>
      </c>
      <c r="N14" s="113" t="str">
        <f>IF(RES_hhdet_in_tes!N14=0,"",RES_hhdet_in_tes!N14/RES_hhdet_in_fec!N14)</f>
        <v/>
      </c>
      <c r="O14" s="113" t="str">
        <f>IF(RES_hhdet_in_tes!O14=0,"",RES_hhdet_in_tes!O14/RES_hhdet_in_fec!O14)</f>
        <v/>
      </c>
      <c r="P14" s="113" t="str">
        <f>IF(RES_hhdet_in_tes!P14=0,"",RES_hhdet_in_tes!P14/RES_hhdet_in_fec!P14)</f>
        <v/>
      </c>
      <c r="Q14" s="113" t="str">
        <f>IF(RES_hhdet_in_tes!Q14=0,"",RES_hhdet_in_tes!Q14/RES_hhdet_in_fec!Q14)</f>
        <v/>
      </c>
      <c r="R14" s="113" t="str">
        <f>IF(RES_hhdet_in_tes!R14=0,"",RES_hhdet_in_tes!R14/RES_hhdet_in_fec!R14)</f>
        <v/>
      </c>
      <c r="S14" s="113" t="str">
        <f>IF(RES_hhdet_in_tes!S14=0,"",RES_hhdet_in_tes!S14/RES_hhdet_in_fec!S14)</f>
        <v/>
      </c>
      <c r="T14" s="113" t="str">
        <f>IF(RES_hhdet_in_tes!T14=0,"",RES_hhdet_in_tes!T14/RES_hhdet_in_fec!T14)</f>
        <v/>
      </c>
      <c r="U14" s="113" t="str">
        <f>IF(RES_hhdet_in_tes!U14=0,"",RES_hhdet_in_tes!U14/RES_hhdet_in_fec!U14)</f>
        <v/>
      </c>
      <c r="V14" s="113" t="str">
        <f>IF(RES_hhdet_in_tes!V14=0,"",RES_hhdet_in_tes!V14/RES_hhdet_in_fec!V14)</f>
        <v/>
      </c>
      <c r="W14" s="113" t="str">
        <f>IF(RES_hhdet_in_tes!W14=0,"",RES_hhdet_in_tes!W14/RES_hhdet_in_fec!W14)</f>
        <v/>
      </c>
      <c r="X14" s="113" t="str">
        <f>IF(RES_hhdet_in_tes!X14=0,"",RES_hhdet_in_tes!X14/RES_hhdet_in_fec!X14)</f>
        <v/>
      </c>
      <c r="Y14" s="113" t="str">
        <f>IF(RES_hhdet_in_tes!Y14=0,"",RES_hhdet_in_tes!Y14/RES_hhdet_in_fec!Y14)</f>
        <v/>
      </c>
      <c r="DA14" s="132" t="s">
        <v>3599</v>
      </c>
    </row>
    <row r="15" spans="1:105" ht="12" customHeight="1" x14ac:dyDescent="0.25">
      <c r="A15" s="106" t="s">
        <v>122</v>
      </c>
      <c r="B15" s="112"/>
      <c r="C15" s="112" t="str">
        <f>IF(RES_hhdet_in_tes!C15=0,"",RES_hhdet_in_tes!C15/RES_hhdet_in_fec!C15)</f>
        <v/>
      </c>
      <c r="D15" s="112" t="str">
        <f>IF(RES_hhdet_in_tes!D15=0,"",RES_hhdet_in_tes!D15/RES_hhdet_in_fec!D15)</f>
        <v/>
      </c>
      <c r="E15" s="112" t="str">
        <f>IF(RES_hhdet_in_tes!E15=0,"",RES_hhdet_in_tes!E15/RES_hhdet_in_fec!E15)</f>
        <v/>
      </c>
      <c r="F15" s="112" t="str">
        <f>IF(RES_hhdet_in_tes!F15=0,"",RES_hhdet_in_tes!F15/RES_hhdet_in_fec!F15)</f>
        <v/>
      </c>
      <c r="G15" s="112" t="str">
        <f>IF(RES_hhdet_in_tes!G15=0,"",RES_hhdet_in_tes!G15/RES_hhdet_in_fec!G15)</f>
        <v/>
      </c>
      <c r="H15" s="112" t="str">
        <f>IF(RES_hhdet_in_tes!H15=0,"",RES_hhdet_in_tes!H15/RES_hhdet_in_fec!H15)</f>
        <v/>
      </c>
      <c r="I15" s="112" t="str">
        <f>IF(RES_hhdet_in_tes!I15=0,"",RES_hhdet_in_tes!I15/RES_hhdet_in_fec!I15)</f>
        <v/>
      </c>
      <c r="J15" s="112" t="str">
        <f>IF(RES_hhdet_in_tes!J15=0,"",RES_hhdet_in_tes!J15/RES_hhdet_in_fec!J15)</f>
        <v/>
      </c>
      <c r="K15" s="112" t="str">
        <f>IF(RES_hhdet_in_tes!K15=0,"",RES_hhdet_in_tes!K15/RES_hhdet_in_fec!K15)</f>
        <v/>
      </c>
      <c r="L15" s="112" t="str">
        <f>IF(RES_hhdet_in_tes!L15=0,"",RES_hhdet_in_tes!L15/RES_hhdet_in_fec!L15)</f>
        <v/>
      </c>
      <c r="M15" s="112" t="str">
        <f>IF(RES_hhdet_in_tes!M15=0,"",RES_hhdet_in_tes!M15/RES_hhdet_in_fec!M15)</f>
        <v/>
      </c>
      <c r="N15" s="112" t="str">
        <f>IF(RES_hhdet_in_tes!N15=0,"",RES_hhdet_in_tes!N15/RES_hhdet_in_fec!N15)</f>
        <v/>
      </c>
      <c r="O15" s="112" t="str">
        <f>IF(RES_hhdet_in_tes!O15=0,"",RES_hhdet_in_tes!O15/RES_hhdet_in_fec!O15)</f>
        <v/>
      </c>
      <c r="P15" s="112" t="str">
        <f>IF(RES_hhdet_in_tes!P15=0,"",RES_hhdet_in_tes!P15/RES_hhdet_in_fec!P15)</f>
        <v/>
      </c>
      <c r="Q15" s="112" t="str">
        <f>IF(RES_hhdet_in_tes!Q15=0,"",RES_hhdet_in_tes!Q15/RES_hhdet_in_fec!Q15)</f>
        <v/>
      </c>
      <c r="R15" s="112" t="str">
        <f>IF(RES_hhdet_in_tes!R15=0,"",RES_hhdet_in_tes!R15/RES_hhdet_in_fec!R15)</f>
        <v/>
      </c>
      <c r="S15" s="112" t="str">
        <f>IF(RES_hhdet_in_tes!S15=0,"",RES_hhdet_in_tes!S15/RES_hhdet_in_fec!S15)</f>
        <v/>
      </c>
      <c r="T15" s="112" t="str">
        <f>IF(RES_hhdet_in_tes!T15=0,"",RES_hhdet_in_tes!T15/RES_hhdet_in_fec!T15)</f>
        <v/>
      </c>
      <c r="U15" s="112" t="str">
        <f>IF(RES_hhdet_in_tes!U15=0,"",RES_hhdet_in_tes!U15/RES_hhdet_in_fec!U15)</f>
        <v/>
      </c>
      <c r="V15" s="112" t="str">
        <f>IF(RES_hhdet_in_tes!V15=0,"",RES_hhdet_in_tes!V15/RES_hhdet_in_fec!V15)</f>
        <v/>
      </c>
      <c r="W15" s="112" t="str">
        <f>IF(RES_hhdet_in_tes!W15=0,"",RES_hhdet_in_tes!W15/RES_hhdet_in_fec!W15)</f>
        <v/>
      </c>
      <c r="X15" s="112" t="str">
        <f>IF(RES_hhdet_in_tes!X15=0,"",RES_hhdet_in_tes!X15/RES_hhdet_in_fec!X15)</f>
        <v/>
      </c>
      <c r="Y15" s="112" t="str">
        <f>IF(RES_hhdet_in_tes!Y15=0,"",RES_hhdet_in_tes!Y15/RES_hhdet_in_fec!Y15)</f>
        <v/>
      </c>
      <c r="DA15" s="131" t="s">
        <v>3600</v>
      </c>
    </row>
    <row r="16" spans="1:105" ht="12" customHeight="1" x14ac:dyDescent="0.25">
      <c r="A16" s="107" t="s">
        <v>121</v>
      </c>
      <c r="B16" s="113"/>
      <c r="C16" s="113" t="str">
        <f>IF(RES_hhdet_in_tes!C16=0,"",RES_hhdet_in_tes!C16/RES_hhdet_in_fec!C16)</f>
        <v/>
      </c>
      <c r="D16" s="113" t="str">
        <f>IF(RES_hhdet_in_tes!D16=0,"",RES_hhdet_in_tes!D16/RES_hhdet_in_fec!D16)</f>
        <v/>
      </c>
      <c r="E16" s="113" t="str">
        <f>IF(RES_hhdet_in_tes!E16=0,"",RES_hhdet_in_tes!E16/RES_hhdet_in_fec!E16)</f>
        <v/>
      </c>
      <c r="F16" s="113" t="str">
        <f>IF(RES_hhdet_in_tes!F16=0,"",RES_hhdet_in_tes!F16/RES_hhdet_in_fec!F16)</f>
        <v/>
      </c>
      <c r="G16" s="113" t="str">
        <f>IF(RES_hhdet_in_tes!G16=0,"",RES_hhdet_in_tes!G16/RES_hhdet_in_fec!G16)</f>
        <v/>
      </c>
      <c r="H16" s="113" t="str">
        <f>IF(RES_hhdet_in_tes!H16=0,"",RES_hhdet_in_tes!H16/RES_hhdet_in_fec!H16)</f>
        <v/>
      </c>
      <c r="I16" s="113" t="str">
        <f>IF(RES_hhdet_in_tes!I16=0,"",RES_hhdet_in_tes!I16/RES_hhdet_in_fec!I16)</f>
        <v/>
      </c>
      <c r="J16" s="113" t="str">
        <f>IF(RES_hhdet_in_tes!J16=0,"",RES_hhdet_in_tes!J16/RES_hhdet_in_fec!J16)</f>
        <v/>
      </c>
      <c r="K16" s="113" t="str">
        <f>IF(RES_hhdet_in_tes!K16=0,"",RES_hhdet_in_tes!K16/RES_hhdet_in_fec!K16)</f>
        <v/>
      </c>
      <c r="L16" s="113" t="str">
        <f>IF(RES_hhdet_in_tes!L16=0,"",RES_hhdet_in_tes!L16/RES_hhdet_in_fec!L16)</f>
        <v/>
      </c>
      <c r="M16" s="113" t="str">
        <f>IF(RES_hhdet_in_tes!M16=0,"",RES_hhdet_in_tes!M16/RES_hhdet_in_fec!M16)</f>
        <v/>
      </c>
      <c r="N16" s="113" t="str">
        <f>IF(RES_hhdet_in_tes!N16=0,"",RES_hhdet_in_tes!N16/RES_hhdet_in_fec!N16)</f>
        <v/>
      </c>
      <c r="O16" s="113" t="str">
        <f>IF(RES_hhdet_in_tes!O16=0,"",RES_hhdet_in_tes!O16/RES_hhdet_in_fec!O16)</f>
        <v/>
      </c>
      <c r="P16" s="113" t="str">
        <f>IF(RES_hhdet_in_tes!P16=0,"",RES_hhdet_in_tes!P16/RES_hhdet_in_fec!P16)</f>
        <v/>
      </c>
      <c r="Q16" s="113" t="str">
        <f>IF(RES_hhdet_in_tes!Q16=0,"",RES_hhdet_in_tes!Q16/RES_hhdet_in_fec!Q16)</f>
        <v/>
      </c>
      <c r="R16" s="113" t="str">
        <f>IF(RES_hhdet_in_tes!R16=0,"",RES_hhdet_in_tes!R16/RES_hhdet_in_fec!R16)</f>
        <v/>
      </c>
      <c r="S16" s="113" t="str">
        <f>IF(RES_hhdet_in_tes!S16=0,"",RES_hhdet_in_tes!S16/RES_hhdet_in_fec!S16)</f>
        <v/>
      </c>
      <c r="T16" s="113" t="str">
        <f>IF(RES_hhdet_in_tes!T16=0,"",RES_hhdet_in_tes!T16/RES_hhdet_in_fec!T16)</f>
        <v/>
      </c>
      <c r="U16" s="113" t="str">
        <f>IF(RES_hhdet_in_tes!U16=0,"",RES_hhdet_in_tes!U16/RES_hhdet_in_fec!U16)</f>
        <v/>
      </c>
      <c r="V16" s="113" t="str">
        <f>IF(RES_hhdet_in_tes!V16=0,"",RES_hhdet_in_tes!V16/RES_hhdet_in_fec!V16)</f>
        <v/>
      </c>
      <c r="W16" s="113" t="str">
        <f>IF(RES_hhdet_in_tes!W16=0,"",RES_hhdet_in_tes!W16/RES_hhdet_in_fec!W16)</f>
        <v/>
      </c>
      <c r="X16" s="113" t="str">
        <f>IF(RES_hhdet_in_tes!X16=0,"",RES_hhdet_in_tes!X16/RES_hhdet_in_fec!X16)</f>
        <v/>
      </c>
      <c r="Y16" s="113" t="str">
        <f>IF(RES_hhdet_in_tes!Y16=0,"",RES_hhdet_in_tes!Y16/RES_hhdet_in_fec!Y16)</f>
        <v/>
      </c>
      <c r="DA16" s="132" t="s">
        <v>3601</v>
      </c>
    </row>
    <row r="17" spans="1:105" ht="12" customHeight="1" x14ac:dyDescent="0.25">
      <c r="A17" s="108" t="s">
        <v>53</v>
      </c>
      <c r="B17" s="111"/>
      <c r="C17" s="111" t="str">
        <f>IF(RES_hhdet_in_tes!C17=0,"",RES_hhdet_in_tes!C17/RES_hhdet_in_fec!C17)</f>
        <v/>
      </c>
      <c r="D17" s="111" t="str">
        <f>IF(RES_hhdet_in_tes!D17=0,"",RES_hhdet_in_tes!D17/RES_hhdet_in_fec!D17)</f>
        <v/>
      </c>
      <c r="E17" s="111" t="str">
        <f>IF(RES_hhdet_in_tes!E17=0,"",RES_hhdet_in_tes!E17/RES_hhdet_in_fec!E17)</f>
        <v/>
      </c>
      <c r="F17" s="111" t="str">
        <f>IF(RES_hhdet_in_tes!F17=0,"",RES_hhdet_in_tes!F17/RES_hhdet_in_fec!F17)</f>
        <v/>
      </c>
      <c r="G17" s="111" t="str">
        <f>IF(RES_hhdet_in_tes!G17=0,"",RES_hhdet_in_tes!G17/RES_hhdet_in_fec!G17)</f>
        <v/>
      </c>
      <c r="H17" s="111" t="str">
        <f>IF(RES_hhdet_in_tes!H17=0,"",RES_hhdet_in_tes!H17/RES_hhdet_in_fec!H17)</f>
        <v/>
      </c>
      <c r="I17" s="111" t="str">
        <f>IF(RES_hhdet_in_tes!I17=0,"",RES_hhdet_in_tes!I17/RES_hhdet_in_fec!I17)</f>
        <v/>
      </c>
      <c r="J17" s="111" t="str">
        <f>IF(RES_hhdet_in_tes!J17=0,"",RES_hhdet_in_tes!J17/RES_hhdet_in_fec!J17)</f>
        <v/>
      </c>
      <c r="K17" s="111" t="str">
        <f>IF(RES_hhdet_in_tes!K17=0,"",RES_hhdet_in_tes!K17/RES_hhdet_in_fec!K17)</f>
        <v/>
      </c>
      <c r="L17" s="111" t="str">
        <f>IF(RES_hhdet_in_tes!L17=0,"",RES_hhdet_in_tes!L17/RES_hhdet_in_fec!L17)</f>
        <v/>
      </c>
      <c r="M17" s="111" t="str">
        <f>IF(RES_hhdet_in_tes!M17=0,"",RES_hhdet_in_tes!M17/RES_hhdet_in_fec!M17)</f>
        <v/>
      </c>
      <c r="N17" s="111" t="str">
        <f>IF(RES_hhdet_in_tes!N17=0,"",RES_hhdet_in_tes!N17/RES_hhdet_in_fec!N17)</f>
        <v/>
      </c>
      <c r="O17" s="111" t="str">
        <f>IF(RES_hhdet_in_tes!O17=0,"",RES_hhdet_in_tes!O17/RES_hhdet_in_fec!O17)</f>
        <v/>
      </c>
      <c r="P17" s="111" t="str">
        <f>IF(RES_hhdet_in_tes!P17=0,"",RES_hhdet_in_tes!P17/RES_hhdet_in_fec!P17)</f>
        <v/>
      </c>
      <c r="Q17" s="111" t="str">
        <f>IF(RES_hhdet_in_tes!Q17=0,"",RES_hhdet_in_tes!Q17/RES_hhdet_in_fec!Q17)</f>
        <v/>
      </c>
      <c r="R17" s="111" t="str">
        <f>IF(RES_hhdet_in_tes!R17=0,"",RES_hhdet_in_tes!R17/RES_hhdet_in_fec!R17)</f>
        <v/>
      </c>
      <c r="S17" s="111" t="str">
        <f>IF(RES_hhdet_in_tes!S17=0,"",RES_hhdet_in_tes!S17/RES_hhdet_in_fec!S17)</f>
        <v/>
      </c>
      <c r="T17" s="111" t="str">
        <f>IF(RES_hhdet_in_tes!T17=0,"",RES_hhdet_in_tes!T17/RES_hhdet_in_fec!T17)</f>
        <v/>
      </c>
      <c r="U17" s="111" t="str">
        <f>IF(RES_hhdet_in_tes!U17=0,"",RES_hhdet_in_tes!U17/RES_hhdet_in_fec!U17)</f>
        <v/>
      </c>
      <c r="V17" s="111" t="str">
        <f>IF(RES_hhdet_in_tes!V17=0,"",RES_hhdet_in_tes!V17/RES_hhdet_in_fec!V17)</f>
        <v/>
      </c>
      <c r="W17" s="111" t="str">
        <f>IF(RES_hhdet_in_tes!W17=0,"",RES_hhdet_in_tes!W17/RES_hhdet_in_fec!W17)</f>
        <v/>
      </c>
      <c r="X17" s="111" t="str">
        <f>IF(RES_hhdet_in_tes!X17=0,"",RES_hhdet_in_tes!X17/RES_hhdet_in_fec!X17)</f>
        <v/>
      </c>
      <c r="Y17" s="111" t="str">
        <f>IF(RES_hhdet_in_tes!Y17=0,"",RES_hhdet_in_tes!Y17/RES_hhdet_in_fec!Y17)</f>
        <v/>
      </c>
      <c r="DA17" s="63" t="s">
        <v>3602</v>
      </c>
    </row>
    <row r="18" spans="1:105" ht="12" customHeight="1" x14ac:dyDescent="0.25">
      <c r="A18" s="108" t="s">
        <v>52</v>
      </c>
      <c r="B18" s="111"/>
      <c r="C18" s="111" t="str">
        <f>IF(RES_hhdet_in_tes!C18=0,"",RES_hhdet_in_tes!C18/RES_hhdet_in_fec!C18)</f>
        <v/>
      </c>
      <c r="D18" s="111" t="str">
        <f>IF(RES_hhdet_in_tes!D18=0,"",RES_hhdet_in_tes!D18/RES_hhdet_in_fec!D18)</f>
        <v/>
      </c>
      <c r="E18" s="111" t="str">
        <f>IF(RES_hhdet_in_tes!E18=0,"",RES_hhdet_in_tes!E18/RES_hhdet_in_fec!E18)</f>
        <v/>
      </c>
      <c r="F18" s="111" t="str">
        <f>IF(RES_hhdet_in_tes!F18=0,"",RES_hhdet_in_tes!F18/RES_hhdet_in_fec!F18)</f>
        <v/>
      </c>
      <c r="G18" s="111" t="str">
        <f>IF(RES_hhdet_in_tes!G18=0,"",RES_hhdet_in_tes!G18/RES_hhdet_in_fec!G18)</f>
        <v/>
      </c>
      <c r="H18" s="111" t="str">
        <f>IF(RES_hhdet_in_tes!H18=0,"",RES_hhdet_in_tes!H18/RES_hhdet_in_fec!H18)</f>
        <v/>
      </c>
      <c r="I18" s="111" t="str">
        <f>IF(RES_hhdet_in_tes!I18=0,"",RES_hhdet_in_tes!I18/RES_hhdet_in_fec!I18)</f>
        <v/>
      </c>
      <c r="J18" s="111" t="str">
        <f>IF(RES_hhdet_in_tes!J18=0,"",RES_hhdet_in_tes!J18/RES_hhdet_in_fec!J18)</f>
        <v/>
      </c>
      <c r="K18" s="111" t="str">
        <f>IF(RES_hhdet_in_tes!K18=0,"",RES_hhdet_in_tes!K18/RES_hhdet_in_fec!K18)</f>
        <v/>
      </c>
      <c r="L18" s="111" t="str">
        <f>IF(RES_hhdet_in_tes!L18=0,"",RES_hhdet_in_tes!L18/RES_hhdet_in_fec!L18)</f>
        <v/>
      </c>
      <c r="M18" s="111" t="str">
        <f>IF(RES_hhdet_in_tes!M18=0,"",RES_hhdet_in_tes!M18/RES_hhdet_in_fec!M18)</f>
        <v/>
      </c>
      <c r="N18" s="111" t="str">
        <f>IF(RES_hhdet_in_tes!N18=0,"",RES_hhdet_in_tes!N18/RES_hhdet_in_fec!N18)</f>
        <v/>
      </c>
      <c r="O18" s="111" t="str">
        <f>IF(RES_hhdet_in_tes!O18=0,"",RES_hhdet_in_tes!O18/RES_hhdet_in_fec!O18)</f>
        <v/>
      </c>
      <c r="P18" s="111" t="str">
        <f>IF(RES_hhdet_in_tes!P18=0,"",RES_hhdet_in_tes!P18/RES_hhdet_in_fec!P18)</f>
        <v/>
      </c>
      <c r="Q18" s="111" t="str">
        <f>IF(RES_hhdet_in_tes!Q18=0,"",RES_hhdet_in_tes!Q18/RES_hhdet_in_fec!Q18)</f>
        <v/>
      </c>
      <c r="R18" s="111" t="str">
        <f>IF(RES_hhdet_in_tes!R18=0,"",RES_hhdet_in_tes!R18/RES_hhdet_in_fec!R18)</f>
        <v/>
      </c>
      <c r="S18" s="111" t="str">
        <f>IF(RES_hhdet_in_tes!S18=0,"",RES_hhdet_in_tes!S18/RES_hhdet_in_fec!S18)</f>
        <v/>
      </c>
      <c r="T18" s="111" t="str">
        <f>IF(RES_hhdet_in_tes!T18=0,"",RES_hhdet_in_tes!T18/RES_hhdet_in_fec!T18)</f>
        <v/>
      </c>
      <c r="U18" s="111" t="str">
        <f>IF(RES_hhdet_in_tes!U18=0,"",RES_hhdet_in_tes!U18/RES_hhdet_in_fec!U18)</f>
        <v/>
      </c>
      <c r="V18" s="111" t="str">
        <f>IF(RES_hhdet_in_tes!V18=0,"",RES_hhdet_in_tes!V18/RES_hhdet_in_fec!V18)</f>
        <v/>
      </c>
      <c r="W18" s="111" t="str">
        <f>IF(RES_hhdet_in_tes!W18=0,"",RES_hhdet_in_tes!W18/RES_hhdet_in_fec!W18)</f>
        <v/>
      </c>
      <c r="X18" s="111" t="str">
        <f>IF(RES_hhdet_in_tes!X18=0,"",RES_hhdet_in_tes!X18/RES_hhdet_in_fec!X18)</f>
        <v/>
      </c>
      <c r="Y18" s="111" t="str">
        <f>IF(RES_hhdet_in_tes!Y18=0,"",RES_hhdet_in_tes!Y18/RES_hhdet_in_fec!Y18)</f>
        <v/>
      </c>
      <c r="DA18" s="63" t="s">
        <v>3603</v>
      </c>
    </row>
    <row r="19" spans="1:105" ht="12" customHeight="1" x14ac:dyDescent="0.25">
      <c r="A19" s="121" t="s">
        <v>54</v>
      </c>
      <c r="B19" s="124"/>
      <c r="C19" s="124" t="str">
        <f>IF(RES_hhdet_in_tes!C19=0,"",RES_hhdet_in_tes!C19/RES_hhdet_in_fec!C19)</f>
        <v/>
      </c>
      <c r="D19" s="124" t="str">
        <f>IF(RES_hhdet_in_tes!D19=0,"",RES_hhdet_in_tes!D19/RES_hhdet_in_fec!D19)</f>
        <v/>
      </c>
      <c r="E19" s="124" t="str">
        <f>IF(RES_hhdet_in_tes!E19=0,"",RES_hhdet_in_tes!E19/RES_hhdet_in_fec!E19)</f>
        <v/>
      </c>
      <c r="F19" s="124" t="str">
        <f>IF(RES_hhdet_in_tes!F19=0,"",RES_hhdet_in_tes!F19/RES_hhdet_in_fec!F19)</f>
        <v/>
      </c>
      <c r="G19" s="124" t="str">
        <f>IF(RES_hhdet_in_tes!G19=0,"",RES_hhdet_in_tes!G19/RES_hhdet_in_fec!G19)</f>
        <v/>
      </c>
      <c r="H19" s="124" t="str">
        <f>IF(RES_hhdet_in_tes!H19=0,"",RES_hhdet_in_tes!H19/RES_hhdet_in_fec!H19)</f>
        <v/>
      </c>
      <c r="I19" s="124" t="str">
        <f>IF(RES_hhdet_in_tes!I19=0,"",RES_hhdet_in_tes!I19/RES_hhdet_in_fec!I19)</f>
        <v/>
      </c>
      <c r="J19" s="124" t="str">
        <f>IF(RES_hhdet_in_tes!J19=0,"",RES_hhdet_in_tes!J19/RES_hhdet_in_fec!J19)</f>
        <v/>
      </c>
      <c r="K19" s="124" t="str">
        <f>IF(RES_hhdet_in_tes!K19=0,"",RES_hhdet_in_tes!K19/RES_hhdet_in_fec!K19)</f>
        <v/>
      </c>
      <c r="L19" s="124" t="str">
        <f>IF(RES_hhdet_in_tes!L19=0,"",RES_hhdet_in_tes!L19/RES_hhdet_in_fec!L19)</f>
        <v/>
      </c>
      <c r="M19" s="124" t="str">
        <f>IF(RES_hhdet_in_tes!M19=0,"",RES_hhdet_in_tes!M19/RES_hhdet_in_fec!M19)</f>
        <v/>
      </c>
      <c r="N19" s="124" t="str">
        <f>IF(RES_hhdet_in_tes!N19=0,"",RES_hhdet_in_tes!N19/RES_hhdet_in_fec!N19)</f>
        <v/>
      </c>
      <c r="O19" s="124" t="str">
        <f>IF(RES_hhdet_in_tes!O19=0,"",RES_hhdet_in_tes!O19/RES_hhdet_in_fec!O19)</f>
        <v/>
      </c>
      <c r="P19" s="124" t="str">
        <f>IF(RES_hhdet_in_tes!P19=0,"",RES_hhdet_in_tes!P19/RES_hhdet_in_fec!P19)</f>
        <v/>
      </c>
      <c r="Q19" s="124" t="str">
        <f>IF(RES_hhdet_in_tes!Q19=0,"",RES_hhdet_in_tes!Q19/RES_hhdet_in_fec!Q19)</f>
        <v/>
      </c>
      <c r="R19" s="124" t="str">
        <f>IF(RES_hhdet_in_tes!R19=0,"",RES_hhdet_in_tes!R19/RES_hhdet_in_fec!R19)</f>
        <v/>
      </c>
      <c r="S19" s="124" t="str">
        <f>IF(RES_hhdet_in_tes!S19=0,"",RES_hhdet_in_tes!S19/RES_hhdet_in_fec!S19)</f>
        <v/>
      </c>
      <c r="T19" s="124" t="str">
        <f>IF(RES_hhdet_in_tes!T19=0,"",RES_hhdet_in_tes!T19/RES_hhdet_in_fec!T19)</f>
        <v/>
      </c>
      <c r="U19" s="124" t="str">
        <f>IF(RES_hhdet_in_tes!U19=0,"",RES_hhdet_in_tes!U19/RES_hhdet_in_fec!U19)</f>
        <v/>
      </c>
      <c r="V19" s="124" t="str">
        <f>IF(RES_hhdet_in_tes!V19=0,"",RES_hhdet_in_tes!V19/RES_hhdet_in_fec!V19)</f>
        <v/>
      </c>
      <c r="W19" s="124" t="str">
        <f>IF(RES_hhdet_in_tes!W19=0,"",RES_hhdet_in_tes!W19/RES_hhdet_in_fec!W19)</f>
        <v/>
      </c>
      <c r="X19" s="124" t="str">
        <f>IF(RES_hhdet_in_tes!X19=0,"",RES_hhdet_in_tes!X19/RES_hhdet_in_fec!X19)</f>
        <v/>
      </c>
      <c r="Y19" s="124" t="str">
        <f>IF(RES_hhdet_in_tes!Y19=0,"",RES_hhdet_in_tes!Y19/RES_hhdet_in_fec!Y19)</f>
        <v/>
      </c>
      <c r="DA19" s="130" t="s">
        <v>3604</v>
      </c>
    </row>
    <row r="20" spans="1:105" ht="12" customHeight="1" x14ac:dyDescent="0.25">
      <c r="A20" s="97" t="s">
        <v>51</v>
      </c>
      <c r="B20" s="111"/>
      <c r="C20" s="111" t="str">
        <f>IF(RES_hhdet_in_tes!C20=0,"",RES_hhdet_in_tes!C20/RES_hhdet_in_fec!C20)</f>
        <v/>
      </c>
      <c r="D20" s="111" t="str">
        <f>IF(RES_hhdet_in_tes!D20=0,"",RES_hhdet_in_tes!D20/RES_hhdet_in_fec!D20)</f>
        <v/>
      </c>
      <c r="E20" s="111" t="str">
        <f>IF(RES_hhdet_in_tes!E20=0,"",RES_hhdet_in_tes!E20/RES_hhdet_in_fec!E20)</f>
        <v/>
      </c>
      <c r="F20" s="111" t="str">
        <f>IF(RES_hhdet_in_tes!F20=0,"",RES_hhdet_in_tes!F20/RES_hhdet_in_fec!F20)</f>
        <v/>
      </c>
      <c r="G20" s="111" t="str">
        <f>IF(RES_hhdet_in_tes!G20=0,"",RES_hhdet_in_tes!G20/RES_hhdet_in_fec!G20)</f>
        <v/>
      </c>
      <c r="H20" s="111" t="str">
        <f>IF(RES_hhdet_in_tes!H20=0,"",RES_hhdet_in_tes!H20/RES_hhdet_in_fec!H20)</f>
        <v/>
      </c>
      <c r="I20" s="111" t="str">
        <f>IF(RES_hhdet_in_tes!I20=0,"",RES_hhdet_in_tes!I20/RES_hhdet_in_fec!I20)</f>
        <v/>
      </c>
      <c r="J20" s="111" t="str">
        <f>IF(RES_hhdet_in_tes!J20=0,"",RES_hhdet_in_tes!J20/RES_hhdet_in_fec!J20)</f>
        <v/>
      </c>
      <c r="K20" s="111" t="str">
        <f>IF(RES_hhdet_in_tes!K20=0,"",RES_hhdet_in_tes!K20/RES_hhdet_in_fec!K20)</f>
        <v/>
      </c>
      <c r="L20" s="111" t="str">
        <f>IF(RES_hhdet_in_tes!L20=0,"",RES_hhdet_in_tes!L20/RES_hhdet_in_fec!L20)</f>
        <v/>
      </c>
      <c r="M20" s="111" t="str">
        <f>IF(RES_hhdet_in_tes!M20=0,"",RES_hhdet_in_tes!M20/RES_hhdet_in_fec!M20)</f>
        <v/>
      </c>
      <c r="N20" s="111" t="str">
        <f>IF(RES_hhdet_in_tes!N20=0,"",RES_hhdet_in_tes!N20/RES_hhdet_in_fec!N20)</f>
        <v/>
      </c>
      <c r="O20" s="111" t="str">
        <f>IF(RES_hhdet_in_tes!O20=0,"",RES_hhdet_in_tes!O20/RES_hhdet_in_fec!O20)</f>
        <v/>
      </c>
      <c r="P20" s="111" t="str">
        <f>IF(RES_hhdet_in_tes!P20=0,"",RES_hhdet_in_tes!P20/RES_hhdet_in_fec!P20)</f>
        <v/>
      </c>
      <c r="Q20" s="111" t="str">
        <f>IF(RES_hhdet_in_tes!Q20=0,"",RES_hhdet_in_tes!Q20/RES_hhdet_in_fec!Q20)</f>
        <v/>
      </c>
      <c r="R20" s="111" t="str">
        <f>IF(RES_hhdet_in_tes!R20=0,"",RES_hhdet_in_tes!R20/RES_hhdet_in_fec!R20)</f>
        <v/>
      </c>
      <c r="S20" s="111" t="str">
        <f>IF(RES_hhdet_in_tes!S20=0,"",RES_hhdet_in_tes!S20/RES_hhdet_in_fec!S20)</f>
        <v/>
      </c>
      <c r="T20" s="111" t="str">
        <f>IF(RES_hhdet_in_tes!T20=0,"",RES_hhdet_in_tes!T20/RES_hhdet_in_fec!T20)</f>
        <v/>
      </c>
      <c r="U20" s="111" t="str">
        <f>IF(RES_hhdet_in_tes!U20=0,"",RES_hhdet_in_tes!U20/RES_hhdet_in_fec!U20)</f>
        <v/>
      </c>
      <c r="V20" s="111" t="str">
        <f>IF(RES_hhdet_in_tes!V20=0,"",RES_hhdet_in_tes!V20/RES_hhdet_in_fec!V20)</f>
        <v/>
      </c>
      <c r="W20" s="111" t="str">
        <f>IF(RES_hhdet_in_tes!W20=0,"",RES_hhdet_in_tes!W20/RES_hhdet_in_fec!W20)</f>
        <v/>
      </c>
      <c r="X20" s="111" t="str">
        <f>IF(RES_hhdet_in_tes!X20=0,"",RES_hhdet_in_tes!X20/RES_hhdet_in_fec!X20)</f>
        <v/>
      </c>
      <c r="Y20" s="111" t="str">
        <f>IF(RES_hhdet_in_tes!Y20=0,"",RES_hhdet_in_tes!Y20/RES_hhdet_in_fec!Y20)</f>
        <v/>
      </c>
      <c r="DA20" s="63" t="s">
        <v>3605</v>
      </c>
    </row>
    <row r="21" spans="1:105" ht="12" customHeight="1" x14ac:dyDescent="0.25">
      <c r="A21" s="97" t="s">
        <v>50</v>
      </c>
      <c r="B21" s="111"/>
      <c r="C21" s="111" t="str">
        <f>IF(RES_hhdet_in_tes!C21=0,"",RES_hhdet_in_tes!C21/RES_hhdet_in_fec!C21)</f>
        <v/>
      </c>
      <c r="D21" s="111" t="str">
        <f>IF(RES_hhdet_in_tes!D21=0,"",RES_hhdet_in_tes!D21/RES_hhdet_in_fec!D21)</f>
        <v/>
      </c>
      <c r="E21" s="111" t="str">
        <f>IF(RES_hhdet_in_tes!E21=0,"",RES_hhdet_in_tes!E21/RES_hhdet_in_fec!E21)</f>
        <v/>
      </c>
      <c r="F21" s="111" t="str">
        <f>IF(RES_hhdet_in_tes!F21=0,"",RES_hhdet_in_tes!F21/RES_hhdet_in_fec!F21)</f>
        <v/>
      </c>
      <c r="G21" s="111" t="str">
        <f>IF(RES_hhdet_in_tes!G21=0,"",RES_hhdet_in_tes!G21/RES_hhdet_in_fec!G21)</f>
        <v/>
      </c>
      <c r="H21" s="111" t="str">
        <f>IF(RES_hhdet_in_tes!H21=0,"",RES_hhdet_in_tes!H21/RES_hhdet_in_fec!H21)</f>
        <v/>
      </c>
      <c r="I21" s="111" t="str">
        <f>IF(RES_hhdet_in_tes!I21=0,"",RES_hhdet_in_tes!I21/RES_hhdet_in_fec!I21)</f>
        <v/>
      </c>
      <c r="J21" s="111" t="str">
        <f>IF(RES_hhdet_in_tes!J21=0,"",RES_hhdet_in_tes!J21/RES_hhdet_in_fec!J21)</f>
        <v/>
      </c>
      <c r="K21" s="111" t="str">
        <f>IF(RES_hhdet_in_tes!K21=0,"",RES_hhdet_in_tes!K21/RES_hhdet_in_fec!K21)</f>
        <v/>
      </c>
      <c r="L21" s="111" t="str">
        <f>IF(RES_hhdet_in_tes!L21=0,"",RES_hhdet_in_tes!L21/RES_hhdet_in_fec!L21)</f>
        <v/>
      </c>
      <c r="M21" s="111" t="str">
        <f>IF(RES_hhdet_in_tes!M21=0,"",RES_hhdet_in_tes!M21/RES_hhdet_in_fec!M21)</f>
        <v/>
      </c>
      <c r="N21" s="111" t="str">
        <f>IF(RES_hhdet_in_tes!N21=0,"",RES_hhdet_in_tes!N21/RES_hhdet_in_fec!N21)</f>
        <v/>
      </c>
      <c r="O21" s="111" t="str">
        <f>IF(RES_hhdet_in_tes!O21=0,"",RES_hhdet_in_tes!O21/RES_hhdet_in_fec!O21)</f>
        <v/>
      </c>
      <c r="P21" s="111" t="str">
        <f>IF(RES_hhdet_in_tes!P21=0,"",RES_hhdet_in_tes!P21/RES_hhdet_in_fec!P21)</f>
        <v/>
      </c>
      <c r="Q21" s="111" t="str">
        <f>IF(RES_hhdet_in_tes!Q21=0,"",RES_hhdet_in_tes!Q21/RES_hhdet_in_fec!Q21)</f>
        <v/>
      </c>
      <c r="R21" s="111" t="str">
        <f>IF(RES_hhdet_in_tes!R21=0,"",RES_hhdet_in_tes!R21/RES_hhdet_in_fec!R21)</f>
        <v/>
      </c>
      <c r="S21" s="111" t="str">
        <f>IF(RES_hhdet_in_tes!S21=0,"",RES_hhdet_in_tes!S21/RES_hhdet_in_fec!S21)</f>
        <v/>
      </c>
      <c r="T21" s="111" t="str">
        <f>IF(RES_hhdet_in_tes!T21=0,"",RES_hhdet_in_tes!T21/RES_hhdet_in_fec!T21)</f>
        <v/>
      </c>
      <c r="U21" s="111" t="str">
        <f>IF(RES_hhdet_in_tes!U21=0,"",RES_hhdet_in_tes!U21/RES_hhdet_in_fec!U21)</f>
        <v/>
      </c>
      <c r="V21" s="111" t="str">
        <f>IF(RES_hhdet_in_tes!V21=0,"",RES_hhdet_in_tes!V21/RES_hhdet_in_fec!V21)</f>
        <v/>
      </c>
      <c r="W21" s="111" t="str">
        <f>IF(RES_hhdet_in_tes!W21=0,"",RES_hhdet_in_tes!W21/RES_hhdet_in_fec!W21)</f>
        <v/>
      </c>
      <c r="X21" s="111" t="str">
        <f>IF(RES_hhdet_in_tes!X21=0,"",RES_hhdet_in_tes!X21/RES_hhdet_in_fec!X21)</f>
        <v/>
      </c>
      <c r="Y21" s="111" t="str">
        <f>IF(RES_hhdet_in_tes!Y21=0,"",RES_hhdet_in_tes!Y21/RES_hhdet_in_fec!Y21)</f>
        <v/>
      </c>
      <c r="DA21" s="63" t="s">
        <v>3606</v>
      </c>
    </row>
    <row r="22" spans="1:105" ht="12" customHeight="1" x14ac:dyDescent="0.25">
      <c r="A22" s="109" t="s">
        <v>120</v>
      </c>
      <c r="B22" s="45"/>
      <c r="C22" s="45" t="str">
        <f>IF(RES_hhdet_in_tes!C22=0,"",RES_hhdet_in_tes!C22/RES_hhdet_in_fec!C22)</f>
        <v/>
      </c>
      <c r="D22" s="45" t="str">
        <f>IF(RES_hhdet_in_tes!D22=0,"",RES_hhdet_in_tes!D22/RES_hhdet_in_fec!D22)</f>
        <v/>
      </c>
      <c r="E22" s="45" t="str">
        <f>IF(RES_hhdet_in_tes!E22=0,"",RES_hhdet_in_tes!E22/RES_hhdet_in_fec!E22)</f>
        <v/>
      </c>
      <c r="F22" s="45" t="str">
        <f>IF(RES_hhdet_in_tes!F22=0,"",RES_hhdet_in_tes!F22/RES_hhdet_in_fec!F22)</f>
        <v/>
      </c>
      <c r="G22" s="45" t="str">
        <f>IF(RES_hhdet_in_tes!G22=0,"",RES_hhdet_in_tes!G22/RES_hhdet_in_fec!G22)</f>
        <v/>
      </c>
      <c r="H22" s="45" t="str">
        <f>IF(RES_hhdet_in_tes!H22=0,"",RES_hhdet_in_tes!H22/RES_hhdet_in_fec!H22)</f>
        <v/>
      </c>
      <c r="I22" s="45" t="str">
        <f>IF(RES_hhdet_in_tes!I22=0,"",RES_hhdet_in_tes!I22/RES_hhdet_in_fec!I22)</f>
        <v/>
      </c>
      <c r="J22" s="45" t="str">
        <f>IF(RES_hhdet_in_tes!J22=0,"",RES_hhdet_in_tes!J22/RES_hhdet_in_fec!J22)</f>
        <v/>
      </c>
      <c r="K22" s="45" t="str">
        <f>IF(RES_hhdet_in_tes!K22=0,"",RES_hhdet_in_tes!K22/RES_hhdet_in_fec!K22)</f>
        <v/>
      </c>
      <c r="L22" s="45" t="str">
        <f>IF(RES_hhdet_in_tes!L22=0,"",RES_hhdet_in_tes!L22/RES_hhdet_in_fec!L22)</f>
        <v/>
      </c>
      <c r="M22" s="45" t="str">
        <f>IF(RES_hhdet_in_tes!M22=0,"",RES_hhdet_in_tes!M22/RES_hhdet_in_fec!M22)</f>
        <v/>
      </c>
      <c r="N22" s="45" t="str">
        <f>IF(RES_hhdet_in_tes!N22=0,"",RES_hhdet_in_tes!N22/RES_hhdet_in_fec!N22)</f>
        <v/>
      </c>
      <c r="O22" s="45" t="str">
        <f>IF(RES_hhdet_in_tes!O22=0,"",RES_hhdet_in_tes!O22/RES_hhdet_in_fec!O22)</f>
        <v/>
      </c>
      <c r="P22" s="45" t="str">
        <f>IF(RES_hhdet_in_tes!P22=0,"",RES_hhdet_in_tes!P22/RES_hhdet_in_fec!P22)</f>
        <v/>
      </c>
      <c r="Q22" s="45" t="str">
        <f>IF(RES_hhdet_in_tes!Q22=0,"",RES_hhdet_in_tes!Q22/RES_hhdet_in_fec!Q22)</f>
        <v/>
      </c>
      <c r="R22" s="45" t="str">
        <f>IF(RES_hhdet_in_tes!R22=0,"",RES_hhdet_in_tes!R22/RES_hhdet_in_fec!R22)</f>
        <v/>
      </c>
      <c r="S22" s="45" t="str">
        <f>IF(RES_hhdet_in_tes!S22=0,"",RES_hhdet_in_tes!S22/RES_hhdet_in_fec!S22)</f>
        <v/>
      </c>
      <c r="T22" s="45" t="str">
        <f>IF(RES_hhdet_in_tes!T22=0,"",RES_hhdet_in_tes!T22/RES_hhdet_in_fec!T22)</f>
        <v/>
      </c>
      <c r="U22" s="45" t="str">
        <f>IF(RES_hhdet_in_tes!U22=0,"",RES_hhdet_in_tes!U22/RES_hhdet_in_fec!U22)</f>
        <v/>
      </c>
      <c r="V22" s="45" t="str">
        <f>IF(RES_hhdet_in_tes!V22=0,"",RES_hhdet_in_tes!V22/RES_hhdet_in_fec!V22)</f>
        <v/>
      </c>
      <c r="W22" s="45" t="str">
        <f>IF(RES_hhdet_in_tes!W22=0,"",RES_hhdet_in_tes!W22/RES_hhdet_in_fec!W22)</f>
        <v/>
      </c>
      <c r="X22" s="45" t="str">
        <f>IF(RES_hhdet_in_tes!X22=0,"",RES_hhdet_in_tes!X22/RES_hhdet_in_fec!X22)</f>
        <v/>
      </c>
      <c r="Y22" s="45" t="str">
        <f>IF(RES_hhdet_in_tes!Y22=0,"",RES_hhdet_in_tes!Y22/RES_hhdet_in_fec!Y22)</f>
        <v/>
      </c>
      <c r="DA22" s="60" t="s">
        <v>3607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/>
      <c r="C24" s="119">
        <f>IF(RES_hhdet_in_tes!C24=0,"",RES_hhdet_in_tes!C24/RES_hhdet_in_fec!C24)</f>
        <v>0.50119039525845144</v>
      </c>
      <c r="D24" s="119">
        <f>IF(RES_hhdet_in_tes!D24=0,"",RES_hhdet_in_tes!D24/RES_hhdet_in_fec!D24)</f>
        <v>0.56445581755811491</v>
      </c>
      <c r="E24" s="119">
        <f>IF(RES_hhdet_in_tes!E24=0,"",RES_hhdet_in_tes!E24/RES_hhdet_in_fec!E24)</f>
        <v>0.70251771076041813</v>
      </c>
      <c r="F24" s="119">
        <f>IF(RES_hhdet_in_tes!F24=0,"",RES_hhdet_in_tes!F24/RES_hhdet_in_fec!F24)</f>
        <v>0.72682822078632214</v>
      </c>
      <c r="G24" s="119">
        <f>IF(RES_hhdet_in_tes!G24=0,"",RES_hhdet_in_tes!G24/RES_hhdet_in_fec!G24)</f>
        <v>0.76762696915829332</v>
      </c>
      <c r="H24" s="119" t="str">
        <f>IF(RES_hhdet_in_tes!H24=0,"",RES_hhdet_in_tes!H24/RES_hhdet_in_fec!H24)</f>
        <v/>
      </c>
      <c r="I24" s="119" t="str">
        <f>IF(RES_hhdet_in_tes!I24=0,"",RES_hhdet_in_tes!I24/RES_hhdet_in_fec!I24)</f>
        <v/>
      </c>
      <c r="J24" s="119">
        <f>IF(RES_hhdet_in_tes!J24=0,"",RES_hhdet_in_tes!J24/RES_hhdet_in_fec!J24)</f>
        <v>0.85687746952349542</v>
      </c>
      <c r="K24" s="119">
        <f>IF(RES_hhdet_in_tes!K24=0,"",RES_hhdet_in_tes!K24/RES_hhdet_in_fec!K24)</f>
        <v>0.79080868541616478</v>
      </c>
      <c r="L24" s="119">
        <f>IF(RES_hhdet_in_tes!L24=0,"",RES_hhdet_in_tes!L24/RES_hhdet_in_fec!L24)</f>
        <v>0.90727166528670489</v>
      </c>
      <c r="M24" s="119">
        <f>IF(RES_hhdet_in_tes!M24=0,"",RES_hhdet_in_tes!M24/RES_hhdet_in_fec!M24)</f>
        <v>0.82570204392374358</v>
      </c>
      <c r="N24" s="119">
        <f>IF(RES_hhdet_in_tes!N24=0,"",RES_hhdet_in_tes!N24/RES_hhdet_in_fec!N24)</f>
        <v>0.90634880944841922</v>
      </c>
      <c r="O24" s="119">
        <f>IF(RES_hhdet_in_tes!O24=0,"",RES_hhdet_in_tes!O24/RES_hhdet_in_fec!O24)</f>
        <v>0.89118093133817244</v>
      </c>
      <c r="P24" s="119">
        <f>IF(RES_hhdet_in_tes!P24=0,"",RES_hhdet_in_tes!P24/RES_hhdet_in_fec!P24)</f>
        <v>0.86155841559450597</v>
      </c>
      <c r="Q24" s="119">
        <f>IF(RES_hhdet_in_tes!Q24=0,"",RES_hhdet_in_tes!Q24/RES_hhdet_in_fec!Q24)</f>
        <v>0.84871652676867682</v>
      </c>
      <c r="R24" s="119">
        <f>IF(RES_hhdet_in_tes!R24=0,"",RES_hhdet_in_tes!R24/RES_hhdet_in_fec!R24)</f>
        <v>0.90523971936511893</v>
      </c>
      <c r="S24" s="119" t="str">
        <f>IF(RES_hhdet_in_tes!S24=0,"",RES_hhdet_in_tes!S24/RES_hhdet_in_fec!S24)</f>
        <v/>
      </c>
      <c r="T24" s="119" t="str">
        <f>IF(RES_hhdet_in_tes!T24=0,"",RES_hhdet_in_tes!T24/RES_hhdet_in_fec!T24)</f>
        <v/>
      </c>
      <c r="U24" s="119" t="str">
        <f>IF(RES_hhdet_in_tes!U24=0,"",RES_hhdet_in_tes!U24/RES_hhdet_in_fec!U24)</f>
        <v/>
      </c>
      <c r="V24" s="119">
        <f>IF(RES_hhdet_in_tes!V24=0,"",RES_hhdet_in_tes!V24/RES_hhdet_in_fec!V24)</f>
        <v>0.89317817997265281</v>
      </c>
      <c r="W24" s="119">
        <f>IF(RES_hhdet_in_tes!W24=0,"",RES_hhdet_in_tes!W24/RES_hhdet_in_fec!W24)</f>
        <v>0.9093530070673429</v>
      </c>
      <c r="X24" s="119">
        <f>IF(RES_hhdet_in_tes!X24=0,"",RES_hhdet_in_tes!X24/RES_hhdet_in_fec!X24)</f>
        <v>0.89827797163957435</v>
      </c>
      <c r="Y24" s="119">
        <f>IF(RES_hhdet_in_tes!Y24=0,"",RES_hhdet_in_tes!Y24/RES_hhdet_in_fec!Y24)</f>
        <v>1.0277574970463648</v>
      </c>
      <c r="DA24" s="129" t="s">
        <v>3608</v>
      </c>
    </row>
    <row r="25" spans="1:105" ht="12.95" customHeight="1" x14ac:dyDescent="0.25">
      <c r="A25" s="121" t="s">
        <v>57</v>
      </c>
      <c r="B25" s="124"/>
      <c r="C25" s="124">
        <f>IF(RES_hhdet_in_tes!C25=0,"",RES_hhdet_in_tes!C25/RES_hhdet_in_fec!C25)</f>
        <v>0.39654601706797998</v>
      </c>
      <c r="D25" s="124">
        <f>IF(RES_hhdet_in_tes!D25=0,"",RES_hhdet_in_tes!D25/RES_hhdet_in_fec!D25)</f>
        <v>0.40072124886932092</v>
      </c>
      <c r="E25" s="124">
        <f>IF(RES_hhdet_in_tes!E25=0,"",RES_hhdet_in_tes!E25/RES_hhdet_in_fec!E25)</f>
        <v>0.40476579436333665</v>
      </c>
      <c r="F25" s="124">
        <f>IF(RES_hhdet_in_tes!F25=0,"",RES_hhdet_in_tes!F25/RES_hhdet_in_fec!F25)</f>
        <v>0.40915603092324609</v>
      </c>
      <c r="G25" s="124">
        <f>IF(RES_hhdet_in_tes!G25=0,"",RES_hhdet_in_tes!G25/RES_hhdet_in_fec!G25)</f>
        <v>0.41346533324096019</v>
      </c>
      <c r="H25" s="124" t="str">
        <f>IF(RES_hhdet_in_tes!H25=0,"",RES_hhdet_in_tes!H25/RES_hhdet_in_fec!H25)</f>
        <v/>
      </c>
      <c r="I25" s="124" t="str">
        <f>IF(RES_hhdet_in_tes!I25=0,"",RES_hhdet_in_tes!I25/RES_hhdet_in_fec!I25)</f>
        <v/>
      </c>
      <c r="J25" s="124">
        <f>IF(RES_hhdet_in_tes!J25=0,"",RES_hhdet_in_tes!J25/RES_hhdet_in_fec!J25)</f>
        <v>0.42714820558287103</v>
      </c>
      <c r="K25" s="124">
        <f>IF(RES_hhdet_in_tes!K25=0,"",RES_hhdet_in_tes!K25/RES_hhdet_in_fec!K25)</f>
        <v>0.43297322219394918</v>
      </c>
      <c r="L25" s="124">
        <f>IF(RES_hhdet_in_tes!L25=0,"",RES_hhdet_in_tes!L25/RES_hhdet_in_fec!L25)</f>
        <v>0.43922051373213106</v>
      </c>
      <c r="M25" s="124">
        <f>IF(RES_hhdet_in_tes!M25=0,"",RES_hhdet_in_tes!M25/RES_hhdet_in_fec!M25)</f>
        <v>0.45098161965400346</v>
      </c>
      <c r="N25" s="124">
        <f>IF(RES_hhdet_in_tes!N25=0,"",RES_hhdet_in_tes!N25/RES_hhdet_in_fec!N25)</f>
        <v>0.46838253536997215</v>
      </c>
      <c r="O25" s="124">
        <f>IF(RES_hhdet_in_tes!O25=0,"",RES_hhdet_in_tes!O25/RES_hhdet_in_fec!O25)</f>
        <v>0.49378570215998491</v>
      </c>
      <c r="P25" s="124">
        <f>IF(RES_hhdet_in_tes!P25=0,"",RES_hhdet_in_tes!P25/RES_hhdet_in_fec!P25)</f>
        <v>0.52329562150177489</v>
      </c>
      <c r="Q25" s="124">
        <f>IF(RES_hhdet_in_tes!Q25=0,"",RES_hhdet_in_tes!Q25/RES_hhdet_in_fec!Q25)</f>
        <v>0.54609606717932613</v>
      </c>
      <c r="R25" s="124">
        <f>IF(RES_hhdet_in_tes!R25=0,"",RES_hhdet_in_tes!R25/RES_hhdet_in_fec!R25)</f>
        <v>0.55480638032452478</v>
      </c>
      <c r="S25" s="124" t="str">
        <f>IF(RES_hhdet_in_tes!S25=0,"",RES_hhdet_in_tes!S25/RES_hhdet_in_fec!S25)</f>
        <v/>
      </c>
      <c r="T25" s="124" t="str">
        <f>IF(RES_hhdet_in_tes!T25=0,"",RES_hhdet_in_tes!T25/RES_hhdet_in_fec!T25)</f>
        <v/>
      </c>
      <c r="U25" s="124" t="str">
        <f>IF(RES_hhdet_in_tes!U25=0,"",RES_hhdet_in_tes!U25/RES_hhdet_in_fec!U25)</f>
        <v/>
      </c>
      <c r="V25" s="124">
        <f>IF(RES_hhdet_in_tes!V25=0,"",RES_hhdet_in_tes!V25/RES_hhdet_in_fec!V25)</f>
        <v>0.56189779608410984</v>
      </c>
      <c r="W25" s="124">
        <f>IF(RES_hhdet_in_tes!W25=0,"",RES_hhdet_in_tes!W25/RES_hhdet_in_fec!W25)</f>
        <v>0.56407756081816984</v>
      </c>
      <c r="X25" s="124">
        <f>IF(RES_hhdet_in_tes!X25=0,"",RES_hhdet_in_tes!X25/RES_hhdet_in_fec!X25)</f>
        <v>0.56570605509084115</v>
      </c>
      <c r="Y25" s="124">
        <f>IF(RES_hhdet_in_tes!Y25=0,"",RES_hhdet_in_tes!Y25/RES_hhdet_in_fec!Y25)</f>
        <v>0.56711420950870295</v>
      </c>
      <c r="DA25" s="130" t="s">
        <v>3609</v>
      </c>
    </row>
    <row r="26" spans="1:105" ht="12" customHeight="1" x14ac:dyDescent="0.25">
      <c r="A26" s="97" t="s">
        <v>74</v>
      </c>
      <c r="B26" s="111"/>
      <c r="C26" s="111">
        <f>IF(RES_hhdet_in_tes!C26=0,"",RES_hhdet_in_tes!C26/RES_hhdet_in_fec!C26)</f>
        <v>0.3940754948312491</v>
      </c>
      <c r="D26" s="111">
        <f>IF(RES_hhdet_in_tes!D26=0,"",RES_hhdet_in_tes!D26/RES_hhdet_in_fec!D26)</f>
        <v>0.39804988215681902</v>
      </c>
      <c r="E26" s="111">
        <f>IF(RES_hhdet_in_tes!E26=0,"",RES_hhdet_in_tes!E26/RES_hhdet_in_fec!E26)</f>
        <v>0.40223584741634971</v>
      </c>
      <c r="F26" s="111">
        <f>IF(RES_hhdet_in_tes!F26=0,"",RES_hhdet_in_tes!F26/RES_hhdet_in_fec!F26)</f>
        <v>0.40639894260957787</v>
      </c>
      <c r="G26" s="111">
        <f>IF(RES_hhdet_in_tes!G26=0,"",RES_hhdet_in_tes!G26/RES_hhdet_in_fec!G26)</f>
        <v>0.41074822953183804</v>
      </c>
      <c r="H26" s="111" t="str">
        <f>IF(RES_hhdet_in_tes!H26=0,"",RES_hhdet_in_tes!H26/RES_hhdet_in_fec!H26)</f>
        <v/>
      </c>
      <c r="I26" s="111" t="str">
        <f>IF(RES_hhdet_in_tes!I26=0,"",RES_hhdet_in_tes!I26/RES_hhdet_in_fec!I26)</f>
        <v/>
      </c>
      <c r="J26" s="111">
        <f>IF(RES_hhdet_in_tes!J26=0,"",RES_hhdet_in_tes!J26/RES_hhdet_in_fec!J26)</f>
        <v>0.42509484938663722</v>
      </c>
      <c r="K26" s="111">
        <f>IF(RES_hhdet_in_tes!K26=0,"",RES_hhdet_in_tes!K26/RES_hhdet_in_fec!K26)</f>
        <v>0.43080398526093755</v>
      </c>
      <c r="L26" s="111">
        <f>IF(RES_hhdet_in_tes!L26=0,"",RES_hhdet_in_tes!L26/RES_hhdet_in_fec!L26)</f>
        <v>0.43713515776937961</v>
      </c>
      <c r="M26" s="111">
        <f>IF(RES_hhdet_in_tes!M26=0,"",RES_hhdet_in_tes!M26/RES_hhdet_in_fec!M26)</f>
        <v>0.4485906708816545</v>
      </c>
      <c r="N26" s="111">
        <f>IF(RES_hhdet_in_tes!N26=0,"",RES_hhdet_in_tes!N26/RES_hhdet_in_fec!N26)</f>
        <v>0.46651795041538219</v>
      </c>
      <c r="O26" s="111">
        <f>IF(RES_hhdet_in_tes!O26=0,"",RES_hhdet_in_tes!O26/RES_hhdet_in_fec!O26)</f>
        <v>0.49160281789352189</v>
      </c>
      <c r="P26" s="111">
        <f>IF(RES_hhdet_in_tes!P26=0,"",RES_hhdet_in_tes!P26/RES_hhdet_in_fec!P26)</f>
        <v>0.52051197718891384</v>
      </c>
      <c r="Q26" s="111">
        <f>IF(RES_hhdet_in_tes!Q26=0,"",RES_hhdet_in_tes!Q26/RES_hhdet_in_fec!Q26)</f>
        <v>0.54359628363479162</v>
      </c>
      <c r="R26" s="111">
        <f>IF(RES_hhdet_in_tes!R26=0,"",RES_hhdet_in_tes!R26/RES_hhdet_in_fec!R26)</f>
        <v>0.55233007730387695</v>
      </c>
      <c r="S26" s="111" t="str">
        <f>IF(RES_hhdet_in_tes!S26=0,"",RES_hhdet_in_tes!S26/RES_hhdet_in_fec!S26)</f>
        <v/>
      </c>
      <c r="T26" s="111" t="str">
        <f>IF(RES_hhdet_in_tes!T26=0,"",RES_hhdet_in_tes!T26/RES_hhdet_in_fec!T26)</f>
        <v/>
      </c>
      <c r="U26" s="111" t="str">
        <f>IF(RES_hhdet_in_tes!U26=0,"",RES_hhdet_in_tes!U26/RES_hhdet_in_fec!U26)</f>
        <v/>
      </c>
      <c r="V26" s="111">
        <f>IF(RES_hhdet_in_tes!V26=0,"",RES_hhdet_in_tes!V26/RES_hhdet_in_fec!V26)</f>
        <v>0.5594638100963647</v>
      </c>
      <c r="W26" s="111">
        <f>IF(RES_hhdet_in_tes!W26=0,"",RES_hhdet_in_tes!W26/RES_hhdet_in_fec!W26)</f>
        <v>0.56164864561632666</v>
      </c>
      <c r="X26" s="111">
        <f>IF(RES_hhdet_in_tes!X26=0,"",RES_hhdet_in_tes!X26/RES_hhdet_in_fec!X26)</f>
        <v>0.56327919753857336</v>
      </c>
      <c r="Y26" s="111">
        <f>IF(RES_hhdet_in_tes!Y26=0,"",RES_hhdet_in_tes!Y26/RES_hhdet_in_fec!Y26)</f>
        <v>0.56468675002372648</v>
      </c>
      <c r="DA26" s="63" t="s">
        <v>3610</v>
      </c>
    </row>
    <row r="27" spans="1:105" ht="12" customHeight="1" x14ac:dyDescent="0.25">
      <c r="A27" s="97" t="s">
        <v>53</v>
      </c>
      <c r="B27" s="111"/>
      <c r="C27" s="111">
        <f>IF(RES_hhdet_in_tes!C27=0,"",RES_hhdet_in_tes!C27/RES_hhdet_in_fec!C27)</f>
        <v>1</v>
      </c>
      <c r="D27" s="111">
        <f>IF(RES_hhdet_in_tes!D27=0,"",RES_hhdet_in_tes!D27/RES_hhdet_in_fec!D27)</f>
        <v>1</v>
      </c>
      <c r="E27" s="111">
        <f>IF(RES_hhdet_in_tes!E27=0,"",RES_hhdet_in_tes!E27/RES_hhdet_in_fec!E27)</f>
        <v>1</v>
      </c>
      <c r="F27" s="111">
        <f>IF(RES_hhdet_in_tes!F27=0,"",RES_hhdet_in_tes!F27/RES_hhdet_in_fec!F27)</f>
        <v>1</v>
      </c>
      <c r="G27" s="111">
        <f>IF(RES_hhdet_in_tes!G27=0,"",RES_hhdet_in_tes!G27/RES_hhdet_in_fec!G27)</f>
        <v>1</v>
      </c>
      <c r="H27" s="111" t="str">
        <f>IF(RES_hhdet_in_tes!H27=0,"",RES_hhdet_in_tes!H27/RES_hhdet_in_fec!H27)</f>
        <v/>
      </c>
      <c r="I27" s="111" t="str">
        <f>IF(RES_hhdet_in_tes!I27=0,"",RES_hhdet_in_tes!I27/RES_hhdet_in_fec!I27)</f>
        <v/>
      </c>
      <c r="J27" s="111">
        <f>IF(RES_hhdet_in_tes!J27=0,"",RES_hhdet_in_tes!J27/RES_hhdet_in_fec!J27)</f>
        <v>1</v>
      </c>
      <c r="K27" s="111">
        <f>IF(RES_hhdet_in_tes!K27=0,"",RES_hhdet_in_tes!K27/RES_hhdet_in_fec!K27)</f>
        <v>1</v>
      </c>
      <c r="L27" s="111">
        <f>IF(RES_hhdet_in_tes!L27=0,"",RES_hhdet_in_tes!L27/RES_hhdet_in_fec!L27)</f>
        <v>1</v>
      </c>
      <c r="M27" s="111">
        <f>IF(RES_hhdet_in_tes!M27=0,"",RES_hhdet_in_tes!M27/RES_hhdet_in_fec!M27)</f>
        <v>1</v>
      </c>
      <c r="N27" s="111">
        <f>IF(RES_hhdet_in_tes!N27=0,"",RES_hhdet_in_tes!N27/RES_hhdet_in_fec!N27)</f>
        <v>1</v>
      </c>
      <c r="O27" s="111">
        <f>IF(RES_hhdet_in_tes!O27=0,"",RES_hhdet_in_tes!O27/RES_hhdet_in_fec!O27)</f>
        <v>1</v>
      </c>
      <c r="P27" s="111">
        <f>IF(RES_hhdet_in_tes!P27=0,"",RES_hhdet_in_tes!P27/RES_hhdet_in_fec!P27)</f>
        <v>1</v>
      </c>
      <c r="Q27" s="111">
        <f>IF(RES_hhdet_in_tes!Q27=0,"",RES_hhdet_in_tes!Q27/RES_hhdet_in_fec!Q27)</f>
        <v>1</v>
      </c>
      <c r="R27" s="111">
        <f>IF(RES_hhdet_in_tes!R27=0,"",RES_hhdet_in_tes!R27/RES_hhdet_in_fec!R27)</f>
        <v>1</v>
      </c>
      <c r="S27" s="111" t="str">
        <f>IF(RES_hhdet_in_tes!S27=0,"",RES_hhdet_in_tes!S27/RES_hhdet_in_fec!S27)</f>
        <v/>
      </c>
      <c r="T27" s="111" t="str">
        <f>IF(RES_hhdet_in_tes!T27=0,"",RES_hhdet_in_tes!T27/RES_hhdet_in_fec!T27)</f>
        <v/>
      </c>
      <c r="U27" s="111" t="str">
        <f>IF(RES_hhdet_in_tes!U27=0,"",RES_hhdet_in_tes!U27/RES_hhdet_in_fec!U27)</f>
        <v/>
      </c>
      <c r="V27" s="111">
        <f>IF(RES_hhdet_in_tes!V27=0,"",RES_hhdet_in_tes!V27/RES_hhdet_in_fec!V27)</f>
        <v>1</v>
      </c>
      <c r="W27" s="111">
        <f>IF(RES_hhdet_in_tes!W27=0,"",RES_hhdet_in_tes!W27/RES_hhdet_in_fec!W27)</f>
        <v>1</v>
      </c>
      <c r="X27" s="111">
        <f>IF(RES_hhdet_in_tes!X27=0,"",RES_hhdet_in_tes!X27/RES_hhdet_in_fec!X27)</f>
        <v>1</v>
      </c>
      <c r="Y27" s="111">
        <f>IF(RES_hhdet_in_tes!Y27=0,"",RES_hhdet_in_tes!Y27/RES_hhdet_in_fec!Y27)</f>
        <v>1</v>
      </c>
      <c r="DA27" s="63" t="s">
        <v>3611</v>
      </c>
    </row>
    <row r="28" spans="1:105" ht="12.95" customHeight="1" x14ac:dyDescent="0.25">
      <c r="A28" s="121" t="s">
        <v>92</v>
      </c>
      <c r="B28" s="124"/>
      <c r="C28" s="124" t="str">
        <f>IF(RES_hhdet_in_tes!C28=0,"",RES_hhdet_in_tes!C28/RES_hhdet_in_fec!C28)</f>
        <v/>
      </c>
      <c r="D28" s="124">
        <f>IF(RES_hhdet_in_tes!D28=0,"",RES_hhdet_in_tes!D28/RES_hhdet_in_fec!D28)</f>
        <v>2.5989354693953093</v>
      </c>
      <c r="E28" s="124">
        <f>IF(RES_hhdet_in_tes!E28=0,"",RES_hhdet_in_tes!E28/RES_hhdet_in_fec!E28)</f>
        <v>2.711586884598788</v>
      </c>
      <c r="F28" s="124">
        <f>IF(RES_hhdet_in_tes!F28=0,"",RES_hhdet_in_tes!F28/RES_hhdet_in_fec!F28)</f>
        <v>2.8251430662780863</v>
      </c>
      <c r="G28" s="124">
        <f>IF(RES_hhdet_in_tes!G28=0,"",RES_hhdet_in_tes!G28/RES_hhdet_in_fec!G28)</f>
        <v>2.9402618822588198</v>
      </c>
      <c r="H28" s="124" t="str">
        <f>IF(RES_hhdet_in_tes!H28=0,"",RES_hhdet_in_tes!H28/RES_hhdet_in_fec!H28)</f>
        <v/>
      </c>
      <c r="I28" s="124" t="str">
        <f>IF(RES_hhdet_in_tes!I28=0,"",RES_hhdet_in_tes!I28/RES_hhdet_in_fec!I28)</f>
        <v/>
      </c>
      <c r="J28" s="124">
        <f>IF(RES_hhdet_in_tes!J28=0,"",RES_hhdet_in_tes!J28/RES_hhdet_in_fec!J28)</f>
        <v>3.2954055560000688</v>
      </c>
      <c r="K28" s="124">
        <f>IF(RES_hhdet_in_tes!K28=0,"",RES_hhdet_in_tes!K28/RES_hhdet_in_fec!K28)</f>
        <v>3.4185007356240811</v>
      </c>
      <c r="L28" s="124">
        <f>IF(RES_hhdet_in_tes!L28=0,"",RES_hhdet_in_tes!L28/RES_hhdet_in_fec!L28)</f>
        <v>3.5443656036413964</v>
      </c>
      <c r="M28" s="124">
        <f>IF(RES_hhdet_in_tes!M28=0,"",RES_hhdet_in_tes!M28/RES_hhdet_in_fec!M28)</f>
        <v>3.6885974649092437</v>
      </c>
      <c r="N28" s="124">
        <f>IF(RES_hhdet_in_tes!N28=0,"",RES_hhdet_in_tes!N28/RES_hhdet_in_fec!N28)</f>
        <v>3.8558264431656877</v>
      </c>
      <c r="O28" s="124">
        <f>IF(RES_hhdet_in_tes!O28=0,"",RES_hhdet_in_tes!O28/RES_hhdet_in_fec!O28)</f>
        <v>4.0457542184535429</v>
      </c>
      <c r="P28" s="124">
        <f>IF(RES_hhdet_in_tes!P28=0,"",RES_hhdet_in_tes!P28/RES_hhdet_in_fec!P28)</f>
        <v>4.2398970190794838</v>
      </c>
      <c r="Q28" s="124">
        <f>IF(RES_hhdet_in_tes!Q28=0,"",RES_hhdet_in_tes!Q28/RES_hhdet_in_fec!Q28)</f>
        <v>4.3888986419240972</v>
      </c>
      <c r="R28" s="124">
        <f>IF(RES_hhdet_in_tes!R28=0,"",RES_hhdet_in_tes!R28/RES_hhdet_in_fec!R28)</f>
        <v>4.4211840332799497</v>
      </c>
      <c r="S28" s="124" t="str">
        <f>IF(RES_hhdet_in_tes!S28=0,"",RES_hhdet_in_tes!S28/RES_hhdet_in_fec!S28)</f>
        <v/>
      </c>
      <c r="T28" s="124" t="str">
        <f>IF(RES_hhdet_in_tes!T28=0,"",RES_hhdet_in_tes!T28/RES_hhdet_in_fec!T28)</f>
        <v/>
      </c>
      <c r="U28" s="124" t="str">
        <f>IF(RES_hhdet_in_tes!U28=0,"",RES_hhdet_in_tes!U28/RES_hhdet_in_fec!U28)</f>
        <v/>
      </c>
      <c r="V28" s="124">
        <f>IF(RES_hhdet_in_tes!V28=0,"",RES_hhdet_in_tes!V28/RES_hhdet_in_fec!V28)</f>
        <v>4.4458411106801083</v>
      </c>
      <c r="W28" s="124">
        <f>IF(RES_hhdet_in_tes!W28=0,"",RES_hhdet_in_tes!W28/RES_hhdet_in_fec!W28)</f>
        <v>4.4873780552086071</v>
      </c>
      <c r="X28" s="124">
        <f>IF(RES_hhdet_in_tes!X28=0,"",RES_hhdet_in_tes!X28/RES_hhdet_in_fec!X28)</f>
        <v>4.5361486801145556</v>
      </c>
      <c r="Y28" s="124">
        <f>IF(RES_hhdet_in_tes!Y28=0,"",RES_hhdet_in_tes!Y28/RES_hhdet_in_fec!Y28)</f>
        <v>4.5911218436650243</v>
      </c>
      <c r="DA28" s="130" t="s">
        <v>3612</v>
      </c>
    </row>
    <row r="29" spans="1:105" ht="12" customHeight="1" x14ac:dyDescent="0.25">
      <c r="A29" s="97" t="s">
        <v>53</v>
      </c>
      <c r="B29" s="111"/>
      <c r="C29" s="111" t="str">
        <f>IF(RES_hhdet_in_tes!C29=0,"",RES_hhdet_in_tes!C29/RES_hhdet_in_fec!C29)</f>
        <v/>
      </c>
      <c r="D29" s="111">
        <f>IF(RES_hhdet_in_tes!D29=0,"",RES_hhdet_in_tes!D29/RES_hhdet_in_fec!D29)</f>
        <v>2.5989354693953093</v>
      </c>
      <c r="E29" s="111">
        <f>IF(RES_hhdet_in_tes!E29=0,"",RES_hhdet_in_tes!E29/RES_hhdet_in_fec!E29)</f>
        <v>2.711586884598788</v>
      </c>
      <c r="F29" s="111">
        <f>IF(RES_hhdet_in_tes!F29=0,"",RES_hhdet_in_tes!F29/RES_hhdet_in_fec!F29)</f>
        <v>2.8251430662780863</v>
      </c>
      <c r="G29" s="111">
        <f>IF(RES_hhdet_in_tes!G29=0,"",RES_hhdet_in_tes!G29/RES_hhdet_in_fec!G29)</f>
        <v>2.9402618822588198</v>
      </c>
      <c r="H29" s="111" t="str">
        <f>IF(RES_hhdet_in_tes!H29=0,"",RES_hhdet_in_tes!H29/RES_hhdet_in_fec!H29)</f>
        <v/>
      </c>
      <c r="I29" s="111" t="str">
        <f>IF(RES_hhdet_in_tes!I29=0,"",RES_hhdet_in_tes!I29/RES_hhdet_in_fec!I29)</f>
        <v/>
      </c>
      <c r="J29" s="111">
        <f>IF(RES_hhdet_in_tes!J29=0,"",RES_hhdet_in_tes!J29/RES_hhdet_in_fec!J29)</f>
        <v>3.2954055560000688</v>
      </c>
      <c r="K29" s="111">
        <f>IF(RES_hhdet_in_tes!K29=0,"",RES_hhdet_in_tes!K29/RES_hhdet_in_fec!K29)</f>
        <v>3.4185007356240811</v>
      </c>
      <c r="L29" s="111">
        <f>IF(RES_hhdet_in_tes!L29=0,"",RES_hhdet_in_tes!L29/RES_hhdet_in_fec!L29)</f>
        <v>3.5443656036413964</v>
      </c>
      <c r="M29" s="111">
        <f>IF(RES_hhdet_in_tes!M29=0,"",RES_hhdet_in_tes!M29/RES_hhdet_in_fec!M29)</f>
        <v>3.6885974649092437</v>
      </c>
      <c r="N29" s="111">
        <f>IF(RES_hhdet_in_tes!N29=0,"",RES_hhdet_in_tes!N29/RES_hhdet_in_fec!N29)</f>
        <v>3.8558264431656877</v>
      </c>
      <c r="O29" s="111">
        <f>IF(RES_hhdet_in_tes!O29=0,"",RES_hhdet_in_tes!O29/RES_hhdet_in_fec!O29)</f>
        <v>4.0457542184535429</v>
      </c>
      <c r="P29" s="111">
        <f>IF(RES_hhdet_in_tes!P29=0,"",RES_hhdet_in_tes!P29/RES_hhdet_in_fec!P29)</f>
        <v>4.2398970190794838</v>
      </c>
      <c r="Q29" s="111">
        <f>IF(RES_hhdet_in_tes!Q29=0,"",RES_hhdet_in_tes!Q29/RES_hhdet_in_fec!Q29)</f>
        <v>4.3888986419240972</v>
      </c>
      <c r="R29" s="111">
        <f>IF(RES_hhdet_in_tes!R29=0,"",RES_hhdet_in_tes!R29/RES_hhdet_in_fec!R29)</f>
        <v>4.4211840332799497</v>
      </c>
      <c r="S29" s="111" t="str">
        <f>IF(RES_hhdet_in_tes!S29=0,"",RES_hhdet_in_tes!S29/RES_hhdet_in_fec!S29)</f>
        <v/>
      </c>
      <c r="T29" s="111" t="str">
        <f>IF(RES_hhdet_in_tes!T29=0,"",RES_hhdet_in_tes!T29/RES_hhdet_in_fec!T29)</f>
        <v/>
      </c>
      <c r="U29" s="111" t="str">
        <f>IF(RES_hhdet_in_tes!U29=0,"",RES_hhdet_in_tes!U29/RES_hhdet_in_fec!U29)</f>
        <v/>
      </c>
      <c r="V29" s="111">
        <f>IF(RES_hhdet_in_tes!V29=0,"",RES_hhdet_in_tes!V29/RES_hhdet_in_fec!V29)</f>
        <v>4.4458411106801083</v>
      </c>
      <c r="W29" s="111">
        <f>IF(RES_hhdet_in_tes!W29=0,"",RES_hhdet_in_tes!W29/RES_hhdet_in_fec!W29)</f>
        <v>4.4873780552086071</v>
      </c>
      <c r="X29" s="111">
        <f>IF(RES_hhdet_in_tes!X29=0,"",RES_hhdet_in_tes!X29/RES_hhdet_in_fec!X29)</f>
        <v>4.5361486801145556</v>
      </c>
      <c r="Y29" s="111">
        <f>IF(RES_hhdet_in_tes!Y29=0,"",RES_hhdet_in_tes!Y29/RES_hhdet_in_fec!Y29)</f>
        <v>4.5911218436650243</v>
      </c>
      <c r="DA29" s="63" t="s">
        <v>3613</v>
      </c>
    </row>
    <row r="30" spans="1:105" ht="12" customHeight="1" x14ac:dyDescent="0.25">
      <c r="A30" s="121" t="s">
        <v>55</v>
      </c>
      <c r="B30" s="124"/>
      <c r="C30" s="124">
        <f>IF(RES_hhdet_in_tes!C30=0,"",RES_hhdet_in_tes!C30/RES_hhdet_in_fec!C30)</f>
        <v>0.82202960499249889</v>
      </c>
      <c r="D30" s="124">
        <f>IF(RES_hhdet_in_tes!D30=0,"",RES_hhdet_in_tes!D30/RES_hhdet_in_fec!D30)</f>
        <v>0.8003898618047729</v>
      </c>
      <c r="E30" s="124">
        <f>IF(RES_hhdet_in_tes!E30=0,"",RES_hhdet_in_tes!E30/RES_hhdet_in_fec!E30)</f>
        <v>0.7696222180961364</v>
      </c>
      <c r="F30" s="124">
        <f>IF(RES_hhdet_in_tes!F30=0,"",RES_hhdet_in_tes!F30/RES_hhdet_in_fec!F30)</f>
        <v>0.77935834363823442</v>
      </c>
      <c r="G30" s="124">
        <f>IF(RES_hhdet_in_tes!G30=0,"",RES_hhdet_in_tes!G30/RES_hhdet_in_fec!G30)</f>
        <v>0.74920294108521812</v>
      </c>
      <c r="H30" s="124" t="str">
        <f>IF(RES_hhdet_in_tes!H30=0,"",RES_hhdet_in_tes!H30/RES_hhdet_in_fec!H30)</f>
        <v/>
      </c>
      <c r="I30" s="124" t="str">
        <f>IF(RES_hhdet_in_tes!I30=0,"",RES_hhdet_in_tes!I30/RES_hhdet_in_fec!I30)</f>
        <v/>
      </c>
      <c r="J30" s="124">
        <f>IF(RES_hhdet_in_tes!J30=0,"",RES_hhdet_in_tes!J30/RES_hhdet_in_fec!J30)</f>
        <v>0.80905785047453127</v>
      </c>
      <c r="K30" s="124">
        <f>IF(RES_hhdet_in_tes!K30=0,"",RES_hhdet_in_tes!K30/RES_hhdet_in_fec!K30)</f>
        <v>0.80748792421312798</v>
      </c>
      <c r="L30" s="124">
        <f>IF(RES_hhdet_in_tes!L30=0,"",RES_hhdet_in_tes!L30/RES_hhdet_in_fec!L30)</f>
        <v>0.82398835308015028</v>
      </c>
      <c r="M30" s="124">
        <f>IF(RES_hhdet_in_tes!M30=0,"",RES_hhdet_in_tes!M30/RES_hhdet_in_fec!M30)</f>
        <v>0.82624674434878054</v>
      </c>
      <c r="N30" s="124">
        <f>IF(RES_hhdet_in_tes!N30=0,"",RES_hhdet_in_tes!N30/RES_hhdet_in_fec!N30)</f>
        <v>0.86262041940709389</v>
      </c>
      <c r="O30" s="124">
        <f>IF(RES_hhdet_in_tes!O30=0,"",RES_hhdet_in_tes!O30/RES_hhdet_in_fec!O30)</f>
        <v>0.89516224845666326</v>
      </c>
      <c r="P30" s="124">
        <f>IF(RES_hhdet_in_tes!P30=0,"",RES_hhdet_in_tes!P30/RES_hhdet_in_fec!P30)</f>
        <v>0.91674436208326537</v>
      </c>
      <c r="Q30" s="124">
        <f>IF(RES_hhdet_in_tes!Q30=0,"",RES_hhdet_in_tes!Q30/RES_hhdet_in_fec!Q30)</f>
        <v>0.94709094201070798</v>
      </c>
      <c r="R30" s="124">
        <f>IF(RES_hhdet_in_tes!R30=0,"",RES_hhdet_in_tes!R30/RES_hhdet_in_fec!R30)</f>
        <v>0.9365468618260393</v>
      </c>
      <c r="S30" s="124" t="str">
        <f>IF(RES_hhdet_in_tes!S30=0,"",RES_hhdet_in_tes!S30/RES_hhdet_in_fec!S30)</f>
        <v/>
      </c>
      <c r="T30" s="124" t="str">
        <f>IF(RES_hhdet_in_tes!T30=0,"",RES_hhdet_in_tes!T30/RES_hhdet_in_fec!T30)</f>
        <v/>
      </c>
      <c r="U30" s="124" t="str">
        <f>IF(RES_hhdet_in_tes!U30=0,"",RES_hhdet_in_tes!U30/RES_hhdet_in_fec!U30)</f>
        <v/>
      </c>
      <c r="V30" s="124">
        <f>IF(RES_hhdet_in_tes!V30=0,"",RES_hhdet_in_tes!V30/RES_hhdet_in_fec!V30)</f>
        <v>0.93976398282066276</v>
      </c>
      <c r="W30" s="124">
        <f>IF(RES_hhdet_in_tes!W30=0,"",RES_hhdet_in_tes!W30/RES_hhdet_in_fec!W30)</f>
        <v>0.87507330862237032</v>
      </c>
      <c r="X30" s="124">
        <f>IF(RES_hhdet_in_tes!X30=0,"",RES_hhdet_in_tes!X30/RES_hhdet_in_fec!X30)</f>
        <v>0.95673061592730446</v>
      </c>
      <c r="Y30" s="124">
        <f>IF(RES_hhdet_in_tes!Y30=0,"",RES_hhdet_in_tes!Y30/RES_hhdet_in_fec!Y30)</f>
        <v>0.9616353755444712</v>
      </c>
      <c r="DA30" s="130" t="s">
        <v>3614</v>
      </c>
    </row>
    <row r="31" spans="1:105" ht="12" customHeight="1" x14ac:dyDescent="0.25">
      <c r="A31" s="97" t="s">
        <v>141</v>
      </c>
      <c r="B31" s="111"/>
      <c r="C31" s="111">
        <f>IF(RES_hhdet_in_tes!C31=0,"",RES_hhdet_in_tes!C31/RES_hhdet_in_fec!C31)</f>
        <v>0.43255665854852021</v>
      </c>
      <c r="D31" s="111">
        <f>IF(RES_hhdet_in_tes!D31=0,"",RES_hhdet_in_tes!D31/RES_hhdet_in_fec!D31)</f>
        <v>0.43474804751524027</v>
      </c>
      <c r="E31" s="111">
        <f>IF(RES_hhdet_in_tes!E31=0,"",RES_hhdet_in_tes!E31/RES_hhdet_in_fec!E31)</f>
        <v>0.43724404924756954</v>
      </c>
      <c r="F31" s="111">
        <f>IF(RES_hhdet_in_tes!F31=0,"",RES_hhdet_in_tes!F31/RES_hhdet_in_fec!F31)</f>
        <v>0.4397815890843001</v>
      </c>
      <c r="G31" s="111">
        <f>IF(RES_hhdet_in_tes!G31=0,"",RES_hhdet_in_tes!G31/RES_hhdet_in_fec!G31)</f>
        <v>0.44259965936112494</v>
      </c>
      <c r="H31" s="111" t="str">
        <f>IF(RES_hhdet_in_tes!H31=0,"",RES_hhdet_in_tes!H31/RES_hhdet_in_fec!H31)</f>
        <v/>
      </c>
      <c r="I31" s="111" t="str">
        <f>IF(RES_hhdet_in_tes!I31=0,"",RES_hhdet_in_tes!I31/RES_hhdet_in_fec!I31)</f>
        <v/>
      </c>
      <c r="J31" s="111">
        <f>IF(RES_hhdet_in_tes!J31=0,"",RES_hhdet_in_tes!J31/RES_hhdet_in_fec!J31)</f>
        <v>0.45297946046877652</v>
      </c>
      <c r="K31" s="111">
        <f>IF(RES_hhdet_in_tes!K31=0,"",RES_hhdet_in_tes!K31/RES_hhdet_in_fec!K31)</f>
        <v>0.45766692090033301</v>
      </c>
      <c r="L31" s="111">
        <f>IF(RES_hhdet_in_tes!L31=0,"",RES_hhdet_in_tes!L31/RES_hhdet_in_fec!L31)</f>
        <v>0.46316578921825002</v>
      </c>
      <c r="M31" s="111">
        <f>IF(RES_hhdet_in_tes!M31=0,"",RES_hhdet_in_tes!M31/RES_hhdet_in_fec!M31)</f>
        <v>0.47437558095851484</v>
      </c>
      <c r="N31" s="111">
        <f>IF(RES_hhdet_in_tes!N31=0,"",RES_hhdet_in_tes!N31/RES_hhdet_in_fec!N31)</f>
        <v>0.49285366345427084</v>
      </c>
      <c r="O31" s="111">
        <f>IF(RES_hhdet_in_tes!O31=0,"",RES_hhdet_in_tes!O31/RES_hhdet_in_fec!O31)</f>
        <v>0.51986752907279477</v>
      </c>
      <c r="P31" s="111">
        <f>IF(RES_hhdet_in_tes!P31=0,"",RES_hhdet_in_tes!P31/RES_hhdet_in_fec!P31)</f>
        <v>0.55262475531849853</v>
      </c>
      <c r="Q31" s="111">
        <f>IF(RES_hhdet_in_tes!Q31=0,"",RES_hhdet_in_tes!Q31/RES_hhdet_in_fec!Q31)</f>
        <v>0.58211810334680214</v>
      </c>
      <c r="R31" s="111">
        <f>IF(RES_hhdet_in_tes!R31=0,"",RES_hhdet_in_tes!R31/RES_hhdet_in_fec!R31)</f>
        <v>0.60125273672028978</v>
      </c>
      <c r="S31" s="111" t="str">
        <f>IF(RES_hhdet_in_tes!S31=0,"",RES_hhdet_in_tes!S31/RES_hhdet_in_fec!S31)</f>
        <v/>
      </c>
      <c r="T31" s="111" t="str">
        <f>IF(RES_hhdet_in_tes!T31=0,"",RES_hhdet_in_tes!T31/RES_hhdet_in_fec!T31)</f>
        <v/>
      </c>
      <c r="U31" s="111" t="str">
        <f>IF(RES_hhdet_in_tes!U31=0,"",RES_hhdet_in_tes!U31/RES_hhdet_in_fec!U31)</f>
        <v/>
      </c>
      <c r="V31" s="111">
        <f>IF(RES_hhdet_in_tes!V31=0,"",RES_hhdet_in_tes!V31/RES_hhdet_in_fec!V31)</f>
        <v>0.65935337526224613</v>
      </c>
      <c r="W31" s="111">
        <f>IF(RES_hhdet_in_tes!W31=0,"",RES_hhdet_in_tes!W31/RES_hhdet_in_fec!W31)</f>
        <v>0.66593558883397685</v>
      </c>
      <c r="X31" s="111">
        <f>IF(RES_hhdet_in_tes!X31=0,"",RES_hhdet_in_tes!X31/RES_hhdet_in_fec!X31)</f>
        <v>0.66883254404202808</v>
      </c>
      <c r="Y31" s="111">
        <f>IF(RES_hhdet_in_tes!Y31=0,"",RES_hhdet_in_tes!Y31/RES_hhdet_in_fec!Y31)</f>
        <v>0.6702994912548198</v>
      </c>
      <c r="DA31" s="63" t="s">
        <v>3615</v>
      </c>
    </row>
    <row r="32" spans="1:105" ht="12" customHeight="1" x14ac:dyDescent="0.25">
      <c r="A32" s="97" t="s">
        <v>140</v>
      </c>
      <c r="B32" s="111"/>
      <c r="C32" s="111">
        <f>IF(RES_hhdet_in_tes!C32=0,"",RES_hhdet_in_tes!C32/RES_hhdet_in_fec!C32)</f>
        <v>0.84840928738138766</v>
      </c>
      <c r="D32" s="111" t="str">
        <f>IF(RES_hhdet_in_tes!D32=0,"",RES_hhdet_in_tes!D32/RES_hhdet_in_fec!D32)</f>
        <v/>
      </c>
      <c r="E32" s="111" t="str">
        <f>IF(RES_hhdet_in_tes!E32=0,"",RES_hhdet_in_tes!E32/RES_hhdet_in_fec!E32)</f>
        <v/>
      </c>
      <c r="F32" s="111" t="str">
        <f>IF(RES_hhdet_in_tes!F32=0,"",RES_hhdet_in_tes!F32/RES_hhdet_in_fec!F32)</f>
        <v/>
      </c>
      <c r="G32" s="111" t="str">
        <f>IF(RES_hhdet_in_tes!G32=0,"",RES_hhdet_in_tes!G32/RES_hhdet_in_fec!G32)</f>
        <v/>
      </c>
      <c r="H32" s="111" t="str">
        <f>IF(RES_hhdet_in_tes!H32=0,"",RES_hhdet_in_tes!H32/RES_hhdet_in_fec!H32)</f>
        <v/>
      </c>
      <c r="I32" s="111" t="str">
        <f>IF(RES_hhdet_in_tes!I32=0,"",RES_hhdet_in_tes!I32/RES_hhdet_in_fec!I32)</f>
        <v/>
      </c>
      <c r="J32" s="111">
        <f>IF(RES_hhdet_in_tes!J32=0,"",RES_hhdet_in_tes!J32/RES_hhdet_in_fec!J32)</f>
        <v>0.80189927261811145</v>
      </c>
      <c r="K32" s="111">
        <f>IF(RES_hhdet_in_tes!K32=0,"",RES_hhdet_in_tes!K32/RES_hhdet_in_fec!K32)</f>
        <v>0.80519213366211106</v>
      </c>
      <c r="L32" s="111">
        <f>IF(RES_hhdet_in_tes!L32=0,"",RES_hhdet_in_tes!L32/RES_hhdet_in_fec!L32)</f>
        <v>0.82989944672198668</v>
      </c>
      <c r="M32" s="111">
        <f>IF(RES_hhdet_in_tes!M32=0,"",RES_hhdet_in_tes!M32/RES_hhdet_in_fec!M32)</f>
        <v>0.83750398611356636</v>
      </c>
      <c r="N32" s="111">
        <f>IF(RES_hhdet_in_tes!N32=0,"",RES_hhdet_in_tes!N32/RES_hhdet_in_fec!N32)</f>
        <v>0.89275443760192341</v>
      </c>
      <c r="O32" s="111">
        <f>IF(RES_hhdet_in_tes!O32=0,"",RES_hhdet_in_tes!O32/RES_hhdet_in_fec!O32)</f>
        <v>0.93244359407277388</v>
      </c>
      <c r="P32" s="111">
        <f>IF(RES_hhdet_in_tes!P32=0,"",RES_hhdet_in_tes!P32/RES_hhdet_in_fec!P32)</f>
        <v>0.93911377927404394</v>
      </c>
      <c r="Q32" s="111" t="str">
        <f>IF(RES_hhdet_in_tes!Q32=0,"",RES_hhdet_in_tes!Q32/RES_hhdet_in_fec!Q32)</f>
        <v/>
      </c>
      <c r="R32" s="111" t="str">
        <f>IF(RES_hhdet_in_tes!R32=0,"",RES_hhdet_in_tes!R32/RES_hhdet_in_fec!R32)</f>
        <v/>
      </c>
      <c r="S32" s="111" t="str">
        <f>IF(RES_hhdet_in_tes!S32=0,"",RES_hhdet_in_tes!S32/RES_hhdet_in_fec!S32)</f>
        <v/>
      </c>
      <c r="T32" s="111" t="str">
        <f>IF(RES_hhdet_in_tes!T32=0,"",RES_hhdet_in_tes!T32/RES_hhdet_in_fec!T32)</f>
        <v/>
      </c>
      <c r="U32" s="111" t="str">
        <f>IF(RES_hhdet_in_tes!U32=0,"",RES_hhdet_in_tes!U32/RES_hhdet_in_fec!U32)</f>
        <v/>
      </c>
      <c r="V32" s="111">
        <f>IF(RES_hhdet_in_tes!V32=0,"",RES_hhdet_in_tes!V32/RES_hhdet_in_fec!V32)</f>
        <v>0.98162880194197366</v>
      </c>
      <c r="W32" s="111">
        <f>IF(RES_hhdet_in_tes!W32=0,"",RES_hhdet_in_tes!W32/RES_hhdet_in_fec!W32)</f>
        <v>0.96075768094848246</v>
      </c>
      <c r="X32" s="111">
        <f>IF(RES_hhdet_in_tes!X32=0,"",RES_hhdet_in_tes!X32/RES_hhdet_in_fec!X32)</f>
        <v>0.96451747761341966</v>
      </c>
      <c r="Y32" s="111">
        <f>IF(RES_hhdet_in_tes!Y32=0,"",RES_hhdet_in_tes!Y32/RES_hhdet_in_fec!Y32)</f>
        <v>0.97949997164467828</v>
      </c>
      <c r="DA32" s="63" t="s">
        <v>3616</v>
      </c>
    </row>
    <row r="33" spans="1:105" ht="12" customHeight="1" x14ac:dyDescent="0.25">
      <c r="A33" s="100" t="s">
        <v>50</v>
      </c>
      <c r="B33" s="112"/>
      <c r="C33" s="112">
        <f>IF(RES_hhdet_in_tes!C33=0,"",RES_hhdet_in_tes!C33/RES_hhdet_in_fec!C33)</f>
        <v>0.43255665854852021</v>
      </c>
      <c r="D33" s="112" t="str">
        <f>IF(RES_hhdet_in_tes!D33=0,"",RES_hhdet_in_tes!D33/RES_hhdet_in_fec!D33)</f>
        <v/>
      </c>
      <c r="E33" s="112" t="str">
        <f>IF(RES_hhdet_in_tes!E33=0,"",RES_hhdet_in_tes!E33/RES_hhdet_in_fec!E33)</f>
        <v/>
      </c>
      <c r="F33" s="112" t="str">
        <f>IF(RES_hhdet_in_tes!F33=0,"",RES_hhdet_in_tes!F33/RES_hhdet_in_fec!F33)</f>
        <v/>
      </c>
      <c r="G33" s="112" t="str">
        <f>IF(RES_hhdet_in_tes!G33=0,"",RES_hhdet_in_tes!G33/RES_hhdet_in_fec!G33)</f>
        <v/>
      </c>
      <c r="H33" s="112" t="str">
        <f>IF(RES_hhdet_in_tes!H33=0,"",RES_hhdet_in_tes!H33/RES_hhdet_in_fec!H33)</f>
        <v/>
      </c>
      <c r="I33" s="112" t="str">
        <f>IF(RES_hhdet_in_tes!I33=0,"",RES_hhdet_in_tes!I33/RES_hhdet_in_fec!I33)</f>
        <v/>
      </c>
      <c r="J33" s="112">
        <f>IF(RES_hhdet_in_tes!J33=0,"",RES_hhdet_in_tes!J33/RES_hhdet_in_fec!J33)</f>
        <v>0.45297946046877652</v>
      </c>
      <c r="K33" s="112">
        <f>IF(RES_hhdet_in_tes!K33=0,"",RES_hhdet_in_tes!K33/RES_hhdet_in_fec!K33)</f>
        <v>0.45766692090033301</v>
      </c>
      <c r="L33" s="112">
        <f>IF(RES_hhdet_in_tes!L33=0,"",RES_hhdet_in_tes!L33/RES_hhdet_in_fec!L33)</f>
        <v>0.46316578921825002</v>
      </c>
      <c r="M33" s="112">
        <f>IF(RES_hhdet_in_tes!M33=0,"",RES_hhdet_in_tes!M33/RES_hhdet_in_fec!M33)</f>
        <v>0.47437558095851484</v>
      </c>
      <c r="N33" s="112">
        <f>IF(RES_hhdet_in_tes!N33=0,"",RES_hhdet_in_tes!N33/RES_hhdet_in_fec!N33)</f>
        <v>0.49285366345427084</v>
      </c>
      <c r="O33" s="112">
        <f>IF(RES_hhdet_in_tes!O33=0,"",RES_hhdet_in_tes!O33/RES_hhdet_in_fec!O33)</f>
        <v>0.51986752907279477</v>
      </c>
      <c r="P33" s="112">
        <f>IF(RES_hhdet_in_tes!P33=0,"",RES_hhdet_in_tes!P33/RES_hhdet_in_fec!P33)</f>
        <v>0.55262475531849853</v>
      </c>
      <c r="Q33" s="112" t="str">
        <f>IF(RES_hhdet_in_tes!Q33=0,"",RES_hhdet_in_tes!Q33/RES_hhdet_in_fec!Q33)</f>
        <v/>
      </c>
      <c r="R33" s="112" t="str">
        <f>IF(RES_hhdet_in_tes!R33=0,"",RES_hhdet_in_tes!R33/RES_hhdet_in_fec!R33)</f>
        <v/>
      </c>
      <c r="S33" s="112" t="str">
        <f>IF(RES_hhdet_in_tes!S33=0,"",RES_hhdet_in_tes!S33/RES_hhdet_in_fec!S33)</f>
        <v/>
      </c>
      <c r="T33" s="112" t="str">
        <f>IF(RES_hhdet_in_tes!T33=0,"",RES_hhdet_in_tes!T33/RES_hhdet_in_fec!T33)</f>
        <v/>
      </c>
      <c r="U33" s="112" t="str">
        <f>IF(RES_hhdet_in_tes!U33=0,"",RES_hhdet_in_tes!U33/RES_hhdet_in_fec!U33)</f>
        <v/>
      </c>
      <c r="V33" s="112">
        <f>IF(RES_hhdet_in_tes!V33=0,"",RES_hhdet_in_tes!V33/RES_hhdet_in_fec!V33)</f>
        <v>0.65935337526224613</v>
      </c>
      <c r="W33" s="112">
        <f>IF(RES_hhdet_in_tes!W33=0,"",RES_hhdet_in_tes!W33/RES_hhdet_in_fec!W33)</f>
        <v>0.66593558883397685</v>
      </c>
      <c r="X33" s="112">
        <f>IF(RES_hhdet_in_tes!X33=0,"",RES_hhdet_in_tes!X33/RES_hhdet_in_fec!X33)</f>
        <v>0.66883254404202808</v>
      </c>
      <c r="Y33" s="112">
        <f>IF(RES_hhdet_in_tes!Y33=0,"",RES_hhdet_in_tes!Y33/RES_hhdet_in_fec!Y33)</f>
        <v>0.6702994912548198</v>
      </c>
      <c r="DA33" s="131" t="s">
        <v>3617</v>
      </c>
    </row>
    <row r="34" spans="1:105" ht="12" customHeight="1" x14ac:dyDescent="0.25">
      <c r="A34" s="103" t="s">
        <v>52</v>
      </c>
      <c r="B34" s="113"/>
      <c r="C34" s="113">
        <f>IF(RES_hhdet_in_tes!C34=0,"",RES_hhdet_in_tes!C34/RES_hhdet_in_fec!C34)</f>
        <v>1</v>
      </c>
      <c r="D34" s="113" t="str">
        <f>IF(RES_hhdet_in_tes!D34=0,"",RES_hhdet_in_tes!D34/RES_hhdet_in_fec!D34)</f>
        <v/>
      </c>
      <c r="E34" s="113" t="str">
        <f>IF(RES_hhdet_in_tes!E34=0,"",RES_hhdet_in_tes!E34/RES_hhdet_in_fec!E34)</f>
        <v/>
      </c>
      <c r="F34" s="113" t="str">
        <f>IF(RES_hhdet_in_tes!F34=0,"",RES_hhdet_in_tes!F34/RES_hhdet_in_fec!F34)</f>
        <v/>
      </c>
      <c r="G34" s="113" t="str">
        <f>IF(RES_hhdet_in_tes!G34=0,"",RES_hhdet_in_tes!G34/RES_hhdet_in_fec!G34)</f>
        <v/>
      </c>
      <c r="H34" s="113" t="str">
        <f>IF(RES_hhdet_in_tes!H34=0,"",RES_hhdet_in_tes!H34/RES_hhdet_in_fec!H34)</f>
        <v/>
      </c>
      <c r="I34" s="113" t="str">
        <f>IF(RES_hhdet_in_tes!I34=0,"",RES_hhdet_in_tes!I34/RES_hhdet_in_fec!I34)</f>
        <v/>
      </c>
      <c r="J34" s="113">
        <f>IF(RES_hhdet_in_tes!J34=0,"",RES_hhdet_in_tes!J34/RES_hhdet_in_fec!J34)</f>
        <v>1</v>
      </c>
      <c r="K34" s="113">
        <f>IF(RES_hhdet_in_tes!K34=0,"",RES_hhdet_in_tes!K34/RES_hhdet_in_fec!K34)</f>
        <v>1</v>
      </c>
      <c r="L34" s="113">
        <f>IF(RES_hhdet_in_tes!L34=0,"",RES_hhdet_in_tes!L34/RES_hhdet_in_fec!L34)</f>
        <v>1</v>
      </c>
      <c r="M34" s="113">
        <f>IF(RES_hhdet_in_tes!M34=0,"",RES_hhdet_in_tes!M34/RES_hhdet_in_fec!M34)</f>
        <v>1</v>
      </c>
      <c r="N34" s="113">
        <f>IF(RES_hhdet_in_tes!N34=0,"",RES_hhdet_in_tes!N34/RES_hhdet_in_fec!N34)</f>
        <v>1</v>
      </c>
      <c r="O34" s="113">
        <f>IF(RES_hhdet_in_tes!O34=0,"",RES_hhdet_in_tes!O34/RES_hhdet_in_fec!O34)</f>
        <v>1</v>
      </c>
      <c r="P34" s="113">
        <f>IF(RES_hhdet_in_tes!P34=0,"",RES_hhdet_in_tes!P34/RES_hhdet_in_fec!P34)</f>
        <v>1</v>
      </c>
      <c r="Q34" s="113" t="str">
        <f>IF(RES_hhdet_in_tes!Q34=0,"",RES_hhdet_in_tes!Q34/RES_hhdet_in_fec!Q34)</f>
        <v/>
      </c>
      <c r="R34" s="113" t="str">
        <f>IF(RES_hhdet_in_tes!R34=0,"",RES_hhdet_in_tes!R34/RES_hhdet_in_fec!R34)</f>
        <v/>
      </c>
      <c r="S34" s="113" t="str">
        <f>IF(RES_hhdet_in_tes!S34=0,"",RES_hhdet_in_tes!S34/RES_hhdet_in_fec!S34)</f>
        <v/>
      </c>
      <c r="T34" s="113" t="str">
        <f>IF(RES_hhdet_in_tes!T34=0,"",RES_hhdet_in_tes!T34/RES_hhdet_in_fec!T34)</f>
        <v/>
      </c>
      <c r="U34" s="113" t="str">
        <f>IF(RES_hhdet_in_tes!U34=0,"",RES_hhdet_in_tes!U34/RES_hhdet_in_fec!U34)</f>
        <v/>
      </c>
      <c r="V34" s="113">
        <f>IF(RES_hhdet_in_tes!V34=0,"",RES_hhdet_in_tes!V34/RES_hhdet_in_fec!V34)</f>
        <v>1</v>
      </c>
      <c r="W34" s="113">
        <f>IF(RES_hhdet_in_tes!W34=0,"",RES_hhdet_in_tes!W34/RES_hhdet_in_fec!W34)</f>
        <v>1</v>
      </c>
      <c r="X34" s="113">
        <f>IF(RES_hhdet_in_tes!X34=0,"",RES_hhdet_in_tes!X34/RES_hhdet_in_fec!X34)</f>
        <v>1</v>
      </c>
      <c r="Y34" s="113">
        <f>IF(RES_hhdet_in_tes!Y34=0,"",RES_hhdet_in_tes!Y34/RES_hhdet_in_fec!Y34)</f>
        <v>1</v>
      </c>
      <c r="DA34" s="132" t="s">
        <v>3618</v>
      </c>
    </row>
    <row r="35" spans="1:105" ht="12" customHeight="1" x14ac:dyDescent="0.25">
      <c r="A35" s="106" t="s">
        <v>122</v>
      </c>
      <c r="B35" s="112"/>
      <c r="C35" s="112">
        <f>IF(RES_hhdet_in_tes!C35=0,"",RES_hhdet_in_tes!C35/RES_hhdet_in_fec!C35)</f>
        <v>0.48419380507539872</v>
      </c>
      <c r="D35" s="112" t="str">
        <f>IF(RES_hhdet_in_tes!D35=0,"",RES_hhdet_in_tes!D35/RES_hhdet_in_fec!D35)</f>
        <v/>
      </c>
      <c r="E35" s="112" t="str">
        <f>IF(RES_hhdet_in_tes!E35=0,"",RES_hhdet_in_tes!E35/RES_hhdet_in_fec!E35)</f>
        <v/>
      </c>
      <c r="F35" s="112" t="str">
        <f>IF(RES_hhdet_in_tes!F35=0,"",RES_hhdet_in_tes!F35/RES_hhdet_in_fec!F35)</f>
        <v/>
      </c>
      <c r="G35" s="112" t="str">
        <f>IF(RES_hhdet_in_tes!G35=0,"",RES_hhdet_in_tes!G35/RES_hhdet_in_fec!G35)</f>
        <v/>
      </c>
      <c r="H35" s="112" t="str">
        <f>IF(RES_hhdet_in_tes!H35=0,"",RES_hhdet_in_tes!H35/RES_hhdet_in_fec!H35)</f>
        <v/>
      </c>
      <c r="I35" s="112" t="str">
        <f>IF(RES_hhdet_in_tes!I35=0,"",RES_hhdet_in_tes!I35/RES_hhdet_in_fec!I35)</f>
        <v/>
      </c>
      <c r="J35" s="112" t="str">
        <f>IF(RES_hhdet_in_tes!J35=0,"",RES_hhdet_in_tes!J35/RES_hhdet_in_fec!J35)</f>
        <v/>
      </c>
      <c r="K35" s="112">
        <f>IF(RES_hhdet_in_tes!K35=0,"",RES_hhdet_in_tes!K35/RES_hhdet_in_fec!K35)</f>
        <v>0.5008750902021103</v>
      </c>
      <c r="L35" s="112" t="str">
        <f>IF(RES_hhdet_in_tes!L35=0,"",RES_hhdet_in_tes!L35/RES_hhdet_in_fec!L35)</f>
        <v/>
      </c>
      <c r="M35" s="112" t="str">
        <f>IF(RES_hhdet_in_tes!M35=0,"",RES_hhdet_in_tes!M35/RES_hhdet_in_fec!M35)</f>
        <v/>
      </c>
      <c r="N35" s="112" t="str">
        <f>IF(RES_hhdet_in_tes!N35=0,"",RES_hhdet_in_tes!N35/RES_hhdet_in_fec!N35)</f>
        <v/>
      </c>
      <c r="O35" s="112">
        <f>IF(RES_hhdet_in_tes!O35=0,"",RES_hhdet_in_tes!O35/RES_hhdet_in_fec!O35)</f>
        <v>0.53672423848311646</v>
      </c>
      <c r="P35" s="112">
        <f>IF(RES_hhdet_in_tes!P35=0,"",RES_hhdet_in_tes!P35/RES_hhdet_in_fec!P35)</f>
        <v>0.55727000344688016</v>
      </c>
      <c r="Q35" s="112" t="str">
        <f>IF(RES_hhdet_in_tes!Q35=0,"",RES_hhdet_in_tes!Q35/RES_hhdet_in_fec!Q35)</f>
        <v/>
      </c>
      <c r="R35" s="112" t="str">
        <f>IF(RES_hhdet_in_tes!R35=0,"",RES_hhdet_in_tes!R35/RES_hhdet_in_fec!R35)</f>
        <v/>
      </c>
      <c r="S35" s="112" t="str">
        <f>IF(RES_hhdet_in_tes!S35=0,"",RES_hhdet_in_tes!S35/RES_hhdet_in_fec!S35)</f>
        <v/>
      </c>
      <c r="T35" s="112" t="str">
        <f>IF(RES_hhdet_in_tes!T35=0,"",RES_hhdet_in_tes!T35/RES_hhdet_in_fec!T35)</f>
        <v/>
      </c>
      <c r="U35" s="112" t="str">
        <f>IF(RES_hhdet_in_tes!U35=0,"",RES_hhdet_in_tes!U35/RES_hhdet_in_fec!U35)</f>
        <v/>
      </c>
      <c r="V35" s="112" t="str">
        <f>IF(RES_hhdet_in_tes!V35=0,"",RES_hhdet_in_tes!V35/RES_hhdet_in_fec!V35)</f>
        <v/>
      </c>
      <c r="W35" s="112">
        <f>IF(RES_hhdet_in_tes!W35=0,"",RES_hhdet_in_tes!W35/RES_hhdet_in_fec!W35)</f>
        <v>0.65361578770512718</v>
      </c>
      <c r="X35" s="112" t="str">
        <f>IF(RES_hhdet_in_tes!X35=0,"",RES_hhdet_in_tes!X35/RES_hhdet_in_fec!X35)</f>
        <v/>
      </c>
      <c r="Y35" s="112">
        <f>IF(RES_hhdet_in_tes!Y35=0,"",RES_hhdet_in_tes!Y35/RES_hhdet_in_fec!Y35)</f>
        <v>0.67288241600242338</v>
      </c>
      <c r="DA35" s="131" t="s">
        <v>3619</v>
      </c>
    </row>
    <row r="36" spans="1:105" ht="12" customHeight="1" x14ac:dyDescent="0.25">
      <c r="A36" s="107" t="s">
        <v>121</v>
      </c>
      <c r="B36" s="113"/>
      <c r="C36" s="113">
        <f>IF(RES_hhdet_in_tes!C36=0,"",RES_hhdet_in_tes!C36/RES_hhdet_in_fec!C36)</f>
        <v>0.8776192162088442</v>
      </c>
      <c r="D36" s="113">
        <f>IF(RES_hhdet_in_tes!D36=0,"",RES_hhdet_in_tes!D36/RES_hhdet_in_fec!D36)</f>
        <v>0.82938665399118905</v>
      </c>
      <c r="E36" s="113">
        <f>IF(RES_hhdet_in_tes!E36=0,"",RES_hhdet_in_tes!E36/RES_hhdet_in_fec!E36)</f>
        <v>0.7952179933417165</v>
      </c>
      <c r="F36" s="113">
        <f>IF(RES_hhdet_in_tes!F36=0,"",RES_hhdet_in_tes!F36/RES_hhdet_in_fec!F36)</f>
        <v>0.80352834901310943</v>
      </c>
      <c r="G36" s="113">
        <f>IF(RES_hhdet_in_tes!G36=0,"",RES_hhdet_in_tes!G36/RES_hhdet_in_fec!G36)</f>
        <v>0.7734553932968623</v>
      </c>
      <c r="H36" s="113" t="str">
        <f>IF(RES_hhdet_in_tes!H36=0,"",RES_hhdet_in_tes!H36/RES_hhdet_in_fec!H36)</f>
        <v/>
      </c>
      <c r="I36" s="113" t="str">
        <f>IF(RES_hhdet_in_tes!I36=0,"",RES_hhdet_in_tes!I36/RES_hhdet_in_fec!I36)</f>
        <v/>
      </c>
      <c r="J36" s="113">
        <f>IF(RES_hhdet_in_tes!J36=0,"",RES_hhdet_in_tes!J36/RES_hhdet_in_fec!J36)</f>
        <v>0.82906191646340166</v>
      </c>
      <c r="K36" s="113">
        <f>IF(RES_hhdet_in_tes!K36=0,"",RES_hhdet_in_tes!K36/RES_hhdet_in_fec!K36)</f>
        <v>0.83052570079010934</v>
      </c>
      <c r="L36" s="113">
        <f>IF(RES_hhdet_in_tes!L36=0,"",RES_hhdet_in_tes!L36/RES_hhdet_in_fec!L36)</f>
        <v>0.84796449776855887</v>
      </c>
      <c r="M36" s="113">
        <f>IF(RES_hhdet_in_tes!M36=0,"",RES_hhdet_in_tes!M36/RES_hhdet_in_fec!M36)</f>
        <v>0.84911391336951425</v>
      </c>
      <c r="N36" s="113">
        <f>IF(RES_hhdet_in_tes!N36=0,"",RES_hhdet_in_tes!N36/RES_hhdet_in_fec!N36)</f>
        <v>0.8899340584200468</v>
      </c>
      <c r="O36" s="113">
        <f>IF(RES_hhdet_in_tes!O36=0,"",RES_hhdet_in_tes!O36/RES_hhdet_in_fec!O36)</f>
        <v>0.97033483925533404</v>
      </c>
      <c r="P36" s="113">
        <f>IF(RES_hhdet_in_tes!P36=0,"",RES_hhdet_in_tes!P36/RES_hhdet_in_fec!P36)</f>
        <v>0.98761613359125866</v>
      </c>
      <c r="Q36" s="113">
        <f>IF(RES_hhdet_in_tes!Q36=0,"",RES_hhdet_in_tes!Q36/RES_hhdet_in_fec!Q36)</f>
        <v>0.96937764678805594</v>
      </c>
      <c r="R36" s="113">
        <f>IF(RES_hhdet_in_tes!R36=0,"",RES_hhdet_in_tes!R36/RES_hhdet_in_fec!R36)</f>
        <v>0.95792717253141124</v>
      </c>
      <c r="S36" s="113" t="str">
        <f>IF(RES_hhdet_in_tes!S36=0,"",RES_hhdet_in_tes!S36/RES_hhdet_in_fec!S36)</f>
        <v/>
      </c>
      <c r="T36" s="113" t="str">
        <f>IF(RES_hhdet_in_tes!T36=0,"",RES_hhdet_in_tes!T36/RES_hhdet_in_fec!T36)</f>
        <v/>
      </c>
      <c r="U36" s="113" t="str">
        <f>IF(RES_hhdet_in_tes!U36=0,"",RES_hhdet_in_tes!U36/RES_hhdet_in_fec!U36)</f>
        <v/>
      </c>
      <c r="V36" s="113">
        <f>IF(RES_hhdet_in_tes!V36=0,"",RES_hhdet_in_tes!V36/RES_hhdet_in_fec!V36)</f>
        <v>0.95493700858403607</v>
      </c>
      <c r="W36" s="113">
        <f>IF(RES_hhdet_in_tes!W36=0,"",RES_hhdet_in_tes!W36/RES_hhdet_in_fec!W36)</f>
        <v>0.96728712416510854</v>
      </c>
      <c r="X36" s="113">
        <f>IF(RES_hhdet_in_tes!X36=0,"",RES_hhdet_in_tes!X36/RES_hhdet_in_fec!X36)</f>
        <v>0.97455860041303077</v>
      </c>
      <c r="Y36" s="113">
        <f>IF(RES_hhdet_in_tes!Y36=0,"",RES_hhdet_in_tes!Y36/RES_hhdet_in_fec!Y36)</f>
        <v>0.98968306464959055</v>
      </c>
      <c r="DA36" s="132" t="s">
        <v>3620</v>
      </c>
    </row>
    <row r="37" spans="1:105" ht="12" customHeight="1" x14ac:dyDescent="0.25">
      <c r="A37" s="108" t="s">
        <v>53</v>
      </c>
      <c r="B37" s="111"/>
      <c r="C37" s="111">
        <f>IF(RES_hhdet_in_tes!C37=0,"",RES_hhdet_in_tes!C37/RES_hhdet_in_fec!C37)</f>
        <v>0.48419380507539878</v>
      </c>
      <c r="D37" s="111">
        <f>IF(RES_hhdet_in_tes!D37=0,"",RES_hhdet_in_tes!D37/RES_hhdet_in_fec!D37)</f>
        <v>0.48579831070134943</v>
      </c>
      <c r="E37" s="111">
        <f>IF(RES_hhdet_in_tes!E37=0,"",RES_hhdet_in_tes!E37/RES_hhdet_in_fec!E37)</f>
        <v>0.48755484697584328</v>
      </c>
      <c r="F37" s="111">
        <f>IF(RES_hhdet_in_tes!F37=0,"",RES_hhdet_in_tes!F37/RES_hhdet_in_fec!F37)</f>
        <v>0.48933257670027785</v>
      </c>
      <c r="G37" s="111">
        <f>IF(RES_hhdet_in_tes!G37=0,"",RES_hhdet_in_tes!G37/RES_hhdet_in_fec!G37)</f>
        <v>0.49125150400451623</v>
      </c>
      <c r="H37" s="111" t="str">
        <f>IF(RES_hhdet_in_tes!H37=0,"",RES_hhdet_in_tes!H37/RES_hhdet_in_fec!H37)</f>
        <v/>
      </c>
      <c r="I37" s="111" t="str">
        <f>IF(RES_hhdet_in_tes!I37=0,"",RES_hhdet_in_tes!I37/RES_hhdet_in_fec!I37)</f>
        <v/>
      </c>
      <c r="J37" s="111">
        <f>IF(RES_hhdet_in_tes!J37=0,"",RES_hhdet_in_tes!J37/RES_hhdet_in_fec!J37)</f>
        <v>0.49799235756048205</v>
      </c>
      <c r="K37" s="111">
        <f>IF(RES_hhdet_in_tes!K37=0,"",RES_hhdet_in_tes!K37/RES_hhdet_in_fec!K37)</f>
        <v>0.5008750902021103</v>
      </c>
      <c r="L37" s="111">
        <f>IF(RES_hhdet_in_tes!L37=0,"",RES_hhdet_in_tes!L37/RES_hhdet_in_fec!L37)</f>
        <v>0.50418953832529578</v>
      </c>
      <c r="M37" s="111">
        <f>IF(RES_hhdet_in_tes!M37=0,"",RES_hhdet_in_tes!M37/RES_hhdet_in_fec!M37)</f>
        <v>0.51049070341442693</v>
      </c>
      <c r="N37" s="111">
        <f>IF(RES_hhdet_in_tes!N37=0,"",RES_hhdet_in_tes!N37/RES_hhdet_in_fec!N37)</f>
        <v>0.52088075715076299</v>
      </c>
      <c r="O37" s="111">
        <f>IF(RES_hhdet_in_tes!O37=0,"",RES_hhdet_in_tes!O37/RES_hhdet_in_fec!O37)</f>
        <v>0.53672423848311646</v>
      </c>
      <c r="P37" s="111">
        <f>IF(RES_hhdet_in_tes!P37=0,"",RES_hhdet_in_tes!P37/RES_hhdet_in_fec!P37)</f>
        <v>0.55727000344688027</v>
      </c>
      <c r="Q37" s="111">
        <f>IF(RES_hhdet_in_tes!Q37=0,"",RES_hhdet_in_tes!Q37/RES_hhdet_in_fec!Q37)</f>
        <v>0.5770922953307891</v>
      </c>
      <c r="R37" s="111">
        <f>IF(RES_hhdet_in_tes!R37=0,"",RES_hhdet_in_tes!R37/RES_hhdet_in_fec!R37)</f>
        <v>0.59050682035488578</v>
      </c>
      <c r="S37" s="111" t="str">
        <f>IF(RES_hhdet_in_tes!S37=0,"",RES_hhdet_in_tes!S37/RES_hhdet_in_fec!S37)</f>
        <v/>
      </c>
      <c r="T37" s="111" t="str">
        <f>IF(RES_hhdet_in_tes!T37=0,"",RES_hhdet_in_tes!T37/RES_hhdet_in_fec!T37)</f>
        <v/>
      </c>
      <c r="U37" s="111" t="str">
        <f>IF(RES_hhdet_in_tes!U37=0,"",RES_hhdet_in_tes!U37/RES_hhdet_in_fec!U37)</f>
        <v/>
      </c>
      <c r="V37" s="111">
        <f>IF(RES_hhdet_in_tes!V37=0,"",RES_hhdet_in_tes!V37/RES_hhdet_in_fec!V37)</f>
        <v>0.64201957352648509</v>
      </c>
      <c r="W37" s="111">
        <f>IF(RES_hhdet_in_tes!W37=0,"",RES_hhdet_in_tes!W37/RES_hhdet_in_fec!W37)</f>
        <v>0.65361578770512718</v>
      </c>
      <c r="X37" s="111">
        <f>IF(RES_hhdet_in_tes!X37=0,"",RES_hhdet_in_tes!X37/RES_hhdet_in_fec!X37)</f>
        <v>0.66358331699896378</v>
      </c>
      <c r="Y37" s="111">
        <f>IF(RES_hhdet_in_tes!Y37=0,"",RES_hhdet_in_tes!Y37/RES_hhdet_in_fec!Y37)</f>
        <v>0.67288241600242338</v>
      </c>
      <c r="DA37" s="63" t="s">
        <v>3621</v>
      </c>
    </row>
    <row r="38" spans="1:105" ht="12" customHeight="1" x14ac:dyDescent="0.25">
      <c r="A38" s="108" t="s">
        <v>52</v>
      </c>
      <c r="B38" s="111"/>
      <c r="C38" s="111">
        <f>IF(RES_hhdet_in_tes!C38=0,"",RES_hhdet_in_tes!C38/RES_hhdet_in_fec!C38)</f>
        <v>1</v>
      </c>
      <c r="D38" s="111">
        <f>IF(RES_hhdet_in_tes!D38=0,"",RES_hhdet_in_tes!D38/RES_hhdet_in_fec!D38)</f>
        <v>1</v>
      </c>
      <c r="E38" s="111">
        <f>IF(RES_hhdet_in_tes!E38=0,"",RES_hhdet_in_tes!E38/RES_hhdet_in_fec!E38)</f>
        <v>1</v>
      </c>
      <c r="F38" s="111">
        <f>IF(RES_hhdet_in_tes!F38=0,"",RES_hhdet_in_tes!F38/RES_hhdet_in_fec!F38)</f>
        <v>1</v>
      </c>
      <c r="G38" s="111">
        <f>IF(RES_hhdet_in_tes!G38=0,"",RES_hhdet_in_tes!G38/RES_hhdet_in_fec!G38)</f>
        <v>1</v>
      </c>
      <c r="H38" s="111" t="str">
        <f>IF(RES_hhdet_in_tes!H38=0,"",RES_hhdet_in_tes!H38/RES_hhdet_in_fec!H38)</f>
        <v/>
      </c>
      <c r="I38" s="111" t="str">
        <f>IF(RES_hhdet_in_tes!I38=0,"",RES_hhdet_in_tes!I38/RES_hhdet_in_fec!I38)</f>
        <v/>
      </c>
      <c r="J38" s="111">
        <f>IF(RES_hhdet_in_tes!J38=0,"",RES_hhdet_in_tes!J38/RES_hhdet_in_fec!J38)</f>
        <v>1</v>
      </c>
      <c r="K38" s="111">
        <f>IF(RES_hhdet_in_tes!K38=0,"",RES_hhdet_in_tes!K38/RES_hhdet_in_fec!K38)</f>
        <v>1</v>
      </c>
      <c r="L38" s="111">
        <f>IF(RES_hhdet_in_tes!L38=0,"",RES_hhdet_in_tes!L38/RES_hhdet_in_fec!L38)</f>
        <v>1</v>
      </c>
      <c r="M38" s="111">
        <f>IF(RES_hhdet_in_tes!M38=0,"",RES_hhdet_in_tes!M38/RES_hhdet_in_fec!M38)</f>
        <v>1</v>
      </c>
      <c r="N38" s="111">
        <f>IF(RES_hhdet_in_tes!N38=0,"",RES_hhdet_in_tes!N38/RES_hhdet_in_fec!N38)</f>
        <v>1</v>
      </c>
      <c r="O38" s="111">
        <f>IF(RES_hhdet_in_tes!O38=0,"",RES_hhdet_in_tes!O38/RES_hhdet_in_fec!O38)</f>
        <v>1</v>
      </c>
      <c r="P38" s="111">
        <f>IF(RES_hhdet_in_tes!P38=0,"",RES_hhdet_in_tes!P38/RES_hhdet_in_fec!P38)</f>
        <v>1</v>
      </c>
      <c r="Q38" s="111">
        <f>IF(RES_hhdet_in_tes!Q38=0,"",RES_hhdet_in_tes!Q38/RES_hhdet_in_fec!Q38)</f>
        <v>1</v>
      </c>
      <c r="R38" s="111">
        <f>IF(RES_hhdet_in_tes!R38=0,"",RES_hhdet_in_tes!R38/RES_hhdet_in_fec!R38)</f>
        <v>1</v>
      </c>
      <c r="S38" s="111" t="str">
        <f>IF(RES_hhdet_in_tes!S38=0,"",RES_hhdet_in_tes!S38/RES_hhdet_in_fec!S38)</f>
        <v/>
      </c>
      <c r="T38" s="111" t="str">
        <f>IF(RES_hhdet_in_tes!T38=0,"",RES_hhdet_in_tes!T38/RES_hhdet_in_fec!T38)</f>
        <v/>
      </c>
      <c r="U38" s="111" t="str">
        <f>IF(RES_hhdet_in_tes!U38=0,"",RES_hhdet_in_tes!U38/RES_hhdet_in_fec!U38)</f>
        <v/>
      </c>
      <c r="V38" s="111">
        <f>IF(RES_hhdet_in_tes!V38=0,"",RES_hhdet_in_tes!V38/RES_hhdet_in_fec!V38)</f>
        <v>1</v>
      </c>
      <c r="W38" s="111">
        <f>IF(RES_hhdet_in_tes!W38=0,"",RES_hhdet_in_tes!W38/RES_hhdet_in_fec!W38)</f>
        <v>1</v>
      </c>
      <c r="X38" s="111">
        <f>IF(RES_hhdet_in_tes!X38=0,"",RES_hhdet_in_tes!X38/RES_hhdet_in_fec!X38)</f>
        <v>1</v>
      </c>
      <c r="Y38" s="111">
        <f>IF(RES_hhdet_in_tes!Y38=0,"",RES_hhdet_in_tes!Y38/RES_hhdet_in_fec!Y38)</f>
        <v>1</v>
      </c>
      <c r="DA38" s="63" t="s">
        <v>3622</v>
      </c>
    </row>
    <row r="39" spans="1:105" ht="12" customHeight="1" x14ac:dyDescent="0.25">
      <c r="A39" s="121" t="s">
        <v>54</v>
      </c>
      <c r="B39" s="124"/>
      <c r="C39" s="124">
        <f>IF(RES_hhdet_in_tes!C39=0,"",RES_hhdet_in_tes!C39/RES_hhdet_in_fec!C39)</f>
        <v>0.61649649406717599</v>
      </c>
      <c r="D39" s="124">
        <f>IF(RES_hhdet_in_tes!D39=0,"",RES_hhdet_in_tes!D39/RES_hhdet_in_fec!D39)</f>
        <v>0.61202767913464551</v>
      </c>
      <c r="E39" s="124">
        <f>IF(RES_hhdet_in_tes!E39=0,"",RES_hhdet_in_tes!E39/RES_hhdet_in_fec!E39)</f>
        <v>0.60405791988401536</v>
      </c>
      <c r="F39" s="124">
        <f>IF(RES_hhdet_in_tes!F39=0,"",RES_hhdet_in_tes!F39/RES_hhdet_in_fec!F39)</f>
        <v>0.61048068562153968</v>
      </c>
      <c r="G39" s="124">
        <f>IF(RES_hhdet_in_tes!G39=0,"",RES_hhdet_in_tes!G39/RES_hhdet_in_fec!G39)</f>
        <v>0.60634049224212172</v>
      </c>
      <c r="H39" s="124" t="str">
        <f>IF(RES_hhdet_in_tes!H39=0,"",RES_hhdet_in_tes!H39/RES_hhdet_in_fec!H39)</f>
        <v/>
      </c>
      <c r="I39" s="124" t="str">
        <f>IF(RES_hhdet_in_tes!I39=0,"",RES_hhdet_in_tes!I39/RES_hhdet_in_fec!I39)</f>
        <v/>
      </c>
      <c r="J39" s="124">
        <f>IF(RES_hhdet_in_tes!J39=0,"",RES_hhdet_in_tes!J39/RES_hhdet_in_fec!J39)</f>
        <v>0.60135657239436435</v>
      </c>
      <c r="K39" s="124">
        <f>IF(RES_hhdet_in_tes!K39=0,"",RES_hhdet_in_tes!K39/RES_hhdet_in_fec!K39)</f>
        <v>0.62214178900245976</v>
      </c>
      <c r="L39" s="124">
        <f>IF(RES_hhdet_in_tes!L39=0,"",RES_hhdet_in_tes!L39/RES_hhdet_in_fec!L39)</f>
        <v>0.61392094879752235</v>
      </c>
      <c r="M39" s="124">
        <f>IF(RES_hhdet_in_tes!M39=0,"",RES_hhdet_in_tes!M39/RES_hhdet_in_fec!M39)</f>
        <v>0.61453495233088962</v>
      </c>
      <c r="N39" s="124">
        <f>IF(RES_hhdet_in_tes!N39=0,"",RES_hhdet_in_tes!N39/RES_hhdet_in_fec!N39)</f>
        <v>0.60005681469854588</v>
      </c>
      <c r="O39" s="124">
        <f>IF(RES_hhdet_in_tes!O39=0,"",RES_hhdet_in_tes!O39/RES_hhdet_in_fec!O39)</f>
        <v>0.63279778055394487</v>
      </c>
      <c r="P39" s="124">
        <f>IF(RES_hhdet_in_tes!P39=0,"",RES_hhdet_in_tes!P39/RES_hhdet_in_fec!P39)</f>
        <v>0.65795590999702214</v>
      </c>
      <c r="Q39" s="124">
        <f>IF(RES_hhdet_in_tes!Q39=0,"",RES_hhdet_in_tes!Q39/RES_hhdet_in_fec!Q39)</f>
        <v>0.63409113530912198</v>
      </c>
      <c r="R39" s="124">
        <f>IF(RES_hhdet_in_tes!R39=0,"",RES_hhdet_in_tes!R39/RES_hhdet_in_fec!R39)</f>
        <v>0.64492376370999183</v>
      </c>
      <c r="S39" s="124" t="str">
        <f>IF(RES_hhdet_in_tes!S39=0,"",RES_hhdet_in_tes!S39/RES_hhdet_in_fec!S39)</f>
        <v/>
      </c>
      <c r="T39" s="124" t="str">
        <f>IF(RES_hhdet_in_tes!T39=0,"",RES_hhdet_in_tes!T39/RES_hhdet_in_fec!T39)</f>
        <v/>
      </c>
      <c r="U39" s="124" t="str">
        <f>IF(RES_hhdet_in_tes!U39=0,"",RES_hhdet_in_tes!U39/RES_hhdet_in_fec!U39)</f>
        <v/>
      </c>
      <c r="V39" s="124">
        <f>IF(RES_hhdet_in_tes!V39=0,"",RES_hhdet_in_tes!V39/RES_hhdet_in_fec!V39)</f>
        <v>0.70103926186211996</v>
      </c>
      <c r="W39" s="124">
        <f>IF(RES_hhdet_in_tes!W39=0,"",RES_hhdet_in_tes!W39/RES_hhdet_in_fec!W39)</f>
        <v>0.70175701511379385</v>
      </c>
      <c r="X39" s="124">
        <f>IF(RES_hhdet_in_tes!X39=0,"",RES_hhdet_in_tes!X39/RES_hhdet_in_fec!X39)</f>
        <v>0.67530177220102505</v>
      </c>
      <c r="Y39" s="124">
        <f>IF(RES_hhdet_in_tes!Y39=0,"",RES_hhdet_in_tes!Y39/RES_hhdet_in_fec!Y39)</f>
        <v>0.64233375093157963</v>
      </c>
      <c r="DA39" s="130" t="s">
        <v>3623</v>
      </c>
    </row>
    <row r="40" spans="1:105" ht="12" customHeight="1" x14ac:dyDescent="0.25">
      <c r="A40" s="97" t="s">
        <v>50</v>
      </c>
      <c r="B40" s="111"/>
      <c r="C40" s="111">
        <f>IF(RES_hhdet_in_tes!C40=0,"",RES_hhdet_in_tes!C40/RES_hhdet_in_fec!C40)</f>
        <v>0.54861509469085312</v>
      </c>
      <c r="D40" s="111">
        <f>IF(RES_hhdet_in_tes!D40=0,"",RES_hhdet_in_tes!D40/RES_hhdet_in_fec!D40)</f>
        <v>0.5492401609600327</v>
      </c>
      <c r="E40" s="111">
        <f>IF(RES_hhdet_in_tes!E40=0,"",RES_hhdet_in_tes!E40/RES_hhdet_in_fec!E40)</f>
        <v>0.54986528353430775</v>
      </c>
      <c r="F40" s="111">
        <f>IF(RES_hhdet_in_tes!F40=0,"",RES_hhdet_in_tes!F40/RES_hhdet_in_fec!F40)</f>
        <v>0.55049041378654995</v>
      </c>
      <c r="G40" s="111">
        <f>IF(RES_hhdet_in_tes!G40=0,"",RES_hhdet_in_tes!G40/RES_hhdet_in_fec!G40)</f>
        <v>0.55111559589247294</v>
      </c>
      <c r="H40" s="111" t="str">
        <f>IF(RES_hhdet_in_tes!H40=0,"",RES_hhdet_in_tes!H40/RES_hhdet_in_fec!H40)</f>
        <v/>
      </c>
      <c r="I40" s="111" t="str">
        <f>IF(RES_hhdet_in_tes!I40=0,"",RES_hhdet_in_tes!I40/RES_hhdet_in_fec!I40)</f>
        <v/>
      </c>
      <c r="J40" s="111">
        <f>IF(RES_hhdet_in_tes!J40=0,"",RES_hhdet_in_tes!J40/RES_hhdet_in_fec!J40)</f>
        <v>0.55299149813932968</v>
      </c>
      <c r="K40" s="111">
        <f>IF(RES_hhdet_in_tes!K40=0,"",RES_hhdet_in_tes!K40/RES_hhdet_in_fec!K40)</f>
        <v>0.55361702578622241</v>
      </c>
      <c r="L40" s="111">
        <f>IF(RES_hhdet_in_tes!L40=0,"",RES_hhdet_in_tes!L40/RES_hhdet_in_fec!L40)</f>
        <v>0.55424270341500448</v>
      </c>
      <c r="M40" s="111">
        <f>IF(RES_hhdet_in_tes!M40=0,"",RES_hhdet_in_tes!M40/RES_hhdet_in_fec!M40)</f>
        <v>0.5547178698642935</v>
      </c>
      <c r="N40" s="111">
        <f>IF(RES_hhdet_in_tes!N40=0,"",RES_hhdet_in_tes!N40/RES_hhdet_in_fec!N40)</f>
        <v>0.55498346555839073</v>
      </c>
      <c r="O40" s="111">
        <f>IF(RES_hhdet_in_tes!O40=0,"",RES_hhdet_in_tes!O40/RES_hhdet_in_fec!O40)</f>
        <v>0.55514220512788814</v>
      </c>
      <c r="P40" s="111">
        <f>IF(RES_hhdet_in_tes!P40=0,"",RES_hhdet_in_tes!P40/RES_hhdet_in_fec!P40)</f>
        <v>0.5555851416549612</v>
      </c>
      <c r="Q40" s="111">
        <f>IF(RES_hhdet_in_tes!Q40=0,"",RES_hhdet_in_tes!Q40/RES_hhdet_in_fec!Q40)</f>
        <v>0.55738799679211348</v>
      </c>
      <c r="R40" s="111">
        <f>IF(RES_hhdet_in_tes!R40=0,"",RES_hhdet_in_tes!R40/RES_hhdet_in_fec!R40)</f>
        <v>0.56212364831308881</v>
      </c>
      <c r="S40" s="111" t="str">
        <f>IF(RES_hhdet_in_tes!S40=0,"",RES_hhdet_in_tes!S40/RES_hhdet_in_fec!S40)</f>
        <v/>
      </c>
      <c r="T40" s="111" t="str">
        <f>IF(RES_hhdet_in_tes!T40=0,"",RES_hhdet_in_tes!T40/RES_hhdet_in_fec!T40)</f>
        <v/>
      </c>
      <c r="U40" s="111" t="str">
        <f>IF(RES_hhdet_in_tes!U40=0,"",RES_hhdet_in_tes!U40/RES_hhdet_in_fec!U40)</f>
        <v/>
      </c>
      <c r="V40" s="111">
        <f>IF(RES_hhdet_in_tes!V40=0,"",RES_hhdet_in_tes!V40/RES_hhdet_in_fec!V40)</f>
        <v>0.58755912461479387</v>
      </c>
      <c r="W40" s="111">
        <f>IF(RES_hhdet_in_tes!W40=0,"",RES_hhdet_in_tes!W40/RES_hhdet_in_fec!W40)</f>
        <v>0.58983832031986483</v>
      </c>
      <c r="X40" s="111">
        <f>IF(RES_hhdet_in_tes!X40=0,"",RES_hhdet_in_tes!X40/RES_hhdet_in_fec!X40)</f>
        <v>0.59022830009977345</v>
      </c>
      <c r="Y40" s="111">
        <f>IF(RES_hhdet_in_tes!Y40=0,"",RES_hhdet_in_tes!Y40/RES_hhdet_in_fec!Y40)</f>
        <v>0.59026729807776435</v>
      </c>
      <c r="DA40" s="63" t="s">
        <v>3624</v>
      </c>
    </row>
    <row r="41" spans="1:105" ht="12" customHeight="1" x14ac:dyDescent="0.25">
      <c r="A41" s="109" t="s">
        <v>120</v>
      </c>
      <c r="B41" s="45"/>
      <c r="C41" s="45">
        <f>IF(RES_hhdet_in_tes!C41=0,"",RES_hhdet_in_tes!C41/RES_hhdet_in_fec!C41)</f>
        <v>0.72662667962477578</v>
      </c>
      <c r="D41" s="45">
        <f>IF(RES_hhdet_in_tes!D41=0,"",RES_hhdet_in_tes!D41/RES_hhdet_in_fec!D41)</f>
        <v>0.72814042330624362</v>
      </c>
      <c r="E41" s="45">
        <f>IF(RES_hhdet_in_tes!E41=0,"",RES_hhdet_in_tes!E41/RES_hhdet_in_fec!E41)</f>
        <v>0.72972554035246784</v>
      </c>
      <c r="F41" s="45">
        <f>IF(RES_hhdet_in_tes!F41=0,"",RES_hhdet_in_tes!F41/RES_hhdet_in_fec!F41)</f>
        <v>0.73132039013024974</v>
      </c>
      <c r="G41" s="45">
        <f>IF(RES_hhdet_in_tes!G41=0,"",RES_hhdet_in_tes!G41/RES_hhdet_in_fec!G41)</f>
        <v>0.73298097057885925</v>
      </c>
      <c r="H41" s="45" t="str">
        <f>IF(RES_hhdet_in_tes!H41=0,"",RES_hhdet_in_tes!H41/RES_hhdet_in_fec!H41)</f>
        <v/>
      </c>
      <c r="I41" s="45" t="str">
        <f>IF(RES_hhdet_in_tes!I41=0,"",RES_hhdet_in_tes!I41/RES_hhdet_in_fec!I41)</f>
        <v/>
      </c>
      <c r="J41" s="45">
        <f>IF(RES_hhdet_in_tes!J41=0,"",RES_hhdet_in_tes!J41/RES_hhdet_in_fec!J41)</f>
        <v>0.73841389412300973</v>
      </c>
      <c r="K41" s="45">
        <f>IF(RES_hhdet_in_tes!K41=0,"",RES_hhdet_in_tes!K41/RES_hhdet_in_fec!K41)</f>
        <v>0.74051248860270869</v>
      </c>
      <c r="L41" s="45">
        <f>IF(RES_hhdet_in_tes!L41=0,"",RES_hhdet_in_tes!L41/RES_hhdet_in_fec!L41)</f>
        <v>0.74280120285931051</v>
      </c>
      <c r="M41" s="45">
        <f>IF(RES_hhdet_in_tes!M41=0,"",RES_hhdet_in_tes!M41/RES_hhdet_in_fec!M41)</f>
        <v>0.74607355849152468</v>
      </c>
      <c r="N41" s="45">
        <f>IF(RES_hhdet_in_tes!N41=0,"",RES_hhdet_in_tes!N41/RES_hhdet_in_fec!N41)</f>
        <v>0.75055546355653546</v>
      </c>
      <c r="O41" s="45">
        <f>IF(RES_hhdet_in_tes!O41=0,"",RES_hhdet_in_tes!O41/RES_hhdet_in_fec!O41)</f>
        <v>0.75678262211734659</v>
      </c>
      <c r="P41" s="45">
        <f>IF(RES_hhdet_in_tes!P41=0,"",RES_hhdet_in_tes!P41/RES_hhdet_in_fec!P41)</f>
        <v>0.76501778054430969</v>
      </c>
      <c r="Q41" s="45">
        <f>IF(RES_hhdet_in_tes!Q41=0,"",RES_hhdet_in_tes!Q41/RES_hhdet_in_fec!Q41)</f>
        <v>0.77567415587178334</v>
      </c>
      <c r="R41" s="45">
        <f>IF(RES_hhdet_in_tes!R41=0,"",RES_hhdet_in_tes!R41/RES_hhdet_in_fec!R41)</f>
        <v>0.79017493492704216</v>
      </c>
      <c r="S41" s="45" t="str">
        <f>IF(RES_hhdet_in_tes!S41=0,"",RES_hhdet_in_tes!S41/RES_hhdet_in_fec!S41)</f>
        <v/>
      </c>
      <c r="T41" s="45" t="str">
        <f>IF(RES_hhdet_in_tes!T41=0,"",RES_hhdet_in_tes!T41/RES_hhdet_in_fec!T41)</f>
        <v/>
      </c>
      <c r="U41" s="45" t="str">
        <f>IF(RES_hhdet_in_tes!U41=0,"",RES_hhdet_in_tes!U41/RES_hhdet_in_fec!U41)</f>
        <v/>
      </c>
      <c r="V41" s="45">
        <f>IF(RES_hhdet_in_tes!V41=0,"",RES_hhdet_in_tes!V41/RES_hhdet_in_fec!V41)</f>
        <v>0.86206909972308909</v>
      </c>
      <c r="W41" s="45">
        <f>IF(RES_hhdet_in_tes!W41=0,"",RES_hhdet_in_tes!W41/RES_hhdet_in_fec!W41)</f>
        <v>0.87371050315834564</v>
      </c>
      <c r="X41" s="45">
        <f>IF(RES_hhdet_in_tes!X41=0,"",RES_hhdet_in_tes!X41/RES_hhdet_in_fec!X41)</f>
        <v>0.88137629263840667</v>
      </c>
      <c r="Y41" s="45">
        <f>IF(RES_hhdet_in_tes!Y41=0,"",RES_hhdet_in_tes!Y41/RES_hhdet_in_fec!Y41)</f>
        <v>0.88817428274035815</v>
      </c>
      <c r="DA41" s="60" t="s">
        <v>3625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/>
      <c r="C43" s="119">
        <f>IF(RES_hhdet_in_tes!C43=0,"",RES_hhdet_in_tes!C43/RES_hhdet_in_fec!C43)</f>
        <v>0.48980704446197437</v>
      </c>
      <c r="D43" s="119">
        <f>IF(RES_hhdet_in_tes!D43=0,"",RES_hhdet_in_tes!D43/RES_hhdet_in_fec!D43)</f>
        <v>0.54937506376342538</v>
      </c>
      <c r="E43" s="119">
        <f>IF(RES_hhdet_in_tes!E43=0,"",RES_hhdet_in_tes!E43/RES_hhdet_in_fec!E43)</f>
        <v>0.69635022818944348</v>
      </c>
      <c r="F43" s="119">
        <f>IF(RES_hhdet_in_tes!F43=0,"",RES_hhdet_in_tes!F43/RES_hhdet_in_fec!F43)</f>
        <v>0.74050719389100106</v>
      </c>
      <c r="G43" s="119">
        <f>IF(RES_hhdet_in_tes!G43=0,"",RES_hhdet_in_tes!G43/RES_hhdet_in_fec!G43)</f>
        <v>0.81930813490276677</v>
      </c>
      <c r="H43" s="119">
        <f>IF(RES_hhdet_in_tes!H43=0,"",RES_hhdet_in_tes!H43/RES_hhdet_in_fec!H43)</f>
        <v>0.84632913812885013</v>
      </c>
      <c r="I43" s="119">
        <f>IF(RES_hhdet_in_tes!I43=0,"",RES_hhdet_in_tes!I43/RES_hhdet_in_fec!I43)</f>
        <v>0.93514846933883311</v>
      </c>
      <c r="J43" s="119">
        <f>IF(RES_hhdet_in_tes!J43=0,"",RES_hhdet_in_tes!J43/RES_hhdet_in_fec!J43)</f>
        <v>0.84923528150656979</v>
      </c>
      <c r="K43" s="119">
        <f>IF(RES_hhdet_in_tes!K43=0,"",RES_hhdet_in_tes!K43/RES_hhdet_in_fec!K43)</f>
        <v>0.78766412767276905</v>
      </c>
      <c r="L43" s="119">
        <f>IF(RES_hhdet_in_tes!L43=0,"",RES_hhdet_in_tes!L43/RES_hhdet_in_fec!L43)</f>
        <v>0.9174502740070406</v>
      </c>
      <c r="M43" s="119">
        <f>IF(RES_hhdet_in_tes!M43=0,"",RES_hhdet_in_tes!M43/RES_hhdet_in_fec!M43)</f>
        <v>0.8341245264402769</v>
      </c>
      <c r="N43" s="119">
        <f>IF(RES_hhdet_in_tes!N43=0,"",RES_hhdet_in_tes!N43/RES_hhdet_in_fec!N43)</f>
        <v>0.91443462616002102</v>
      </c>
      <c r="O43" s="119">
        <f>IF(RES_hhdet_in_tes!O43=0,"",RES_hhdet_in_tes!O43/RES_hhdet_in_fec!O43)</f>
        <v>0.90657860157341519</v>
      </c>
      <c r="P43" s="119">
        <f>IF(RES_hhdet_in_tes!P43=0,"",RES_hhdet_in_tes!P43/RES_hhdet_in_fec!P43)</f>
        <v>0.89286045725997742</v>
      </c>
      <c r="Q43" s="119">
        <f>IF(RES_hhdet_in_tes!Q43=0,"",RES_hhdet_in_tes!Q43/RES_hhdet_in_fec!Q43)</f>
        <v>0.87995636886850015</v>
      </c>
      <c r="R43" s="119">
        <f>IF(RES_hhdet_in_tes!R43=0,"",RES_hhdet_in_tes!R43/RES_hhdet_in_fec!R43)</f>
        <v>0.95080344890771451</v>
      </c>
      <c r="S43" s="119">
        <f>IF(RES_hhdet_in_tes!S43=0,"",RES_hhdet_in_tes!S43/RES_hhdet_in_fec!S43)</f>
        <v>0.96354805576312907</v>
      </c>
      <c r="T43" s="119" t="str">
        <f>IF(RES_hhdet_in_tes!T43=0,"",RES_hhdet_in_tes!T43/RES_hhdet_in_fec!T43)</f>
        <v/>
      </c>
      <c r="U43" s="119">
        <f>IF(RES_hhdet_in_tes!U43=0,"",RES_hhdet_in_tes!U43/RES_hhdet_in_fec!U43)</f>
        <v>0.8755855470610131</v>
      </c>
      <c r="V43" s="119">
        <f>IF(RES_hhdet_in_tes!V43=0,"",RES_hhdet_in_tes!V43/RES_hhdet_in_fec!V43)</f>
        <v>0.91718219786518207</v>
      </c>
      <c r="W43" s="119">
        <f>IF(RES_hhdet_in_tes!W43=0,"",RES_hhdet_in_tes!W43/RES_hhdet_in_fec!W43)</f>
        <v>0.95189186868474773</v>
      </c>
      <c r="X43" s="119">
        <f>IF(RES_hhdet_in_tes!X43=0,"",RES_hhdet_in_tes!X43/RES_hhdet_in_fec!X43)</f>
        <v>0.93724490786776726</v>
      </c>
      <c r="Y43" s="119">
        <f>IF(RES_hhdet_in_tes!Y43=0,"",RES_hhdet_in_tes!Y43/RES_hhdet_in_fec!Y43)</f>
        <v>1.0796719476173358</v>
      </c>
      <c r="DA43" s="129" t="s">
        <v>3626</v>
      </c>
    </row>
    <row r="44" spans="1:105" ht="12.95" customHeight="1" x14ac:dyDescent="0.25">
      <c r="A44" s="121" t="s">
        <v>57</v>
      </c>
      <c r="B44" s="124"/>
      <c r="C44" s="124">
        <f>IF(RES_hhdet_in_tes!C44=0,"",RES_hhdet_in_tes!C44/RES_hhdet_in_fec!C44)</f>
        <v>0.37897440415737671</v>
      </c>
      <c r="D44" s="124">
        <f>IF(RES_hhdet_in_tes!D44=0,"",RES_hhdet_in_tes!D44/RES_hhdet_in_fec!D44)</f>
        <v>0.38489997071714799</v>
      </c>
      <c r="E44" s="124">
        <f>IF(RES_hhdet_in_tes!E44=0,"",RES_hhdet_in_tes!E44/RES_hhdet_in_fec!E44)</f>
        <v>0.39079273157557193</v>
      </c>
      <c r="F44" s="124">
        <f>IF(RES_hhdet_in_tes!F44=0,"",RES_hhdet_in_tes!F44/RES_hhdet_in_fec!F44)</f>
        <v>0.39701644971835209</v>
      </c>
      <c r="G44" s="124">
        <f>IF(RES_hhdet_in_tes!G44=0,"",RES_hhdet_in_tes!G44/RES_hhdet_in_fec!G44)</f>
        <v>0.40324385728596779</v>
      </c>
      <c r="H44" s="124">
        <f>IF(RES_hhdet_in_tes!H44=0,"",RES_hhdet_in_tes!H44/RES_hhdet_in_fec!H44)</f>
        <v>0.40947164561152255</v>
      </c>
      <c r="I44" s="124">
        <f>IF(RES_hhdet_in_tes!I44=0,"",RES_hhdet_in_tes!I44/RES_hhdet_in_fec!I44)</f>
        <v>0.41600624545391762</v>
      </c>
      <c r="J44" s="124">
        <f>IF(RES_hhdet_in_tes!J44=0,"",RES_hhdet_in_tes!J44/RES_hhdet_in_fec!J44)</f>
        <v>0.4232506508569579</v>
      </c>
      <c r="K44" s="124">
        <f>IF(RES_hhdet_in_tes!K44=0,"",RES_hhdet_in_tes!K44/RES_hhdet_in_fec!K44)</f>
        <v>0.43158900193294158</v>
      </c>
      <c r="L44" s="124">
        <f>IF(RES_hhdet_in_tes!L44=0,"",RES_hhdet_in_tes!L44/RES_hhdet_in_fec!L44)</f>
        <v>0.44062296781073801</v>
      </c>
      <c r="M44" s="124">
        <f>IF(RES_hhdet_in_tes!M44=0,"",RES_hhdet_in_tes!M44/RES_hhdet_in_fec!M44)</f>
        <v>0.45742495880342471</v>
      </c>
      <c r="N44" s="124">
        <f>IF(RES_hhdet_in_tes!N44=0,"",RES_hhdet_in_tes!N44/RES_hhdet_in_fec!N44)</f>
        <v>0.48270731473027578</v>
      </c>
      <c r="O44" s="124">
        <f>IF(RES_hhdet_in_tes!O44=0,"",RES_hhdet_in_tes!O44/RES_hhdet_in_fec!O44)</f>
        <v>0.51913137784175067</v>
      </c>
      <c r="P44" s="124">
        <f>IF(RES_hhdet_in_tes!P44=0,"",RES_hhdet_in_tes!P44/RES_hhdet_in_fec!P44)</f>
        <v>0.56131903216479162</v>
      </c>
      <c r="Q44" s="124">
        <f>IF(RES_hhdet_in_tes!Q44=0,"",RES_hhdet_in_tes!Q44/RES_hhdet_in_fec!Q44)</f>
        <v>0.5942364250619917</v>
      </c>
      <c r="R44" s="124">
        <f>IF(RES_hhdet_in_tes!R44=0,"",RES_hhdet_in_tes!R44/RES_hhdet_in_fec!R44)</f>
        <v>0.60685794221002309</v>
      </c>
      <c r="S44" s="124">
        <f>IF(RES_hhdet_in_tes!S44=0,"",RES_hhdet_in_tes!S44/RES_hhdet_in_fec!S44)</f>
        <v>0.61306684620294483</v>
      </c>
      <c r="T44" s="124" t="str">
        <f>IF(RES_hhdet_in_tes!T44=0,"",RES_hhdet_in_tes!T44/RES_hhdet_in_fec!T44)</f>
        <v/>
      </c>
      <c r="U44" s="124">
        <f>IF(RES_hhdet_in_tes!U44=0,"",RES_hhdet_in_tes!U44/RES_hhdet_in_fec!U44)</f>
        <v>0.61532856684396509</v>
      </c>
      <c r="V44" s="124">
        <f>IF(RES_hhdet_in_tes!V44=0,"",RES_hhdet_in_tes!V44/RES_hhdet_in_fec!V44)</f>
        <v>0.61698520071783891</v>
      </c>
      <c r="W44" s="124">
        <f>IF(RES_hhdet_in_tes!W44=0,"",RES_hhdet_in_tes!W44/RES_hhdet_in_fec!W44)</f>
        <v>0.6192815522053301</v>
      </c>
      <c r="X44" s="124">
        <f>IF(RES_hhdet_in_tes!X44=0,"",RES_hhdet_in_tes!X44/RES_hhdet_in_fec!X44)</f>
        <v>0.6202719629137543</v>
      </c>
      <c r="Y44" s="124">
        <f>IF(RES_hhdet_in_tes!Y44=0,"",RES_hhdet_in_tes!Y44/RES_hhdet_in_fec!Y44)</f>
        <v>0.62090898916583759</v>
      </c>
      <c r="DA44" s="130" t="s">
        <v>3627</v>
      </c>
    </row>
    <row r="45" spans="1:105" ht="12" customHeight="1" x14ac:dyDescent="0.25">
      <c r="A45" s="97" t="s">
        <v>211</v>
      </c>
      <c r="B45" s="111"/>
      <c r="C45" s="111">
        <f>IF(RES_hhdet_in_tes!C45=0,"",RES_hhdet_in_tes!C45/RES_hhdet_in_fec!C45)</f>
        <v>0.37654504560567231</v>
      </c>
      <c r="D45" s="111">
        <f>IF(RES_hhdet_in_tes!D45=0,"",RES_hhdet_in_tes!D45/RES_hhdet_in_fec!D45)</f>
        <v>0.38226679733081181</v>
      </c>
      <c r="E45" s="111">
        <f>IF(RES_hhdet_in_tes!E45=0,"",RES_hhdet_in_tes!E45/RES_hhdet_in_fec!E45)</f>
        <v>0.38829314856009417</v>
      </c>
      <c r="F45" s="111">
        <f>IF(RES_hhdet_in_tes!F45=0,"",RES_hhdet_in_tes!F45/RES_hhdet_in_fec!F45)</f>
        <v>0.39428657475449685</v>
      </c>
      <c r="G45" s="111">
        <f>IF(RES_hhdet_in_tes!G45=0,"",RES_hhdet_in_tes!G45/RES_hhdet_in_fec!G45)</f>
        <v>0.40054805304335467</v>
      </c>
      <c r="H45" s="111">
        <f>IF(RES_hhdet_in_tes!H45=0,"",RES_hhdet_in_tes!H45/RES_hhdet_in_fec!H45)</f>
        <v>0.40703676956995555</v>
      </c>
      <c r="I45" s="111">
        <f>IF(RES_hhdet_in_tes!I45=0,"",RES_hhdet_in_tes!I45/RES_hhdet_in_fec!I45)</f>
        <v>0.41382277345371055</v>
      </c>
      <c r="J45" s="111">
        <f>IF(RES_hhdet_in_tes!J45=0,"",RES_hhdet_in_tes!J45/RES_hhdet_in_fec!J45)</f>
        <v>0.42120225460443267</v>
      </c>
      <c r="K45" s="111">
        <f>IF(RES_hhdet_in_tes!K45=0,"",RES_hhdet_in_tes!K45/RES_hhdet_in_fec!K45)</f>
        <v>0.42942144799498855</v>
      </c>
      <c r="L45" s="111">
        <f>IF(RES_hhdet_in_tes!L45=0,"",RES_hhdet_in_tes!L45/RES_hhdet_in_fec!L45)</f>
        <v>0.43853616034052939</v>
      </c>
      <c r="M45" s="111">
        <f>IF(RES_hhdet_in_tes!M45=0,"",RES_hhdet_in_tes!M45/RES_hhdet_in_fec!M45)</f>
        <v>0.4550281618852246</v>
      </c>
      <c r="N45" s="111">
        <f>IF(RES_hhdet_in_tes!N45=0,"",RES_hhdet_in_tes!N45/RES_hhdet_in_fec!N45)</f>
        <v>0.48083728268712134</v>
      </c>
      <c r="O45" s="111">
        <f>IF(RES_hhdet_in_tes!O45=0,"",RES_hhdet_in_tes!O45/RES_hhdet_in_fec!O45)</f>
        <v>0.51695087001780649</v>
      </c>
      <c r="P45" s="111">
        <f>IF(RES_hhdet_in_tes!P45=0,"",RES_hhdet_in_tes!P45/RES_hhdet_in_fec!P45)</f>
        <v>0.55857012313049059</v>
      </c>
      <c r="Q45" s="111">
        <f>IF(RES_hhdet_in_tes!Q45=0,"",RES_hhdet_in_tes!Q45/RES_hhdet_in_fec!Q45)</f>
        <v>0.59180359018101458</v>
      </c>
      <c r="R45" s="111">
        <f>IF(RES_hhdet_in_tes!R45=0,"",RES_hhdet_in_tes!R45/RES_hhdet_in_fec!R45)</f>
        <v>0.60446475511596476</v>
      </c>
      <c r="S45" s="111">
        <f>IF(RES_hhdet_in_tes!S45=0,"",RES_hhdet_in_tes!S45/RES_hhdet_in_fec!S45)</f>
        <v>0.61042426105194303</v>
      </c>
      <c r="T45" s="111" t="str">
        <f>IF(RES_hhdet_in_tes!T45=0,"",RES_hhdet_in_tes!T45/RES_hhdet_in_fec!T45)</f>
        <v/>
      </c>
      <c r="U45" s="111">
        <f>IF(RES_hhdet_in_tes!U45=0,"",RES_hhdet_in_tes!U45/RES_hhdet_in_fec!U45)</f>
        <v>0.61298230873117754</v>
      </c>
      <c r="V45" s="111">
        <f>IF(RES_hhdet_in_tes!V45=0,"",RES_hhdet_in_tes!V45/RES_hhdet_in_fec!V45)</f>
        <v>0.61464737451000695</v>
      </c>
      <c r="W45" s="111">
        <f>IF(RES_hhdet_in_tes!W45=0,"",RES_hhdet_in_tes!W45/RES_hhdet_in_fec!W45)</f>
        <v>0.61695135190732442</v>
      </c>
      <c r="X45" s="111">
        <f>IF(RES_hhdet_in_tes!X45=0,"",RES_hhdet_in_tes!X45/RES_hhdet_in_fec!X45)</f>
        <v>0.61794409331658529</v>
      </c>
      <c r="Y45" s="111">
        <f>IF(RES_hhdet_in_tes!Y45=0,"",RES_hhdet_in_tes!Y45/RES_hhdet_in_fec!Y45)</f>
        <v>0.61858030474899117</v>
      </c>
      <c r="DA45" s="63" t="s">
        <v>3628</v>
      </c>
    </row>
    <row r="46" spans="1:105" ht="12" customHeight="1" x14ac:dyDescent="0.25">
      <c r="A46" s="97" t="s">
        <v>53</v>
      </c>
      <c r="B46" s="111"/>
      <c r="C46" s="111">
        <f>IF(RES_hhdet_in_tes!C46=0,"",RES_hhdet_in_tes!C46/RES_hhdet_in_fec!C46)</f>
        <v>1</v>
      </c>
      <c r="D46" s="111">
        <f>IF(RES_hhdet_in_tes!D46=0,"",RES_hhdet_in_tes!D46/RES_hhdet_in_fec!D46)</f>
        <v>1</v>
      </c>
      <c r="E46" s="111">
        <f>IF(RES_hhdet_in_tes!E46=0,"",RES_hhdet_in_tes!E46/RES_hhdet_in_fec!E46)</f>
        <v>1</v>
      </c>
      <c r="F46" s="111">
        <f>IF(RES_hhdet_in_tes!F46=0,"",RES_hhdet_in_tes!F46/RES_hhdet_in_fec!F46)</f>
        <v>1</v>
      </c>
      <c r="G46" s="111">
        <f>IF(RES_hhdet_in_tes!G46=0,"",RES_hhdet_in_tes!G46/RES_hhdet_in_fec!G46)</f>
        <v>1</v>
      </c>
      <c r="H46" s="111">
        <f>IF(RES_hhdet_in_tes!H46=0,"",RES_hhdet_in_tes!H46/RES_hhdet_in_fec!H46)</f>
        <v>1</v>
      </c>
      <c r="I46" s="111">
        <f>IF(RES_hhdet_in_tes!I46=0,"",RES_hhdet_in_tes!I46/RES_hhdet_in_fec!I46)</f>
        <v>1</v>
      </c>
      <c r="J46" s="111">
        <f>IF(RES_hhdet_in_tes!J46=0,"",RES_hhdet_in_tes!J46/RES_hhdet_in_fec!J46)</f>
        <v>1</v>
      </c>
      <c r="K46" s="111">
        <f>IF(RES_hhdet_in_tes!K46=0,"",RES_hhdet_in_tes!K46/RES_hhdet_in_fec!K46)</f>
        <v>1</v>
      </c>
      <c r="L46" s="111">
        <f>IF(RES_hhdet_in_tes!L46=0,"",RES_hhdet_in_tes!L46/RES_hhdet_in_fec!L46)</f>
        <v>1</v>
      </c>
      <c r="M46" s="111">
        <f>IF(RES_hhdet_in_tes!M46=0,"",RES_hhdet_in_tes!M46/RES_hhdet_in_fec!M46)</f>
        <v>1</v>
      </c>
      <c r="N46" s="111">
        <f>IF(RES_hhdet_in_tes!N46=0,"",RES_hhdet_in_tes!N46/RES_hhdet_in_fec!N46)</f>
        <v>1</v>
      </c>
      <c r="O46" s="111">
        <f>IF(RES_hhdet_in_tes!O46=0,"",RES_hhdet_in_tes!O46/RES_hhdet_in_fec!O46)</f>
        <v>1</v>
      </c>
      <c r="P46" s="111">
        <f>IF(RES_hhdet_in_tes!P46=0,"",RES_hhdet_in_tes!P46/RES_hhdet_in_fec!P46)</f>
        <v>1</v>
      </c>
      <c r="Q46" s="111">
        <f>IF(RES_hhdet_in_tes!Q46=0,"",RES_hhdet_in_tes!Q46/RES_hhdet_in_fec!Q46)</f>
        <v>1</v>
      </c>
      <c r="R46" s="111">
        <f>IF(RES_hhdet_in_tes!R46=0,"",RES_hhdet_in_tes!R46/RES_hhdet_in_fec!R46)</f>
        <v>1</v>
      </c>
      <c r="S46" s="111">
        <f>IF(RES_hhdet_in_tes!S46=0,"",RES_hhdet_in_tes!S46/RES_hhdet_in_fec!S46)</f>
        <v>1</v>
      </c>
      <c r="T46" s="111" t="str">
        <f>IF(RES_hhdet_in_tes!T46=0,"",RES_hhdet_in_tes!T46/RES_hhdet_in_fec!T46)</f>
        <v/>
      </c>
      <c r="U46" s="111">
        <f>IF(RES_hhdet_in_tes!U46=0,"",RES_hhdet_in_tes!U46/RES_hhdet_in_fec!U46)</f>
        <v>1</v>
      </c>
      <c r="V46" s="111">
        <f>IF(RES_hhdet_in_tes!V46=0,"",RES_hhdet_in_tes!V46/RES_hhdet_in_fec!V46)</f>
        <v>1</v>
      </c>
      <c r="W46" s="111">
        <f>IF(RES_hhdet_in_tes!W46=0,"",RES_hhdet_in_tes!W46/RES_hhdet_in_fec!W46)</f>
        <v>1</v>
      </c>
      <c r="X46" s="111">
        <f>IF(RES_hhdet_in_tes!X46=0,"",RES_hhdet_in_tes!X46/RES_hhdet_in_fec!X46)</f>
        <v>1</v>
      </c>
      <c r="Y46" s="111">
        <f>IF(RES_hhdet_in_tes!Y46=0,"",RES_hhdet_in_tes!Y46/RES_hhdet_in_fec!Y46)</f>
        <v>1</v>
      </c>
      <c r="DA46" s="63" t="s">
        <v>3629</v>
      </c>
    </row>
    <row r="47" spans="1:105" ht="12.95" customHeight="1" x14ac:dyDescent="0.25">
      <c r="A47" s="121" t="s">
        <v>92</v>
      </c>
      <c r="B47" s="124"/>
      <c r="C47" s="124" t="str">
        <f>IF(RES_hhdet_in_tes!C47=0,"",RES_hhdet_in_tes!C47/RES_hhdet_in_fec!C47)</f>
        <v/>
      </c>
      <c r="D47" s="124">
        <f>IF(RES_hhdet_in_tes!D47=0,"",RES_hhdet_in_tes!D47/RES_hhdet_in_fec!D47)</f>
        <v>2.5989354693953093</v>
      </c>
      <c r="E47" s="124">
        <f>IF(RES_hhdet_in_tes!E47=0,"",RES_hhdet_in_tes!E47/RES_hhdet_in_fec!E47)</f>
        <v>2.711586884598788</v>
      </c>
      <c r="F47" s="124">
        <f>IF(RES_hhdet_in_tes!F47=0,"",RES_hhdet_in_tes!F47/RES_hhdet_in_fec!F47)</f>
        <v>2.8251430662780863</v>
      </c>
      <c r="G47" s="124">
        <f>IF(RES_hhdet_in_tes!G47=0,"",RES_hhdet_in_tes!G47/RES_hhdet_in_fec!G47)</f>
        <v>2.9402618822588198</v>
      </c>
      <c r="H47" s="124">
        <f>IF(RES_hhdet_in_tes!H47=0,"",RES_hhdet_in_tes!H47/RES_hhdet_in_fec!H47)</f>
        <v>3.0568399409714422</v>
      </c>
      <c r="I47" s="124">
        <f>IF(RES_hhdet_in_tes!I47=0,"",RES_hhdet_in_tes!I47/RES_hhdet_in_fec!I47)</f>
        <v>3.1750151440165353</v>
      </c>
      <c r="J47" s="124">
        <f>IF(RES_hhdet_in_tes!J47=0,"",RES_hhdet_in_tes!J47/RES_hhdet_in_fec!J47)</f>
        <v>3.2954055560000688</v>
      </c>
      <c r="K47" s="124">
        <f>IF(RES_hhdet_in_tes!K47=0,"",RES_hhdet_in_tes!K47/RES_hhdet_in_fec!K47)</f>
        <v>3.4185007356240811</v>
      </c>
      <c r="L47" s="124">
        <f>IF(RES_hhdet_in_tes!L47=0,"",RES_hhdet_in_tes!L47/RES_hhdet_in_fec!L47)</f>
        <v>3.5443656036413964</v>
      </c>
      <c r="M47" s="124">
        <f>IF(RES_hhdet_in_tes!M47=0,"",RES_hhdet_in_tes!M47/RES_hhdet_in_fec!M47)</f>
        <v>3.6885974649092437</v>
      </c>
      <c r="N47" s="124">
        <f>IF(RES_hhdet_in_tes!N47=0,"",RES_hhdet_in_tes!N47/RES_hhdet_in_fec!N47)</f>
        <v>3.8558264431656877</v>
      </c>
      <c r="O47" s="124">
        <f>IF(RES_hhdet_in_tes!O47=0,"",RES_hhdet_in_tes!O47/RES_hhdet_in_fec!O47)</f>
        <v>4.0457542184535429</v>
      </c>
      <c r="P47" s="124">
        <f>IF(RES_hhdet_in_tes!P47=0,"",RES_hhdet_in_tes!P47/RES_hhdet_in_fec!P47)</f>
        <v>4.2398970190794838</v>
      </c>
      <c r="Q47" s="124">
        <f>IF(RES_hhdet_in_tes!Q47=0,"",RES_hhdet_in_tes!Q47/RES_hhdet_in_fec!Q47)</f>
        <v>4.3888986419240972</v>
      </c>
      <c r="R47" s="124">
        <f>IF(RES_hhdet_in_tes!R47=0,"",RES_hhdet_in_tes!R47/RES_hhdet_in_fec!R47)</f>
        <v>4.4211840332799497</v>
      </c>
      <c r="S47" s="124">
        <f>IF(RES_hhdet_in_tes!S47=0,"",RES_hhdet_in_tes!S47/RES_hhdet_in_fec!S47)</f>
        <v>4.4247712989861556</v>
      </c>
      <c r="T47" s="124" t="str">
        <f>IF(RES_hhdet_in_tes!T47=0,"",RES_hhdet_in_tes!T47/RES_hhdet_in_fec!T47)</f>
        <v/>
      </c>
      <c r="U47" s="124">
        <f>IF(RES_hhdet_in_tes!U47=0,"",RES_hhdet_in_tes!U47/RES_hhdet_in_fec!U47)</f>
        <v>4.4331858728649109</v>
      </c>
      <c r="V47" s="124">
        <f>IF(RES_hhdet_in_tes!V47=0,"",RES_hhdet_in_tes!V47/RES_hhdet_in_fec!V47)</f>
        <v>4.4458411106801083</v>
      </c>
      <c r="W47" s="124">
        <f>IF(RES_hhdet_in_tes!W47=0,"",RES_hhdet_in_tes!W47/RES_hhdet_in_fec!W47)</f>
        <v>4.4873780552086071</v>
      </c>
      <c r="X47" s="124">
        <f>IF(RES_hhdet_in_tes!X47=0,"",RES_hhdet_in_tes!X47/RES_hhdet_in_fec!X47)</f>
        <v>4.5361486801145556</v>
      </c>
      <c r="Y47" s="124">
        <f>IF(RES_hhdet_in_tes!Y47=0,"",RES_hhdet_in_tes!Y47/RES_hhdet_in_fec!Y47)</f>
        <v>4.5911218436650243</v>
      </c>
      <c r="DA47" s="130" t="s">
        <v>3630</v>
      </c>
    </row>
    <row r="48" spans="1:105" ht="12" customHeight="1" x14ac:dyDescent="0.25">
      <c r="A48" s="97" t="s">
        <v>53</v>
      </c>
      <c r="B48" s="111"/>
      <c r="C48" s="111" t="str">
        <f>IF(RES_hhdet_in_tes!C48=0,"",RES_hhdet_in_tes!C48/RES_hhdet_in_fec!C48)</f>
        <v/>
      </c>
      <c r="D48" s="111">
        <f>IF(RES_hhdet_in_tes!D48=0,"",RES_hhdet_in_tes!D48/RES_hhdet_in_fec!D48)</f>
        <v>2.5989354693953093</v>
      </c>
      <c r="E48" s="111">
        <f>IF(RES_hhdet_in_tes!E48=0,"",RES_hhdet_in_tes!E48/RES_hhdet_in_fec!E48)</f>
        <v>2.711586884598788</v>
      </c>
      <c r="F48" s="111">
        <f>IF(RES_hhdet_in_tes!F48=0,"",RES_hhdet_in_tes!F48/RES_hhdet_in_fec!F48)</f>
        <v>2.8251430662780863</v>
      </c>
      <c r="G48" s="111">
        <f>IF(RES_hhdet_in_tes!G48=0,"",RES_hhdet_in_tes!G48/RES_hhdet_in_fec!G48)</f>
        <v>2.9402618822588198</v>
      </c>
      <c r="H48" s="111">
        <f>IF(RES_hhdet_in_tes!H48=0,"",RES_hhdet_in_tes!H48/RES_hhdet_in_fec!H48)</f>
        <v>3.0568399409714422</v>
      </c>
      <c r="I48" s="111">
        <f>IF(RES_hhdet_in_tes!I48=0,"",RES_hhdet_in_tes!I48/RES_hhdet_in_fec!I48)</f>
        <v>3.1750151440165353</v>
      </c>
      <c r="J48" s="111">
        <f>IF(RES_hhdet_in_tes!J48=0,"",RES_hhdet_in_tes!J48/RES_hhdet_in_fec!J48)</f>
        <v>3.2954055560000688</v>
      </c>
      <c r="K48" s="111">
        <f>IF(RES_hhdet_in_tes!K48=0,"",RES_hhdet_in_tes!K48/RES_hhdet_in_fec!K48)</f>
        <v>3.4185007356240811</v>
      </c>
      <c r="L48" s="111">
        <f>IF(RES_hhdet_in_tes!L48=0,"",RES_hhdet_in_tes!L48/RES_hhdet_in_fec!L48)</f>
        <v>3.5443656036413964</v>
      </c>
      <c r="M48" s="111">
        <f>IF(RES_hhdet_in_tes!M48=0,"",RES_hhdet_in_tes!M48/RES_hhdet_in_fec!M48)</f>
        <v>3.6885974649092437</v>
      </c>
      <c r="N48" s="111">
        <f>IF(RES_hhdet_in_tes!N48=0,"",RES_hhdet_in_tes!N48/RES_hhdet_in_fec!N48)</f>
        <v>3.8558264431656877</v>
      </c>
      <c r="O48" s="111">
        <f>IF(RES_hhdet_in_tes!O48=0,"",RES_hhdet_in_tes!O48/RES_hhdet_in_fec!O48)</f>
        <v>4.0457542184535429</v>
      </c>
      <c r="P48" s="111">
        <f>IF(RES_hhdet_in_tes!P48=0,"",RES_hhdet_in_tes!P48/RES_hhdet_in_fec!P48)</f>
        <v>4.2398970190794838</v>
      </c>
      <c r="Q48" s="111">
        <f>IF(RES_hhdet_in_tes!Q48=0,"",RES_hhdet_in_tes!Q48/RES_hhdet_in_fec!Q48)</f>
        <v>4.3888986419240972</v>
      </c>
      <c r="R48" s="111">
        <f>IF(RES_hhdet_in_tes!R48=0,"",RES_hhdet_in_tes!R48/RES_hhdet_in_fec!R48)</f>
        <v>4.4211840332799497</v>
      </c>
      <c r="S48" s="111">
        <f>IF(RES_hhdet_in_tes!S48=0,"",RES_hhdet_in_tes!S48/RES_hhdet_in_fec!S48)</f>
        <v>4.4247712989861556</v>
      </c>
      <c r="T48" s="111" t="str">
        <f>IF(RES_hhdet_in_tes!T48=0,"",RES_hhdet_in_tes!T48/RES_hhdet_in_fec!T48)</f>
        <v/>
      </c>
      <c r="U48" s="111">
        <f>IF(RES_hhdet_in_tes!U48=0,"",RES_hhdet_in_tes!U48/RES_hhdet_in_fec!U48)</f>
        <v>4.4331858728649109</v>
      </c>
      <c r="V48" s="111">
        <f>IF(RES_hhdet_in_tes!V48=0,"",RES_hhdet_in_tes!V48/RES_hhdet_in_fec!V48)</f>
        <v>4.4458411106801083</v>
      </c>
      <c r="W48" s="111">
        <f>IF(RES_hhdet_in_tes!W48=0,"",RES_hhdet_in_tes!W48/RES_hhdet_in_fec!W48)</f>
        <v>4.4873780552086071</v>
      </c>
      <c r="X48" s="111">
        <f>IF(RES_hhdet_in_tes!X48=0,"",RES_hhdet_in_tes!X48/RES_hhdet_in_fec!X48)</f>
        <v>4.5361486801145556</v>
      </c>
      <c r="Y48" s="111">
        <f>IF(RES_hhdet_in_tes!Y48=0,"",RES_hhdet_in_tes!Y48/RES_hhdet_in_fec!Y48)</f>
        <v>4.5911218436650243</v>
      </c>
      <c r="DA48" s="63" t="s">
        <v>3631</v>
      </c>
    </row>
    <row r="49" spans="1:105" ht="12" customHeight="1" x14ac:dyDescent="0.25">
      <c r="A49" s="121" t="s">
        <v>55</v>
      </c>
      <c r="B49" s="124"/>
      <c r="C49" s="124">
        <f>IF(RES_hhdet_in_tes!C49=0,"",RES_hhdet_in_tes!C49/RES_hhdet_in_fec!C49)</f>
        <v>0.86955480461217183</v>
      </c>
      <c r="D49" s="124">
        <f>IF(RES_hhdet_in_tes!D49=0,"",RES_hhdet_in_tes!D49/RES_hhdet_in_fec!D49)</f>
        <v>0.82596169708905864</v>
      </c>
      <c r="E49" s="124">
        <f>IF(RES_hhdet_in_tes!E49=0,"",RES_hhdet_in_tes!E49/RES_hhdet_in_fec!E49)</f>
        <v>0.79246816104425899</v>
      </c>
      <c r="F49" s="124">
        <f>IF(RES_hhdet_in_tes!F49=0,"",RES_hhdet_in_tes!F49/RES_hhdet_in_fec!F49)</f>
        <v>0.80021839717073895</v>
      </c>
      <c r="G49" s="124">
        <f>IF(RES_hhdet_in_tes!G49=0,"",RES_hhdet_in_tes!G49/RES_hhdet_in_fec!G49)</f>
        <v>0.77010668542090277</v>
      </c>
      <c r="H49" s="124">
        <f>IF(RES_hhdet_in_tes!H49=0,"",RES_hhdet_in_tes!H49/RES_hhdet_in_fec!H49)</f>
        <v>0.78135384706990274</v>
      </c>
      <c r="I49" s="124">
        <f>IF(RES_hhdet_in_tes!I49=0,"",RES_hhdet_in_tes!I49/RES_hhdet_in_fec!I49)</f>
        <v>0.81698702270917423</v>
      </c>
      <c r="J49" s="124">
        <f>IF(RES_hhdet_in_tes!J49=0,"",RES_hhdet_in_tes!J49/RES_hhdet_in_fec!J49)</f>
        <v>0.81545580475554147</v>
      </c>
      <c r="K49" s="124">
        <f>IF(RES_hhdet_in_tes!K49=0,"",RES_hhdet_in_tes!K49/RES_hhdet_in_fec!K49)</f>
        <v>0.82031274879948801</v>
      </c>
      <c r="L49" s="124">
        <f>IF(RES_hhdet_in_tes!L49=0,"",RES_hhdet_in_tes!L49/RES_hhdet_in_fec!L49)</f>
        <v>0.83750284721932455</v>
      </c>
      <c r="M49" s="124">
        <f>IF(RES_hhdet_in_tes!M49=0,"",RES_hhdet_in_tes!M49/RES_hhdet_in_fec!M49)</f>
        <v>0.83517901160057972</v>
      </c>
      <c r="N49" s="124">
        <f>IF(RES_hhdet_in_tes!N49=0,"",RES_hhdet_in_tes!N49/RES_hhdet_in_fec!N49)</f>
        <v>0.87045462816285357</v>
      </c>
      <c r="O49" s="124">
        <f>IF(RES_hhdet_in_tes!O49=0,"",RES_hhdet_in_tes!O49/RES_hhdet_in_fec!O49)</f>
        <v>0.89646423354635874</v>
      </c>
      <c r="P49" s="124">
        <f>IF(RES_hhdet_in_tes!P49=0,"",RES_hhdet_in_tes!P49/RES_hhdet_in_fec!P49)</f>
        <v>0.94027536914657661</v>
      </c>
      <c r="Q49" s="124">
        <f>IF(RES_hhdet_in_tes!Q49=0,"",RES_hhdet_in_tes!Q49/RES_hhdet_in_fec!Q49)</f>
        <v>0.95017910877492762</v>
      </c>
      <c r="R49" s="124">
        <f>IF(RES_hhdet_in_tes!R49=0,"",RES_hhdet_in_tes!R49/RES_hhdet_in_fec!R49)</f>
        <v>0.94615204128459207</v>
      </c>
      <c r="S49" s="124">
        <f>IF(RES_hhdet_in_tes!S49=0,"",RES_hhdet_in_tes!S49/RES_hhdet_in_fec!S49)</f>
        <v>0.91938322332345135</v>
      </c>
      <c r="T49" s="124" t="str">
        <f>IF(RES_hhdet_in_tes!T49=0,"",RES_hhdet_in_tes!T49/RES_hhdet_in_fec!T49)</f>
        <v/>
      </c>
      <c r="U49" s="124">
        <f>IF(RES_hhdet_in_tes!U49=0,"",RES_hhdet_in_tes!U49/RES_hhdet_in_fec!U49)</f>
        <v>0.89215415037120482</v>
      </c>
      <c r="V49" s="124">
        <f>IF(RES_hhdet_in_tes!V49=0,"",RES_hhdet_in_tes!V49/RES_hhdet_in_fec!V49)</f>
        <v>0.92369612207926721</v>
      </c>
      <c r="W49" s="124">
        <f>IF(RES_hhdet_in_tes!W49=0,"",RES_hhdet_in_tes!W49/RES_hhdet_in_fec!W49)</f>
        <v>0.86573255818515871</v>
      </c>
      <c r="X49" s="124">
        <f>IF(RES_hhdet_in_tes!X49=0,"",RES_hhdet_in_tes!X49/RES_hhdet_in_fec!X49)</f>
        <v>0.95829297958592385</v>
      </c>
      <c r="Y49" s="124">
        <f>IF(RES_hhdet_in_tes!Y49=0,"",RES_hhdet_in_tes!Y49/RES_hhdet_in_fec!Y49)</f>
        <v>0.9643115400780955</v>
      </c>
      <c r="DA49" s="130" t="s">
        <v>3632</v>
      </c>
    </row>
    <row r="50" spans="1:105" ht="12" customHeight="1" x14ac:dyDescent="0.25">
      <c r="A50" s="97" t="s">
        <v>138</v>
      </c>
      <c r="B50" s="111"/>
      <c r="C50" s="111">
        <f>IF(RES_hhdet_in_tes!C50=0,"",RES_hhdet_in_tes!C50/RES_hhdet_in_fec!C50)</f>
        <v>0.4290770930358847</v>
      </c>
      <c r="D50" s="111">
        <f>IF(RES_hhdet_in_tes!D50=0,"",RES_hhdet_in_tes!D50/RES_hhdet_in_fec!D50)</f>
        <v>0.43073087745877098</v>
      </c>
      <c r="E50" s="111">
        <f>IF(RES_hhdet_in_tes!E50=0,"",RES_hhdet_in_tes!E50/RES_hhdet_in_fec!E50)</f>
        <v>0.43261454523619941</v>
      </c>
      <c r="F50" s="111">
        <f>IF(RES_hhdet_in_tes!F50=0,"",RES_hhdet_in_tes!F50/RES_hhdet_in_fec!F50)</f>
        <v>0.43452956074379295</v>
      </c>
      <c r="G50" s="111">
        <f>IF(RES_hhdet_in_tes!G50=0,"",RES_hhdet_in_tes!G50/RES_hhdet_in_fec!G50)</f>
        <v>0.43665628529940081</v>
      </c>
      <c r="H50" s="111">
        <f>IF(RES_hhdet_in_tes!H50=0,"",RES_hhdet_in_tes!H50/RES_hhdet_in_fec!H50)</f>
        <v>0.4389726449738463</v>
      </c>
      <c r="I50" s="111">
        <f>IF(RES_hhdet_in_tes!I50=0,"",RES_hhdet_in_tes!I50/RES_hhdet_in_fec!I50)</f>
        <v>0.44152308080111774</v>
      </c>
      <c r="J50" s="111">
        <f>IF(RES_hhdet_in_tes!J50=0,"",RES_hhdet_in_tes!J50/RES_hhdet_in_fec!J50)</f>
        <v>0.44448965201119189</v>
      </c>
      <c r="K50" s="111">
        <f>IF(RES_hhdet_in_tes!K50=0,"",RES_hhdet_in_tes!K50/RES_hhdet_in_fec!K50)</f>
        <v>0.44802715683682143</v>
      </c>
      <c r="L50" s="111">
        <f>IF(RES_hhdet_in_tes!L50=0,"",RES_hhdet_in_tes!L50/RES_hhdet_in_fec!L50)</f>
        <v>0.45217701015167344</v>
      </c>
      <c r="M50" s="111">
        <f>IF(RES_hhdet_in_tes!M50=0,"",RES_hhdet_in_tes!M50/RES_hhdet_in_fec!M50)</f>
        <v>0.46063674926936921</v>
      </c>
      <c r="N50" s="111">
        <f>IF(RES_hhdet_in_tes!N50=0,"",RES_hhdet_in_tes!N50/RES_hhdet_in_fec!N50)</f>
        <v>0.47458167892830877</v>
      </c>
      <c r="O50" s="111">
        <f>IF(RES_hhdet_in_tes!O50=0,"",RES_hhdet_in_tes!O50/RES_hhdet_in_fec!O50)</f>
        <v>0.49496834274761375</v>
      </c>
      <c r="P50" s="111" t="str">
        <f>IF(RES_hhdet_in_tes!P50=0,"",RES_hhdet_in_tes!P50/RES_hhdet_in_fec!P50)</f>
        <v/>
      </c>
      <c r="Q50" s="111">
        <f>IF(RES_hhdet_in_tes!Q50=0,"",RES_hhdet_in_tes!Q50/RES_hhdet_in_fec!Q50)</f>
        <v>0.54194723677944867</v>
      </c>
      <c r="R50" s="111">
        <f>IF(RES_hhdet_in_tes!R50=0,"",RES_hhdet_in_tes!R50/RES_hhdet_in_fec!R50)</f>
        <v>0.55638764835917676</v>
      </c>
      <c r="S50" s="111">
        <f>IF(RES_hhdet_in_tes!S50=0,"",RES_hhdet_in_tes!S50/RES_hhdet_in_fec!S50)</f>
        <v>0.56983304778437904</v>
      </c>
      <c r="T50" s="111" t="str">
        <f>IF(RES_hhdet_in_tes!T50=0,"",RES_hhdet_in_tes!T50/RES_hhdet_in_fec!T50)</f>
        <v/>
      </c>
      <c r="U50" s="111">
        <f>IF(RES_hhdet_in_tes!U50=0,"",RES_hhdet_in_tes!U50/RES_hhdet_in_fec!U50)</f>
        <v>0.59215301832454537</v>
      </c>
      <c r="V50" s="111">
        <f>IF(RES_hhdet_in_tes!V50=0,"",RES_hhdet_in_tes!V50/RES_hhdet_in_fec!V50)</f>
        <v>0.60023469351622372</v>
      </c>
      <c r="W50" s="111">
        <f>IF(RES_hhdet_in_tes!W50=0,"",RES_hhdet_in_tes!W50/RES_hhdet_in_fec!W50)</f>
        <v>0.60520211939923851</v>
      </c>
      <c r="X50" s="111">
        <f>IF(RES_hhdet_in_tes!X50=0,"",RES_hhdet_in_tes!X50/RES_hhdet_in_fec!X50)</f>
        <v>0.60783487166704742</v>
      </c>
      <c r="Y50" s="111">
        <f>IF(RES_hhdet_in_tes!Y50=0,"",RES_hhdet_in_tes!Y50/RES_hhdet_in_fec!Y50)</f>
        <v>0.60916803297741207</v>
      </c>
      <c r="DA50" s="63" t="s">
        <v>3633</v>
      </c>
    </row>
    <row r="51" spans="1:105" ht="12" customHeight="1" x14ac:dyDescent="0.25">
      <c r="A51" s="97" t="s">
        <v>137</v>
      </c>
      <c r="B51" s="111"/>
      <c r="C51" s="111">
        <f>IF(RES_hhdet_in_tes!C51=0,"",RES_hhdet_in_tes!C51/RES_hhdet_in_fec!C51)</f>
        <v>0.85230557517779526</v>
      </c>
      <c r="D51" s="111" t="str">
        <f>IF(RES_hhdet_in_tes!D51=0,"",RES_hhdet_in_tes!D51/RES_hhdet_in_fec!D51)</f>
        <v/>
      </c>
      <c r="E51" s="111" t="str">
        <f>IF(RES_hhdet_in_tes!E51=0,"",RES_hhdet_in_tes!E51/RES_hhdet_in_fec!E51)</f>
        <v/>
      </c>
      <c r="F51" s="111" t="str">
        <f>IF(RES_hhdet_in_tes!F51=0,"",RES_hhdet_in_tes!F51/RES_hhdet_in_fec!F51)</f>
        <v/>
      </c>
      <c r="G51" s="111" t="str">
        <f>IF(RES_hhdet_in_tes!G51=0,"",RES_hhdet_in_tes!G51/RES_hhdet_in_fec!G51)</f>
        <v/>
      </c>
      <c r="H51" s="111" t="str">
        <f>IF(RES_hhdet_in_tes!H51=0,"",RES_hhdet_in_tes!H51/RES_hhdet_in_fec!H51)</f>
        <v/>
      </c>
      <c r="I51" s="111">
        <f>IF(RES_hhdet_in_tes!I51=0,"",RES_hhdet_in_tes!I51/RES_hhdet_in_fec!I51)</f>
        <v>0.78751166300298703</v>
      </c>
      <c r="J51" s="111">
        <f>IF(RES_hhdet_in_tes!J51=0,"",RES_hhdet_in_tes!J51/RES_hhdet_in_fec!J51)</f>
        <v>0.79618426313128488</v>
      </c>
      <c r="K51" s="111">
        <f>IF(RES_hhdet_in_tes!K51=0,"",RES_hhdet_in_tes!K51/RES_hhdet_in_fec!K51)</f>
        <v>0.79870670419090428</v>
      </c>
      <c r="L51" s="111">
        <f>IF(RES_hhdet_in_tes!L51=0,"",RES_hhdet_in_tes!L51/RES_hhdet_in_fec!L51)</f>
        <v>0.81972435795424248</v>
      </c>
      <c r="M51" s="111">
        <f>IF(RES_hhdet_in_tes!M51=0,"",RES_hhdet_in_tes!M51/RES_hhdet_in_fec!M51)</f>
        <v>0.82793947193496253</v>
      </c>
      <c r="N51" s="111">
        <f>IF(RES_hhdet_in_tes!N51=0,"",RES_hhdet_in_tes!N51/RES_hhdet_in_fec!N51)</f>
        <v>0.87986081606705657</v>
      </c>
      <c r="O51" s="111">
        <f>IF(RES_hhdet_in_tes!O51=0,"",RES_hhdet_in_tes!O51/RES_hhdet_in_fec!O51)</f>
        <v>0.91951280559667026</v>
      </c>
      <c r="P51" s="111">
        <f>IF(RES_hhdet_in_tes!P51=0,"",RES_hhdet_in_tes!P51/RES_hhdet_in_fec!P51)</f>
        <v>0.98121246960596986</v>
      </c>
      <c r="Q51" s="111" t="str">
        <f>IF(RES_hhdet_in_tes!Q51=0,"",RES_hhdet_in_tes!Q51/RES_hhdet_in_fec!Q51)</f>
        <v/>
      </c>
      <c r="R51" s="111" t="str">
        <f>IF(RES_hhdet_in_tes!R51=0,"",RES_hhdet_in_tes!R51/RES_hhdet_in_fec!R51)</f>
        <v/>
      </c>
      <c r="S51" s="111" t="str">
        <f>IF(RES_hhdet_in_tes!S51=0,"",RES_hhdet_in_tes!S51/RES_hhdet_in_fec!S51)</f>
        <v/>
      </c>
      <c r="T51" s="111" t="str">
        <f>IF(RES_hhdet_in_tes!T51=0,"",RES_hhdet_in_tes!T51/RES_hhdet_in_fec!T51)</f>
        <v/>
      </c>
      <c r="U51" s="111">
        <f>IF(RES_hhdet_in_tes!U51=0,"",RES_hhdet_in_tes!U51/RES_hhdet_in_fec!U51)</f>
        <v>0.92290123355406606</v>
      </c>
      <c r="V51" s="111" t="str">
        <f>IF(RES_hhdet_in_tes!V51=0,"",RES_hhdet_in_tes!V51/RES_hhdet_in_fec!V51)</f>
        <v/>
      </c>
      <c r="W51" s="111" t="str">
        <f>IF(RES_hhdet_in_tes!W51=0,"",RES_hhdet_in_tes!W51/RES_hhdet_in_fec!W51)</f>
        <v/>
      </c>
      <c r="X51" s="111">
        <f>IF(RES_hhdet_in_tes!X51=0,"",RES_hhdet_in_tes!X51/RES_hhdet_in_fec!X51)</f>
        <v>0.95624487156357241</v>
      </c>
      <c r="Y51" s="111">
        <f>IF(RES_hhdet_in_tes!Y51=0,"",RES_hhdet_in_tes!Y51/RES_hhdet_in_fec!Y51)</f>
        <v>0.97123348946804111</v>
      </c>
      <c r="DA51" s="63" t="s">
        <v>3634</v>
      </c>
    </row>
    <row r="52" spans="1:105" ht="12" customHeight="1" x14ac:dyDescent="0.25">
      <c r="A52" s="100" t="s">
        <v>211</v>
      </c>
      <c r="B52" s="112"/>
      <c r="C52" s="112">
        <f>IF(RES_hhdet_in_tes!C52=0,"",RES_hhdet_in_tes!C52/RES_hhdet_in_fec!C52)</f>
        <v>0.42907709303588482</v>
      </c>
      <c r="D52" s="112" t="str">
        <f>IF(RES_hhdet_in_tes!D52=0,"",RES_hhdet_in_tes!D52/RES_hhdet_in_fec!D52)</f>
        <v/>
      </c>
      <c r="E52" s="112" t="str">
        <f>IF(RES_hhdet_in_tes!E52=0,"",RES_hhdet_in_tes!E52/RES_hhdet_in_fec!E52)</f>
        <v/>
      </c>
      <c r="F52" s="112" t="str">
        <f>IF(RES_hhdet_in_tes!F52=0,"",RES_hhdet_in_tes!F52/RES_hhdet_in_fec!F52)</f>
        <v/>
      </c>
      <c r="G52" s="112" t="str">
        <f>IF(RES_hhdet_in_tes!G52=0,"",RES_hhdet_in_tes!G52/RES_hhdet_in_fec!G52)</f>
        <v/>
      </c>
      <c r="H52" s="112" t="str">
        <f>IF(RES_hhdet_in_tes!H52=0,"",RES_hhdet_in_tes!H52/RES_hhdet_in_fec!H52)</f>
        <v/>
      </c>
      <c r="I52" s="112">
        <f>IF(RES_hhdet_in_tes!I52=0,"",RES_hhdet_in_tes!I52/RES_hhdet_in_fec!I52)</f>
        <v>0.44152308080111774</v>
      </c>
      <c r="J52" s="112">
        <f>IF(RES_hhdet_in_tes!J52=0,"",RES_hhdet_in_tes!J52/RES_hhdet_in_fec!J52)</f>
        <v>0.44448965201119189</v>
      </c>
      <c r="K52" s="112">
        <f>IF(RES_hhdet_in_tes!K52=0,"",RES_hhdet_in_tes!K52/RES_hhdet_in_fec!K52)</f>
        <v>0.44802715683682148</v>
      </c>
      <c r="L52" s="112">
        <f>IF(RES_hhdet_in_tes!L52=0,"",RES_hhdet_in_tes!L52/RES_hhdet_in_fec!L52)</f>
        <v>0.4521770101516735</v>
      </c>
      <c r="M52" s="112">
        <f>IF(RES_hhdet_in_tes!M52=0,"",RES_hhdet_in_tes!M52/RES_hhdet_in_fec!M52)</f>
        <v>0.46063674926936926</v>
      </c>
      <c r="N52" s="112">
        <f>IF(RES_hhdet_in_tes!N52=0,"",RES_hhdet_in_tes!N52/RES_hhdet_in_fec!N52)</f>
        <v>0.47458167892830877</v>
      </c>
      <c r="O52" s="112">
        <f>IF(RES_hhdet_in_tes!O52=0,"",RES_hhdet_in_tes!O52/RES_hhdet_in_fec!O52)</f>
        <v>0.49496834274761381</v>
      </c>
      <c r="P52" s="112">
        <f>IF(RES_hhdet_in_tes!P52=0,"",RES_hhdet_in_tes!P52/RES_hhdet_in_fec!P52)</f>
        <v>0.51968937188704012</v>
      </c>
      <c r="Q52" s="112" t="str">
        <f>IF(RES_hhdet_in_tes!Q52=0,"",RES_hhdet_in_tes!Q52/RES_hhdet_in_fec!Q52)</f>
        <v/>
      </c>
      <c r="R52" s="112" t="str">
        <f>IF(RES_hhdet_in_tes!R52=0,"",RES_hhdet_in_tes!R52/RES_hhdet_in_fec!R52)</f>
        <v/>
      </c>
      <c r="S52" s="112" t="str">
        <f>IF(RES_hhdet_in_tes!S52=0,"",RES_hhdet_in_tes!S52/RES_hhdet_in_fec!S52)</f>
        <v/>
      </c>
      <c r="T52" s="112" t="str">
        <f>IF(RES_hhdet_in_tes!T52=0,"",RES_hhdet_in_tes!T52/RES_hhdet_in_fec!T52)</f>
        <v/>
      </c>
      <c r="U52" s="112">
        <f>IF(RES_hhdet_in_tes!U52=0,"",RES_hhdet_in_tes!U52/RES_hhdet_in_fec!U52)</f>
        <v>0.59215301832454537</v>
      </c>
      <c r="V52" s="112" t="str">
        <f>IF(RES_hhdet_in_tes!V52=0,"",RES_hhdet_in_tes!V52/RES_hhdet_in_fec!V52)</f>
        <v/>
      </c>
      <c r="W52" s="112" t="str">
        <f>IF(RES_hhdet_in_tes!W52=0,"",RES_hhdet_in_tes!W52/RES_hhdet_in_fec!W52)</f>
        <v/>
      </c>
      <c r="X52" s="112">
        <f>IF(RES_hhdet_in_tes!X52=0,"",RES_hhdet_in_tes!X52/RES_hhdet_in_fec!X52)</f>
        <v>0.60783487166704742</v>
      </c>
      <c r="Y52" s="112">
        <f>IF(RES_hhdet_in_tes!Y52=0,"",RES_hhdet_in_tes!Y52/RES_hhdet_in_fec!Y52)</f>
        <v>0.60916803297741207</v>
      </c>
      <c r="DA52" s="131" t="s">
        <v>3635</v>
      </c>
    </row>
    <row r="53" spans="1:105" ht="12" customHeight="1" x14ac:dyDescent="0.25">
      <c r="A53" s="103" t="s">
        <v>52</v>
      </c>
      <c r="B53" s="113"/>
      <c r="C53" s="113">
        <f>IF(RES_hhdet_in_tes!C53=0,"",RES_hhdet_in_tes!C53/RES_hhdet_in_fec!C53)</f>
        <v>1</v>
      </c>
      <c r="D53" s="113" t="str">
        <f>IF(RES_hhdet_in_tes!D53=0,"",RES_hhdet_in_tes!D53/RES_hhdet_in_fec!D53)</f>
        <v/>
      </c>
      <c r="E53" s="113" t="str">
        <f>IF(RES_hhdet_in_tes!E53=0,"",RES_hhdet_in_tes!E53/RES_hhdet_in_fec!E53)</f>
        <v/>
      </c>
      <c r="F53" s="113" t="str">
        <f>IF(RES_hhdet_in_tes!F53=0,"",RES_hhdet_in_tes!F53/RES_hhdet_in_fec!F53)</f>
        <v/>
      </c>
      <c r="G53" s="113" t="str">
        <f>IF(RES_hhdet_in_tes!G53=0,"",RES_hhdet_in_tes!G53/RES_hhdet_in_fec!G53)</f>
        <v/>
      </c>
      <c r="H53" s="113" t="str">
        <f>IF(RES_hhdet_in_tes!H53=0,"",RES_hhdet_in_tes!H53/RES_hhdet_in_fec!H53)</f>
        <v/>
      </c>
      <c r="I53" s="113">
        <f>IF(RES_hhdet_in_tes!I53=0,"",RES_hhdet_in_tes!I53/RES_hhdet_in_fec!I53)</f>
        <v>1</v>
      </c>
      <c r="J53" s="113">
        <f>IF(RES_hhdet_in_tes!J53=0,"",RES_hhdet_in_tes!J53/RES_hhdet_in_fec!J53)</f>
        <v>1</v>
      </c>
      <c r="K53" s="113">
        <f>IF(RES_hhdet_in_tes!K53=0,"",RES_hhdet_in_tes!K53/RES_hhdet_in_fec!K53)</f>
        <v>1</v>
      </c>
      <c r="L53" s="113">
        <f>IF(RES_hhdet_in_tes!L53=0,"",RES_hhdet_in_tes!L53/RES_hhdet_in_fec!L53)</f>
        <v>1</v>
      </c>
      <c r="M53" s="113">
        <f>IF(RES_hhdet_in_tes!M53=0,"",RES_hhdet_in_tes!M53/RES_hhdet_in_fec!M53)</f>
        <v>1</v>
      </c>
      <c r="N53" s="113">
        <f>IF(RES_hhdet_in_tes!N53=0,"",RES_hhdet_in_tes!N53/RES_hhdet_in_fec!N53)</f>
        <v>1</v>
      </c>
      <c r="O53" s="113">
        <f>IF(RES_hhdet_in_tes!O53=0,"",RES_hhdet_in_tes!O53/RES_hhdet_in_fec!O53)</f>
        <v>1</v>
      </c>
      <c r="P53" s="113">
        <f>IF(RES_hhdet_in_tes!P53=0,"",RES_hhdet_in_tes!P53/RES_hhdet_in_fec!P53)</f>
        <v>1</v>
      </c>
      <c r="Q53" s="113" t="str">
        <f>IF(RES_hhdet_in_tes!Q53=0,"",RES_hhdet_in_tes!Q53/RES_hhdet_in_fec!Q53)</f>
        <v/>
      </c>
      <c r="R53" s="113" t="str">
        <f>IF(RES_hhdet_in_tes!R53=0,"",RES_hhdet_in_tes!R53/RES_hhdet_in_fec!R53)</f>
        <v/>
      </c>
      <c r="S53" s="113" t="str">
        <f>IF(RES_hhdet_in_tes!S53=0,"",RES_hhdet_in_tes!S53/RES_hhdet_in_fec!S53)</f>
        <v/>
      </c>
      <c r="T53" s="113" t="str">
        <f>IF(RES_hhdet_in_tes!T53=0,"",RES_hhdet_in_tes!T53/RES_hhdet_in_fec!T53)</f>
        <v/>
      </c>
      <c r="U53" s="113">
        <f>IF(RES_hhdet_in_tes!U53=0,"",RES_hhdet_in_tes!U53/RES_hhdet_in_fec!U53)</f>
        <v>1</v>
      </c>
      <c r="V53" s="113" t="str">
        <f>IF(RES_hhdet_in_tes!V53=0,"",RES_hhdet_in_tes!V53/RES_hhdet_in_fec!V53)</f>
        <v/>
      </c>
      <c r="W53" s="113" t="str">
        <f>IF(RES_hhdet_in_tes!W53=0,"",RES_hhdet_in_tes!W53/RES_hhdet_in_fec!W53)</f>
        <v/>
      </c>
      <c r="X53" s="113">
        <f>IF(RES_hhdet_in_tes!X53=0,"",RES_hhdet_in_tes!X53/RES_hhdet_in_fec!X53)</f>
        <v>1</v>
      </c>
      <c r="Y53" s="113">
        <f>IF(RES_hhdet_in_tes!Y53=0,"",RES_hhdet_in_tes!Y53/RES_hhdet_in_fec!Y53)</f>
        <v>1</v>
      </c>
      <c r="DA53" s="132" t="s">
        <v>3636</v>
      </c>
    </row>
    <row r="54" spans="1:105" ht="12" customHeight="1" x14ac:dyDescent="0.25">
      <c r="A54" s="106" t="s">
        <v>122</v>
      </c>
      <c r="B54" s="112"/>
      <c r="C54" s="112">
        <f>IF(RES_hhdet_in_tes!C54=0,"",RES_hhdet_in_tes!C54/RES_hhdet_in_fec!C54)</f>
        <v>0.48419380507539872</v>
      </c>
      <c r="D54" s="112" t="str">
        <f>IF(RES_hhdet_in_tes!D54=0,"",RES_hhdet_in_tes!D54/RES_hhdet_in_fec!D54)</f>
        <v/>
      </c>
      <c r="E54" s="112" t="str">
        <f>IF(RES_hhdet_in_tes!E54=0,"",RES_hhdet_in_tes!E54/RES_hhdet_in_fec!E54)</f>
        <v/>
      </c>
      <c r="F54" s="112" t="str">
        <f>IF(RES_hhdet_in_tes!F54=0,"",RES_hhdet_in_tes!F54/RES_hhdet_in_fec!F54)</f>
        <v/>
      </c>
      <c r="G54" s="112" t="str">
        <f>IF(RES_hhdet_in_tes!G54=0,"",RES_hhdet_in_tes!G54/RES_hhdet_in_fec!G54)</f>
        <v/>
      </c>
      <c r="H54" s="112">
        <f>IF(RES_hhdet_in_tes!H54=0,"",RES_hhdet_in_tes!H54/RES_hhdet_in_fec!H54)</f>
        <v>0.49329808299768002</v>
      </c>
      <c r="I54" s="112" t="str">
        <f>IF(RES_hhdet_in_tes!I54=0,"",RES_hhdet_in_tes!I54/RES_hhdet_in_fec!I54)</f>
        <v/>
      </c>
      <c r="J54" s="112" t="str">
        <f>IF(RES_hhdet_in_tes!J54=0,"",RES_hhdet_in_tes!J54/RES_hhdet_in_fec!J54)</f>
        <v/>
      </c>
      <c r="K54" s="112">
        <f>IF(RES_hhdet_in_tes!K54=0,"",RES_hhdet_in_tes!K54/RES_hhdet_in_fec!K54)</f>
        <v>0.5008750902021103</v>
      </c>
      <c r="L54" s="112" t="str">
        <f>IF(RES_hhdet_in_tes!L54=0,"",RES_hhdet_in_tes!L54/RES_hhdet_in_fec!L54)</f>
        <v/>
      </c>
      <c r="M54" s="112" t="str">
        <f>IF(RES_hhdet_in_tes!M54=0,"",RES_hhdet_in_tes!M54/RES_hhdet_in_fec!M54)</f>
        <v/>
      </c>
      <c r="N54" s="112" t="str">
        <f>IF(RES_hhdet_in_tes!N54=0,"",RES_hhdet_in_tes!N54/RES_hhdet_in_fec!N54)</f>
        <v/>
      </c>
      <c r="O54" s="112">
        <f>IF(RES_hhdet_in_tes!O54=0,"",RES_hhdet_in_tes!O54/RES_hhdet_in_fec!O54)</f>
        <v>0.53672423848311646</v>
      </c>
      <c r="P54" s="112">
        <f>IF(RES_hhdet_in_tes!P54=0,"",RES_hhdet_in_tes!P54/RES_hhdet_in_fec!P54)</f>
        <v>0.55727000344688027</v>
      </c>
      <c r="Q54" s="112" t="str">
        <f>IF(RES_hhdet_in_tes!Q54=0,"",RES_hhdet_in_tes!Q54/RES_hhdet_in_fec!Q54)</f>
        <v/>
      </c>
      <c r="R54" s="112" t="str">
        <f>IF(RES_hhdet_in_tes!R54=0,"",RES_hhdet_in_tes!R54/RES_hhdet_in_fec!R54)</f>
        <v/>
      </c>
      <c r="S54" s="112" t="str">
        <f>IF(RES_hhdet_in_tes!S54=0,"",RES_hhdet_in_tes!S54/RES_hhdet_in_fec!S54)</f>
        <v/>
      </c>
      <c r="T54" s="112" t="str">
        <f>IF(RES_hhdet_in_tes!T54=0,"",RES_hhdet_in_tes!T54/RES_hhdet_in_fec!T54)</f>
        <v/>
      </c>
      <c r="U54" s="112">
        <f>IF(RES_hhdet_in_tes!U54=0,"",RES_hhdet_in_tes!U54/RES_hhdet_in_fec!U54)</f>
        <v>0.62932296662927056</v>
      </c>
      <c r="V54" s="112" t="str">
        <f>IF(RES_hhdet_in_tes!V54=0,"",RES_hhdet_in_tes!V54/RES_hhdet_in_fec!V54)</f>
        <v/>
      </c>
      <c r="W54" s="112">
        <f>IF(RES_hhdet_in_tes!W54=0,"",RES_hhdet_in_tes!W54/RES_hhdet_in_fec!W54)</f>
        <v>0.65361578770512718</v>
      </c>
      <c r="X54" s="112" t="str">
        <f>IF(RES_hhdet_in_tes!X54=0,"",RES_hhdet_in_tes!X54/RES_hhdet_in_fec!X54)</f>
        <v/>
      </c>
      <c r="Y54" s="112">
        <f>IF(RES_hhdet_in_tes!Y54=0,"",RES_hhdet_in_tes!Y54/RES_hhdet_in_fec!Y54)</f>
        <v>0.67288241600242338</v>
      </c>
      <c r="DA54" s="131" t="s">
        <v>3637</v>
      </c>
    </row>
    <row r="55" spans="1:105" ht="12" customHeight="1" x14ac:dyDescent="0.25">
      <c r="A55" s="107" t="s">
        <v>121</v>
      </c>
      <c r="B55" s="113"/>
      <c r="C55" s="113">
        <f>IF(RES_hhdet_in_tes!C55=0,"",RES_hhdet_in_tes!C55/RES_hhdet_in_fec!C55)</f>
        <v>0.87761921620884431</v>
      </c>
      <c r="D55" s="113">
        <f>IF(RES_hhdet_in_tes!D55=0,"",RES_hhdet_in_tes!D55/RES_hhdet_in_fec!D55)</f>
        <v>0.82938665399118916</v>
      </c>
      <c r="E55" s="113">
        <f>IF(RES_hhdet_in_tes!E55=0,"",RES_hhdet_in_tes!E55/RES_hhdet_in_fec!E55)</f>
        <v>0.79521799334171639</v>
      </c>
      <c r="F55" s="113">
        <f>IF(RES_hhdet_in_tes!F55=0,"",RES_hhdet_in_tes!F55/RES_hhdet_in_fec!F55)</f>
        <v>0.80352834901310954</v>
      </c>
      <c r="G55" s="113">
        <f>IF(RES_hhdet_in_tes!G55=0,"",RES_hhdet_in_tes!G55/RES_hhdet_in_fec!G55)</f>
        <v>0.7734553932968623</v>
      </c>
      <c r="H55" s="113">
        <f>IF(RES_hhdet_in_tes!H55=0,"",RES_hhdet_in_tes!H55/RES_hhdet_in_fec!H55)</f>
        <v>0.79151346093846109</v>
      </c>
      <c r="I55" s="113">
        <f>IF(RES_hhdet_in_tes!I55=0,"",RES_hhdet_in_tes!I55/RES_hhdet_in_fec!I55)</f>
        <v>0.82195399874776887</v>
      </c>
      <c r="J55" s="113">
        <f>IF(RES_hhdet_in_tes!J55=0,"",RES_hhdet_in_tes!J55/RES_hhdet_in_fec!J55)</f>
        <v>0.82906191646340166</v>
      </c>
      <c r="K55" s="113">
        <f>IF(RES_hhdet_in_tes!K55=0,"",RES_hhdet_in_tes!K55/RES_hhdet_in_fec!K55)</f>
        <v>0.83052570079010957</v>
      </c>
      <c r="L55" s="113">
        <f>IF(RES_hhdet_in_tes!L55=0,"",RES_hhdet_in_tes!L55/RES_hhdet_in_fec!L55)</f>
        <v>0.84796449776855876</v>
      </c>
      <c r="M55" s="113">
        <f>IF(RES_hhdet_in_tes!M55=0,"",RES_hhdet_in_tes!M55/RES_hhdet_in_fec!M55)</f>
        <v>0.84911391336951425</v>
      </c>
      <c r="N55" s="113">
        <f>IF(RES_hhdet_in_tes!N55=0,"",RES_hhdet_in_tes!N55/RES_hhdet_in_fec!N55)</f>
        <v>0.88993405842004691</v>
      </c>
      <c r="O55" s="113">
        <f>IF(RES_hhdet_in_tes!O55=0,"",RES_hhdet_in_tes!O55/RES_hhdet_in_fec!O55)</f>
        <v>0.97033483925533393</v>
      </c>
      <c r="P55" s="113">
        <f>IF(RES_hhdet_in_tes!P55=0,"",RES_hhdet_in_tes!P55/RES_hhdet_in_fec!P55)</f>
        <v>0.98761613359125866</v>
      </c>
      <c r="Q55" s="113">
        <f>IF(RES_hhdet_in_tes!Q55=0,"",RES_hhdet_in_tes!Q55/RES_hhdet_in_fec!Q55)</f>
        <v>0.96937764678805605</v>
      </c>
      <c r="R55" s="113">
        <f>IF(RES_hhdet_in_tes!R55=0,"",RES_hhdet_in_tes!R55/RES_hhdet_in_fec!R55)</f>
        <v>0.95792717253141113</v>
      </c>
      <c r="S55" s="113">
        <f>IF(RES_hhdet_in_tes!S55=0,"",RES_hhdet_in_tes!S55/RES_hhdet_in_fec!S55)</f>
        <v>0.93524199195853985</v>
      </c>
      <c r="T55" s="113" t="str">
        <f>IF(RES_hhdet_in_tes!T55=0,"",RES_hhdet_in_tes!T55/RES_hhdet_in_fec!T55)</f>
        <v/>
      </c>
      <c r="U55" s="113">
        <f>IF(RES_hhdet_in_tes!U55=0,"",RES_hhdet_in_tes!U55/RES_hhdet_in_fec!U55)</f>
        <v>0.96203967614300423</v>
      </c>
      <c r="V55" s="113">
        <f>IF(RES_hhdet_in_tes!V55=0,"",RES_hhdet_in_tes!V55/RES_hhdet_in_fec!V55)</f>
        <v>0.95493700858403607</v>
      </c>
      <c r="W55" s="113">
        <f>IF(RES_hhdet_in_tes!W55=0,"",RES_hhdet_in_tes!W55/RES_hhdet_in_fec!W55)</f>
        <v>0.96728712416510854</v>
      </c>
      <c r="X55" s="113">
        <f>IF(RES_hhdet_in_tes!X55=0,"",RES_hhdet_in_tes!X55/RES_hhdet_in_fec!X55)</f>
        <v>0.97455860041303088</v>
      </c>
      <c r="Y55" s="113">
        <f>IF(RES_hhdet_in_tes!Y55=0,"",RES_hhdet_in_tes!Y55/RES_hhdet_in_fec!Y55)</f>
        <v>0.98968306464959066</v>
      </c>
      <c r="DA55" s="132" t="s">
        <v>3638</v>
      </c>
    </row>
    <row r="56" spans="1:105" ht="12" customHeight="1" x14ac:dyDescent="0.25">
      <c r="A56" s="108" t="s">
        <v>53</v>
      </c>
      <c r="B56" s="111"/>
      <c r="C56" s="111">
        <f>IF(RES_hhdet_in_tes!C56=0,"",RES_hhdet_in_tes!C56/RES_hhdet_in_fec!C56)</f>
        <v>0.48419380507539883</v>
      </c>
      <c r="D56" s="111">
        <f>IF(RES_hhdet_in_tes!D56=0,"",RES_hhdet_in_tes!D56/RES_hhdet_in_fec!D56)</f>
        <v>0.48579831070134943</v>
      </c>
      <c r="E56" s="111">
        <f>IF(RES_hhdet_in_tes!E56=0,"",RES_hhdet_in_tes!E56/RES_hhdet_in_fec!E56)</f>
        <v>0.48755484697584328</v>
      </c>
      <c r="F56" s="111">
        <f>IF(RES_hhdet_in_tes!F56=0,"",RES_hhdet_in_tes!F56/RES_hhdet_in_fec!F56)</f>
        <v>0.48933257670027785</v>
      </c>
      <c r="G56" s="111">
        <f>IF(RES_hhdet_in_tes!G56=0,"",RES_hhdet_in_tes!G56/RES_hhdet_in_fec!G56)</f>
        <v>0.49125150400451628</v>
      </c>
      <c r="H56" s="111">
        <f>IF(RES_hhdet_in_tes!H56=0,"",RES_hhdet_in_tes!H56/RES_hhdet_in_fec!H56)</f>
        <v>0.49329808299768008</v>
      </c>
      <c r="I56" s="111">
        <f>IF(RES_hhdet_in_tes!I56=0,"",RES_hhdet_in_tes!I56/RES_hhdet_in_fec!I56)</f>
        <v>0.49550343649563555</v>
      </c>
      <c r="J56" s="111">
        <f>IF(RES_hhdet_in_tes!J56=0,"",RES_hhdet_in_tes!J56/RES_hhdet_in_fec!J56)</f>
        <v>0.4979923575604821</v>
      </c>
      <c r="K56" s="111">
        <f>IF(RES_hhdet_in_tes!K56=0,"",RES_hhdet_in_tes!K56/RES_hhdet_in_fec!K56)</f>
        <v>0.5008750902021103</v>
      </c>
      <c r="L56" s="111">
        <f>IF(RES_hhdet_in_tes!L56=0,"",RES_hhdet_in_tes!L56/RES_hhdet_in_fec!L56)</f>
        <v>0.50418953832529578</v>
      </c>
      <c r="M56" s="111">
        <f>IF(RES_hhdet_in_tes!M56=0,"",RES_hhdet_in_tes!M56/RES_hhdet_in_fec!M56)</f>
        <v>0.51049070341442693</v>
      </c>
      <c r="N56" s="111">
        <f>IF(RES_hhdet_in_tes!N56=0,"",RES_hhdet_in_tes!N56/RES_hhdet_in_fec!N56)</f>
        <v>0.52088075715076299</v>
      </c>
      <c r="O56" s="111">
        <f>IF(RES_hhdet_in_tes!O56=0,"",RES_hhdet_in_tes!O56/RES_hhdet_in_fec!O56)</f>
        <v>0.53672423848311646</v>
      </c>
      <c r="P56" s="111">
        <f>IF(RES_hhdet_in_tes!P56=0,"",RES_hhdet_in_tes!P56/RES_hhdet_in_fec!P56)</f>
        <v>0.55727000344688027</v>
      </c>
      <c r="Q56" s="111">
        <f>IF(RES_hhdet_in_tes!Q56=0,"",RES_hhdet_in_tes!Q56/RES_hhdet_in_fec!Q56)</f>
        <v>0.5770922953307891</v>
      </c>
      <c r="R56" s="111">
        <f>IF(RES_hhdet_in_tes!R56=0,"",RES_hhdet_in_tes!R56/RES_hhdet_in_fec!R56)</f>
        <v>0.59050682035488578</v>
      </c>
      <c r="S56" s="111">
        <f>IF(RES_hhdet_in_tes!S56=0,"",RES_hhdet_in_tes!S56/RES_hhdet_in_fec!S56)</f>
        <v>0.60350318285968285</v>
      </c>
      <c r="T56" s="111" t="str">
        <f>IF(RES_hhdet_in_tes!T56=0,"",RES_hhdet_in_tes!T56/RES_hhdet_in_fec!T56)</f>
        <v/>
      </c>
      <c r="U56" s="111">
        <f>IF(RES_hhdet_in_tes!U56=0,"",RES_hhdet_in_tes!U56/RES_hhdet_in_fec!U56)</f>
        <v>0.62932296662927056</v>
      </c>
      <c r="V56" s="111">
        <f>IF(RES_hhdet_in_tes!V56=0,"",RES_hhdet_in_tes!V56/RES_hhdet_in_fec!V56)</f>
        <v>0.64201957352648509</v>
      </c>
      <c r="W56" s="111">
        <f>IF(RES_hhdet_in_tes!W56=0,"",RES_hhdet_in_tes!W56/RES_hhdet_in_fec!W56)</f>
        <v>0.65361578770512718</v>
      </c>
      <c r="X56" s="111">
        <f>IF(RES_hhdet_in_tes!X56=0,"",RES_hhdet_in_tes!X56/RES_hhdet_in_fec!X56)</f>
        <v>0.66358331699896378</v>
      </c>
      <c r="Y56" s="111">
        <f>IF(RES_hhdet_in_tes!Y56=0,"",RES_hhdet_in_tes!Y56/RES_hhdet_in_fec!Y56)</f>
        <v>0.67288241600242338</v>
      </c>
      <c r="DA56" s="63" t="s">
        <v>3639</v>
      </c>
    </row>
    <row r="57" spans="1:105" ht="12" customHeight="1" x14ac:dyDescent="0.25">
      <c r="A57" s="108" t="s">
        <v>52</v>
      </c>
      <c r="B57" s="111"/>
      <c r="C57" s="111">
        <f>IF(RES_hhdet_in_tes!C57=0,"",RES_hhdet_in_tes!C57/RES_hhdet_in_fec!C57)</f>
        <v>1</v>
      </c>
      <c r="D57" s="111">
        <f>IF(RES_hhdet_in_tes!D57=0,"",RES_hhdet_in_tes!D57/RES_hhdet_in_fec!D57)</f>
        <v>1</v>
      </c>
      <c r="E57" s="111">
        <f>IF(RES_hhdet_in_tes!E57=0,"",RES_hhdet_in_tes!E57/RES_hhdet_in_fec!E57)</f>
        <v>1</v>
      </c>
      <c r="F57" s="111">
        <f>IF(RES_hhdet_in_tes!F57=0,"",RES_hhdet_in_tes!F57/RES_hhdet_in_fec!F57)</f>
        <v>1</v>
      </c>
      <c r="G57" s="111">
        <f>IF(RES_hhdet_in_tes!G57=0,"",RES_hhdet_in_tes!G57/RES_hhdet_in_fec!G57)</f>
        <v>1</v>
      </c>
      <c r="H57" s="111">
        <f>IF(RES_hhdet_in_tes!H57=0,"",RES_hhdet_in_tes!H57/RES_hhdet_in_fec!H57)</f>
        <v>1</v>
      </c>
      <c r="I57" s="111">
        <f>IF(RES_hhdet_in_tes!I57=0,"",RES_hhdet_in_tes!I57/RES_hhdet_in_fec!I57)</f>
        <v>1</v>
      </c>
      <c r="J57" s="111">
        <f>IF(RES_hhdet_in_tes!J57=0,"",RES_hhdet_in_tes!J57/RES_hhdet_in_fec!J57)</f>
        <v>1</v>
      </c>
      <c r="K57" s="111">
        <f>IF(RES_hhdet_in_tes!K57=0,"",RES_hhdet_in_tes!K57/RES_hhdet_in_fec!K57)</f>
        <v>1</v>
      </c>
      <c r="L57" s="111">
        <f>IF(RES_hhdet_in_tes!L57=0,"",RES_hhdet_in_tes!L57/RES_hhdet_in_fec!L57)</f>
        <v>1</v>
      </c>
      <c r="M57" s="111">
        <f>IF(RES_hhdet_in_tes!M57=0,"",RES_hhdet_in_tes!M57/RES_hhdet_in_fec!M57)</f>
        <v>1</v>
      </c>
      <c r="N57" s="111">
        <f>IF(RES_hhdet_in_tes!N57=0,"",RES_hhdet_in_tes!N57/RES_hhdet_in_fec!N57)</f>
        <v>1</v>
      </c>
      <c r="O57" s="111">
        <f>IF(RES_hhdet_in_tes!O57=0,"",RES_hhdet_in_tes!O57/RES_hhdet_in_fec!O57)</f>
        <v>1</v>
      </c>
      <c r="P57" s="111">
        <f>IF(RES_hhdet_in_tes!P57=0,"",RES_hhdet_in_tes!P57/RES_hhdet_in_fec!P57)</f>
        <v>1</v>
      </c>
      <c r="Q57" s="111">
        <f>IF(RES_hhdet_in_tes!Q57=0,"",RES_hhdet_in_tes!Q57/RES_hhdet_in_fec!Q57)</f>
        <v>1</v>
      </c>
      <c r="R57" s="111">
        <f>IF(RES_hhdet_in_tes!R57=0,"",RES_hhdet_in_tes!R57/RES_hhdet_in_fec!R57)</f>
        <v>1</v>
      </c>
      <c r="S57" s="111">
        <f>IF(RES_hhdet_in_tes!S57=0,"",RES_hhdet_in_tes!S57/RES_hhdet_in_fec!S57)</f>
        <v>1</v>
      </c>
      <c r="T57" s="111" t="str">
        <f>IF(RES_hhdet_in_tes!T57=0,"",RES_hhdet_in_tes!T57/RES_hhdet_in_fec!T57)</f>
        <v/>
      </c>
      <c r="U57" s="111">
        <f>IF(RES_hhdet_in_tes!U57=0,"",RES_hhdet_in_tes!U57/RES_hhdet_in_fec!U57)</f>
        <v>1</v>
      </c>
      <c r="V57" s="111">
        <f>IF(RES_hhdet_in_tes!V57=0,"",RES_hhdet_in_tes!V57/RES_hhdet_in_fec!V57)</f>
        <v>1</v>
      </c>
      <c r="W57" s="111">
        <f>IF(RES_hhdet_in_tes!W57=0,"",RES_hhdet_in_tes!W57/RES_hhdet_in_fec!W57)</f>
        <v>1</v>
      </c>
      <c r="X57" s="111">
        <f>IF(RES_hhdet_in_tes!X57=0,"",RES_hhdet_in_tes!X57/RES_hhdet_in_fec!X57)</f>
        <v>1</v>
      </c>
      <c r="Y57" s="111">
        <f>IF(RES_hhdet_in_tes!Y57=0,"",RES_hhdet_in_tes!Y57/RES_hhdet_in_fec!Y57)</f>
        <v>1</v>
      </c>
      <c r="DA57" s="63" t="s">
        <v>3640</v>
      </c>
    </row>
    <row r="58" spans="1:105" ht="12" customHeight="1" x14ac:dyDescent="0.25">
      <c r="A58" s="121" t="s">
        <v>54</v>
      </c>
      <c r="B58" s="124"/>
      <c r="C58" s="124">
        <f>IF(RES_hhdet_in_tes!C58=0,"",RES_hhdet_in_tes!C58/RES_hhdet_in_fec!C58)</f>
        <v>0.61647285249136929</v>
      </c>
      <c r="D58" s="124">
        <f>IF(RES_hhdet_in_tes!D58=0,"",RES_hhdet_in_tes!D58/RES_hhdet_in_fec!D58)</f>
        <v>0.61202500193644527</v>
      </c>
      <c r="E58" s="124">
        <f>IF(RES_hhdet_in_tes!E58=0,"",RES_hhdet_in_tes!E58/RES_hhdet_in_fec!E58)</f>
        <v>0.60406854040228486</v>
      </c>
      <c r="F58" s="124">
        <f>IF(RES_hhdet_in_tes!F58=0,"",RES_hhdet_in_tes!F58/RES_hhdet_in_fec!F58)</f>
        <v>0.61048062530000879</v>
      </c>
      <c r="G58" s="124">
        <f>IF(RES_hhdet_in_tes!G58=0,"",RES_hhdet_in_tes!G58/RES_hhdet_in_fec!G58)</f>
        <v>0.60633924335319567</v>
      </c>
      <c r="H58" s="124">
        <f>IF(RES_hhdet_in_tes!H58=0,"",RES_hhdet_in_tes!H58/RES_hhdet_in_fec!H58)</f>
        <v>0.60098616802740712</v>
      </c>
      <c r="I58" s="124">
        <f>IF(RES_hhdet_in_tes!I58=0,"",RES_hhdet_in_tes!I58/RES_hhdet_in_fec!I58)</f>
        <v>0.59846488393165698</v>
      </c>
      <c r="J58" s="124">
        <f>IF(RES_hhdet_in_tes!J58=0,"",RES_hhdet_in_tes!J58/RES_hhdet_in_fec!J58)</f>
        <v>0.6013914894207828</v>
      </c>
      <c r="K58" s="124">
        <f>IF(RES_hhdet_in_tes!K58=0,"",RES_hhdet_in_tes!K58/RES_hhdet_in_fec!K58)</f>
        <v>0.62217117286896118</v>
      </c>
      <c r="L58" s="124">
        <f>IF(RES_hhdet_in_tes!L58=0,"",RES_hhdet_in_tes!L58/RES_hhdet_in_fec!L58)</f>
        <v>0.61391898347619889</v>
      </c>
      <c r="M58" s="124">
        <f>IF(RES_hhdet_in_tes!M58=0,"",RES_hhdet_in_tes!M58/RES_hhdet_in_fec!M58)</f>
        <v>0.61453703016112593</v>
      </c>
      <c r="N58" s="124">
        <f>IF(RES_hhdet_in_tes!N58=0,"",RES_hhdet_in_tes!N58/RES_hhdet_in_fec!N58)</f>
        <v>0.60004297251404926</v>
      </c>
      <c r="O58" s="124">
        <f>IF(RES_hhdet_in_tes!O58=0,"",RES_hhdet_in_tes!O58/RES_hhdet_in_fec!O58)</f>
        <v>0.63278911058161913</v>
      </c>
      <c r="P58" s="124">
        <f>IF(RES_hhdet_in_tes!P58=0,"",RES_hhdet_in_tes!P58/RES_hhdet_in_fec!P58)</f>
        <v>0.65799537018434318</v>
      </c>
      <c r="Q58" s="124">
        <f>IF(RES_hhdet_in_tes!Q58=0,"",RES_hhdet_in_tes!Q58/RES_hhdet_in_fec!Q58)</f>
        <v>0.63425821250536896</v>
      </c>
      <c r="R58" s="124">
        <f>IF(RES_hhdet_in_tes!R58=0,"",RES_hhdet_in_tes!R58/RES_hhdet_in_fec!R58)</f>
        <v>0.64394073719470746</v>
      </c>
      <c r="S58" s="124">
        <f>IF(RES_hhdet_in_tes!S58=0,"",RES_hhdet_in_tes!S58/RES_hhdet_in_fec!S58)</f>
        <v>0.66183229432039514</v>
      </c>
      <c r="T58" s="124" t="str">
        <f>IF(RES_hhdet_in_tes!T58=0,"",RES_hhdet_in_tes!T58/RES_hhdet_in_fec!T58)</f>
        <v/>
      </c>
      <c r="U58" s="124">
        <f>IF(RES_hhdet_in_tes!U58=0,"",RES_hhdet_in_tes!U58/RES_hhdet_in_fec!U58)</f>
        <v>0.66999711920928862</v>
      </c>
      <c r="V58" s="124">
        <f>IF(RES_hhdet_in_tes!V58=0,"",RES_hhdet_in_tes!V58/RES_hhdet_in_fec!V58)</f>
        <v>0.70092581932620324</v>
      </c>
      <c r="W58" s="124">
        <f>IF(RES_hhdet_in_tes!W58=0,"",RES_hhdet_in_tes!W58/RES_hhdet_in_fec!W58)</f>
        <v>0.70170645228338679</v>
      </c>
      <c r="X58" s="124">
        <f>IF(RES_hhdet_in_tes!X58=0,"",RES_hhdet_in_tes!X58/RES_hhdet_in_fec!X58)</f>
        <v>0.67526763682216773</v>
      </c>
      <c r="Y58" s="124">
        <f>IF(RES_hhdet_in_tes!Y58=0,"",RES_hhdet_in_tes!Y58/RES_hhdet_in_fec!Y58)</f>
        <v>0.64230805156957549</v>
      </c>
      <c r="DA58" s="130" t="s">
        <v>3641</v>
      </c>
    </row>
    <row r="59" spans="1:105" ht="12" customHeight="1" x14ac:dyDescent="0.25">
      <c r="A59" s="97" t="s">
        <v>50</v>
      </c>
      <c r="B59" s="111"/>
      <c r="C59" s="111">
        <f>IF(RES_hhdet_in_tes!C59=0,"",RES_hhdet_in_tes!C59/RES_hhdet_in_fec!C59)</f>
        <v>0.54861509469085312</v>
      </c>
      <c r="D59" s="111">
        <f>IF(RES_hhdet_in_tes!D59=0,"",RES_hhdet_in_tes!D59/RES_hhdet_in_fec!D59)</f>
        <v>0.5492401609600327</v>
      </c>
      <c r="E59" s="111">
        <f>IF(RES_hhdet_in_tes!E59=0,"",RES_hhdet_in_tes!E59/RES_hhdet_in_fec!E59)</f>
        <v>0.54986528353430775</v>
      </c>
      <c r="F59" s="111">
        <f>IF(RES_hhdet_in_tes!F59=0,"",RES_hhdet_in_tes!F59/RES_hhdet_in_fec!F59)</f>
        <v>0.55049041378654995</v>
      </c>
      <c r="G59" s="111">
        <f>IF(RES_hhdet_in_tes!G59=0,"",RES_hhdet_in_tes!G59/RES_hhdet_in_fec!G59)</f>
        <v>0.55111559589247294</v>
      </c>
      <c r="H59" s="111">
        <f>IF(RES_hhdet_in_tes!H59=0,"",RES_hhdet_in_tes!H59/RES_hhdet_in_fec!H59)</f>
        <v>0.55174082444553196</v>
      </c>
      <c r="I59" s="111">
        <f>IF(RES_hhdet_in_tes!I59=0,"",RES_hhdet_in_tes!I59/RES_hhdet_in_fec!I59)</f>
        <v>0.55236611033062366</v>
      </c>
      <c r="J59" s="111">
        <f>IF(RES_hhdet_in_tes!J59=0,"",RES_hhdet_in_tes!J59/RES_hhdet_in_fec!J59)</f>
        <v>0.55299149813932968</v>
      </c>
      <c r="K59" s="111">
        <f>IF(RES_hhdet_in_tes!K59=0,"",RES_hhdet_in_tes!K59/RES_hhdet_in_fec!K59)</f>
        <v>0.55361702578622241</v>
      </c>
      <c r="L59" s="111">
        <f>IF(RES_hhdet_in_tes!L59=0,"",RES_hhdet_in_tes!L59/RES_hhdet_in_fec!L59)</f>
        <v>0.55424270341500448</v>
      </c>
      <c r="M59" s="111">
        <f>IF(RES_hhdet_in_tes!M59=0,"",RES_hhdet_in_tes!M59/RES_hhdet_in_fec!M59)</f>
        <v>0.5547178698642935</v>
      </c>
      <c r="N59" s="111">
        <f>IF(RES_hhdet_in_tes!N59=0,"",RES_hhdet_in_tes!N59/RES_hhdet_in_fec!N59)</f>
        <v>0.55498346555839073</v>
      </c>
      <c r="O59" s="111">
        <f>IF(RES_hhdet_in_tes!O59=0,"",RES_hhdet_in_tes!O59/RES_hhdet_in_fec!O59)</f>
        <v>0.55514220512788814</v>
      </c>
      <c r="P59" s="111">
        <f>IF(RES_hhdet_in_tes!P59=0,"",RES_hhdet_in_tes!P59/RES_hhdet_in_fec!P59)</f>
        <v>0.5555851416549612</v>
      </c>
      <c r="Q59" s="111">
        <f>IF(RES_hhdet_in_tes!Q59=0,"",RES_hhdet_in_tes!Q59/RES_hhdet_in_fec!Q59)</f>
        <v>0.55738799679211348</v>
      </c>
      <c r="R59" s="111">
        <f>IF(RES_hhdet_in_tes!R59=0,"",RES_hhdet_in_tes!R59/RES_hhdet_in_fec!R59)</f>
        <v>0.56212364831308881</v>
      </c>
      <c r="S59" s="111">
        <f>IF(RES_hhdet_in_tes!S59=0,"",RES_hhdet_in_tes!S59/RES_hhdet_in_fec!S59)</f>
        <v>0.5688038259239796</v>
      </c>
      <c r="T59" s="111" t="str">
        <f>IF(RES_hhdet_in_tes!T59=0,"",RES_hhdet_in_tes!T59/RES_hhdet_in_fec!T59)</f>
        <v/>
      </c>
      <c r="U59" s="111">
        <f>IF(RES_hhdet_in_tes!U59=0,"",RES_hhdet_in_tes!U59/RES_hhdet_in_fec!U59)</f>
        <v>0.58281680314296003</v>
      </c>
      <c r="V59" s="111">
        <f>IF(RES_hhdet_in_tes!V59=0,"",RES_hhdet_in_tes!V59/RES_hhdet_in_fec!V59)</f>
        <v>0.58755912461479387</v>
      </c>
      <c r="W59" s="111">
        <f>IF(RES_hhdet_in_tes!W59=0,"",RES_hhdet_in_tes!W59/RES_hhdet_in_fec!W59)</f>
        <v>0.58983832031986483</v>
      </c>
      <c r="X59" s="111">
        <f>IF(RES_hhdet_in_tes!X59=0,"",RES_hhdet_in_tes!X59/RES_hhdet_in_fec!X59)</f>
        <v>0.59022830009977345</v>
      </c>
      <c r="Y59" s="111">
        <f>IF(RES_hhdet_in_tes!Y59=0,"",RES_hhdet_in_tes!Y59/RES_hhdet_in_fec!Y59)</f>
        <v>0.59026729807776435</v>
      </c>
      <c r="DA59" s="63" t="s">
        <v>3642</v>
      </c>
    </row>
    <row r="60" spans="1:105" ht="12" customHeight="1" x14ac:dyDescent="0.25">
      <c r="A60" s="109" t="s">
        <v>120</v>
      </c>
      <c r="B60" s="45"/>
      <c r="C60" s="45">
        <f>IF(RES_hhdet_in_tes!C60=0,"",RES_hhdet_in_tes!C60/RES_hhdet_in_fec!C60)</f>
        <v>0.72662667962477578</v>
      </c>
      <c r="D60" s="45">
        <f>IF(RES_hhdet_in_tes!D60=0,"",RES_hhdet_in_tes!D60/RES_hhdet_in_fec!D60)</f>
        <v>0.72814042330624362</v>
      </c>
      <c r="E60" s="45">
        <f>IF(RES_hhdet_in_tes!E60=0,"",RES_hhdet_in_tes!E60/RES_hhdet_in_fec!E60)</f>
        <v>0.72972554035246795</v>
      </c>
      <c r="F60" s="45">
        <f>IF(RES_hhdet_in_tes!F60=0,"",RES_hhdet_in_tes!F60/RES_hhdet_in_fec!F60)</f>
        <v>0.73132039013024974</v>
      </c>
      <c r="G60" s="45">
        <f>IF(RES_hhdet_in_tes!G60=0,"",RES_hhdet_in_tes!G60/RES_hhdet_in_fec!G60)</f>
        <v>0.73298097057885925</v>
      </c>
      <c r="H60" s="45">
        <f>IF(RES_hhdet_in_tes!H60=0,"",RES_hhdet_in_tes!H60/RES_hhdet_in_fec!H60)</f>
        <v>0.7347004282634233</v>
      </c>
      <c r="I60" s="45">
        <f>IF(RES_hhdet_in_tes!I60=0,"",RES_hhdet_in_tes!I60/RES_hhdet_in_fec!I60)</f>
        <v>0.73649256107781469</v>
      </c>
      <c r="J60" s="45">
        <f>IF(RES_hhdet_in_tes!J60=0,"",RES_hhdet_in_tes!J60/RES_hhdet_in_fec!J60)</f>
        <v>0.73841389412300973</v>
      </c>
      <c r="K60" s="45">
        <f>IF(RES_hhdet_in_tes!K60=0,"",RES_hhdet_in_tes!K60/RES_hhdet_in_fec!K60)</f>
        <v>0.74051248860270869</v>
      </c>
      <c r="L60" s="45">
        <f>IF(RES_hhdet_in_tes!L60=0,"",RES_hhdet_in_tes!L60/RES_hhdet_in_fec!L60)</f>
        <v>0.74280120285931051</v>
      </c>
      <c r="M60" s="45">
        <f>IF(RES_hhdet_in_tes!M60=0,"",RES_hhdet_in_tes!M60/RES_hhdet_in_fec!M60)</f>
        <v>0.74607355849152468</v>
      </c>
      <c r="N60" s="45">
        <f>IF(RES_hhdet_in_tes!N60=0,"",RES_hhdet_in_tes!N60/RES_hhdet_in_fec!N60)</f>
        <v>0.75055546355653546</v>
      </c>
      <c r="O60" s="45">
        <f>IF(RES_hhdet_in_tes!O60=0,"",RES_hhdet_in_tes!O60/RES_hhdet_in_fec!O60)</f>
        <v>0.7567826221173467</v>
      </c>
      <c r="P60" s="45">
        <f>IF(RES_hhdet_in_tes!P60=0,"",RES_hhdet_in_tes!P60/RES_hhdet_in_fec!P60)</f>
        <v>0.76501778054430969</v>
      </c>
      <c r="Q60" s="45">
        <f>IF(RES_hhdet_in_tes!Q60=0,"",RES_hhdet_in_tes!Q60/RES_hhdet_in_fec!Q60)</f>
        <v>0.77567415587178334</v>
      </c>
      <c r="R60" s="45">
        <f>IF(RES_hhdet_in_tes!R60=0,"",RES_hhdet_in_tes!R60/RES_hhdet_in_fec!R60)</f>
        <v>0.79017493492704227</v>
      </c>
      <c r="S60" s="45">
        <f>IF(RES_hhdet_in_tes!S60=0,"",RES_hhdet_in_tes!S60/RES_hhdet_in_fec!S60)</f>
        <v>0.80832014316798317</v>
      </c>
      <c r="T60" s="45" t="str">
        <f>IF(RES_hhdet_in_tes!T60=0,"",RES_hhdet_in_tes!T60/RES_hhdet_in_fec!T60)</f>
        <v/>
      </c>
      <c r="U60" s="45">
        <f>IF(RES_hhdet_in_tes!U60=0,"",RES_hhdet_in_tes!U60/RES_hhdet_in_fec!U60)</f>
        <v>0.84652254989416553</v>
      </c>
      <c r="V60" s="45">
        <f>IF(RES_hhdet_in_tes!V60=0,"",RES_hhdet_in_tes!V60/RES_hhdet_in_fec!V60)</f>
        <v>0.86206909972308909</v>
      </c>
      <c r="W60" s="45">
        <f>IF(RES_hhdet_in_tes!W60=0,"",RES_hhdet_in_tes!W60/RES_hhdet_in_fec!W60)</f>
        <v>0.87371050315834564</v>
      </c>
      <c r="X60" s="45">
        <f>IF(RES_hhdet_in_tes!X60=0,"",RES_hhdet_in_tes!X60/RES_hhdet_in_fec!X60)</f>
        <v>0.88137629263840689</v>
      </c>
      <c r="Y60" s="45">
        <f>IF(RES_hhdet_in_tes!Y60=0,"",RES_hhdet_in_tes!Y60/RES_hhdet_in_fec!Y60)</f>
        <v>0.88817428274035815</v>
      </c>
      <c r="DA60" s="60" t="s">
        <v>3643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/>
      <c r="C62" s="119" t="str">
        <f>IF(RES_hhdet_in_tes!C62=0,"",RES_hhdet_in_tes!C62/RES_hhdet_in_fec!C62)</f>
        <v/>
      </c>
      <c r="D62" s="119" t="str">
        <f>IF(RES_hhdet_in_tes!D62=0,"",RES_hhdet_in_tes!D62/RES_hhdet_in_fec!D62)</f>
        <v/>
      </c>
      <c r="E62" s="119" t="str">
        <f>IF(RES_hhdet_in_tes!E62=0,"",RES_hhdet_in_tes!E62/RES_hhdet_in_fec!E62)</f>
        <v/>
      </c>
      <c r="F62" s="119" t="str">
        <f>IF(RES_hhdet_in_tes!F62=0,"",RES_hhdet_in_tes!F62/RES_hhdet_in_fec!F62)</f>
        <v/>
      </c>
      <c r="G62" s="119" t="str">
        <f>IF(RES_hhdet_in_tes!G62=0,"",RES_hhdet_in_tes!G62/RES_hhdet_in_fec!G62)</f>
        <v/>
      </c>
      <c r="H62" s="119" t="str">
        <f>IF(RES_hhdet_in_tes!H62=0,"",RES_hhdet_in_tes!H62/RES_hhdet_in_fec!H62)</f>
        <v/>
      </c>
      <c r="I62" s="119" t="str">
        <f>IF(RES_hhdet_in_tes!I62=0,"",RES_hhdet_in_tes!I62/RES_hhdet_in_fec!I62)</f>
        <v/>
      </c>
      <c r="J62" s="119" t="str">
        <f>IF(RES_hhdet_in_tes!J62=0,"",RES_hhdet_in_tes!J62/RES_hhdet_in_fec!J62)</f>
        <v/>
      </c>
      <c r="K62" s="119" t="str">
        <f>IF(RES_hhdet_in_tes!K62=0,"",RES_hhdet_in_tes!K62/RES_hhdet_in_fec!K62)</f>
        <v/>
      </c>
      <c r="L62" s="119" t="str">
        <f>IF(RES_hhdet_in_tes!L62=0,"",RES_hhdet_in_tes!L62/RES_hhdet_in_fec!L62)</f>
        <v/>
      </c>
      <c r="M62" s="119" t="str">
        <f>IF(RES_hhdet_in_tes!M62=0,"",RES_hhdet_in_tes!M62/RES_hhdet_in_fec!M62)</f>
        <v/>
      </c>
      <c r="N62" s="119" t="str">
        <f>IF(RES_hhdet_in_tes!N62=0,"",RES_hhdet_in_tes!N62/RES_hhdet_in_fec!N62)</f>
        <v/>
      </c>
      <c r="O62" s="119" t="str">
        <f>IF(RES_hhdet_in_tes!O62=0,"",RES_hhdet_in_tes!O62/RES_hhdet_in_fec!O62)</f>
        <v/>
      </c>
      <c r="P62" s="119" t="str">
        <f>IF(RES_hhdet_in_tes!P62=0,"",RES_hhdet_in_tes!P62/RES_hhdet_in_fec!P62)</f>
        <v/>
      </c>
      <c r="Q62" s="119" t="str">
        <f>IF(RES_hhdet_in_tes!Q62=0,"",RES_hhdet_in_tes!Q62/RES_hhdet_in_fec!Q62)</f>
        <v/>
      </c>
      <c r="R62" s="119" t="str">
        <f>IF(RES_hhdet_in_tes!R62=0,"",RES_hhdet_in_tes!R62/RES_hhdet_in_fec!R62)</f>
        <v/>
      </c>
      <c r="S62" s="119" t="str">
        <f>IF(RES_hhdet_in_tes!S62=0,"",RES_hhdet_in_tes!S62/RES_hhdet_in_fec!S62)</f>
        <v/>
      </c>
      <c r="T62" s="119" t="str">
        <f>IF(RES_hhdet_in_tes!T62=0,"",RES_hhdet_in_tes!T62/RES_hhdet_in_fec!T62)</f>
        <v/>
      </c>
      <c r="U62" s="119" t="str">
        <f>IF(RES_hhdet_in_tes!U62=0,"",RES_hhdet_in_tes!U62/RES_hhdet_in_fec!U62)</f>
        <v/>
      </c>
      <c r="V62" s="119" t="str">
        <f>IF(RES_hhdet_in_tes!V62=0,"",RES_hhdet_in_tes!V62/RES_hhdet_in_fec!V62)</f>
        <v/>
      </c>
      <c r="W62" s="119" t="str">
        <f>IF(RES_hhdet_in_tes!W62=0,"",RES_hhdet_in_tes!W62/RES_hhdet_in_fec!W62)</f>
        <v/>
      </c>
      <c r="X62" s="119" t="str">
        <f>IF(RES_hhdet_in_tes!X62=0,"",RES_hhdet_in_tes!X62/RES_hhdet_in_fec!X62)</f>
        <v/>
      </c>
      <c r="Y62" s="119" t="str">
        <f>IF(RES_hhdet_in_tes!Y62=0,"",RES_hhdet_in_tes!Y62/RES_hhdet_in_fec!Y62)</f>
        <v/>
      </c>
      <c r="DA62" s="129" t="s">
        <v>3644</v>
      </c>
    </row>
    <row r="63" spans="1:105" ht="12.95" customHeight="1" x14ac:dyDescent="0.25">
      <c r="A63" s="121" t="s">
        <v>57</v>
      </c>
      <c r="B63" s="124"/>
      <c r="C63" s="124" t="str">
        <f>IF(RES_hhdet_in_tes!C63=0,"",RES_hhdet_in_tes!C63/RES_hhdet_in_fec!C63)</f>
        <v/>
      </c>
      <c r="D63" s="124" t="str">
        <f>IF(RES_hhdet_in_tes!D63=0,"",RES_hhdet_in_tes!D63/RES_hhdet_in_fec!D63)</f>
        <v/>
      </c>
      <c r="E63" s="124" t="str">
        <f>IF(RES_hhdet_in_tes!E63=0,"",RES_hhdet_in_tes!E63/RES_hhdet_in_fec!E63)</f>
        <v/>
      </c>
      <c r="F63" s="124" t="str">
        <f>IF(RES_hhdet_in_tes!F63=0,"",RES_hhdet_in_tes!F63/RES_hhdet_in_fec!F63)</f>
        <v/>
      </c>
      <c r="G63" s="124" t="str">
        <f>IF(RES_hhdet_in_tes!G63=0,"",RES_hhdet_in_tes!G63/RES_hhdet_in_fec!G63)</f>
        <v/>
      </c>
      <c r="H63" s="124" t="str">
        <f>IF(RES_hhdet_in_tes!H63=0,"",RES_hhdet_in_tes!H63/RES_hhdet_in_fec!H63)</f>
        <v/>
      </c>
      <c r="I63" s="124" t="str">
        <f>IF(RES_hhdet_in_tes!I63=0,"",RES_hhdet_in_tes!I63/RES_hhdet_in_fec!I63)</f>
        <v/>
      </c>
      <c r="J63" s="124" t="str">
        <f>IF(RES_hhdet_in_tes!J63=0,"",RES_hhdet_in_tes!J63/RES_hhdet_in_fec!J63)</f>
        <v/>
      </c>
      <c r="K63" s="124" t="str">
        <f>IF(RES_hhdet_in_tes!K63=0,"",RES_hhdet_in_tes!K63/RES_hhdet_in_fec!K63)</f>
        <v/>
      </c>
      <c r="L63" s="124" t="str">
        <f>IF(RES_hhdet_in_tes!L63=0,"",RES_hhdet_in_tes!L63/RES_hhdet_in_fec!L63)</f>
        <v/>
      </c>
      <c r="M63" s="124" t="str">
        <f>IF(RES_hhdet_in_tes!M63=0,"",RES_hhdet_in_tes!M63/RES_hhdet_in_fec!M63)</f>
        <v/>
      </c>
      <c r="N63" s="124" t="str">
        <f>IF(RES_hhdet_in_tes!N63=0,"",RES_hhdet_in_tes!N63/RES_hhdet_in_fec!N63)</f>
        <v/>
      </c>
      <c r="O63" s="124" t="str">
        <f>IF(RES_hhdet_in_tes!O63=0,"",RES_hhdet_in_tes!O63/RES_hhdet_in_fec!O63)</f>
        <v/>
      </c>
      <c r="P63" s="124" t="str">
        <f>IF(RES_hhdet_in_tes!P63=0,"",RES_hhdet_in_tes!P63/RES_hhdet_in_fec!P63)</f>
        <v/>
      </c>
      <c r="Q63" s="124" t="str">
        <f>IF(RES_hhdet_in_tes!Q63=0,"",RES_hhdet_in_tes!Q63/RES_hhdet_in_fec!Q63)</f>
        <v/>
      </c>
      <c r="R63" s="124" t="str">
        <f>IF(RES_hhdet_in_tes!R63=0,"",RES_hhdet_in_tes!R63/RES_hhdet_in_fec!R63)</f>
        <v/>
      </c>
      <c r="S63" s="124" t="str">
        <f>IF(RES_hhdet_in_tes!S63=0,"",RES_hhdet_in_tes!S63/RES_hhdet_in_fec!S63)</f>
        <v/>
      </c>
      <c r="T63" s="124" t="str">
        <f>IF(RES_hhdet_in_tes!T63=0,"",RES_hhdet_in_tes!T63/RES_hhdet_in_fec!T63)</f>
        <v/>
      </c>
      <c r="U63" s="124" t="str">
        <f>IF(RES_hhdet_in_tes!U63=0,"",RES_hhdet_in_tes!U63/RES_hhdet_in_fec!U63)</f>
        <v/>
      </c>
      <c r="V63" s="124" t="str">
        <f>IF(RES_hhdet_in_tes!V63=0,"",RES_hhdet_in_tes!V63/RES_hhdet_in_fec!V63)</f>
        <v/>
      </c>
      <c r="W63" s="124" t="str">
        <f>IF(RES_hhdet_in_tes!W63=0,"",RES_hhdet_in_tes!W63/RES_hhdet_in_fec!W63)</f>
        <v/>
      </c>
      <c r="X63" s="124" t="str">
        <f>IF(RES_hhdet_in_tes!X63=0,"",RES_hhdet_in_tes!X63/RES_hhdet_in_fec!X63)</f>
        <v/>
      </c>
      <c r="Y63" s="124" t="str">
        <f>IF(RES_hhdet_in_tes!Y63=0,"",RES_hhdet_in_tes!Y63/RES_hhdet_in_fec!Y63)</f>
        <v/>
      </c>
      <c r="DA63" s="130" t="s">
        <v>3645</v>
      </c>
    </row>
    <row r="64" spans="1:105" ht="12" customHeight="1" x14ac:dyDescent="0.25">
      <c r="A64" s="97" t="s">
        <v>212</v>
      </c>
      <c r="B64" s="111"/>
      <c r="C64" s="111" t="str">
        <f>IF(RES_hhdet_in_tes!C64=0,"",RES_hhdet_in_tes!C64/RES_hhdet_in_fec!C64)</f>
        <v/>
      </c>
      <c r="D64" s="111" t="str">
        <f>IF(RES_hhdet_in_tes!D64=0,"",RES_hhdet_in_tes!D64/RES_hhdet_in_fec!D64)</f>
        <v/>
      </c>
      <c r="E64" s="111" t="str">
        <f>IF(RES_hhdet_in_tes!E64=0,"",RES_hhdet_in_tes!E64/RES_hhdet_in_fec!E64)</f>
        <v/>
      </c>
      <c r="F64" s="111" t="str">
        <f>IF(RES_hhdet_in_tes!F64=0,"",RES_hhdet_in_tes!F64/RES_hhdet_in_fec!F64)</f>
        <v/>
      </c>
      <c r="G64" s="111" t="str">
        <f>IF(RES_hhdet_in_tes!G64=0,"",RES_hhdet_in_tes!G64/RES_hhdet_in_fec!G64)</f>
        <v/>
      </c>
      <c r="H64" s="111" t="str">
        <f>IF(RES_hhdet_in_tes!H64=0,"",RES_hhdet_in_tes!H64/RES_hhdet_in_fec!H64)</f>
        <v/>
      </c>
      <c r="I64" s="111" t="str">
        <f>IF(RES_hhdet_in_tes!I64=0,"",RES_hhdet_in_tes!I64/RES_hhdet_in_fec!I64)</f>
        <v/>
      </c>
      <c r="J64" s="111" t="str">
        <f>IF(RES_hhdet_in_tes!J64=0,"",RES_hhdet_in_tes!J64/RES_hhdet_in_fec!J64)</f>
        <v/>
      </c>
      <c r="K64" s="111" t="str">
        <f>IF(RES_hhdet_in_tes!K64=0,"",RES_hhdet_in_tes!K64/RES_hhdet_in_fec!K64)</f>
        <v/>
      </c>
      <c r="L64" s="111" t="str">
        <f>IF(RES_hhdet_in_tes!L64=0,"",RES_hhdet_in_tes!L64/RES_hhdet_in_fec!L64)</f>
        <v/>
      </c>
      <c r="M64" s="111" t="str">
        <f>IF(RES_hhdet_in_tes!M64=0,"",RES_hhdet_in_tes!M64/RES_hhdet_in_fec!M64)</f>
        <v/>
      </c>
      <c r="N64" s="111" t="str">
        <f>IF(RES_hhdet_in_tes!N64=0,"",RES_hhdet_in_tes!N64/RES_hhdet_in_fec!N64)</f>
        <v/>
      </c>
      <c r="O64" s="111" t="str">
        <f>IF(RES_hhdet_in_tes!O64=0,"",RES_hhdet_in_tes!O64/RES_hhdet_in_fec!O64)</f>
        <v/>
      </c>
      <c r="P64" s="111" t="str">
        <f>IF(RES_hhdet_in_tes!P64=0,"",RES_hhdet_in_tes!P64/RES_hhdet_in_fec!P64)</f>
        <v/>
      </c>
      <c r="Q64" s="111" t="str">
        <f>IF(RES_hhdet_in_tes!Q64=0,"",RES_hhdet_in_tes!Q64/RES_hhdet_in_fec!Q64)</f>
        <v/>
      </c>
      <c r="R64" s="111" t="str">
        <f>IF(RES_hhdet_in_tes!R64=0,"",RES_hhdet_in_tes!R64/RES_hhdet_in_fec!R64)</f>
        <v/>
      </c>
      <c r="S64" s="111" t="str">
        <f>IF(RES_hhdet_in_tes!S64=0,"",RES_hhdet_in_tes!S64/RES_hhdet_in_fec!S64)</f>
        <v/>
      </c>
      <c r="T64" s="111" t="str">
        <f>IF(RES_hhdet_in_tes!T64=0,"",RES_hhdet_in_tes!T64/RES_hhdet_in_fec!T64)</f>
        <v/>
      </c>
      <c r="U64" s="111" t="str">
        <f>IF(RES_hhdet_in_tes!U64=0,"",RES_hhdet_in_tes!U64/RES_hhdet_in_fec!U64)</f>
        <v/>
      </c>
      <c r="V64" s="111" t="str">
        <f>IF(RES_hhdet_in_tes!V64=0,"",RES_hhdet_in_tes!V64/RES_hhdet_in_fec!V64)</f>
        <v/>
      </c>
      <c r="W64" s="111" t="str">
        <f>IF(RES_hhdet_in_tes!W64=0,"",RES_hhdet_in_tes!W64/RES_hhdet_in_fec!W64)</f>
        <v/>
      </c>
      <c r="X64" s="111" t="str">
        <f>IF(RES_hhdet_in_tes!X64=0,"",RES_hhdet_in_tes!X64/RES_hhdet_in_fec!X64)</f>
        <v/>
      </c>
      <c r="Y64" s="111" t="str">
        <f>IF(RES_hhdet_in_tes!Y64=0,"",RES_hhdet_in_tes!Y64/RES_hhdet_in_fec!Y64)</f>
        <v/>
      </c>
      <c r="DA64" s="63" t="s">
        <v>3646</v>
      </c>
    </row>
    <row r="65" spans="1:105" ht="12" customHeight="1" x14ac:dyDescent="0.25">
      <c r="A65" s="97" t="s">
        <v>53</v>
      </c>
      <c r="B65" s="111"/>
      <c r="C65" s="111" t="str">
        <f>IF(RES_hhdet_in_tes!C65=0,"",RES_hhdet_in_tes!C65/RES_hhdet_in_fec!C65)</f>
        <v/>
      </c>
      <c r="D65" s="111" t="str">
        <f>IF(RES_hhdet_in_tes!D65=0,"",RES_hhdet_in_tes!D65/RES_hhdet_in_fec!D65)</f>
        <v/>
      </c>
      <c r="E65" s="111" t="str">
        <f>IF(RES_hhdet_in_tes!E65=0,"",RES_hhdet_in_tes!E65/RES_hhdet_in_fec!E65)</f>
        <v/>
      </c>
      <c r="F65" s="111" t="str">
        <f>IF(RES_hhdet_in_tes!F65=0,"",RES_hhdet_in_tes!F65/RES_hhdet_in_fec!F65)</f>
        <v/>
      </c>
      <c r="G65" s="111" t="str">
        <f>IF(RES_hhdet_in_tes!G65=0,"",RES_hhdet_in_tes!G65/RES_hhdet_in_fec!G65)</f>
        <v/>
      </c>
      <c r="H65" s="111" t="str">
        <f>IF(RES_hhdet_in_tes!H65=0,"",RES_hhdet_in_tes!H65/RES_hhdet_in_fec!H65)</f>
        <v/>
      </c>
      <c r="I65" s="111" t="str">
        <f>IF(RES_hhdet_in_tes!I65=0,"",RES_hhdet_in_tes!I65/RES_hhdet_in_fec!I65)</f>
        <v/>
      </c>
      <c r="J65" s="111" t="str">
        <f>IF(RES_hhdet_in_tes!J65=0,"",RES_hhdet_in_tes!J65/RES_hhdet_in_fec!J65)</f>
        <v/>
      </c>
      <c r="K65" s="111" t="str">
        <f>IF(RES_hhdet_in_tes!K65=0,"",RES_hhdet_in_tes!K65/RES_hhdet_in_fec!K65)</f>
        <v/>
      </c>
      <c r="L65" s="111" t="str">
        <f>IF(RES_hhdet_in_tes!L65=0,"",RES_hhdet_in_tes!L65/RES_hhdet_in_fec!L65)</f>
        <v/>
      </c>
      <c r="M65" s="111" t="str">
        <f>IF(RES_hhdet_in_tes!M65=0,"",RES_hhdet_in_tes!M65/RES_hhdet_in_fec!M65)</f>
        <v/>
      </c>
      <c r="N65" s="111" t="str">
        <f>IF(RES_hhdet_in_tes!N65=0,"",RES_hhdet_in_tes!N65/RES_hhdet_in_fec!N65)</f>
        <v/>
      </c>
      <c r="O65" s="111" t="str">
        <f>IF(RES_hhdet_in_tes!O65=0,"",RES_hhdet_in_tes!O65/RES_hhdet_in_fec!O65)</f>
        <v/>
      </c>
      <c r="P65" s="111" t="str">
        <f>IF(RES_hhdet_in_tes!P65=0,"",RES_hhdet_in_tes!P65/RES_hhdet_in_fec!P65)</f>
        <v/>
      </c>
      <c r="Q65" s="111" t="str">
        <f>IF(RES_hhdet_in_tes!Q65=0,"",RES_hhdet_in_tes!Q65/RES_hhdet_in_fec!Q65)</f>
        <v/>
      </c>
      <c r="R65" s="111" t="str">
        <f>IF(RES_hhdet_in_tes!R65=0,"",RES_hhdet_in_tes!R65/RES_hhdet_in_fec!R65)</f>
        <v/>
      </c>
      <c r="S65" s="111" t="str">
        <f>IF(RES_hhdet_in_tes!S65=0,"",RES_hhdet_in_tes!S65/RES_hhdet_in_fec!S65)</f>
        <v/>
      </c>
      <c r="T65" s="111" t="str">
        <f>IF(RES_hhdet_in_tes!T65=0,"",RES_hhdet_in_tes!T65/RES_hhdet_in_fec!T65)</f>
        <v/>
      </c>
      <c r="U65" s="111" t="str">
        <f>IF(RES_hhdet_in_tes!U65=0,"",RES_hhdet_in_tes!U65/RES_hhdet_in_fec!U65)</f>
        <v/>
      </c>
      <c r="V65" s="111" t="str">
        <f>IF(RES_hhdet_in_tes!V65=0,"",RES_hhdet_in_tes!V65/RES_hhdet_in_fec!V65)</f>
        <v/>
      </c>
      <c r="W65" s="111" t="str">
        <f>IF(RES_hhdet_in_tes!W65=0,"",RES_hhdet_in_tes!W65/RES_hhdet_in_fec!W65)</f>
        <v/>
      </c>
      <c r="X65" s="111" t="str">
        <f>IF(RES_hhdet_in_tes!X65=0,"",RES_hhdet_in_tes!X65/RES_hhdet_in_fec!X65)</f>
        <v/>
      </c>
      <c r="Y65" s="111" t="str">
        <f>IF(RES_hhdet_in_tes!Y65=0,"",RES_hhdet_in_tes!Y65/RES_hhdet_in_fec!Y65)</f>
        <v/>
      </c>
      <c r="DA65" s="63" t="s">
        <v>3647</v>
      </c>
    </row>
    <row r="66" spans="1:105" ht="12.95" customHeight="1" x14ac:dyDescent="0.25">
      <c r="A66" s="121" t="s">
        <v>92</v>
      </c>
      <c r="B66" s="124"/>
      <c r="C66" s="124" t="str">
        <f>IF(RES_hhdet_in_tes!C66=0,"",RES_hhdet_in_tes!C66/RES_hhdet_in_fec!C66)</f>
        <v/>
      </c>
      <c r="D66" s="124" t="str">
        <f>IF(RES_hhdet_in_tes!D66=0,"",RES_hhdet_in_tes!D66/RES_hhdet_in_fec!D66)</f>
        <v/>
      </c>
      <c r="E66" s="124" t="str">
        <f>IF(RES_hhdet_in_tes!E66=0,"",RES_hhdet_in_tes!E66/RES_hhdet_in_fec!E66)</f>
        <v/>
      </c>
      <c r="F66" s="124" t="str">
        <f>IF(RES_hhdet_in_tes!F66=0,"",RES_hhdet_in_tes!F66/RES_hhdet_in_fec!F66)</f>
        <v/>
      </c>
      <c r="G66" s="124" t="str">
        <f>IF(RES_hhdet_in_tes!G66=0,"",RES_hhdet_in_tes!G66/RES_hhdet_in_fec!G66)</f>
        <v/>
      </c>
      <c r="H66" s="124" t="str">
        <f>IF(RES_hhdet_in_tes!H66=0,"",RES_hhdet_in_tes!H66/RES_hhdet_in_fec!H66)</f>
        <v/>
      </c>
      <c r="I66" s="124" t="str">
        <f>IF(RES_hhdet_in_tes!I66=0,"",RES_hhdet_in_tes!I66/RES_hhdet_in_fec!I66)</f>
        <v/>
      </c>
      <c r="J66" s="124" t="str">
        <f>IF(RES_hhdet_in_tes!J66=0,"",RES_hhdet_in_tes!J66/RES_hhdet_in_fec!J66)</f>
        <v/>
      </c>
      <c r="K66" s="124" t="str">
        <f>IF(RES_hhdet_in_tes!K66=0,"",RES_hhdet_in_tes!K66/RES_hhdet_in_fec!K66)</f>
        <v/>
      </c>
      <c r="L66" s="124" t="str">
        <f>IF(RES_hhdet_in_tes!L66=0,"",RES_hhdet_in_tes!L66/RES_hhdet_in_fec!L66)</f>
        <v/>
      </c>
      <c r="M66" s="124" t="str">
        <f>IF(RES_hhdet_in_tes!M66=0,"",RES_hhdet_in_tes!M66/RES_hhdet_in_fec!M66)</f>
        <v/>
      </c>
      <c r="N66" s="124" t="str">
        <f>IF(RES_hhdet_in_tes!N66=0,"",RES_hhdet_in_tes!N66/RES_hhdet_in_fec!N66)</f>
        <v/>
      </c>
      <c r="O66" s="124" t="str">
        <f>IF(RES_hhdet_in_tes!O66=0,"",RES_hhdet_in_tes!O66/RES_hhdet_in_fec!O66)</f>
        <v/>
      </c>
      <c r="P66" s="124" t="str">
        <f>IF(RES_hhdet_in_tes!P66=0,"",RES_hhdet_in_tes!P66/RES_hhdet_in_fec!P66)</f>
        <v/>
      </c>
      <c r="Q66" s="124" t="str">
        <f>IF(RES_hhdet_in_tes!Q66=0,"",RES_hhdet_in_tes!Q66/RES_hhdet_in_fec!Q66)</f>
        <v/>
      </c>
      <c r="R66" s="124" t="str">
        <f>IF(RES_hhdet_in_tes!R66=0,"",RES_hhdet_in_tes!R66/RES_hhdet_in_fec!R66)</f>
        <v/>
      </c>
      <c r="S66" s="124" t="str">
        <f>IF(RES_hhdet_in_tes!S66=0,"",RES_hhdet_in_tes!S66/RES_hhdet_in_fec!S66)</f>
        <v/>
      </c>
      <c r="T66" s="124" t="str">
        <f>IF(RES_hhdet_in_tes!T66=0,"",RES_hhdet_in_tes!T66/RES_hhdet_in_fec!T66)</f>
        <v/>
      </c>
      <c r="U66" s="124" t="str">
        <f>IF(RES_hhdet_in_tes!U66=0,"",RES_hhdet_in_tes!U66/RES_hhdet_in_fec!U66)</f>
        <v/>
      </c>
      <c r="V66" s="124" t="str">
        <f>IF(RES_hhdet_in_tes!V66=0,"",RES_hhdet_in_tes!V66/RES_hhdet_in_fec!V66)</f>
        <v/>
      </c>
      <c r="W66" s="124" t="str">
        <f>IF(RES_hhdet_in_tes!W66=0,"",RES_hhdet_in_tes!W66/RES_hhdet_in_fec!W66)</f>
        <v/>
      </c>
      <c r="X66" s="124" t="str">
        <f>IF(RES_hhdet_in_tes!X66=0,"",RES_hhdet_in_tes!X66/RES_hhdet_in_fec!X66)</f>
        <v/>
      </c>
      <c r="Y66" s="124" t="str">
        <f>IF(RES_hhdet_in_tes!Y66=0,"",RES_hhdet_in_tes!Y66/RES_hhdet_in_fec!Y66)</f>
        <v/>
      </c>
      <c r="DA66" s="130" t="s">
        <v>3648</v>
      </c>
    </row>
    <row r="67" spans="1:105" ht="12" customHeight="1" x14ac:dyDescent="0.25">
      <c r="A67" s="97" t="s">
        <v>53</v>
      </c>
      <c r="B67" s="111"/>
      <c r="C67" s="111" t="str">
        <f>IF(RES_hhdet_in_tes!C67=0,"",RES_hhdet_in_tes!C67/RES_hhdet_in_fec!C67)</f>
        <v/>
      </c>
      <c r="D67" s="111" t="str">
        <f>IF(RES_hhdet_in_tes!D67=0,"",RES_hhdet_in_tes!D67/RES_hhdet_in_fec!D67)</f>
        <v/>
      </c>
      <c r="E67" s="111" t="str">
        <f>IF(RES_hhdet_in_tes!E67=0,"",RES_hhdet_in_tes!E67/RES_hhdet_in_fec!E67)</f>
        <v/>
      </c>
      <c r="F67" s="111" t="str">
        <f>IF(RES_hhdet_in_tes!F67=0,"",RES_hhdet_in_tes!F67/RES_hhdet_in_fec!F67)</f>
        <v/>
      </c>
      <c r="G67" s="111" t="str">
        <f>IF(RES_hhdet_in_tes!G67=0,"",RES_hhdet_in_tes!G67/RES_hhdet_in_fec!G67)</f>
        <v/>
      </c>
      <c r="H67" s="111" t="str">
        <f>IF(RES_hhdet_in_tes!H67=0,"",RES_hhdet_in_tes!H67/RES_hhdet_in_fec!H67)</f>
        <v/>
      </c>
      <c r="I67" s="111" t="str">
        <f>IF(RES_hhdet_in_tes!I67=0,"",RES_hhdet_in_tes!I67/RES_hhdet_in_fec!I67)</f>
        <v/>
      </c>
      <c r="J67" s="111" t="str">
        <f>IF(RES_hhdet_in_tes!J67=0,"",RES_hhdet_in_tes!J67/RES_hhdet_in_fec!J67)</f>
        <v/>
      </c>
      <c r="K67" s="111" t="str">
        <f>IF(RES_hhdet_in_tes!K67=0,"",RES_hhdet_in_tes!K67/RES_hhdet_in_fec!K67)</f>
        <v/>
      </c>
      <c r="L67" s="111" t="str">
        <f>IF(RES_hhdet_in_tes!L67=0,"",RES_hhdet_in_tes!L67/RES_hhdet_in_fec!L67)</f>
        <v/>
      </c>
      <c r="M67" s="111" t="str">
        <f>IF(RES_hhdet_in_tes!M67=0,"",RES_hhdet_in_tes!M67/RES_hhdet_in_fec!M67)</f>
        <v/>
      </c>
      <c r="N67" s="111" t="str">
        <f>IF(RES_hhdet_in_tes!N67=0,"",RES_hhdet_in_tes!N67/RES_hhdet_in_fec!N67)</f>
        <v/>
      </c>
      <c r="O67" s="111" t="str">
        <f>IF(RES_hhdet_in_tes!O67=0,"",RES_hhdet_in_tes!O67/RES_hhdet_in_fec!O67)</f>
        <v/>
      </c>
      <c r="P67" s="111" t="str">
        <f>IF(RES_hhdet_in_tes!P67=0,"",RES_hhdet_in_tes!P67/RES_hhdet_in_fec!P67)</f>
        <v/>
      </c>
      <c r="Q67" s="111" t="str">
        <f>IF(RES_hhdet_in_tes!Q67=0,"",RES_hhdet_in_tes!Q67/RES_hhdet_in_fec!Q67)</f>
        <v/>
      </c>
      <c r="R67" s="111" t="str">
        <f>IF(RES_hhdet_in_tes!R67=0,"",RES_hhdet_in_tes!R67/RES_hhdet_in_fec!R67)</f>
        <v/>
      </c>
      <c r="S67" s="111" t="str">
        <f>IF(RES_hhdet_in_tes!S67=0,"",RES_hhdet_in_tes!S67/RES_hhdet_in_fec!S67)</f>
        <v/>
      </c>
      <c r="T67" s="111" t="str">
        <f>IF(RES_hhdet_in_tes!T67=0,"",RES_hhdet_in_tes!T67/RES_hhdet_in_fec!T67)</f>
        <v/>
      </c>
      <c r="U67" s="111" t="str">
        <f>IF(RES_hhdet_in_tes!U67=0,"",RES_hhdet_in_tes!U67/RES_hhdet_in_fec!U67)</f>
        <v/>
      </c>
      <c r="V67" s="111" t="str">
        <f>IF(RES_hhdet_in_tes!V67=0,"",RES_hhdet_in_tes!V67/RES_hhdet_in_fec!V67)</f>
        <v/>
      </c>
      <c r="W67" s="111" t="str">
        <f>IF(RES_hhdet_in_tes!W67=0,"",RES_hhdet_in_tes!W67/RES_hhdet_in_fec!W67)</f>
        <v/>
      </c>
      <c r="X67" s="111" t="str">
        <f>IF(RES_hhdet_in_tes!X67=0,"",RES_hhdet_in_tes!X67/RES_hhdet_in_fec!X67)</f>
        <v/>
      </c>
      <c r="Y67" s="111" t="str">
        <f>IF(RES_hhdet_in_tes!Y67=0,"",RES_hhdet_in_tes!Y67/RES_hhdet_in_fec!Y67)</f>
        <v/>
      </c>
      <c r="DA67" s="63" t="s">
        <v>3649</v>
      </c>
    </row>
    <row r="68" spans="1:105" ht="12" customHeight="1" x14ac:dyDescent="0.25">
      <c r="A68" s="121" t="s">
        <v>55</v>
      </c>
      <c r="B68" s="124"/>
      <c r="C68" s="124" t="str">
        <f>IF(RES_hhdet_in_tes!C68=0,"",RES_hhdet_in_tes!C68/RES_hhdet_in_fec!C68)</f>
        <v/>
      </c>
      <c r="D68" s="124" t="str">
        <f>IF(RES_hhdet_in_tes!D68=0,"",RES_hhdet_in_tes!D68/RES_hhdet_in_fec!D68)</f>
        <v/>
      </c>
      <c r="E68" s="124" t="str">
        <f>IF(RES_hhdet_in_tes!E68=0,"",RES_hhdet_in_tes!E68/RES_hhdet_in_fec!E68)</f>
        <v/>
      </c>
      <c r="F68" s="124" t="str">
        <f>IF(RES_hhdet_in_tes!F68=0,"",RES_hhdet_in_tes!F68/RES_hhdet_in_fec!F68)</f>
        <v/>
      </c>
      <c r="G68" s="124" t="str">
        <f>IF(RES_hhdet_in_tes!G68=0,"",RES_hhdet_in_tes!G68/RES_hhdet_in_fec!G68)</f>
        <v/>
      </c>
      <c r="H68" s="124" t="str">
        <f>IF(RES_hhdet_in_tes!H68=0,"",RES_hhdet_in_tes!H68/RES_hhdet_in_fec!H68)</f>
        <v/>
      </c>
      <c r="I68" s="124" t="str">
        <f>IF(RES_hhdet_in_tes!I68=0,"",RES_hhdet_in_tes!I68/RES_hhdet_in_fec!I68)</f>
        <v/>
      </c>
      <c r="J68" s="124" t="str">
        <f>IF(RES_hhdet_in_tes!J68=0,"",RES_hhdet_in_tes!J68/RES_hhdet_in_fec!J68)</f>
        <v/>
      </c>
      <c r="K68" s="124" t="str">
        <f>IF(RES_hhdet_in_tes!K68=0,"",RES_hhdet_in_tes!K68/RES_hhdet_in_fec!K68)</f>
        <v/>
      </c>
      <c r="L68" s="124" t="str">
        <f>IF(RES_hhdet_in_tes!L68=0,"",RES_hhdet_in_tes!L68/RES_hhdet_in_fec!L68)</f>
        <v/>
      </c>
      <c r="M68" s="124" t="str">
        <f>IF(RES_hhdet_in_tes!M68=0,"",RES_hhdet_in_tes!M68/RES_hhdet_in_fec!M68)</f>
        <v/>
      </c>
      <c r="N68" s="124" t="str">
        <f>IF(RES_hhdet_in_tes!N68=0,"",RES_hhdet_in_tes!N68/RES_hhdet_in_fec!N68)</f>
        <v/>
      </c>
      <c r="O68" s="124" t="str">
        <f>IF(RES_hhdet_in_tes!O68=0,"",RES_hhdet_in_tes!O68/RES_hhdet_in_fec!O68)</f>
        <v/>
      </c>
      <c r="P68" s="124" t="str">
        <f>IF(RES_hhdet_in_tes!P68=0,"",RES_hhdet_in_tes!P68/RES_hhdet_in_fec!P68)</f>
        <v/>
      </c>
      <c r="Q68" s="124" t="str">
        <f>IF(RES_hhdet_in_tes!Q68=0,"",RES_hhdet_in_tes!Q68/RES_hhdet_in_fec!Q68)</f>
        <v/>
      </c>
      <c r="R68" s="124" t="str">
        <f>IF(RES_hhdet_in_tes!R68=0,"",RES_hhdet_in_tes!R68/RES_hhdet_in_fec!R68)</f>
        <v/>
      </c>
      <c r="S68" s="124" t="str">
        <f>IF(RES_hhdet_in_tes!S68=0,"",RES_hhdet_in_tes!S68/RES_hhdet_in_fec!S68)</f>
        <v/>
      </c>
      <c r="T68" s="124" t="str">
        <f>IF(RES_hhdet_in_tes!T68=0,"",RES_hhdet_in_tes!T68/RES_hhdet_in_fec!T68)</f>
        <v/>
      </c>
      <c r="U68" s="124" t="str">
        <f>IF(RES_hhdet_in_tes!U68=0,"",RES_hhdet_in_tes!U68/RES_hhdet_in_fec!U68)</f>
        <v/>
      </c>
      <c r="V68" s="124" t="str">
        <f>IF(RES_hhdet_in_tes!V68=0,"",RES_hhdet_in_tes!V68/RES_hhdet_in_fec!V68)</f>
        <v/>
      </c>
      <c r="W68" s="124" t="str">
        <f>IF(RES_hhdet_in_tes!W68=0,"",RES_hhdet_in_tes!W68/RES_hhdet_in_fec!W68)</f>
        <v/>
      </c>
      <c r="X68" s="124" t="str">
        <f>IF(RES_hhdet_in_tes!X68=0,"",RES_hhdet_in_tes!X68/RES_hhdet_in_fec!X68)</f>
        <v/>
      </c>
      <c r="Y68" s="124" t="str">
        <f>IF(RES_hhdet_in_tes!Y68=0,"",RES_hhdet_in_tes!Y68/RES_hhdet_in_fec!Y68)</f>
        <v/>
      </c>
      <c r="DA68" s="130" t="s">
        <v>3650</v>
      </c>
    </row>
    <row r="69" spans="1:105" ht="12" customHeight="1" x14ac:dyDescent="0.25">
      <c r="A69" s="97" t="s">
        <v>134</v>
      </c>
      <c r="B69" s="111"/>
      <c r="C69" s="111" t="str">
        <f>IF(RES_hhdet_in_tes!C69=0,"",RES_hhdet_in_tes!C69/RES_hhdet_in_fec!C69)</f>
        <v/>
      </c>
      <c r="D69" s="111" t="str">
        <f>IF(RES_hhdet_in_tes!D69=0,"",RES_hhdet_in_tes!D69/RES_hhdet_in_fec!D69)</f>
        <v/>
      </c>
      <c r="E69" s="111" t="str">
        <f>IF(RES_hhdet_in_tes!E69=0,"",RES_hhdet_in_tes!E69/RES_hhdet_in_fec!E69)</f>
        <v/>
      </c>
      <c r="F69" s="111" t="str">
        <f>IF(RES_hhdet_in_tes!F69=0,"",RES_hhdet_in_tes!F69/RES_hhdet_in_fec!F69)</f>
        <v/>
      </c>
      <c r="G69" s="111" t="str">
        <f>IF(RES_hhdet_in_tes!G69=0,"",RES_hhdet_in_tes!G69/RES_hhdet_in_fec!G69)</f>
        <v/>
      </c>
      <c r="H69" s="111" t="str">
        <f>IF(RES_hhdet_in_tes!H69=0,"",RES_hhdet_in_tes!H69/RES_hhdet_in_fec!H69)</f>
        <v/>
      </c>
      <c r="I69" s="111" t="str">
        <f>IF(RES_hhdet_in_tes!I69=0,"",RES_hhdet_in_tes!I69/RES_hhdet_in_fec!I69)</f>
        <v/>
      </c>
      <c r="J69" s="111" t="str">
        <f>IF(RES_hhdet_in_tes!J69=0,"",RES_hhdet_in_tes!J69/RES_hhdet_in_fec!J69)</f>
        <v/>
      </c>
      <c r="K69" s="111" t="str">
        <f>IF(RES_hhdet_in_tes!K69=0,"",RES_hhdet_in_tes!K69/RES_hhdet_in_fec!K69)</f>
        <v/>
      </c>
      <c r="L69" s="111" t="str">
        <f>IF(RES_hhdet_in_tes!L69=0,"",RES_hhdet_in_tes!L69/RES_hhdet_in_fec!L69)</f>
        <v/>
      </c>
      <c r="M69" s="111" t="str">
        <f>IF(RES_hhdet_in_tes!M69=0,"",RES_hhdet_in_tes!M69/RES_hhdet_in_fec!M69)</f>
        <v/>
      </c>
      <c r="N69" s="111" t="str">
        <f>IF(RES_hhdet_in_tes!N69=0,"",RES_hhdet_in_tes!N69/RES_hhdet_in_fec!N69)</f>
        <v/>
      </c>
      <c r="O69" s="111" t="str">
        <f>IF(RES_hhdet_in_tes!O69=0,"",RES_hhdet_in_tes!O69/RES_hhdet_in_fec!O69)</f>
        <v/>
      </c>
      <c r="P69" s="111" t="str">
        <f>IF(RES_hhdet_in_tes!P69=0,"",RES_hhdet_in_tes!P69/RES_hhdet_in_fec!P69)</f>
        <v/>
      </c>
      <c r="Q69" s="111" t="str">
        <f>IF(RES_hhdet_in_tes!Q69=0,"",RES_hhdet_in_tes!Q69/RES_hhdet_in_fec!Q69)</f>
        <v/>
      </c>
      <c r="R69" s="111" t="str">
        <f>IF(RES_hhdet_in_tes!R69=0,"",RES_hhdet_in_tes!R69/RES_hhdet_in_fec!R69)</f>
        <v/>
      </c>
      <c r="S69" s="111" t="str">
        <f>IF(RES_hhdet_in_tes!S69=0,"",RES_hhdet_in_tes!S69/RES_hhdet_in_fec!S69)</f>
        <v/>
      </c>
      <c r="T69" s="111" t="str">
        <f>IF(RES_hhdet_in_tes!T69=0,"",RES_hhdet_in_tes!T69/RES_hhdet_in_fec!T69)</f>
        <v/>
      </c>
      <c r="U69" s="111" t="str">
        <f>IF(RES_hhdet_in_tes!U69=0,"",RES_hhdet_in_tes!U69/RES_hhdet_in_fec!U69)</f>
        <v/>
      </c>
      <c r="V69" s="111" t="str">
        <f>IF(RES_hhdet_in_tes!V69=0,"",RES_hhdet_in_tes!V69/RES_hhdet_in_fec!V69)</f>
        <v/>
      </c>
      <c r="W69" s="111" t="str">
        <f>IF(RES_hhdet_in_tes!W69=0,"",RES_hhdet_in_tes!W69/RES_hhdet_in_fec!W69)</f>
        <v/>
      </c>
      <c r="X69" s="111" t="str">
        <f>IF(RES_hhdet_in_tes!X69=0,"",RES_hhdet_in_tes!X69/RES_hhdet_in_fec!X69)</f>
        <v/>
      </c>
      <c r="Y69" s="111" t="str">
        <f>IF(RES_hhdet_in_tes!Y69=0,"",RES_hhdet_in_tes!Y69/RES_hhdet_in_fec!Y69)</f>
        <v/>
      </c>
      <c r="DA69" s="63" t="s">
        <v>3651</v>
      </c>
    </row>
    <row r="70" spans="1:105" ht="12" customHeight="1" x14ac:dyDescent="0.25">
      <c r="A70" s="97" t="s">
        <v>133</v>
      </c>
      <c r="B70" s="111"/>
      <c r="C70" s="111" t="str">
        <f>IF(RES_hhdet_in_tes!C70=0,"",RES_hhdet_in_tes!C70/RES_hhdet_in_fec!C70)</f>
        <v/>
      </c>
      <c r="D70" s="111" t="str">
        <f>IF(RES_hhdet_in_tes!D70=0,"",RES_hhdet_in_tes!D70/RES_hhdet_in_fec!D70)</f>
        <v/>
      </c>
      <c r="E70" s="111" t="str">
        <f>IF(RES_hhdet_in_tes!E70=0,"",RES_hhdet_in_tes!E70/RES_hhdet_in_fec!E70)</f>
        <v/>
      </c>
      <c r="F70" s="111" t="str">
        <f>IF(RES_hhdet_in_tes!F70=0,"",RES_hhdet_in_tes!F70/RES_hhdet_in_fec!F70)</f>
        <v/>
      </c>
      <c r="G70" s="111" t="str">
        <f>IF(RES_hhdet_in_tes!G70=0,"",RES_hhdet_in_tes!G70/RES_hhdet_in_fec!G70)</f>
        <v/>
      </c>
      <c r="H70" s="111" t="str">
        <f>IF(RES_hhdet_in_tes!H70=0,"",RES_hhdet_in_tes!H70/RES_hhdet_in_fec!H70)</f>
        <v/>
      </c>
      <c r="I70" s="111" t="str">
        <f>IF(RES_hhdet_in_tes!I70=0,"",RES_hhdet_in_tes!I70/RES_hhdet_in_fec!I70)</f>
        <v/>
      </c>
      <c r="J70" s="111" t="str">
        <f>IF(RES_hhdet_in_tes!J70=0,"",RES_hhdet_in_tes!J70/RES_hhdet_in_fec!J70)</f>
        <v/>
      </c>
      <c r="K70" s="111" t="str">
        <f>IF(RES_hhdet_in_tes!K70=0,"",RES_hhdet_in_tes!K70/RES_hhdet_in_fec!K70)</f>
        <v/>
      </c>
      <c r="L70" s="111" t="str">
        <f>IF(RES_hhdet_in_tes!L70=0,"",RES_hhdet_in_tes!L70/RES_hhdet_in_fec!L70)</f>
        <v/>
      </c>
      <c r="M70" s="111" t="str">
        <f>IF(RES_hhdet_in_tes!M70=0,"",RES_hhdet_in_tes!M70/RES_hhdet_in_fec!M70)</f>
        <v/>
      </c>
      <c r="N70" s="111" t="str">
        <f>IF(RES_hhdet_in_tes!N70=0,"",RES_hhdet_in_tes!N70/RES_hhdet_in_fec!N70)</f>
        <v/>
      </c>
      <c r="O70" s="111" t="str">
        <f>IF(RES_hhdet_in_tes!O70=0,"",RES_hhdet_in_tes!O70/RES_hhdet_in_fec!O70)</f>
        <v/>
      </c>
      <c r="P70" s="111" t="str">
        <f>IF(RES_hhdet_in_tes!P70=0,"",RES_hhdet_in_tes!P70/RES_hhdet_in_fec!P70)</f>
        <v/>
      </c>
      <c r="Q70" s="111" t="str">
        <f>IF(RES_hhdet_in_tes!Q70=0,"",RES_hhdet_in_tes!Q70/RES_hhdet_in_fec!Q70)</f>
        <v/>
      </c>
      <c r="R70" s="111" t="str">
        <f>IF(RES_hhdet_in_tes!R70=0,"",RES_hhdet_in_tes!R70/RES_hhdet_in_fec!R70)</f>
        <v/>
      </c>
      <c r="S70" s="111" t="str">
        <f>IF(RES_hhdet_in_tes!S70=0,"",RES_hhdet_in_tes!S70/RES_hhdet_in_fec!S70)</f>
        <v/>
      </c>
      <c r="T70" s="111" t="str">
        <f>IF(RES_hhdet_in_tes!T70=0,"",RES_hhdet_in_tes!T70/RES_hhdet_in_fec!T70)</f>
        <v/>
      </c>
      <c r="U70" s="111" t="str">
        <f>IF(RES_hhdet_in_tes!U70=0,"",RES_hhdet_in_tes!U70/RES_hhdet_in_fec!U70)</f>
        <v/>
      </c>
      <c r="V70" s="111" t="str">
        <f>IF(RES_hhdet_in_tes!V70=0,"",RES_hhdet_in_tes!V70/RES_hhdet_in_fec!V70)</f>
        <v/>
      </c>
      <c r="W70" s="111" t="str">
        <f>IF(RES_hhdet_in_tes!W70=0,"",RES_hhdet_in_tes!W70/RES_hhdet_in_fec!W70)</f>
        <v/>
      </c>
      <c r="X70" s="111" t="str">
        <f>IF(RES_hhdet_in_tes!X70=0,"",RES_hhdet_in_tes!X70/RES_hhdet_in_fec!X70)</f>
        <v/>
      </c>
      <c r="Y70" s="111" t="str">
        <f>IF(RES_hhdet_in_tes!Y70=0,"",RES_hhdet_in_tes!Y70/RES_hhdet_in_fec!Y70)</f>
        <v/>
      </c>
      <c r="DA70" s="63" t="s">
        <v>3652</v>
      </c>
    </row>
    <row r="71" spans="1:105" ht="12" customHeight="1" x14ac:dyDescent="0.25">
      <c r="A71" s="100" t="s">
        <v>212</v>
      </c>
      <c r="B71" s="112"/>
      <c r="C71" s="112" t="str">
        <f>IF(RES_hhdet_in_tes!C71=0,"",RES_hhdet_in_tes!C71/RES_hhdet_in_fec!C71)</f>
        <v/>
      </c>
      <c r="D71" s="112" t="str">
        <f>IF(RES_hhdet_in_tes!D71=0,"",RES_hhdet_in_tes!D71/RES_hhdet_in_fec!D71)</f>
        <v/>
      </c>
      <c r="E71" s="112" t="str">
        <f>IF(RES_hhdet_in_tes!E71=0,"",RES_hhdet_in_tes!E71/RES_hhdet_in_fec!E71)</f>
        <v/>
      </c>
      <c r="F71" s="112" t="str">
        <f>IF(RES_hhdet_in_tes!F71=0,"",RES_hhdet_in_tes!F71/RES_hhdet_in_fec!F71)</f>
        <v/>
      </c>
      <c r="G71" s="112" t="str">
        <f>IF(RES_hhdet_in_tes!G71=0,"",RES_hhdet_in_tes!G71/RES_hhdet_in_fec!G71)</f>
        <v/>
      </c>
      <c r="H71" s="112" t="str">
        <f>IF(RES_hhdet_in_tes!H71=0,"",RES_hhdet_in_tes!H71/RES_hhdet_in_fec!H71)</f>
        <v/>
      </c>
      <c r="I71" s="112" t="str">
        <f>IF(RES_hhdet_in_tes!I71=0,"",RES_hhdet_in_tes!I71/RES_hhdet_in_fec!I71)</f>
        <v/>
      </c>
      <c r="J71" s="112" t="str">
        <f>IF(RES_hhdet_in_tes!J71=0,"",RES_hhdet_in_tes!J71/RES_hhdet_in_fec!J71)</f>
        <v/>
      </c>
      <c r="K71" s="112" t="str">
        <f>IF(RES_hhdet_in_tes!K71=0,"",RES_hhdet_in_tes!K71/RES_hhdet_in_fec!K71)</f>
        <v/>
      </c>
      <c r="L71" s="112" t="str">
        <f>IF(RES_hhdet_in_tes!L71=0,"",RES_hhdet_in_tes!L71/RES_hhdet_in_fec!L71)</f>
        <v/>
      </c>
      <c r="M71" s="112" t="str">
        <f>IF(RES_hhdet_in_tes!M71=0,"",RES_hhdet_in_tes!M71/RES_hhdet_in_fec!M71)</f>
        <v/>
      </c>
      <c r="N71" s="112" t="str">
        <f>IF(RES_hhdet_in_tes!N71=0,"",RES_hhdet_in_tes!N71/RES_hhdet_in_fec!N71)</f>
        <v/>
      </c>
      <c r="O71" s="112" t="str">
        <f>IF(RES_hhdet_in_tes!O71=0,"",RES_hhdet_in_tes!O71/RES_hhdet_in_fec!O71)</f>
        <v/>
      </c>
      <c r="P71" s="112" t="str">
        <f>IF(RES_hhdet_in_tes!P71=0,"",RES_hhdet_in_tes!P71/RES_hhdet_in_fec!P71)</f>
        <v/>
      </c>
      <c r="Q71" s="112" t="str">
        <f>IF(RES_hhdet_in_tes!Q71=0,"",RES_hhdet_in_tes!Q71/RES_hhdet_in_fec!Q71)</f>
        <v/>
      </c>
      <c r="R71" s="112" t="str">
        <f>IF(RES_hhdet_in_tes!R71=0,"",RES_hhdet_in_tes!R71/RES_hhdet_in_fec!R71)</f>
        <v/>
      </c>
      <c r="S71" s="112" t="str">
        <f>IF(RES_hhdet_in_tes!S71=0,"",RES_hhdet_in_tes!S71/RES_hhdet_in_fec!S71)</f>
        <v/>
      </c>
      <c r="T71" s="112" t="str">
        <f>IF(RES_hhdet_in_tes!T71=0,"",RES_hhdet_in_tes!T71/RES_hhdet_in_fec!T71)</f>
        <v/>
      </c>
      <c r="U71" s="112" t="str">
        <f>IF(RES_hhdet_in_tes!U71=0,"",RES_hhdet_in_tes!U71/RES_hhdet_in_fec!U71)</f>
        <v/>
      </c>
      <c r="V71" s="112" t="str">
        <f>IF(RES_hhdet_in_tes!V71=0,"",RES_hhdet_in_tes!V71/RES_hhdet_in_fec!V71)</f>
        <v/>
      </c>
      <c r="W71" s="112" t="str">
        <f>IF(RES_hhdet_in_tes!W71=0,"",RES_hhdet_in_tes!W71/RES_hhdet_in_fec!W71)</f>
        <v/>
      </c>
      <c r="X71" s="112" t="str">
        <f>IF(RES_hhdet_in_tes!X71=0,"",RES_hhdet_in_tes!X71/RES_hhdet_in_fec!X71)</f>
        <v/>
      </c>
      <c r="Y71" s="112" t="str">
        <f>IF(RES_hhdet_in_tes!Y71=0,"",RES_hhdet_in_tes!Y71/RES_hhdet_in_fec!Y71)</f>
        <v/>
      </c>
      <c r="DA71" s="131" t="s">
        <v>3653</v>
      </c>
    </row>
    <row r="72" spans="1:105" ht="12" customHeight="1" x14ac:dyDescent="0.25">
      <c r="A72" s="103" t="s">
        <v>52</v>
      </c>
      <c r="B72" s="113"/>
      <c r="C72" s="113" t="str">
        <f>IF(RES_hhdet_in_tes!C72=0,"",RES_hhdet_in_tes!C72/RES_hhdet_in_fec!C72)</f>
        <v/>
      </c>
      <c r="D72" s="113" t="str">
        <f>IF(RES_hhdet_in_tes!D72=0,"",RES_hhdet_in_tes!D72/RES_hhdet_in_fec!D72)</f>
        <v/>
      </c>
      <c r="E72" s="113" t="str">
        <f>IF(RES_hhdet_in_tes!E72=0,"",RES_hhdet_in_tes!E72/RES_hhdet_in_fec!E72)</f>
        <v/>
      </c>
      <c r="F72" s="113" t="str">
        <f>IF(RES_hhdet_in_tes!F72=0,"",RES_hhdet_in_tes!F72/RES_hhdet_in_fec!F72)</f>
        <v/>
      </c>
      <c r="G72" s="113" t="str">
        <f>IF(RES_hhdet_in_tes!G72=0,"",RES_hhdet_in_tes!G72/RES_hhdet_in_fec!G72)</f>
        <v/>
      </c>
      <c r="H72" s="113" t="str">
        <f>IF(RES_hhdet_in_tes!H72=0,"",RES_hhdet_in_tes!H72/RES_hhdet_in_fec!H72)</f>
        <v/>
      </c>
      <c r="I72" s="113" t="str">
        <f>IF(RES_hhdet_in_tes!I72=0,"",RES_hhdet_in_tes!I72/RES_hhdet_in_fec!I72)</f>
        <v/>
      </c>
      <c r="J72" s="113" t="str">
        <f>IF(RES_hhdet_in_tes!J72=0,"",RES_hhdet_in_tes!J72/RES_hhdet_in_fec!J72)</f>
        <v/>
      </c>
      <c r="K72" s="113" t="str">
        <f>IF(RES_hhdet_in_tes!K72=0,"",RES_hhdet_in_tes!K72/RES_hhdet_in_fec!K72)</f>
        <v/>
      </c>
      <c r="L72" s="113" t="str">
        <f>IF(RES_hhdet_in_tes!L72=0,"",RES_hhdet_in_tes!L72/RES_hhdet_in_fec!L72)</f>
        <v/>
      </c>
      <c r="M72" s="113" t="str">
        <f>IF(RES_hhdet_in_tes!M72=0,"",RES_hhdet_in_tes!M72/RES_hhdet_in_fec!M72)</f>
        <v/>
      </c>
      <c r="N72" s="113" t="str">
        <f>IF(RES_hhdet_in_tes!N72=0,"",RES_hhdet_in_tes!N72/RES_hhdet_in_fec!N72)</f>
        <v/>
      </c>
      <c r="O72" s="113" t="str">
        <f>IF(RES_hhdet_in_tes!O72=0,"",RES_hhdet_in_tes!O72/RES_hhdet_in_fec!O72)</f>
        <v/>
      </c>
      <c r="P72" s="113" t="str">
        <f>IF(RES_hhdet_in_tes!P72=0,"",RES_hhdet_in_tes!P72/RES_hhdet_in_fec!P72)</f>
        <v/>
      </c>
      <c r="Q72" s="113" t="str">
        <f>IF(RES_hhdet_in_tes!Q72=0,"",RES_hhdet_in_tes!Q72/RES_hhdet_in_fec!Q72)</f>
        <v/>
      </c>
      <c r="R72" s="113" t="str">
        <f>IF(RES_hhdet_in_tes!R72=0,"",RES_hhdet_in_tes!R72/RES_hhdet_in_fec!R72)</f>
        <v/>
      </c>
      <c r="S72" s="113" t="str">
        <f>IF(RES_hhdet_in_tes!S72=0,"",RES_hhdet_in_tes!S72/RES_hhdet_in_fec!S72)</f>
        <v/>
      </c>
      <c r="T72" s="113" t="str">
        <f>IF(RES_hhdet_in_tes!T72=0,"",RES_hhdet_in_tes!T72/RES_hhdet_in_fec!T72)</f>
        <v/>
      </c>
      <c r="U72" s="113" t="str">
        <f>IF(RES_hhdet_in_tes!U72=0,"",RES_hhdet_in_tes!U72/RES_hhdet_in_fec!U72)</f>
        <v/>
      </c>
      <c r="V72" s="113" t="str">
        <f>IF(RES_hhdet_in_tes!V72=0,"",RES_hhdet_in_tes!V72/RES_hhdet_in_fec!V72)</f>
        <v/>
      </c>
      <c r="W72" s="113" t="str">
        <f>IF(RES_hhdet_in_tes!W72=0,"",RES_hhdet_in_tes!W72/RES_hhdet_in_fec!W72)</f>
        <v/>
      </c>
      <c r="X72" s="113" t="str">
        <f>IF(RES_hhdet_in_tes!X72=0,"",RES_hhdet_in_tes!X72/RES_hhdet_in_fec!X72)</f>
        <v/>
      </c>
      <c r="Y72" s="113" t="str">
        <f>IF(RES_hhdet_in_tes!Y72=0,"",RES_hhdet_in_tes!Y72/RES_hhdet_in_fec!Y72)</f>
        <v/>
      </c>
      <c r="DA72" s="132" t="s">
        <v>3654</v>
      </c>
    </row>
    <row r="73" spans="1:105" ht="12" customHeight="1" x14ac:dyDescent="0.25">
      <c r="A73" s="106" t="s">
        <v>122</v>
      </c>
      <c r="B73" s="112"/>
      <c r="C73" s="112" t="str">
        <f>IF(RES_hhdet_in_tes!C73=0,"",RES_hhdet_in_tes!C73/RES_hhdet_in_fec!C73)</f>
        <v/>
      </c>
      <c r="D73" s="112" t="str">
        <f>IF(RES_hhdet_in_tes!D73=0,"",RES_hhdet_in_tes!D73/RES_hhdet_in_fec!D73)</f>
        <v/>
      </c>
      <c r="E73" s="112" t="str">
        <f>IF(RES_hhdet_in_tes!E73=0,"",RES_hhdet_in_tes!E73/RES_hhdet_in_fec!E73)</f>
        <v/>
      </c>
      <c r="F73" s="112" t="str">
        <f>IF(RES_hhdet_in_tes!F73=0,"",RES_hhdet_in_tes!F73/RES_hhdet_in_fec!F73)</f>
        <v/>
      </c>
      <c r="G73" s="112" t="str">
        <f>IF(RES_hhdet_in_tes!G73=0,"",RES_hhdet_in_tes!G73/RES_hhdet_in_fec!G73)</f>
        <v/>
      </c>
      <c r="H73" s="112" t="str">
        <f>IF(RES_hhdet_in_tes!H73=0,"",RES_hhdet_in_tes!H73/RES_hhdet_in_fec!H73)</f>
        <v/>
      </c>
      <c r="I73" s="112" t="str">
        <f>IF(RES_hhdet_in_tes!I73=0,"",RES_hhdet_in_tes!I73/RES_hhdet_in_fec!I73)</f>
        <v/>
      </c>
      <c r="J73" s="112" t="str">
        <f>IF(RES_hhdet_in_tes!J73=0,"",RES_hhdet_in_tes!J73/RES_hhdet_in_fec!J73)</f>
        <v/>
      </c>
      <c r="K73" s="112" t="str">
        <f>IF(RES_hhdet_in_tes!K73=0,"",RES_hhdet_in_tes!K73/RES_hhdet_in_fec!K73)</f>
        <v/>
      </c>
      <c r="L73" s="112" t="str">
        <f>IF(RES_hhdet_in_tes!L73=0,"",RES_hhdet_in_tes!L73/RES_hhdet_in_fec!L73)</f>
        <v/>
      </c>
      <c r="M73" s="112" t="str">
        <f>IF(RES_hhdet_in_tes!M73=0,"",RES_hhdet_in_tes!M73/RES_hhdet_in_fec!M73)</f>
        <v/>
      </c>
      <c r="N73" s="112" t="str">
        <f>IF(RES_hhdet_in_tes!N73=0,"",RES_hhdet_in_tes!N73/RES_hhdet_in_fec!N73)</f>
        <v/>
      </c>
      <c r="O73" s="112" t="str">
        <f>IF(RES_hhdet_in_tes!O73=0,"",RES_hhdet_in_tes!O73/RES_hhdet_in_fec!O73)</f>
        <v/>
      </c>
      <c r="P73" s="112" t="str">
        <f>IF(RES_hhdet_in_tes!P73=0,"",RES_hhdet_in_tes!P73/RES_hhdet_in_fec!P73)</f>
        <v/>
      </c>
      <c r="Q73" s="112" t="str">
        <f>IF(RES_hhdet_in_tes!Q73=0,"",RES_hhdet_in_tes!Q73/RES_hhdet_in_fec!Q73)</f>
        <v/>
      </c>
      <c r="R73" s="112" t="str">
        <f>IF(RES_hhdet_in_tes!R73=0,"",RES_hhdet_in_tes!R73/RES_hhdet_in_fec!R73)</f>
        <v/>
      </c>
      <c r="S73" s="112" t="str">
        <f>IF(RES_hhdet_in_tes!S73=0,"",RES_hhdet_in_tes!S73/RES_hhdet_in_fec!S73)</f>
        <v/>
      </c>
      <c r="T73" s="112" t="str">
        <f>IF(RES_hhdet_in_tes!T73=0,"",RES_hhdet_in_tes!T73/RES_hhdet_in_fec!T73)</f>
        <v/>
      </c>
      <c r="U73" s="112" t="str">
        <f>IF(RES_hhdet_in_tes!U73=0,"",RES_hhdet_in_tes!U73/RES_hhdet_in_fec!U73)</f>
        <v/>
      </c>
      <c r="V73" s="112" t="str">
        <f>IF(RES_hhdet_in_tes!V73=0,"",RES_hhdet_in_tes!V73/RES_hhdet_in_fec!V73)</f>
        <v/>
      </c>
      <c r="W73" s="112" t="str">
        <f>IF(RES_hhdet_in_tes!W73=0,"",RES_hhdet_in_tes!W73/RES_hhdet_in_fec!W73)</f>
        <v/>
      </c>
      <c r="X73" s="112" t="str">
        <f>IF(RES_hhdet_in_tes!X73=0,"",RES_hhdet_in_tes!X73/RES_hhdet_in_fec!X73)</f>
        <v/>
      </c>
      <c r="Y73" s="112" t="str">
        <f>IF(RES_hhdet_in_tes!Y73=0,"",RES_hhdet_in_tes!Y73/RES_hhdet_in_fec!Y73)</f>
        <v/>
      </c>
      <c r="DA73" s="131" t="s">
        <v>3655</v>
      </c>
    </row>
    <row r="74" spans="1:105" ht="12" customHeight="1" x14ac:dyDescent="0.25">
      <c r="A74" s="107" t="s">
        <v>121</v>
      </c>
      <c r="B74" s="113"/>
      <c r="C74" s="113" t="str">
        <f>IF(RES_hhdet_in_tes!C74=0,"",RES_hhdet_in_tes!C74/RES_hhdet_in_fec!C74)</f>
        <v/>
      </c>
      <c r="D74" s="113" t="str">
        <f>IF(RES_hhdet_in_tes!D74=0,"",RES_hhdet_in_tes!D74/RES_hhdet_in_fec!D74)</f>
        <v/>
      </c>
      <c r="E74" s="113" t="str">
        <f>IF(RES_hhdet_in_tes!E74=0,"",RES_hhdet_in_tes!E74/RES_hhdet_in_fec!E74)</f>
        <v/>
      </c>
      <c r="F74" s="113" t="str">
        <f>IF(RES_hhdet_in_tes!F74=0,"",RES_hhdet_in_tes!F74/RES_hhdet_in_fec!F74)</f>
        <v/>
      </c>
      <c r="G74" s="113" t="str">
        <f>IF(RES_hhdet_in_tes!G74=0,"",RES_hhdet_in_tes!G74/RES_hhdet_in_fec!G74)</f>
        <v/>
      </c>
      <c r="H74" s="113" t="str">
        <f>IF(RES_hhdet_in_tes!H74=0,"",RES_hhdet_in_tes!H74/RES_hhdet_in_fec!H74)</f>
        <v/>
      </c>
      <c r="I74" s="113" t="str">
        <f>IF(RES_hhdet_in_tes!I74=0,"",RES_hhdet_in_tes!I74/RES_hhdet_in_fec!I74)</f>
        <v/>
      </c>
      <c r="J74" s="113" t="str">
        <f>IF(RES_hhdet_in_tes!J74=0,"",RES_hhdet_in_tes!J74/RES_hhdet_in_fec!J74)</f>
        <v/>
      </c>
      <c r="K74" s="113" t="str">
        <f>IF(RES_hhdet_in_tes!K74=0,"",RES_hhdet_in_tes!K74/RES_hhdet_in_fec!K74)</f>
        <v/>
      </c>
      <c r="L74" s="113" t="str">
        <f>IF(RES_hhdet_in_tes!L74=0,"",RES_hhdet_in_tes!L74/RES_hhdet_in_fec!L74)</f>
        <v/>
      </c>
      <c r="M74" s="113" t="str">
        <f>IF(RES_hhdet_in_tes!M74=0,"",RES_hhdet_in_tes!M74/RES_hhdet_in_fec!M74)</f>
        <v/>
      </c>
      <c r="N74" s="113" t="str">
        <f>IF(RES_hhdet_in_tes!N74=0,"",RES_hhdet_in_tes!N74/RES_hhdet_in_fec!N74)</f>
        <v/>
      </c>
      <c r="O74" s="113" t="str">
        <f>IF(RES_hhdet_in_tes!O74=0,"",RES_hhdet_in_tes!O74/RES_hhdet_in_fec!O74)</f>
        <v/>
      </c>
      <c r="P74" s="113" t="str">
        <f>IF(RES_hhdet_in_tes!P74=0,"",RES_hhdet_in_tes!P74/RES_hhdet_in_fec!P74)</f>
        <v/>
      </c>
      <c r="Q74" s="113" t="str">
        <f>IF(RES_hhdet_in_tes!Q74=0,"",RES_hhdet_in_tes!Q74/RES_hhdet_in_fec!Q74)</f>
        <v/>
      </c>
      <c r="R74" s="113" t="str">
        <f>IF(RES_hhdet_in_tes!R74=0,"",RES_hhdet_in_tes!R74/RES_hhdet_in_fec!R74)</f>
        <v/>
      </c>
      <c r="S74" s="113" t="str">
        <f>IF(RES_hhdet_in_tes!S74=0,"",RES_hhdet_in_tes!S74/RES_hhdet_in_fec!S74)</f>
        <v/>
      </c>
      <c r="T74" s="113" t="str">
        <f>IF(RES_hhdet_in_tes!T74=0,"",RES_hhdet_in_tes!T74/RES_hhdet_in_fec!T74)</f>
        <v/>
      </c>
      <c r="U74" s="113" t="str">
        <f>IF(RES_hhdet_in_tes!U74=0,"",RES_hhdet_in_tes!U74/RES_hhdet_in_fec!U74)</f>
        <v/>
      </c>
      <c r="V74" s="113" t="str">
        <f>IF(RES_hhdet_in_tes!V74=0,"",RES_hhdet_in_tes!V74/RES_hhdet_in_fec!V74)</f>
        <v/>
      </c>
      <c r="W74" s="113" t="str">
        <f>IF(RES_hhdet_in_tes!W74=0,"",RES_hhdet_in_tes!W74/RES_hhdet_in_fec!W74)</f>
        <v/>
      </c>
      <c r="X74" s="113" t="str">
        <f>IF(RES_hhdet_in_tes!X74=0,"",RES_hhdet_in_tes!X74/RES_hhdet_in_fec!X74)</f>
        <v/>
      </c>
      <c r="Y74" s="113" t="str">
        <f>IF(RES_hhdet_in_tes!Y74=0,"",RES_hhdet_in_tes!Y74/RES_hhdet_in_fec!Y74)</f>
        <v/>
      </c>
      <c r="DA74" s="132" t="s">
        <v>3656</v>
      </c>
    </row>
    <row r="75" spans="1:105" ht="12" customHeight="1" x14ac:dyDescent="0.25">
      <c r="A75" s="108" t="s">
        <v>53</v>
      </c>
      <c r="B75" s="111"/>
      <c r="C75" s="111" t="str">
        <f>IF(RES_hhdet_in_tes!C75=0,"",RES_hhdet_in_tes!C75/RES_hhdet_in_fec!C75)</f>
        <v/>
      </c>
      <c r="D75" s="111" t="str">
        <f>IF(RES_hhdet_in_tes!D75=0,"",RES_hhdet_in_tes!D75/RES_hhdet_in_fec!D75)</f>
        <v/>
      </c>
      <c r="E75" s="111" t="str">
        <f>IF(RES_hhdet_in_tes!E75=0,"",RES_hhdet_in_tes!E75/RES_hhdet_in_fec!E75)</f>
        <v/>
      </c>
      <c r="F75" s="111" t="str">
        <f>IF(RES_hhdet_in_tes!F75=0,"",RES_hhdet_in_tes!F75/RES_hhdet_in_fec!F75)</f>
        <v/>
      </c>
      <c r="G75" s="111" t="str">
        <f>IF(RES_hhdet_in_tes!G75=0,"",RES_hhdet_in_tes!G75/RES_hhdet_in_fec!G75)</f>
        <v/>
      </c>
      <c r="H75" s="111" t="str">
        <f>IF(RES_hhdet_in_tes!H75=0,"",RES_hhdet_in_tes!H75/RES_hhdet_in_fec!H75)</f>
        <v/>
      </c>
      <c r="I75" s="111" t="str">
        <f>IF(RES_hhdet_in_tes!I75=0,"",RES_hhdet_in_tes!I75/RES_hhdet_in_fec!I75)</f>
        <v/>
      </c>
      <c r="J75" s="111" t="str">
        <f>IF(RES_hhdet_in_tes!J75=0,"",RES_hhdet_in_tes!J75/RES_hhdet_in_fec!J75)</f>
        <v/>
      </c>
      <c r="K75" s="111" t="str">
        <f>IF(RES_hhdet_in_tes!K75=0,"",RES_hhdet_in_tes!K75/RES_hhdet_in_fec!K75)</f>
        <v/>
      </c>
      <c r="L75" s="111" t="str">
        <f>IF(RES_hhdet_in_tes!L75=0,"",RES_hhdet_in_tes!L75/RES_hhdet_in_fec!L75)</f>
        <v/>
      </c>
      <c r="M75" s="111" t="str">
        <f>IF(RES_hhdet_in_tes!M75=0,"",RES_hhdet_in_tes!M75/RES_hhdet_in_fec!M75)</f>
        <v/>
      </c>
      <c r="N75" s="111" t="str">
        <f>IF(RES_hhdet_in_tes!N75=0,"",RES_hhdet_in_tes!N75/RES_hhdet_in_fec!N75)</f>
        <v/>
      </c>
      <c r="O75" s="111" t="str">
        <f>IF(RES_hhdet_in_tes!O75=0,"",RES_hhdet_in_tes!O75/RES_hhdet_in_fec!O75)</f>
        <v/>
      </c>
      <c r="P75" s="111" t="str">
        <f>IF(RES_hhdet_in_tes!P75=0,"",RES_hhdet_in_tes!P75/RES_hhdet_in_fec!P75)</f>
        <v/>
      </c>
      <c r="Q75" s="111" t="str">
        <f>IF(RES_hhdet_in_tes!Q75=0,"",RES_hhdet_in_tes!Q75/RES_hhdet_in_fec!Q75)</f>
        <v/>
      </c>
      <c r="R75" s="111" t="str">
        <f>IF(RES_hhdet_in_tes!R75=0,"",RES_hhdet_in_tes!R75/RES_hhdet_in_fec!R75)</f>
        <v/>
      </c>
      <c r="S75" s="111" t="str">
        <f>IF(RES_hhdet_in_tes!S75=0,"",RES_hhdet_in_tes!S75/RES_hhdet_in_fec!S75)</f>
        <v/>
      </c>
      <c r="T75" s="111" t="str">
        <f>IF(RES_hhdet_in_tes!T75=0,"",RES_hhdet_in_tes!T75/RES_hhdet_in_fec!T75)</f>
        <v/>
      </c>
      <c r="U75" s="111" t="str">
        <f>IF(RES_hhdet_in_tes!U75=0,"",RES_hhdet_in_tes!U75/RES_hhdet_in_fec!U75)</f>
        <v/>
      </c>
      <c r="V75" s="111" t="str">
        <f>IF(RES_hhdet_in_tes!V75=0,"",RES_hhdet_in_tes!V75/RES_hhdet_in_fec!V75)</f>
        <v/>
      </c>
      <c r="W75" s="111" t="str">
        <f>IF(RES_hhdet_in_tes!W75=0,"",RES_hhdet_in_tes!W75/RES_hhdet_in_fec!W75)</f>
        <v/>
      </c>
      <c r="X75" s="111" t="str">
        <f>IF(RES_hhdet_in_tes!X75=0,"",RES_hhdet_in_tes!X75/RES_hhdet_in_fec!X75)</f>
        <v/>
      </c>
      <c r="Y75" s="111" t="str">
        <f>IF(RES_hhdet_in_tes!Y75=0,"",RES_hhdet_in_tes!Y75/RES_hhdet_in_fec!Y75)</f>
        <v/>
      </c>
      <c r="DA75" s="63" t="s">
        <v>3657</v>
      </c>
    </row>
    <row r="76" spans="1:105" ht="12" customHeight="1" x14ac:dyDescent="0.25">
      <c r="A76" s="108" t="s">
        <v>52</v>
      </c>
      <c r="B76" s="111"/>
      <c r="C76" s="111" t="str">
        <f>IF(RES_hhdet_in_tes!C76=0,"",RES_hhdet_in_tes!C76/RES_hhdet_in_fec!C76)</f>
        <v/>
      </c>
      <c r="D76" s="111" t="str">
        <f>IF(RES_hhdet_in_tes!D76=0,"",RES_hhdet_in_tes!D76/RES_hhdet_in_fec!D76)</f>
        <v/>
      </c>
      <c r="E76" s="111" t="str">
        <f>IF(RES_hhdet_in_tes!E76=0,"",RES_hhdet_in_tes!E76/RES_hhdet_in_fec!E76)</f>
        <v/>
      </c>
      <c r="F76" s="111" t="str">
        <f>IF(RES_hhdet_in_tes!F76=0,"",RES_hhdet_in_tes!F76/RES_hhdet_in_fec!F76)</f>
        <v/>
      </c>
      <c r="G76" s="111" t="str">
        <f>IF(RES_hhdet_in_tes!G76=0,"",RES_hhdet_in_tes!G76/RES_hhdet_in_fec!G76)</f>
        <v/>
      </c>
      <c r="H76" s="111" t="str">
        <f>IF(RES_hhdet_in_tes!H76=0,"",RES_hhdet_in_tes!H76/RES_hhdet_in_fec!H76)</f>
        <v/>
      </c>
      <c r="I76" s="111" t="str">
        <f>IF(RES_hhdet_in_tes!I76=0,"",RES_hhdet_in_tes!I76/RES_hhdet_in_fec!I76)</f>
        <v/>
      </c>
      <c r="J76" s="111" t="str">
        <f>IF(RES_hhdet_in_tes!J76=0,"",RES_hhdet_in_tes!J76/RES_hhdet_in_fec!J76)</f>
        <v/>
      </c>
      <c r="K76" s="111" t="str">
        <f>IF(RES_hhdet_in_tes!K76=0,"",RES_hhdet_in_tes!K76/RES_hhdet_in_fec!K76)</f>
        <v/>
      </c>
      <c r="L76" s="111" t="str">
        <f>IF(RES_hhdet_in_tes!L76=0,"",RES_hhdet_in_tes!L76/RES_hhdet_in_fec!L76)</f>
        <v/>
      </c>
      <c r="M76" s="111" t="str">
        <f>IF(RES_hhdet_in_tes!M76=0,"",RES_hhdet_in_tes!M76/RES_hhdet_in_fec!M76)</f>
        <v/>
      </c>
      <c r="N76" s="111" t="str">
        <f>IF(RES_hhdet_in_tes!N76=0,"",RES_hhdet_in_tes!N76/RES_hhdet_in_fec!N76)</f>
        <v/>
      </c>
      <c r="O76" s="111" t="str">
        <f>IF(RES_hhdet_in_tes!O76=0,"",RES_hhdet_in_tes!O76/RES_hhdet_in_fec!O76)</f>
        <v/>
      </c>
      <c r="P76" s="111" t="str">
        <f>IF(RES_hhdet_in_tes!P76=0,"",RES_hhdet_in_tes!P76/RES_hhdet_in_fec!P76)</f>
        <v/>
      </c>
      <c r="Q76" s="111" t="str">
        <f>IF(RES_hhdet_in_tes!Q76=0,"",RES_hhdet_in_tes!Q76/RES_hhdet_in_fec!Q76)</f>
        <v/>
      </c>
      <c r="R76" s="111" t="str">
        <f>IF(RES_hhdet_in_tes!R76=0,"",RES_hhdet_in_tes!R76/RES_hhdet_in_fec!R76)</f>
        <v/>
      </c>
      <c r="S76" s="111" t="str">
        <f>IF(RES_hhdet_in_tes!S76=0,"",RES_hhdet_in_tes!S76/RES_hhdet_in_fec!S76)</f>
        <v/>
      </c>
      <c r="T76" s="111" t="str">
        <f>IF(RES_hhdet_in_tes!T76=0,"",RES_hhdet_in_tes!T76/RES_hhdet_in_fec!T76)</f>
        <v/>
      </c>
      <c r="U76" s="111" t="str">
        <f>IF(RES_hhdet_in_tes!U76=0,"",RES_hhdet_in_tes!U76/RES_hhdet_in_fec!U76)</f>
        <v/>
      </c>
      <c r="V76" s="111" t="str">
        <f>IF(RES_hhdet_in_tes!V76=0,"",RES_hhdet_in_tes!V76/RES_hhdet_in_fec!V76)</f>
        <v/>
      </c>
      <c r="W76" s="111" t="str">
        <f>IF(RES_hhdet_in_tes!W76=0,"",RES_hhdet_in_tes!W76/RES_hhdet_in_fec!W76)</f>
        <v/>
      </c>
      <c r="X76" s="111" t="str">
        <f>IF(RES_hhdet_in_tes!X76=0,"",RES_hhdet_in_tes!X76/RES_hhdet_in_fec!X76)</f>
        <v/>
      </c>
      <c r="Y76" s="111" t="str">
        <f>IF(RES_hhdet_in_tes!Y76=0,"",RES_hhdet_in_tes!Y76/RES_hhdet_in_fec!Y76)</f>
        <v/>
      </c>
      <c r="DA76" s="63" t="s">
        <v>3658</v>
      </c>
    </row>
    <row r="77" spans="1:105" ht="12" customHeight="1" x14ac:dyDescent="0.25">
      <c r="A77" s="121" t="s">
        <v>54</v>
      </c>
      <c r="B77" s="124"/>
      <c r="C77" s="124" t="str">
        <f>IF(RES_hhdet_in_tes!C77=0,"",RES_hhdet_in_tes!C77/RES_hhdet_in_fec!C77)</f>
        <v/>
      </c>
      <c r="D77" s="124" t="str">
        <f>IF(RES_hhdet_in_tes!D77=0,"",RES_hhdet_in_tes!D77/RES_hhdet_in_fec!D77)</f>
        <v/>
      </c>
      <c r="E77" s="124" t="str">
        <f>IF(RES_hhdet_in_tes!E77=0,"",RES_hhdet_in_tes!E77/RES_hhdet_in_fec!E77)</f>
        <v/>
      </c>
      <c r="F77" s="124" t="str">
        <f>IF(RES_hhdet_in_tes!F77=0,"",RES_hhdet_in_tes!F77/RES_hhdet_in_fec!F77)</f>
        <v/>
      </c>
      <c r="G77" s="124" t="str">
        <f>IF(RES_hhdet_in_tes!G77=0,"",RES_hhdet_in_tes!G77/RES_hhdet_in_fec!G77)</f>
        <v/>
      </c>
      <c r="H77" s="124" t="str">
        <f>IF(RES_hhdet_in_tes!H77=0,"",RES_hhdet_in_tes!H77/RES_hhdet_in_fec!H77)</f>
        <v/>
      </c>
      <c r="I77" s="124" t="str">
        <f>IF(RES_hhdet_in_tes!I77=0,"",RES_hhdet_in_tes!I77/RES_hhdet_in_fec!I77)</f>
        <v/>
      </c>
      <c r="J77" s="124" t="str">
        <f>IF(RES_hhdet_in_tes!J77=0,"",RES_hhdet_in_tes!J77/RES_hhdet_in_fec!J77)</f>
        <v/>
      </c>
      <c r="K77" s="124" t="str">
        <f>IF(RES_hhdet_in_tes!K77=0,"",RES_hhdet_in_tes!K77/RES_hhdet_in_fec!K77)</f>
        <v/>
      </c>
      <c r="L77" s="124" t="str">
        <f>IF(RES_hhdet_in_tes!L77=0,"",RES_hhdet_in_tes!L77/RES_hhdet_in_fec!L77)</f>
        <v/>
      </c>
      <c r="M77" s="124" t="str">
        <f>IF(RES_hhdet_in_tes!M77=0,"",RES_hhdet_in_tes!M77/RES_hhdet_in_fec!M77)</f>
        <v/>
      </c>
      <c r="N77" s="124" t="str">
        <f>IF(RES_hhdet_in_tes!N77=0,"",RES_hhdet_in_tes!N77/RES_hhdet_in_fec!N77)</f>
        <v/>
      </c>
      <c r="O77" s="124" t="str">
        <f>IF(RES_hhdet_in_tes!O77=0,"",RES_hhdet_in_tes!O77/RES_hhdet_in_fec!O77)</f>
        <v/>
      </c>
      <c r="P77" s="124" t="str">
        <f>IF(RES_hhdet_in_tes!P77=0,"",RES_hhdet_in_tes!P77/RES_hhdet_in_fec!P77)</f>
        <v/>
      </c>
      <c r="Q77" s="124" t="str">
        <f>IF(RES_hhdet_in_tes!Q77=0,"",RES_hhdet_in_tes!Q77/RES_hhdet_in_fec!Q77)</f>
        <v/>
      </c>
      <c r="R77" s="124" t="str">
        <f>IF(RES_hhdet_in_tes!R77=0,"",RES_hhdet_in_tes!R77/RES_hhdet_in_fec!R77)</f>
        <v/>
      </c>
      <c r="S77" s="124" t="str">
        <f>IF(RES_hhdet_in_tes!S77=0,"",RES_hhdet_in_tes!S77/RES_hhdet_in_fec!S77)</f>
        <v/>
      </c>
      <c r="T77" s="124" t="str">
        <f>IF(RES_hhdet_in_tes!T77=0,"",RES_hhdet_in_tes!T77/RES_hhdet_in_fec!T77)</f>
        <v/>
      </c>
      <c r="U77" s="124" t="str">
        <f>IF(RES_hhdet_in_tes!U77=0,"",RES_hhdet_in_tes!U77/RES_hhdet_in_fec!U77)</f>
        <v/>
      </c>
      <c r="V77" s="124" t="str">
        <f>IF(RES_hhdet_in_tes!V77=0,"",RES_hhdet_in_tes!V77/RES_hhdet_in_fec!V77)</f>
        <v/>
      </c>
      <c r="W77" s="124" t="str">
        <f>IF(RES_hhdet_in_tes!W77=0,"",RES_hhdet_in_tes!W77/RES_hhdet_in_fec!W77)</f>
        <v/>
      </c>
      <c r="X77" s="124" t="str">
        <f>IF(RES_hhdet_in_tes!X77=0,"",RES_hhdet_in_tes!X77/RES_hhdet_in_fec!X77)</f>
        <v/>
      </c>
      <c r="Y77" s="124" t="str">
        <f>IF(RES_hhdet_in_tes!Y77=0,"",RES_hhdet_in_tes!Y77/RES_hhdet_in_fec!Y77)</f>
        <v/>
      </c>
      <c r="DA77" s="130" t="s">
        <v>3659</v>
      </c>
    </row>
    <row r="78" spans="1:105" ht="12" customHeight="1" x14ac:dyDescent="0.25">
      <c r="A78" s="97" t="s">
        <v>189</v>
      </c>
      <c r="B78" s="111"/>
      <c r="C78" s="111" t="str">
        <f>IF(RES_hhdet_in_tes!C78=0,"",RES_hhdet_in_tes!C78/RES_hhdet_in_fec!C78)</f>
        <v/>
      </c>
      <c r="D78" s="111" t="str">
        <f>IF(RES_hhdet_in_tes!D78=0,"",RES_hhdet_in_tes!D78/RES_hhdet_in_fec!D78)</f>
        <v/>
      </c>
      <c r="E78" s="111" t="str">
        <f>IF(RES_hhdet_in_tes!E78=0,"",RES_hhdet_in_tes!E78/RES_hhdet_in_fec!E78)</f>
        <v/>
      </c>
      <c r="F78" s="111" t="str">
        <f>IF(RES_hhdet_in_tes!F78=0,"",RES_hhdet_in_tes!F78/RES_hhdet_in_fec!F78)</f>
        <v/>
      </c>
      <c r="G78" s="111" t="str">
        <f>IF(RES_hhdet_in_tes!G78=0,"",RES_hhdet_in_tes!G78/RES_hhdet_in_fec!G78)</f>
        <v/>
      </c>
      <c r="H78" s="111" t="str">
        <f>IF(RES_hhdet_in_tes!H78=0,"",RES_hhdet_in_tes!H78/RES_hhdet_in_fec!H78)</f>
        <v/>
      </c>
      <c r="I78" s="111" t="str">
        <f>IF(RES_hhdet_in_tes!I78=0,"",RES_hhdet_in_tes!I78/RES_hhdet_in_fec!I78)</f>
        <v/>
      </c>
      <c r="J78" s="111" t="str">
        <f>IF(RES_hhdet_in_tes!J78=0,"",RES_hhdet_in_tes!J78/RES_hhdet_in_fec!J78)</f>
        <v/>
      </c>
      <c r="K78" s="111" t="str">
        <f>IF(RES_hhdet_in_tes!K78=0,"",RES_hhdet_in_tes!K78/RES_hhdet_in_fec!K78)</f>
        <v/>
      </c>
      <c r="L78" s="111" t="str">
        <f>IF(RES_hhdet_in_tes!L78=0,"",RES_hhdet_in_tes!L78/RES_hhdet_in_fec!L78)</f>
        <v/>
      </c>
      <c r="M78" s="111" t="str">
        <f>IF(RES_hhdet_in_tes!M78=0,"",RES_hhdet_in_tes!M78/RES_hhdet_in_fec!M78)</f>
        <v/>
      </c>
      <c r="N78" s="111" t="str">
        <f>IF(RES_hhdet_in_tes!N78=0,"",RES_hhdet_in_tes!N78/RES_hhdet_in_fec!N78)</f>
        <v/>
      </c>
      <c r="O78" s="111" t="str">
        <f>IF(RES_hhdet_in_tes!O78=0,"",RES_hhdet_in_tes!O78/RES_hhdet_in_fec!O78)</f>
        <v/>
      </c>
      <c r="P78" s="111" t="str">
        <f>IF(RES_hhdet_in_tes!P78=0,"",RES_hhdet_in_tes!P78/RES_hhdet_in_fec!P78)</f>
        <v/>
      </c>
      <c r="Q78" s="111" t="str">
        <f>IF(RES_hhdet_in_tes!Q78=0,"",RES_hhdet_in_tes!Q78/RES_hhdet_in_fec!Q78)</f>
        <v/>
      </c>
      <c r="R78" s="111" t="str">
        <f>IF(RES_hhdet_in_tes!R78=0,"",RES_hhdet_in_tes!R78/RES_hhdet_in_fec!R78)</f>
        <v/>
      </c>
      <c r="S78" s="111" t="str">
        <f>IF(RES_hhdet_in_tes!S78=0,"",RES_hhdet_in_tes!S78/RES_hhdet_in_fec!S78)</f>
        <v/>
      </c>
      <c r="T78" s="111" t="str">
        <f>IF(RES_hhdet_in_tes!T78=0,"",RES_hhdet_in_tes!T78/RES_hhdet_in_fec!T78)</f>
        <v/>
      </c>
      <c r="U78" s="111" t="str">
        <f>IF(RES_hhdet_in_tes!U78=0,"",RES_hhdet_in_tes!U78/RES_hhdet_in_fec!U78)</f>
        <v/>
      </c>
      <c r="V78" s="111" t="str">
        <f>IF(RES_hhdet_in_tes!V78=0,"",RES_hhdet_in_tes!V78/RES_hhdet_in_fec!V78)</f>
        <v/>
      </c>
      <c r="W78" s="111" t="str">
        <f>IF(RES_hhdet_in_tes!W78=0,"",RES_hhdet_in_tes!W78/RES_hhdet_in_fec!W78)</f>
        <v/>
      </c>
      <c r="X78" s="111" t="str">
        <f>IF(RES_hhdet_in_tes!X78=0,"",RES_hhdet_in_tes!X78/RES_hhdet_in_fec!X78)</f>
        <v/>
      </c>
      <c r="Y78" s="111" t="str">
        <f>IF(RES_hhdet_in_tes!Y78=0,"",RES_hhdet_in_tes!Y78/RES_hhdet_in_fec!Y78)</f>
        <v/>
      </c>
      <c r="DA78" s="63" t="s">
        <v>3660</v>
      </c>
    </row>
    <row r="79" spans="1:105" ht="12" customHeight="1" x14ac:dyDescent="0.25">
      <c r="A79" s="109" t="s">
        <v>120</v>
      </c>
      <c r="B79" s="45"/>
      <c r="C79" s="45" t="str">
        <f>IF(RES_hhdet_in_tes!C79=0,"",RES_hhdet_in_tes!C79/RES_hhdet_in_fec!C79)</f>
        <v/>
      </c>
      <c r="D79" s="45" t="str">
        <f>IF(RES_hhdet_in_tes!D79=0,"",RES_hhdet_in_tes!D79/RES_hhdet_in_fec!D79)</f>
        <v/>
      </c>
      <c r="E79" s="45" t="str">
        <f>IF(RES_hhdet_in_tes!E79=0,"",RES_hhdet_in_tes!E79/RES_hhdet_in_fec!E79)</f>
        <v/>
      </c>
      <c r="F79" s="45" t="str">
        <f>IF(RES_hhdet_in_tes!F79=0,"",RES_hhdet_in_tes!F79/RES_hhdet_in_fec!F79)</f>
        <v/>
      </c>
      <c r="G79" s="45" t="str">
        <f>IF(RES_hhdet_in_tes!G79=0,"",RES_hhdet_in_tes!G79/RES_hhdet_in_fec!G79)</f>
        <v/>
      </c>
      <c r="H79" s="45" t="str">
        <f>IF(RES_hhdet_in_tes!H79=0,"",RES_hhdet_in_tes!H79/RES_hhdet_in_fec!H79)</f>
        <v/>
      </c>
      <c r="I79" s="45" t="str">
        <f>IF(RES_hhdet_in_tes!I79=0,"",RES_hhdet_in_tes!I79/RES_hhdet_in_fec!I79)</f>
        <v/>
      </c>
      <c r="J79" s="45" t="str">
        <f>IF(RES_hhdet_in_tes!J79=0,"",RES_hhdet_in_tes!J79/RES_hhdet_in_fec!J79)</f>
        <v/>
      </c>
      <c r="K79" s="45" t="str">
        <f>IF(RES_hhdet_in_tes!K79=0,"",RES_hhdet_in_tes!K79/RES_hhdet_in_fec!K79)</f>
        <v/>
      </c>
      <c r="L79" s="45" t="str">
        <f>IF(RES_hhdet_in_tes!L79=0,"",RES_hhdet_in_tes!L79/RES_hhdet_in_fec!L79)</f>
        <v/>
      </c>
      <c r="M79" s="45" t="str">
        <f>IF(RES_hhdet_in_tes!M79=0,"",RES_hhdet_in_tes!M79/RES_hhdet_in_fec!M79)</f>
        <v/>
      </c>
      <c r="N79" s="45" t="str">
        <f>IF(RES_hhdet_in_tes!N79=0,"",RES_hhdet_in_tes!N79/RES_hhdet_in_fec!N79)</f>
        <v/>
      </c>
      <c r="O79" s="45" t="str">
        <f>IF(RES_hhdet_in_tes!O79=0,"",RES_hhdet_in_tes!O79/RES_hhdet_in_fec!O79)</f>
        <v/>
      </c>
      <c r="P79" s="45" t="str">
        <f>IF(RES_hhdet_in_tes!P79=0,"",RES_hhdet_in_tes!P79/RES_hhdet_in_fec!P79)</f>
        <v/>
      </c>
      <c r="Q79" s="45" t="str">
        <f>IF(RES_hhdet_in_tes!Q79=0,"",RES_hhdet_in_tes!Q79/RES_hhdet_in_fec!Q79)</f>
        <v/>
      </c>
      <c r="R79" s="45" t="str">
        <f>IF(RES_hhdet_in_tes!R79=0,"",RES_hhdet_in_tes!R79/RES_hhdet_in_fec!R79)</f>
        <v/>
      </c>
      <c r="S79" s="45" t="str">
        <f>IF(RES_hhdet_in_tes!S79=0,"",RES_hhdet_in_tes!S79/RES_hhdet_in_fec!S79)</f>
        <v/>
      </c>
      <c r="T79" s="45" t="str">
        <f>IF(RES_hhdet_in_tes!T79=0,"",RES_hhdet_in_tes!T79/RES_hhdet_in_fec!T79)</f>
        <v/>
      </c>
      <c r="U79" s="45" t="str">
        <f>IF(RES_hhdet_in_tes!U79=0,"",RES_hhdet_in_tes!U79/RES_hhdet_in_fec!U79)</f>
        <v/>
      </c>
      <c r="V79" s="45" t="str">
        <f>IF(RES_hhdet_in_tes!V79=0,"",RES_hhdet_in_tes!V79/RES_hhdet_in_fec!V79)</f>
        <v/>
      </c>
      <c r="W79" s="45" t="str">
        <f>IF(RES_hhdet_in_tes!W79=0,"",RES_hhdet_in_tes!W79/RES_hhdet_in_fec!W79)</f>
        <v/>
      </c>
      <c r="X79" s="45" t="str">
        <f>IF(RES_hhdet_in_tes!X79=0,"",RES_hhdet_in_tes!X79/RES_hhdet_in_fec!X79)</f>
        <v/>
      </c>
      <c r="Y79" s="45" t="str">
        <f>IF(RES_hhdet_in_tes!Y79=0,"",RES_hhdet_in_tes!Y79/RES_hhdet_in_fec!Y79)</f>
        <v/>
      </c>
      <c r="DA79" s="60" t="s">
        <v>3661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9"/>
      <c r="C81" s="119">
        <f>IF(RES_hhdet_in_tes!C81=0,"",RES_hhdet_in_tes!C81/RES_hhdet_in_fec!C81)</f>
        <v>0.53198917478830043</v>
      </c>
      <c r="D81" s="119">
        <f>IF(RES_hhdet_in_tes!D81=0,"",RES_hhdet_in_tes!D81/RES_hhdet_in_fec!D81)</f>
        <v>0.59547507608249328</v>
      </c>
      <c r="E81" s="119">
        <f>IF(RES_hhdet_in_tes!E81=0,"",RES_hhdet_in_tes!E81/RES_hhdet_in_fec!E81)</f>
        <v>0.77770138251279963</v>
      </c>
      <c r="F81" s="119">
        <f>IF(RES_hhdet_in_tes!F81=0,"",RES_hhdet_in_tes!F81/RES_hhdet_in_fec!F81)</f>
        <v>0.81147398620078859</v>
      </c>
      <c r="G81" s="119">
        <f>IF(RES_hhdet_in_tes!G81=0,"",RES_hhdet_in_tes!G81/RES_hhdet_in_fec!G81)</f>
        <v>0.86251598598613921</v>
      </c>
      <c r="H81" s="119">
        <f>IF(RES_hhdet_in_tes!H81=0,"",RES_hhdet_in_tes!H81/RES_hhdet_in_fec!H81)</f>
        <v>0.9600301875050733</v>
      </c>
      <c r="I81" s="119">
        <f>IF(RES_hhdet_in_tes!I81=0,"",RES_hhdet_in_tes!I81/RES_hhdet_in_fec!I81)</f>
        <v>1.0596316417750402</v>
      </c>
      <c r="J81" s="119">
        <f>IF(RES_hhdet_in_tes!J81=0,"",RES_hhdet_in_tes!J81/RES_hhdet_in_fec!J81)</f>
        <v>0.90184185265210537</v>
      </c>
      <c r="K81" s="119">
        <f>IF(RES_hhdet_in_tes!K81=0,"",RES_hhdet_in_tes!K81/RES_hhdet_in_fec!K81)</f>
        <v>0.83727275286514558</v>
      </c>
      <c r="L81" s="119">
        <f>IF(RES_hhdet_in_tes!L81=0,"",RES_hhdet_in_tes!L81/RES_hhdet_in_fec!L81)</f>
        <v>1.0110881324461662</v>
      </c>
      <c r="M81" s="119">
        <f>IF(RES_hhdet_in_tes!M81=0,"",RES_hhdet_in_tes!M81/RES_hhdet_in_fec!M81)</f>
        <v>0.91805247917207111</v>
      </c>
      <c r="N81" s="119">
        <f>IF(RES_hhdet_in_tes!N81=0,"",RES_hhdet_in_tes!N81/RES_hhdet_in_fec!N81)</f>
        <v>0.97520417039734197</v>
      </c>
      <c r="O81" s="119">
        <f>IF(RES_hhdet_in_tes!O81=0,"",RES_hhdet_in_tes!O81/RES_hhdet_in_fec!O81)</f>
        <v>0.94140431281817316</v>
      </c>
      <c r="P81" s="119">
        <f>IF(RES_hhdet_in_tes!P81=0,"",RES_hhdet_in_tes!P81/RES_hhdet_in_fec!P81)</f>
        <v>0.91727134190199544</v>
      </c>
      <c r="Q81" s="119">
        <f>IF(RES_hhdet_in_tes!Q81=0,"",RES_hhdet_in_tes!Q81/RES_hhdet_in_fec!Q81)</f>
        <v>0.86585111096137068</v>
      </c>
      <c r="R81" s="119">
        <f>IF(RES_hhdet_in_tes!R81=0,"",RES_hhdet_in_tes!R81/RES_hhdet_in_fec!R81)</f>
        <v>0.9405641766353765</v>
      </c>
      <c r="S81" s="119">
        <f>IF(RES_hhdet_in_tes!S81=0,"",RES_hhdet_in_tes!S81/RES_hhdet_in_fec!S81)</f>
        <v>0.95661989449334239</v>
      </c>
      <c r="T81" s="119">
        <f>IF(RES_hhdet_in_tes!T81=0,"",RES_hhdet_in_tes!T81/RES_hhdet_in_fec!T81)</f>
        <v>0.88389314274478981</v>
      </c>
      <c r="U81" s="119">
        <f>IF(RES_hhdet_in_tes!U81=0,"",RES_hhdet_in_tes!U81/RES_hhdet_in_fec!U81)</f>
        <v>0.89843686116160149</v>
      </c>
      <c r="V81" s="119">
        <f>IF(RES_hhdet_in_tes!V81=0,"",RES_hhdet_in_tes!V81/RES_hhdet_in_fec!V81)</f>
        <v>0.93870115455067049</v>
      </c>
      <c r="W81" s="119">
        <f>IF(RES_hhdet_in_tes!W81=0,"",RES_hhdet_in_tes!W81/RES_hhdet_in_fec!W81)</f>
        <v>0.96832559680258679</v>
      </c>
      <c r="X81" s="119">
        <f>IF(RES_hhdet_in_tes!X81=0,"",RES_hhdet_in_tes!X81/RES_hhdet_in_fec!X81)</f>
        <v>0.9633400981031538</v>
      </c>
      <c r="Y81" s="119">
        <f>IF(RES_hhdet_in_tes!Y81=0,"",RES_hhdet_in_tes!Y81/RES_hhdet_in_fec!Y81)</f>
        <v>1.0999380385185336</v>
      </c>
      <c r="DA81" s="129" t="s">
        <v>3662</v>
      </c>
    </row>
    <row r="82" spans="1:105" ht="12.95" customHeight="1" x14ac:dyDescent="0.25">
      <c r="A82" s="121" t="s">
        <v>57</v>
      </c>
      <c r="B82" s="124"/>
      <c r="C82" s="124">
        <f>IF(RES_hhdet_in_tes!C82=0,"",RES_hhdet_in_tes!C82/RES_hhdet_in_fec!C82)</f>
        <v>0.4293113795899644</v>
      </c>
      <c r="D82" s="124">
        <f>IF(RES_hhdet_in_tes!D82=0,"",RES_hhdet_in_tes!D82/RES_hhdet_in_fec!D82)</f>
        <v>0.44092426662478001</v>
      </c>
      <c r="E82" s="124">
        <f>IF(RES_hhdet_in_tes!E82=0,"",RES_hhdet_in_tes!E82/RES_hhdet_in_fec!E82)</f>
        <v>0.45250436812577438</v>
      </c>
      <c r="F82" s="124">
        <f>IF(RES_hhdet_in_tes!F82=0,"",RES_hhdet_in_tes!F82/RES_hhdet_in_fec!F82)</f>
        <v>0.46433442500715216</v>
      </c>
      <c r="G82" s="124">
        <f>IF(RES_hhdet_in_tes!G82=0,"",RES_hhdet_in_tes!G82/RES_hhdet_in_fec!G82)</f>
        <v>0.47613942634267026</v>
      </c>
      <c r="H82" s="124">
        <f>IF(RES_hhdet_in_tes!H82=0,"",RES_hhdet_in_tes!H82/RES_hhdet_in_fec!H82)</f>
        <v>0.48792225804115968</v>
      </c>
      <c r="I82" s="124">
        <f>IF(RES_hhdet_in_tes!I82=0,"",RES_hhdet_in_tes!I82/RES_hhdet_in_fec!I82)</f>
        <v>0.49976410543041122</v>
      </c>
      <c r="J82" s="124">
        <f>IF(RES_hhdet_in_tes!J82=0,"",RES_hhdet_in_tes!J82/RES_hhdet_in_fec!J82)</f>
        <v>0.5116701900275582</v>
      </c>
      <c r="K82" s="124">
        <f>IF(RES_hhdet_in_tes!K82=0,"",RES_hhdet_in_tes!K82/RES_hhdet_in_fec!K82)</f>
        <v>0.52364487038186047</v>
      </c>
      <c r="L82" s="124">
        <f>IF(RES_hhdet_in_tes!L82=0,"",RES_hhdet_in_tes!L82/RES_hhdet_in_fec!L82)</f>
        <v>0.53545624189290508</v>
      </c>
      <c r="M82" s="124">
        <f>IF(RES_hhdet_in_tes!M82=0,"",RES_hhdet_in_tes!M82/RES_hhdet_in_fec!M82)</f>
        <v>0.54645786218623105</v>
      </c>
      <c r="N82" s="124">
        <f>IF(RES_hhdet_in_tes!N82=0,"",RES_hhdet_in_tes!N82/RES_hhdet_in_fec!N82)</f>
        <v>0.55567591886233381</v>
      </c>
      <c r="O82" s="124">
        <f>IF(RES_hhdet_in_tes!O82=0,"",RES_hhdet_in_tes!O82/RES_hhdet_in_fec!O82)</f>
        <v>0.56350527840409825</v>
      </c>
      <c r="P82" s="124">
        <f>IF(RES_hhdet_in_tes!P82=0,"",RES_hhdet_in_tes!P82/RES_hhdet_in_fec!P82)</f>
        <v>0.57038998677286168</v>
      </c>
      <c r="Q82" s="124">
        <f>IF(RES_hhdet_in_tes!Q82=0,"",RES_hhdet_in_tes!Q82/RES_hhdet_in_fec!Q82)</f>
        <v>0.57821252402442347</v>
      </c>
      <c r="R82" s="124">
        <f>IF(RES_hhdet_in_tes!R82=0,"",RES_hhdet_in_tes!R82/RES_hhdet_in_fec!R82)</f>
        <v>0.59008183598741637</v>
      </c>
      <c r="S82" s="124">
        <f>IF(RES_hhdet_in_tes!S82=0,"",RES_hhdet_in_tes!S82/RES_hhdet_in_fec!S82)</f>
        <v>0.603552394919871</v>
      </c>
      <c r="T82" s="124">
        <f>IF(RES_hhdet_in_tes!T82=0,"",RES_hhdet_in_tes!T82/RES_hhdet_in_fec!T82)</f>
        <v>0.61691596162036266</v>
      </c>
      <c r="U82" s="124">
        <f>IF(RES_hhdet_in_tes!U82=0,"",RES_hhdet_in_tes!U82/RES_hhdet_in_fec!U82)</f>
        <v>0.62936282403595378</v>
      </c>
      <c r="V82" s="124">
        <f>IF(RES_hhdet_in_tes!V82=0,"",RES_hhdet_in_tes!V82/RES_hhdet_in_fec!V82)</f>
        <v>0.63980312369221981</v>
      </c>
      <c r="W82" s="124">
        <f>IF(RES_hhdet_in_tes!W82=0,"",RES_hhdet_in_tes!W82/RES_hhdet_in_fec!W82)</f>
        <v>0.64819004734674301</v>
      </c>
      <c r="X82" s="124">
        <f>IF(RES_hhdet_in_tes!X82=0,"",RES_hhdet_in_tes!X82/RES_hhdet_in_fec!X82)</f>
        <v>0.65440717387546254</v>
      </c>
      <c r="Y82" s="124">
        <f>IF(RES_hhdet_in_tes!Y82=0,"",RES_hhdet_in_tes!Y82/RES_hhdet_in_fec!Y82)</f>
        <v>0.66026682545099391</v>
      </c>
      <c r="DA82" s="130" t="s">
        <v>3663</v>
      </c>
    </row>
    <row r="83" spans="1:105" ht="12" customHeight="1" x14ac:dyDescent="0.25">
      <c r="A83" s="97" t="s">
        <v>199</v>
      </c>
      <c r="B83" s="111"/>
      <c r="C83" s="111">
        <f>IF(RES_hhdet_in_tes!C83=0,"",RES_hhdet_in_tes!C83/RES_hhdet_in_fec!C83)</f>
        <v>0.42829567346589137</v>
      </c>
      <c r="D83" s="111">
        <f>IF(RES_hhdet_in_tes!D83=0,"",RES_hhdet_in_tes!D83/RES_hhdet_in_fec!D83)</f>
        <v>0.43982278947169479</v>
      </c>
      <c r="E83" s="111">
        <f>IF(RES_hhdet_in_tes!E83=0,"",RES_hhdet_in_tes!E83/RES_hhdet_in_fec!E83)</f>
        <v>0.45145964226724067</v>
      </c>
      <c r="F83" s="111">
        <f>IF(RES_hhdet_in_tes!F83=0,"",RES_hhdet_in_tes!F83/RES_hhdet_in_fec!F83)</f>
        <v>0.46319485042997621</v>
      </c>
      <c r="G83" s="111">
        <f>IF(RES_hhdet_in_tes!G83=0,"",RES_hhdet_in_tes!G83/RES_hhdet_in_fec!G83)</f>
        <v>0.47501683539254902</v>
      </c>
      <c r="H83" s="111">
        <f>IF(RES_hhdet_in_tes!H83=0,"",RES_hhdet_in_tes!H83/RES_hhdet_in_fec!H83)</f>
        <v>0.48691196167140599</v>
      </c>
      <c r="I83" s="111">
        <f>IF(RES_hhdet_in_tes!I83=0,"",RES_hhdet_in_tes!I83/RES_hhdet_in_fec!I83)</f>
        <v>0.49886224254453376</v>
      </c>
      <c r="J83" s="111">
        <f>IF(RES_hhdet_in_tes!J83=0,"",RES_hhdet_in_tes!J83/RES_hhdet_in_fec!J83)</f>
        <v>0.51082882434291688</v>
      </c>
      <c r="K83" s="111">
        <f>IF(RES_hhdet_in_tes!K83=0,"",RES_hhdet_in_tes!K83/RES_hhdet_in_fec!K83)</f>
        <v>0.52276033100553199</v>
      </c>
      <c r="L83" s="111">
        <f>IF(RES_hhdet_in_tes!L83=0,"",RES_hhdet_in_tes!L83/RES_hhdet_in_fec!L83)</f>
        <v>0.53461116352261739</v>
      </c>
      <c r="M83" s="111">
        <f>IF(RES_hhdet_in_tes!M83=0,"",RES_hhdet_in_tes!M83/RES_hhdet_in_fec!M83)</f>
        <v>0.54549712798394911</v>
      </c>
      <c r="N83" s="111">
        <f>IF(RES_hhdet_in_tes!N83=0,"",RES_hhdet_in_tes!N83/RES_hhdet_in_fec!N83)</f>
        <v>0.55493441046276015</v>
      </c>
      <c r="O83" s="111">
        <f>IF(RES_hhdet_in_tes!O83=0,"",RES_hhdet_in_tes!O83/RES_hhdet_in_fec!O83)</f>
        <v>0.56264358196870623</v>
      </c>
      <c r="P83" s="111">
        <f>IF(RES_hhdet_in_tes!P83=0,"",RES_hhdet_in_tes!P83/RES_hhdet_in_fec!P83)</f>
        <v>0.56929248883315453</v>
      </c>
      <c r="Q83" s="111">
        <f>IF(RES_hhdet_in_tes!Q83=0,"",RES_hhdet_in_tes!Q83/RES_hhdet_in_fec!Q83)</f>
        <v>0.57722587783105406</v>
      </c>
      <c r="R83" s="111">
        <f>IF(RES_hhdet_in_tes!R83=0,"",RES_hhdet_in_tes!R83/RES_hhdet_in_fec!R83)</f>
        <v>0.58910906854954259</v>
      </c>
      <c r="S83" s="111">
        <f>IF(RES_hhdet_in_tes!S83=0,"",RES_hhdet_in_tes!S83/RES_hhdet_in_fec!S83)</f>
        <v>0.60248345775223711</v>
      </c>
      <c r="T83" s="111">
        <f>IF(RES_hhdet_in_tes!T83=0,"",RES_hhdet_in_tes!T83/RES_hhdet_in_fec!T83)</f>
        <v>0.61597394270502548</v>
      </c>
      <c r="U83" s="111">
        <f>IF(RES_hhdet_in_tes!U83=0,"",RES_hhdet_in_tes!U83/RES_hhdet_in_fec!U83)</f>
        <v>0.62843576418422908</v>
      </c>
      <c r="V83" s="111">
        <f>IF(RES_hhdet_in_tes!V83=0,"",RES_hhdet_in_tes!V83/RES_hhdet_in_fec!V83)</f>
        <v>0.63888901888209826</v>
      </c>
      <c r="W83" s="111">
        <f>IF(RES_hhdet_in_tes!W83=0,"",RES_hhdet_in_tes!W83/RES_hhdet_in_fec!W83)</f>
        <v>0.64728639162776902</v>
      </c>
      <c r="X83" s="111">
        <f>IF(RES_hhdet_in_tes!X83=0,"",RES_hhdet_in_tes!X83/RES_hhdet_in_fec!X83)</f>
        <v>0.65351095439315843</v>
      </c>
      <c r="Y83" s="111">
        <f>IF(RES_hhdet_in_tes!Y83=0,"",RES_hhdet_in_tes!Y83/RES_hhdet_in_fec!Y83)</f>
        <v>0.65937700412929989</v>
      </c>
      <c r="DA83" s="63" t="s">
        <v>3664</v>
      </c>
    </row>
    <row r="84" spans="1:105" ht="12" customHeight="1" x14ac:dyDescent="0.25">
      <c r="A84" s="97" t="s">
        <v>53</v>
      </c>
      <c r="B84" s="111"/>
      <c r="C84" s="111">
        <f>IF(RES_hhdet_in_tes!C84=0,"",RES_hhdet_in_tes!C84/RES_hhdet_in_fec!C84)</f>
        <v>1</v>
      </c>
      <c r="D84" s="111">
        <f>IF(RES_hhdet_in_tes!D84=0,"",RES_hhdet_in_tes!D84/RES_hhdet_in_fec!D84)</f>
        <v>1</v>
      </c>
      <c r="E84" s="111">
        <f>IF(RES_hhdet_in_tes!E84=0,"",RES_hhdet_in_tes!E84/RES_hhdet_in_fec!E84)</f>
        <v>1</v>
      </c>
      <c r="F84" s="111">
        <f>IF(RES_hhdet_in_tes!F84=0,"",RES_hhdet_in_tes!F84/RES_hhdet_in_fec!F84)</f>
        <v>1</v>
      </c>
      <c r="G84" s="111">
        <f>IF(RES_hhdet_in_tes!G84=0,"",RES_hhdet_in_tes!G84/RES_hhdet_in_fec!G84)</f>
        <v>1</v>
      </c>
      <c r="H84" s="111">
        <f>IF(RES_hhdet_in_tes!H84=0,"",RES_hhdet_in_tes!H84/RES_hhdet_in_fec!H84)</f>
        <v>1</v>
      </c>
      <c r="I84" s="111">
        <f>IF(RES_hhdet_in_tes!I84=0,"",RES_hhdet_in_tes!I84/RES_hhdet_in_fec!I84)</f>
        <v>1</v>
      </c>
      <c r="J84" s="111">
        <f>IF(RES_hhdet_in_tes!J84=0,"",RES_hhdet_in_tes!J84/RES_hhdet_in_fec!J84)</f>
        <v>1</v>
      </c>
      <c r="K84" s="111">
        <f>IF(RES_hhdet_in_tes!K84=0,"",RES_hhdet_in_tes!K84/RES_hhdet_in_fec!K84)</f>
        <v>1</v>
      </c>
      <c r="L84" s="111">
        <f>IF(RES_hhdet_in_tes!L84=0,"",RES_hhdet_in_tes!L84/RES_hhdet_in_fec!L84)</f>
        <v>1</v>
      </c>
      <c r="M84" s="111">
        <f>IF(RES_hhdet_in_tes!M84=0,"",RES_hhdet_in_tes!M84/RES_hhdet_in_fec!M84)</f>
        <v>1</v>
      </c>
      <c r="N84" s="111">
        <f>IF(RES_hhdet_in_tes!N84=0,"",RES_hhdet_in_tes!N84/RES_hhdet_in_fec!N84)</f>
        <v>1</v>
      </c>
      <c r="O84" s="111">
        <f>IF(RES_hhdet_in_tes!O84=0,"",RES_hhdet_in_tes!O84/RES_hhdet_in_fec!O84)</f>
        <v>1</v>
      </c>
      <c r="P84" s="111">
        <f>IF(RES_hhdet_in_tes!P84=0,"",RES_hhdet_in_tes!P84/RES_hhdet_in_fec!P84)</f>
        <v>1</v>
      </c>
      <c r="Q84" s="111">
        <f>IF(RES_hhdet_in_tes!Q84=0,"",RES_hhdet_in_tes!Q84/RES_hhdet_in_fec!Q84)</f>
        <v>1</v>
      </c>
      <c r="R84" s="111">
        <f>IF(RES_hhdet_in_tes!R84=0,"",RES_hhdet_in_tes!R84/RES_hhdet_in_fec!R84)</f>
        <v>1</v>
      </c>
      <c r="S84" s="111">
        <f>IF(RES_hhdet_in_tes!S84=0,"",RES_hhdet_in_tes!S84/RES_hhdet_in_fec!S84)</f>
        <v>1</v>
      </c>
      <c r="T84" s="111">
        <f>IF(RES_hhdet_in_tes!T84=0,"",RES_hhdet_in_tes!T84/RES_hhdet_in_fec!T84)</f>
        <v>1</v>
      </c>
      <c r="U84" s="111">
        <f>IF(RES_hhdet_in_tes!U84=0,"",RES_hhdet_in_tes!U84/RES_hhdet_in_fec!U84)</f>
        <v>1</v>
      </c>
      <c r="V84" s="111">
        <f>IF(RES_hhdet_in_tes!V84=0,"",RES_hhdet_in_tes!V84/RES_hhdet_in_fec!V84)</f>
        <v>1</v>
      </c>
      <c r="W84" s="111">
        <f>IF(RES_hhdet_in_tes!W84=0,"",RES_hhdet_in_tes!W84/RES_hhdet_in_fec!W84)</f>
        <v>1</v>
      </c>
      <c r="X84" s="111">
        <f>IF(RES_hhdet_in_tes!X84=0,"",RES_hhdet_in_tes!X84/RES_hhdet_in_fec!X84)</f>
        <v>1</v>
      </c>
      <c r="Y84" s="111">
        <f>IF(RES_hhdet_in_tes!Y84=0,"",RES_hhdet_in_tes!Y84/RES_hhdet_in_fec!Y84)</f>
        <v>1</v>
      </c>
      <c r="DA84" s="63" t="s">
        <v>3665</v>
      </c>
    </row>
    <row r="85" spans="1:105" ht="12.95" customHeight="1" x14ac:dyDescent="0.25">
      <c r="A85" s="121" t="s">
        <v>92</v>
      </c>
      <c r="B85" s="124"/>
      <c r="C85" s="124" t="str">
        <f>IF(RES_hhdet_in_tes!C85=0,"",RES_hhdet_in_tes!C85/RES_hhdet_in_fec!C85)</f>
        <v/>
      </c>
      <c r="D85" s="124">
        <f>IF(RES_hhdet_in_tes!D85=0,"",RES_hhdet_in_tes!D85/RES_hhdet_in_fec!D85)</f>
        <v>2.5989354693953093</v>
      </c>
      <c r="E85" s="124">
        <f>IF(RES_hhdet_in_tes!E85=0,"",RES_hhdet_in_tes!E85/RES_hhdet_in_fec!E85)</f>
        <v>2.711586884598788</v>
      </c>
      <c r="F85" s="124">
        <f>IF(RES_hhdet_in_tes!F85=0,"",RES_hhdet_in_tes!F85/RES_hhdet_in_fec!F85)</f>
        <v>2.8251430662780863</v>
      </c>
      <c r="G85" s="124">
        <f>IF(RES_hhdet_in_tes!G85=0,"",RES_hhdet_in_tes!G85/RES_hhdet_in_fec!G85)</f>
        <v>2.9402618822588198</v>
      </c>
      <c r="H85" s="124">
        <f>IF(RES_hhdet_in_tes!H85=0,"",RES_hhdet_in_tes!H85/RES_hhdet_in_fec!H85)</f>
        <v>3.0568399409714422</v>
      </c>
      <c r="I85" s="124">
        <f>IF(RES_hhdet_in_tes!I85=0,"",RES_hhdet_in_tes!I85/RES_hhdet_in_fec!I85)</f>
        <v>3.1750151440165353</v>
      </c>
      <c r="J85" s="124">
        <f>IF(RES_hhdet_in_tes!J85=0,"",RES_hhdet_in_tes!J85/RES_hhdet_in_fec!J85)</f>
        <v>3.2954055560000688</v>
      </c>
      <c r="K85" s="124">
        <f>IF(RES_hhdet_in_tes!K85=0,"",RES_hhdet_in_tes!K85/RES_hhdet_in_fec!K85)</f>
        <v>3.4185007356240815</v>
      </c>
      <c r="L85" s="124">
        <f>IF(RES_hhdet_in_tes!L85=0,"",RES_hhdet_in_tes!L85/RES_hhdet_in_fec!L85)</f>
        <v>3.5443656036413964</v>
      </c>
      <c r="M85" s="124">
        <f>IF(RES_hhdet_in_tes!M85=0,"",RES_hhdet_in_tes!M85/RES_hhdet_in_fec!M85)</f>
        <v>3.6885974649092441</v>
      </c>
      <c r="N85" s="124">
        <f>IF(RES_hhdet_in_tes!N85=0,"",RES_hhdet_in_tes!N85/RES_hhdet_in_fec!N85)</f>
        <v>3.8558264431656877</v>
      </c>
      <c r="O85" s="124">
        <f>IF(RES_hhdet_in_tes!O85=0,"",RES_hhdet_in_tes!O85/RES_hhdet_in_fec!O85)</f>
        <v>4.0457542184535429</v>
      </c>
      <c r="P85" s="124">
        <f>IF(RES_hhdet_in_tes!P85=0,"",RES_hhdet_in_tes!P85/RES_hhdet_in_fec!P85)</f>
        <v>4.2398970190794838</v>
      </c>
      <c r="Q85" s="124">
        <f>IF(RES_hhdet_in_tes!Q85=0,"",RES_hhdet_in_tes!Q85/RES_hhdet_in_fec!Q85)</f>
        <v>4.3888986419240972</v>
      </c>
      <c r="R85" s="124">
        <f>IF(RES_hhdet_in_tes!R85=0,"",RES_hhdet_in_tes!R85/RES_hhdet_in_fec!R85)</f>
        <v>4.4211840332799497</v>
      </c>
      <c r="S85" s="124">
        <f>IF(RES_hhdet_in_tes!S85=0,"",RES_hhdet_in_tes!S85/RES_hhdet_in_fec!S85)</f>
        <v>4.4247712989861556</v>
      </c>
      <c r="T85" s="124">
        <f>IF(RES_hhdet_in_tes!T85=0,"",RES_hhdet_in_tes!T85/RES_hhdet_in_fec!T85)</f>
        <v>4.4287571497708296</v>
      </c>
      <c r="U85" s="124">
        <f>IF(RES_hhdet_in_tes!U85=0,"",RES_hhdet_in_tes!U85/RES_hhdet_in_fec!U85)</f>
        <v>4.4331858728649109</v>
      </c>
      <c r="V85" s="124">
        <f>IF(RES_hhdet_in_tes!V85=0,"",RES_hhdet_in_tes!V85/RES_hhdet_in_fec!V85)</f>
        <v>4.4458411106801083</v>
      </c>
      <c r="W85" s="124">
        <f>IF(RES_hhdet_in_tes!W85=0,"",RES_hhdet_in_tes!W85/RES_hhdet_in_fec!W85)</f>
        <v>4.4873780552086071</v>
      </c>
      <c r="X85" s="124">
        <f>IF(RES_hhdet_in_tes!X85=0,"",RES_hhdet_in_tes!X85/RES_hhdet_in_fec!X85)</f>
        <v>4.5361486801145556</v>
      </c>
      <c r="Y85" s="124">
        <f>IF(RES_hhdet_in_tes!Y85=0,"",RES_hhdet_in_tes!Y85/RES_hhdet_in_fec!Y85)</f>
        <v>4.5911218436650243</v>
      </c>
      <c r="DA85" s="130" t="s">
        <v>3666</v>
      </c>
    </row>
    <row r="86" spans="1:105" ht="12" customHeight="1" x14ac:dyDescent="0.25">
      <c r="A86" s="97" t="s">
        <v>53</v>
      </c>
      <c r="B86" s="111"/>
      <c r="C86" s="111" t="str">
        <f>IF(RES_hhdet_in_tes!C86=0,"",RES_hhdet_in_tes!C86/RES_hhdet_in_fec!C86)</f>
        <v/>
      </c>
      <c r="D86" s="111">
        <f>IF(RES_hhdet_in_tes!D86=0,"",RES_hhdet_in_tes!D86/RES_hhdet_in_fec!D86)</f>
        <v>2.5989354693953093</v>
      </c>
      <c r="E86" s="111">
        <f>IF(RES_hhdet_in_tes!E86=0,"",RES_hhdet_in_tes!E86/RES_hhdet_in_fec!E86)</f>
        <v>2.711586884598788</v>
      </c>
      <c r="F86" s="111">
        <f>IF(RES_hhdet_in_tes!F86=0,"",RES_hhdet_in_tes!F86/RES_hhdet_in_fec!F86)</f>
        <v>2.8251430662780863</v>
      </c>
      <c r="G86" s="111">
        <f>IF(RES_hhdet_in_tes!G86=0,"",RES_hhdet_in_tes!G86/RES_hhdet_in_fec!G86)</f>
        <v>2.9402618822588198</v>
      </c>
      <c r="H86" s="111">
        <f>IF(RES_hhdet_in_tes!H86=0,"",RES_hhdet_in_tes!H86/RES_hhdet_in_fec!H86)</f>
        <v>3.0568399409714422</v>
      </c>
      <c r="I86" s="111">
        <f>IF(RES_hhdet_in_tes!I86=0,"",RES_hhdet_in_tes!I86/RES_hhdet_in_fec!I86)</f>
        <v>3.1750151440165353</v>
      </c>
      <c r="J86" s="111">
        <f>IF(RES_hhdet_in_tes!J86=0,"",RES_hhdet_in_tes!J86/RES_hhdet_in_fec!J86)</f>
        <v>3.2954055560000688</v>
      </c>
      <c r="K86" s="111">
        <f>IF(RES_hhdet_in_tes!K86=0,"",RES_hhdet_in_tes!K86/RES_hhdet_in_fec!K86)</f>
        <v>3.4185007356240815</v>
      </c>
      <c r="L86" s="111">
        <f>IF(RES_hhdet_in_tes!L86=0,"",RES_hhdet_in_tes!L86/RES_hhdet_in_fec!L86)</f>
        <v>3.5443656036413964</v>
      </c>
      <c r="M86" s="111">
        <f>IF(RES_hhdet_in_tes!M86=0,"",RES_hhdet_in_tes!M86/RES_hhdet_in_fec!M86)</f>
        <v>3.6885974649092441</v>
      </c>
      <c r="N86" s="111">
        <f>IF(RES_hhdet_in_tes!N86=0,"",RES_hhdet_in_tes!N86/RES_hhdet_in_fec!N86)</f>
        <v>3.8558264431656877</v>
      </c>
      <c r="O86" s="111">
        <f>IF(RES_hhdet_in_tes!O86=0,"",RES_hhdet_in_tes!O86/RES_hhdet_in_fec!O86)</f>
        <v>4.0457542184535429</v>
      </c>
      <c r="P86" s="111">
        <f>IF(RES_hhdet_in_tes!P86=0,"",RES_hhdet_in_tes!P86/RES_hhdet_in_fec!P86)</f>
        <v>4.2398970190794838</v>
      </c>
      <c r="Q86" s="111">
        <f>IF(RES_hhdet_in_tes!Q86=0,"",RES_hhdet_in_tes!Q86/RES_hhdet_in_fec!Q86)</f>
        <v>4.3888986419240972</v>
      </c>
      <c r="R86" s="111">
        <f>IF(RES_hhdet_in_tes!R86=0,"",RES_hhdet_in_tes!R86/RES_hhdet_in_fec!R86)</f>
        <v>4.4211840332799497</v>
      </c>
      <c r="S86" s="111">
        <f>IF(RES_hhdet_in_tes!S86=0,"",RES_hhdet_in_tes!S86/RES_hhdet_in_fec!S86)</f>
        <v>4.4247712989861556</v>
      </c>
      <c r="T86" s="111">
        <f>IF(RES_hhdet_in_tes!T86=0,"",RES_hhdet_in_tes!T86/RES_hhdet_in_fec!T86)</f>
        <v>4.4287571497708296</v>
      </c>
      <c r="U86" s="111">
        <f>IF(RES_hhdet_in_tes!U86=0,"",RES_hhdet_in_tes!U86/RES_hhdet_in_fec!U86)</f>
        <v>4.4331858728649109</v>
      </c>
      <c r="V86" s="111">
        <f>IF(RES_hhdet_in_tes!V86=0,"",RES_hhdet_in_tes!V86/RES_hhdet_in_fec!V86)</f>
        <v>4.4458411106801083</v>
      </c>
      <c r="W86" s="111">
        <f>IF(RES_hhdet_in_tes!W86=0,"",RES_hhdet_in_tes!W86/RES_hhdet_in_fec!W86)</f>
        <v>4.4873780552086071</v>
      </c>
      <c r="X86" s="111">
        <f>IF(RES_hhdet_in_tes!X86=0,"",RES_hhdet_in_tes!X86/RES_hhdet_in_fec!X86)</f>
        <v>4.5361486801145556</v>
      </c>
      <c r="Y86" s="111">
        <f>IF(RES_hhdet_in_tes!Y86=0,"",RES_hhdet_in_tes!Y86/RES_hhdet_in_fec!Y86)</f>
        <v>4.5911218436650243</v>
      </c>
      <c r="DA86" s="63" t="s">
        <v>3667</v>
      </c>
    </row>
    <row r="87" spans="1:105" ht="12" customHeight="1" x14ac:dyDescent="0.25">
      <c r="A87" s="121" t="s">
        <v>55</v>
      </c>
      <c r="B87" s="124"/>
      <c r="C87" s="124">
        <f>IF(RES_hhdet_in_tes!C87=0,"",RES_hhdet_in_tes!C87/RES_hhdet_in_fec!C87)</f>
        <v>0.82298908365126167</v>
      </c>
      <c r="D87" s="124">
        <f>IF(RES_hhdet_in_tes!D87=0,"",RES_hhdet_in_tes!D87/RES_hhdet_in_fec!D87)</f>
        <v>0.79957837817935129</v>
      </c>
      <c r="E87" s="124">
        <f>IF(RES_hhdet_in_tes!E87=0,"",RES_hhdet_in_tes!E87/RES_hhdet_in_fec!E87)</f>
        <v>0.76870332320381085</v>
      </c>
      <c r="F87" s="124">
        <f>IF(RES_hhdet_in_tes!F87=0,"",RES_hhdet_in_tes!F87/RES_hhdet_in_fec!F87)</f>
        <v>0.77875207515292522</v>
      </c>
      <c r="G87" s="124">
        <f>IF(RES_hhdet_in_tes!G87=0,"",RES_hhdet_in_tes!G87/RES_hhdet_in_fec!G87)</f>
        <v>0.74840398404831199</v>
      </c>
      <c r="H87" s="124">
        <f>IF(RES_hhdet_in_tes!H87=0,"",RES_hhdet_in_tes!H87/RES_hhdet_in_fec!H87)</f>
        <v>0.74745193689547562</v>
      </c>
      <c r="I87" s="124">
        <f>IF(RES_hhdet_in_tes!I87=0,"",RES_hhdet_in_tes!I87/RES_hhdet_in_fec!I87)</f>
        <v>0.80221978616938716</v>
      </c>
      <c r="J87" s="124">
        <f>IF(RES_hhdet_in_tes!J87=0,"",RES_hhdet_in_tes!J87/RES_hhdet_in_fec!J87)</f>
        <v>0.80771423039878654</v>
      </c>
      <c r="K87" s="124">
        <f>IF(RES_hhdet_in_tes!K87=0,"",RES_hhdet_in_tes!K87/RES_hhdet_in_fec!K87)</f>
        <v>0.80680362857030585</v>
      </c>
      <c r="L87" s="124">
        <f>IF(RES_hhdet_in_tes!L87=0,"",RES_hhdet_in_tes!L87/RES_hhdet_in_fec!L87)</f>
        <v>0.82317220945846847</v>
      </c>
      <c r="M87" s="124">
        <f>IF(RES_hhdet_in_tes!M87=0,"",RES_hhdet_in_tes!M87/RES_hhdet_in_fec!M87)</f>
        <v>0.82587899952475319</v>
      </c>
      <c r="N87" s="124">
        <f>IF(RES_hhdet_in_tes!N87=0,"",RES_hhdet_in_tes!N87/RES_hhdet_in_fec!N87)</f>
        <v>0.86251156609506507</v>
      </c>
      <c r="O87" s="124">
        <f>IF(RES_hhdet_in_tes!O87=0,"",RES_hhdet_in_tes!O87/RES_hhdet_in_fec!O87)</f>
        <v>0.89535668786359324</v>
      </c>
      <c r="P87" s="124">
        <f>IF(RES_hhdet_in_tes!P87=0,"",RES_hhdet_in_tes!P87/RES_hhdet_in_fec!P87)</f>
        <v>0.9172675141287483</v>
      </c>
      <c r="Q87" s="124">
        <f>IF(RES_hhdet_in_tes!Q87=0,"",RES_hhdet_in_tes!Q87/RES_hhdet_in_fec!Q87)</f>
        <v>0.94606175017505445</v>
      </c>
      <c r="R87" s="124">
        <f>IF(RES_hhdet_in_tes!R87=0,"",RES_hhdet_in_tes!R87/RES_hhdet_in_fec!R87)</f>
        <v>0.93831737779841018</v>
      </c>
      <c r="S87" s="124">
        <f>IF(RES_hhdet_in_tes!S87=0,"",RES_hhdet_in_tes!S87/RES_hhdet_in_fec!S87)</f>
        <v>0.92085637317407054</v>
      </c>
      <c r="T87" s="124">
        <f>IF(RES_hhdet_in_tes!T87=0,"",RES_hhdet_in_tes!T87/RES_hhdet_in_fec!T87)</f>
        <v>0.93608246714508536</v>
      </c>
      <c r="U87" s="124">
        <f>IF(RES_hhdet_in_tes!U87=0,"",RES_hhdet_in_tes!U87/RES_hhdet_in_fec!U87)</f>
        <v>0.93234079259815128</v>
      </c>
      <c r="V87" s="124">
        <f>IF(RES_hhdet_in_tes!V87=0,"",RES_hhdet_in_tes!V87/RES_hhdet_in_fec!V87)</f>
        <v>0.93865795476135971</v>
      </c>
      <c r="W87" s="124">
        <f>IF(RES_hhdet_in_tes!W87=0,"",RES_hhdet_in_tes!W87/RES_hhdet_in_fec!W87)</f>
        <v>0.87467277954126532</v>
      </c>
      <c r="X87" s="124">
        <f>IF(RES_hhdet_in_tes!X87=0,"",RES_hhdet_in_tes!X87/RES_hhdet_in_fec!X87)</f>
        <v>0.95603318664509651</v>
      </c>
      <c r="Y87" s="124">
        <f>IF(RES_hhdet_in_tes!Y87=0,"",RES_hhdet_in_tes!Y87/RES_hhdet_in_fec!Y87)</f>
        <v>0.9618498695915515</v>
      </c>
      <c r="DA87" s="130" t="s">
        <v>3668</v>
      </c>
    </row>
    <row r="88" spans="1:105" ht="12" customHeight="1" x14ac:dyDescent="0.25">
      <c r="A88" s="97" t="s">
        <v>132</v>
      </c>
      <c r="B88" s="111"/>
      <c r="C88" s="111" t="str">
        <f>IF(RES_hhdet_in_tes!C88=0,"",RES_hhdet_in_tes!C88/RES_hhdet_in_fec!C88)</f>
        <v/>
      </c>
      <c r="D88" s="111">
        <f>IF(RES_hhdet_in_tes!D88=0,"",RES_hhdet_in_tes!D88/RES_hhdet_in_fec!D88)</f>
        <v>0.57037357593743487</v>
      </c>
      <c r="E88" s="111">
        <f>IF(RES_hhdet_in_tes!E88=0,"",RES_hhdet_in_tes!E88/RES_hhdet_in_fec!E88)</f>
        <v>0.58191246886132197</v>
      </c>
      <c r="F88" s="111">
        <f>IF(RES_hhdet_in_tes!F88=0,"",RES_hhdet_in_tes!F88/RES_hhdet_in_fec!F88)</f>
        <v>0.59354888918977711</v>
      </c>
      <c r="G88" s="111">
        <f>IF(RES_hhdet_in_tes!G88=0,"",RES_hhdet_in_tes!G88/RES_hhdet_in_fec!G88)</f>
        <v>0.60527135582466873</v>
      </c>
      <c r="H88" s="111">
        <f>IF(RES_hhdet_in_tes!H88=0,"",RES_hhdet_in_tes!H88/RES_hhdet_in_fec!H88)</f>
        <v>0.61706634806693372</v>
      </c>
      <c r="I88" s="111">
        <f>IF(RES_hhdet_in_tes!I88=0,"",RES_hhdet_in_tes!I88/RES_hhdet_in_fec!I88)</f>
        <v>0.62891603060809098</v>
      </c>
      <c r="J88" s="111">
        <f>IF(RES_hhdet_in_tes!J88=0,"",RES_hhdet_in_tes!J88/RES_hhdet_in_fec!J88)</f>
        <v>0.64078187685213139</v>
      </c>
      <c r="K88" s="111">
        <f>IF(RES_hhdet_in_tes!K88=0,"",RES_hhdet_in_tes!K88/RES_hhdet_in_fec!K88)</f>
        <v>0.65261294322544305</v>
      </c>
      <c r="L88" s="111">
        <f>IF(RES_hhdet_in_tes!L88=0,"",RES_hhdet_in_tes!L88/RES_hhdet_in_fec!L88)</f>
        <v>0.66436401457403904</v>
      </c>
      <c r="M88" s="111">
        <f>IF(RES_hhdet_in_tes!M88=0,"",RES_hhdet_in_tes!M88/RES_hhdet_in_fec!M88)</f>
        <v>0.67515834019622323</v>
      </c>
      <c r="N88" s="111">
        <f>IF(RES_hhdet_in_tes!N88=0,"",RES_hhdet_in_tes!N88/RES_hhdet_in_fec!N88)</f>
        <v>0.6845161789459886</v>
      </c>
      <c r="O88" s="111" t="str">
        <f>IF(RES_hhdet_in_tes!O88=0,"",RES_hhdet_in_tes!O88/RES_hhdet_in_fec!O88)</f>
        <v/>
      </c>
      <c r="P88" s="111" t="str">
        <f>IF(RES_hhdet_in_tes!P88=0,"",RES_hhdet_in_tes!P88/RES_hhdet_in_fec!P88)</f>
        <v/>
      </c>
      <c r="Q88" s="111">
        <f>IF(RES_hhdet_in_tes!Q88=0,"",RES_hhdet_in_tes!Q88/RES_hhdet_in_fec!Q88)</f>
        <v>0.70661999512363405</v>
      </c>
      <c r="R88" s="111">
        <f>IF(RES_hhdet_in_tes!R88=0,"",RES_hhdet_in_tes!R88/RES_hhdet_in_fec!R88)</f>
        <v>0.71840315227994456</v>
      </c>
      <c r="S88" s="111">
        <f>IF(RES_hhdet_in_tes!S88=0,"",RES_hhdet_in_tes!S88/RES_hhdet_in_fec!S88)</f>
        <v>0.73166495490336103</v>
      </c>
      <c r="T88" s="111">
        <f>IF(RES_hhdet_in_tes!T88=0,"",RES_hhdet_in_tes!T88/RES_hhdet_in_fec!T88)</f>
        <v>0.74504187597441895</v>
      </c>
      <c r="U88" s="111">
        <f>IF(RES_hhdet_in_tes!U88=0,"",RES_hhdet_in_tes!U88/RES_hhdet_in_fec!U88)</f>
        <v>0.75739879293569246</v>
      </c>
      <c r="V88" s="111">
        <f>IF(RES_hhdet_in_tes!V88=0,"",RES_hhdet_in_tes!V88/RES_hhdet_in_fec!V88)</f>
        <v>0.7677640513766173</v>
      </c>
      <c r="W88" s="111">
        <f>IF(RES_hhdet_in_tes!W88=0,"",RES_hhdet_in_tes!W88/RES_hhdet_in_fec!W88)</f>
        <v>0.77609073442887277</v>
      </c>
      <c r="X88" s="111">
        <f>IF(RES_hhdet_in_tes!X88=0,"",RES_hhdet_in_tes!X88/RES_hhdet_in_fec!X88)</f>
        <v>0.78355393086027192</v>
      </c>
      <c r="Y88" s="111" t="str">
        <f>IF(RES_hhdet_in_tes!Y88=0,"",RES_hhdet_in_tes!Y88/RES_hhdet_in_fec!Y88)</f>
        <v/>
      </c>
      <c r="DA88" s="63" t="s">
        <v>3669</v>
      </c>
    </row>
    <row r="89" spans="1:105" ht="12" customHeight="1" x14ac:dyDescent="0.25">
      <c r="A89" s="97" t="s">
        <v>131</v>
      </c>
      <c r="B89" s="111"/>
      <c r="C89" s="111" t="str">
        <f>IF(RES_hhdet_in_tes!C89=0,"",RES_hhdet_in_tes!C89/RES_hhdet_in_fec!C89)</f>
        <v/>
      </c>
      <c r="D89" s="111" t="str">
        <f>IF(RES_hhdet_in_tes!D89=0,"",RES_hhdet_in_tes!D89/RES_hhdet_in_fec!D89)</f>
        <v/>
      </c>
      <c r="E89" s="111" t="str">
        <f>IF(RES_hhdet_in_tes!E89=0,"",RES_hhdet_in_tes!E89/RES_hhdet_in_fec!E89)</f>
        <v/>
      </c>
      <c r="F89" s="111" t="str">
        <f>IF(RES_hhdet_in_tes!F89=0,"",RES_hhdet_in_tes!F89/RES_hhdet_in_fec!F89)</f>
        <v/>
      </c>
      <c r="G89" s="111" t="str">
        <f>IF(RES_hhdet_in_tes!G89=0,"",RES_hhdet_in_tes!G89/RES_hhdet_in_fec!G89)</f>
        <v/>
      </c>
      <c r="H89" s="111" t="str">
        <f>IF(RES_hhdet_in_tes!H89=0,"",RES_hhdet_in_tes!H89/RES_hhdet_in_fec!H89)</f>
        <v/>
      </c>
      <c r="I89" s="111">
        <f>IF(RES_hhdet_in_tes!I89=0,"",RES_hhdet_in_tes!I89/RES_hhdet_in_fec!I89)</f>
        <v>0.99441484819600501</v>
      </c>
      <c r="J89" s="111">
        <f>IF(RES_hhdet_in_tes!J89=0,"",RES_hhdet_in_tes!J89/RES_hhdet_in_fec!J89)</f>
        <v>0.89376871252398216</v>
      </c>
      <c r="K89" s="111">
        <f>IF(RES_hhdet_in_tes!K89=0,"",RES_hhdet_in_tes!K89/RES_hhdet_in_fec!K89)</f>
        <v>0.8949484446777205</v>
      </c>
      <c r="L89" s="111" t="str">
        <f>IF(RES_hhdet_in_tes!L89=0,"",RES_hhdet_in_tes!L89/RES_hhdet_in_fec!L89)</f>
        <v/>
      </c>
      <c r="M89" s="111" t="str">
        <f>IF(RES_hhdet_in_tes!M89=0,"",RES_hhdet_in_tes!M89/RES_hhdet_in_fec!M89)</f>
        <v/>
      </c>
      <c r="N89" s="111">
        <f>IF(RES_hhdet_in_tes!N89=0,"",RES_hhdet_in_tes!N89/RES_hhdet_in_fec!N89)</f>
        <v>0.94677403362076273</v>
      </c>
      <c r="O89" s="111">
        <f>IF(RES_hhdet_in_tes!O89=0,"",RES_hhdet_in_tes!O89/RES_hhdet_in_fec!O89)</f>
        <v>0.95879716701850382</v>
      </c>
      <c r="P89" s="111">
        <f>IF(RES_hhdet_in_tes!P89=0,"",RES_hhdet_in_tes!P89/RES_hhdet_in_fec!P89)</f>
        <v>0.98307286458357546</v>
      </c>
      <c r="Q89" s="111" t="str">
        <f>IF(RES_hhdet_in_tes!Q89=0,"",RES_hhdet_in_tes!Q89/RES_hhdet_in_fec!Q89)</f>
        <v/>
      </c>
      <c r="R89" s="111" t="str">
        <f>IF(RES_hhdet_in_tes!R89=0,"",RES_hhdet_in_tes!R89/RES_hhdet_in_fec!R89)</f>
        <v/>
      </c>
      <c r="S89" s="111" t="str">
        <f>IF(RES_hhdet_in_tes!S89=0,"",RES_hhdet_in_tes!S89/RES_hhdet_in_fec!S89)</f>
        <v/>
      </c>
      <c r="T89" s="111" t="str">
        <f>IF(RES_hhdet_in_tes!T89=0,"",RES_hhdet_in_tes!T89/RES_hhdet_in_fec!T89)</f>
        <v/>
      </c>
      <c r="U89" s="111" t="str">
        <f>IF(RES_hhdet_in_tes!U89=0,"",RES_hhdet_in_tes!U89/RES_hhdet_in_fec!U89)</f>
        <v/>
      </c>
      <c r="V89" s="111" t="str">
        <f>IF(RES_hhdet_in_tes!V89=0,"",RES_hhdet_in_tes!V89/RES_hhdet_in_fec!V89)</f>
        <v/>
      </c>
      <c r="W89" s="111" t="str">
        <f>IF(RES_hhdet_in_tes!W89=0,"",RES_hhdet_in_tes!W89/RES_hhdet_in_fec!W89)</f>
        <v/>
      </c>
      <c r="X89" s="111" t="str">
        <f>IF(RES_hhdet_in_tes!X89=0,"",RES_hhdet_in_tes!X89/RES_hhdet_in_fec!X89)</f>
        <v/>
      </c>
      <c r="Y89" s="111">
        <f>IF(RES_hhdet_in_tes!Y89=0,"",RES_hhdet_in_tes!Y89/RES_hhdet_in_fec!Y89)</f>
        <v>0.99739344300386801</v>
      </c>
      <c r="DA89" s="63" t="s">
        <v>3670</v>
      </c>
    </row>
    <row r="90" spans="1:105" ht="12" customHeight="1" x14ac:dyDescent="0.25">
      <c r="A90" s="100" t="s">
        <v>199</v>
      </c>
      <c r="B90" s="112"/>
      <c r="C90" s="112" t="str">
        <f>IF(RES_hhdet_in_tes!C90=0,"",RES_hhdet_in_tes!C90/RES_hhdet_in_fec!C90)</f>
        <v/>
      </c>
      <c r="D90" s="112" t="str">
        <f>IF(RES_hhdet_in_tes!D90=0,"",RES_hhdet_in_tes!D90/RES_hhdet_in_fec!D90)</f>
        <v/>
      </c>
      <c r="E90" s="112" t="str">
        <f>IF(RES_hhdet_in_tes!E90=0,"",RES_hhdet_in_tes!E90/RES_hhdet_in_fec!E90)</f>
        <v/>
      </c>
      <c r="F90" s="112" t="str">
        <f>IF(RES_hhdet_in_tes!F90=0,"",RES_hhdet_in_tes!F90/RES_hhdet_in_fec!F90)</f>
        <v/>
      </c>
      <c r="G90" s="112" t="str">
        <f>IF(RES_hhdet_in_tes!G90=0,"",RES_hhdet_in_tes!G90/RES_hhdet_in_fec!G90)</f>
        <v/>
      </c>
      <c r="H90" s="112" t="str">
        <f>IF(RES_hhdet_in_tes!H90=0,"",RES_hhdet_in_tes!H90/RES_hhdet_in_fec!H90)</f>
        <v/>
      </c>
      <c r="I90" s="112">
        <f>IF(RES_hhdet_in_tes!I90=0,"",RES_hhdet_in_tes!I90/RES_hhdet_in_fec!I90)</f>
        <v>0.62891603060809098</v>
      </c>
      <c r="J90" s="112">
        <f>IF(RES_hhdet_in_tes!J90=0,"",RES_hhdet_in_tes!J90/RES_hhdet_in_fec!J90)</f>
        <v>0.64078187685213139</v>
      </c>
      <c r="K90" s="112">
        <f>IF(RES_hhdet_in_tes!K90=0,"",RES_hhdet_in_tes!K90/RES_hhdet_in_fec!K90)</f>
        <v>0.65261294322544305</v>
      </c>
      <c r="L90" s="112" t="str">
        <f>IF(RES_hhdet_in_tes!L90=0,"",RES_hhdet_in_tes!L90/RES_hhdet_in_fec!L90)</f>
        <v/>
      </c>
      <c r="M90" s="112" t="str">
        <f>IF(RES_hhdet_in_tes!M90=0,"",RES_hhdet_in_tes!M90/RES_hhdet_in_fec!M90)</f>
        <v/>
      </c>
      <c r="N90" s="112">
        <f>IF(RES_hhdet_in_tes!N90=0,"",RES_hhdet_in_tes!N90/RES_hhdet_in_fec!N90)</f>
        <v>0.68451617894598871</v>
      </c>
      <c r="O90" s="112">
        <f>IF(RES_hhdet_in_tes!O90=0,"",RES_hhdet_in_tes!O90/RES_hhdet_in_fec!O90)</f>
        <v>0.69216045408651816</v>
      </c>
      <c r="P90" s="112">
        <f>IF(RES_hhdet_in_tes!P90=0,"",RES_hhdet_in_tes!P90/RES_hhdet_in_fec!P90)</f>
        <v>0.69875338997027647</v>
      </c>
      <c r="Q90" s="112" t="str">
        <f>IF(RES_hhdet_in_tes!Q90=0,"",RES_hhdet_in_tes!Q90/RES_hhdet_in_fec!Q90)</f>
        <v/>
      </c>
      <c r="R90" s="112" t="str">
        <f>IF(RES_hhdet_in_tes!R90=0,"",RES_hhdet_in_tes!R90/RES_hhdet_in_fec!R90)</f>
        <v/>
      </c>
      <c r="S90" s="112" t="str">
        <f>IF(RES_hhdet_in_tes!S90=0,"",RES_hhdet_in_tes!S90/RES_hhdet_in_fec!S90)</f>
        <v/>
      </c>
      <c r="T90" s="112" t="str">
        <f>IF(RES_hhdet_in_tes!T90=0,"",RES_hhdet_in_tes!T90/RES_hhdet_in_fec!T90)</f>
        <v/>
      </c>
      <c r="U90" s="112" t="str">
        <f>IF(RES_hhdet_in_tes!U90=0,"",RES_hhdet_in_tes!U90/RES_hhdet_in_fec!U90)</f>
        <v/>
      </c>
      <c r="V90" s="112" t="str">
        <f>IF(RES_hhdet_in_tes!V90=0,"",RES_hhdet_in_tes!V90/RES_hhdet_in_fec!V90)</f>
        <v/>
      </c>
      <c r="W90" s="112" t="str">
        <f>IF(RES_hhdet_in_tes!W90=0,"",RES_hhdet_in_tes!W90/RES_hhdet_in_fec!W90)</f>
        <v/>
      </c>
      <c r="X90" s="112" t="str">
        <f>IF(RES_hhdet_in_tes!X90=0,"",RES_hhdet_in_tes!X90/RES_hhdet_in_fec!X90)</f>
        <v/>
      </c>
      <c r="Y90" s="112">
        <f>IF(RES_hhdet_in_tes!Y90=0,"",RES_hhdet_in_tes!Y90/RES_hhdet_in_fec!Y90)</f>
        <v>0.79058727329849265</v>
      </c>
      <c r="DA90" s="131" t="s">
        <v>3671</v>
      </c>
    </row>
    <row r="91" spans="1:105" ht="12" customHeight="1" x14ac:dyDescent="0.25">
      <c r="A91" s="103" t="s">
        <v>52</v>
      </c>
      <c r="B91" s="113"/>
      <c r="C91" s="113" t="str">
        <f>IF(RES_hhdet_in_tes!C91=0,"",RES_hhdet_in_tes!C91/RES_hhdet_in_fec!C91)</f>
        <v/>
      </c>
      <c r="D91" s="113" t="str">
        <f>IF(RES_hhdet_in_tes!D91=0,"",RES_hhdet_in_tes!D91/RES_hhdet_in_fec!D91)</f>
        <v/>
      </c>
      <c r="E91" s="113" t="str">
        <f>IF(RES_hhdet_in_tes!E91=0,"",RES_hhdet_in_tes!E91/RES_hhdet_in_fec!E91)</f>
        <v/>
      </c>
      <c r="F91" s="113" t="str">
        <f>IF(RES_hhdet_in_tes!F91=0,"",RES_hhdet_in_tes!F91/RES_hhdet_in_fec!F91)</f>
        <v/>
      </c>
      <c r="G91" s="113" t="str">
        <f>IF(RES_hhdet_in_tes!G91=0,"",RES_hhdet_in_tes!G91/RES_hhdet_in_fec!G91)</f>
        <v/>
      </c>
      <c r="H91" s="113" t="str">
        <f>IF(RES_hhdet_in_tes!H91=0,"",RES_hhdet_in_tes!H91/RES_hhdet_in_fec!H91)</f>
        <v/>
      </c>
      <c r="I91" s="113">
        <f>IF(RES_hhdet_in_tes!I91=0,"",RES_hhdet_in_tes!I91/RES_hhdet_in_fec!I91)</f>
        <v>1</v>
      </c>
      <c r="J91" s="113">
        <f>IF(RES_hhdet_in_tes!J91=0,"",RES_hhdet_in_tes!J91/RES_hhdet_in_fec!J91)</f>
        <v>1</v>
      </c>
      <c r="K91" s="113">
        <f>IF(RES_hhdet_in_tes!K91=0,"",RES_hhdet_in_tes!K91/RES_hhdet_in_fec!K91)</f>
        <v>1</v>
      </c>
      <c r="L91" s="113" t="str">
        <f>IF(RES_hhdet_in_tes!L91=0,"",RES_hhdet_in_tes!L91/RES_hhdet_in_fec!L91)</f>
        <v/>
      </c>
      <c r="M91" s="113" t="str">
        <f>IF(RES_hhdet_in_tes!M91=0,"",RES_hhdet_in_tes!M91/RES_hhdet_in_fec!M91)</f>
        <v/>
      </c>
      <c r="N91" s="113">
        <f>IF(RES_hhdet_in_tes!N91=0,"",RES_hhdet_in_tes!N91/RES_hhdet_in_fec!N91)</f>
        <v>1</v>
      </c>
      <c r="O91" s="113">
        <f>IF(RES_hhdet_in_tes!O91=0,"",RES_hhdet_in_tes!O91/RES_hhdet_in_fec!O91)</f>
        <v>1</v>
      </c>
      <c r="P91" s="113">
        <f>IF(RES_hhdet_in_tes!P91=0,"",RES_hhdet_in_tes!P91/RES_hhdet_in_fec!P91)</f>
        <v>1</v>
      </c>
      <c r="Q91" s="113" t="str">
        <f>IF(RES_hhdet_in_tes!Q91=0,"",RES_hhdet_in_tes!Q91/RES_hhdet_in_fec!Q91)</f>
        <v/>
      </c>
      <c r="R91" s="113" t="str">
        <f>IF(RES_hhdet_in_tes!R91=0,"",RES_hhdet_in_tes!R91/RES_hhdet_in_fec!R91)</f>
        <v/>
      </c>
      <c r="S91" s="113" t="str">
        <f>IF(RES_hhdet_in_tes!S91=0,"",RES_hhdet_in_tes!S91/RES_hhdet_in_fec!S91)</f>
        <v/>
      </c>
      <c r="T91" s="113" t="str">
        <f>IF(RES_hhdet_in_tes!T91=0,"",RES_hhdet_in_tes!T91/RES_hhdet_in_fec!T91)</f>
        <v/>
      </c>
      <c r="U91" s="113" t="str">
        <f>IF(RES_hhdet_in_tes!U91=0,"",RES_hhdet_in_tes!U91/RES_hhdet_in_fec!U91)</f>
        <v/>
      </c>
      <c r="V91" s="113" t="str">
        <f>IF(RES_hhdet_in_tes!V91=0,"",RES_hhdet_in_tes!V91/RES_hhdet_in_fec!V91)</f>
        <v/>
      </c>
      <c r="W91" s="113" t="str">
        <f>IF(RES_hhdet_in_tes!W91=0,"",RES_hhdet_in_tes!W91/RES_hhdet_in_fec!W91)</f>
        <v/>
      </c>
      <c r="X91" s="113" t="str">
        <f>IF(RES_hhdet_in_tes!X91=0,"",RES_hhdet_in_tes!X91/RES_hhdet_in_fec!X91)</f>
        <v/>
      </c>
      <c r="Y91" s="113">
        <f>IF(RES_hhdet_in_tes!Y91=0,"",RES_hhdet_in_tes!Y91/RES_hhdet_in_fec!Y91)</f>
        <v>1</v>
      </c>
      <c r="DA91" s="132" t="s">
        <v>3672</v>
      </c>
    </row>
    <row r="92" spans="1:105" ht="12" customHeight="1" x14ac:dyDescent="0.25">
      <c r="A92" s="106" t="s">
        <v>124</v>
      </c>
      <c r="B92" s="112"/>
      <c r="C92" s="112">
        <f>IF(RES_hhdet_in_tes!C92=0,"",RES_hhdet_in_tes!C92/RES_hhdet_in_fec!C92)</f>
        <v>0.43255665854852027</v>
      </c>
      <c r="D92" s="112">
        <f>IF(RES_hhdet_in_tes!D92=0,"",RES_hhdet_in_tes!D92/RES_hhdet_in_fec!D92)</f>
        <v>0.43474804751524032</v>
      </c>
      <c r="E92" s="112">
        <f>IF(RES_hhdet_in_tes!E92=0,"",RES_hhdet_in_tes!E92/RES_hhdet_in_fec!E92)</f>
        <v>0.43724404924756954</v>
      </c>
      <c r="F92" s="112">
        <f>IF(RES_hhdet_in_tes!F92=0,"",RES_hhdet_in_tes!F92/RES_hhdet_in_fec!F92)</f>
        <v>0.4397815890843001</v>
      </c>
      <c r="G92" s="112">
        <f>IF(RES_hhdet_in_tes!G92=0,"",RES_hhdet_in_tes!G92/RES_hhdet_in_fec!G92)</f>
        <v>0.44259965936112494</v>
      </c>
      <c r="H92" s="112">
        <f>IF(RES_hhdet_in_tes!H92=0,"",RES_hhdet_in_tes!H92/RES_hhdet_in_fec!H92)</f>
        <v>0.44566901045869811</v>
      </c>
      <c r="I92" s="112">
        <f>IF(RES_hhdet_in_tes!I92=0,"",RES_hhdet_in_tes!I92/RES_hhdet_in_fec!I92)</f>
        <v>0.44904853009551771</v>
      </c>
      <c r="J92" s="112">
        <f>IF(RES_hhdet_in_tes!J92=0,"",RES_hhdet_in_tes!J92/RES_hhdet_in_fec!J92)</f>
        <v>0.45297946046877652</v>
      </c>
      <c r="K92" s="112">
        <f>IF(RES_hhdet_in_tes!K92=0,"",RES_hhdet_in_tes!K92/RES_hhdet_in_fec!K92)</f>
        <v>0.45766692090033301</v>
      </c>
      <c r="L92" s="112">
        <f>IF(RES_hhdet_in_tes!L92=0,"",RES_hhdet_in_tes!L92/RES_hhdet_in_fec!L92)</f>
        <v>0.46316578921825002</v>
      </c>
      <c r="M92" s="112">
        <f>IF(RES_hhdet_in_tes!M92=0,"",RES_hhdet_in_tes!M92/RES_hhdet_in_fec!M92)</f>
        <v>0.47437558095851484</v>
      </c>
      <c r="N92" s="112">
        <f>IF(RES_hhdet_in_tes!N92=0,"",RES_hhdet_in_tes!N92/RES_hhdet_in_fec!N92)</f>
        <v>0.49285366345427084</v>
      </c>
      <c r="O92" s="112">
        <f>IF(RES_hhdet_in_tes!O92=0,"",RES_hhdet_in_tes!O92/RES_hhdet_in_fec!O92)</f>
        <v>0.51986752907279477</v>
      </c>
      <c r="P92" s="112">
        <f>IF(RES_hhdet_in_tes!P92=0,"",RES_hhdet_in_tes!P92/RES_hhdet_in_fec!P92)</f>
        <v>0.55262475531849853</v>
      </c>
      <c r="Q92" s="112">
        <f>IF(RES_hhdet_in_tes!Q92=0,"",RES_hhdet_in_tes!Q92/RES_hhdet_in_fec!Q92)</f>
        <v>0.58211810334680214</v>
      </c>
      <c r="R92" s="112">
        <f>IF(RES_hhdet_in_tes!R92=0,"",RES_hhdet_in_tes!R92/RES_hhdet_in_fec!R92)</f>
        <v>0.60125273672028978</v>
      </c>
      <c r="S92" s="112">
        <f>IF(RES_hhdet_in_tes!S92=0,"",RES_hhdet_in_tes!S92/RES_hhdet_in_fec!S92)</f>
        <v>0.6190689040186319</v>
      </c>
      <c r="T92" s="112">
        <f>IF(RES_hhdet_in_tes!T92=0,"",RES_hhdet_in_tes!T92/RES_hhdet_in_fec!T92)</f>
        <v>0.63504128182175479</v>
      </c>
      <c r="U92" s="112">
        <f>IF(RES_hhdet_in_tes!U92=0,"",RES_hhdet_in_tes!U92/RES_hhdet_in_fec!U92)</f>
        <v>0.64864454670963989</v>
      </c>
      <c r="V92" s="112">
        <f>IF(RES_hhdet_in_tes!V92=0,"",RES_hhdet_in_tes!V92/RES_hhdet_in_fec!V92)</f>
        <v>0.65935337526224613</v>
      </c>
      <c r="W92" s="112">
        <f>IF(RES_hhdet_in_tes!W92=0,"",RES_hhdet_in_tes!W92/RES_hhdet_in_fec!W92)</f>
        <v>0.66593558883397685</v>
      </c>
      <c r="X92" s="112">
        <f>IF(RES_hhdet_in_tes!X92=0,"",RES_hhdet_in_tes!X92/RES_hhdet_in_fec!X92)</f>
        <v>0.66883254404202808</v>
      </c>
      <c r="Y92" s="112">
        <f>IF(RES_hhdet_in_tes!Y92=0,"",RES_hhdet_in_tes!Y92/RES_hhdet_in_fec!Y92)</f>
        <v>0.6702994912548198</v>
      </c>
      <c r="DA92" s="131" t="s">
        <v>3673</v>
      </c>
    </row>
    <row r="93" spans="1:105" ht="12" customHeight="1" x14ac:dyDescent="0.25">
      <c r="A93" s="107" t="s">
        <v>123</v>
      </c>
      <c r="B93" s="113"/>
      <c r="C93" s="113">
        <f>IF(RES_hhdet_in_tes!C93=0,"",RES_hhdet_in_tes!C93/RES_hhdet_in_fec!C93)</f>
        <v>0.84840928738138766</v>
      </c>
      <c r="D93" s="113" t="str">
        <f>IF(RES_hhdet_in_tes!D93=0,"",RES_hhdet_in_tes!D93/RES_hhdet_in_fec!D93)</f>
        <v/>
      </c>
      <c r="E93" s="113" t="str">
        <f>IF(RES_hhdet_in_tes!E93=0,"",RES_hhdet_in_tes!E93/RES_hhdet_in_fec!E93)</f>
        <v/>
      </c>
      <c r="F93" s="113" t="str">
        <f>IF(RES_hhdet_in_tes!F93=0,"",RES_hhdet_in_tes!F93/RES_hhdet_in_fec!F93)</f>
        <v/>
      </c>
      <c r="G93" s="113" t="str">
        <f>IF(RES_hhdet_in_tes!G93=0,"",RES_hhdet_in_tes!G93/RES_hhdet_in_fec!G93)</f>
        <v/>
      </c>
      <c r="H93" s="113">
        <f>IF(RES_hhdet_in_tes!H93=0,"",RES_hhdet_in_tes!H93/RES_hhdet_in_fec!H93)</f>
        <v>0.75869374790669797</v>
      </c>
      <c r="I93" s="113">
        <f>IF(RES_hhdet_in_tes!I93=0,"",RES_hhdet_in_tes!I93/RES_hhdet_in_fec!I93)</f>
        <v>0.80085222837670611</v>
      </c>
      <c r="J93" s="113">
        <f>IF(RES_hhdet_in_tes!J93=0,"",RES_hhdet_in_tes!J93/RES_hhdet_in_fec!J93)</f>
        <v>0.80189927261811145</v>
      </c>
      <c r="K93" s="113">
        <f>IF(RES_hhdet_in_tes!K93=0,"",RES_hhdet_in_tes!K93/RES_hhdet_in_fec!K93)</f>
        <v>0.80519213366211106</v>
      </c>
      <c r="L93" s="113">
        <f>IF(RES_hhdet_in_tes!L93=0,"",RES_hhdet_in_tes!L93/RES_hhdet_in_fec!L93)</f>
        <v>0.82989944672198657</v>
      </c>
      <c r="M93" s="113">
        <f>IF(RES_hhdet_in_tes!M93=0,"",RES_hhdet_in_tes!M93/RES_hhdet_in_fec!M93)</f>
        <v>0.83750398611356636</v>
      </c>
      <c r="N93" s="113">
        <f>IF(RES_hhdet_in_tes!N93=0,"",RES_hhdet_in_tes!N93/RES_hhdet_in_fec!N93)</f>
        <v>0.89275443760192341</v>
      </c>
      <c r="O93" s="113">
        <f>IF(RES_hhdet_in_tes!O93=0,"",RES_hhdet_in_tes!O93/RES_hhdet_in_fec!O93)</f>
        <v>0.93244359407277377</v>
      </c>
      <c r="P93" s="113">
        <f>IF(RES_hhdet_in_tes!P93=0,"",RES_hhdet_in_tes!P93/RES_hhdet_in_fec!P93)</f>
        <v>0.93911377927404383</v>
      </c>
      <c r="Q93" s="113" t="str">
        <f>IF(RES_hhdet_in_tes!Q93=0,"",RES_hhdet_in_tes!Q93/RES_hhdet_in_fec!Q93)</f>
        <v/>
      </c>
      <c r="R93" s="113" t="str">
        <f>IF(RES_hhdet_in_tes!R93=0,"",RES_hhdet_in_tes!R93/RES_hhdet_in_fec!R93)</f>
        <v/>
      </c>
      <c r="S93" s="113" t="str">
        <f>IF(RES_hhdet_in_tes!S93=0,"",RES_hhdet_in_tes!S93/RES_hhdet_in_fec!S93)</f>
        <v/>
      </c>
      <c r="T93" s="113" t="str">
        <f>IF(RES_hhdet_in_tes!T93=0,"",RES_hhdet_in_tes!T93/RES_hhdet_in_fec!T93)</f>
        <v/>
      </c>
      <c r="U93" s="113" t="str">
        <f>IF(RES_hhdet_in_tes!U93=0,"",RES_hhdet_in_tes!U93/RES_hhdet_in_fec!U93)</f>
        <v/>
      </c>
      <c r="V93" s="113">
        <f>IF(RES_hhdet_in_tes!V93=0,"",RES_hhdet_in_tes!V93/RES_hhdet_in_fec!V93)</f>
        <v>0.98162880194197355</v>
      </c>
      <c r="W93" s="113">
        <f>IF(RES_hhdet_in_tes!W93=0,"",RES_hhdet_in_tes!W93/RES_hhdet_in_fec!W93)</f>
        <v>0.96075768094848235</v>
      </c>
      <c r="X93" s="113">
        <f>IF(RES_hhdet_in_tes!X93=0,"",RES_hhdet_in_tes!X93/RES_hhdet_in_fec!X93)</f>
        <v>0.96451747761341966</v>
      </c>
      <c r="Y93" s="113">
        <f>IF(RES_hhdet_in_tes!Y93=0,"",RES_hhdet_in_tes!Y93/RES_hhdet_in_fec!Y93)</f>
        <v>0.97949997164467828</v>
      </c>
      <c r="DA93" s="132" t="s">
        <v>3674</v>
      </c>
    </row>
    <row r="94" spans="1:105" ht="12" customHeight="1" x14ac:dyDescent="0.25">
      <c r="A94" s="108" t="s">
        <v>50</v>
      </c>
      <c r="B94" s="111"/>
      <c r="C94" s="111">
        <f>IF(RES_hhdet_in_tes!C94=0,"",RES_hhdet_in_tes!C94/RES_hhdet_in_fec!C94)</f>
        <v>0.43255665854852021</v>
      </c>
      <c r="D94" s="111" t="str">
        <f>IF(RES_hhdet_in_tes!D94=0,"",RES_hhdet_in_tes!D94/RES_hhdet_in_fec!D94)</f>
        <v/>
      </c>
      <c r="E94" s="111" t="str">
        <f>IF(RES_hhdet_in_tes!E94=0,"",RES_hhdet_in_tes!E94/RES_hhdet_in_fec!E94)</f>
        <v/>
      </c>
      <c r="F94" s="111" t="str">
        <f>IF(RES_hhdet_in_tes!F94=0,"",RES_hhdet_in_tes!F94/RES_hhdet_in_fec!F94)</f>
        <v/>
      </c>
      <c r="G94" s="111" t="str">
        <f>IF(RES_hhdet_in_tes!G94=0,"",RES_hhdet_in_tes!G94/RES_hhdet_in_fec!G94)</f>
        <v/>
      </c>
      <c r="H94" s="111">
        <f>IF(RES_hhdet_in_tes!H94=0,"",RES_hhdet_in_tes!H94/RES_hhdet_in_fec!H94)</f>
        <v>0.44566901045869811</v>
      </c>
      <c r="I94" s="111">
        <f>IF(RES_hhdet_in_tes!I94=0,"",RES_hhdet_in_tes!I94/RES_hhdet_in_fec!I94)</f>
        <v>0.44904853009551771</v>
      </c>
      <c r="J94" s="111">
        <f>IF(RES_hhdet_in_tes!J94=0,"",RES_hhdet_in_tes!J94/RES_hhdet_in_fec!J94)</f>
        <v>0.45297946046877652</v>
      </c>
      <c r="K94" s="111">
        <f>IF(RES_hhdet_in_tes!K94=0,"",RES_hhdet_in_tes!K94/RES_hhdet_in_fec!K94)</f>
        <v>0.45766692090033301</v>
      </c>
      <c r="L94" s="111">
        <f>IF(RES_hhdet_in_tes!L94=0,"",RES_hhdet_in_tes!L94/RES_hhdet_in_fec!L94)</f>
        <v>0.46316578921825002</v>
      </c>
      <c r="M94" s="111">
        <f>IF(RES_hhdet_in_tes!M94=0,"",RES_hhdet_in_tes!M94/RES_hhdet_in_fec!M94)</f>
        <v>0.47437558095851484</v>
      </c>
      <c r="N94" s="111">
        <f>IF(RES_hhdet_in_tes!N94=0,"",RES_hhdet_in_tes!N94/RES_hhdet_in_fec!N94)</f>
        <v>0.49285366345427084</v>
      </c>
      <c r="O94" s="111">
        <f>IF(RES_hhdet_in_tes!O94=0,"",RES_hhdet_in_tes!O94/RES_hhdet_in_fec!O94)</f>
        <v>0.51986752907279477</v>
      </c>
      <c r="P94" s="111">
        <f>IF(RES_hhdet_in_tes!P94=0,"",RES_hhdet_in_tes!P94/RES_hhdet_in_fec!P94)</f>
        <v>0.55262475531849853</v>
      </c>
      <c r="Q94" s="111" t="str">
        <f>IF(RES_hhdet_in_tes!Q94=0,"",RES_hhdet_in_tes!Q94/RES_hhdet_in_fec!Q94)</f>
        <v/>
      </c>
      <c r="R94" s="111" t="str">
        <f>IF(RES_hhdet_in_tes!R94=0,"",RES_hhdet_in_tes!R94/RES_hhdet_in_fec!R94)</f>
        <v/>
      </c>
      <c r="S94" s="111" t="str">
        <f>IF(RES_hhdet_in_tes!S94=0,"",RES_hhdet_in_tes!S94/RES_hhdet_in_fec!S94)</f>
        <v/>
      </c>
      <c r="T94" s="111" t="str">
        <f>IF(RES_hhdet_in_tes!T94=0,"",RES_hhdet_in_tes!T94/RES_hhdet_in_fec!T94)</f>
        <v/>
      </c>
      <c r="U94" s="111" t="str">
        <f>IF(RES_hhdet_in_tes!U94=0,"",RES_hhdet_in_tes!U94/RES_hhdet_in_fec!U94)</f>
        <v/>
      </c>
      <c r="V94" s="111">
        <f>IF(RES_hhdet_in_tes!V94=0,"",RES_hhdet_in_tes!V94/RES_hhdet_in_fec!V94)</f>
        <v>0.65935337526224613</v>
      </c>
      <c r="W94" s="111">
        <f>IF(RES_hhdet_in_tes!W94=0,"",RES_hhdet_in_tes!W94/RES_hhdet_in_fec!W94)</f>
        <v>0.66593558883397697</v>
      </c>
      <c r="X94" s="111">
        <f>IF(RES_hhdet_in_tes!X94=0,"",RES_hhdet_in_tes!X94/RES_hhdet_in_fec!X94)</f>
        <v>0.66883254404202808</v>
      </c>
      <c r="Y94" s="111">
        <f>IF(RES_hhdet_in_tes!Y94=0,"",RES_hhdet_in_tes!Y94/RES_hhdet_in_fec!Y94)</f>
        <v>0.6702994912548198</v>
      </c>
      <c r="DA94" s="63" t="s">
        <v>3675</v>
      </c>
    </row>
    <row r="95" spans="1:105" ht="12" customHeight="1" x14ac:dyDescent="0.25">
      <c r="A95" s="108" t="s">
        <v>52</v>
      </c>
      <c r="B95" s="111"/>
      <c r="C95" s="111">
        <f>IF(RES_hhdet_in_tes!C95=0,"",RES_hhdet_in_tes!C95/RES_hhdet_in_fec!C95)</f>
        <v>1</v>
      </c>
      <c r="D95" s="111" t="str">
        <f>IF(RES_hhdet_in_tes!D95=0,"",RES_hhdet_in_tes!D95/RES_hhdet_in_fec!D95)</f>
        <v/>
      </c>
      <c r="E95" s="111" t="str">
        <f>IF(RES_hhdet_in_tes!E95=0,"",RES_hhdet_in_tes!E95/RES_hhdet_in_fec!E95)</f>
        <v/>
      </c>
      <c r="F95" s="111" t="str">
        <f>IF(RES_hhdet_in_tes!F95=0,"",RES_hhdet_in_tes!F95/RES_hhdet_in_fec!F95)</f>
        <v/>
      </c>
      <c r="G95" s="111" t="str">
        <f>IF(RES_hhdet_in_tes!G95=0,"",RES_hhdet_in_tes!G95/RES_hhdet_in_fec!G95)</f>
        <v/>
      </c>
      <c r="H95" s="111">
        <f>IF(RES_hhdet_in_tes!H95=0,"",RES_hhdet_in_tes!H95/RES_hhdet_in_fec!H95)</f>
        <v>1</v>
      </c>
      <c r="I95" s="111">
        <f>IF(RES_hhdet_in_tes!I95=0,"",RES_hhdet_in_tes!I95/RES_hhdet_in_fec!I95)</f>
        <v>1</v>
      </c>
      <c r="J95" s="111">
        <f>IF(RES_hhdet_in_tes!J95=0,"",RES_hhdet_in_tes!J95/RES_hhdet_in_fec!J95)</f>
        <v>1</v>
      </c>
      <c r="K95" s="111">
        <f>IF(RES_hhdet_in_tes!K95=0,"",RES_hhdet_in_tes!K95/RES_hhdet_in_fec!K95)</f>
        <v>1</v>
      </c>
      <c r="L95" s="111">
        <f>IF(RES_hhdet_in_tes!L95=0,"",RES_hhdet_in_tes!L95/RES_hhdet_in_fec!L95)</f>
        <v>1</v>
      </c>
      <c r="M95" s="111">
        <f>IF(RES_hhdet_in_tes!M95=0,"",RES_hhdet_in_tes!M95/RES_hhdet_in_fec!M95)</f>
        <v>1</v>
      </c>
      <c r="N95" s="111">
        <f>IF(RES_hhdet_in_tes!N95=0,"",RES_hhdet_in_tes!N95/RES_hhdet_in_fec!N95)</f>
        <v>1</v>
      </c>
      <c r="O95" s="111">
        <f>IF(RES_hhdet_in_tes!O95=0,"",RES_hhdet_in_tes!O95/RES_hhdet_in_fec!O95)</f>
        <v>1</v>
      </c>
      <c r="P95" s="111">
        <f>IF(RES_hhdet_in_tes!P95=0,"",RES_hhdet_in_tes!P95/RES_hhdet_in_fec!P95)</f>
        <v>1</v>
      </c>
      <c r="Q95" s="111" t="str">
        <f>IF(RES_hhdet_in_tes!Q95=0,"",RES_hhdet_in_tes!Q95/RES_hhdet_in_fec!Q95)</f>
        <v/>
      </c>
      <c r="R95" s="111" t="str">
        <f>IF(RES_hhdet_in_tes!R95=0,"",RES_hhdet_in_tes!R95/RES_hhdet_in_fec!R95)</f>
        <v/>
      </c>
      <c r="S95" s="111" t="str">
        <f>IF(RES_hhdet_in_tes!S95=0,"",RES_hhdet_in_tes!S95/RES_hhdet_in_fec!S95)</f>
        <v/>
      </c>
      <c r="T95" s="111" t="str">
        <f>IF(RES_hhdet_in_tes!T95=0,"",RES_hhdet_in_tes!T95/RES_hhdet_in_fec!T95)</f>
        <v/>
      </c>
      <c r="U95" s="111" t="str">
        <f>IF(RES_hhdet_in_tes!U95=0,"",RES_hhdet_in_tes!U95/RES_hhdet_in_fec!U95)</f>
        <v/>
      </c>
      <c r="V95" s="111">
        <f>IF(RES_hhdet_in_tes!V95=0,"",RES_hhdet_in_tes!V95/RES_hhdet_in_fec!V95)</f>
        <v>1</v>
      </c>
      <c r="W95" s="111">
        <f>IF(RES_hhdet_in_tes!W95=0,"",RES_hhdet_in_tes!W95/RES_hhdet_in_fec!W95)</f>
        <v>1</v>
      </c>
      <c r="X95" s="111">
        <f>IF(RES_hhdet_in_tes!X95=0,"",RES_hhdet_in_tes!X95/RES_hhdet_in_fec!X95)</f>
        <v>1</v>
      </c>
      <c r="Y95" s="111">
        <f>IF(RES_hhdet_in_tes!Y95=0,"",RES_hhdet_in_tes!Y95/RES_hhdet_in_fec!Y95)</f>
        <v>1</v>
      </c>
      <c r="DA95" s="63" t="s">
        <v>3676</v>
      </c>
    </row>
    <row r="96" spans="1:105" ht="12" customHeight="1" x14ac:dyDescent="0.25">
      <c r="A96" s="106" t="s">
        <v>122</v>
      </c>
      <c r="B96" s="112"/>
      <c r="C96" s="112">
        <f>IF(RES_hhdet_in_tes!C96=0,"",RES_hhdet_in_tes!C96/RES_hhdet_in_fec!C96)</f>
        <v>0.48419380507539883</v>
      </c>
      <c r="D96" s="112" t="str">
        <f>IF(RES_hhdet_in_tes!D96=0,"",RES_hhdet_in_tes!D96/RES_hhdet_in_fec!D96)</f>
        <v/>
      </c>
      <c r="E96" s="112" t="str">
        <f>IF(RES_hhdet_in_tes!E96=0,"",RES_hhdet_in_tes!E96/RES_hhdet_in_fec!E96)</f>
        <v/>
      </c>
      <c r="F96" s="112" t="str">
        <f>IF(RES_hhdet_in_tes!F96=0,"",RES_hhdet_in_tes!F96/RES_hhdet_in_fec!F96)</f>
        <v/>
      </c>
      <c r="G96" s="112" t="str">
        <f>IF(RES_hhdet_in_tes!G96=0,"",RES_hhdet_in_tes!G96/RES_hhdet_in_fec!G96)</f>
        <v/>
      </c>
      <c r="H96" s="112">
        <f>IF(RES_hhdet_in_tes!H96=0,"",RES_hhdet_in_tes!H96/RES_hhdet_in_fec!H96)</f>
        <v>0.49329808299768013</v>
      </c>
      <c r="I96" s="112" t="str">
        <f>IF(RES_hhdet_in_tes!I96=0,"",RES_hhdet_in_tes!I96/RES_hhdet_in_fec!I96)</f>
        <v/>
      </c>
      <c r="J96" s="112" t="str">
        <f>IF(RES_hhdet_in_tes!J96=0,"",RES_hhdet_in_tes!J96/RES_hhdet_in_fec!J96)</f>
        <v/>
      </c>
      <c r="K96" s="112">
        <f>IF(RES_hhdet_in_tes!K96=0,"",RES_hhdet_in_tes!K96/RES_hhdet_in_fec!K96)</f>
        <v>0.5008750902021103</v>
      </c>
      <c r="L96" s="112" t="str">
        <f>IF(RES_hhdet_in_tes!L96=0,"",RES_hhdet_in_tes!L96/RES_hhdet_in_fec!L96)</f>
        <v/>
      </c>
      <c r="M96" s="112" t="str">
        <f>IF(RES_hhdet_in_tes!M96=0,"",RES_hhdet_in_tes!M96/RES_hhdet_in_fec!M96)</f>
        <v/>
      </c>
      <c r="N96" s="112" t="str">
        <f>IF(RES_hhdet_in_tes!N96=0,"",RES_hhdet_in_tes!N96/RES_hhdet_in_fec!N96)</f>
        <v/>
      </c>
      <c r="O96" s="112">
        <f>IF(RES_hhdet_in_tes!O96=0,"",RES_hhdet_in_tes!O96/RES_hhdet_in_fec!O96)</f>
        <v>0.53672423848311646</v>
      </c>
      <c r="P96" s="112">
        <f>IF(RES_hhdet_in_tes!P96=0,"",RES_hhdet_in_tes!P96/RES_hhdet_in_fec!P96)</f>
        <v>0.55727000344688027</v>
      </c>
      <c r="Q96" s="112" t="str">
        <f>IF(RES_hhdet_in_tes!Q96=0,"",RES_hhdet_in_tes!Q96/RES_hhdet_in_fec!Q96)</f>
        <v/>
      </c>
      <c r="R96" s="112" t="str">
        <f>IF(RES_hhdet_in_tes!R96=0,"",RES_hhdet_in_tes!R96/RES_hhdet_in_fec!R96)</f>
        <v/>
      </c>
      <c r="S96" s="112" t="str">
        <f>IF(RES_hhdet_in_tes!S96=0,"",RES_hhdet_in_tes!S96/RES_hhdet_in_fec!S96)</f>
        <v/>
      </c>
      <c r="T96" s="112" t="str">
        <f>IF(RES_hhdet_in_tes!T96=0,"",RES_hhdet_in_tes!T96/RES_hhdet_in_fec!T96)</f>
        <v/>
      </c>
      <c r="U96" s="112">
        <f>IF(RES_hhdet_in_tes!U96=0,"",RES_hhdet_in_tes!U96/RES_hhdet_in_fec!U96)</f>
        <v>0.62932296662927056</v>
      </c>
      <c r="V96" s="112" t="str">
        <f>IF(RES_hhdet_in_tes!V96=0,"",RES_hhdet_in_tes!V96/RES_hhdet_in_fec!V96)</f>
        <v/>
      </c>
      <c r="W96" s="112">
        <f>IF(RES_hhdet_in_tes!W96=0,"",RES_hhdet_in_tes!W96/RES_hhdet_in_fec!W96)</f>
        <v>0.65361578770512718</v>
      </c>
      <c r="X96" s="112" t="str">
        <f>IF(RES_hhdet_in_tes!X96=0,"",RES_hhdet_in_tes!X96/RES_hhdet_in_fec!X96)</f>
        <v/>
      </c>
      <c r="Y96" s="112">
        <f>IF(RES_hhdet_in_tes!Y96=0,"",RES_hhdet_in_tes!Y96/RES_hhdet_in_fec!Y96)</f>
        <v>0.67288241600242338</v>
      </c>
      <c r="DA96" s="131" t="s">
        <v>3677</v>
      </c>
    </row>
    <row r="97" spans="1:105" ht="12" customHeight="1" x14ac:dyDescent="0.25">
      <c r="A97" s="107" t="s">
        <v>121</v>
      </c>
      <c r="B97" s="113"/>
      <c r="C97" s="113">
        <f>IF(RES_hhdet_in_tes!C97=0,"",RES_hhdet_in_tes!C97/RES_hhdet_in_fec!C97)</f>
        <v>0.87761921620884431</v>
      </c>
      <c r="D97" s="113">
        <f>IF(RES_hhdet_in_tes!D97=0,"",RES_hhdet_in_tes!D97/RES_hhdet_in_fec!D97)</f>
        <v>0.82938665399118916</v>
      </c>
      <c r="E97" s="113">
        <f>IF(RES_hhdet_in_tes!E97=0,"",RES_hhdet_in_tes!E97/RES_hhdet_in_fec!E97)</f>
        <v>0.79521799334171639</v>
      </c>
      <c r="F97" s="113">
        <f>IF(RES_hhdet_in_tes!F97=0,"",RES_hhdet_in_tes!F97/RES_hhdet_in_fec!F97)</f>
        <v>0.80352834901310943</v>
      </c>
      <c r="G97" s="113">
        <f>IF(RES_hhdet_in_tes!G97=0,"",RES_hhdet_in_tes!G97/RES_hhdet_in_fec!G97)</f>
        <v>0.7734553932968623</v>
      </c>
      <c r="H97" s="113">
        <f>IF(RES_hhdet_in_tes!H97=0,"",RES_hhdet_in_tes!H97/RES_hhdet_in_fec!H97)</f>
        <v>0.79151346093846109</v>
      </c>
      <c r="I97" s="113">
        <f>IF(RES_hhdet_in_tes!I97=0,"",RES_hhdet_in_tes!I97/RES_hhdet_in_fec!I97)</f>
        <v>0.82195399874776887</v>
      </c>
      <c r="J97" s="113">
        <f>IF(RES_hhdet_in_tes!J97=0,"",RES_hhdet_in_tes!J97/RES_hhdet_in_fec!J97)</f>
        <v>0.82906191646340166</v>
      </c>
      <c r="K97" s="113">
        <f>IF(RES_hhdet_in_tes!K97=0,"",RES_hhdet_in_tes!K97/RES_hhdet_in_fec!K97)</f>
        <v>0.83052570079010957</v>
      </c>
      <c r="L97" s="113">
        <f>IF(RES_hhdet_in_tes!L97=0,"",RES_hhdet_in_tes!L97/RES_hhdet_in_fec!L97)</f>
        <v>0.84796449776855876</v>
      </c>
      <c r="M97" s="113">
        <f>IF(RES_hhdet_in_tes!M97=0,"",RES_hhdet_in_tes!M97/RES_hhdet_in_fec!M97)</f>
        <v>0.84911391336951425</v>
      </c>
      <c r="N97" s="113">
        <f>IF(RES_hhdet_in_tes!N97=0,"",RES_hhdet_in_tes!N97/RES_hhdet_in_fec!N97)</f>
        <v>0.88993405842004691</v>
      </c>
      <c r="O97" s="113">
        <f>IF(RES_hhdet_in_tes!O97=0,"",RES_hhdet_in_tes!O97/RES_hhdet_in_fec!O97)</f>
        <v>0.97033483925533393</v>
      </c>
      <c r="P97" s="113">
        <f>IF(RES_hhdet_in_tes!P97=0,"",RES_hhdet_in_tes!P97/RES_hhdet_in_fec!P97)</f>
        <v>0.98761613359125877</v>
      </c>
      <c r="Q97" s="113">
        <f>IF(RES_hhdet_in_tes!Q97=0,"",RES_hhdet_in_tes!Q97/RES_hhdet_in_fec!Q97)</f>
        <v>0.96937764678805605</v>
      </c>
      <c r="R97" s="113">
        <f>IF(RES_hhdet_in_tes!R97=0,"",RES_hhdet_in_tes!R97/RES_hhdet_in_fec!R97)</f>
        <v>0.95792717253141113</v>
      </c>
      <c r="S97" s="113">
        <f>IF(RES_hhdet_in_tes!S97=0,"",RES_hhdet_in_tes!S97/RES_hhdet_in_fec!S97)</f>
        <v>0.93524199195853996</v>
      </c>
      <c r="T97" s="113">
        <f>IF(RES_hhdet_in_tes!T97=0,"",RES_hhdet_in_tes!T97/RES_hhdet_in_fec!T97)</f>
        <v>0.95055481201080927</v>
      </c>
      <c r="U97" s="113">
        <f>IF(RES_hhdet_in_tes!U97=0,"",RES_hhdet_in_tes!U97/RES_hhdet_in_fec!U97)</f>
        <v>0.96203967614300423</v>
      </c>
      <c r="V97" s="113">
        <f>IF(RES_hhdet_in_tes!V97=0,"",RES_hhdet_in_tes!V97/RES_hhdet_in_fec!V97)</f>
        <v>0.95493700858403585</v>
      </c>
      <c r="W97" s="113">
        <f>IF(RES_hhdet_in_tes!W97=0,"",RES_hhdet_in_tes!W97/RES_hhdet_in_fec!W97)</f>
        <v>0.96728712416510843</v>
      </c>
      <c r="X97" s="113">
        <f>IF(RES_hhdet_in_tes!X97=0,"",RES_hhdet_in_tes!X97/RES_hhdet_in_fec!X97)</f>
        <v>0.974558600413031</v>
      </c>
      <c r="Y97" s="113">
        <f>IF(RES_hhdet_in_tes!Y97=0,"",RES_hhdet_in_tes!Y97/RES_hhdet_in_fec!Y97)</f>
        <v>0.98968306464959077</v>
      </c>
      <c r="DA97" s="132" t="s">
        <v>3678</v>
      </c>
    </row>
    <row r="98" spans="1:105" ht="12" customHeight="1" x14ac:dyDescent="0.25">
      <c r="A98" s="108" t="s">
        <v>53</v>
      </c>
      <c r="B98" s="111"/>
      <c r="C98" s="111">
        <f>IF(RES_hhdet_in_tes!C98=0,"",RES_hhdet_in_tes!C98/RES_hhdet_in_fec!C98)</f>
        <v>0.48419380507539883</v>
      </c>
      <c r="D98" s="111">
        <f>IF(RES_hhdet_in_tes!D98=0,"",RES_hhdet_in_tes!D98/RES_hhdet_in_fec!D98)</f>
        <v>0.48579831070134943</v>
      </c>
      <c r="E98" s="111">
        <f>IF(RES_hhdet_in_tes!E98=0,"",RES_hhdet_in_tes!E98/RES_hhdet_in_fec!E98)</f>
        <v>0.48755484697584328</v>
      </c>
      <c r="F98" s="111">
        <f>IF(RES_hhdet_in_tes!F98=0,"",RES_hhdet_in_tes!F98/RES_hhdet_in_fec!F98)</f>
        <v>0.48933257670027791</v>
      </c>
      <c r="G98" s="111">
        <f>IF(RES_hhdet_in_tes!G98=0,"",RES_hhdet_in_tes!G98/RES_hhdet_in_fec!G98)</f>
        <v>0.49125150400451634</v>
      </c>
      <c r="H98" s="111">
        <f>IF(RES_hhdet_in_tes!H98=0,"",RES_hhdet_in_tes!H98/RES_hhdet_in_fec!H98)</f>
        <v>0.49329808299768002</v>
      </c>
      <c r="I98" s="111">
        <f>IF(RES_hhdet_in_tes!I98=0,"",RES_hhdet_in_tes!I98/RES_hhdet_in_fec!I98)</f>
        <v>0.4955034364956355</v>
      </c>
      <c r="J98" s="111">
        <f>IF(RES_hhdet_in_tes!J98=0,"",RES_hhdet_in_tes!J98/RES_hhdet_in_fec!J98)</f>
        <v>0.4979923575604821</v>
      </c>
      <c r="K98" s="111">
        <f>IF(RES_hhdet_in_tes!K98=0,"",RES_hhdet_in_tes!K98/RES_hhdet_in_fec!K98)</f>
        <v>0.5008750902021103</v>
      </c>
      <c r="L98" s="111">
        <f>IF(RES_hhdet_in_tes!L98=0,"",RES_hhdet_in_tes!L98/RES_hhdet_in_fec!L98)</f>
        <v>0.50418953832529578</v>
      </c>
      <c r="M98" s="111">
        <f>IF(RES_hhdet_in_tes!M98=0,"",RES_hhdet_in_tes!M98/RES_hhdet_in_fec!M98)</f>
        <v>0.51049070341442693</v>
      </c>
      <c r="N98" s="111">
        <f>IF(RES_hhdet_in_tes!N98=0,"",RES_hhdet_in_tes!N98/RES_hhdet_in_fec!N98)</f>
        <v>0.52088075715076299</v>
      </c>
      <c r="O98" s="111">
        <f>IF(RES_hhdet_in_tes!O98=0,"",RES_hhdet_in_tes!O98/RES_hhdet_in_fec!O98)</f>
        <v>0.53672423848311646</v>
      </c>
      <c r="P98" s="111">
        <f>IF(RES_hhdet_in_tes!P98=0,"",RES_hhdet_in_tes!P98/RES_hhdet_in_fec!P98)</f>
        <v>0.55727000344688027</v>
      </c>
      <c r="Q98" s="111">
        <f>IF(RES_hhdet_in_tes!Q98=0,"",RES_hhdet_in_tes!Q98/RES_hhdet_in_fec!Q98)</f>
        <v>0.5770922953307891</v>
      </c>
      <c r="R98" s="111">
        <f>IF(RES_hhdet_in_tes!R98=0,"",RES_hhdet_in_tes!R98/RES_hhdet_in_fec!R98)</f>
        <v>0.59050682035488578</v>
      </c>
      <c r="S98" s="111">
        <f>IF(RES_hhdet_in_tes!S98=0,"",RES_hhdet_in_tes!S98/RES_hhdet_in_fec!S98)</f>
        <v>0.60350318285968285</v>
      </c>
      <c r="T98" s="111">
        <f>IF(RES_hhdet_in_tes!T98=0,"",RES_hhdet_in_tes!T98/RES_hhdet_in_fec!T98)</f>
        <v>0.61639868663966058</v>
      </c>
      <c r="U98" s="111">
        <f>IF(RES_hhdet_in_tes!U98=0,"",RES_hhdet_in_tes!U98/RES_hhdet_in_fec!U98)</f>
        <v>0.62932296662927056</v>
      </c>
      <c r="V98" s="111">
        <f>IF(RES_hhdet_in_tes!V98=0,"",RES_hhdet_in_tes!V98/RES_hhdet_in_fec!V98)</f>
        <v>0.64201957352648509</v>
      </c>
      <c r="W98" s="111">
        <f>IF(RES_hhdet_in_tes!W98=0,"",RES_hhdet_in_tes!W98/RES_hhdet_in_fec!W98)</f>
        <v>0.65361578770512718</v>
      </c>
      <c r="X98" s="111">
        <f>IF(RES_hhdet_in_tes!X98=0,"",RES_hhdet_in_tes!X98/RES_hhdet_in_fec!X98)</f>
        <v>0.66358331699896378</v>
      </c>
      <c r="Y98" s="111">
        <f>IF(RES_hhdet_in_tes!Y98=0,"",RES_hhdet_in_tes!Y98/RES_hhdet_in_fec!Y98)</f>
        <v>0.67288241600242338</v>
      </c>
      <c r="DA98" s="63" t="s">
        <v>3679</v>
      </c>
    </row>
    <row r="99" spans="1:105" ht="12" customHeight="1" x14ac:dyDescent="0.25">
      <c r="A99" s="108" t="s">
        <v>52</v>
      </c>
      <c r="B99" s="111"/>
      <c r="C99" s="111">
        <f>IF(RES_hhdet_in_tes!C99=0,"",RES_hhdet_in_tes!C99/RES_hhdet_in_fec!C99)</f>
        <v>1</v>
      </c>
      <c r="D99" s="111">
        <f>IF(RES_hhdet_in_tes!D99=0,"",RES_hhdet_in_tes!D99/RES_hhdet_in_fec!D99)</f>
        <v>1</v>
      </c>
      <c r="E99" s="111">
        <f>IF(RES_hhdet_in_tes!E99=0,"",RES_hhdet_in_tes!E99/RES_hhdet_in_fec!E99)</f>
        <v>1</v>
      </c>
      <c r="F99" s="111">
        <f>IF(RES_hhdet_in_tes!F99=0,"",RES_hhdet_in_tes!F99/RES_hhdet_in_fec!F99)</f>
        <v>1</v>
      </c>
      <c r="G99" s="111">
        <f>IF(RES_hhdet_in_tes!G99=0,"",RES_hhdet_in_tes!G99/RES_hhdet_in_fec!G99)</f>
        <v>1</v>
      </c>
      <c r="H99" s="111">
        <f>IF(RES_hhdet_in_tes!H99=0,"",RES_hhdet_in_tes!H99/RES_hhdet_in_fec!H99)</f>
        <v>1</v>
      </c>
      <c r="I99" s="111">
        <f>IF(RES_hhdet_in_tes!I99=0,"",RES_hhdet_in_tes!I99/RES_hhdet_in_fec!I99)</f>
        <v>1</v>
      </c>
      <c r="J99" s="111">
        <f>IF(RES_hhdet_in_tes!J99=0,"",RES_hhdet_in_tes!J99/RES_hhdet_in_fec!J99)</f>
        <v>1</v>
      </c>
      <c r="K99" s="111">
        <f>IF(RES_hhdet_in_tes!K99=0,"",RES_hhdet_in_tes!K99/RES_hhdet_in_fec!K99)</f>
        <v>1</v>
      </c>
      <c r="L99" s="111">
        <f>IF(RES_hhdet_in_tes!L99=0,"",RES_hhdet_in_tes!L99/RES_hhdet_in_fec!L99)</f>
        <v>1</v>
      </c>
      <c r="M99" s="111">
        <f>IF(RES_hhdet_in_tes!M99=0,"",RES_hhdet_in_tes!M99/RES_hhdet_in_fec!M99)</f>
        <v>1</v>
      </c>
      <c r="N99" s="111">
        <f>IF(RES_hhdet_in_tes!N99=0,"",RES_hhdet_in_tes!N99/RES_hhdet_in_fec!N99)</f>
        <v>1</v>
      </c>
      <c r="O99" s="111">
        <f>IF(RES_hhdet_in_tes!O99=0,"",RES_hhdet_in_tes!O99/RES_hhdet_in_fec!O99)</f>
        <v>1</v>
      </c>
      <c r="P99" s="111">
        <f>IF(RES_hhdet_in_tes!P99=0,"",RES_hhdet_in_tes!P99/RES_hhdet_in_fec!P99)</f>
        <v>1</v>
      </c>
      <c r="Q99" s="111">
        <f>IF(RES_hhdet_in_tes!Q99=0,"",RES_hhdet_in_tes!Q99/RES_hhdet_in_fec!Q99)</f>
        <v>1</v>
      </c>
      <c r="R99" s="111">
        <f>IF(RES_hhdet_in_tes!R99=0,"",RES_hhdet_in_tes!R99/RES_hhdet_in_fec!R99)</f>
        <v>1</v>
      </c>
      <c r="S99" s="111">
        <f>IF(RES_hhdet_in_tes!S99=0,"",RES_hhdet_in_tes!S99/RES_hhdet_in_fec!S99)</f>
        <v>1</v>
      </c>
      <c r="T99" s="111">
        <f>IF(RES_hhdet_in_tes!T99=0,"",RES_hhdet_in_tes!T99/RES_hhdet_in_fec!T99)</f>
        <v>1</v>
      </c>
      <c r="U99" s="111">
        <f>IF(RES_hhdet_in_tes!U99=0,"",RES_hhdet_in_tes!U99/RES_hhdet_in_fec!U99)</f>
        <v>1</v>
      </c>
      <c r="V99" s="111">
        <f>IF(RES_hhdet_in_tes!V99=0,"",RES_hhdet_in_tes!V99/RES_hhdet_in_fec!V99)</f>
        <v>1</v>
      </c>
      <c r="W99" s="111">
        <f>IF(RES_hhdet_in_tes!W99=0,"",RES_hhdet_in_tes!W99/RES_hhdet_in_fec!W99)</f>
        <v>1</v>
      </c>
      <c r="X99" s="111">
        <f>IF(RES_hhdet_in_tes!X99=0,"",RES_hhdet_in_tes!X99/RES_hhdet_in_fec!X99)</f>
        <v>1</v>
      </c>
      <c r="Y99" s="111">
        <f>IF(RES_hhdet_in_tes!Y99=0,"",RES_hhdet_in_tes!Y99/RES_hhdet_in_fec!Y99)</f>
        <v>1</v>
      </c>
      <c r="DA99" s="63" t="s">
        <v>3680</v>
      </c>
    </row>
    <row r="100" spans="1:105" ht="12" customHeight="1" x14ac:dyDescent="0.25">
      <c r="A100" s="121" t="s">
        <v>54</v>
      </c>
      <c r="B100" s="124"/>
      <c r="C100" s="124">
        <f>IF(RES_hhdet_in_tes!C100=0,"",RES_hhdet_in_tes!C100/RES_hhdet_in_fec!C100)</f>
        <v>0.61673256169009583</v>
      </c>
      <c r="D100" s="124">
        <f>IF(RES_hhdet_in_tes!D100=0,"",RES_hhdet_in_tes!D100/RES_hhdet_in_fec!D100)</f>
        <v>0.61211749125424086</v>
      </c>
      <c r="E100" s="124">
        <f>IF(RES_hhdet_in_tes!E100=0,"",RES_hhdet_in_tes!E100/RES_hhdet_in_fec!E100)</f>
        <v>0.6042281147427192</v>
      </c>
      <c r="F100" s="124">
        <f>IF(RES_hhdet_in_tes!F100=0,"",RES_hhdet_in_tes!F100/RES_hhdet_in_fec!F100)</f>
        <v>0.61056185177300648</v>
      </c>
      <c r="G100" s="124">
        <f>IF(RES_hhdet_in_tes!G100=0,"",RES_hhdet_in_tes!G100/RES_hhdet_in_fec!G100)</f>
        <v>0.6062966981767739</v>
      </c>
      <c r="H100" s="124">
        <f>IF(RES_hhdet_in_tes!H100=0,"",RES_hhdet_in_tes!H100/RES_hhdet_in_fec!H100)</f>
        <v>0.60102665098790597</v>
      </c>
      <c r="I100" s="124">
        <f>IF(RES_hhdet_in_tes!I100=0,"",RES_hhdet_in_tes!I100/RES_hhdet_in_fec!I100)</f>
        <v>0.59845636159181992</v>
      </c>
      <c r="J100" s="124">
        <f>IF(RES_hhdet_in_tes!J100=0,"",RES_hhdet_in_tes!J100/RES_hhdet_in_fec!J100)</f>
        <v>0.60138686715416978</v>
      </c>
      <c r="K100" s="124">
        <f>IF(RES_hhdet_in_tes!K100=0,"",RES_hhdet_in_tes!K100/RES_hhdet_in_fec!K100)</f>
        <v>0.62217742655480202</v>
      </c>
      <c r="L100" s="124">
        <f>IF(RES_hhdet_in_tes!L100=0,"",RES_hhdet_in_tes!L100/RES_hhdet_in_fec!L100)</f>
        <v>0.61393904904704344</v>
      </c>
      <c r="M100" s="124">
        <f>IF(RES_hhdet_in_tes!M100=0,"",RES_hhdet_in_tes!M100/RES_hhdet_in_fec!M100)</f>
        <v>0.61452586103609363</v>
      </c>
      <c r="N100" s="124">
        <f>IF(RES_hhdet_in_tes!N100=0,"",RES_hhdet_in_tes!N100/RES_hhdet_in_fec!N100)</f>
        <v>0.60001070712308835</v>
      </c>
      <c r="O100" s="124">
        <f>IF(RES_hhdet_in_tes!O100=0,"",RES_hhdet_in_tes!O100/RES_hhdet_in_fec!O100)</f>
        <v>0.63284148158222009</v>
      </c>
      <c r="P100" s="124">
        <f>IF(RES_hhdet_in_tes!P100=0,"",RES_hhdet_in_tes!P100/RES_hhdet_in_fec!P100)</f>
        <v>0.65801903538263673</v>
      </c>
      <c r="Q100" s="124">
        <f>IF(RES_hhdet_in_tes!Q100=0,"",RES_hhdet_in_tes!Q100/RES_hhdet_in_fec!Q100)</f>
        <v>0.63424709820997516</v>
      </c>
      <c r="R100" s="124">
        <f>IF(RES_hhdet_in_tes!R100=0,"",RES_hhdet_in_tes!R100/RES_hhdet_in_fec!R100)</f>
        <v>0.64399104796056106</v>
      </c>
      <c r="S100" s="124">
        <f>IF(RES_hhdet_in_tes!S100=0,"",RES_hhdet_in_tes!S100/RES_hhdet_in_fec!S100)</f>
        <v>0.66185808085448128</v>
      </c>
      <c r="T100" s="124">
        <f>IF(RES_hhdet_in_tes!T100=0,"",RES_hhdet_in_tes!T100/RES_hhdet_in_fec!T100)</f>
        <v>0.67181727557327409</v>
      </c>
      <c r="U100" s="124">
        <f>IF(RES_hhdet_in_tes!U100=0,"",RES_hhdet_in_tes!U100/RES_hhdet_in_fec!U100)</f>
        <v>0.66991100957061767</v>
      </c>
      <c r="V100" s="124">
        <f>IF(RES_hhdet_in_tes!V100=0,"",RES_hhdet_in_tes!V100/RES_hhdet_in_fec!V100)</f>
        <v>0.70100869719119907</v>
      </c>
      <c r="W100" s="124">
        <f>IF(RES_hhdet_in_tes!W100=0,"",RES_hhdet_in_tes!W100/RES_hhdet_in_fec!W100)</f>
        <v>0.70177331146920996</v>
      </c>
      <c r="X100" s="124">
        <f>IF(RES_hhdet_in_tes!X100=0,"",RES_hhdet_in_tes!X100/RES_hhdet_in_fec!X100)</f>
        <v>0.67523057734464165</v>
      </c>
      <c r="Y100" s="124">
        <f>IF(RES_hhdet_in_tes!Y100=0,"",RES_hhdet_in_tes!Y100/RES_hhdet_in_fec!Y100)</f>
        <v>0.64229534826610579</v>
      </c>
      <c r="DA100" s="130" t="s">
        <v>3681</v>
      </c>
    </row>
    <row r="101" spans="1:105" ht="12" customHeight="1" x14ac:dyDescent="0.25">
      <c r="A101" s="97" t="s">
        <v>202</v>
      </c>
      <c r="B101" s="111"/>
      <c r="C101" s="111" t="str">
        <f>IF(RES_hhdet_in_tes!C101=0,"",RES_hhdet_in_tes!C101/RES_hhdet_in_fec!C101)</f>
        <v/>
      </c>
      <c r="D101" s="111" t="str">
        <f>IF(RES_hhdet_in_tes!D101=0,"",RES_hhdet_in_tes!D101/RES_hhdet_in_fec!D101)</f>
        <v/>
      </c>
      <c r="E101" s="111" t="str">
        <f>IF(RES_hhdet_in_tes!E101=0,"",RES_hhdet_in_tes!E101/RES_hhdet_in_fec!E101)</f>
        <v/>
      </c>
      <c r="F101" s="111" t="str">
        <f>IF(RES_hhdet_in_tes!F101=0,"",RES_hhdet_in_tes!F101/RES_hhdet_in_fec!F101)</f>
        <v/>
      </c>
      <c r="G101" s="111" t="str">
        <f>IF(RES_hhdet_in_tes!G101=0,"",RES_hhdet_in_tes!G101/RES_hhdet_in_fec!G101)</f>
        <v/>
      </c>
      <c r="H101" s="111" t="str">
        <f>IF(RES_hhdet_in_tes!H101=0,"",RES_hhdet_in_tes!H101/RES_hhdet_in_fec!H101)</f>
        <v/>
      </c>
      <c r="I101" s="111" t="str">
        <f>IF(RES_hhdet_in_tes!I101=0,"",RES_hhdet_in_tes!I101/RES_hhdet_in_fec!I101)</f>
        <v/>
      </c>
      <c r="J101" s="111" t="str">
        <f>IF(RES_hhdet_in_tes!J101=0,"",RES_hhdet_in_tes!J101/RES_hhdet_in_fec!J101)</f>
        <v/>
      </c>
      <c r="K101" s="111" t="str">
        <f>IF(RES_hhdet_in_tes!K101=0,"",RES_hhdet_in_tes!K101/RES_hhdet_in_fec!K101)</f>
        <v/>
      </c>
      <c r="L101" s="111" t="str">
        <f>IF(RES_hhdet_in_tes!L101=0,"",RES_hhdet_in_tes!L101/RES_hhdet_in_fec!L101)</f>
        <v/>
      </c>
      <c r="M101" s="111" t="str">
        <f>IF(RES_hhdet_in_tes!M101=0,"",RES_hhdet_in_tes!M101/RES_hhdet_in_fec!M101)</f>
        <v/>
      </c>
      <c r="N101" s="111" t="str">
        <f>IF(RES_hhdet_in_tes!N101=0,"",RES_hhdet_in_tes!N101/RES_hhdet_in_fec!N101)</f>
        <v/>
      </c>
      <c r="O101" s="111" t="str">
        <f>IF(RES_hhdet_in_tes!O101=0,"",RES_hhdet_in_tes!O101/RES_hhdet_in_fec!O101)</f>
        <v/>
      </c>
      <c r="P101" s="111" t="str">
        <f>IF(RES_hhdet_in_tes!P101=0,"",RES_hhdet_in_tes!P101/RES_hhdet_in_fec!P101)</f>
        <v/>
      </c>
      <c r="Q101" s="111" t="str">
        <f>IF(RES_hhdet_in_tes!Q101=0,"",RES_hhdet_in_tes!Q101/RES_hhdet_in_fec!Q101)</f>
        <v/>
      </c>
      <c r="R101" s="111" t="str">
        <f>IF(RES_hhdet_in_tes!R101=0,"",RES_hhdet_in_tes!R101/RES_hhdet_in_fec!R101)</f>
        <v/>
      </c>
      <c r="S101" s="111" t="str">
        <f>IF(RES_hhdet_in_tes!S101=0,"",RES_hhdet_in_tes!S101/RES_hhdet_in_fec!S101)</f>
        <v/>
      </c>
      <c r="T101" s="111" t="str">
        <f>IF(RES_hhdet_in_tes!T101=0,"",RES_hhdet_in_tes!T101/RES_hhdet_in_fec!T101)</f>
        <v/>
      </c>
      <c r="U101" s="111" t="str">
        <f>IF(RES_hhdet_in_tes!U101=0,"",RES_hhdet_in_tes!U101/RES_hhdet_in_fec!U101)</f>
        <v/>
      </c>
      <c r="V101" s="111" t="str">
        <f>IF(RES_hhdet_in_tes!V101=0,"",RES_hhdet_in_tes!V101/RES_hhdet_in_fec!V101)</f>
        <v/>
      </c>
      <c r="W101" s="111" t="str">
        <f>IF(RES_hhdet_in_tes!W101=0,"",RES_hhdet_in_tes!W101/RES_hhdet_in_fec!W101)</f>
        <v/>
      </c>
      <c r="X101" s="111" t="str">
        <f>IF(RES_hhdet_in_tes!X101=0,"",RES_hhdet_in_tes!X101/RES_hhdet_in_fec!X101)</f>
        <v/>
      </c>
      <c r="Y101" s="111" t="str">
        <f>IF(RES_hhdet_in_tes!Y101=0,"",RES_hhdet_in_tes!Y101/RES_hhdet_in_fec!Y101)</f>
        <v/>
      </c>
      <c r="DA101" s="63" t="s">
        <v>3682</v>
      </c>
    </row>
    <row r="102" spans="1:105" ht="12" customHeight="1" x14ac:dyDescent="0.25">
      <c r="A102" s="97" t="s">
        <v>50</v>
      </c>
      <c r="B102" s="111"/>
      <c r="C102" s="111">
        <f>IF(RES_hhdet_in_tes!C102=0,"",RES_hhdet_in_tes!C102/RES_hhdet_in_fec!C102)</f>
        <v>0.54861509469085312</v>
      </c>
      <c r="D102" s="111">
        <f>IF(RES_hhdet_in_tes!D102=0,"",RES_hhdet_in_tes!D102/RES_hhdet_in_fec!D102)</f>
        <v>0.5492401609600327</v>
      </c>
      <c r="E102" s="111">
        <f>IF(RES_hhdet_in_tes!E102=0,"",RES_hhdet_in_tes!E102/RES_hhdet_in_fec!E102)</f>
        <v>0.54986528353430775</v>
      </c>
      <c r="F102" s="111">
        <f>IF(RES_hhdet_in_tes!F102=0,"",RES_hhdet_in_tes!F102/RES_hhdet_in_fec!F102)</f>
        <v>0.55049041378654995</v>
      </c>
      <c r="G102" s="111">
        <f>IF(RES_hhdet_in_tes!G102=0,"",RES_hhdet_in_tes!G102/RES_hhdet_in_fec!G102)</f>
        <v>0.55111559589247294</v>
      </c>
      <c r="H102" s="111">
        <f>IF(RES_hhdet_in_tes!H102=0,"",RES_hhdet_in_tes!H102/RES_hhdet_in_fec!H102)</f>
        <v>0.55174082444553196</v>
      </c>
      <c r="I102" s="111">
        <f>IF(RES_hhdet_in_tes!I102=0,"",RES_hhdet_in_tes!I102/RES_hhdet_in_fec!I102)</f>
        <v>0.55236611033062366</v>
      </c>
      <c r="J102" s="111">
        <f>IF(RES_hhdet_in_tes!J102=0,"",RES_hhdet_in_tes!J102/RES_hhdet_in_fec!J102)</f>
        <v>0.55299149813932968</v>
      </c>
      <c r="K102" s="111">
        <f>IF(RES_hhdet_in_tes!K102=0,"",RES_hhdet_in_tes!K102/RES_hhdet_in_fec!K102)</f>
        <v>0.55361702578622241</v>
      </c>
      <c r="L102" s="111">
        <f>IF(RES_hhdet_in_tes!L102=0,"",RES_hhdet_in_tes!L102/RES_hhdet_in_fec!L102)</f>
        <v>0.55424270341500448</v>
      </c>
      <c r="M102" s="111">
        <f>IF(RES_hhdet_in_tes!M102=0,"",RES_hhdet_in_tes!M102/RES_hhdet_in_fec!M102)</f>
        <v>0.5547178698642935</v>
      </c>
      <c r="N102" s="111">
        <f>IF(RES_hhdet_in_tes!N102=0,"",RES_hhdet_in_tes!N102/RES_hhdet_in_fec!N102)</f>
        <v>0.55498346555839073</v>
      </c>
      <c r="O102" s="111">
        <f>IF(RES_hhdet_in_tes!O102=0,"",RES_hhdet_in_tes!O102/RES_hhdet_in_fec!O102)</f>
        <v>0.55514220512788814</v>
      </c>
      <c r="P102" s="111">
        <f>IF(RES_hhdet_in_tes!P102=0,"",RES_hhdet_in_tes!P102/RES_hhdet_in_fec!P102)</f>
        <v>0.5555851416549612</v>
      </c>
      <c r="Q102" s="111">
        <f>IF(RES_hhdet_in_tes!Q102=0,"",RES_hhdet_in_tes!Q102/RES_hhdet_in_fec!Q102)</f>
        <v>0.55738799679211348</v>
      </c>
      <c r="R102" s="111">
        <f>IF(RES_hhdet_in_tes!R102=0,"",RES_hhdet_in_tes!R102/RES_hhdet_in_fec!R102)</f>
        <v>0.56212364831308881</v>
      </c>
      <c r="S102" s="111">
        <f>IF(RES_hhdet_in_tes!S102=0,"",RES_hhdet_in_tes!S102/RES_hhdet_in_fec!S102)</f>
        <v>0.5688038259239796</v>
      </c>
      <c r="T102" s="111">
        <f>IF(RES_hhdet_in_tes!T102=0,"",RES_hhdet_in_tes!T102/RES_hhdet_in_fec!T102)</f>
        <v>0.57613329055664431</v>
      </c>
      <c r="U102" s="111">
        <f>IF(RES_hhdet_in_tes!U102=0,"",RES_hhdet_in_tes!U102/RES_hhdet_in_fec!U102)</f>
        <v>0.58281680314296003</v>
      </c>
      <c r="V102" s="111">
        <f>IF(RES_hhdet_in_tes!V102=0,"",RES_hhdet_in_tes!V102/RES_hhdet_in_fec!V102)</f>
        <v>0.58755912461479387</v>
      </c>
      <c r="W102" s="111">
        <f>IF(RES_hhdet_in_tes!W102=0,"",RES_hhdet_in_tes!W102/RES_hhdet_in_fec!W102)</f>
        <v>0.58983832031986483</v>
      </c>
      <c r="X102" s="111">
        <f>IF(RES_hhdet_in_tes!X102=0,"",RES_hhdet_in_tes!X102/RES_hhdet_in_fec!X102)</f>
        <v>0.59022830009977345</v>
      </c>
      <c r="Y102" s="111">
        <f>IF(RES_hhdet_in_tes!Y102=0,"",RES_hhdet_in_tes!Y102/RES_hhdet_in_fec!Y102)</f>
        <v>0.59026729807776435</v>
      </c>
      <c r="DA102" s="63" t="s">
        <v>3683</v>
      </c>
    </row>
    <row r="103" spans="1:105" ht="12" customHeight="1" x14ac:dyDescent="0.25">
      <c r="A103" s="109" t="s">
        <v>120</v>
      </c>
      <c r="B103" s="45"/>
      <c r="C103" s="45">
        <f>IF(RES_hhdet_in_tes!C103=0,"",RES_hhdet_in_tes!C103/RES_hhdet_in_fec!C103)</f>
        <v>0.72662667962477578</v>
      </c>
      <c r="D103" s="45">
        <f>IF(RES_hhdet_in_tes!D103=0,"",RES_hhdet_in_tes!D103/RES_hhdet_in_fec!D103)</f>
        <v>0.72814042330624362</v>
      </c>
      <c r="E103" s="45">
        <f>IF(RES_hhdet_in_tes!E103=0,"",RES_hhdet_in_tes!E103/RES_hhdet_in_fec!E103)</f>
        <v>0.72972554035246784</v>
      </c>
      <c r="F103" s="45">
        <f>IF(RES_hhdet_in_tes!F103=0,"",RES_hhdet_in_tes!F103/RES_hhdet_in_fec!F103)</f>
        <v>0.73132039013024974</v>
      </c>
      <c r="G103" s="45">
        <f>IF(RES_hhdet_in_tes!G103=0,"",RES_hhdet_in_tes!G103/RES_hhdet_in_fec!G103)</f>
        <v>0.73298097057885925</v>
      </c>
      <c r="H103" s="45">
        <f>IF(RES_hhdet_in_tes!H103=0,"",RES_hhdet_in_tes!H103/RES_hhdet_in_fec!H103)</f>
        <v>0.7347004282634233</v>
      </c>
      <c r="I103" s="45">
        <f>IF(RES_hhdet_in_tes!I103=0,"",RES_hhdet_in_tes!I103/RES_hhdet_in_fec!I103)</f>
        <v>0.73649256107781469</v>
      </c>
      <c r="J103" s="45">
        <f>IF(RES_hhdet_in_tes!J103=0,"",RES_hhdet_in_tes!J103/RES_hhdet_in_fec!J103)</f>
        <v>0.73841389412300973</v>
      </c>
      <c r="K103" s="45">
        <f>IF(RES_hhdet_in_tes!K103=0,"",RES_hhdet_in_tes!K103/RES_hhdet_in_fec!K103)</f>
        <v>0.74051248860270869</v>
      </c>
      <c r="L103" s="45">
        <f>IF(RES_hhdet_in_tes!L103=0,"",RES_hhdet_in_tes!L103/RES_hhdet_in_fec!L103)</f>
        <v>0.74280120285931051</v>
      </c>
      <c r="M103" s="45">
        <f>IF(RES_hhdet_in_tes!M103=0,"",RES_hhdet_in_tes!M103/RES_hhdet_in_fec!M103)</f>
        <v>0.74607355849152468</v>
      </c>
      <c r="N103" s="45">
        <f>IF(RES_hhdet_in_tes!N103=0,"",RES_hhdet_in_tes!N103/RES_hhdet_in_fec!N103)</f>
        <v>0.75055546355653546</v>
      </c>
      <c r="O103" s="45">
        <f>IF(RES_hhdet_in_tes!O103=0,"",RES_hhdet_in_tes!O103/RES_hhdet_in_fec!O103)</f>
        <v>0.7567826221173467</v>
      </c>
      <c r="P103" s="45">
        <f>IF(RES_hhdet_in_tes!P103=0,"",RES_hhdet_in_tes!P103/RES_hhdet_in_fec!P103)</f>
        <v>0.76501778054430969</v>
      </c>
      <c r="Q103" s="45">
        <f>IF(RES_hhdet_in_tes!Q103=0,"",RES_hhdet_in_tes!Q103/RES_hhdet_in_fec!Q103)</f>
        <v>0.77567415587178334</v>
      </c>
      <c r="R103" s="45">
        <f>IF(RES_hhdet_in_tes!R103=0,"",RES_hhdet_in_tes!R103/RES_hhdet_in_fec!R103)</f>
        <v>0.79017493492704227</v>
      </c>
      <c r="S103" s="45">
        <f>IF(RES_hhdet_in_tes!S103=0,"",RES_hhdet_in_tes!S103/RES_hhdet_in_fec!S103)</f>
        <v>0.80832014316798317</v>
      </c>
      <c r="T103" s="45">
        <f>IF(RES_hhdet_in_tes!T103=0,"",RES_hhdet_in_tes!T103/RES_hhdet_in_fec!T103)</f>
        <v>0.8278544562664063</v>
      </c>
      <c r="U103" s="45">
        <f>IF(RES_hhdet_in_tes!U103=0,"",RES_hhdet_in_tes!U103/RES_hhdet_in_fec!U103)</f>
        <v>0.84652254989416553</v>
      </c>
      <c r="V103" s="45">
        <f>IF(RES_hhdet_in_tes!V103=0,"",RES_hhdet_in_tes!V103/RES_hhdet_in_fec!V103)</f>
        <v>0.86206909972308909</v>
      </c>
      <c r="W103" s="45">
        <f>IF(RES_hhdet_in_tes!W103=0,"",RES_hhdet_in_tes!W103/RES_hhdet_in_fec!W103)</f>
        <v>0.87371050315834564</v>
      </c>
      <c r="X103" s="45">
        <f>IF(RES_hhdet_in_tes!X103=0,"",RES_hhdet_in_tes!X103/RES_hhdet_in_fec!X103)</f>
        <v>0.88137629263840678</v>
      </c>
      <c r="Y103" s="45">
        <f>IF(RES_hhdet_in_tes!Y103=0,"",RES_hhdet_in_tes!Y103/RES_hhdet_in_fec!Y103)</f>
        <v>0.88817428274035815</v>
      </c>
      <c r="DA103" s="60" t="s">
        <v>3684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9"/>
      <c r="C105" s="119" t="str">
        <f>IF(RES_hhdet_in_tes!C105=0,"",RES_hhdet_in_tes!C105/RES_hhdet_in_fec!C105)</f>
        <v/>
      </c>
      <c r="D105" s="119" t="str">
        <f>IF(RES_hhdet_in_tes!D105=0,"",RES_hhdet_in_tes!D105/RES_hhdet_in_fec!D105)</f>
        <v/>
      </c>
      <c r="E105" s="119" t="str">
        <f>IF(RES_hhdet_in_tes!E105=0,"",RES_hhdet_in_tes!E105/RES_hhdet_in_fec!E105)</f>
        <v/>
      </c>
      <c r="F105" s="119" t="str">
        <f>IF(RES_hhdet_in_tes!F105=0,"",RES_hhdet_in_tes!F105/RES_hhdet_in_fec!F105)</f>
        <v/>
      </c>
      <c r="G105" s="119" t="str">
        <f>IF(RES_hhdet_in_tes!G105=0,"",RES_hhdet_in_tes!G105/RES_hhdet_in_fec!G105)</f>
        <v/>
      </c>
      <c r="H105" s="119" t="str">
        <f>IF(RES_hhdet_in_tes!H105=0,"",RES_hhdet_in_tes!H105/RES_hhdet_in_fec!H105)</f>
        <v/>
      </c>
      <c r="I105" s="119" t="str">
        <f>IF(RES_hhdet_in_tes!I105=0,"",RES_hhdet_in_tes!I105/RES_hhdet_in_fec!I105)</f>
        <v/>
      </c>
      <c r="J105" s="119" t="str">
        <f>IF(RES_hhdet_in_tes!J105=0,"",RES_hhdet_in_tes!J105/RES_hhdet_in_fec!J105)</f>
        <v/>
      </c>
      <c r="K105" s="119" t="str">
        <f>IF(RES_hhdet_in_tes!K105=0,"",RES_hhdet_in_tes!K105/RES_hhdet_in_fec!K105)</f>
        <v/>
      </c>
      <c r="L105" s="119" t="str">
        <f>IF(RES_hhdet_in_tes!L105=0,"",RES_hhdet_in_tes!L105/RES_hhdet_in_fec!L105)</f>
        <v/>
      </c>
      <c r="M105" s="119" t="str">
        <f>IF(RES_hhdet_in_tes!M105=0,"",RES_hhdet_in_tes!M105/RES_hhdet_in_fec!M105)</f>
        <v/>
      </c>
      <c r="N105" s="119" t="str">
        <f>IF(RES_hhdet_in_tes!N105=0,"",RES_hhdet_in_tes!N105/RES_hhdet_in_fec!N105)</f>
        <v/>
      </c>
      <c r="O105" s="119" t="str">
        <f>IF(RES_hhdet_in_tes!O105=0,"",RES_hhdet_in_tes!O105/RES_hhdet_in_fec!O105)</f>
        <v/>
      </c>
      <c r="P105" s="119" t="str">
        <f>IF(RES_hhdet_in_tes!P105=0,"",RES_hhdet_in_tes!P105/RES_hhdet_in_fec!P105)</f>
        <v/>
      </c>
      <c r="Q105" s="119" t="str">
        <f>IF(RES_hhdet_in_tes!Q105=0,"",RES_hhdet_in_tes!Q105/RES_hhdet_in_fec!Q105)</f>
        <v/>
      </c>
      <c r="R105" s="119" t="str">
        <f>IF(RES_hhdet_in_tes!R105=0,"",RES_hhdet_in_tes!R105/RES_hhdet_in_fec!R105)</f>
        <v/>
      </c>
      <c r="S105" s="119" t="str">
        <f>IF(RES_hhdet_in_tes!S105=0,"",RES_hhdet_in_tes!S105/RES_hhdet_in_fec!S105)</f>
        <v/>
      </c>
      <c r="T105" s="119" t="str">
        <f>IF(RES_hhdet_in_tes!T105=0,"",RES_hhdet_in_tes!T105/RES_hhdet_in_fec!T105)</f>
        <v/>
      </c>
      <c r="U105" s="119" t="str">
        <f>IF(RES_hhdet_in_tes!U105=0,"",RES_hhdet_in_tes!U105/RES_hhdet_in_fec!U105)</f>
        <v/>
      </c>
      <c r="V105" s="119" t="str">
        <f>IF(RES_hhdet_in_tes!V105=0,"",RES_hhdet_in_tes!V105/RES_hhdet_in_fec!V105)</f>
        <v/>
      </c>
      <c r="W105" s="119" t="str">
        <f>IF(RES_hhdet_in_tes!W105=0,"",RES_hhdet_in_tes!W105/RES_hhdet_in_fec!W105)</f>
        <v/>
      </c>
      <c r="X105" s="119" t="str">
        <f>IF(RES_hhdet_in_tes!X105=0,"",RES_hhdet_in_tes!X105/RES_hhdet_in_fec!X105)</f>
        <v/>
      </c>
      <c r="Y105" s="119" t="str">
        <f>IF(RES_hhdet_in_tes!Y105=0,"",RES_hhdet_in_tes!Y105/RES_hhdet_in_fec!Y105)</f>
        <v/>
      </c>
      <c r="DA105" s="129" t="s">
        <v>3685</v>
      </c>
    </row>
    <row r="106" spans="1:105" ht="12.95" customHeight="1" x14ac:dyDescent="0.25">
      <c r="A106" s="121" t="s">
        <v>57</v>
      </c>
      <c r="B106" s="124"/>
      <c r="C106" s="124" t="str">
        <f>IF(RES_hhdet_in_tes!C106=0,"",RES_hhdet_in_tes!C106/RES_hhdet_in_fec!C106)</f>
        <v/>
      </c>
      <c r="D106" s="124" t="str">
        <f>IF(RES_hhdet_in_tes!D106=0,"",RES_hhdet_in_tes!D106/RES_hhdet_in_fec!D106)</f>
        <v/>
      </c>
      <c r="E106" s="124" t="str">
        <f>IF(RES_hhdet_in_tes!E106=0,"",RES_hhdet_in_tes!E106/RES_hhdet_in_fec!E106)</f>
        <v/>
      </c>
      <c r="F106" s="124" t="str">
        <f>IF(RES_hhdet_in_tes!F106=0,"",RES_hhdet_in_tes!F106/RES_hhdet_in_fec!F106)</f>
        <v/>
      </c>
      <c r="G106" s="124" t="str">
        <f>IF(RES_hhdet_in_tes!G106=0,"",RES_hhdet_in_tes!G106/RES_hhdet_in_fec!G106)</f>
        <v/>
      </c>
      <c r="H106" s="124" t="str">
        <f>IF(RES_hhdet_in_tes!H106=0,"",RES_hhdet_in_tes!H106/RES_hhdet_in_fec!H106)</f>
        <v/>
      </c>
      <c r="I106" s="124" t="str">
        <f>IF(RES_hhdet_in_tes!I106=0,"",RES_hhdet_in_tes!I106/RES_hhdet_in_fec!I106)</f>
        <v/>
      </c>
      <c r="J106" s="124" t="str">
        <f>IF(RES_hhdet_in_tes!J106=0,"",RES_hhdet_in_tes!J106/RES_hhdet_in_fec!J106)</f>
        <v/>
      </c>
      <c r="K106" s="124" t="str">
        <f>IF(RES_hhdet_in_tes!K106=0,"",RES_hhdet_in_tes!K106/RES_hhdet_in_fec!K106)</f>
        <v/>
      </c>
      <c r="L106" s="124" t="str">
        <f>IF(RES_hhdet_in_tes!L106=0,"",RES_hhdet_in_tes!L106/RES_hhdet_in_fec!L106)</f>
        <v/>
      </c>
      <c r="M106" s="124" t="str">
        <f>IF(RES_hhdet_in_tes!M106=0,"",RES_hhdet_in_tes!M106/RES_hhdet_in_fec!M106)</f>
        <v/>
      </c>
      <c r="N106" s="124" t="str">
        <f>IF(RES_hhdet_in_tes!N106=0,"",RES_hhdet_in_tes!N106/RES_hhdet_in_fec!N106)</f>
        <v/>
      </c>
      <c r="O106" s="124" t="str">
        <f>IF(RES_hhdet_in_tes!O106=0,"",RES_hhdet_in_tes!O106/RES_hhdet_in_fec!O106)</f>
        <v/>
      </c>
      <c r="P106" s="124" t="str">
        <f>IF(RES_hhdet_in_tes!P106=0,"",RES_hhdet_in_tes!P106/RES_hhdet_in_fec!P106)</f>
        <v/>
      </c>
      <c r="Q106" s="124" t="str">
        <f>IF(RES_hhdet_in_tes!Q106=0,"",RES_hhdet_in_tes!Q106/RES_hhdet_in_fec!Q106)</f>
        <v/>
      </c>
      <c r="R106" s="124" t="str">
        <f>IF(RES_hhdet_in_tes!R106=0,"",RES_hhdet_in_tes!R106/RES_hhdet_in_fec!R106)</f>
        <v/>
      </c>
      <c r="S106" s="124" t="str">
        <f>IF(RES_hhdet_in_tes!S106=0,"",RES_hhdet_in_tes!S106/RES_hhdet_in_fec!S106)</f>
        <v/>
      </c>
      <c r="T106" s="124" t="str">
        <f>IF(RES_hhdet_in_tes!T106=0,"",RES_hhdet_in_tes!T106/RES_hhdet_in_fec!T106)</f>
        <v/>
      </c>
      <c r="U106" s="124" t="str">
        <f>IF(RES_hhdet_in_tes!U106=0,"",RES_hhdet_in_tes!U106/RES_hhdet_in_fec!U106)</f>
        <v/>
      </c>
      <c r="V106" s="124" t="str">
        <f>IF(RES_hhdet_in_tes!V106=0,"",RES_hhdet_in_tes!V106/RES_hhdet_in_fec!V106)</f>
        <v/>
      </c>
      <c r="W106" s="124" t="str">
        <f>IF(RES_hhdet_in_tes!W106=0,"",RES_hhdet_in_tes!W106/RES_hhdet_in_fec!W106)</f>
        <v/>
      </c>
      <c r="X106" s="124" t="str">
        <f>IF(RES_hhdet_in_tes!X106=0,"",RES_hhdet_in_tes!X106/RES_hhdet_in_fec!X106)</f>
        <v/>
      </c>
      <c r="Y106" s="124" t="str">
        <f>IF(RES_hhdet_in_tes!Y106=0,"",RES_hhdet_in_tes!Y106/RES_hhdet_in_fec!Y106)</f>
        <v/>
      </c>
      <c r="DA106" s="130" t="s">
        <v>3686</v>
      </c>
    </row>
    <row r="107" spans="1:105" ht="12" customHeight="1" x14ac:dyDescent="0.25">
      <c r="A107" s="97" t="s">
        <v>197</v>
      </c>
      <c r="B107" s="111"/>
      <c r="C107" s="111" t="str">
        <f>IF(RES_hhdet_in_tes!C107=0,"",RES_hhdet_in_tes!C107/RES_hhdet_in_fec!C107)</f>
        <v/>
      </c>
      <c r="D107" s="111" t="str">
        <f>IF(RES_hhdet_in_tes!D107=0,"",RES_hhdet_in_tes!D107/RES_hhdet_in_fec!D107)</f>
        <v/>
      </c>
      <c r="E107" s="111" t="str">
        <f>IF(RES_hhdet_in_tes!E107=0,"",RES_hhdet_in_tes!E107/RES_hhdet_in_fec!E107)</f>
        <v/>
      </c>
      <c r="F107" s="111" t="str">
        <f>IF(RES_hhdet_in_tes!F107=0,"",RES_hhdet_in_tes!F107/RES_hhdet_in_fec!F107)</f>
        <v/>
      </c>
      <c r="G107" s="111" t="str">
        <f>IF(RES_hhdet_in_tes!G107=0,"",RES_hhdet_in_tes!G107/RES_hhdet_in_fec!G107)</f>
        <v/>
      </c>
      <c r="H107" s="111" t="str">
        <f>IF(RES_hhdet_in_tes!H107=0,"",RES_hhdet_in_tes!H107/RES_hhdet_in_fec!H107)</f>
        <v/>
      </c>
      <c r="I107" s="111" t="str">
        <f>IF(RES_hhdet_in_tes!I107=0,"",RES_hhdet_in_tes!I107/RES_hhdet_in_fec!I107)</f>
        <v/>
      </c>
      <c r="J107" s="111" t="str">
        <f>IF(RES_hhdet_in_tes!J107=0,"",RES_hhdet_in_tes!J107/RES_hhdet_in_fec!J107)</f>
        <v/>
      </c>
      <c r="K107" s="111" t="str">
        <f>IF(RES_hhdet_in_tes!K107=0,"",RES_hhdet_in_tes!K107/RES_hhdet_in_fec!K107)</f>
        <v/>
      </c>
      <c r="L107" s="111" t="str">
        <f>IF(RES_hhdet_in_tes!L107=0,"",RES_hhdet_in_tes!L107/RES_hhdet_in_fec!L107)</f>
        <v/>
      </c>
      <c r="M107" s="111" t="str">
        <f>IF(RES_hhdet_in_tes!M107=0,"",RES_hhdet_in_tes!M107/RES_hhdet_in_fec!M107)</f>
        <v/>
      </c>
      <c r="N107" s="111" t="str">
        <f>IF(RES_hhdet_in_tes!N107=0,"",RES_hhdet_in_tes!N107/RES_hhdet_in_fec!N107)</f>
        <v/>
      </c>
      <c r="O107" s="111" t="str">
        <f>IF(RES_hhdet_in_tes!O107=0,"",RES_hhdet_in_tes!O107/RES_hhdet_in_fec!O107)</f>
        <v/>
      </c>
      <c r="P107" s="111" t="str">
        <f>IF(RES_hhdet_in_tes!P107=0,"",RES_hhdet_in_tes!P107/RES_hhdet_in_fec!P107)</f>
        <v/>
      </c>
      <c r="Q107" s="111" t="str">
        <f>IF(RES_hhdet_in_tes!Q107=0,"",RES_hhdet_in_tes!Q107/RES_hhdet_in_fec!Q107)</f>
        <v/>
      </c>
      <c r="R107" s="111" t="str">
        <f>IF(RES_hhdet_in_tes!R107=0,"",RES_hhdet_in_tes!R107/RES_hhdet_in_fec!R107)</f>
        <v/>
      </c>
      <c r="S107" s="111" t="str">
        <f>IF(RES_hhdet_in_tes!S107=0,"",RES_hhdet_in_tes!S107/RES_hhdet_in_fec!S107)</f>
        <v/>
      </c>
      <c r="T107" s="111" t="str">
        <f>IF(RES_hhdet_in_tes!T107=0,"",RES_hhdet_in_tes!T107/RES_hhdet_in_fec!T107)</f>
        <v/>
      </c>
      <c r="U107" s="111" t="str">
        <f>IF(RES_hhdet_in_tes!U107=0,"",RES_hhdet_in_tes!U107/RES_hhdet_in_fec!U107)</f>
        <v/>
      </c>
      <c r="V107" s="111" t="str">
        <f>IF(RES_hhdet_in_tes!V107=0,"",RES_hhdet_in_tes!V107/RES_hhdet_in_fec!V107)</f>
        <v/>
      </c>
      <c r="W107" s="111" t="str">
        <f>IF(RES_hhdet_in_tes!W107=0,"",RES_hhdet_in_tes!W107/RES_hhdet_in_fec!W107)</f>
        <v/>
      </c>
      <c r="X107" s="111" t="str">
        <f>IF(RES_hhdet_in_tes!X107=0,"",RES_hhdet_in_tes!X107/RES_hhdet_in_fec!X107)</f>
        <v/>
      </c>
      <c r="Y107" s="111" t="str">
        <f>IF(RES_hhdet_in_tes!Y107=0,"",RES_hhdet_in_tes!Y107/RES_hhdet_in_fec!Y107)</f>
        <v/>
      </c>
      <c r="DA107" s="63" t="s">
        <v>3687</v>
      </c>
    </row>
    <row r="108" spans="1:105" ht="12" customHeight="1" x14ac:dyDescent="0.25">
      <c r="A108" s="97" t="s">
        <v>53</v>
      </c>
      <c r="B108" s="111"/>
      <c r="C108" s="111" t="str">
        <f>IF(RES_hhdet_in_tes!C108=0,"",RES_hhdet_in_tes!C108/RES_hhdet_in_fec!C108)</f>
        <v/>
      </c>
      <c r="D108" s="111" t="str">
        <f>IF(RES_hhdet_in_tes!D108=0,"",RES_hhdet_in_tes!D108/RES_hhdet_in_fec!D108)</f>
        <v/>
      </c>
      <c r="E108" s="111" t="str">
        <f>IF(RES_hhdet_in_tes!E108=0,"",RES_hhdet_in_tes!E108/RES_hhdet_in_fec!E108)</f>
        <v/>
      </c>
      <c r="F108" s="111" t="str">
        <f>IF(RES_hhdet_in_tes!F108=0,"",RES_hhdet_in_tes!F108/RES_hhdet_in_fec!F108)</f>
        <v/>
      </c>
      <c r="G108" s="111" t="str">
        <f>IF(RES_hhdet_in_tes!G108=0,"",RES_hhdet_in_tes!G108/RES_hhdet_in_fec!G108)</f>
        <v/>
      </c>
      <c r="H108" s="111" t="str">
        <f>IF(RES_hhdet_in_tes!H108=0,"",RES_hhdet_in_tes!H108/RES_hhdet_in_fec!H108)</f>
        <v/>
      </c>
      <c r="I108" s="111" t="str">
        <f>IF(RES_hhdet_in_tes!I108=0,"",RES_hhdet_in_tes!I108/RES_hhdet_in_fec!I108)</f>
        <v/>
      </c>
      <c r="J108" s="111" t="str">
        <f>IF(RES_hhdet_in_tes!J108=0,"",RES_hhdet_in_tes!J108/RES_hhdet_in_fec!J108)</f>
        <v/>
      </c>
      <c r="K108" s="111" t="str">
        <f>IF(RES_hhdet_in_tes!K108=0,"",RES_hhdet_in_tes!K108/RES_hhdet_in_fec!K108)</f>
        <v/>
      </c>
      <c r="L108" s="111" t="str">
        <f>IF(RES_hhdet_in_tes!L108=0,"",RES_hhdet_in_tes!L108/RES_hhdet_in_fec!L108)</f>
        <v/>
      </c>
      <c r="M108" s="111" t="str">
        <f>IF(RES_hhdet_in_tes!M108=0,"",RES_hhdet_in_tes!M108/RES_hhdet_in_fec!M108)</f>
        <v/>
      </c>
      <c r="N108" s="111" t="str">
        <f>IF(RES_hhdet_in_tes!N108=0,"",RES_hhdet_in_tes!N108/RES_hhdet_in_fec!N108)</f>
        <v/>
      </c>
      <c r="O108" s="111" t="str">
        <f>IF(RES_hhdet_in_tes!O108=0,"",RES_hhdet_in_tes!O108/RES_hhdet_in_fec!O108)</f>
        <v/>
      </c>
      <c r="P108" s="111" t="str">
        <f>IF(RES_hhdet_in_tes!P108=0,"",RES_hhdet_in_tes!P108/RES_hhdet_in_fec!P108)</f>
        <v/>
      </c>
      <c r="Q108" s="111" t="str">
        <f>IF(RES_hhdet_in_tes!Q108=0,"",RES_hhdet_in_tes!Q108/RES_hhdet_in_fec!Q108)</f>
        <v/>
      </c>
      <c r="R108" s="111" t="str">
        <f>IF(RES_hhdet_in_tes!R108=0,"",RES_hhdet_in_tes!R108/RES_hhdet_in_fec!R108)</f>
        <v/>
      </c>
      <c r="S108" s="111" t="str">
        <f>IF(RES_hhdet_in_tes!S108=0,"",RES_hhdet_in_tes!S108/RES_hhdet_in_fec!S108)</f>
        <v/>
      </c>
      <c r="T108" s="111" t="str">
        <f>IF(RES_hhdet_in_tes!T108=0,"",RES_hhdet_in_tes!T108/RES_hhdet_in_fec!T108)</f>
        <v/>
      </c>
      <c r="U108" s="111" t="str">
        <f>IF(RES_hhdet_in_tes!U108=0,"",RES_hhdet_in_tes!U108/RES_hhdet_in_fec!U108)</f>
        <v/>
      </c>
      <c r="V108" s="111" t="str">
        <f>IF(RES_hhdet_in_tes!V108=0,"",RES_hhdet_in_tes!V108/RES_hhdet_in_fec!V108)</f>
        <v/>
      </c>
      <c r="W108" s="111" t="str">
        <f>IF(RES_hhdet_in_tes!W108=0,"",RES_hhdet_in_tes!W108/RES_hhdet_in_fec!W108)</f>
        <v/>
      </c>
      <c r="X108" s="111" t="str">
        <f>IF(RES_hhdet_in_tes!X108=0,"",RES_hhdet_in_tes!X108/RES_hhdet_in_fec!X108)</f>
        <v/>
      </c>
      <c r="Y108" s="111" t="str">
        <f>IF(RES_hhdet_in_tes!Y108=0,"",RES_hhdet_in_tes!Y108/RES_hhdet_in_fec!Y108)</f>
        <v/>
      </c>
      <c r="DA108" s="63" t="s">
        <v>3688</v>
      </c>
    </row>
    <row r="109" spans="1:105" ht="12.95" customHeight="1" x14ac:dyDescent="0.25">
      <c r="A109" s="121" t="s">
        <v>92</v>
      </c>
      <c r="B109" s="124"/>
      <c r="C109" s="124" t="str">
        <f>IF(RES_hhdet_in_tes!C109=0,"",RES_hhdet_in_tes!C109/RES_hhdet_in_fec!C109)</f>
        <v/>
      </c>
      <c r="D109" s="124" t="str">
        <f>IF(RES_hhdet_in_tes!D109=0,"",RES_hhdet_in_tes!D109/RES_hhdet_in_fec!D109)</f>
        <v/>
      </c>
      <c r="E109" s="124" t="str">
        <f>IF(RES_hhdet_in_tes!E109=0,"",RES_hhdet_in_tes!E109/RES_hhdet_in_fec!E109)</f>
        <v/>
      </c>
      <c r="F109" s="124" t="str">
        <f>IF(RES_hhdet_in_tes!F109=0,"",RES_hhdet_in_tes!F109/RES_hhdet_in_fec!F109)</f>
        <v/>
      </c>
      <c r="G109" s="124" t="str">
        <f>IF(RES_hhdet_in_tes!G109=0,"",RES_hhdet_in_tes!G109/RES_hhdet_in_fec!G109)</f>
        <v/>
      </c>
      <c r="H109" s="124" t="str">
        <f>IF(RES_hhdet_in_tes!H109=0,"",RES_hhdet_in_tes!H109/RES_hhdet_in_fec!H109)</f>
        <v/>
      </c>
      <c r="I109" s="124" t="str">
        <f>IF(RES_hhdet_in_tes!I109=0,"",RES_hhdet_in_tes!I109/RES_hhdet_in_fec!I109)</f>
        <v/>
      </c>
      <c r="J109" s="124" t="str">
        <f>IF(RES_hhdet_in_tes!J109=0,"",RES_hhdet_in_tes!J109/RES_hhdet_in_fec!J109)</f>
        <v/>
      </c>
      <c r="K109" s="124" t="str">
        <f>IF(RES_hhdet_in_tes!K109=0,"",RES_hhdet_in_tes!K109/RES_hhdet_in_fec!K109)</f>
        <v/>
      </c>
      <c r="L109" s="124" t="str">
        <f>IF(RES_hhdet_in_tes!L109=0,"",RES_hhdet_in_tes!L109/RES_hhdet_in_fec!L109)</f>
        <v/>
      </c>
      <c r="M109" s="124" t="str">
        <f>IF(RES_hhdet_in_tes!M109=0,"",RES_hhdet_in_tes!M109/RES_hhdet_in_fec!M109)</f>
        <v/>
      </c>
      <c r="N109" s="124" t="str">
        <f>IF(RES_hhdet_in_tes!N109=0,"",RES_hhdet_in_tes!N109/RES_hhdet_in_fec!N109)</f>
        <v/>
      </c>
      <c r="O109" s="124" t="str">
        <f>IF(RES_hhdet_in_tes!O109=0,"",RES_hhdet_in_tes!O109/RES_hhdet_in_fec!O109)</f>
        <v/>
      </c>
      <c r="P109" s="124" t="str">
        <f>IF(RES_hhdet_in_tes!P109=0,"",RES_hhdet_in_tes!P109/RES_hhdet_in_fec!P109)</f>
        <v/>
      </c>
      <c r="Q109" s="124" t="str">
        <f>IF(RES_hhdet_in_tes!Q109=0,"",RES_hhdet_in_tes!Q109/RES_hhdet_in_fec!Q109)</f>
        <v/>
      </c>
      <c r="R109" s="124" t="str">
        <f>IF(RES_hhdet_in_tes!R109=0,"",RES_hhdet_in_tes!R109/RES_hhdet_in_fec!R109)</f>
        <v/>
      </c>
      <c r="S109" s="124" t="str">
        <f>IF(RES_hhdet_in_tes!S109=0,"",RES_hhdet_in_tes!S109/RES_hhdet_in_fec!S109)</f>
        <v/>
      </c>
      <c r="T109" s="124" t="str">
        <f>IF(RES_hhdet_in_tes!T109=0,"",RES_hhdet_in_tes!T109/RES_hhdet_in_fec!T109)</f>
        <v/>
      </c>
      <c r="U109" s="124" t="str">
        <f>IF(RES_hhdet_in_tes!U109=0,"",RES_hhdet_in_tes!U109/RES_hhdet_in_fec!U109)</f>
        <v/>
      </c>
      <c r="V109" s="124" t="str">
        <f>IF(RES_hhdet_in_tes!V109=0,"",RES_hhdet_in_tes!V109/RES_hhdet_in_fec!V109)</f>
        <v/>
      </c>
      <c r="W109" s="124" t="str">
        <f>IF(RES_hhdet_in_tes!W109=0,"",RES_hhdet_in_tes!W109/RES_hhdet_in_fec!W109)</f>
        <v/>
      </c>
      <c r="X109" s="124" t="str">
        <f>IF(RES_hhdet_in_tes!X109=0,"",RES_hhdet_in_tes!X109/RES_hhdet_in_fec!X109)</f>
        <v/>
      </c>
      <c r="Y109" s="124" t="str">
        <f>IF(RES_hhdet_in_tes!Y109=0,"",RES_hhdet_in_tes!Y109/RES_hhdet_in_fec!Y109)</f>
        <v/>
      </c>
      <c r="DA109" s="130" t="s">
        <v>3689</v>
      </c>
    </row>
    <row r="110" spans="1:105" ht="12" customHeight="1" x14ac:dyDescent="0.25">
      <c r="A110" s="97" t="s">
        <v>53</v>
      </c>
      <c r="B110" s="111"/>
      <c r="C110" s="111" t="str">
        <f>IF(RES_hhdet_in_tes!C110=0,"",RES_hhdet_in_tes!C110/RES_hhdet_in_fec!C110)</f>
        <v/>
      </c>
      <c r="D110" s="111" t="str">
        <f>IF(RES_hhdet_in_tes!D110=0,"",RES_hhdet_in_tes!D110/RES_hhdet_in_fec!D110)</f>
        <v/>
      </c>
      <c r="E110" s="111" t="str">
        <f>IF(RES_hhdet_in_tes!E110=0,"",RES_hhdet_in_tes!E110/RES_hhdet_in_fec!E110)</f>
        <v/>
      </c>
      <c r="F110" s="111" t="str">
        <f>IF(RES_hhdet_in_tes!F110=0,"",RES_hhdet_in_tes!F110/RES_hhdet_in_fec!F110)</f>
        <v/>
      </c>
      <c r="G110" s="111" t="str">
        <f>IF(RES_hhdet_in_tes!G110=0,"",RES_hhdet_in_tes!G110/RES_hhdet_in_fec!G110)</f>
        <v/>
      </c>
      <c r="H110" s="111" t="str">
        <f>IF(RES_hhdet_in_tes!H110=0,"",RES_hhdet_in_tes!H110/RES_hhdet_in_fec!H110)</f>
        <v/>
      </c>
      <c r="I110" s="111" t="str">
        <f>IF(RES_hhdet_in_tes!I110=0,"",RES_hhdet_in_tes!I110/RES_hhdet_in_fec!I110)</f>
        <v/>
      </c>
      <c r="J110" s="111" t="str">
        <f>IF(RES_hhdet_in_tes!J110=0,"",RES_hhdet_in_tes!J110/RES_hhdet_in_fec!J110)</f>
        <v/>
      </c>
      <c r="K110" s="111" t="str">
        <f>IF(RES_hhdet_in_tes!K110=0,"",RES_hhdet_in_tes!K110/RES_hhdet_in_fec!K110)</f>
        <v/>
      </c>
      <c r="L110" s="111" t="str">
        <f>IF(RES_hhdet_in_tes!L110=0,"",RES_hhdet_in_tes!L110/RES_hhdet_in_fec!L110)</f>
        <v/>
      </c>
      <c r="M110" s="111" t="str">
        <f>IF(RES_hhdet_in_tes!M110=0,"",RES_hhdet_in_tes!M110/RES_hhdet_in_fec!M110)</f>
        <v/>
      </c>
      <c r="N110" s="111" t="str">
        <f>IF(RES_hhdet_in_tes!N110=0,"",RES_hhdet_in_tes!N110/RES_hhdet_in_fec!N110)</f>
        <v/>
      </c>
      <c r="O110" s="111" t="str">
        <f>IF(RES_hhdet_in_tes!O110=0,"",RES_hhdet_in_tes!O110/RES_hhdet_in_fec!O110)</f>
        <v/>
      </c>
      <c r="P110" s="111" t="str">
        <f>IF(RES_hhdet_in_tes!P110=0,"",RES_hhdet_in_tes!P110/RES_hhdet_in_fec!P110)</f>
        <v/>
      </c>
      <c r="Q110" s="111" t="str">
        <f>IF(RES_hhdet_in_tes!Q110=0,"",RES_hhdet_in_tes!Q110/RES_hhdet_in_fec!Q110)</f>
        <v/>
      </c>
      <c r="R110" s="111" t="str">
        <f>IF(RES_hhdet_in_tes!R110=0,"",RES_hhdet_in_tes!R110/RES_hhdet_in_fec!R110)</f>
        <v/>
      </c>
      <c r="S110" s="111" t="str">
        <f>IF(RES_hhdet_in_tes!S110=0,"",RES_hhdet_in_tes!S110/RES_hhdet_in_fec!S110)</f>
        <v/>
      </c>
      <c r="T110" s="111" t="str">
        <f>IF(RES_hhdet_in_tes!T110=0,"",RES_hhdet_in_tes!T110/RES_hhdet_in_fec!T110)</f>
        <v/>
      </c>
      <c r="U110" s="111" t="str">
        <f>IF(RES_hhdet_in_tes!U110=0,"",RES_hhdet_in_tes!U110/RES_hhdet_in_fec!U110)</f>
        <v/>
      </c>
      <c r="V110" s="111" t="str">
        <f>IF(RES_hhdet_in_tes!V110=0,"",RES_hhdet_in_tes!V110/RES_hhdet_in_fec!V110)</f>
        <v/>
      </c>
      <c r="W110" s="111" t="str">
        <f>IF(RES_hhdet_in_tes!W110=0,"",RES_hhdet_in_tes!W110/RES_hhdet_in_fec!W110)</f>
        <v/>
      </c>
      <c r="X110" s="111" t="str">
        <f>IF(RES_hhdet_in_tes!X110=0,"",RES_hhdet_in_tes!X110/RES_hhdet_in_fec!X110)</f>
        <v/>
      </c>
      <c r="Y110" s="111" t="str">
        <f>IF(RES_hhdet_in_tes!Y110=0,"",RES_hhdet_in_tes!Y110/RES_hhdet_in_fec!Y110)</f>
        <v/>
      </c>
      <c r="DA110" s="63" t="s">
        <v>3690</v>
      </c>
    </row>
    <row r="111" spans="1:105" ht="12" customHeight="1" x14ac:dyDescent="0.25">
      <c r="A111" s="121" t="s">
        <v>55</v>
      </c>
      <c r="B111" s="124"/>
      <c r="C111" s="124" t="str">
        <f>IF(RES_hhdet_in_tes!C111=0,"",RES_hhdet_in_tes!C111/RES_hhdet_in_fec!C111)</f>
        <v/>
      </c>
      <c r="D111" s="124" t="str">
        <f>IF(RES_hhdet_in_tes!D111=0,"",RES_hhdet_in_tes!D111/RES_hhdet_in_fec!D111)</f>
        <v/>
      </c>
      <c r="E111" s="124" t="str">
        <f>IF(RES_hhdet_in_tes!E111=0,"",RES_hhdet_in_tes!E111/RES_hhdet_in_fec!E111)</f>
        <v/>
      </c>
      <c r="F111" s="124" t="str">
        <f>IF(RES_hhdet_in_tes!F111=0,"",RES_hhdet_in_tes!F111/RES_hhdet_in_fec!F111)</f>
        <v/>
      </c>
      <c r="G111" s="124" t="str">
        <f>IF(RES_hhdet_in_tes!G111=0,"",RES_hhdet_in_tes!G111/RES_hhdet_in_fec!G111)</f>
        <v/>
      </c>
      <c r="H111" s="124" t="str">
        <f>IF(RES_hhdet_in_tes!H111=0,"",RES_hhdet_in_tes!H111/RES_hhdet_in_fec!H111)</f>
        <v/>
      </c>
      <c r="I111" s="124" t="str">
        <f>IF(RES_hhdet_in_tes!I111=0,"",RES_hhdet_in_tes!I111/RES_hhdet_in_fec!I111)</f>
        <v/>
      </c>
      <c r="J111" s="124" t="str">
        <f>IF(RES_hhdet_in_tes!J111=0,"",RES_hhdet_in_tes!J111/RES_hhdet_in_fec!J111)</f>
        <v/>
      </c>
      <c r="K111" s="124" t="str">
        <f>IF(RES_hhdet_in_tes!K111=0,"",RES_hhdet_in_tes!K111/RES_hhdet_in_fec!K111)</f>
        <v/>
      </c>
      <c r="L111" s="124" t="str">
        <f>IF(RES_hhdet_in_tes!L111=0,"",RES_hhdet_in_tes!L111/RES_hhdet_in_fec!L111)</f>
        <v/>
      </c>
      <c r="M111" s="124" t="str">
        <f>IF(RES_hhdet_in_tes!M111=0,"",RES_hhdet_in_tes!M111/RES_hhdet_in_fec!M111)</f>
        <v/>
      </c>
      <c r="N111" s="124" t="str">
        <f>IF(RES_hhdet_in_tes!N111=0,"",RES_hhdet_in_tes!N111/RES_hhdet_in_fec!N111)</f>
        <v/>
      </c>
      <c r="O111" s="124" t="str">
        <f>IF(RES_hhdet_in_tes!O111=0,"",RES_hhdet_in_tes!O111/RES_hhdet_in_fec!O111)</f>
        <v/>
      </c>
      <c r="P111" s="124" t="str">
        <f>IF(RES_hhdet_in_tes!P111=0,"",RES_hhdet_in_tes!P111/RES_hhdet_in_fec!P111)</f>
        <v/>
      </c>
      <c r="Q111" s="124" t="str">
        <f>IF(RES_hhdet_in_tes!Q111=0,"",RES_hhdet_in_tes!Q111/RES_hhdet_in_fec!Q111)</f>
        <v/>
      </c>
      <c r="R111" s="124" t="str">
        <f>IF(RES_hhdet_in_tes!R111=0,"",RES_hhdet_in_tes!R111/RES_hhdet_in_fec!R111)</f>
        <v/>
      </c>
      <c r="S111" s="124" t="str">
        <f>IF(RES_hhdet_in_tes!S111=0,"",RES_hhdet_in_tes!S111/RES_hhdet_in_fec!S111)</f>
        <v/>
      </c>
      <c r="T111" s="124" t="str">
        <f>IF(RES_hhdet_in_tes!T111=0,"",RES_hhdet_in_tes!T111/RES_hhdet_in_fec!T111)</f>
        <v/>
      </c>
      <c r="U111" s="124" t="str">
        <f>IF(RES_hhdet_in_tes!U111=0,"",RES_hhdet_in_tes!U111/RES_hhdet_in_fec!U111)</f>
        <v/>
      </c>
      <c r="V111" s="124" t="str">
        <f>IF(RES_hhdet_in_tes!V111=0,"",RES_hhdet_in_tes!V111/RES_hhdet_in_fec!V111)</f>
        <v/>
      </c>
      <c r="W111" s="124" t="str">
        <f>IF(RES_hhdet_in_tes!W111=0,"",RES_hhdet_in_tes!W111/RES_hhdet_in_fec!W111)</f>
        <v/>
      </c>
      <c r="X111" s="124" t="str">
        <f>IF(RES_hhdet_in_tes!X111=0,"",RES_hhdet_in_tes!X111/RES_hhdet_in_fec!X111)</f>
        <v/>
      </c>
      <c r="Y111" s="124" t="str">
        <f>IF(RES_hhdet_in_tes!Y111=0,"",RES_hhdet_in_tes!Y111/RES_hhdet_in_fec!Y111)</f>
        <v/>
      </c>
      <c r="DA111" s="130" t="s">
        <v>3691</v>
      </c>
    </row>
    <row r="112" spans="1:105" ht="12" customHeight="1" x14ac:dyDescent="0.25">
      <c r="A112" s="97" t="s">
        <v>130</v>
      </c>
      <c r="B112" s="111"/>
      <c r="C112" s="111" t="str">
        <f>IF(RES_hhdet_in_tes!C112=0,"",RES_hhdet_in_tes!C112/RES_hhdet_in_fec!C112)</f>
        <v/>
      </c>
      <c r="D112" s="111" t="str">
        <f>IF(RES_hhdet_in_tes!D112=0,"",RES_hhdet_in_tes!D112/RES_hhdet_in_fec!D112)</f>
        <v/>
      </c>
      <c r="E112" s="111" t="str">
        <f>IF(RES_hhdet_in_tes!E112=0,"",RES_hhdet_in_tes!E112/RES_hhdet_in_fec!E112)</f>
        <v/>
      </c>
      <c r="F112" s="111" t="str">
        <f>IF(RES_hhdet_in_tes!F112=0,"",RES_hhdet_in_tes!F112/RES_hhdet_in_fec!F112)</f>
        <v/>
      </c>
      <c r="G112" s="111" t="str">
        <f>IF(RES_hhdet_in_tes!G112=0,"",RES_hhdet_in_tes!G112/RES_hhdet_in_fec!G112)</f>
        <v/>
      </c>
      <c r="H112" s="111" t="str">
        <f>IF(RES_hhdet_in_tes!H112=0,"",RES_hhdet_in_tes!H112/RES_hhdet_in_fec!H112)</f>
        <v/>
      </c>
      <c r="I112" s="111" t="str">
        <f>IF(RES_hhdet_in_tes!I112=0,"",RES_hhdet_in_tes!I112/RES_hhdet_in_fec!I112)</f>
        <v/>
      </c>
      <c r="J112" s="111" t="str">
        <f>IF(RES_hhdet_in_tes!J112=0,"",RES_hhdet_in_tes!J112/RES_hhdet_in_fec!J112)</f>
        <v/>
      </c>
      <c r="K112" s="111" t="str">
        <f>IF(RES_hhdet_in_tes!K112=0,"",RES_hhdet_in_tes!K112/RES_hhdet_in_fec!K112)</f>
        <v/>
      </c>
      <c r="L112" s="111" t="str">
        <f>IF(RES_hhdet_in_tes!L112=0,"",RES_hhdet_in_tes!L112/RES_hhdet_in_fec!L112)</f>
        <v/>
      </c>
      <c r="M112" s="111" t="str">
        <f>IF(RES_hhdet_in_tes!M112=0,"",RES_hhdet_in_tes!M112/RES_hhdet_in_fec!M112)</f>
        <v/>
      </c>
      <c r="N112" s="111" t="str">
        <f>IF(RES_hhdet_in_tes!N112=0,"",RES_hhdet_in_tes!N112/RES_hhdet_in_fec!N112)</f>
        <v/>
      </c>
      <c r="O112" s="111" t="str">
        <f>IF(RES_hhdet_in_tes!O112=0,"",RES_hhdet_in_tes!O112/RES_hhdet_in_fec!O112)</f>
        <v/>
      </c>
      <c r="P112" s="111" t="str">
        <f>IF(RES_hhdet_in_tes!P112=0,"",RES_hhdet_in_tes!P112/RES_hhdet_in_fec!P112)</f>
        <v/>
      </c>
      <c r="Q112" s="111" t="str">
        <f>IF(RES_hhdet_in_tes!Q112=0,"",RES_hhdet_in_tes!Q112/RES_hhdet_in_fec!Q112)</f>
        <v/>
      </c>
      <c r="R112" s="111" t="str">
        <f>IF(RES_hhdet_in_tes!R112=0,"",RES_hhdet_in_tes!R112/RES_hhdet_in_fec!R112)</f>
        <v/>
      </c>
      <c r="S112" s="111" t="str">
        <f>IF(RES_hhdet_in_tes!S112=0,"",RES_hhdet_in_tes!S112/RES_hhdet_in_fec!S112)</f>
        <v/>
      </c>
      <c r="T112" s="111" t="str">
        <f>IF(RES_hhdet_in_tes!T112=0,"",RES_hhdet_in_tes!T112/RES_hhdet_in_fec!T112)</f>
        <v/>
      </c>
      <c r="U112" s="111" t="str">
        <f>IF(RES_hhdet_in_tes!U112=0,"",RES_hhdet_in_tes!U112/RES_hhdet_in_fec!U112)</f>
        <v/>
      </c>
      <c r="V112" s="111" t="str">
        <f>IF(RES_hhdet_in_tes!V112=0,"",RES_hhdet_in_tes!V112/RES_hhdet_in_fec!V112)</f>
        <v/>
      </c>
      <c r="W112" s="111" t="str">
        <f>IF(RES_hhdet_in_tes!W112=0,"",RES_hhdet_in_tes!W112/RES_hhdet_in_fec!W112)</f>
        <v/>
      </c>
      <c r="X112" s="111" t="str">
        <f>IF(RES_hhdet_in_tes!X112=0,"",RES_hhdet_in_tes!X112/RES_hhdet_in_fec!X112)</f>
        <v/>
      </c>
      <c r="Y112" s="111" t="str">
        <f>IF(RES_hhdet_in_tes!Y112=0,"",RES_hhdet_in_tes!Y112/RES_hhdet_in_fec!Y112)</f>
        <v/>
      </c>
      <c r="DA112" s="63" t="s">
        <v>3692</v>
      </c>
    </row>
    <row r="113" spans="1:105" ht="12" customHeight="1" x14ac:dyDescent="0.25">
      <c r="A113" s="97" t="s">
        <v>129</v>
      </c>
      <c r="B113" s="111"/>
      <c r="C113" s="111" t="str">
        <f>IF(RES_hhdet_in_tes!C113=0,"",RES_hhdet_in_tes!C113/RES_hhdet_in_fec!C113)</f>
        <v/>
      </c>
      <c r="D113" s="111" t="str">
        <f>IF(RES_hhdet_in_tes!D113=0,"",RES_hhdet_in_tes!D113/RES_hhdet_in_fec!D113)</f>
        <v/>
      </c>
      <c r="E113" s="111" t="str">
        <f>IF(RES_hhdet_in_tes!E113=0,"",RES_hhdet_in_tes!E113/RES_hhdet_in_fec!E113)</f>
        <v/>
      </c>
      <c r="F113" s="111" t="str">
        <f>IF(RES_hhdet_in_tes!F113=0,"",RES_hhdet_in_tes!F113/RES_hhdet_in_fec!F113)</f>
        <v/>
      </c>
      <c r="G113" s="111" t="str">
        <f>IF(RES_hhdet_in_tes!G113=0,"",RES_hhdet_in_tes!G113/RES_hhdet_in_fec!G113)</f>
        <v/>
      </c>
      <c r="H113" s="111" t="str">
        <f>IF(RES_hhdet_in_tes!H113=0,"",RES_hhdet_in_tes!H113/RES_hhdet_in_fec!H113)</f>
        <v/>
      </c>
      <c r="I113" s="111" t="str">
        <f>IF(RES_hhdet_in_tes!I113=0,"",RES_hhdet_in_tes!I113/RES_hhdet_in_fec!I113)</f>
        <v/>
      </c>
      <c r="J113" s="111" t="str">
        <f>IF(RES_hhdet_in_tes!J113=0,"",RES_hhdet_in_tes!J113/RES_hhdet_in_fec!J113)</f>
        <v/>
      </c>
      <c r="K113" s="111" t="str">
        <f>IF(RES_hhdet_in_tes!K113=0,"",RES_hhdet_in_tes!K113/RES_hhdet_in_fec!K113)</f>
        <v/>
      </c>
      <c r="L113" s="111" t="str">
        <f>IF(RES_hhdet_in_tes!L113=0,"",RES_hhdet_in_tes!L113/RES_hhdet_in_fec!L113)</f>
        <v/>
      </c>
      <c r="M113" s="111" t="str">
        <f>IF(RES_hhdet_in_tes!M113=0,"",RES_hhdet_in_tes!M113/RES_hhdet_in_fec!M113)</f>
        <v/>
      </c>
      <c r="N113" s="111" t="str">
        <f>IF(RES_hhdet_in_tes!N113=0,"",RES_hhdet_in_tes!N113/RES_hhdet_in_fec!N113)</f>
        <v/>
      </c>
      <c r="O113" s="111" t="str">
        <f>IF(RES_hhdet_in_tes!O113=0,"",RES_hhdet_in_tes!O113/RES_hhdet_in_fec!O113)</f>
        <v/>
      </c>
      <c r="P113" s="111" t="str">
        <f>IF(RES_hhdet_in_tes!P113=0,"",RES_hhdet_in_tes!P113/RES_hhdet_in_fec!P113)</f>
        <v/>
      </c>
      <c r="Q113" s="111" t="str">
        <f>IF(RES_hhdet_in_tes!Q113=0,"",RES_hhdet_in_tes!Q113/RES_hhdet_in_fec!Q113)</f>
        <v/>
      </c>
      <c r="R113" s="111" t="str">
        <f>IF(RES_hhdet_in_tes!R113=0,"",RES_hhdet_in_tes!R113/RES_hhdet_in_fec!R113)</f>
        <v/>
      </c>
      <c r="S113" s="111" t="str">
        <f>IF(RES_hhdet_in_tes!S113=0,"",RES_hhdet_in_tes!S113/RES_hhdet_in_fec!S113)</f>
        <v/>
      </c>
      <c r="T113" s="111" t="str">
        <f>IF(RES_hhdet_in_tes!T113=0,"",RES_hhdet_in_tes!T113/RES_hhdet_in_fec!T113)</f>
        <v/>
      </c>
      <c r="U113" s="111" t="str">
        <f>IF(RES_hhdet_in_tes!U113=0,"",RES_hhdet_in_tes!U113/RES_hhdet_in_fec!U113)</f>
        <v/>
      </c>
      <c r="V113" s="111" t="str">
        <f>IF(RES_hhdet_in_tes!V113=0,"",RES_hhdet_in_tes!V113/RES_hhdet_in_fec!V113)</f>
        <v/>
      </c>
      <c r="W113" s="111" t="str">
        <f>IF(RES_hhdet_in_tes!W113=0,"",RES_hhdet_in_tes!W113/RES_hhdet_in_fec!W113)</f>
        <v/>
      </c>
      <c r="X113" s="111" t="str">
        <f>IF(RES_hhdet_in_tes!X113=0,"",RES_hhdet_in_tes!X113/RES_hhdet_in_fec!X113)</f>
        <v/>
      </c>
      <c r="Y113" s="111" t="str">
        <f>IF(RES_hhdet_in_tes!Y113=0,"",RES_hhdet_in_tes!Y113/RES_hhdet_in_fec!Y113)</f>
        <v/>
      </c>
      <c r="DA113" s="63" t="s">
        <v>3693</v>
      </c>
    </row>
    <row r="114" spans="1:105" ht="12" customHeight="1" x14ac:dyDescent="0.25">
      <c r="A114" s="100" t="s">
        <v>197</v>
      </c>
      <c r="B114" s="112"/>
      <c r="C114" s="112" t="str">
        <f>IF(RES_hhdet_in_tes!C114=0,"",RES_hhdet_in_tes!C114/RES_hhdet_in_fec!C114)</f>
        <v/>
      </c>
      <c r="D114" s="112" t="str">
        <f>IF(RES_hhdet_in_tes!D114=0,"",RES_hhdet_in_tes!D114/RES_hhdet_in_fec!D114)</f>
        <v/>
      </c>
      <c r="E114" s="112" t="str">
        <f>IF(RES_hhdet_in_tes!E114=0,"",RES_hhdet_in_tes!E114/RES_hhdet_in_fec!E114)</f>
        <v/>
      </c>
      <c r="F114" s="112" t="str">
        <f>IF(RES_hhdet_in_tes!F114=0,"",RES_hhdet_in_tes!F114/RES_hhdet_in_fec!F114)</f>
        <v/>
      </c>
      <c r="G114" s="112" t="str">
        <f>IF(RES_hhdet_in_tes!G114=0,"",RES_hhdet_in_tes!G114/RES_hhdet_in_fec!G114)</f>
        <v/>
      </c>
      <c r="H114" s="112" t="str">
        <f>IF(RES_hhdet_in_tes!H114=0,"",RES_hhdet_in_tes!H114/RES_hhdet_in_fec!H114)</f>
        <v/>
      </c>
      <c r="I114" s="112" t="str">
        <f>IF(RES_hhdet_in_tes!I114=0,"",RES_hhdet_in_tes!I114/RES_hhdet_in_fec!I114)</f>
        <v/>
      </c>
      <c r="J114" s="112" t="str">
        <f>IF(RES_hhdet_in_tes!J114=0,"",RES_hhdet_in_tes!J114/RES_hhdet_in_fec!J114)</f>
        <v/>
      </c>
      <c r="K114" s="112" t="str">
        <f>IF(RES_hhdet_in_tes!K114=0,"",RES_hhdet_in_tes!K114/RES_hhdet_in_fec!K114)</f>
        <v/>
      </c>
      <c r="L114" s="112" t="str">
        <f>IF(RES_hhdet_in_tes!L114=0,"",RES_hhdet_in_tes!L114/RES_hhdet_in_fec!L114)</f>
        <v/>
      </c>
      <c r="M114" s="112" t="str">
        <f>IF(RES_hhdet_in_tes!M114=0,"",RES_hhdet_in_tes!M114/RES_hhdet_in_fec!M114)</f>
        <v/>
      </c>
      <c r="N114" s="112" t="str">
        <f>IF(RES_hhdet_in_tes!N114=0,"",RES_hhdet_in_tes!N114/RES_hhdet_in_fec!N114)</f>
        <v/>
      </c>
      <c r="O114" s="112" t="str">
        <f>IF(RES_hhdet_in_tes!O114=0,"",RES_hhdet_in_tes!O114/RES_hhdet_in_fec!O114)</f>
        <v/>
      </c>
      <c r="P114" s="112" t="str">
        <f>IF(RES_hhdet_in_tes!P114=0,"",RES_hhdet_in_tes!P114/RES_hhdet_in_fec!P114)</f>
        <v/>
      </c>
      <c r="Q114" s="112" t="str">
        <f>IF(RES_hhdet_in_tes!Q114=0,"",RES_hhdet_in_tes!Q114/RES_hhdet_in_fec!Q114)</f>
        <v/>
      </c>
      <c r="R114" s="112" t="str">
        <f>IF(RES_hhdet_in_tes!R114=0,"",RES_hhdet_in_tes!R114/RES_hhdet_in_fec!R114)</f>
        <v/>
      </c>
      <c r="S114" s="112" t="str">
        <f>IF(RES_hhdet_in_tes!S114=0,"",RES_hhdet_in_tes!S114/RES_hhdet_in_fec!S114)</f>
        <v/>
      </c>
      <c r="T114" s="112" t="str">
        <f>IF(RES_hhdet_in_tes!T114=0,"",RES_hhdet_in_tes!T114/RES_hhdet_in_fec!T114)</f>
        <v/>
      </c>
      <c r="U114" s="112" t="str">
        <f>IF(RES_hhdet_in_tes!U114=0,"",RES_hhdet_in_tes!U114/RES_hhdet_in_fec!U114)</f>
        <v/>
      </c>
      <c r="V114" s="112" t="str">
        <f>IF(RES_hhdet_in_tes!V114=0,"",RES_hhdet_in_tes!V114/RES_hhdet_in_fec!V114)</f>
        <v/>
      </c>
      <c r="W114" s="112" t="str">
        <f>IF(RES_hhdet_in_tes!W114=0,"",RES_hhdet_in_tes!W114/RES_hhdet_in_fec!W114)</f>
        <v/>
      </c>
      <c r="X114" s="112" t="str">
        <f>IF(RES_hhdet_in_tes!X114=0,"",RES_hhdet_in_tes!X114/RES_hhdet_in_fec!X114)</f>
        <v/>
      </c>
      <c r="Y114" s="112" t="str">
        <f>IF(RES_hhdet_in_tes!Y114=0,"",RES_hhdet_in_tes!Y114/RES_hhdet_in_fec!Y114)</f>
        <v/>
      </c>
      <c r="DA114" s="131" t="s">
        <v>3694</v>
      </c>
    </row>
    <row r="115" spans="1:105" ht="12" customHeight="1" x14ac:dyDescent="0.25">
      <c r="A115" s="103" t="s">
        <v>52</v>
      </c>
      <c r="B115" s="113"/>
      <c r="C115" s="113" t="str">
        <f>IF(RES_hhdet_in_tes!C115=0,"",RES_hhdet_in_tes!C115/RES_hhdet_in_fec!C115)</f>
        <v/>
      </c>
      <c r="D115" s="113" t="str">
        <f>IF(RES_hhdet_in_tes!D115=0,"",RES_hhdet_in_tes!D115/RES_hhdet_in_fec!D115)</f>
        <v/>
      </c>
      <c r="E115" s="113" t="str">
        <f>IF(RES_hhdet_in_tes!E115=0,"",RES_hhdet_in_tes!E115/RES_hhdet_in_fec!E115)</f>
        <v/>
      </c>
      <c r="F115" s="113" t="str">
        <f>IF(RES_hhdet_in_tes!F115=0,"",RES_hhdet_in_tes!F115/RES_hhdet_in_fec!F115)</f>
        <v/>
      </c>
      <c r="G115" s="113" t="str">
        <f>IF(RES_hhdet_in_tes!G115=0,"",RES_hhdet_in_tes!G115/RES_hhdet_in_fec!G115)</f>
        <v/>
      </c>
      <c r="H115" s="113" t="str">
        <f>IF(RES_hhdet_in_tes!H115=0,"",RES_hhdet_in_tes!H115/RES_hhdet_in_fec!H115)</f>
        <v/>
      </c>
      <c r="I115" s="113" t="str">
        <f>IF(RES_hhdet_in_tes!I115=0,"",RES_hhdet_in_tes!I115/RES_hhdet_in_fec!I115)</f>
        <v/>
      </c>
      <c r="J115" s="113" t="str">
        <f>IF(RES_hhdet_in_tes!J115=0,"",RES_hhdet_in_tes!J115/RES_hhdet_in_fec!J115)</f>
        <v/>
      </c>
      <c r="K115" s="113" t="str">
        <f>IF(RES_hhdet_in_tes!K115=0,"",RES_hhdet_in_tes!K115/RES_hhdet_in_fec!K115)</f>
        <v/>
      </c>
      <c r="L115" s="113" t="str">
        <f>IF(RES_hhdet_in_tes!L115=0,"",RES_hhdet_in_tes!L115/RES_hhdet_in_fec!L115)</f>
        <v/>
      </c>
      <c r="M115" s="113" t="str">
        <f>IF(RES_hhdet_in_tes!M115=0,"",RES_hhdet_in_tes!M115/RES_hhdet_in_fec!M115)</f>
        <v/>
      </c>
      <c r="N115" s="113" t="str">
        <f>IF(RES_hhdet_in_tes!N115=0,"",RES_hhdet_in_tes!N115/RES_hhdet_in_fec!N115)</f>
        <v/>
      </c>
      <c r="O115" s="113" t="str">
        <f>IF(RES_hhdet_in_tes!O115=0,"",RES_hhdet_in_tes!O115/RES_hhdet_in_fec!O115)</f>
        <v/>
      </c>
      <c r="P115" s="113" t="str">
        <f>IF(RES_hhdet_in_tes!P115=0,"",RES_hhdet_in_tes!P115/RES_hhdet_in_fec!P115)</f>
        <v/>
      </c>
      <c r="Q115" s="113" t="str">
        <f>IF(RES_hhdet_in_tes!Q115=0,"",RES_hhdet_in_tes!Q115/RES_hhdet_in_fec!Q115)</f>
        <v/>
      </c>
      <c r="R115" s="113" t="str">
        <f>IF(RES_hhdet_in_tes!R115=0,"",RES_hhdet_in_tes!R115/RES_hhdet_in_fec!R115)</f>
        <v/>
      </c>
      <c r="S115" s="113" t="str">
        <f>IF(RES_hhdet_in_tes!S115=0,"",RES_hhdet_in_tes!S115/RES_hhdet_in_fec!S115)</f>
        <v/>
      </c>
      <c r="T115" s="113" t="str">
        <f>IF(RES_hhdet_in_tes!T115=0,"",RES_hhdet_in_tes!T115/RES_hhdet_in_fec!T115)</f>
        <v/>
      </c>
      <c r="U115" s="113" t="str">
        <f>IF(RES_hhdet_in_tes!U115=0,"",RES_hhdet_in_tes!U115/RES_hhdet_in_fec!U115)</f>
        <v/>
      </c>
      <c r="V115" s="113" t="str">
        <f>IF(RES_hhdet_in_tes!V115=0,"",RES_hhdet_in_tes!V115/RES_hhdet_in_fec!V115)</f>
        <v/>
      </c>
      <c r="W115" s="113" t="str">
        <f>IF(RES_hhdet_in_tes!W115=0,"",RES_hhdet_in_tes!W115/RES_hhdet_in_fec!W115)</f>
        <v/>
      </c>
      <c r="X115" s="113" t="str">
        <f>IF(RES_hhdet_in_tes!X115=0,"",RES_hhdet_in_tes!X115/RES_hhdet_in_fec!X115)</f>
        <v/>
      </c>
      <c r="Y115" s="113" t="str">
        <f>IF(RES_hhdet_in_tes!Y115=0,"",RES_hhdet_in_tes!Y115/RES_hhdet_in_fec!Y115)</f>
        <v/>
      </c>
      <c r="DA115" s="132" t="s">
        <v>3695</v>
      </c>
    </row>
    <row r="116" spans="1:105" ht="12" customHeight="1" x14ac:dyDescent="0.25">
      <c r="A116" s="106" t="s">
        <v>122</v>
      </c>
      <c r="B116" s="112"/>
      <c r="C116" s="112" t="str">
        <f>IF(RES_hhdet_in_tes!C116=0,"",RES_hhdet_in_tes!C116/RES_hhdet_in_fec!C116)</f>
        <v/>
      </c>
      <c r="D116" s="112" t="str">
        <f>IF(RES_hhdet_in_tes!D116=0,"",RES_hhdet_in_tes!D116/RES_hhdet_in_fec!D116)</f>
        <v/>
      </c>
      <c r="E116" s="112" t="str">
        <f>IF(RES_hhdet_in_tes!E116=0,"",RES_hhdet_in_tes!E116/RES_hhdet_in_fec!E116)</f>
        <v/>
      </c>
      <c r="F116" s="112" t="str">
        <f>IF(RES_hhdet_in_tes!F116=0,"",RES_hhdet_in_tes!F116/RES_hhdet_in_fec!F116)</f>
        <v/>
      </c>
      <c r="G116" s="112" t="str">
        <f>IF(RES_hhdet_in_tes!G116=0,"",RES_hhdet_in_tes!G116/RES_hhdet_in_fec!G116)</f>
        <v/>
      </c>
      <c r="H116" s="112" t="str">
        <f>IF(RES_hhdet_in_tes!H116=0,"",RES_hhdet_in_tes!H116/RES_hhdet_in_fec!H116)</f>
        <v/>
      </c>
      <c r="I116" s="112" t="str">
        <f>IF(RES_hhdet_in_tes!I116=0,"",RES_hhdet_in_tes!I116/RES_hhdet_in_fec!I116)</f>
        <v/>
      </c>
      <c r="J116" s="112" t="str">
        <f>IF(RES_hhdet_in_tes!J116=0,"",RES_hhdet_in_tes!J116/RES_hhdet_in_fec!J116)</f>
        <v/>
      </c>
      <c r="K116" s="112" t="str">
        <f>IF(RES_hhdet_in_tes!K116=0,"",RES_hhdet_in_tes!K116/RES_hhdet_in_fec!K116)</f>
        <v/>
      </c>
      <c r="L116" s="112" t="str">
        <f>IF(RES_hhdet_in_tes!L116=0,"",RES_hhdet_in_tes!L116/RES_hhdet_in_fec!L116)</f>
        <v/>
      </c>
      <c r="M116" s="112" t="str">
        <f>IF(RES_hhdet_in_tes!M116=0,"",RES_hhdet_in_tes!M116/RES_hhdet_in_fec!M116)</f>
        <v/>
      </c>
      <c r="N116" s="112" t="str">
        <f>IF(RES_hhdet_in_tes!N116=0,"",RES_hhdet_in_tes!N116/RES_hhdet_in_fec!N116)</f>
        <v/>
      </c>
      <c r="O116" s="112" t="str">
        <f>IF(RES_hhdet_in_tes!O116=0,"",RES_hhdet_in_tes!O116/RES_hhdet_in_fec!O116)</f>
        <v/>
      </c>
      <c r="P116" s="112" t="str">
        <f>IF(RES_hhdet_in_tes!P116=0,"",RES_hhdet_in_tes!P116/RES_hhdet_in_fec!P116)</f>
        <v/>
      </c>
      <c r="Q116" s="112" t="str">
        <f>IF(RES_hhdet_in_tes!Q116=0,"",RES_hhdet_in_tes!Q116/RES_hhdet_in_fec!Q116)</f>
        <v/>
      </c>
      <c r="R116" s="112" t="str">
        <f>IF(RES_hhdet_in_tes!R116=0,"",RES_hhdet_in_tes!R116/RES_hhdet_in_fec!R116)</f>
        <v/>
      </c>
      <c r="S116" s="112" t="str">
        <f>IF(RES_hhdet_in_tes!S116=0,"",RES_hhdet_in_tes!S116/RES_hhdet_in_fec!S116)</f>
        <v/>
      </c>
      <c r="T116" s="112" t="str">
        <f>IF(RES_hhdet_in_tes!T116=0,"",RES_hhdet_in_tes!T116/RES_hhdet_in_fec!T116)</f>
        <v/>
      </c>
      <c r="U116" s="112" t="str">
        <f>IF(RES_hhdet_in_tes!U116=0,"",RES_hhdet_in_tes!U116/RES_hhdet_in_fec!U116)</f>
        <v/>
      </c>
      <c r="V116" s="112" t="str">
        <f>IF(RES_hhdet_in_tes!V116=0,"",RES_hhdet_in_tes!V116/RES_hhdet_in_fec!V116)</f>
        <v/>
      </c>
      <c r="W116" s="112" t="str">
        <f>IF(RES_hhdet_in_tes!W116=0,"",RES_hhdet_in_tes!W116/RES_hhdet_in_fec!W116)</f>
        <v/>
      </c>
      <c r="X116" s="112" t="str">
        <f>IF(RES_hhdet_in_tes!X116=0,"",RES_hhdet_in_tes!X116/RES_hhdet_in_fec!X116)</f>
        <v/>
      </c>
      <c r="Y116" s="112" t="str">
        <f>IF(RES_hhdet_in_tes!Y116=0,"",RES_hhdet_in_tes!Y116/RES_hhdet_in_fec!Y116)</f>
        <v/>
      </c>
      <c r="DA116" s="131" t="s">
        <v>3696</v>
      </c>
    </row>
    <row r="117" spans="1:105" ht="12" customHeight="1" x14ac:dyDescent="0.25">
      <c r="A117" s="107" t="s">
        <v>121</v>
      </c>
      <c r="B117" s="113"/>
      <c r="C117" s="113" t="str">
        <f>IF(RES_hhdet_in_tes!C117=0,"",RES_hhdet_in_tes!C117/RES_hhdet_in_fec!C117)</f>
        <v/>
      </c>
      <c r="D117" s="113" t="str">
        <f>IF(RES_hhdet_in_tes!D117=0,"",RES_hhdet_in_tes!D117/RES_hhdet_in_fec!D117)</f>
        <v/>
      </c>
      <c r="E117" s="113" t="str">
        <f>IF(RES_hhdet_in_tes!E117=0,"",RES_hhdet_in_tes!E117/RES_hhdet_in_fec!E117)</f>
        <v/>
      </c>
      <c r="F117" s="113" t="str">
        <f>IF(RES_hhdet_in_tes!F117=0,"",RES_hhdet_in_tes!F117/RES_hhdet_in_fec!F117)</f>
        <v/>
      </c>
      <c r="G117" s="113" t="str">
        <f>IF(RES_hhdet_in_tes!G117=0,"",RES_hhdet_in_tes!G117/RES_hhdet_in_fec!G117)</f>
        <v/>
      </c>
      <c r="H117" s="113" t="str">
        <f>IF(RES_hhdet_in_tes!H117=0,"",RES_hhdet_in_tes!H117/RES_hhdet_in_fec!H117)</f>
        <v/>
      </c>
      <c r="I117" s="113" t="str">
        <f>IF(RES_hhdet_in_tes!I117=0,"",RES_hhdet_in_tes!I117/RES_hhdet_in_fec!I117)</f>
        <v/>
      </c>
      <c r="J117" s="113" t="str">
        <f>IF(RES_hhdet_in_tes!J117=0,"",RES_hhdet_in_tes!J117/RES_hhdet_in_fec!J117)</f>
        <v/>
      </c>
      <c r="K117" s="113" t="str">
        <f>IF(RES_hhdet_in_tes!K117=0,"",RES_hhdet_in_tes!K117/RES_hhdet_in_fec!K117)</f>
        <v/>
      </c>
      <c r="L117" s="113" t="str">
        <f>IF(RES_hhdet_in_tes!L117=0,"",RES_hhdet_in_tes!L117/RES_hhdet_in_fec!L117)</f>
        <v/>
      </c>
      <c r="M117" s="113" t="str">
        <f>IF(RES_hhdet_in_tes!M117=0,"",RES_hhdet_in_tes!M117/RES_hhdet_in_fec!M117)</f>
        <v/>
      </c>
      <c r="N117" s="113" t="str">
        <f>IF(RES_hhdet_in_tes!N117=0,"",RES_hhdet_in_tes!N117/RES_hhdet_in_fec!N117)</f>
        <v/>
      </c>
      <c r="O117" s="113" t="str">
        <f>IF(RES_hhdet_in_tes!O117=0,"",RES_hhdet_in_tes!O117/RES_hhdet_in_fec!O117)</f>
        <v/>
      </c>
      <c r="P117" s="113" t="str">
        <f>IF(RES_hhdet_in_tes!P117=0,"",RES_hhdet_in_tes!P117/RES_hhdet_in_fec!P117)</f>
        <v/>
      </c>
      <c r="Q117" s="113" t="str">
        <f>IF(RES_hhdet_in_tes!Q117=0,"",RES_hhdet_in_tes!Q117/RES_hhdet_in_fec!Q117)</f>
        <v/>
      </c>
      <c r="R117" s="113" t="str">
        <f>IF(RES_hhdet_in_tes!R117=0,"",RES_hhdet_in_tes!R117/RES_hhdet_in_fec!R117)</f>
        <v/>
      </c>
      <c r="S117" s="113" t="str">
        <f>IF(RES_hhdet_in_tes!S117=0,"",RES_hhdet_in_tes!S117/RES_hhdet_in_fec!S117)</f>
        <v/>
      </c>
      <c r="T117" s="113" t="str">
        <f>IF(RES_hhdet_in_tes!T117=0,"",RES_hhdet_in_tes!T117/RES_hhdet_in_fec!T117)</f>
        <v/>
      </c>
      <c r="U117" s="113" t="str">
        <f>IF(RES_hhdet_in_tes!U117=0,"",RES_hhdet_in_tes!U117/RES_hhdet_in_fec!U117)</f>
        <v/>
      </c>
      <c r="V117" s="113" t="str">
        <f>IF(RES_hhdet_in_tes!V117=0,"",RES_hhdet_in_tes!V117/RES_hhdet_in_fec!V117)</f>
        <v/>
      </c>
      <c r="W117" s="113" t="str">
        <f>IF(RES_hhdet_in_tes!W117=0,"",RES_hhdet_in_tes!W117/RES_hhdet_in_fec!W117)</f>
        <v/>
      </c>
      <c r="X117" s="113" t="str">
        <f>IF(RES_hhdet_in_tes!X117=0,"",RES_hhdet_in_tes!X117/RES_hhdet_in_fec!X117)</f>
        <v/>
      </c>
      <c r="Y117" s="113" t="str">
        <f>IF(RES_hhdet_in_tes!Y117=0,"",RES_hhdet_in_tes!Y117/RES_hhdet_in_fec!Y117)</f>
        <v/>
      </c>
      <c r="DA117" s="132" t="s">
        <v>3697</v>
      </c>
    </row>
    <row r="118" spans="1:105" ht="12" customHeight="1" x14ac:dyDescent="0.25">
      <c r="A118" s="108" t="s">
        <v>53</v>
      </c>
      <c r="B118" s="111"/>
      <c r="C118" s="111" t="str">
        <f>IF(RES_hhdet_in_tes!C118=0,"",RES_hhdet_in_tes!C118/RES_hhdet_in_fec!C118)</f>
        <v/>
      </c>
      <c r="D118" s="111" t="str">
        <f>IF(RES_hhdet_in_tes!D118=0,"",RES_hhdet_in_tes!D118/RES_hhdet_in_fec!D118)</f>
        <v/>
      </c>
      <c r="E118" s="111" t="str">
        <f>IF(RES_hhdet_in_tes!E118=0,"",RES_hhdet_in_tes!E118/RES_hhdet_in_fec!E118)</f>
        <v/>
      </c>
      <c r="F118" s="111" t="str">
        <f>IF(RES_hhdet_in_tes!F118=0,"",RES_hhdet_in_tes!F118/RES_hhdet_in_fec!F118)</f>
        <v/>
      </c>
      <c r="G118" s="111" t="str">
        <f>IF(RES_hhdet_in_tes!G118=0,"",RES_hhdet_in_tes!G118/RES_hhdet_in_fec!G118)</f>
        <v/>
      </c>
      <c r="H118" s="111" t="str">
        <f>IF(RES_hhdet_in_tes!H118=0,"",RES_hhdet_in_tes!H118/RES_hhdet_in_fec!H118)</f>
        <v/>
      </c>
      <c r="I118" s="111" t="str">
        <f>IF(RES_hhdet_in_tes!I118=0,"",RES_hhdet_in_tes!I118/RES_hhdet_in_fec!I118)</f>
        <v/>
      </c>
      <c r="J118" s="111" t="str">
        <f>IF(RES_hhdet_in_tes!J118=0,"",RES_hhdet_in_tes!J118/RES_hhdet_in_fec!J118)</f>
        <v/>
      </c>
      <c r="K118" s="111" t="str">
        <f>IF(RES_hhdet_in_tes!K118=0,"",RES_hhdet_in_tes!K118/RES_hhdet_in_fec!K118)</f>
        <v/>
      </c>
      <c r="L118" s="111" t="str">
        <f>IF(RES_hhdet_in_tes!L118=0,"",RES_hhdet_in_tes!L118/RES_hhdet_in_fec!L118)</f>
        <v/>
      </c>
      <c r="M118" s="111" t="str">
        <f>IF(RES_hhdet_in_tes!M118=0,"",RES_hhdet_in_tes!M118/RES_hhdet_in_fec!M118)</f>
        <v/>
      </c>
      <c r="N118" s="111" t="str">
        <f>IF(RES_hhdet_in_tes!N118=0,"",RES_hhdet_in_tes!N118/RES_hhdet_in_fec!N118)</f>
        <v/>
      </c>
      <c r="O118" s="111" t="str">
        <f>IF(RES_hhdet_in_tes!O118=0,"",RES_hhdet_in_tes!O118/RES_hhdet_in_fec!O118)</f>
        <v/>
      </c>
      <c r="P118" s="111" t="str">
        <f>IF(RES_hhdet_in_tes!P118=0,"",RES_hhdet_in_tes!P118/RES_hhdet_in_fec!P118)</f>
        <v/>
      </c>
      <c r="Q118" s="111" t="str">
        <f>IF(RES_hhdet_in_tes!Q118=0,"",RES_hhdet_in_tes!Q118/RES_hhdet_in_fec!Q118)</f>
        <v/>
      </c>
      <c r="R118" s="111" t="str">
        <f>IF(RES_hhdet_in_tes!R118=0,"",RES_hhdet_in_tes!R118/RES_hhdet_in_fec!R118)</f>
        <v/>
      </c>
      <c r="S118" s="111" t="str">
        <f>IF(RES_hhdet_in_tes!S118=0,"",RES_hhdet_in_tes!S118/RES_hhdet_in_fec!S118)</f>
        <v/>
      </c>
      <c r="T118" s="111" t="str">
        <f>IF(RES_hhdet_in_tes!T118=0,"",RES_hhdet_in_tes!T118/RES_hhdet_in_fec!T118)</f>
        <v/>
      </c>
      <c r="U118" s="111" t="str">
        <f>IF(RES_hhdet_in_tes!U118=0,"",RES_hhdet_in_tes!U118/RES_hhdet_in_fec!U118)</f>
        <v/>
      </c>
      <c r="V118" s="111" t="str">
        <f>IF(RES_hhdet_in_tes!V118=0,"",RES_hhdet_in_tes!V118/RES_hhdet_in_fec!V118)</f>
        <v/>
      </c>
      <c r="W118" s="111" t="str">
        <f>IF(RES_hhdet_in_tes!W118=0,"",RES_hhdet_in_tes!W118/RES_hhdet_in_fec!W118)</f>
        <v/>
      </c>
      <c r="X118" s="111" t="str">
        <f>IF(RES_hhdet_in_tes!X118=0,"",RES_hhdet_in_tes!X118/RES_hhdet_in_fec!X118)</f>
        <v/>
      </c>
      <c r="Y118" s="111" t="str">
        <f>IF(RES_hhdet_in_tes!Y118=0,"",RES_hhdet_in_tes!Y118/RES_hhdet_in_fec!Y118)</f>
        <v/>
      </c>
      <c r="DA118" s="63" t="s">
        <v>3698</v>
      </c>
    </row>
    <row r="119" spans="1:105" ht="12" customHeight="1" x14ac:dyDescent="0.25">
      <c r="A119" s="108" t="s">
        <v>52</v>
      </c>
      <c r="B119" s="111"/>
      <c r="C119" s="111" t="str">
        <f>IF(RES_hhdet_in_tes!C119=0,"",RES_hhdet_in_tes!C119/RES_hhdet_in_fec!C119)</f>
        <v/>
      </c>
      <c r="D119" s="111" t="str">
        <f>IF(RES_hhdet_in_tes!D119=0,"",RES_hhdet_in_tes!D119/RES_hhdet_in_fec!D119)</f>
        <v/>
      </c>
      <c r="E119" s="111" t="str">
        <f>IF(RES_hhdet_in_tes!E119=0,"",RES_hhdet_in_tes!E119/RES_hhdet_in_fec!E119)</f>
        <v/>
      </c>
      <c r="F119" s="111" t="str">
        <f>IF(RES_hhdet_in_tes!F119=0,"",RES_hhdet_in_tes!F119/RES_hhdet_in_fec!F119)</f>
        <v/>
      </c>
      <c r="G119" s="111" t="str">
        <f>IF(RES_hhdet_in_tes!G119=0,"",RES_hhdet_in_tes!G119/RES_hhdet_in_fec!G119)</f>
        <v/>
      </c>
      <c r="H119" s="111" t="str">
        <f>IF(RES_hhdet_in_tes!H119=0,"",RES_hhdet_in_tes!H119/RES_hhdet_in_fec!H119)</f>
        <v/>
      </c>
      <c r="I119" s="111" t="str">
        <f>IF(RES_hhdet_in_tes!I119=0,"",RES_hhdet_in_tes!I119/RES_hhdet_in_fec!I119)</f>
        <v/>
      </c>
      <c r="J119" s="111" t="str">
        <f>IF(RES_hhdet_in_tes!J119=0,"",RES_hhdet_in_tes!J119/RES_hhdet_in_fec!J119)</f>
        <v/>
      </c>
      <c r="K119" s="111" t="str">
        <f>IF(RES_hhdet_in_tes!K119=0,"",RES_hhdet_in_tes!K119/RES_hhdet_in_fec!K119)</f>
        <v/>
      </c>
      <c r="L119" s="111" t="str">
        <f>IF(RES_hhdet_in_tes!L119=0,"",RES_hhdet_in_tes!L119/RES_hhdet_in_fec!L119)</f>
        <v/>
      </c>
      <c r="M119" s="111" t="str">
        <f>IF(RES_hhdet_in_tes!M119=0,"",RES_hhdet_in_tes!M119/RES_hhdet_in_fec!M119)</f>
        <v/>
      </c>
      <c r="N119" s="111" t="str">
        <f>IF(RES_hhdet_in_tes!N119=0,"",RES_hhdet_in_tes!N119/RES_hhdet_in_fec!N119)</f>
        <v/>
      </c>
      <c r="O119" s="111" t="str">
        <f>IF(RES_hhdet_in_tes!O119=0,"",RES_hhdet_in_tes!O119/RES_hhdet_in_fec!O119)</f>
        <v/>
      </c>
      <c r="P119" s="111" t="str">
        <f>IF(RES_hhdet_in_tes!P119=0,"",RES_hhdet_in_tes!P119/RES_hhdet_in_fec!P119)</f>
        <v/>
      </c>
      <c r="Q119" s="111" t="str">
        <f>IF(RES_hhdet_in_tes!Q119=0,"",RES_hhdet_in_tes!Q119/RES_hhdet_in_fec!Q119)</f>
        <v/>
      </c>
      <c r="R119" s="111" t="str">
        <f>IF(RES_hhdet_in_tes!R119=0,"",RES_hhdet_in_tes!R119/RES_hhdet_in_fec!R119)</f>
        <v/>
      </c>
      <c r="S119" s="111" t="str">
        <f>IF(RES_hhdet_in_tes!S119=0,"",RES_hhdet_in_tes!S119/RES_hhdet_in_fec!S119)</f>
        <v/>
      </c>
      <c r="T119" s="111" t="str">
        <f>IF(RES_hhdet_in_tes!T119=0,"",RES_hhdet_in_tes!T119/RES_hhdet_in_fec!T119)</f>
        <v/>
      </c>
      <c r="U119" s="111" t="str">
        <f>IF(RES_hhdet_in_tes!U119=0,"",RES_hhdet_in_tes!U119/RES_hhdet_in_fec!U119)</f>
        <v/>
      </c>
      <c r="V119" s="111" t="str">
        <f>IF(RES_hhdet_in_tes!V119=0,"",RES_hhdet_in_tes!V119/RES_hhdet_in_fec!V119)</f>
        <v/>
      </c>
      <c r="W119" s="111" t="str">
        <f>IF(RES_hhdet_in_tes!W119=0,"",RES_hhdet_in_tes!W119/RES_hhdet_in_fec!W119)</f>
        <v/>
      </c>
      <c r="X119" s="111" t="str">
        <f>IF(RES_hhdet_in_tes!X119=0,"",RES_hhdet_in_tes!X119/RES_hhdet_in_fec!X119)</f>
        <v/>
      </c>
      <c r="Y119" s="111" t="str">
        <f>IF(RES_hhdet_in_tes!Y119=0,"",RES_hhdet_in_tes!Y119/RES_hhdet_in_fec!Y119)</f>
        <v/>
      </c>
      <c r="DA119" s="63" t="s">
        <v>3699</v>
      </c>
    </row>
    <row r="120" spans="1:105" ht="12" customHeight="1" x14ac:dyDescent="0.25">
      <c r="A120" s="121" t="s">
        <v>54</v>
      </c>
      <c r="B120" s="124"/>
      <c r="C120" s="124" t="str">
        <f>IF(RES_hhdet_in_tes!C120=0,"",RES_hhdet_in_tes!C120/RES_hhdet_in_fec!C120)</f>
        <v/>
      </c>
      <c r="D120" s="124" t="str">
        <f>IF(RES_hhdet_in_tes!D120=0,"",RES_hhdet_in_tes!D120/RES_hhdet_in_fec!D120)</f>
        <v/>
      </c>
      <c r="E120" s="124" t="str">
        <f>IF(RES_hhdet_in_tes!E120=0,"",RES_hhdet_in_tes!E120/RES_hhdet_in_fec!E120)</f>
        <v/>
      </c>
      <c r="F120" s="124" t="str">
        <f>IF(RES_hhdet_in_tes!F120=0,"",RES_hhdet_in_tes!F120/RES_hhdet_in_fec!F120)</f>
        <v/>
      </c>
      <c r="G120" s="124" t="str">
        <f>IF(RES_hhdet_in_tes!G120=0,"",RES_hhdet_in_tes!G120/RES_hhdet_in_fec!G120)</f>
        <v/>
      </c>
      <c r="H120" s="124" t="str">
        <f>IF(RES_hhdet_in_tes!H120=0,"",RES_hhdet_in_tes!H120/RES_hhdet_in_fec!H120)</f>
        <v/>
      </c>
      <c r="I120" s="124" t="str">
        <f>IF(RES_hhdet_in_tes!I120=0,"",RES_hhdet_in_tes!I120/RES_hhdet_in_fec!I120)</f>
        <v/>
      </c>
      <c r="J120" s="124" t="str">
        <f>IF(RES_hhdet_in_tes!J120=0,"",RES_hhdet_in_tes!J120/RES_hhdet_in_fec!J120)</f>
        <v/>
      </c>
      <c r="K120" s="124" t="str">
        <f>IF(RES_hhdet_in_tes!K120=0,"",RES_hhdet_in_tes!K120/RES_hhdet_in_fec!K120)</f>
        <v/>
      </c>
      <c r="L120" s="124" t="str">
        <f>IF(RES_hhdet_in_tes!L120=0,"",RES_hhdet_in_tes!L120/RES_hhdet_in_fec!L120)</f>
        <v/>
      </c>
      <c r="M120" s="124" t="str">
        <f>IF(RES_hhdet_in_tes!M120=0,"",RES_hhdet_in_tes!M120/RES_hhdet_in_fec!M120)</f>
        <v/>
      </c>
      <c r="N120" s="124" t="str">
        <f>IF(RES_hhdet_in_tes!N120=0,"",RES_hhdet_in_tes!N120/RES_hhdet_in_fec!N120)</f>
        <v/>
      </c>
      <c r="O120" s="124" t="str">
        <f>IF(RES_hhdet_in_tes!O120=0,"",RES_hhdet_in_tes!O120/RES_hhdet_in_fec!O120)</f>
        <v/>
      </c>
      <c r="P120" s="124" t="str">
        <f>IF(RES_hhdet_in_tes!P120=0,"",RES_hhdet_in_tes!P120/RES_hhdet_in_fec!P120)</f>
        <v/>
      </c>
      <c r="Q120" s="124" t="str">
        <f>IF(RES_hhdet_in_tes!Q120=0,"",RES_hhdet_in_tes!Q120/RES_hhdet_in_fec!Q120)</f>
        <v/>
      </c>
      <c r="R120" s="124" t="str">
        <f>IF(RES_hhdet_in_tes!R120=0,"",RES_hhdet_in_tes!R120/RES_hhdet_in_fec!R120)</f>
        <v/>
      </c>
      <c r="S120" s="124" t="str">
        <f>IF(RES_hhdet_in_tes!S120=0,"",RES_hhdet_in_tes!S120/RES_hhdet_in_fec!S120)</f>
        <v/>
      </c>
      <c r="T120" s="124" t="str">
        <f>IF(RES_hhdet_in_tes!T120=0,"",RES_hhdet_in_tes!T120/RES_hhdet_in_fec!T120)</f>
        <v/>
      </c>
      <c r="U120" s="124" t="str">
        <f>IF(RES_hhdet_in_tes!U120=0,"",RES_hhdet_in_tes!U120/RES_hhdet_in_fec!U120)</f>
        <v/>
      </c>
      <c r="V120" s="124" t="str">
        <f>IF(RES_hhdet_in_tes!V120=0,"",RES_hhdet_in_tes!V120/RES_hhdet_in_fec!V120)</f>
        <v/>
      </c>
      <c r="W120" s="124" t="str">
        <f>IF(RES_hhdet_in_tes!W120=0,"",RES_hhdet_in_tes!W120/RES_hhdet_in_fec!W120)</f>
        <v/>
      </c>
      <c r="X120" s="124" t="str">
        <f>IF(RES_hhdet_in_tes!X120=0,"",RES_hhdet_in_tes!X120/RES_hhdet_in_fec!X120)</f>
        <v/>
      </c>
      <c r="Y120" s="124" t="str">
        <f>IF(RES_hhdet_in_tes!Y120=0,"",RES_hhdet_in_tes!Y120/RES_hhdet_in_fec!Y120)</f>
        <v/>
      </c>
      <c r="DA120" s="130" t="s">
        <v>3700</v>
      </c>
    </row>
    <row r="121" spans="1:105" ht="12" customHeight="1" x14ac:dyDescent="0.25">
      <c r="A121" s="97" t="s">
        <v>50</v>
      </c>
      <c r="B121" s="111"/>
      <c r="C121" s="111" t="str">
        <f>IF(RES_hhdet_in_tes!C121=0,"",RES_hhdet_in_tes!C121/RES_hhdet_in_fec!C121)</f>
        <v/>
      </c>
      <c r="D121" s="111" t="str">
        <f>IF(RES_hhdet_in_tes!D121=0,"",RES_hhdet_in_tes!D121/RES_hhdet_in_fec!D121)</f>
        <v/>
      </c>
      <c r="E121" s="111" t="str">
        <f>IF(RES_hhdet_in_tes!E121=0,"",RES_hhdet_in_tes!E121/RES_hhdet_in_fec!E121)</f>
        <v/>
      </c>
      <c r="F121" s="111" t="str">
        <f>IF(RES_hhdet_in_tes!F121=0,"",RES_hhdet_in_tes!F121/RES_hhdet_in_fec!F121)</f>
        <v/>
      </c>
      <c r="G121" s="111" t="str">
        <f>IF(RES_hhdet_in_tes!G121=0,"",RES_hhdet_in_tes!G121/RES_hhdet_in_fec!G121)</f>
        <v/>
      </c>
      <c r="H121" s="111" t="str">
        <f>IF(RES_hhdet_in_tes!H121=0,"",RES_hhdet_in_tes!H121/RES_hhdet_in_fec!H121)</f>
        <v/>
      </c>
      <c r="I121" s="111" t="str">
        <f>IF(RES_hhdet_in_tes!I121=0,"",RES_hhdet_in_tes!I121/RES_hhdet_in_fec!I121)</f>
        <v/>
      </c>
      <c r="J121" s="111" t="str">
        <f>IF(RES_hhdet_in_tes!J121=0,"",RES_hhdet_in_tes!J121/RES_hhdet_in_fec!J121)</f>
        <v/>
      </c>
      <c r="K121" s="111" t="str">
        <f>IF(RES_hhdet_in_tes!K121=0,"",RES_hhdet_in_tes!K121/RES_hhdet_in_fec!K121)</f>
        <v/>
      </c>
      <c r="L121" s="111" t="str">
        <f>IF(RES_hhdet_in_tes!L121=0,"",RES_hhdet_in_tes!L121/RES_hhdet_in_fec!L121)</f>
        <v/>
      </c>
      <c r="M121" s="111" t="str">
        <f>IF(RES_hhdet_in_tes!M121=0,"",RES_hhdet_in_tes!M121/RES_hhdet_in_fec!M121)</f>
        <v/>
      </c>
      <c r="N121" s="111" t="str">
        <f>IF(RES_hhdet_in_tes!N121=0,"",RES_hhdet_in_tes!N121/RES_hhdet_in_fec!N121)</f>
        <v/>
      </c>
      <c r="O121" s="111" t="str">
        <f>IF(RES_hhdet_in_tes!O121=0,"",RES_hhdet_in_tes!O121/RES_hhdet_in_fec!O121)</f>
        <v/>
      </c>
      <c r="P121" s="111" t="str">
        <f>IF(RES_hhdet_in_tes!P121=0,"",RES_hhdet_in_tes!P121/RES_hhdet_in_fec!P121)</f>
        <v/>
      </c>
      <c r="Q121" s="111" t="str">
        <f>IF(RES_hhdet_in_tes!Q121=0,"",RES_hhdet_in_tes!Q121/RES_hhdet_in_fec!Q121)</f>
        <v/>
      </c>
      <c r="R121" s="111" t="str">
        <f>IF(RES_hhdet_in_tes!R121=0,"",RES_hhdet_in_tes!R121/RES_hhdet_in_fec!R121)</f>
        <v/>
      </c>
      <c r="S121" s="111" t="str">
        <f>IF(RES_hhdet_in_tes!S121=0,"",RES_hhdet_in_tes!S121/RES_hhdet_in_fec!S121)</f>
        <v/>
      </c>
      <c r="T121" s="111" t="str">
        <f>IF(RES_hhdet_in_tes!T121=0,"",RES_hhdet_in_tes!T121/RES_hhdet_in_fec!T121)</f>
        <v/>
      </c>
      <c r="U121" s="111" t="str">
        <f>IF(RES_hhdet_in_tes!U121=0,"",RES_hhdet_in_tes!U121/RES_hhdet_in_fec!U121)</f>
        <v/>
      </c>
      <c r="V121" s="111" t="str">
        <f>IF(RES_hhdet_in_tes!V121=0,"",RES_hhdet_in_tes!V121/RES_hhdet_in_fec!V121)</f>
        <v/>
      </c>
      <c r="W121" s="111" t="str">
        <f>IF(RES_hhdet_in_tes!W121=0,"",RES_hhdet_in_tes!W121/RES_hhdet_in_fec!W121)</f>
        <v/>
      </c>
      <c r="X121" s="111" t="str">
        <f>IF(RES_hhdet_in_tes!X121=0,"",RES_hhdet_in_tes!X121/RES_hhdet_in_fec!X121)</f>
        <v/>
      </c>
      <c r="Y121" s="111" t="str">
        <f>IF(RES_hhdet_in_tes!Y121=0,"",RES_hhdet_in_tes!Y121/RES_hhdet_in_fec!Y121)</f>
        <v/>
      </c>
      <c r="DA121" s="63" t="s">
        <v>3701</v>
      </c>
    </row>
    <row r="122" spans="1:105" ht="12" customHeight="1" x14ac:dyDescent="0.25">
      <c r="A122" s="109" t="s">
        <v>120</v>
      </c>
      <c r="B122" s="45"/>
      <c r="C122" s="45" t="str">
        <f>IF(RES_hhdet_in_tes!C122=0,"",RES_hhdet_in_tes!C122/RES_hhdet_in_fec!C122)</f>
        <v/>
      </c>
      <c r="D122" s="45" t="str">
        <f>IF(RES_hhdet_in_tes!D122=0,"",RES_hhdet_in_tes!D122/RES_hhdet_in_fec!D122)</f>
        <v/>
      </c>
      <c r="E122" s="45" t="str">
        <f>IF(RES_hhdet_in_tes!E122=0,"",RES_hhdet_in_tes!E122/RES_hhdet_in_fec!E122)</f>
        <v/>
      </c>
      <c r="F122" s="45" t="str">
        <f>IF(RES_hhdet_in_tes!F122=0,"",RES_hhdet_in_tes!F122/RES_hhdet_in_fec!F122)</f>
        <v/>
      </c>
      <c r="G122" s="45" t="str">
        <f>IF(RES_hhdet_in_tes!G122=0,"",RES_hhdet_in_tes!G122/RES_hhdet_in_fec!G122)</f>
        <v/>
      </c>
      <c r="H122" s="45" t="str">
        <f>IF(RES_hhdet_in_tes!H122=0,"",RES_hhdet_in_tes!H122/RES_hhdet_in_fec!H122)</f>
        <v/>
      </c>
      <c r="I122" s="45" t="str">
        <f>IF(RES_hhdet_in_tes!I122=0,"",RES_hhdet_in_tes!I122/RES_hhdet_in_fec!I122)</f>
        <v/>
      </c>
      <c r="J122" s="45" t="str">
        <f>IF(RES_hhdet_in_tes!J122=0,"",RES_hhdet_in_tes!J122/RES_hhdet_in_fec!J122)</f>
        <v/>
      </c>
      <c r="K122" s="45" t="str">
        <f>IF(RES_hhdet_in_tes!K122=0,"",RES_hhdet_in_tes!K122/RES_hhdet_in_fec!K122)</f>
        <v/>
      </c>
      <c r="L122" s="45" t="str">
        <f>IF(RES_hhdet_in_tes!L122=0,"",RES_hhdet_in_tes!L122/RES_hhdet_in_fec!L122)</f>
        <v/>
      </c>
      <c r="M122" s="45" t="str">
        <f>IF(RES_hhdet_in_tes!M122=0,"",RES_hhdet_in_tes!M122/RES_hhdet_in_fec!M122)</f>
        <v/>
      </c>
      <c r="N122" s="45" t="str">
        <f>IF(RES_hhdet_in_tes!N122=0,"",RES_hhdet_in_tes!N122/RES_hhdet_in_fec!N122)</f>
        <v/>
      </c>
      <c r="O122" s="45" t="str">
        <f>IF(RES_hhdet_in_tes!O122=0,"",RES_hhdet_in_tes!O122/RES_hhdet_in_fec!O122)</f>
        <v/>
      </c>
      <c r="P122" s="45" t="str">
        <f>IF(RES_hhdet_in_tes!P122=0,"",RES_hhdet_in_tes!P122/RES_hhdet_in_fec!P122)</f>
        <v/>
      </c>
      <c r="Q122" s="45" t="str">
        <f>IF(RES_hhdet_in_tes!Q122=0,"",RES_hhdet_in_tes!Q122/RES_hhdet_in_fec!Q122)</f>
        <v/>
      </c>
      <c r="R122" s="45" t="str">
        <f>IF(RES_hhdet_in_tes!R122=0,"",RES_hhdet_in_tes!R122/RES_hhdet_in_fec!R122)</f>
        <v/>
      </c>
      <c r="S122" s="45" t="str">
        <f>IF(RES_hhdet_in_tes!S122=0,"",RES_hhdet_in_tes!S122/RES_hhdet_in_fec!S122)</f>
        <v/>
      </c>
      <c r="T122" s="45" t="str">
        <f>IF(RES_hhdet_in_tes!T122=0,"",RES_hhdet_in_tes!T122/RES_hhdet_in_fec!T122)</f>
        <v/>
      </c>
      <c r="U122" s="45" t="str">
        <f>IF(RES_hhdet_in_tes!U122=0,"",RES_hhdet_in_tes!U122/RES_hhdet_in_fec!U122)</f>
        <v/>
      </c>
      <c r="V122" s="45" t="str">
        <f>IF(RES_hhdet_in_tes!V122=0,"",RES_hhdet_in_tes!V122/RES_hhdet_in_fec!V122)</f>
        <v/>
      </c>
      <c r="W122" s="45" t="str">
        <f>IF(RES_hhdet_in_tes!W122=0,"",RES_hhdet_in_tes!W122/RES_hhdet_in_fec!W122)</f>
        <v/>
      </c>
      <c r="X122" s="45" t="str">
        <f>IF(RES_hhdet_in_tes!X122=0,"",RES_hhdet_in_tes!X122/RES_hhdet_in_fec!X122)</f>
        <v/>
      </c>
      <c r="Y122" s="45" t="str">
        <f>IF(RES_hhdet_in_tes!Y122=0,"",RES_hhdet_in_tes!Y122/RES_hhdet_in_fec!Y122)</f>
        <v/>
      </c>
      <c r="DA122" s="60" t="s">
        <v>3702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9"/>
      <c r="C124" s="119" t="str">
        <f>IF(RES_hhdet_in_tes!C124=0,"",RES_hhdet_in_tes!C124/RES_hhdet_in_fec!C124)</f>
        <v/>
      </c>
      <c r="D124" s="119" t="str">
        <f>IF(RES_hhdet_in_tes!D124=0,"",RES_hhdet_in_tes!D124/RES_hhdet_in_fec!D124)</f>
        <v/>
      </c>
      <c r="E124" s="119" t="str">
        <f>IF(RES_hhdet_in_tes!E124=0,"",RES_hhdet_in_tes!E124/RES_hhdet_in_fec!E124)</f>
        <v/>
      </c>
      <c r="F124" s="119" t="str">
        <f>IF(RES_hhdet_in_tes!F124=0,"",RES_hhdet_in_tes!F124/RES_hhdet_in_fec!F124)</f>
        <v/>
      </c>
      <c r="G124" s="119" t="str">
        <f>IF(RES_hhdet_in_tes!G124=0,"",RES_hhdet_in_tes!G124/RES_hhdet_in_fec!G124)</f>
        <v/>
      </c>
      <c r="H124" s="119" t="str">
        <f>IF(RES_hhdet_in_tes!H124=0,"",RES_hhdet_in_tes!H124/RES_hhdet_in_fec!H124)</f>
        <v/>
      </c>
      <c r="I124" s="119" t="str">
        <f>IF(RES_hhdet_in_tes!I124=0,"",RES_hhdet_in_tes!I124/RES_hhdet_in_fec!I124)</f>
        <v/>
      </c>
      <c r="J124" s="119" t="str">
        <f>IF(RES_hhdet_in_tes!J124=0,"",RES_hhdet_in_tes!J124/RES_hhdet_in_fec!J124)</f>
        <v/>
      </c>
      <c r="K124" s="119" t="str">
        <f>IF(RES_hhdet_in_tes!K124=0,"",RES_hhdet_in_tes!K124/RES_hhdet_in_fec!K124)</f>
        <v/>
      </c>
      <c r="L124" s="119" t="str">
        <f>IF(RES_hhdet_in_tes!L124=0,"",RES_hhdet_in_tes!L124/RES_hhdet_in_fec!L124)</f>
        <v/>
      </c>
      <c r="M124" s="119" t="str">
        <f>IF(RES_hhdet_in_tes!M124=0,"",RES_hhdet_in_tes!M124/RES_hhdet_in_fec!M124)</f>
        <v/>
      </c>
      <c r="N124" s="119" t="str">
        <f>IF(RES_hhdet_in_tes!N124=0,"",RES_hhdet_in_tes!N124/RES_hhdet_in_fec!N124)</f>
        <v/>
      </c>
      <c r="O124" s="119" t="str">
        <f>IF(RES_hhdet_in_tes!O124=0,"",RES_hhdet_in_tes!O124/RES_hhdet_in_fec!O124)</f>
        <v/>
      </c>
      <c r="P124" s="119" t="str">
        <f>IF(RES_hhdet_in_tes!P124=0,"",RES_hhdet_in_tes!P124/RES_hhdet_in_fec!P124)</f>
        <v/>
      </c>
      <c r="Q124" s="119" t="str">
        <f>IF(RES_hhdet_in_tes!Q124=0,"",RES_hhdet_in_tes!Q124/RES_hhdet_in_fec!Q124)</f>
        <v/>
      </c>
      <c r="R124" s="119" t="str">
        <f>IF(RES_hhdet_in_tes!R124=0,"",RES_hhdet_in_tes!R124/RES_hhdet_in_fec!R124)</f>
        <v/>
      </c>
      <c r="S124" s="119" t="str">
        <f>IF(RES_hhdet_in_tes!S124=0,"",RES_hhdet_in_tes!S124/RES_hhdet_in_fec!S124)</f>
        <v/>
      </c>
      <c r="T124" s="119" t="str">
        <f>IF(RES_hhdet_in_tes!T124=0,"",RES_hhdet_in_tes!T124/RES_hhdet_in_fec!T124)</f>
        <v/>
      </c>
      <c r="U124" s="119" t="str">
        <f>IF(RES_hhdet_in_tes!U124=0,"",RES_hhdet_in_tes!U124/RES_hhdet_in_fec!U124)</f>
        <v/>
      </c>
      <c r="V124" s="119" t="str">
        <f>IF(RES_hhdet_in_tes!V124=0,"",RES_hhdet_in_tes!V124/RES_hhdet_in_fec!V124)</f>
        <v/>
      </c>
      <c r="W124" s="119" t="str">
        <f>IF(RES_hhdet_in_tes!W124=0,"",RES_hhdet_in_tes!W124/RES_hhdet_in_fec!W124)</f>
        <v/>
      </c>
      <c r="X124" s="119" t="str">
        <f>IF(RES_hhdet_in_tes!X124=0,"",RES_hhdet_in_tes!X124/RES_hhdet_in_fec!X124)</f>
        <v/>
      </c>
      <c r="Y124" s="119" t="str">
        <f>IF(RES_hhdet_in_tes!Y124=0,"",RES_hhdet_in_tes!Y124/RES_hhdet_in_fec!Y124)</f>
        <v/>
      </c>
      <c r="DA124" s="129" t="s">
        <v>3703</v>
      </c>
    </row>
    <row r="125" spans="1:105" ht="12.95" customHeight="1" x14ac:dyDescent="0.25">
      <c r="A125" s="121" t="s">
        <v>57</v>
      </c>
      <c r="B125" s="124"/>
      <c r="C125" s="124" t="str">
        <f>IF(RES_hhdet_in_tes!C125=0,"",RES_hhdet_in_tes!C125/RES_hhdet_in_fec!C125)</f>
        <v/>
      </c>
      <c r="D125" s="124" t="str">
        <f>IF(RES_hhdet_in_tes!D125=0,"",RES_hhdet_in_tes!D125/RES_hhdet_in_fec!D125)</f>
        <v/>
      </c>
      <c r="E125" s="124" t="str">
        <f>IF(RES_hhdet_in_tes!E125=0,"",RES_hhdet_in_tes!E125/RES_hhdet_in_fec!E125)</f>
        <v/>
      </c>
      <c r="F125" s="124" t="str">
        <f>IF(RES_hhdet_in_tes!F125=0,"",RES_hhdet_in_tes!F125/RES_hhdet_in_fec!F125)</f>
        <v/>
      </c>
      <c r="G125" s="124" t="str">
        <f>IF(RES_hhdet_in_tes!G125=0,"",RES_hhdet_in_tes!G125/RES_hhdet_in_fec!G125)</f>
        <v/>
      </c>
      <c r="H125" s="124" t="str">
        <f>IF(RES_hhdet_in_tes!H125=0,"",RES_hhdet_in_tes!H125/RES_hhdet_in_fec!H125)</f>
        <v/>
      </c>
      <c r="I125" s="124" t="str">
        <f>IF(RES_hhdet_in_tes!I125=0,"",RES_hhdet_in_tes!I125/RES_hhdet_in_fec!I125)</f>
        <v/>
      </c>
      <c r="J125" s="124" t="str">
        <f>IF(RES_hhdet_in_tes!J125=0,"",RES_hhdet_in_tes!J125/RES_hhdet_in_fec!J125)</f>
        <v/>
      </c>
      <c r="K125" s="124" t="str">
        <f>IF(RES_hhdet_in_tes!K125=0,"",RES_hhdet_in_tes!K125/RES_hhdet_in_fec!K125)</f>
        <v/>
      </c>
      <c r="L125" s="124" t="str">
        <f>IF(RES_hhdet_in_tes!L125=0,"",RES_hhdet_in_tes!L125/RES_hhdet_in_fec!L125)</f>
        <v/>
      </c>
      <c r="M125" s="124" t="str">
        <f>IF(RES_hhdet_in_tes!M125=0,"",RES_hhdet_in_tes!M125/RES_hhdet_in_fec!M125)</f>
        <v/>
      </c>
      <c r="N125" s="124" t="str">
        <f>IF(RES_hhdet_in_tes!N125=0,"",RES_hhdet_in_tes!N125/RES_hhdet_in_fec!N125)</f>
        <v/>
      </c>
      <c r="O125" s="124" t="str">
        <f>IF(RES_hhdet_in_tes!O125=0,"",RES_hhdet_in_tes!O125/RES_hhdet_in_fec!O125)</f>
        <v/>
      </c>
      <c r="P125" s="124" t="str">
        <f>IF(RES_hhdet_in_tes!P125=0,"",RES_hhdet_in_tes!P125/RES_hhdet_in_fec!P125)</f>
        <v/>
      </c>
      <c r="Q125" s="124" t="str">
        <f>IF(RES_hhdet_in_tes!Q125=0,"",RES_hhdet_in_tes!Q125/RES_hhdet_in_fec!Q125)</f>
        <v/>
      </c>
      <c r="R125" s="124" t="str">
        <f>IF(RES_hhdet_in_tes!R125=0,"",RES_hhdet_in_tes!R125/RES_hhdet_in_fec!R125)</f>
        <v/>
      </c>
      <c r="S125" s="124" t="str">
        <f>IF(RES_hhdet_in_tes!S125=0,"",RES_hhdet_in_tes!S125/RES_hhdet_in_fec!S125)</f>
        <v/>
      </c>
      <c r="T125" s="124" t="str">
        <f>IF(RES_hhdet_in_tes!T125=0,"",RES_hhdet_in_tes!T125/RES_hhdet_in_fec!T125)</f>
        <v/>
      </c>
      <c r="U125" s="124" t="str">
        <f>IF(RES_hhdet_in_tes!U125=0,"",RES_hhdet_in_tes!U125/RES_hhdet_in_fec!U125)</f>
        <v/>
      </c>
      <c r="V125" s="124" t="str">
        <f>IF(RES_hhdet_in_tes!V125=0,"",RES_hhdet_in_tes!V125/RES_hhdet_in_fec!V125)</f>
        <v/>
      </c>
      <c r="W125" s="124" t="str">
        <f>IF(RES_hhdet_in_tes!W125=0,"",RES_hhdet_in_tes!W125/RES_hhdet_in_fec!W125)</f>
        <v/>
      </c>
      <c r="X125" s="124" t="str">
        <f>IF(RES_hhdet_in_tes!X125=0,"",RES_hhdet_in_tes!X125/RES_hhdet_in_fec!X125)</f>
        <v/>
      </c>
      <c r="Y125" s="124" t="str">
        <f>IF(RES_hhdet_in_tes!Y125=0,"",RES_hhdet_in_tes!Y125/RES_hhdet_in_fec!Y125)</f>
        <v/>
      </c>
      <c r="DA125" s="130" t="s">
        <v>3704</v>
      </c>
    </row>
    <row r="126" spans="1:105" ht="12" customHeight="1" x14ac:dyDescent="0.25">
      <c r="A126" s="97" t="s">
        <v>198</v>
      </c>
      <c r="B126" s="111"/>
      <c r="C126" s="111" t="str">
        <f>IF(RES_hhdet_in_tes!C126=0,"",RES_hhdet_in_tes!C126/RES_hhdet_in_fec!C126)</f>
        <v/>
      </c>
      <c r="D126" s="111" t="str">
        <f>IF(RES_hhdet_in_tes!D126=0,"",RES_hhdet_in_tes!D126/RES_hhdet_in_fec!D126)</f>
        <v/>
      </c>
      <c r="E126" s="111" t="str">
        <f>IF(RES_hhdet_in_tes!E126=0,"",RES_hhdet_in_tes!E126/RES_hhdet_in_fec!E126)</f>
        <v/>
      </c>
      <c r="F126" s="111" t="str">
        <f>IF(RES_hhdet_in_tes!F126=0,"",RES_hhdet_in_tes!F126/RES_hhdet_in_fec!F126)</f>
        <v/>
      </c>
      <c r="G126" s="111" t="str">
        <f>IF(RES_hhdet_in_tes!G126=0,"",RES_hhdet_in_tes!G126/RES_hhdet_in_fec!G126)</f>
        <v/>
      </c>
      <c r="H126" s="111" t="str">
        <f>IF(RES_hhdet_in_tes!H126=0,"",RES_hhdet_in_tes!H126/RES_hhdet_in_fec!H126)</f>
        <v/>
      </c>
      <c r="I126" s="111" t="str">
        <f>IF(RES_hhdet_in_tes!I126=0,"",RES_hhdet_in_tes!I126/RES_hhdet_in_fec!I126)</f>
        <v/>
      </c>
      <c r="J126" s="111" t="str">
        <f>IF(RES_hhdet_in_tes!J126=0,"",RES_hhdet_in_tes!J126/RES_hhdet_in_fec!J126)</f>
        <v/>
      </c>
      <c r="K126" s="111" t="str">
        <f>IF(RES_hhdet_in_tes!K126=0,"",RES_hhdet_in_tes!K126/RES_hhdet_in_fec!K126)</f>
        <v/>
      </c>
      <c r="L126" s="111" t="str">
        <f>IF(RES_hhdet_in_tes!L126=0,"",RES_hhdet_in_tes!L126/RES_hhdet_in_fec!L126)</f>
        <v/>
      </c>
      <c r="M126" s="111" t="str">
        <f>IF(RES_hhdet_in_tes!M126=0,"",RES_hhdet_in_tes!M126/RES_hhdet_in_fec!M126)</f>
        <v/>
      </c>
      <c r="N126" s="111" t="str">
        <f>IF(RES_hhdet_in_tes!N126=0,"",RES_hhdet_in_tes!N126/RES_hhdet_in_fec!N126)</f>
        <v/>
      </c>
      <c r="O126" s="111" t="str">
        <f>IF(RES_hhdet_in_tes!O126=0,"",RES_hhdet_in_tes!O126/RES_hhdet_in_fec!O126)</f>
        <v/>
      </c>
      <c r="P126" s="111" t="str">
        <f>IF(RES_hhdet_in_tes!P126=0,"",RES_hhdet_in_tes!P126/RES_hhdet_in_fec!P126)</f>
        <v/>
      </c>
      <c r="Q126" s="111" t="str">
        <f>IF(RES_hhdet_in_tes!Q126=0,"",RES_hhdet_in_tes!Q126/RES_hhdet_in_fec!Q126)</f>
        <v/>
      </c>
      <c r="R126" s="111" t="str">
        <f>IF(RES_hhdet_in_tes!R126=0,"",RES_hhdet_in_tes!R126/RES_hhdet_in_fec!R126)</f>
        <v/>
      </c>
      <c r="S126" s="111" t="str">
        <f>IF(RES_hhdet_in_tes!S126=0,"",RES_hhdet_in_tes!S126/RES_hhdet_in_fec!S126)</f>
        <v/>
      </c>
      <c r="T126" s="111" t="str">
        <f>IF(RES_hhdet_in_tes!T126=0,"",RES_hhdet_in_tes!T126/RES_hhdet_in_fec!T126)</f>
        <v/>
      </c>
      <c r="U126" s="111" t="str">
        <f>IF(RES_hhdet_in_tes!U126=0,"",RES_hhdet_in_tes!U126/RES_hhdet_in_fec!U126)</f>
        <v/>
      </c>
      <c r="V126" s="111" t="str">
        <f>IF(RES_hhdet_in_tes!V126=0,"",RES_hhdet_in_tes!V126/RES_hhdet_in_fec!V126)</f>
        <v/>
      </c>
      <c r="W126" s="111" t="str">
        <f>IF(RES_hhdet_in_tes!W126=0,"",RES_hhdet_in_tes!W126/RES_hhdet_in_fec!W126)</f>
        <v/>
      </c>
      <c r="X126" s="111" t="str">
        <f>IF(RES_hhdet_in_tes!X126=0,"",RES_hhdet_in_tes!X126/RES_hhdet_in_fec!X126)</f>
        <v/>
      </c>
      <c r="Y126" s="111" t="str">
        <f>IF(RES_hhdet_in_tes!Y126=0,"",RES_hhdet_in_tes!Y126/RES_hhdet_in_fec!Y126)</f>
        <v/>
      </c>
      <c r="DA126" s="63" t="s">
        <v>3705</v>
      </c>
    </row>
    <row r="127" spans="1:105" ht="12" customHeight="1" x14ac:dyDescent="0.25">
      <c r="A127" s="97" t="s">
        <v>53</v>
      </c>
      <c r="B127" s="111"/>
      <c r="C127" s="111" t="str">
        <f>IF(RES_hhdet_in_tes!C127=0,"",RES_hhdet_in_tes!C127/RES_hhdet_in_fec!C127)</f>
        <v/>
      </c>
      <c r="D127" s="111" t="str">
        <f>IF(RES_hhdet_in_tes!D127=0,"",RES_hhdet_in_tes!D127/RES_hhdet_in_fec!D127)</f>
        <v/>
      </c>
      <c r="E127" s="111" t="str">
        <f>IF(RES_hhdet_in_tes!E127=0,"",RES_hhdet_in_tes!E127/RES_hhdet_in_fec!E127)</f>
        <v/>
      </c>
      <c r="F127" s="111" t="str">
        <f>IF(RES_hhdet_in_tes!F127=0,"",RES_hhdet_in_tes!F127/RES_hhdet_in_fec!F127)</f>
        <v/>
      </c>
      <c r="G127" s="111" t="str">
        <f>IF(RES_hhdet_in_tes!G127=0,"",RES_hhdet_in_tes!G127/RES_hhdet_in_fec!G127)</f>
        <v/>
      </c>
      <c r="H127" s="111" t="str">
        <f>IF(RES_hhdet_in_tes!H127=0,"",RES_hhdet_in_tes!H127/RES_hhdet_in_fec!H127)</f>
        <v/>
      </c>
      <c r="I127" s="111" t="str">
        <f>IF(RES_hhdet_in_tes!I127=0,"",RES_hhdet_in_tes!I127/RES_hhdet_in_fec!I127)</f>
        <v/>
      </c>
      <c r="J127" s="111" t="str">
        <f>IF(RES_hhdet_in_tes!J127=0,"",RES_hhdet_in_tes!J127/RES_hhdet_in_fec!J127)</f>
        <v/>
      </c>
      <c r="K127" s="111" t="str">
        <f>IF(RES_hhdet_in_tes!K127=0,"",RES_hhdet_in_tes!K127/RES_hhdet_in_fec!K127)</f>
        <v/>
      </c>
      <c r="L127" s="111" t="str">
        <f>IF(RES_hhdet_in_tes!L127=0,"",RES_hhdet_in_tes!L127/RES_hhdet_in_fec!L127)</f>
        <v/>
      </c>
      <c r="M127" s="111" t="str">
        <f>IF(RES_hhdet_in_tes!M127=0,"",RES_hhdet_in_tes!M127/RES_hhdet_in_fec!M127)</f>
        <v/>
      </c>
      <c r="N127" s="111" t="str">
        <f>IF(RES_hhdet_in_tes!N127=0,"",RES_hhdet_in_tes!N127/RES_hhdet_in_fec!N127)</f>
        <v/>
      </c>
      <c r="O127" s="111" t="str">
        <f>IF(RES_hhdet_in_tes!O127=0,"",RES_hhdet_in_tes!O127/RES_hhdet_in_fec!O127)</f>
        <v/>
      </c>
      <c r="P127" s="111" t="str">
        <f>IF(RES_hhdet_in_tes!P127=0,"",RES_hhdet_in_tes!P127/RES_hhdet_in_fec!P127)</f>
        <v/>
      </c>
      <c r="Q127" s="111" t="str">
        <f>IF(RES_hhdet_in_tes!Q127=0,"",RES_hhdet_in_tes!Q127/RES_hhdet_in_fec!Q127)</f>
        <v/>
      </c>
      <c r="R127" s="111" t="str">
        <f>IF(RES_hhdet_in_tes!R127=0,"",RES_hhdet_in_tes!R127/RES_hhdet_in_fec!R127)</f>
        <v/>
      </c>
      <c r="S127" s="111" t="str">
        <f>IF(RES_hhdet_in_tes!S127=0,"",RES_hhdet_in_tes!S127/RES_hhdet_in_fec!S127)</f>
        <v/>
      </c>
      <c r="T127" s="111" t="str">
        <f>IF(RES_hhdet_in_tes!T127=0,"",RES_hhdet_in_tes!T127/RES_hhdet_in_fec!T127)</f>
        <v/>
      </c>
      <c r="U127" s="111" t="str">
        <f>IF(RES_hhdet_in_tes!U127=0,"",RES_hhdet_in_tes!U127/RES_hhdet_in_fec!U127)</f>
        <v/>
      </c>
      <c r="V127" s="111" t="str">
        <f>IF(RES_hhdet_in_tes!V127=0,"",RES_hhdet_in_tes!V127/RES_hhdet_in_fec!V127)</f>
        <v/>
      </c>
      <c r="W127" s="111" t="str">
        <f>IF(RES_hhdet_in_tes!W127=0,"",RES_hhdet_in_tes!W127/RES_hhdet_in_fec!W127)</f>
        <v/>
      </c>
      <c r="X127" s="111" t="str">
        <f>IF(RES_hhdet_in_tes!X127=0,"",RES_hhdet_in_tes!X127/RES_hhdet_in_fec!X127)</f>
        <v/>
      </c>
      <c r="Y127" s="111" t="str">
        <f>IF(RES_hhdet_in_tes!Y127=0,"",RES_hhdet_in_tes!Y127/RES_hhdet_in_fec!Y127)</f>
        <v/>
      </c>
      <c r="DA127" s="63" t="s">
        <v>3706</v>
      </c>
    </row>
    <row r="128" spans="1:105" ht="12.95" customHeight="1" x14ac:dyDescent="0.25">
      <c r="A128" s="121" t="s">
        <v>92</v>
      </c>
      <c r="B128" s="124"/>
      <c r="C128" s="124" t="str">
        <f>IF(RES_hhdet_in_tes!C128=0,"",RES_hhdet_in_tes!C128/RES_hhdet_in_fec!C128)</f>
        <v/>
      </c>
      <c r="D128" s="124" t="str">
        <f>IF(RES_hhdet_in_tes!D128=0,"",RES_hhdet_in_tes!D128/RES_hhdet_in_fec!D128)</f>
        <v/>
      </c>
      <c r="E128" s="124" t="str">
        <f>IF(RES_hhdet_in_tes!E128=0,"",RES_hhdet_in_tes!E128/RES_hhdet_in_fec!E128)</f>
        <v/>
      </c>
      <c r="F128" s="124" t="str">
        <f>IF(RES_hhdet_in_tes!F128=0,"",RES_hhdet_in_tes!F128/RES_hhdet_in_fec!F128)</f>
        <v/>
      </c>
      <c r="G128" s="124" t="str">
        <f>IF(RES_hhdet_in_tes!G128=0,"",RES_hhdet_in_tes!G128/RES_hhdet_in_fec!G128)</f>
        <v/>
      </c>
      <c r="H128" s="124" t="str">
        <f>IF(RES_hhdet_in_tes!H128=0,"",RES_hhdet_in_tes!H128/RES_hhdet_in_fec!H128)</f>
        <v/>
      </c>
      <c r="I128" s="124" t="str">
        <f>IF(RES_hhdet_in_tes!I128=0,"",RES_hhdet_in_tes!I128/RES_hhdet_in_fec!I128)</f>
        <v/>
      </c>
      <c r="J128" s="124" t="str">
        <f>IF(RES_hhdet_in_tes!J128=0,"",RES_hhdet_in_tes!J128/RES_hhdet_in_fec!J128)</f>
        <v/>
      </c>
      <c r="K128" s="124" t="str">
        <f>IF(RES_hhdet_in_tes!K128=0,"",RES_hhdet_in_tes!K128/RES_hhdet_in_fec!K128)</f>
        <v/>
      </c>
      <c r="L128" s="124" t="str">
        <f>IF(RES_hhdet_in_tes!L128=0,"",RES_hhdet_in_tes!L128/RES_hhdet_in_fec!L128)</f>
        <v/>
      </c>
      <c r="M128" s="124" t="str">
        <f>IF(RES_hhdet_in_tes!M128=0,"",RES_hhdet_in_tes!M128/RES_hhdet_in_fec!M128)</f>
        <v/>
      </c>
      <c r="N128" s="124" t="str">
        <f>IF(RES_hhdet_in_tes!N128=0,"",RES_hhdet_in_tes!N128/RES_hhdet_in_fec!N128)</f>
        <v/>
      </c>
      <c r="O128" s="124" t="str">
        <f>IF(RES_hhdet_in_tes!O128=0,"",RES_hhdet_in_tes!O128/RES_hhdet_in_fec!O128)</f>
        <v/>
      </c>
      <c r="P128" s="124" t="str">
        <f>IF(RES_hhdet_in_tes!P128=0,"",RES_hhdet_in_tes!P128/RES_hhdet_in_fec!P128)</f>
        <v/>
      </c>
      <c r="Q128" s="124" t="str">
        <f>IF(RES_hhdet_in_tes!Q128=0,"",RES_hhdet_in_tes!Q128/RES_hhdet_in_fec!Q128)</f>
        <v/>
      </c>
      <c r="R128" s="124" t="str">
        <f>IF(RES_hhdet_in_tes!R128=0,"",RES_hhdet_in_tes!R128/RES_hhdet_in_fec!R128)</f>
        <v/>
      </c>
      <c r="S128" s="124" t="str">
        <f>IF(RES_hhdet_in_tes!S128=0,"",RES_hhdet_in_tes!S128/RES_hhdet_in_fec!S128)</f>
        <v/>
      </c>
      <c r="T128" s="124" t="str">
        <f>IF(RES_hhdet_in_tes!T128=0,"",RES_hhdet_in_tes!T128/RES_hhdet_in_fec!T128)</f>
        <v/>
      </c>
      <c r="U128" s="124" t="str">
        <f>IF(RES_hhdet_in_tes!U128=0,"",RES_hhdet_in_tes!U128/RES_hhdet_in_fec!U128)</f>
        <v/>
      </c>
      <c r="V128" s="124" t="str">
        <f>IF(RES_hhdet_in_tes!V128=0,"",RES_hhdet_in_tes!V128/RES_hhdet_in_fec!V128)</f>
        <v/>
      </c>
      <c r="W128" s="124" t="str">
        <f>IF(RES_hhdet_in_tes!W128=0,"",RES_hhdet_in_tes!W128/RES_hhdet_in_fec!W128)</f>
        <v/>
      </c>
      <c r="X128" s="124" t="str">
        <f>IF(RES_hhdet_in_tes!X128=0,"",RES_hhdet_in_tes!X128/RES_hhdet_in_fec!X128)</f>
        <v/>
      </c>
      <c r="Y128" s="124" t="str">
        <f>IF(RES_hhdet_in_tes!Y128=0,"",RES_hhdet_in_tes!Y128/RES_hhdet_in_fec!Y128)</f>
        <v/>
      </c>
      <c r="DA128" s="130" t="s">
        <v>3707</v>
      </c>
    </row>
    <row r="129" spans="1:105" ht="12" customHeight="1" x14ac:dyDescent="0.25">
      <c r="A129" s="97" t="s">
        <v>53</v>
      </c>
      <c r="B129" s="111"/>
      <c r="C129" s="111" t="str">
        <f>IF(RES_hhdet_in_tes!C129=0,"",RES_hhdet_in_tes!C129/RES_hhdet_in_fec!C129)</f>
        <v/>
      </c>
      <c r="D129" s="111" t="str">
        <f>IF(RES_hhdet_in_tes!D129=0,"",RES_hhdet_in_tes!D129/RES_hhdet_in_fec!D129)</f>
        <v/>
      </c>
      <c r="E129" s="111" t="str">
        <f>IF(RES_hhdet_in_tes!E129=0,"",RES_hhdet_in_tes!E129/RES_hhdet_in_fec!E129)</f>
        <v/>
      </c>
      <c r="F129" s="111" t="str">
        <f>IF(RES_hhdet_in_tes!F129=0,"",RES_hhdet_in_tes!F129/RES_hhdet_in_fec!F129)</f>
        <v/>
      </c>
      <c r="G129" s="111" t="str">
        <f>IF(RES_hhdet_in_tes!G129=0,"",RES_hhdet_in_tes!G129/RES_hhdet_in_fec!G129)</f>
        <v/>
      </c>
      <c r="H129" s="111" t="str">
        <f>IF(RES_hhdet_in_tes!H129=0,"",RES_hhdet_in_tes!H129/RES_hhdet_in_fec!H129)</f>
        <v/>
      </c>
      <c r="I129" s="111" t="str">
        <f>IF(RES_hhdet_in_tes!I129=0,"",RES_hhdet_in_tes!I129/RES_hhdet_in_fec!I129)</f>
        <v/>
      </c>
      <c r="J129" s="111" t="str">
        <f>IF(RES_hhdet_in_tes!J129=0,"",RES_hhdet_in_tes!J129/RES_hhdet_in_fec!J129)</f>
        <v/>
      </c>
      <c r="K129" s="111" t="str">
        <f>IF(RES_hhdet_in_tes!K129=0,"",RES_hhdet_in_tes!K129/RES_hhdet_in_fec!K129)</f>
        <v/>
      </c>
      <c r="L129" s="111" t="str">
        <f>IF(RES_hhdet_in_tes!L129=0,"",RES_hhdet_in_tes!L129/RES_hhdet_in_fec!L129)</f>
        <v/>
      </c>
      <c r="M129" s="111" t="str">
        <f>IF(RES_hhdet_in_tes!M129=0,"",RES_hhdet_in_tes!M129/RES_hhdet_in_fec!M129)</f>
        <v/>
      </c>
      <c r="N129" s="111" t="str">
        <f>IF(RES_hhdet_in_tes!N129=0,"",RES_hhdet_in_tes!N129/RES_hhdet_in_fec!N129)</f>
        <v/>
      </c>
      <c r="O129" s="111" t="str">
        <f>IF(RES_hhdet_in_tes!O129=0,"",RES_hhdet_in_tes!O129/RES_hhdet_in_fec!O129)</f>
        <v/>
      </c>
      <c r="P129" s="111" t="str">
        <f>IF(RES_hhdet_in_tes!P129=0,"",RES_hhdet_in_tes!P129/RES_hhdet_in_fec!P129)</f>
        <v/>
      </c>
      <c r="Q129" s="111" t="str">
        <f>IF(RES_hhdet_in_tes!Q129=0,"",RES_hhdet_in_tes!Q129/RES_hhdet_in_fec!Q129)</f>
        <v/>
      </c>
      <c r="R129" s="111" t="str">
        <f>IF(RES_hhdet_in_tes!R129=0,"",RES_hhdet_in_tes!R129/RES_hhdet_in_fec!R129)</f>
        <v/>
      </c>
      <c r="S129" s="111" t="str">
        <f>IF(RES_hhdet_in_tes!S129=0,"",RES_hhdet_in_tes!S129/RES_hhdet_in_fec!S129)</f>
        <v/>
      </c>
      <c r="T129" s="111" t="str">
        <f>IF(RES_hhdet_in_tes!T129=0,"",RES_hhdet_in_tes!T129/RES_hhdet_in_fec!T129)</f>
        <v/>
      </c>
      <c r="U129" s="111" t="str">
        <f>IF(RES_hhdet_in_tes!U129=0,"",RES_hhdet_in_tes!U129/RES_hhdet_in_fec!U129)</f>
        <v/>
      </c>
      <c r="V129" s="111" t="str">
        <f>IF(RES_hhdet_in_tes!V129=0,"",RES_hhdet_in_tes!V129/RES_hhdet_in_fec!V129)</f>
        <v/>
      </c>
      <c r="W129" s="111" t="str">
        <f>IF(RES_hhdet_in_tes!W129=0,"",RES_hhdet_in_tes!W129/RES_hhdet_in_fec!W129)</f>
        <v/>
      </c>
      <c r="X129" s="111" t="str">
        <f>IF(RES_hhdet_in_tes!X129=0,"",RES_hhdet_in_tes!X129/RES_hhdet_in_fec!X129)</f>
        <v/>
      </c>
      <c r="Y129" s="111" t="str">
        <f>IF(RES_hhdet_in_tes!Y129=0,"",RES_hhdet_in_tes!Y129/RES_hhdet_in_fec!Y129)</f>
        <v/>
      </c>
      <c r="DA129" s="63" t="s">
        <v>3708</v>
      </c>
    </row>
    <row r="130" spans="1:105" ht="12" customHeight="1" x14ac:dyDescent="0.25">
      <c r="A130" s="121" t="s">
        <v>55</v>
      </c>
      <c r="B130" s="124"/>
      <c r="C130" s="124" t="str">
        <f>IF(RES_hhdet_in_tes!C130=0,"",RES_hhdet_in_tes!C130/RES_hhdet_in_fec!C130)</f>
        <v/>
      </c>
      <c r="D130" s="124" t="str">
        <f>IF(RES_hhdet_in_tes!D130=0,"",RES_hhdet_in_tes!D130/RES_hhdet_in_fec!D130)</f>
        <v/>
      </c>
      <c r="E130" s="124" t="str">
        <f>IF(RES_hhdet_in_tes!E130=0,"",RES_hhdet_in_tes!E130/RES_hhdet_in_fec!E130)</f>
        <v/>
      </c>
      <c r="F130" s="124" t="str">
        <f>IF(RES_hhdet_in_tes!F130=0,"",RES_hhdet_in_tes!F130/RES_hhdet_in_fec!F130)</f>
        <v/>
      </c>
      <c r="G130" s="124" t="str">
        <f>IF(RES_hhdet_in_tes!G130=0,"",RES_hhdet_in_tes!G130/RES_hhdet_in_fec!G130)</f>
        <v/>
      </c>
      <c r="H130" s="124" t="str">
        <f>IF(RES_hhdet_in_tes!H130=0,"",RES_hhdet_in_tes!H130/RES_hhdet_in_fec!H130)</f>
        <v/>
      </c>
      <c r="I130" s="124" t="str">
        <f>IF(RES_hhdet_in_tes!I130=0,"",RES_hhdet_in_tes!I130/RES_hhdet_in_fec!I130)</f>
        <v/>
      </c>
      <c r="J130" s="124" t="str">
        <f>IF(RES_hhdet_in_tes!J130=0,"",RES_hhdet_in_tes!J130/RES_hhdet_in_fec!J130)</f>
        <v/>
      </c>
      <c r="K130" s="124" t="str">
        <f>IF(RES_hhdet_in_tes!K130=0,"",RES_hhdet_in_tes!K130/RES_hhdet_in_fec!K130)</f>
        <v/>
      </c>
      <c r="L130" s="124" t="str">
        <f>IF(RES_hhdet_in_tes!L130=0,"",RES_hhdet_in_tes!L130/RES_hhdet_in_fec!L130)</f>
        <v/>
      </c>
      <c r="M130" s="124" t="str">
        <f>IF(RES_hhdet_in_tes!M130=0,"",RES_hhdet_in_tes!M130/RES_hhdet_in_fec!M130)</f>
        <v/>
      </c>
      <c r="N130" s="124" t="str">
        <f>IF(RES_hhdet_in_tes!N130=0,"",RES_hhdet_in_tes!N130/RES_hhdet_in_fec!N130)</f>
        <v/>
      </c>
      <c r="O130" s="124" t="str">
        <f>IF(RES_hhdet_in_tes!O130=0,"",RES_hhdet_in_tes!O130/RES_hhdet_in_fec!O130)</f>
        <v/>
      </c>
      <c r="P130" s="124" t="str">
        <f>IF(RES_hhdet_in_tes!P130=0,"",RES_hhdet_in_tes!P130/RES_hhdet_in_fec!P130)</f>
        <v/>
      </c>
      <c r="Q130" s="124" t="str">
        <f>IF(RES_hhdet_in_tes!Q130=0,"",RES_hhdet_in_tes!Q130/RES_hhdet_in_fec!Q130)</f>
        <v/>
      </c>
      <c r="R130" s="124" t="str">
        <f>IF(RES_hhdet_in_tes!R130=0,"",RES_hhdet_in_tes!R130/RES_hhdet_in_fec!R130)</f>
        <v/>
      </c>
      <c r="S130" s="124" t="str">
        <f>IF(RES_hhdet_in_tes!S130=0,"",RES_hhdet_in_tes!S130/RES_hhdet_in_fec!S130)</f>
        <v/>
      </c>
      <c r="T130" s="124" t="str">
        <f>IF(RES_hhdet_in_tes!T130=0,"",RES_hhdet_in_tes!T130/RES_hhdet_in_fec!T130)</f>
        <v/>
      </c>
      <c r="U130" s="124" t="str">
        <f>IF(RES_hhdet_in_tes!U130=0,"",RES_hhdet_in_tes!U130/RES_hhdet_in_fec!U130)</f>
        <v/>
      </c>
      <c r="V130" s="124" t="str">
        <f>IF(RES_hhdet_in_tes!V130=0,"",RES_hhdet_in_tes!V130/RES_hhdet_in_fec!V130)</f>
        <v/>
      </c>
      <c r="W130" s="124" t="str">
        <f>IF(RES_hhdet_in_tes!W130=0,"",RES_hhdet_in_tes!W130/RES_hhdet_in_fec!W130)</f>
        <v/>
      </c>
      <c r="X130" s="124" t="str">
        <f>IF(RES_hhdet_in_tes!X130=0,"",RES_hhdet_in_tes!X130/RES_hhdet_in_fec!X130)</f>
        <v/>
      </c>
      <c r="Y130" s="124" t="str">
        <f>IF(RES_hhdet_in_tes!Y130=0,"",RES_hhdet_in_tes!Y130/RES_hhdet_in_fec!Y130)</f>
        <v/>
      </c>
      <c r="DA130" s="130" t="s">
        <v>3709</v>
      </c>
    </row>
    <row r="131" spans="1:105" ht="12" customHeight="1" x14ac:dyDescent="0.25">
      <c r="A131" s="97" t="s">
        <v>128</v>
      </c>
      <c r="B131" s="111"/>
      <c r="C131" s="111" t="str">
        <f>IF(RES_hhdet_in_tes!C131=0,"",RES_hhdet_in_tes!C131/RES_hhdet_in_fec!C131)</f>
        <v/>
      </c>
      <c r="D131" s="111" t="str">
        <f>IF(RES_hhdet_in_tes!D131=0,"",RES_hhdet_in_tes!D131/RES_hhdet_in_fec!D131)</f>
        <v/>
      </c>
      <c r="E131" s="111" t="str">
        <f>IF(RES_hhdet_in_tes!E131=0,"",RES_hhdet_in_tes!E131/RES_hhdet_in_fec!E131)</f>
        <v/>
      </c>
      <c r="F131" s="111" t="str">
        <f>IF(RES_hhdet_in_tes!F131=0,"",RES_hhdet_in_tes!F131/RES_hhdet_in_fec!F131)</f>
        <v/>
      </c>
      <c r="G131" s="111" t="str">
        <f>IF(RES_hhdet_in_tes!G131=0,"",RES_hhdet_in_tes!G131/RES_hhdet_in_fec!G131)</f>
        <v/>
      </c>
      <c r="H131" s="111" t="str">
        <f>IF(RES_hhdet_in_tes!H131=0,"",RES_hhdet_in_tes!H131/RES_hhdet_in_fec!H131)</f>
        <v/>
      </c>
      <c r="I131" s="111" t="str">
        <f>IF(RES_hhdet_in_tes!I131=0,"",RES_hhdet_in_tes!I131/RES_hhdet_in_fec!I131)</f>
        <v/>
      </c>
      <c r="J131" s="111" t="str">
        <f>IF(RES_hhdet_in_tes!J131=0,"",RES_hhdet_in_tes!J131/RES_hhdet_in_fec!J131)</f>
        <v/>
      </c>
      <c r="K131" s="111" t="str">
        <f>IF(RES_hhdet_in_tes!K131=0,"",RES_hhdet_in_tes!K131/RES_hhdet_in_fec!K131)</f>
        <v/>
      </c>
      <c r="L131" s="111" t="str">
        <f>IF(RES_hhdet_in_tes!L131=0,"",RES_hhdet_in_tes!L131/RES_hhdet_in_fec!L131)</f>
        <v/>
      </c>
      <c r="M131" s="111" t="str">
        <f>IF(RES_hhdet_in_tes!M131=0,"",RES_hhdet_in_tes!M131/RES_hhdet_in_fec!M131)</f>
        <v/>
      </c>
      <c r="N131" s="111" t="str">
        <f>IF(RES_hhdet_in_tes!N131=0,"",RES_hhdet_in_tes!N131/RES_hhdet_in_fec!N131)</f>
        <v/>
      </c>
      <c r="O131" s="111" t="str">
        <f>IF(RES_hhdet_in_tes!O131=0,"",RES_hhdet_in_tes!O131/RES_hhdet_in_fec!O131)</f>
        <v/>
      </c>
      <c r="P131" s="111" t="str">
        <f>IF(RES_hhdet_in_tes!P131=0,"",RES_hhdet_in_tes!P131/RES_hhdet_in_fec!P131)</f>
        <v/>
      </c>
      <c r="Q131" s="111" t="str">
        <f>IF(RES_hhdet_in_tes!Q131=0,"",RES_hhdet_in_tes!Q131/RES_hhdet_in_fec!Q131)</f>
        <v/>
      </c>
      <c r="R131" s="111" t="str">
        <f>IF(RES_hhdet_in_tes!R131=0,"",RES_hhdet_in_tes!R131/RES_hhdet_in_fec!R131)</f>
        <v/>
      </c>
      <c r="S131" s="111" t="str">
        <f>IF(RES_hhdet_in_tes!S131=0,"",RES_hhdet_in_tes!S131/RES_hhdet_in_fec!S131)</f>
        <v/>
      </c>
      <c r="T131" s="111" t="str">
        <f>IF(RES_hhdet_in_tes!T131=0,"",RES_hhdet_in_tes!T131/RES_hhdet_in_fec!T131)</f>
        <v/>
      </c>
      <c r="U131" s="111" t="str">
        <f>IF(RES_hhdet_in_tes!U131=0,"",RES_hhdet_in_tes!U131/RES_hhdet_in_fec!U131)</f>
        <v/>
      </c>
      <c r="V131" s="111" t="str">
        <f>IF(RES_hhdet_in_tes!V131=0,"",RES_hhdet_in_tes!V131/RES_hhdet_in_fec!V131)</f>
        <v/>
      </c>
      <c r="W131" s="111" t="str">
        <f>IF(RES_hhdet_in_tes!W131=0,"",RES_hhdet_in_tes!W131/RES_hhdet_in_fec!W131)</f>
        <v/>
      </c>
      <c r="X131" s="111" t="str">
        <f>IF(RES_hhdet_in_tes!X131=0,"",RES_hhdet_in_tes!X131/RES_hhdet_in_fec!X131)</f>
        <v/>
      </c>
      <c r="Y131" s="111" t="str">
        <f>IF(RES_hhdet_in_tes!Y131=0,"",RES_hhdet_in_tes!Y131/RES_hhdet_in_fec!Y131)</f>
        <v/>
      </c>
      <c r="DA131" s="63" t="s">
        <v>3710</v>
      </c>
    </row>
    <row r="132" spans="1:105" ht="12" customHeight="1" x14ac:dyDescent="0.25">
      <c r="A132" s="97" t="s">
        <v>127</v>
      </c>
      <c r="B132" s="111"/>
      <c r="C132" s="111" t="str">
        <f>IF(RES_hhdet_in_tes!C132=0,"",RES_hhdet_in_tes!C132/RES_hhdet_in_fec!C132)</f>
        <v/>
      </c>
      <c r="D132" s="111" t="str">
        <f>IF(RES_hhdet_in_tes!D132=0,"",RES_hhdet_in_tes!D132/RES_hhdet_in_fec!D132)</f>
        <v/>
      </c>
      <c r="E132" s="111" t="str">
        <f>IF(RES_hhdet_in_tes!E132=0,"",RES_hhdet_in_tes!E132/RES_hhdet_in_fec!E132)</f>
        <v/>
      </c>
      <c r="F132" s="111" t="str">
        <f>IF(RES_hhdet_in_tes!F132=0,"",RES_hhdet_in_tes!F132/RES_hhdet_in_fec!F132)</f>
        <v/>
      </c>
      <c r="G132" s="111" t="str">
        <f>IF(RES_hhdet_in_tes!G132=0,"",RES_hhdet_in_tes!G132/RES_hhdet_in_fec!G132)</f>
        <v/>
      </c>
      <c r="H132" s="111" t="str">
        <f>IF(RES_hhdet_in_tes!H132=0,"",RES_hhdet_in_tes!H132/RES_hhdet_in_fec!H132)</f>
        <v/>
      </c>
      <c r="I132" s="111" t="str">
        <f>IF(RES_hhdet_in_tes!I132=0,"",RES_hhdet_in_tes!I132/RES_hhdet_in_fec!I132)</f>
        <v/>
      </c>
      <c r="J132" s="111" t="str">
        <f>IF(RES_hhdet_in_tes!J132=0,"",RES_hhdet_in_tes!J132/RES_hhdet_in_fec!J132)</f>
        <v/>
      </c>
      <c r="K132" s="111" t="str">
        <f>IF(RES_hhdet_in_tes!K132=0,"",RES_hhdet_in_tes!K132/RES_hhdet_in_fec!K132)</f>
        <v/>
      </c>
      <c r="L132" s="111" t="str">
        <f>IF(RES_hhdet_in_tes!L132=0,"",RES_hhdet_in_tes!L132/RES_hhdet_in_fec!L132)</f>
        <v/>
      </c>
      <c r="M132" s="111" t="str">
        <f>IF(RES_hhdet_in_tes!M132=0,"",RES_hhdet_in_tes!M132/RES_hhdet_in_fec!M132)</f>
        <v/>
      </c>
      <c r="N132" s="111" t="str">
        <f>IF(RES_hhdet_in_tes!N132=0,"",RES_hhdet_in_tes!N132/RES_hhdet_in_fec!N132)</f>
        <v/>
      </c>
      <c r="O132" s="111" t="str">
        <f>IF(RES_hhdet_in_tes!O132=0,"",RES_hhdet_in_tes!O132/RES_hhdet_in_fec!O132)</f>
        <v/>
      </c>
      <c r="P132" s="111" t="str">
        <f>IF(RES_hhdet_in_tes!P132=0,"",RES_hhdet_in_tes!P132/RES_hhdet_in_fec!P132)</f>
        <v/>
      </c>
      <c r="Q132" s="111" t="str">
        <f>IF(RES_hhdet_in_tes!Q132=0,"",RES_hhdet_in_tes!Q132/RES_hhdet_in_fec!Q132)</f>
        <v/>
      </c>
      <c r="R132" s="111" t="str">
        <f>IF(RES_hhdet_in_tes!R132=0,"",RES_hhdet_in_tes!R132/RES_hhdet_in_fec!R132)</f>
        <v/>
      </c>
      <c r="S132" s="111" t="str">
        <f>IF(RES_hhdet_in_tes!S132=0,"",RES_hhdet_in_tes!S132/RES_hhdet_in_fec!S132)</f>
        <v/>
      </c>
      <c r="T132" s="111" t="str">
        <f>IF(RES_hhdet_in_tes!T132=0,"",RES_hhdet_in_tes!T132/RES_hhdet_in_fec!T132)</f>
        <v/>
      </c>
      <c r="U132" s="111" t="str">
        <f>IF(RES_hhdet_in_tes!U132=0,"",RES_hhdet_in_tes!U132/RES_hhdet_in_fec!U132)</f>
        <v/>
      </c>
      <c r="V132" s="111" t="str">
        <f>IF(RES_hhdet_in_tes!V132=0,"",RES_hhdet_in_tes!V132/RES_hhdet_in_fec!V132)</f>
        <v/>
      </c>
      <c r="W132" s="111" t="str">
        <f>IF(RES_hhdet_in_tes!W132=0,"",RES_hhdet_in_tes!W132/RES_hhdet_in_fec!W132)</f>
        <v/>
      </c>
      <c r="X132" s="111" t="str">
        <f>IF(RES_hhdet_in_tes!X132=0,"",RES_hhdet_in_tes!X132/RES_hhdet_in_fec!X132)</f>
        <v/>
      </c>
      <c r="Y132" s="111" t="str">
        <f>IF(RES_hhdet_in_tes!Y132=0,"",RES_hhdet_in_tes!Y132/RES_hhdet_in_fec!Y132)</f>
        <v/>
      </c>
      <c r="DA132" s="63" t="s">
        <v>3711</v>
      </c>
    </row>
    <row r="133" spans="1:105" ht="12" customHeight="1" x14ac:dyDescent="0.25">
      <c r="A133" s="100" t="s">
        <v>198</v>
      </c>
      <c r="B133" s="112"/>
      <c r="C133" s="112" t="str">
        <f>IF(RES_hhdet_in_tes!C133=0,"",RES_hhdet_in_tes!C133/RES_hhdet_in_fec!C133)</f>
        <v/>
      </c>
      <c r="D133" s="112" t="str">
        <f>IF(RES_hhdet_in_tes!D133=0,"",RES_hhdet_in_tes!D133/RES_hhdet_in_fec!D133)</f>
        <v/>
      </c>
      <c r="E133" s="112" t="str">
        <f>IF(RES_hhdet_in_tes!E133=0,"",RES_hhdet_in_tes!E133/RES_hhdet_in_fec!E133)</f>
        <v/>
      </c>
      <c r="F133" s="112" t="str">
        <f>IF(RES_hhdet_in_tes!F133=0,"",RES_hhdet_in_tes!F133/RES_hhdet_in_fec!F133)</f>
        <v/>
      </c>
      <c r="G133" s="112" t="str">
        <f>IF(RES_hhdet_in_tes!G133=0,"",RES_hhdet_in_tes!G133/RES_hhdet_in_fec!G133)</f>
        <v/>
      </c>
      <c r="H133" s="112" t="str">
        <f>IF(RES_hhdet_in_tes!H133=0,"",RES_hhdet_in_tes!H133/RES_hhdet_in_fec!H133)</f>
        <v/>
      </c>
      <c r="I133" s="112" t="str">
        <f>IF(RES_hhdet_in_tes!I133=0,"",RES_hhdet_in_tes!I133/RES_hhdet_in_fec!I133)</f>
        <v/>
      </c>
      <c r="J133" s="112" t="str">
        <f>IF(RES_hhdet_in_tes!J133=0,"",RES_hhdet_in_tes!J133/RES_hhdet_in_fec!J133)</f>
        <v/>
      </c>
      <c r="K133" s="112" t="str">
        <f>IF(RES_hhdet_in_tes!K133=0,"",RES_hhdet_in_tes!K133/RES_hhdet_in_fec!K133)</f>
        <v/>
      </c>
      <c r="L133" s="112" t="str">
        <f>IF(RES_hhdet_in_tes!L133=0,"",RES_hhdet_in_tes!L133/RES_hhdet_in_fec!L133)</f>
        <v/>
      </c>
      <c r="M133" s="112" t="str">
        <f>IF(RES_hhdet_in_tes!M133=0,"",RES_hhdet_in_tes!M133/RES_hhdet_in_fec!M133)</f>
        <v/>
      </c>
      <c r="N133" s="112" t="str">
        <f>IF(RES_hhdet_in_tes!N133=0,"",RES_hhdet_in_tes!N133/RES_hhdet_in_fec!N133)</f>
        <v/>
      </c>
      <c r="O133" s="112" t="str">
        <f>IF(RES_hhdet_in_tes!O133=0,"",RES_hhdet_in_tes!O133/RES_hhdet_in_fec!O133)</f>
        <v/>
      </c>
      <c r="P133" s="112" t="str">
        <f>IF(RES_hhdet_in_tes!P133=0,"",RES_hhdet_in_tes!P133/RES_hhdet_in_fec!P133)</f>
        <v/>
      </c>
      <c r="Q133" s="112" t="str">
        <f>IF(RES_hhdet_in_tes!Q133=0,"",RES_hhdet_in_tes!Q133/RES_hhdet_in_fec!Q133)</f>
        <v/>
      </c>
      <c r="R133" s="112" t="str">
        <f>IF(RES_hhdet_in_tes!R133=0,"",RES_hhdet_in_tes!R133/RES_hhdet_in_fec!R133)</f>
        <v/>
      </c>
      <c r="S133" s="112" t="str">
        <f>IF(RES_hhdet_in_tes!S133=0,"",RES_hhdet_in_tes!S133/RES_hhdet_in_fec!S133)</f>
        <v/>
      </c>
      <c r="T133" s="112" t="str">
        <f>IF(RES_hhdet_in_tes!T133=0,"",RES_hhdet_in_tes!T133/RES_hhdet_in_fec!T133)</f>
        <v/>
      </c>
      <c r="U133" s="112" t="str">
        <f>IF(RES_hhdet_in_tes!U133=0,"",RES_hhdet_in_tes!U133/RES_hhdet_in_fec!U133)</f>
        <v/>
      </c>
      <c r="V133" s="112" t="str">
        <f>IF(RES_hhdet_in_tes!V133=0,"",RES_hhdet_in_tes!V133/RES_hhdet_in_fec!V133)</f>
        <v/>
      </c>
      <c r="W133" s="112" t="str">
        <f>IF(RES_hhdet_in_tes!W133=0,"",RES_hhdet_in_tes!W133/RES_hhdet_in_fec!W133)</f>
        <v/>
      </c>
      <c r="X133" s="112" t="str">
        <f>IF(RES_hhdet_in_tes!X133=0,"",RES_hhdet_in_tes!X133/RES_hhdet_in_fec!X133)</f>
        <v/>
      </c>
      <c r="Y133" s="112" t="str">
        <f>IF(RES_hhdet_in_tes!Y133=0,"",RES_hhdet_in_tes!Y133/RES_hhdet_in_fec!Y133)</f>
        <v/>
      </c>
      <c r="DA133" s="131" t="s">
        <v>3712</v>
      </c>
    </row>
    <row r="134" spans="1:105" ht="12" customHeight="1" x14ac:dyDescent="0.25">
      <c r="A134" s="103" t="s">
        <v>52</v>
      </c>
      <c r="B134" s="113"/>
      <c r="C134" s="113" t="str">
        <f>IF(RES_hhdet_in_tes!C134=0,"",RES_hhdet_in_tes!C134/RES_hhdet_in_fec!C134)</f>
        <v/>
      </c>
      <c r="D134" s="113" t="str">
        <f>IF(RES_hhdet_in_tes!D134=0,"",RES_hhdet_in_tes!D134/RES_hhdet_in_fec!D134)</f>
        <v/>
      </c>
      <c r="E134" s="113" t="str">
        <f>IF(RES_hhdet_in_tes!E134=0,"",RES_hhdet_in_tes!E134/RES_hhdet_in_fec!E134)</f>
        <v/>
      </c>
      <c r="F134" s="113" t="str">
        <f>IF(RES_hhdet_in_tes!F134=0,"",RES_hhdet_in_tes!F134/RES_hhdet_in_fec!F134)</f>
        <v/>
      </c>
      <c r="G134" s="113" t="str">
        <f>IF(RES_hhdet_in_tes!G134=0,"",RES_hhdet_in_tes!G134/RES_hhdet_in_fec!G134)</f>
        <v/>
      </c>
      <c r="H134" s="113" t="str">
        <f>IF(RES_hhdet_in_tes!H134=0,"",RES_hhdet_in_tes!H134/RES_hhdet_in_fec!H134)</f>
        <v/>
      </c>
      <c r="I134" s="113" t="str">
        <f>IF(RES_hhdet_in_tes!I134=0,"",RES_hhdet_in_tes!I134/RES_hhdet_in_fec!I134)</f>
        <v/>
      </c>
      <c r="J134" s="113" t="str">
        <f>IF(RES_hhdet_in_tes!J134=0,"",RES_hhdet_in_tes!J134/RES_hhdet_in_fec!J134)</f>
        <v/>
      </c>
      <c r="K134" s="113" t="str">
        <f>IF(RES_hhdet_in_tes!K134=0,"",RES_hhdet_in_tes!K134/RES_hhdet_in_fec!K134)</f>
        <v/>
      </c>
      <c r="L134" s="113" t="str">
        <f>IF(RES_hhdet_in_tes!L134=0,"",RES_hhdet_in_tes!L134/RES_hhdet_in_fec!L134)</f>
        <v/>
      </c>
      <c r="M134" s="113" t="str">
        <f>IF(RES_hhdet_in_tes!M134=0,"",RES_hhdet_in_tes!M134/RES_hhdet_in_fec!M134)</f>
        <v/>
      </c>
      <c r="N134" s="113" t="str">
        <f>IF(RES_hhdet_in_tes!N134=0,"",RES_hhdet_in_tes!N134/RES_hhdet_in_fec!N134)</f>
        <v/>
      </c>
      <c r="O134" s="113" t="str">
        <f>IF(RES_hhdet_in_tes!O134=0,"",RES_hhdet_in_tes!O134/RES_hhdet_in_fec!O134)</f>
        <v/>
      </c>
      <c r="P134" s="113" t="str">
        <f>IF(RES_hhdet_in_tes!P134=0,"",RES_hhdet_in_tes!P134/RES_hhdet_in_fec!P134)</f>
        <v/>
      </c>
      <c r="Q134" s="113" t="str">
        <f>IF(RES_hhdet_in_tes!Q134=0,"",RES_hhdet_in_tes!Q134/RES_hhdet_in_fec!Q134)</f>
        <v/>
      </c>
      <c r="R134" s="113" t="str">
        <f>IF(RES_hhdet_in_tes!R134=0,"",RES_hhdet_in_tes!R134/RES_hhdet_in_fec!R134)</f>
        <v/>
      </c>
      <c r="S134" s="113" t="str">
        <f>IF(RES_hhdet_in_tes!S134=0,"",RES_hhdet_in_tes!S134/RES_hhdet_in_fec!S134)</f>
        <v/>
      </c>
      <c r="T134" s="113" t="str">
        <f>IF(RES_hhdet_in_tes!T134=0,"",RES_hhdet_in_tes!T134/RES_hhdet_in_fec!T134)</f>
        <v/>
      </c>
      <c r="U134" s="113" t="str">
        <f>IF(RES_hhdet_in_tes!U134=0,"",RES_hhdet_in_tes!U134/RES_hhdet_in_fec!U134)</f>
        <v/>
      </c>
      <c r="V134" s="113" t="str">
        <f>IF(RES_hhdet_in_tes!V134=0,"",RES_hhdet_in_tes!V134/RES_hhdet_in_fec!V134)</f>
        <v/>
      </c>
      <c r="W134" s="113" t="str">
        <f>IF(RES_hhdet_in_tes!W134=0,"",RES_hhdet_in_tes!W134/RES_hhdet_in_fec!W134)</f>
        <v/>
      </c>
      <c r="X134" s="113" t="str">
        <f>IF(RES_hhdet_in_tes!X134=0,"",RES_hhdet_in_tes!X134/RES_hhdet_in_fec!X134)</f>
        <v/>
      </c>
      <c r="Y134" s="113" t="str">
        <f>IF(RES_hhdet_in_tes!Y134=0,"",RES_hhdet_in_tes!Y134/RES_hhdet_in_fec!Y134)</f>
        <v/>
      </c>
      <c r="DA134" s="132" t="s">
        <v>3713</v>
      </c>
    </row>
    <row r="135" spans="1:105" ht="12" customHeight="1" x14ac:dyDescent="0.25">
      <c r="A135" s="106" t="s">
        <v>122</v>
      </c>
      <c r="B135" s="112"/>
      <c r="C135" s="112" t="str">
        <f>IF(RES_hhdet_in_tes!C135=0,"",RES_hhdet_in_tes!C135/RES_hhdet_in_fec!C135)</f>
        <v/>
      </c>
      <c r="D135" s="112" t="str">
        <f>IF(RES_hhdet_in_tes!D135=0,"",RES_hhdet_in_tes!D135/RES_hhdet_in_fec!D135)</f>
        <v/>
      </c>
      <c r="E135" s="112" t="str">
        <f>IF(RES_hhdet_in_tes!E135=0,"",RES_hhdet_in_tes!E135/RES_hhdet_in_fec!E135)</f>
        <v/>
      </c>
      <c r="F135" s="112" t="str">
        <f>IF(RES_hhdet_in_tes!F135=0,"",RES_hhdet_in_tes!F135/RES_hhdet_in_fec!F135)</f>
        <v/>
      </c>
      <c r="G135" s="112" t="str">
        <f>IF(RES_hhdet_in_tes!G135=0,"",RES_hhdet_in_tes!G135/RES_hhdet_in_fec!G135)</f>
        <v/>
      </c>
      <c r="H135" s="112" t="str">
        <f>IF(RES_hhdet_in_tes!H135=0,"",RES_hhdet_in_tes!H135/RES_hhdet_in_fec!H135)</f>
        <v/>
      </c>
      <c r="I135" s="112" t="str">
        <f>IF(RES_hhdet_in_tes!I135=0,"",RES_hhdet_in_tes!I135/RES_hhdet_in_fec!I135)</f>
        <v/>
      </c>
      <c r="J135" s="112" t="str">
        <f>IF(RES_hhdet_in_tes!J135=0,"",RES_hhdet_in_tes!J135/RES_hhdet_in_fec!J135)</f>
        <v/>
      </c>
      <c r="K135" s="112" t="str">
        <f>IF(RES_hhdet_in_tes!K135=0,"",RES_hhdet_in_tes!K135/RES_hhdet_in_fec!K135)</f>
        <v/>
      </c>
      <c r="L135" s="112" t="str">
        <f>IF(RES_hhdet_in_tes!L135=0,"",RES_hhdet_in_tes!L135/RES_hhdet_in_fec!L135)</f>
        <v/>
      </c>
      <c r="M135" s="112" t="str">
        <f>IF(RES_hhdet_in_tes!M135=0,"",RES_hhdet_in_tes!M135/RES_hhdet_in_fec!M135)</f>
        <v/>
      </c>
      <c r="N135" s="112" t="str">
        <f>IF(RES_hhdet_in_tes!N135=0,"",RES_hhdet_in_tes!N135/RES_hhdet_in_fec!N135)</f>
        <v/>
      </c>
      <c r="O135" s="112" t="str">
        <f>IF(RES_hhdet_in_tes!O135=0,"",RES_hhdet_in_tes!O135/RES_hhdet_in_fec!O135)</f>
        <v/>
      </c>
      <c r="P135" s="112" t="str">
        <f>IF(RES_hhdet_in_tes!P135=0,"",RES_hhdet_in_tes!P135/RES_hhdet_in_fec!P135)</f>
        <v/>
      </c>
      <c r="Q135" s="112" t="str">
        <f>IF(RES_hhdet_in_tes!Q135=0,"",RES_hhdet_in_tes!Q135/RES_hhdet_in_fec!Q135)</f>
        <v/>
      </c>
      <c r="R135" s="112" t="str">
        <f>IF(RES_hhdet_in_tes!R135=0,"",RES_hhdet_in_tes!R135/RES_hhdet_in_fec!R135)</f>
        <v/>
      </c>
      <c r="S135" s="112" t="str">
        <f>IF(RES_hhdet_in_tes!S135=0,"",RES_hhdet_in_tes!S135/RES_hhdet_in_fec!S135)</f>
        <v/>
      </c>
      <c r="T135" s="112" t="str">
        <f>IF(RES_hhdet_in_tes!T135=0,"",RES_hhdet_in_tes!T135/RES_hhdet_in_fec!T135)</f>
        <v/>
      </c>
      <c r="U135" s="112" t="str">
        <f>IF(RES_hhdet_in_tes!U135=0,"",RES_hhdet_in_tes!U135/RES_hhdet_in_fec!U135)</f>
        <v/>
      </c>
      <c r="V135" s="112" t="str">
        <f>IF(RES_hhdet_in_tes!V135=0,"",RES_hhdet_in_tes!V135/RES_hhdet_in_fec!V135)</f>
        <v/>
      </c>
      <c r="W135" s="112" t="str">
        <f>IF(RES_hhdet_in_tes!W135=0,"",RES_hhdet_in_tes!W135/RES_hhdet_in_fec!W135)</f>
        <v/>
      </c>
      <c r="X135" s="112" t="str">
        <f>IF(RES_hhdet_in_tes!X135=0,"",RES_hhdet_in_tes!X135/RES_hhdet_in_fec!X135)</f>
        <v/>
      </c>
      <c r="Y135" s="112" t="str">
        <f>IF(RES_hhdet_in_tes!Y135=0,"",RES_hhdet_in_tes!Y135/RES_hhdet_in_fec!Y135)</f>
        <v/>
      </c>
      <c r="DA135" s="131" t="s">
        <v>3714</v>
      </c>
    </row>
    <row r="136" spans="1:105" ht="12" customHeight="1" x14ac:dyDescent="0.25">
      <c r="A136" s="107" t="s">
        <v>121</v>
      </c>
      <c r="B136" s="113"/>
      <c r="C136" s="113" t="str">
        <f>IF(RES_hhdet_in_tes!C136=0,"",RES_hhdet_in_tes!C136/RES_hhdet_in_fec!C136)</f>
        <v/>
      </c>
      <c r="D136" s="113" t="str">
        <f>IF(RES_hhdet_in_tes!D136=0,"",RES_hhdet_in_tes!D136/RES_hhdet_in_fec!D136)</f>
        <v/>
      </c>
      <c r="E136" s="113" t="str">
        <f>IF(RES_hhdet_in_tes!E136=0,"",RES_hhdet_in_tes!E136/RES_hhdet_in_fec!E136)</f>
        <v/>
      </c>
      <c r="F136" s="113" t="str">
        <f>IF(RES_hhdet_in_tes!F136=0,"",RES_hhdet_in_tes!F136/RES_hhdet_in_fec!F136)</f>
        <v/>
      </c>
      <c r="G136" s="113" t="str">
        <f>IF(RES_hhdet_in_tes!G136=0,"",RES_hhdet_in_tes!G136/RES_hhdet_in_fec!G136)</f>
        <v/>
      </c>
      <c r="H136" s="113" t="str">
        <f>IF(RES_hhdet_in_tes!H136=0,"",RES_hhdet_in_tes!H136/RES_hhdet_in_fec!H136)</f>
        <v/>
      </c>
      <c r="I136" s="113" t="str">
        <f>IF(RES_hhdet_in_tes!I136=0,"",RES_hhdet_in_tes!I136/RES_hhdet_in_fec!I136)</f>
        <v/>
      </c>
      <c r="J136" s="113" t="str">
        <f>IF(RES_hhdet_in_tes!J136=0,"",RES_hhdet_in_tes!J136/RES_hhdet_in_fec!J136)</f>
        <v/>
      </c>
      <c r="K136" s="113" t="str">
        <f>IF(RES_hhdet_in_tes!K136=0,"",RES_hhdet_in_tes!K136/RES_hhdet_in_fec!K136)</f>
        <v/>
      </c>
      <c r="L136" s="113" t="str">
        <f>IF(RES_hhdet_in_tes!L136=0,"",RES_hhdet_in_tes!L136/RES_hhdet_in_fec!L136)</f>
        <v/>
      </c>
      <c r="M136" s="113" t="str">
        <f>IF(RES_hhdet_in_tes!M136=0,"",RES_hhdet_in_tes!M136/RES_hhdet_in_fec!M136)</f>
        <v/>
      </c>
      <c r="N136" s="113" t="str">
        <f>IF(RES_hhdet_in_tes!N136=0,"",RES_hhdet_in_tes!N136/RES_hhdet_in_fec!N136)</f>
        <v/>
      </c>
      <c r="O136" s="113" t="str">
        <f>IF(RES_hhdet_in_tes!O136=0,"",RES_hhdet_in_tes!O136/RES_hhdet_in_fec!O136)</f>
        <v/>
      </c>
      <c r="P136" s="113" t="str">
        <f>IF(RES_hhdet_in_tes!P136=0,"",RES_hhdet_in_tes!P136/RES_hhdet_in_fec!P136)</f>
        <v/>
      </c>
      <c r="Q136" s="113" t="str">
        <f>IF(RES_hhdet_in_tes!Q136=0,"",RES_hhdet_in_tes!Q136/RES_hhdet_in_fec!Q136)</f>
        <v/>
      </c>
      <c r="R136" s="113" t="str">
        <f>IF(RES_hhdet_in_tes!R136=0,"",RES_hhdet_in_tes!R136/RES_hhdet_in_fec!R136)</f>
        <v/>
      </c>
      <c r="S136" s="113" t="str">
        <f>IF(RES_hhdet_in_tes!S136=0,"",RES_hhdet_in_tes!S136/RES_hhdet_in_fec!S136)</f>
        <v/>
      </c>
      <c r="T136" s="113" t="str">
        <f>IF(RES_hhdet_in_tes!T136=0,"",RES_hhdet_in_tes!T136/RES_hhdet_in_fec!T136)</f>
        <v/>
      </c>
      <c r="U136" s="113" t="str">
        <f>IF(RES_hhdet_in_tes!U136=0,"",RES_hhdet_in_tes!U136/RES_hhdet_in_fec!U136)</f>
        <v/>
      </c>
      <c r="V136" s="113" t="str">
        <f>IF(RES_hhdet_in_tes!V136=0,"",RES_hhdet_in_tes!V136/RES_hhdet_in_fec!V136)</f>
        <v/>
      </c>
      <c r="W136" s="113" t="str">
        <f>IF(RES_hhdet_in_tes!W136=0,"",RES_hhdet_in_tes!W136/RES_hhdet_in_fec!W136)</f>
        <v/>
      </c>
      <c r="X136" s="113" t="str">
        <f>IF(RES_hhdet_in_tes!X136=0,"",RES_hhdet_in_tes!X136/RES_hhdet_in_fec!X136)</f>
        <v/>
      </c>
      <c r="Y136" s="113" t="str">
        <f>IF(RES_hhdet_in_tes!Y136=0,"",RES_hhdet_in_tes!Y136/RES_hhdet_in_fec!Y136)</f>
        <v/>
      </c>
      <c r="DA136" s="132" t="s">
        <v>3715</v>
      </c>
    </row>
    <row r="137" spans="1:105" ht="12" customHeight="1" x14ac:dyDescent="0.25">
      <c r="A137" s="108" t="s">
        <v>53</v>
      </c>
      <c r="B137" s="111"/>
      <c r="C137" s="111" t="str">
        <f>IF(RES_hhdet_in_tes!C137=0,"",RES_hhdet_in_tes!C137/RES_hhdet_in_fec!C137)</f>
        <v/>
      </c>
      <c r="D137" s="111" t="str">
        <f>IF(RES_hhdet_in_tes!D137=0,"",RES_hhdet_in_tes!D137/RES_hhdet_in_fec!D137)</f>
        <v/>
      </c>
      <c r="E137" s="111" t="str">
        <f>IF(RES_hhdet_in_tes!E137=0,"",RES_hhdet_in_tes!E137/RES_hhdet_in_fec!E137)</f>
        <v/>
      </c>
      <c r="F137" s="111" t="str">
        <f>IF(RES_hhdet_in_tes!F137=0,"",RES_hhdet_in_tes!F137/RES_hhdet_in_fec!F137)</f>
        <v/>
      </c>
      <c r="G137" s="111" t="str">
        <f>IF(RES_hhdet_in_tes!G137=0,"",RES_hhdet_in_tes!G137/RES_hhdet_in_fec!G137)</f>
        <v/>
      </c>
      <c r="H137" s="111" t="str">
        <f>IF(RES_hhdet_in_tes!H137=0,"",RES_hhdet_in_tes!H137/RES_hhdet_in_fec!H137)</f>
        <v/>
      </c>
      <c r="I137" s="111" t="str">
        <f>IF(RES_hhdet_in_tes!I137=0,"",RES_hhdet_in_tes!I137/RES_hhdet_in_fec!I137)</f>
        <v/>
      </c>
      <c r="J137" s="111" t="str">
        <f>IF(RES_hhdet_in_tes!J137=0,"",RES_hhdet_in_tes!J137/RES_hhdet_in_fec!J137)</f>
        <v/>
      </c>
      <c r="K137" s="111" t="str">
        <f>IF(RES_hhdet_in_tes!K137=0,"",RES_hhdet_in_tes!K137/RES_hhdet_in_fec!K137)</f>
        <v/>
      </c>
      <c r="L137" s="111" t="str">
        <f>IF(RES_hhdet_in_tes!L137=0,"",RES_hhdet_in_tes!L137/RES_hhdet_in_fec!L137)</f>
        <v/>
      </c>
      <c r="M137" s="111" t="str">
        <f>IF(RES_hhdet_in_tes!M137=0,"",RES_hhdet_in_tes!M137/RES_hhdet_in_fec!M137)</f>
        <v/>
      </c>
      <c r="N137" s="111" t="str">
        <f>IF(RES_hhdet_in_tes!N137=0,"",RES_hhdet_in_tes!N137/RES_hhdet_in_fec!N137)</f>
        <v/>
      </c>
      <c r="O137" s="111" t="str">
        <f>IF(RES_hhdet_in_tes!O137=0,"",RES_hhdet_in_tes!O137/RES_hhdet_in_fec!O137)</f>
        <v/>
      </c>
      <c r="P137" s="111" t="str">
        <f>IF(RES_hhdet_in_tes!P137=0,"",RES_hhdet_in_tes!P137/RES_hhdet_in_fec!P137)</f>
        <v/>
      </c>
      <c r="Q137" s="111" t="str">
        <f>IF(RES_hhdet_in_tes!Q137=0,"",RES_hhdet_in_tes!Q137/RES_hhdet_in_fec!Q137)</f>
        <v/>
      </c>
      <c r="R137" s="111" t="str">
        <f>IF(RES_hhdet_in_tes!R137=0,"",RES_hhdet_in_tes!R137/RES_hhdet_in_fec!R137)</f>
        <v/>
      </c>
      <c r="S137" s="111" t="str">
        <f>IF(RES_hhdet_in_tes!S137=0,"",RES_hhdet_in_tes!S137/RES_hhdet_in_fec!S137)</f>
        <v/>
      </c>
      <c r="T137" s="111" t="str">
        <f>IF(RES_hhdet_in_tes!T137=0,"",RES_hhdet_in_tes!T137/RES_hhdet_in_fec!T137)</f>
        <v/>
      </c>
      <c r="U137" s="111" t="str">
        <f>IF(RES_hhdet_in_tes!U137=0,"",RES_hhdet_in_tes!U137/RES_hhdet_in_fec!U137)</f>
        <v/>
      </c>
      <c r="V137" s="111" t="str">
        <f>IF(RES_hhdet_in_tes!V137=0,"",RES_hhdet_in_tes!V137/RES_hhdet_in_fec!V137)</f>
        <v/>
      </c>
      <c r="W137" s="111" t="str">
        <f>IF(RES_hhdet_in_tes!W137=0,"",RES_hhdet_in_tes!W137/RES_hhdet_in_fec!W137)</f>
        <v/>
      </c>
      <c r="X137" s="111" t="str">
        <f>IF(RES_hhdet_in_tes!X137=0,"",RES_hhdet_in_tes!X137/RES_hhdet_in_fec!X137)</f>
        <v/>
      </c>
      <c r="Y137" s="111" t="str">
        <f>IF(RES_hhdet_in_tes!Y137=0,"",RES_hhdet_in_tes!Y137/RES_hhdet_in_fec!Y137)</f>
        <v/>
      </c>
      <c r="DA137" s="63" t="s">
        <v>3716</v>
      </c>
    </row>
    <row r="138" spans="1:105" ht="12" customHeight="1" x14ac:dyDescent="0.25">
      <c r="A138" s="108" t="s">
        <v>52</v>
      </c>
      <c r="B138" s="111"/>
      <c r="C138" s="111" t="str">
        <f>IF(RES_hhdet_in_tes!C138=0,"",RES_hhdet_in_tes!C138/RES_hhdet_in_fec!C138)</f>
        <v/>
      </c>
      <c r="D138" s="111" t="str">
        <f>IF(RES_hhdet_in_tes!D138=0,"",RES_hhdet_in_tes!D138/RES_hhdet_in_fec!D138)</f>
        <v/>
      </c>
      <c r="E138" s="111" t="str">
        <f>IF(RES_hhdet_in_tes!E138=0,"",RES_hhdet_in_tes!E138/RES_hhdet_in_fec!E138)</f>
        <v/>
      </c>
      <c r="F138" s="111" t="str">
        <f>IF(RES_hhdet_in_tes!F138=0,"",RES_hhdet_in_tes!F138/RES_hhdet_in_fec!F138)</f>
        <v/>
      </c>
      <c r="G138" s="111" t="str">
        <f>IF(RES_hhdet_in_tes!G138=0,"",RES_hhdet_in_tes!G138/RES_hhdet_in_fec!G138)</f>
        <v/>
      </c>
      <c r="H138" s="111" t="str">
        <f>IF(RES_hhdet_in_tes!H138=0,"",RES_hhdet_in_tes!H138/RES_hhdet_in_fec!H138)</f>
        <v/>
      </c>
      <c r="I138" s="111" t="str">
        <f>IF(RES_hhdet_in_tes!I138=0,"",RES_hhdet_in_tes!I138/RES_hhdet_in_fec!I138)</f>
        <v/>
      </c>
      <c r="J138" s="111" t="str">
        <f>IF(RES_hhdet_in_tes!J138=0,"",RES_hhdet_in_tes!J138/RES_hhdet_in_fec!J138)</f>
        <v/>
      </c>
      <c r="K138" s="111" t="str">
        <f>IF(RES_hhdet_in_tes!K138=0,"",RES_hhdet_in_tes!K138/RES_hhdet_in_fec!K138)</f>
        <v/>
      </c>
      <c r="L138" s="111" t="str">
        <f>IF(RES_hhdet_in_tes!L138=0,"",RES_hhdet_in_tes!L138/RES_hhdet_in_fec!L138)</f>
        <v/>
      </c>
      <c r="M138" s="111" t="str">
        <f>IF(RES_hhdet_in_tes!M138=0,"",RES_hhdet_in_tes!M138/RES_hhdet_in_fec!M138)</f>
        <v/>
      </c>
      <c r="N138" s="111" t="str">
        <f>IF(RES_hhdet_in_tes!N138=0,"",RES_hhdet_in_tes!N138/RES_hhdet_in_fec!N138)</f>
        <v/>
      </c>
      <c r="O138" s="111" t="str">
        <f>IF(RES_hhdet_in_tes!O138=0,"",RES_hhdet_in_tes!O138/RES_hhdet_in_fec!O138)</f>
        <v/>
      </c>
      <c r="P138" s="111" t="str">
        <f>IF(RES_hhdet_in_tes!P138=0,"",RES_hhdet_in_tes!P138/RES_hhdet_in_fec!P138)</f>
        <v/>
      </c>
      <c r="Q138" s="111" t="str">
        <f>IF(RES_hhdet_in_tes!Q138=0,"",RES_hhdet_in_tes!Q138/RES_hhdet_in_fec!Q138)</f>
        <v/>
      </c>
      <c r="R138" s="111" t="str">
        <f>IF(RES_hhdet_in_tes!R138=0,"",RES_hhdet_in_tes!R138/RES_hhdet_in_fec!R138)</f>
        <v/>
      </c>
      <c r="S138" s="111" t="str">
        <f>IF(RES_hhdet_in_tes!S138=0,"",RES_hhdet_in_tes!S138/RES_hhdet_in_fec!S138)</f>
        <v/>
      </c>
      <c r="T138" s="111" t="str">
        <f>IF(RES_hhdet_in_tes!T138=0,"",RES_hhdet_in_tes!T138/RES_hhdet_in_fec!T138)</f>
        <v/>
      </c>
      <c r="U138" s="111" t="str">
        <f>IF(RES_hhdet_in_tes!U138=0,"",RES_hhdet_in_tes!U138/RES_hhdet_in_fec!U138)</f>
        <v/>
      </c>
      <c r="V138" s="111" t="str">
        <f>IF(RES_hhdet_in_tes!V138=0,"",RES_hhdet_in_tes!V138/RES_hhdet_in_fec!V138)</f>
        <v/>
      </c>
      <c r="W138" s="111" t="str">
        <f>IF(RES_hhdet_in_tes!W138=0,"",RES_hhdet_in_tes!W138/RES_hhdet_in_fec!W138)</f>
        <v/>
      </c>
      <c r="X138" s="111" t="str">
        <f>IF(RES_hhdet_in_tes!X138=0,"",RES_hhdet_in_tes!X138/RES_hhdet_in_fec!X138)</f>
        <v/>
      </c>
      <c r="Y138" s="111" t="str">
        <f>IF(RES_hhdet_in_tes!Y138=0,"",RES_hhdet_in_tes!Y138/RES_hhdet_in_fec!Y138)</f>
        <v/>
      </c>
      <c r="DA138" s="63" t="s">
        <v>3717</v>
      </c>
    </row>
    <row r="139" spans="1:105" ht="12" customHeight="1" x14ac:dyDescent="0.25">
      <c r="A139" s="121" t="s">
        <v>54</v>
      </c>
      <c r="B139" s="124"/>
      <c r="C139" s="124" t="str">
        <f>IF(RES_hhdet_in_tes!C139=0,"",RES_hhdet_in_tes!C139/RES_hhdet_in_fec!C139)</f>
        <v/>
      </c>
      <c r="D139" s="124" t="str">
        <f>IF(RES_hhdet_in_tes!D139=0,"",RES_hhdet_in_tes!D139/RES_hhdet_in_fec!D139)</f>
        <v/>
      </c>
      <c r="E139" s="124" t="str">
        <f>IF(RES_hhdet_in_tes!E139=0,"",RES_hhdet_in_tes!E139/RES_hhdet_in_fec!E139)</f>
        <v/>
      </c>
      <c r="F139" s="124" t="str">
        <f>IF(RES_hhdet_in_tes!F139=0,"",RES_hhdet_in_tes!F139/RES_hhdet_in_fec!F139)</f>
        <v/>
      </c>
      <c r="G139" s="124" t="str">
        <f>IF(RES_hhdet_in_tes!G139=0,"",RES_hhdet_in_tes!G139/RES_hhdet_in_fec!G139)</f>
        <v/>
      </c>
      <c r="H139" s="124" t="str">
        <f>IF(RES_hhdet_in_tes!H139=0,"",RES_hhdet_in_tes!H139/RES_hhdet_in_fec!H139)</f>
        <v/>
      </c>
      <c r="I139" s="124" t="str">
        <f>IF(RES_hhdet_in_tes!I139=0,"",RES_hhdet_in_tes!I139/RES_hhdet_in_fec!I139)</f>
        <v/>
      </c>
      <c r="J139" s="124" t="str">
        <f>IF(RES_hhdet_in_tes!J139=0,"",RES_hhdet_in_tes!J139/RES_hhdet_in_fec!J139)</f>
        <v/>
      </c>
      <c r="K139" s="124" t="str">
        <f>IF(RES_hhdet_in_tes!K139=0,"",RES_hhdet_in_tes!K139/RES_hhdet_in_fec!K139)</f>
        <v/>
      </c>
      <c r="L139" s="124" t="str">
        <f>IF(RES_hhdet_in_tes!L139=0,"",RES_hhdet_in_tes!L139/RES_hhdet_in_fec!L139)</f>
        <v/>
      </c>
      <c r="M139" s="124" t="str">
        <f>IF(RES_hhdet_in_tes!M139=0,"",RES_hhdet_in_tes!M139/RES_hhdet_in_fec!M139)</f>
        <v/>
      </c>
      <c r="N139" s="124" t="str">
        <f>IF(RES_hhdet_in_tes!N139=0,"",RES_hhdet_in_tes!N139/RES_hhdet_in_fec!N139)</f>
        <v/>
      </c>
      <c r="O139" s="124" t="str">
        <f>IF(RES_hhdet_in_tes!O139=0,"",RES_hhdet_in_tes!O139/RES_hhdet_in_fec!O139)</f>
        <v/>
      </c>
      <c r="P139" s="124" t="str">
        <f>IF(RES_hhdet_in_tes!P139=0,"",RES_hhdet_in_tes!P139/RES_hhdet_in_fec!P139)</f>
        <v/>
      </c>
      <c r="Q139" s="124" t="str">
        <f>IF(RES_hhdet_in_tes!Q139=0,"",RES_hhdet_in_tes!Q139/RES_hhdet_in_fec!Q139)</f>
        <v/>
      </c>
      <c r="R139" s="124" t="str">
        <f>IF(RES_hhdet_in_tes!R139=0,"",RES_hhdet_in_tes!R139/RES_hhdet_in_fec!R139)</f>
        <v/>
      </c>
      <c r="S139" s="124" t="str">
        <f>IF(RES_hhdet_in_tes!S139=0,"",RES_hhdet_in_tes!S139/RES_hhdet_in_fec!S139)</f>
        <v/>
      </c>
      <c r="T139" s="124" t="str">
        <f>IF(RES_hhdet_in_tes!T139=0,"",RES_hhdet_in_tes!T139/RES_hhdet_in_fec!T139)</f>
        <v/>
      </c>
      <c r="U139" s="124" t="str">
        <f>IF(RES_hhdet_in_tes!U139=0,"",RES_hhdet_in_tes!U139/RES_hhdet_in_fec!U139)</f>
        <v/>
      </c>
      <c r="V139" s="124" t="str">
        <f>IF(RES_hhdet_in_tes!V139=0,"",RES_hhdet_in_tes!V139/RES_hhdet_in_fec!V139)</f>
        <v/>
      </c>
      <c r="W139" s="124" t="str">
        <f>IF(RES_hhdet_in_tes!W139=0,"",RES_hhdet_in_tes!W139/RES_hhdet_in_fec!W139)</f>
        <v/>
      </c>
      <c r="X139" s="124" t="str">
        <f>IF(RES_hhdet_in_tes!X139=0,"",RES_hhdet_in_tes!X139/RES_hhdet_in_fec!X139)</f>
        <v/>
      </c>
      <c r="Y139" s="124" t="str">
        <f>IF(RES_hhdet_in_tes!Y139=0,"",RES_hhdet_in_tes!Y139/RES_hhdet_in_fec!Y139)</f>
        <v/>
      </c>
      <c r="DA139" s="130" t="s">
        <v>3718</v>
      </c>
    </row>
    <row r="140" spans="1:105" ht="12" customHeight="1" x14ac:dyDescent="0.25">
      <c r="A140" s="97" t="s">
        <v>50</v>
      </c>
      <c r="B140" s="111"/>
      <c r="C140" s="111" t="str">
        <f>IF(RES_hhdet_in_tes!C140=0,"",RES_hhdet_in_tes!C140/RES_hhdet_in_fec!C140)</f>
        <v/>
      </c>
      <c r="D140" s="111" t="str">
        <f>IF(RES_hhdet_in_tes!D140=0,"",RES_hhdet_in_tes!D140/RES_hhdet_in_fec!D140)</f>
        <v/>
      </c>
      <c r="E140" s="111" t="str">
        <f>IF(RES_hhdet_in_tes!E140=0,"",RES_hhdet_in_tes!E140/RES_hhdet_in_fec!E140)</f>
        <v/>
      </c>
      <c r="F140" s="111" t="str">
        <f>IF(RES_hhdet_in_tes!F140=0,"",RES_hhdet_in_tes!F140/RES_hhdet_in_fec!F140)</f>
        <v/>
      </c>
      <c r="G140" s="111" t="str">
        <f>IF(RES_hhdet_in_tes!G140=0,"",RES_hhdet_in_tes!G140/RES_hhdet_in_fec!G140)</f>
        <v/>
      </c>
      <c r="H140" s="111" t="str">
        <f>IF(RES_hhdet_in_tes!H140=0,"",RES_hhdet_in_tes!H140/RES_hhdet_in_fec!H140)</f>
        <v/>
      </c>
      <c r="I140" s="111" t="str">
        <f>IF(RES_hhdet_in_tes!I140=0,"",RES_hhdet_in_tes!I140/RES_hhdet_in_fec!I140)</f>
        <v/>
      </c>
      <c r="J140" s="111" t="str">
        <f>IF(RES_hhdet_in_tes!J140=0,"",RES_hhdet_in_tes!J140/RES_hhdet_in_fec!J140)</f>
        <v/>
      </c>
      <c r="K140" s="111" t="str">
        <f>IF(RES_hhdet_in_tes!K140=0,"",RES_hhdet_in_tes!K140/RES_hhdet_in_fec!K140)</f>
        <v/>
      </c>
      <c r="L140" s="111" t="str">
        <f>IF(RES_hhdet_in_tes!L140=0,"",RES_hhdet_in_tes!L140/RES_hhdet_in_fec!L140)</f>
        <v/>
      </c>
      <c r="M140" s="111" t="str">
        <f>IF(RES_hhdet_in_tes!M140=0,"",RES_hhdet_in_tes!M140/RES_hhdet_in_fec!M140)</f>
        <v/>
      </c>
      <c r="N140" s="111" t="str">
        <f>IF(RES_hhdet_in_tes!N140=0,"",RES_hhdet_in_tes!N140/RES_hhdet_in_fec!N140)</f>
        <v/>
      </c>
      <c r="O140" s="111" t="str">
        <f>IF(RES_hhdet_in_tes!O140=0,"",RES_hhdet_in_tes!O140/RES_hhdet_in_fec!O140)</f>
        <v/>
      </c>
      <c r="P140" s="111" t="str">
        <f>IF(RES_hhdet_in_tes!P140=0,"",RES_hhdet_in_tes!P140/RES_hhdet_in_fec!P140)</f>
        <v/>
      </c>
      <c r="Q140" s="111" t="str">
        <f>IF(RES_hhdet_in_tes!Q140=0,"",RES_hhdet_in_tes!Q140/RES_hhdet_in_fec!Q140)</f>
        <v/>
      </c>
      <c r="R140" s="111" t="str">
        <f>IF(RES_hhdet_in_tes!R140=0,"",RES_hhdet_in_tes!R140/RES_hhdet_in_fec!R140)</f>
        <v/>
      </c>
      <c r="S140" s="111" t="str">
        <f>IF(RES_hhdet_in_tes!S140=0,"",RES_hhdet_in_tes!S140/RES_hhdet_in_fec!S140)</f>
        <v/>
      </c>
      <c r="T140" s="111" t="str">
        <f>IF(RES_hhdet_in_tes!T140=0,"",RES_hhdet_in_tes!T140/RES_hhdet_in_fec!T140)</f>
        <v/>
      </c>
      <c r="U140" s="111" t="str">
        <f>IF(RES_hhdet_in_tes!U140=0,"",RES_hhdet_in_tes!U140/RES_hhdet_in_fec!U140)</f>
        <v/>
      </c>
      <c r="V140" s="111" t="str">
        <f>IF(RES_hhdet_in_tes!V140=0,"",RES_hhdet_in_tes!V140/RES_hhdet_in_fec!V140)</f>
        <v/>
      </c>
      <c r="W140" s="111" t="str">
        <f>IF(RES_hhdet_in_tes!W140=0,"",RES_hhdet_in_tes!W140/RES_hhdet_in_fec!W140)</f>
        <v/>
      </c>
      <c r="X140" s="111" t="str">
        <f>IF(RES_hhdet_in_tes!X140=0,"",RES_hhdet_in_tes!X140/RES_hhdet_in_fec!X140)</f>
        <v/>
      </c>
      <c r="Y140" s="111" t="str">
        <f>IF(RES_hhdet_in_tes!Y140=0,"",RES_hhdet_in_tes!Y140/RES_hhdet_in_fec!Y140)</f>
        <v/>
      </c>
      <c r="DA140" s="63" t="s">
        <v>3719</v>
      </c>
    </row>
    <row r="141" spans="1:105" ht="12" customHeight="1" x14ac:dyDescent="0.25">
      <c r="A141" s="109" t="s">
        <v>120</v>
      </c>
      <c r="B141" s="45"/>
      <c r="C141" s="45" t="str">
        <f>IF(RES_hhdet_in_tes!C141=0,"",RES_hhdet_in_tes!C141/RES_hhdet_in_fec!C141)</f>
        <v/>
      </c>
      <c r="D141" s="45" t="str">
        <f>IF(RES_hhdet_in_tes!D141=0,"",RES_hhdet_in_tes!D141/RES_hhdet_in_fec!D141)</f>
        <v/>
      </c>
      <c r="E141" s="45" t="str">
        <f>IF(RES_hhdet_in_tes!E141=0,"",RES_hhdet_in_tes!E141/RES_hhdet_in_fec!E141)</f>
        <v/>
      </c>
      <c r="F141" s="45" t="str">
        <f>IF(RES_hhdet_in_tes!F141=0,"",RES_hhdet_in_tes!F141/RES_hhdet_in_fec!F141)</f>
        <v/>
      </c>
      <c r="G141" s="45" t="str">
        <f>IF(RES_hhdet_in_tes!G141=0,"",RES_hhdet_in_tes!G141/RES_hhdet_in_fec!G141)</f>
        <v/>
      </c>
      <c r="H141" s="45" t="str">
        <f>IF(RES_hhdet_in_tes!H141=0,"",RES_hhdet_in_tes!H141/RES_hhdet_in_fec!H141)</f>
        <v/>
      </c>
      <c r="I141" s="45" t="str">
        <f>IF(RES_hhdet_in_tes!I141=0,"",RES_hhdet_in_tes!I141/RES_hhdet_in_fec!I141)</f>
        <v/>
      </c>
      <c r="J141" s="45" t="str">
        <f>IF(RES_hhdet_in_tes!J141=0,"",RES_hhdet_in_tes!J141/RES_hhdet_in_fec!J141)</f>
        <v/>
      </c>
      <c r="K141" s="45" t="str">
        <f>IF(RES_hhdet_in_tes!K141=0,"",RES_hhdet_in_tes!K141/RES_hhdet_in_fec!K141)</f>
        <v/>
      </c>
      <c r="L141" s="45" t="str">
        <f>IF(RES_hhdet_in_tes!L141=0,"",RES_hhdet_in_tes!L141/RES_hhdet_in_fec!L141)</f>
        <v/>
      </c>
      <c r="M141" s="45" t="str">
        <f>IF(RES_hhdet_in_tes!M141=0,"",RES_hhdet_in_tes!M141/RES_hhdet_in_fec!M141)</f>
        <v/>
      </c>
      <c r="N141" s="45" t="str">
        <f>IF(RES_hhdet_in_tes!N141=0,"",RES_hhdet_in_tes!N141/RES_hhdet_in_fec!N141)</f>
        <v/>
      </c>
      <c r="O141" s="45" t="str">
        <f>IF(RES_hhdet_in_tes!O141=0,"",RES_hhdet_in_tes!O141/RES_hhdet_in_fec!O141)</f>
        <v/>
      </c>
      <c r="P141" s="45" t="str">
        <f>IF(RES_hhdet_in_tes!P141=0,"",RES_hhdet_in_tes!P141/RES_hhdet_in_fec!P141)</f>
        <v/>
      </c>
      <c r="Q141" s="45" t="str">
        <f>IF(RES_hhdet_in_tes!Q141=0,"",RES_hhdet_in_tes!Q141/RES_hhdet_in_fec!Q141)</f>
        <v/>
      </c>
      <c r="R141" s="45" t="str">
        <f>IF(RES_hhdet_in_tes!R141=0,"",RES_hhdet_in_tes!R141/RES_hhdet_in_fec!R141)</f>
        <v/>
      </c>
      <c r="S141" s="45" t="str">
        <f>IF(RES_hhdet_in_tes!S141=0,"",RES_hhdet_in_tes!S141/RES_hhdet_in_fec!S141)</f>
        <v/>
      </c>
      <c r="T141" s="45" t="str">
        <f>IF(RES_hhdet_in_tes!T141=0,"",RES_hhdet_in_tes!T141/RES_hhdet_in_fec!T141)</f>
        <v/>
      </c>
      <c r="U141" s="45" t="str">
        <f>IF(RES_hhdet_in_tes!U141=0,"",RES_hhdet_in_tes!U141/RES_hhdet_in_fec!U141)</f>
        <v/>
      </c>
      <c r="V141" s="45" t="str">
        <f>IF(RES_hhdet_in_tes!V141=0,"",RES_hhdet_in_tes!V141/RES_hhdet_in_fec!V141)</f>
        <v/>
      </c>
      <c r="W141" s="45" t="str">
        <f>IF(RES_hhdet_in_tes!W141=0,"",RES_hhdet_in_tes!W141/RES_hhdet_in_fec!W141)</f>
        <v/>
      </c>
      <c r="X141" s="45" t="str">
        <f>IF(RES_hhdet_in_tes!X141=0,"",RES_hhdet_in_tes!X141/RES_hhdet_in_fec!X141)</f>
        <v/>
      </c>
      <c r="Y141" s="45" t="str">
        <f>IF(RES_hhdet_in_tes!Y141=0,"",RES_hhdet_in_tes!Y141/RES_hhdet_in_fec!Y141)</f>
        <v/>
      </c>
      <c r="DA141" s="60" t="s">
        <v>3720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/>
      <c r="C143" s="119">
        <f>IF(RES_hhdet_in_tes!C143=0,"",RES_hhdet_in_tes!C143/RES_hhdet_in_fec!C143)</f>
        <v>1.0872766865730659</v>
      </c>
      <c r="D143" s="119">
        <f>IF(RES_hhdet_in_tes!D143=0,"",RES_hhdet_in_tes!D143/RES_hhdet_in_fec!D143)</f>
        <v>1.4703785898678816</v>
      </c>
      <c r="E143" s="119">
        <f>IF(RES_hhdet_in_tes!E143=0,"",RES_hhdet_in_tes!E143/RES_hhdet_in_fec!E143)</f>
        <v>1.5093352082155025</v>
      </c>
      <c r="F143" s="119">
        <f>IF(RES_hhdet_in_tes!F143=0,"",RES_hhdet_in_tes!F143/RES_hhdet_in_fec!F143)</f>
        <v>1.4799845165162828</v>
      </c>
      <c r="G143" s="119">
        <f>IF(RES_hhdet_in_tes!G143=0,"",RES_hhdet_in_tes!G143/RES_hhdet_in_fec!G143)</f>
        <v>1.4047233986589946</v>
      </c>
      <c r="H143" s="119">
        <f>IF(RES_hhdet_in_tes!H143=0,"",RES_hhdet_in_tes!H143/RES_hhdet_in_fec!H143)</f>
        <v>1.4934548373841965</v>
      </c>
      <c r="I143" s="119">
        <f>IF(RES_hhdet_in_tes!I143=0,"",RES_hhdet_in_tes!I143/RES_hhdet_in_fec!I143)</f>
        <v>1.6005244016733187</v>
      </c>
      <c r="J143" s="119">
        <f>IF(RES_hhdet_in_tes!J143=0,"",RES_hhdet_in_tes!J143/RES_hhdet_in_fec!J143)</f>
        <v>1.645558267159507</v>
      </c>
      <c r="K143" s="119">
        <f>IF(RES_hhdet_in_tes!K143=0,"",RES_hhdet_in_tes!K143/RES_hhdet_in_fec!K143)</f>
        <v>1.6436755715584159</v>
      </c>
      <c r="L143" s="119">
        <f>IF(RES_hhdet_in_tes!L143=0,"",RES_hhdet_in_tes!L143/RES_hhdet_in_fec!L143)</f>
        <v>1.7387968029496872</v>
      </c>
      <c r="M143" s="119">
        <f>IF(RES_hhdet_in_tes!M143=0,"",RES_hhdet_in_tes!M143/RES_hhdet_in_fec!M143)</f>
        <v>1.6880249508072926</v>
      </c>
      <c r="N143" s="119">
        <f>IF(RES_hhdet_in_tes!N143=0,"",RES_hhdet_in_tes!N143/RES_hhdet_in_fec!N143)</f>
        <v>1.9089961954790204</v>
      </c>
      <c r="O143" s="119">
        <f>IF(RES_hhdet_in_tes!O143=0,"",RES_hhdet_in_tes!O143/RES_hhdet_in_fec!O143)</f>
        <v>1.9131846636811778</v>
      </c>
      <c r="P143" s="119">
        <f>IF(RES_hhdet_in_tes!P143=0,"",RES_hhdet_in_tes!P143/RES_hhdet_in_fec!P143)</f>
        <v>1.8933488994988361</v>
      </c>
      <c r="Q143" s="119">
        <f>IF(RES_hhdet_in_tes!Q143=0,"",RES_hhdet_in_tes!Q143/RES_hhdet_in_fec!Q143)</f>
        <v>1.95843455640284</v>
      </c>
      <c r="R143" s="119">
        <f>IF(RES_hhdet_in_tes!R143=0,"",RES_hhdet_in_tes!R143/RES_hhdet_in_fec!R143)</f>
        <v>1.9823876680729207</v>
      </c>
      <c r="S143" s="119">
        <f>IF(RES_hhdet_in_tes!S143=0,"",RES_hhdet_in_tes!S143/RES_hhdet_in_fec!S143)</f>
        <v>1.8519804650343141</v>
      </c>
      <c r="T143" s="119">
        <f>IF(RES_hhdet_in_tes!T143=0,"",RES_hhdet_in_tes!T143/RES_hhdet_in_fec!T143)</f>
        <v>2.1437215231829705</v>
      </c>
      <c r="U143" s="119">
        <f>IF(RES_hhdet_in_tes!U143=0,"",RES_hhdet_in_tes!U143/RES_hhdet_in_fec!U143)</f>
        <v>2.0864581164087088</v>
      </c>
      <c r="V143" s="119">
        <f>IF(RES_hhdet_in_tes!V143=0,"",RES_hhdet_in_tes!V143/RES_hhdet_in_fec!V143)</f>
        <v>2.0539273863007459</v>
      </c>
      <c r="W143" s="119">
        <f>IF(RES_hhdet_in_tes!W143=0,"",RES_hhdet_in_tes!W143/RES_hhdet_in_fec!W143)</f>
        <v>1.9735706774151247</v>
      </c>
      <c r="X143" s="119">
        <f>IF(RES_hhdet_in_tes!X143=0,"",RES_hhdet_in_tes!X143/RES_hhdet_in_fec!X143)</f>
        <v>2.06301078277659</v>
      </c>
      <c r="Y143" s="119">
        <f>IF(RES_hhdet_in_tes!Y143=0,"",RES_hhdet_in_tes!Y143/RES_hhdet_in_fec!Y143)</f>
        <v>2.1440662013509102</v>
      </c>
      <c r="DA143" s="129" t="s">
        <v>3721</v>
      </c>
    </row>
    <row r="144" spans="1:105" ht="12.95" customHeight="1" x14ac:dyDescent="0.25">
      <c r="A144" s="121" t="s">
        <v>57</v>
      </c>
      <c r="B144" s="124"/>
      <c r="C144" s="124">
        <f>IF(RES_hhdet_in_tes!C144=0,"",RES_hhdet_in_tes!C144/RES_hhdet_in_fec!C144)</f>
        <v>1.7699237434500938</v>
      </c>
      <c r="D144" s="124">
        <f>IF(RES_hhdet_in_tes!D144=0,"",RES_hhdet_in_tes!D144/RES_hhdet_in_fec!D144)</f>
        <v>1.8689577051856576</v>
      </c>
      <c r="E144" s="124">
        <f>IF(RES_hhdet_in_tes!E144=0,"",RES_hhdet_in_tes!E144/RES_hhdet_in_fec!E144)</f>
        <v>1.9696590341673514</v>
      </c>
      <c r="F144" s="124">
        <f>IF(RES_hhdet_in_tes!F144=0,"",RES_hhdet_in_tes!F144/RES_hhdet_in_fec!F144)</f>
        <v>2.0710568949565937</v>
      </c>
      <c r="G144" s="124">
        <f>IF(RES_hhdet_in_tes!G144=0,"",RES_hhdet_in_tes!G144/RES_hhdet_in_fec!G144)</f>
        <v>2.1740358429232014</v>
      </c>
      <c r="H144" s="124">
        <f>IF(RES_hhdet_in_tes!H144=0,"",RES_hhdet_in_tes!H144/RES_hhdet_in_fec!H144)</f>
        <v>2.278489467277486</v>
      </c>
      <c r="I144" s="124">
        <f>IF(RES_hhdet_in_tes!I144=0,"",RES_hhdet_in_tes!I144/RES_hhdet_in_fec!I144)</f>
        <v>2.3846376571617043</v>
      </c>
      <c r="J144" s="124">
        <f>IF(RES_hhdet_in_tes!J144=0,"",RES_hhdet_in_tes!J144/RES_hhdet_in_fec!J144)</f>
        <v>2.4933769331403131</v>
      </c>
      <c r="K144" s="124">
        <f>IF(RES_hhdet_in_tes!K144=0,"",RES_hhdet_in_tes!K144/RES_hhdet_in_fec!K144)</f>
        <v>2.6054723459982174</v>
      </c>
      <c r="L144" s="124">
        <f>IF(RES_hhdet_in_tes!L144=0,"",RES_hhdet_in_tes!L144/RES_hhdet_in_fec!L144)</f>
        <v>2.7211336258349426</v>
      </c>
      <c r="M144" s="124">
        <f>IF(RES_hhdet_in_tes!M144=0,"",RES_hhdet_in_tes!M144/RES_hhdet_in_fec!M144)</f>
        <v>2.8625634321768931</v>
      </c>
      <c r="N144" s="124">
        <f>IF(RES_hhdet_in_tes!N144=0,"",RES_hhdet_in_tes!N144/RES_hhdet_in_fec!N144)</f>
        <v>3.0374181148648973</v>
      </c>
      <c r="O144" s="124">
        <f>IF(RES_hhdet_in_tes!O144=0,"",RES_hhdet_in_tes!O144/RES_hhdet_in_fec!O144)</f>
        <v>3.2483280419718099</v>
      </c>
      <c r="P144" s="124">
        <f>IF(RES_hhdet_in_tes!P144=0,"",RES_hhdet_in_tes!P144/RES_hhdet_in_fec!P144)</f>
        <v>3.4740268380665329</v>
      </c>
      <c r="Q144" s="124">
        <f>IF(RES_hhdet_in_tes!Q144=0,"",RES_hhdet_in_tes!Q144/RES_hhdet_in_fec!Q144)</f>
        <v>3.6495455746976324</v>
      </c>
      <c r="R144" s="124">
        <f>IF(RES_hhdet_in_tes!R144=0,"",RES_hhdet_in_tes!R144/RES_hhdet_in_fec!R144)</f>
        <v>3.6504151747011968</v>
      </c>
      <c r="S144" s="124">
        <f>IF(RES_hhdet_in_tes!S144=0,"",RES_hhdet_in_tes!S144/RES_hhdet_in_fec!S144)</f>
        <v>3.6505117969238148</v>
      </c>
      <c r="T144" s="124">
        <f>IF(RES_hhdet_in_tes!T144=0,"",RES_hhdet_in_tes!T144/RES_hhdet_in_fec!T144)</f>
        <v>3.650619154948946</v>
      </c>
      <c r="U144" s="124">
        <f>IF(RES_hhdet_in_tes!U144=0,"",RES_hhdet_in_tes!U144/RES_hhdet_in_fec!U144)</f>
        <v>3.650738441643536</v>
      </c>
      <c r="V144" s="124">
        <f>IF(RES_hhdet_in_tes!V144=0,"",RES_hhdet_in_tes!V144/RES_hhdet_in_fec!V144)</f>
        <v>3.6614742441566674</v>
      </c>
      <c r="W144" s="124">
        <f>IF(RES_hhdet_in_tes!W144=0,"",RES_hhdet_in_tes!W144/RES_hhdet_in_fec!W144)</f>
        <v>3.7186573823880114</v>
      </c>
      <c r="X144" s="124">
        <f>IF(RES_hhdet_in_tes!X144=0,"",RES_hhdet_in_tes!X144/RES_hhdet_in_fec!X144)</f>
        <v>3.7952422773550265</v>
      </c>
      <c r="Y144" s="124">
        <f>IF(RES_hhdet_in_tes!Y144=0,"",RES_hhdet_in_tes!Y144/RES_hhdet_in_fec!Y144)</f>
        <v>3.8831267448288012</v>
      </c>
      <c r="DA144" s="130" t="s">
        <v>3722</v>
      </c>
    </row>
    <row r="145" spans="1:105" ht="12" customHeight="1" x14ac:dyDescent="0.25">
      <c r="A145" s="97" t="s">
        <v>53</v>
      </c>
      <c r="B145" s="111"/>
      <c r="C145" s="111">
        <f>IF(RES_hhdet_in_tes!C145=0,"",RES_hhdet_in_tes!C145/RES_hhdet_in_fec!C145)</f>
        <v>1.7699237434500938</v>
      </c>
      <c r="D145" s="111">
        <f>IF(RES_hhdet_in_tes!D145=0,"",RES_hhdet_in_tes!D145/RES_hhdet_in_fec!D145)</f>
        <v>1.8689577051856576</v>
      </c>
      <c r="E145" s="111">
        <f>IF(RES_hhdet_in_tes!E145=0,"",RES_hhdet_in_tes!E145/RES_hhdet_in_fec!E145)</f>
        <v>1.9696590341673514</v>
      </c>
      <c r="F145" s="111">
        <f>IF(RES_hhdet_in_tes!F145=0,"",RES_hhdet_in_tes!F145/RES_hhdet_in_fec!F145)</f>
        <v>2.0710568949565937</v>
      </c>
      <c r="G145" s="111">
        <f>IF(RES_hhdet_in_tes!G145=0,"",RES_hhdet_in_tes!G145/RES_hhdet_in_fec!G145)</f>
        <v>2.1740358429232014</v>
      </c>
      <c r="H145" s="111">
        <f>IF(RES_hhdet_in_tes!H145=0,"",RES_hhdet_in_tes!H145/RES_hhdet_in_fec!H145)</f>
        <v>2.278489467277486</v>
      </c>
      <c r="I145" s="111">
        <f>IF(RES_hhdet_in_tes!I145=0,"",RES_hhdet_in_tes!I145/RES_hhdet_in_fec!I145)</f>
        <v>2.3846376571617043</v>
      </c>
      <c r="J145" s="111">
        <f>IF(RES_hhdet_in_tes!J145=0,"",RES_hhdet_in_tes!J145/RES_hhdet_in_fec!J145)</f>
        <v>2.4933769331403131</v>
      </c>
      <c r="K145" s="111">
        <f>IF(RES_hhdet_in_tes!K145=0,"",RES_hhdet_in_tes!K145/RES_hhdet_in_fec!K145)</f>
        <v>2.6054723459982174</v>
      </c>
      <c r="L145" s="111">
        <f>IF(RES_hhdet_in_tes!L145=0,"",RES_hhdet_in_tes!L145/RES_hhdet_in_fec!L145)</f>
        <v>2.7211336258349426</v>
      </c>
      <c r="M145" s="111">
        <f>IF(RES_hhdet_in_tes!M145=0,"",RES_hhdet_in_tes!M145/RES_hhdet_in_fec!M145)</f>
        <v>2.8625634321768931</v>
      </c>
      <c r="N145" s="111">
        <f>IF(RES_hhdet_in_tes!N145=0,"",RES_hhdet_in_tes!N145/RES_hhdet_in_fec!N145)</f>
        <v>3.0374181148648973</v>
      </c>
      <c r="O145" s="111">
        <f>IF(RES_hhdet_in_tes!O145=0,"",RES_hhdet_in_tes!O145/RES_hhdet_in_fec!O145)</f>
        <v>3.2483280419718099</v>
      </c>
      <c r="P145" s="111">
        <f>IF(RES_hhdet_in_tes!P145=0,"",RES_hhdet_in_tes!P145/RES_hhdet_in_fec!P145)</f>
        <v>3.4740268380665329</v>
      </c>
      <c r="Q145" s="111">
        <f>IF(RES_hhdet_in_tes!Q145=0,"",RES_hhdet_in_tes!Q145/RES_hhdet_in_fec!Q145)</f>
        <v>3.6495455746976324</v>
      </c>
      <c r="R145" s="111">
        <f>IF(RES_hhdet_in_tes!R145=0,"",RES_hhdet_in_tes!R145/RES_hhdet_in_fec!R145)</f>
        <v>3.6504151747011968</v>
      </c>
      <c r="S145" s="111">
        <f>IF(RES_hhdet_in_tes!S145=0,"",RES_hhdet_in_tes!S145/RES_hhdet_in_fec!S145)</f>
        <v>3.6505117969238148</v>
      </c>
      <c r="T145" s="111">
        <f>IF(RES_hhdet_in_tes!T145=0,"",RES_hhdet_in_tes!T145/RES_hhdet_in_fec!T145)</f>
        <v>3.650619154948946</v>
      </c>
      <c r="U145" s="111">
        <f>IF(RES_hhdet_in_tes!U145=0,"",RES_hhdet_in_tes!U145/RES_hhdet_in_fec!U145)</f>
        <v>3.650738441643536</v>
      </c>
      <c r="V145" s="111">
        <f>IF(RES_hhdet_in_tes!V145=0,"",RES_hhdet_in_tes!V145/RES_hhdet_in_fec!V145)</f>
        <v>3.6614742441566674</v>
      </c>
      <c r="W145" s="111">
        <f>IF(RES_hhdet_in_tes!W145=0,"",RES_hhdet_in_tes!W145/RES_hhdet_in_fec!W145)</f>
        <v>3.7186573823880114</v>
      </c>
      <c r="X145" s="111">
        <f>IF(RES_hhdet_in_tes!X145=0,"",RES_hhdet_in_tes!X145/RES_hhdet_in_fec!X145)</f>
        <v>3.7952422773550265</v>
      </c>
      <c r="Y145" s="111">
        <f>IF(RES_hhdet_in_tes!Y145=0,"",RES_hhdet_in_tes!Y145/RES_hhdet_in_fec!Y145)</f>
        <v>3.8831267448288012</v>
      </c>
      <c r="DA145" s="63" t="s">
        <v>3723</v>
      </c>
    </row>
    <row r="146" spans="1:105" ht="12.95" customHeight="1" x14ac:dyDescent="0.25">
      <c r="A146" s="121" t="s">
        <v>92</v>
      </c>
      <c r="B146" s="124"/>
      <c r="C146" s="124" t="str">
        <f>IF(RES_hhdet_in_tes!C146=0,"",RES_hhdet_in_tes!C146/RES_hhdet_in_fec!C146)</f>
        <v/>
      </c>
      <c r="D146" s="124">
        <f>IF(RES_hhdet_in_tes!D146=0,"",RES_hhdet_in_tes!D146/RES_hhdet_in_fec!D146)</f>
        <v>2.5989354693953093</v>
      </c>
      <c r="E146" s="124">
        <f>IF(RES_hhdet_in_tes!E146=0,"",RES_hhdet_in_tes!E146/RES_hhdet_in_fec!E146)</f>
        <v>2.711586884598788</v>
      </c>
      <c r="F146" s="124">
        <f>IF(RES_hhdet_in_tes!F146=0,"",RES_hhdet_in_tes!F146/RES_hhdet_in_fec!F146)</f>
        <v>2.8251430662780863</v>
      </c>
      <c r="G146" s="124">
        <f>IF(RES_hhdet_in_tes!G146=0,"",RES_hhdet_in_tes!G146/RES_hhdet_in_fec!G146)</f>
        <v>2.9402618822588198</v>
      </c>
      <c r="H146" s="124">
        <f>IF(RES_hhdet_in_tes!H146=0,"",RES_hhdet_in_tes!H146/RES_hhdet_in_fec!H146)</f>
        <v>3.0568399409714422</v>
      </c>
      <c r="I146" s="124">
        <f>IF(RES_hhdet_in_tes!I146=0,"",RES_hhdet_in_tes!I146/RES_hhdet_in_fec!I146)</f>
        <v>3.1750151440165353</v>
      </c>
      <c r="J146" s="124">
        <f>IF(RES_hhdet_in_tes!J146=0,"",RES_hhdet_in_tes!J146/RES_hhdet_in_fec!J146)</f>
        <v>3.2954055560000688</v>
      </c>
      <c r="K146" s="124">
        <f>IF(RES_hhdet_in_tes!K146=0,"",RES_hhdet_in_tes!K146/RES_hhdet_in_fec!K146)</f>
        <v>3.4185007356240811</v>
      </c>
      <c r="L146" s="124">
        <f>IF(RES_hhdet_in_tes!L146=0,"",RES_hhdet_in_tes!L146/RES_hhdet_in_fec!L146)</f>
        <v>3.5443656036413964</v>
      </c>
      <c r="M146" s="124">
        <f>IF(RES_hhdet_in_tes!M146=0,"",RES_hhdet_in_tes!M146/RES_hhdet_in_fec!M146)</f>
        <v>3.6885974649092437</v>
      </c>
      <c r="N146" s="124">
        <f>IF(RES_hhdet_in_tes!N146=0,"",RES_hhdet_in_tes!N146/RES_hhdet_in_fec!N146)</f>
        <v>3.8558264431656877</v>
      </c>
      <c r="O146" s="124">
        <f>IF(RES_hhdet_in_tes!O146=0,"",RES_hhdet_in_tes!O146/RES_hhdet_in_fec!O146)</f>
        <v>4.0457542184535429</v>
      </c>
      <c r="P146" s="124">
        <f>IF(RES_hhdet_in_tes!P146=0,"",RES_hhdet_in_tes!P146/RES_hhdet_in_fec!P146)</f>
        <v>4.2398970190794838</v>
      </c>
      <c r="Q146" s="124">
        <f>IF(RES_hhdet_in_tes!Q146=0,"",RES_hhdet_in_tes!Q146/RES_hhdet_in_fec!Q146)</f>
        <v>4.3888986419240972</v>
      </c>
      <c r="R146" s="124">
        <f>IF(RES_hhdet_in_tes!R146=0,"",RES_hhdet_in_tes!R146/RES_hhdet_in_fec!R146)</f>
        <v>4.4211840332799497</v>
      </c>
      <c r="S146" s="124">
        <f>IF(RES_hhdet_in_tes!S146=0,"",RES_hhdet_in_tes!S146/RES_hhdet_in_fec!S146)</f>
        <v>4.4247712989861556</v>
      </c>
      <c r="T146" s="124">
        <f>IF(RES_hhdet_in_tes!T146=0,"",RES_hhdet_in_tes!T146/RES_hhdet_in_fec!T146)</f>
        <v>4.4287571497708296</v>
      </c>
      <c r="U146" s="124">
        <f>IF(RES_hhdet_in_tes!U146=0,"",RES_hhdet_in_tes!U146/RES_hhdet_in_fec!U146)</f>
        <v>4.4331858728649109</v>
      </c>
      <c r="V146" s="124">
        <f>IF(RES_hhdet_in_tes!V146=0,"",RES_hhdet_in_tes!V146/RES_hhdet_in_fec!V146)</f>
        <v>4.4458411106801083</v>
      </c>
      <c r="W146" s="124">
        <f>IF(RES_hhdet_in_tes!W146=0,"",RES_hhdet_in_tes!W146/RES_hhdet_in_fec!W146)</f>
        <v>4.4873780552086071</v>
      </c>
      <c r="X146" s="124">
        <f>IF(RES_hhdet_in_tes!X146=0,"",RES_hhdet_in_tes!X146/RES_hhdet_in_fec!X146)</f>
        <v>4.5361486801145556</v>
      </c>
      <c r="Y146" s="124">
        <f>IF(RES_hhdet_in_tes!Y146=0,"",RES_hhdet_in_tes!Y146/RES_hhdet_in_fec!Y146)</f>
        <v>4.5911218436650243</v>
      </c>
      <c r="DA146" s="130" t="s">
        <v>3724</v>
      </c>
    </row>
    <row r="147" spans="1:105" ht="12" customHeight="1" x14ac:dyDescent="0.25">
      <c r="A147" s="97" t="s">
        <v>53</v>
      </c>
      <c r="B147" s="111"/>
      <c r="C147" s="111" t="str">
        <f>IF(RES_hhdet_in_tes!C147=0,"",RES_hhdet_in_tes!C147/RES_hhdet_in_fec!C147)</f>
        <v/>
      </c>
      <c r="D147" s="111">
        <f>IF(RES_hhdet_in_tes!D147=0,"",RES_hhdet_in_tes!D147/RES_hhdet_in_fec!D147)</f>
        <v>2.5989354693953093</v>
      </c>
      <c r="E147" s="111">
        <f>IF(RES_hhdet_in_tes!E147=0,"",RES_hhdet_in_tes!E147/RES_hhdet_in_fec!E147)</f>
        <v>2.711586884598788</v>
      </c>
      <c r="F147" s="111">
        <f>IF(RES_hhdet_in_tes!F147=0,"",RES_hhdet_in_tes!F147/RES_hhdet_in_fec!F147)</f>
        <v>2.8251430662780863</v>
      </c>
      <c r="G147" s="111">
        <f>IF(RES_hhdet_in_tes!G147=0,"",RES_hhdet_in_tes!G147/RES_hhdet_in_fec!G147)</f>
        <v>2.9402618822588198</v>
      </c>
      <c r="H147" s="111">
        <f>IF(RES_hhdet_in_tes!H147=0,"",RES_hhdet_in_tes!H147/RES_hhdet_in_fec!H147)</f>
        <v>3.0568399409714422</v>
      </c>
      <c r="I147" s="111">
        <f>IF(RES_hhdet_in_tes!I147=0,"",RES_hhdet_in_tes!I147/RES_hhdet_in_fec!I147)</f>
        <v>3.1750151440165353</v>
      </c>
      <c r="J147" s="111">
        <f>IF(RES_hhdet_in_tes!J147=0,"",RES_hhdet_in_tes!J147/RES_hhdet_in_fec!J147)</f>
        <v>3.2954055560000688</v>
      </c>
      <c r="K147" s="111">
        <f>IF(RES_hhdet_in_tes!K147=0,"",RES_hhdet_in_tes!K147/RES_hhdet_in_fec!K147)</f>
        <v>3.4185007356240811</v>
      </c>
      <c r="L147" s="111">
        <f>IF(RES_hhdet_in_tes!L147=0,"",RES_hhdet_in_tes!L147/RES_hhdet_in_fec!L147)</f>
        <v>3.5443656036413964</v>
      </c>
      <c r="M147" s="111">
        <f>IF(RES_hhdet_in_tes!M147=0,"",RES_hhdet_in_tes!M147/RES_hhdet_in_fec!M147)</f>
        <v>3.6885974649092437</v>
      </c>
      <c r="N147" s="111">
        <f>IF(RES_hhdet_in_tes!N147=0,"",RES_hhdet_in_tes!N147/RES_hhdet_in_fec!N147)</f>
        <v>3.8558264431656877</v>
      </c>
      <c r="O147" s="111">
        <f>IF(RES_hhdet_in_tes!O147=0,"",RES_hhdet_in_tes!O147/RES_hhdet_in_fec!O147)</f>
        <v>4.0457542184535429</v>
      </c>
      <c r="P147" s="111">
        <f>IF(RES_hhdet_in_tes!P147=0,"",RES_hhdet_in_tes!P147/RES_hhdet_in_fec!P147)</f>
        <v>4.2398970190794838</v>
      </c>
      <c r="Q147" s="111">
        <f>IF(RES_hhdet_in_tes!Q147=0,"",RES_hhdet_in_tes!Q147/RES_hhdet_in_fec!Q147)</f>
        <v>4.3888986419240972</v>
      </c>
      <c r="R147" s="111">
        <f>IF(RES_hhdet_in_tes!R147=0,"",RES_hhdet_in_tes!R147/RES_hhdet_in_fec!R147)</f>
        <v>4.4211840332799497</v>
      </c>
      <c r="S147" s="111">
        <f>IF(RES_hhdet_in_tes!S147=0,"",RES_hhdet_in_tes!S147/RES_hhdet_in_fec!S147)</f>
        <v>4.4247712989861556</v>
      </c>
      <c r="T147" s="111">
        <f>IF(RES_hhdet_in_tes!T147=0,"",RES_hhdet_in_tes!T147/RES_hhdet_in_fec!T147)</f>
        <v>4.4287571497708296</v>
      </c>
      <c r="U147" s="111">
        <f>IF(RES_hhdet_in_tes!U147=0,"",RES_hhdet_in_tes!U147/RES_hhdet_in_fec!U147)</f>
        <v>4.4331858728649109</v>
      </c>
      <c r="V147" s="111">
        <f>IF(RES_hhdet_in_tes!V147=0,"",RES_hhdet_in_tes!V147/RES_hhdet_in_fec!V147)</f>
        <v>4.4458411106801083</v>
      </c>
      <c r="W147" s="111">
        <f>IF(RES_hhdet_in_tes!W147=0,"",RES_hhdet_in_tes!W147/RES_hhdet_in_fec!W147)</f>
        <v>4.4873780552086071</v>
      </c>
      <c r="X147" s="111">
        <f>IF(RES_hhdet_in_tes!X147=0,"",RES_hhdet_in_tes!X147/RES_hhdet_in_fec!X147)</f>
        <v>4.5361486801145556</v>
      </c>
      <c r="Y147" s="111">
        <f>IF(RES_hhdet_in_tes!Y147=0,"",RES_hhdet_in_tes!Y147/RES_hhdet_in_fec!Y147)</f>
        <v>4.5911218436650243</v>
      </c>
      <c r="DA147" s="63" t="s">
        <v>3725</v>
      </c>
    </row>
    <row r="148" spans="1:105" ht="12" customHeight="1" x14ac:dyDescent="0.25">
      <c r="A148" s="121" t="s">
        <v>55</v>
      </c>
      <c r="B148" s="124"/>
      <c r="C148" s="124">
        <f>IF(RES_hhdet_in_tes!C148=0,"",RES_hhdet_in_tes!C148/RES_hhdet_in_fec!C148)</f>
        <v>0.80667996613302351</v>
      </c>
      <c r="D148" s="124">
        <f>IF(RES_hhdet_in_tes!D148=0,"",RES_hhdet_in_tes!D148/RES_hhdet_in_fec!D148)</f>
        <v>0.80234789068939594</v>
      </c>
      <c r="E148" s="124">
        <f>IF(RES_hhdet_in_tes!E148=0,"",RES_hhdet_in_tes!E148/RES_hhdet_in_fec!E148)</f>
        <v>0.77274308843541717</v>
      </c>
      <c r="F148" s="124">
        <f>IF(RES_hhdet_in_tes!F148=0,"",RES_hhdet_in_tes!F148/RES_hhdet_in_fec!F148)</f>
        <v>0.78250257357536668</v>
      </c>
      <c r="G148" s="124">
        <f>IF(RES_hhdet_in_tes!G148=0,"",RES_hhdet_in_tes!G148/RES_hhdet_in_fec!G148)</f>
        <v>0.74885735147108179</v>
      </c>
      <c r="H148" s="124">
        <f>IF(RES_hhdet_in_tes!H148=0,"",RES_hhdet_in_tes!H148/RES_hhdet_in_fec!H148)</f>
        <v>0.75134154691593058</v>
      </c>
      <c r="I148" s="124">
        <f>IF(RES_hhdet_in_tes!I148=0,"",RES_hhdet_in_tes!I148/RES_hhdet_in_fec!I148)</f>
        <v>0.80295216167554395</v>
      </c>
      <c r="J148" s="124">
        <f>IF(RES_hhdet_in_tes!J148=0,"",RES_hhdet_in_tes!J148/RES_hhdet_in_fec!J148)</f>
        <v>0.80950577698842685</v>
      </c>
      <c r="K148" s="124">
        <f>IF(RES_hhdet_in_tes!K148=0,"",RES_hhdet_in_tes!K148/RES_hhdet_in_fec!K148)</f>
        <v>0.80769312600363985</v>
      </c>
      <c r="L148" s="124">
        <f>IF(RES_hhdet_in_tes!L148=0,"",RES_hhdet_in_tes!L148/RES_hhdet_in_fec!L148)</f>
        <v>0.82406564460662035</v>
      </c>
      <c r="M148" s="124">
        <f>IF(RES_hhdet_in_tes!M148=0,"",RES_hhdet_in_tes!M148/RES_hhdet_in_fec!M148)</f>
        <v>0.82631167198527811</v>
      </c>
      <c r="N148" s="124">
        <f>IF(RES_hhdet_in_tes!N148=0,"",RES_hhdet_in_tes!N148/RES_hhdet_in_fec!N148)</f>
        <v>0.86274725619691461</v>
      </c>
      <c r="O148" s="124">
        <f>IF(RES_hhdet_in_tes!O148=0,"",RES_hhdet_in_tes!O148/RES_hhdet_in_fec!O148)</f>
        <v>0.89481412821746165</v>
      </c>
      <c r="P148" s="124">
        <f>IF(RES_hhdet_in_tes!P148=0,"",RES_hhdet_in_tes!P148/RES_hhdet_in_fec!P148)</f>
        <v>0.91701111173957317</v>
      </c>
      <c r="Q148" s="124">
        <f>IF(RES_hhdet_in_tes!Q148=0,"",RES_hhdet_in_tes!Q148/RES_hhdet_in_fec!Q148)</f>
        <v>0.94656978777888845</v>
      </c>
      <c r="R148" s="124">
        <f>IF(RES_hhdet_in_tes!R148=0,"",RES_hhdet_in_tes!R148/RES_hhdet_in_fec!R148)</f>
        <v>0.93868637700591651</v>
      </c>
      <c r="S148" s="124">
        <f>IF(RES_hhdet_in_tes!S148=0,"",RES_hhdet_in_tes!S148/RES_hhdet_in_fec!S148)</f>
        <v>0.9214113659203792</v>
      </c>
      <c r="T148" s="124">
        <f>IF(RES_hhdet_in_tes!T148=0,"",RES_hhdet_in_tes!T148/RES_hhdet_in_fec!T148)</f>
        <v>0.93749227493135756</v>
      </c>
      <c r="U148" s="124">
        <f>IF(RES_hhdet_in_tes!U148=0,"",RES_hhdet_in_tes!U148/RES_hhdet_in_fec!U148)</f>
        <v>0.93334620798667767</v>
      </c>
      <c r="V148" s="124">
        <f>IF(RES_hhdet_in_tes!V148=0,"",RES_hhdet_in_tes!V148/RES_hhdet_in_fec!V148)</f>
        <v>0.93960439538159501</v>
      </c>
      <c r="W148" s="124">
        <f>IF(RES_hhdet_in_tes!W148=0,"",RES_hhdet_in_tes!W148/RES_hhdet_in_fec!W148)</f>
        <v>0.87525507002734437</v>
      </c>
      <c r="X148" s="124">
        <f>IF(RES_hhdet_in_tes!X148=0,"",RES_hhdet_in_tes!X148/RES_hhdet_in_fec!X148)</f>
        <v>0.95664409312343079</v>
      </c>
      <c r="Y148" s="124">
        <f>IF(RES_hhdet_in_tes!Y148=0,"",RES_hhdet_in_tes!Y148/RES_hhdet_in_fec!Y148)</f>
        <v>0.96188125325132023</v>
      </c>
      <c r="DA148" s="130" t="s">
        <v>3726</v>
      </c>
    </row>
    <row r="149" spans="1:105" ht="12" customHeight="1" x14ac:dyDescent="0.25">
      <c r="A149" s="97" t="s">
        <v>124</v>
      </c>
      <c r="B149" s="111"/>
      <c r="C149" s="111">
        <f>IF(RES_hhdet_in_tes!C149=0,"",RES_hhdet_in_tes!C149/RES_hhdet_in_fec!C149)</f>
        <v>0.43255665854852027</v>
      </c>
      <c r="D149" s="111">
        <f>IF(RES_hhdet_in_tes!D149=0,"",RES_hhdet_in_tes!D149/RES_hhdet_in_fec!D149)</f>
        <v>0.43474804751524032</v>
      </c>
      <c r="E149" s="111">
        <f>IF(RES_hhdet_in_tes!E149=0,"",RES_hhdet_in_tes!E149/RES_hhdet_in_fec!E149)</f>
        <v>0.43724404924756954</v>
      </c>
      <c r="F149" s="111">
        <f>IF(RES_hhdet_in_tes!F149=0,"",RES_hhdet_in_tes!F149/RES_hhdet_in_fec!F149)</f>
        <v>0.4397815890843001</v>
      </c>
      <c r="G149" s="111">
        <f>IF(RES_hhdet_in_tes!G149=0,"",RES_hhdet_in_tes!G149/RES_hhdet_in_fec!G149)</f>
        <v>0.44259965936112494</v>
      </c>
      <c r="H149" s="111">
        <f>IF(RES_hhdet_in_tes!H149=0,"",RES_hhdet_in_tes!H149/RES_hhdet_in_fec!H149)</f>
        <v>0.44566901045869811</v>
      </c>
      <c r="I149" s="111">
        <f>IF(RES_hhdet_in_tes!I149=0,"",RES_hhdet_in_tes!I149/RES_hhdet_in_fec!I149)</f>
        <v>0.44904853009551765</v>
      </c>
      <c r="J149" s="111">
        <f>IF(RES_hhdet_in_tes!J149=0,"",RES_hhdet_in_tes!J149/RES_hhdet_in_fec!J149)</f>
        <v>0.45297946046877652</v>
      </c>
      <c r="K149" s="111">
        <f>IF(RES_hhdet_in_tes!K149=0,"",RES_hhdet_in_tes!K149/RES_hhdet_in_fec!K149)</f>
        <v>0.45766692090033301</v>
      </c>
      <c r="L149" s="111">
        <f>IF(RES_hhdet_in_tes!L149=0,"",RES_hhdet_in_tes!L149/RES_hhdet_in_fec!L149)</f>
        <v>0.46316578921825002</v>
      </c>
      <c r="M149" s="111">
        <f>IF(RES_hhdet_in_tes!M149=0,"",RES_hhdet_in_tes!M149/RES_hhdet_in_fec!M149)</f>
        <v>0.47437558095851484</v>
      </c>
      <c r="N149" s="111">
        <f>IF(RES_hhdet_in_tes!N149=0,"",RES_hhdet_in_tes!N149/RES_hhdet_in_fec!N149)</f>
        <v>0.49285366345427084</v>
      </c>
      <c r="O149" s="111">
        <f>IF(RES_hhdet_in_tes!O149=0,"",RES_hhdet_in_tes!O149/RES_hhdet_in_fec!O149)</f>
        <v>0.51986752907279477</v>
      </c>
      <c r="P149" s="111">
        <f>IF(RES_hhdet_in_tes!P149=0,"",RES_hhdet_in_tes!P149/RES_hhdet_in_fec!P149)</f>
        <v>0.55262475531849853</v>
      </c>
      <c r="Q149" s="111">
        <f>IF(RES_hhdet_in_tes!Q149=0,"",RES_hhdet_in_tes!Q149/RES_hhdet_in_fec!Q149)</f>
        <v>0.58211810334680214</v>
      </c>
      <c r="R149" s="111">
        <f>IF(RES_hhdet_in_tes!R149=0,"",RES_hhdet_in_tes!R149/RES_hhdet_in_fec!R149)</f>
        <v>0.60125273672028978</v>
      </c>
      <c r="S149" s="111">
        <f>IF(RES_hhdet_in_tes!S149=0,"",RES_hhdet_in_tes!S149/RES_hhdet_in_fec!S149)</f>
        <v>0.6190689040186319</v>
      </c>
      <c r="T149" s="111">
        <f>IF(RES_hhdet_in_tes!T149=0,"",RES_hhdet_in_tes!T149/RES_hhdet_in_fec!T149)</f>
        <v>0.63504128182175479</v>
      </c>
      <c r="U149" s="111">
        <f>IF(RES_hhdet_in_tes!U149=0,"",RES_hhdet_in_tes!U149/RES_hhdet_in_fec!U149)</f>
        <v>0.64864454670963989</v>
      </c>
      <c r="V149" s="111">
        <f>IF(RES_hhdet_in_tes!V149=0,"",RES_hhdet_in_tes!V149/RES_hhdet_in_fec!V149)</f>
        <v>0.65935337526224613</v>
      </c>
      <c r="W149" s="111">
        <f>IF(RES_hhdet_in_tes!W149=0,"",RES_hhdet_in_tes!W149/RES_hhdet_in_fec!W149)</f>
        <v>0.66593558883397685</v>
      </c>
      <c r="X149" s="111">
        <f>IF(RES_hhdet_in_tes!X149=0,"",RES_hhdet_in_tes!X149/RES_hhdet_in_fec!X149)</f>
        <v>0.66883254404202808</v>
      </c>
      <c r="Y149" s="111">
        <f>IF(RES_hhdet_in_tes!Y149=0,"",RES_hhdet_in_tes!Y149/RES_hhdet_in_fec!Y149)</f>
        <v>0.6702994912548198</v>
      </c>
      <c r="DA149" s="63" t="s">
        <v>3727</v>
      </c>
    </row>
    <row r="150" spans="1:105" ht="12" customHeight="1" x14ac:dyDescent="0.25">
      <c r="A150" s="97" t="s">
        <v>123</v>
      </c>
      <c r="B150" s="111"/>
      <c r="C150" s="111" t="str">
        <f>IF(RES_hhdet_in_tes!C150=0,"",RES_hhdet_in_tes!C150/RES_hhdet_in_fec!C150)</f>
        <v/>
      </c>
      <c r="D150" s="111" t="str">
        <f>IF(RES_hhdet_in_tes!D150=0,"",RES_hhdet_in_tes!D150/RES_hhdet_in_fec!D150)</f>
        <v/>
      </c>
      <c r="E150" s="111" t="str">
        <f>IF(RES_hhdet_in_tes!E150=0,"",RES_hhdet_in_tes!E150/RES_hhdet_in_fec!E150)</f>
        <v/>
      </c>
      <c r="F150" s="111" t="str">
        <f>IF(RES_hhdet_in_tes!F150=0,"",RES_hhdet_in_tes!F150/RES_hhdet_in_fec!F150)</f>
        <v/>
      </c>
      <c r="G150" s="111" t="str">
        <f>IF(RES_hhdet_in_tes!G150=0,"",RES_hhdet_in_tes!G150/RES_hhdet_in_fec!G150)</f>
        <v/>
      </c>
      <c r="H150" s="111">
        <f>IF(RES_hhdet_in_tes!H150=0,"",RES_hhdet_in_tes!H150/RES_hhdet_in_fec!H150)</f>
        <v>0.75869374790669786</v>
      </c>
      <c r="I150" s="111">
        <f>IF(RES_hhdet_in_tes!I150=0,"",RES_hhdet_in_tes!I150/RES_hhdet_in_fec!I150)</f>
        <v>0.80085222837670611</v>
      </c>
      <c r="J150" s="111">
        <f>IF(RES_hhdet_in_tes!J150=0,"",RES_hhdet_in_tes!J150/RES_hhdet_in_fec!J150)</f>
        <v>0.80189927261811145</v>
      </c>
      <c r="K150" s="111">
        <f>IF(RES_hhdet_in_tes!K150=0,"",RES_hhdet_in_tes!K150/RES_hhdet_in_fec!K150)</f>
        <v>0.80519213366211118</v>
      </c>
      <c r="L150" s="111">
        <f>IF(RES_hhdet_in_tes!L150=0,"",RES_hhdet_in_tes!L150/RES_hhdet_in_fec!L150)</f>
        <v>0.82989944672198657</v>
      </c>
      <c r="M150" s="111">
        <f>IF(RES_hhdet_in_tes!M150=0,"",RES_hhdet_in_tes!M150/RES_hhdet_in_fec!M150)</f>
        <v>0.83750398611356636</v>
      </c>
      <c r="N150" s="111">
        <f>IF(RES_hhdet_in_tes!N150=0,"",RES_hhdet_in_tes!N150/RES_hhdet_in_fec!N150)</f>
        <v>0.89275443760192341</v>
      </c>
      <c r="O150" s="111">
        <f>IF(RES_hhdet_in_tes!O150=0,"",RES_hhdet_in_tes!O150/RES_hhdet_in_fec!O150)</f>
        <v>0.93244359407277377</v>
      </c>
      <c r="P150" s="111">
        <f>IF(RES_hhdet_in_tes!P150=0,"",RES_hhdet_in_tes!P150/RES_hhdet_in_fec!P150)</f>
        <v>0.93911377927404383</v>
      </c>
      <c r="Q150" s="111" t="str">
        <f>IF(RES_hhdet_in_tes!Q150=0,"",RES_hhdet_in_tes!Q150/RES_hhdet_in_fec!Q150)</f>
        <v/>
      </c>
      <c r="R150" s="111" t="str">
        <f>IF(RES_hhdet_in_tes!R150=0,"",RES_hhdet_in_tes!R150/RES_hhdet_in_fec!R150)</f>
        <v/>
      </c>
      <c r="S150" s="111" t="str">
        <f>IF(RES_hhdet_in_tes!S150=0,"",RES_hhdet_in_tes!S150/RES_hhdet_in_fec!S150)</f>
        <v/>
      </c>
      <c r="T150" s="111" t="str">
        <f>IF(RES_hhdet_in_tes!T150=0,"",RES_hhdet_in_tes!T150/RES_hhdet_in_fec!T150)</f>
        <v/>
      </c>
      <c r="U150" s="111" t="str">
        <f>IF(RES_hhdet_in_tes!U150=0,"",RES_hhdet_in_tes!U150/RES_hhdet_in_fec!U150)</f>
        <v/>
      </c>
      <c r="V150" s="111">
        <f>IF(RES_hhdet_in_tes!V150=0,"",RES_hhdet_in_tes!V150/RES_hhdet_in_fec!V150)</f>
        <v>0.98162880194197366</v>
      </c>
      <c r="W150" s="111">
        <f>IF(RES_hhdet_in_tes!W150=0,"",RES_hhdet_in_tes!W150/RES_hhdet_in_fec!W150)</f>
        <v>0.96075768094848235</v>
      </c>
      <c r="X150" s="111">
        <f>IF(RES_hhdet_in_tes!X150=0,"",RES_hhdet_in_tes!X150/RES_hhdet_in_fec!X150)</f>
        <v>0.96451747761341966</v>
      </c>
      <c r="Y150" s="111">
        <f>IF(RES_hhdet_in_tes!Y150=0,"",RES_hhdet_in_tes!Y150/RES_hhdet_in_fec!Y150)</f>
        <v>0.97949997164467828</v>
      </c>
      <c r="DA150" s="63" t="s">
        <v>3728</v>
      </c>
    </row>
    <row r="151" spans="1:105" ht="12" customHeight="1" x14ac:dyDescent="0.25">
      <c r="A151" s="100" t="s">
        <v>50</v>
      </c>
      <c r="B151" s="112"/>
      <c r="C151" s="112" t="str">
        <f>IF(RES_hhdet_in_tes!C151=0,"",RES_hhdet_in_tes!C151/RES_hhdet_in_fec!C151)</f>
        <v/>
      </c>
      <c r="D151" s="112" t="str">
        <f>IF(RES_hhdet_in_tes!D151=0,"",RES_hhdet_in_tes!D151/RES_hhdet_in_fec!D151)</f>
        <v/>
      </c>
      <c r="E151" s="112" t="str">
        <f>IF(RES_hhdet_in_tes!E151=0,"",RES_hhdet_in_tes!E151/RES_hhdet_in_fec!E151)</f>
        <v/>
      </c>
      <c r="F151" s="112" t="str">
        <f>IF(RES_hhdet_in_tes!F151=0,"",RES_hhdet_in_tes!F151/RES_hhdet_in_fec!F151)</f>
        <v/>
      </c>
      <c r="G151" s="112" t="str">
        <f>IF(RES_hhdet_in_tes!G151=0,"",RES_hhdet_in_tes!G151/RES_hhdet_in_fec!G151)</f>
        <v/>
      </c>
      <c r="H151" s="112">
        <f>IF(RES_hhdet_in_tes!H151=0,"",RES_hhdet_in_tes!H151/RES_hhdet_in_fec!H151)</f>
        <v>0.44566901045869811</v>
      </c>
      <c r="I151" s="112">
        <f>IF(RES_hhdet_in_tes!I151=0,"",RES_hhdet_in_tes!I151/RES_hhdet_in_fec!I151)</f>
        <v>0.44904853009551771</v>
      </c>
      <c r="J151" s="112">
        <f>IF(RES_hhdet_in_tes!J151=0,"",RES_hhdet_in_tes!J151/RES_hhdet_in_fec!J151)</f>
        <v>0.45297946046877652</v>
      </c>
      <c r="K151" s="112">
        <f>IF(RES_hhdet_in_tes!K151=0,"",RES_hhdet_in_tes!K151/RES_hhdet_in_fec!K151)</f>
        <v>0.45766692090033301</v>
      </c>
      <c r="L151" s="112">
        <f>IF(RES_hhdet_in_tes!L151=0,"",RES_hhdet_in_tes!L151/RES_hhdet_in_fec!L151)</f>
        <v>0.46316578921825002</v>
      </c>
      <c r="M151" s="112">
        <f>IF(RES_hhdet_in_tes!M151=0,"",RES_hhdet_in_tes!M151/RES_hhdet_in_fec!M151)</f>
        <v>0.47437558095851484</v>
      </c>
      <c r="N151" s="112">
        <f>IF(RES_hhdet_in_tes!N151=0,"",RES_hhdet_in_tes!N151/RES_hhdet_in_fec!N151)</f>
        <v>0.49285366345427084</v>
      </c>
      <c r="O151" s="112">
        <f>IF(RES_hhdet_in_tes!O151=0,"",RES_hhdet_in_tes!O151/RES_hhdet_in_fec!O151)</f>
        <v>0.51986752907279477</v>
      </c>
      <c r="P151" s="112">
        <f>IF(RES_hhdet_in_tes!P151=0,"",RES_hhdet_in_tes!P151/RES_hhdet_in_fec!P151)</f>
        <v>0.55262475531849853</v>
      </c>
      <c r="Q151" s="112" t="str">
        <f>IF(RES_hhdet_in_tes!Q151=0,"",RES_hhdet_in_tes!Q151/RES_hhdet_in_fec!Q151)</f>
        <v/>
      </c>
      <c r="R151" s="112" t="str">
        <f>IF(RES_hhdet_in_tes!R151=0,"",RES_hhdet_in_tes!R151/RES_hhdet_in_fec!R151)</f>
        <v/>
      </c>
      <c r="S151" s="112" t="str">
        <f>IF(RES_hhdet_in_tes!S151=0,"",RES_hhdet_in_tes!S151/RES_hhdet_in_fec!S151)</f>
        <v/>
      </c>
      <c r="T151" s="112" t="str">
        <f>IF(RES_hhdet_in_tes!T151=0,"",RES_hhdet_in_tes!T151/RES_hhdet_in_fec!T151)</f>
        <v/>
      </c>
      <c r="U151" s="112" t="str">
        <f>IF(RES_hhdet_in_tes!U151=0,"",RES_hhdet_in_tes!U151/RES_hhdet_in_fec!U151)</f>
        <v/>
      </c>
      <c r="V151" s="112">
        <f>IF(RES_hhdet_in_tes!V151=0,"",RES_hhdet_in_tes!V151/RES_hhdet_in_fec!V151)</f>
        <v>0.65935337526224613</v>
      </c>
      <c r="W151" s="112">
        <f>IF(RES_hhdet_in_tes!W151=0,"",RES_hhdet_in_tes!W151/RES_hhdet_in_fec!W151)</f>
        <v>0.66593558883397697</v>
      </c>
      <c r="X151" s="112">
        <f>IF(RES_hhdet_in_tes!X151=0,"",RES_hhdet_in_tes!X151/RES_hhdet_in_fec!X151)</f>
        <v>0.66883254404202808</v>
      </c>
      <c r="Y151" s="112">
        <f>IF(RES_hhdet_in_tes!Y151=0,"",RES_hhdet_in_tes!Y151/RES_hhdet_in_fec!Y151)</f>
        <v>0.6702994912548198</v>
      </c>
      <c r="DA151" s="131" t="s">
        <v>3729</v>
      </c>
    </row>
    <row r="152" spans="1:105" ht="12" customHeight="1" x14ac:dyDescent="0.25">
      <c r="A152" s="103" t="s">
        <v>52</v>
      </c>
      <c r="B152" s="113"/>
      <c r="C152" s="113" t="str">
        <f>IF(RES_hhdet_in_tes!C152=0,"",RES_hhdet_in_tes!C152/RES_hhdet_in_fec!C152)</f>
        <v/>
      </c>
      <c r="D152" s="113" t="str">
        <f>IF(RES_hhdet_in_tes!D152=0,"",RES_hhdet_in_tes!D152/RES_hhdet_in_fec!D152)</f>
        <v/>
      </c>
      <c r="E152" s="113" t="str">
        <f>IF(RES_hhdet_in_tes!E152=0,"",RES_hhdet_in_tes!E152/RES_hhdet_in_fec!E152)</f>
        <v/>
      </c>
      <c r="F152" s="113" t="str">
        <f>IF(RES_hhdet_in_tes!F152=0,"",RES_hhdet_in_tes!F152/RES_hhdet_in_fec!F152)</f>
        <v/>
      </c>
      <c r="G152" s="113" t="str">
        <f>IF(RES_hhdet_in_tes!G152=0,"",RES_hhdet_in_tes!G152/RES_hhdet_in_fec!G152)</f>
        <v/>
      </c>
      <c r="H152" s="113">
        <f>IF(RES_hhdet_in_tes!H152=0,"",RES_hhdet_in_tes!H152/RES_hhdet_in_fec!H152)</f>
        <v>1</v>
      </c>
      <c r="I152" s="113">
        <f>IF(RES_hhdet_in_tes!I152=0,"",RES_hhdet_in_tes!I152/RES_hhdet_in_fec!I152)</f>
        <v>1</v>
      </c>
      <c r="J152" s="113">
        <f>IF(RES_hhdet_in_tes!J152=0,"",RES_hhdet_in_tes!J152/RES_hhdet_in_fec!J152)</f>
        <v>1</v>
      </c>
      <c r="K152" s="113">
        <f>IF(RES_hhdet_in_tes!K152=0,"",RES_hhdet_in_tes!K152/RES_hhdet_in_fec!K152)</f>
        <v>1</v>
      </c>
      <c r="L152" s="113">
        <f>IF(RES_hhdet_in_tes!L152=0,"",RES_hhdet_in_tes!L152/RES_hhdet_in_fec!L152)</f>
        <v>1</v>
      </c>
      <c r="M152" s="113">
        <f>IF(RES_hhdet_in_tes!M152=0,"",RES_hhdet_in_tes!M152/RES_hhdet_in_fec!M152)</f>
        <v>1</v>
      </c>
      <c r="N152" s="113">
        <f>IF(RES_hhdet_in_tes!N152=0,"",RES_hhdet_in_tes!N152/RES_hhdet_in_fec!N152)</f>
        <v>1</v>
      </c>
      <c r="O152" s="113">
        <f>IF(RES_hhdet_in_tes!O152=0,"",RES_hhdet_in_tes!O152/RES_hhdet_in_fec!O152)</f>
        <v>1</v>
      </c>
      <c r="P152" s="113">
        <f>IF(RES_hhdet_in_tes!P152=0,"",RES_hhdet_in_tes!P152/RES_hhdet_in_fec!P152)</f>
        <v>1</v>
      </c>
      <c r="Q152" s="113" t="str">
        <f>IF(RES_hhdet_in_tes!Q152=0,"",RES_hhdet_in_tes!Q152/RES_hhdet_in_fec!Q152)</f>
        <v/>
      </c>
      <c r="R152" s="113" t="str">
        <f>IF(RES_hhdet_in_tes!R152=0,"",RES_hhdet_in_tes!R152/RES_hhdet_in_fec!R152)</f>
        <v/>
      </c>
      <c r="S152" s="113" t="str">
        <f>IF(RES_hhdet_in_tes!S152=0,"",RES_hhdet_in_tes!S152/RES_hhdet_in_fec!S152)</f>
        <v/>
      </c>
      <c r="T152" s="113" t="str">
        <f>IF(RES_hhdet_in_tes!T152=0,"",RES_hhdet_in_tes!T152/RES_hhdet_in_fec!T152)</f>
        <v/>
      </c>
      <c r="U152" s="113" t="str">
        <f>IF(RES_hhdet_in_tes!U152=0,"",RES_hhdet_in_tes!U152/RES_hhdet_in_fec!U152)</f>
        <v/>
      </c>
      <c r="V152" s="113">
        <f>IF(RES_hhdet_in_tes!V152=0,"",RES_hhdet_in_tes!V152/RES_hhdet_in_fec!V152)</f>
        <v>1</v>
      </c>
      <c r="W152" s="113">
        <f>IF(RES_hhdet_in_tes!W152=0,"",RES_hhdet_in_tes!W152/RES_hhdet_in_fec!W152)</f>
        <v>1</v>
      </c>
      <c r="X152" s="113">
        <f>IF(RES_hhdet_in_tes!X152=0,"",RES_hhdet_in_tes!X152/RES_hhdet_in_fec!X152)</f>
        <v>1</v>
      </c>
      <c r="Y152" s="113">
        <f>IF(RES_hhdet_in_tes!Y152=0,"",RES_hhdet_in_tes!Y152/RES_hhdet_in_fec!Y152)</f>
        <v>1</v>
      </c>
      <c r="DA152" s="132" t="s">
        <v>3730</v>
      </c>
    </row>
    <row r="153" spans="1:105" ht="12" customHeight="1" x14ac:dyDescent="0.25">
      <c r="A153" s="106" t="s">
        <v>122</v>
      </c>
      <c r="B153" s="112"/>
      <c r="C153" s="112" t="str">
        <f>IF(RES_hhdet_in_tes!C153=0,"",RES_hhdet_in_tes!C153/RES_hhdet_in_fec!C153)</f>
        <v/>
      </c>
      <c r="D153" s="112" t="str">
        <f>IF(RES_hhdet_in_tes!D153=0,"",RES_hhdet_in_tes!D153/RES_hhdet_in_fec!D153)</f>
        <v/>
      </c>
      <c r="E153" s="112" t="str">
        <f>IF(RES_hhdet_in_tes!E153=0,"",RES_hhdet_in_tes!E153/RES_hhdet_in_fec!E153)</f>
        <v/>
      </c>
      <c r="F153" s="112" t="str">
        <f>IF(RES_hhdet_in_tes!F153=0,"",RES_hhdet_in_tes!F153/RES_hhdet_in_fec!F153)</f>
        <v/>
      </c>
      <c r="G153" s="112" t="str">
        <f>IF(RES_hhdet_in_tes!G153=0,"",RES_hhdet_in_tes!G153/RES_hhdet_in_fec!G153)</f>
        <v/>
      </c>
      <c r="H153" s="112">
        <f>IF(RES_hhdet_in_tes!H153=0,"",RES_hhdet_in_tes!H153/RES_hhdet_in_fec!H153)</f>
        <v>0.49329808299768008</v>
      </c>
      <c r="I153" s="112" t="str">
        <f>IF(RES_hhdet_in_tes!I153=0,"",RES_hhdet_in_tes!I153/RES_hhdet_in_fec!I153)</f>
        <v/>
      </c>
      <c r="J153" s="112" t="str">
        <f>IF(RES_hhdet_in_tes!J153=0,"",RES_hhdet_in_tes!J153/RES_hhdet_in_fec!J153)</f>
        <v/>
      </c>
      <c r="K153" s="112">
        <f>IF(RES_hhdet_in_tes!K153=0,"",RES_hhdet_in_tes!K153/RES_hhdet_in_fec!K153)</f>
        <v>0.5008750902021103</v>
      </c>
      <c r="L153" s="112" t="str">
        <f>IF(RES_hhdet_in_tes!L153=0,"",RES_hhdet_in_tes!L153/RES_hhdet_in_fec!L153)</f>
        <v/>
      </c>
      <c r="M153" s="112" t="str">
        <f>IF(RES_hhdet_in_tes!M153=0,"",RES_hhdet_in_tes!M153/RES_hhdet_in_fec!M153)</f>
        <v/>
      </c>
      <c r="N153" s="112" t="str">
        <f>IF(RES_hhdet_in_tes!N153=0,"",RES_hhdet_in_tes!N153/RES_hhdet_in_fec!N153)</f>
        <v/>
      </c>
      <c r="O153" s="112">
        <f>IF(RES_hhdet_in_tes!O153=0,"",RES_hhdet_in_tes!O153/RES_hhdet_in_fec!O153)</f>
        <v>0.53672423848311646</v>
      </c>
      <c r="P153" s="112">
        <f>IF(RES_hhdet_in_tes!P153=0,"",RES_hhdet_in_tes!P153/RES_hhdet_in_fec!P153)</f>
        <v>0.55727000344688027</v>
      </c>
      <c r="Q153" s="112" t="str">
        <f>IF(RES_hhdet_in_tes!Q153=0,"",RES_hhdet_in_tes!Q153/RES_hhdet_in_fec!Q153)</f>
        <v/>
      </c>
      <c r="R153" s="112" t="str">
        <f>IF(RES_hhdet_in_tes!R153=0,"",RES_hhdet_in_tes!R153/RES_hhdet_in_fec!R153)</f>
        <v/>
      </c>
      <c r="S153" s="112" t="str">
        <f>IF(RES_hhdet_in_tes!S153=0,"",RES_hhdet_in_tes!S153/RES_hhdet_in_fec!S153)</f>
        <v/>
      </c>
      <c r="T153" s="112" t="str">
        <f>IF(RES_hhdet_in_tes!T153=0,"",RES_hhdet_in_tes!T153/RES_hhdet_in_fec!T153)</f>
        <v/>
      </c>
      <c r="U153" s="112">
        <f>IF(RES_hhdet_in_tes!U153=0,"",RES_hhdet_in_tes!U153/RES_hhdet_in_fec!U153)</f>
        <v>0.62932296662927056</v>
      </c>
      <c r="V153" s="112" t="str">
        <f>IF(RES_hhdet_in_tes!V153=0,"",RES_hhdet_in_tes!V153/RES_hhdet_in_fec!V153)</f>
        <v/>
      </c>
      <c r="W153" s="112">
        <f>IF(RES_hhdet_in_tes!W153=0,"",RES_hhdet_in_tes!W153/RES_hhdet_in_fec!W153)</f>
        <v>0.65361578770512718</v>
      </c>
      <c r="X153" s="112" t="str">
        <f>IF(RES_hhdet_in_tes!X153=0,"",RES_hhdet_in_tes!X153/RES_hhdet_in_fec!X153)</f>
        <v/>
      </c>
      <c r="Y153" s="112">
        <f>IF(RES_hhdet_in_tes!Y153=0,"",RES_hhdet_in_tes!Y153/RES_hhdet_in_fec!Y153)</f>
        <v>0.67288241600242338</v>
      </c>
      <c r="DA153" s="131" t="s">
        <v>3731</v>
      </c>
    </row>
    <row r="154" spans="1:105" ht="12" customHeight="1" x14ac:dyDescent="0.25">
      <c r="A154" s="107" t="s">
        <v>121</v>
      </c>
      <c r="B154" s="113"/>
      <c r="C154" s="113">
        <f>IF(RES_hhdet_in_tes!C154=0,"",RES_hhdet_in_tes!C154/RES_hhdet_in_fec!C154)</f>
        <v>0.87761921620884409</v>
      </c>
      <c r="D154" s="113">
        <f>IF(RES_hhdet_in_tes!D154=0,"",RES_hhdet_in_tes!D154/RES_hhdet_in_fec!D154)</f>
        <v>0.82938665399118916</v>
      </c>
      <c r="E154" s="113">
        <f>IF(RES_hhdet_in_tes!E154=0,"",RES_hhdet_in_tes!E154/RES_hhdet_in_fec!E154)</f>
        <v>0.7952179933417165</v>
      </c>
      <c r="F154" s="113">
        <f>IF(RES_hhdet_in_tes!F154=0,"",RES_hhdet_in_tes!F154/RES_hhdet_in_fec!F154)</f>
        <v>0.80352834901310943</v>
      </c>
      <c r="G154" s="113">
        <f>IF(RES_hhdet_in_tes!G154=0,"",RES_hhdet_in_tes!G154/RES_hhdet_in_fec!G154)</f>
        <v>0.77345539329686241</v>
      </c>
      <c r="H154" s="113">
        <f>IF(RES_hhdet_in_tes!H154=0,"",RES_hhdet_in_tes!H154/RES_hhdet_in_fec!H154)</f>
        <v>0.79151346093846109</v>
      </c>
      <c r="I154" s="113">
        <f>IF(RES_hhdet_in_tes!I154=0,"",RES_hhdet_in_tes!I154/RES_hhdet_in_fec!I154)</f>
        <v>0.82195399874776887</v>
      </c>
      <c r="J154" s="113">
        <f>IF(RES_hhdet_in_tes!J154=0,"",RES_hhdet_in_tes!J154/RES_hhdet_in_fec!J154)</f>
        <v>0.82906191646340177</v>
      </c>
      <c r="K154" s="113">
        <f>IF(RES_hhdet_in_tes!K154=0,"",RES_hhdet_in_tes!K154/RES_hhdet_in_fec!K154)</f>
        <v>0.83052570079010946</v>
      </c>
      <c r="L154" s="113">
        <f>IF(RES_hhdet_in_tes!L154=0,"",RES_hhdet_in_tes!L154/RES_hhdet_in_fec!L154)</f>
        <v>0.84796449776855876</v>
      </c>
      <c r="M154" s="113">
        <f>IF(RES_hhdet_in_tes!M154=0,"",RES_hhdet_in_tes!M154/RES_hhdet_in_fec!M154)</f>
        <v>0.84911391336951425</v>
      </c>
      <c r="N154" s="113">
        <f>IF(RES_hhdet_in_tes!N154=0,"",RES_hhdet_in_tes!N154/RES_hhdet_in_fec!N154)</f>
        <v>0.88993405842004691</v>
      </c>
      <c r="O154" s="113">
        <f>IF(RES_hhdet_in_tes!O154=0,"",RES_hhdet_in_tes!O154/RES_hhdet_in_fec!O154)</f>
        <v>0.97033483925533393</v>
      </c>
      <c r="P154" s="113">
        <f>IF(RES_hhdet_in_tes!P154=0,"",RES_hhdet_in_tes!P154/RES_hhdet_in_fec!P154)</f>
        <v>0.98761613359125866</v>
      </c>
      <c r="Q154" s="113">
        <f>IF(RES_hhdet_in_tes!Q154=0,"",RES_hhdet_in_tes!Q154/RES_hhdet_in_fec!Q154)</f>
        <v>0.96937764678805605</v>
      </c>
      <c r="R154" s="113">
        <f>IF(RES_hhdet_in_tes!R154=0,"",RES_hhdet_in_tes!R154/RES_hhdet_in_fec!R154)</f>
        <v>0.95792717253141113</v>
      </c>
      <c r="S154" s="113">
        <f>IF(RES_hhdet_in_tes!S154=0,"",RES_hhdet_in_tes!S154/RES_hhdet_in_fec!S154)</f>
        <v>0.93524199195853996</v>
      </c>
      <c r="T154" s="113">
        <f>IF(RES_hhdet_in_tes!T154=0,"",RES_hhdet_in_tes!T154/RES_hhdet_in_fec!T154)</f>
        <v>0.95055481201080916</v>
      </c>
      <c r="U154" s="113">
        <f>IF(RES_hhdet_in_tes!U154=0,"",RES_hhdet_in_tes!U154/RES_hhdet_in_fec!U154)</f>
        <v>0.96203967614300423</v>
      </c>
      <c r="V154" s="113">
        <f>IF(RES_hhdet_in_tes!V154=0,"",RES_hhdet_in_tes!V154/RES_hhdet_in_fec!V154)</f>
        <v>0.95493700858403596</v>
      </c>
      <c r="W154" s="113">
        <f>IF(RES_hhdet_in_tes!W154=0,"",RES_hhdet_in_tes!W154/RES_hhdet_in_fec!W154)</f>
        <v>0.96728712416510843</v>
      </c>
      <c r="X154" s="113">
        <f>IF(RES_hhdet_in_tes!X154=0,"",RES_hhdet_in_tes!X154/RES_hhdet_in_fec!X154)</f>
        <v>0.97455860041303077</v>
      </c>
      <c r="Y154" s="113">
        <f>IF(RES_hhdet_in_tes!Y154=0,"",RES_hhdet_in_tes!Y154/RES_hhdet_in_fec!Y154)</f>
        <v>0.98968306464959055</v>
      </c>
      <c r="DA154" s="132" t="s">
        <v>3732</v>
      </c>
    </row>
    <row r="155" spans="1:105" ht="12" customHeight="1" x14ac:dyDescent="0.25">
      <c r="A155" s="108" t="s">
        <v>53</v>
      </c>
      <c r="B155" s="111"/>
      <c r="C155" s="111">
        <f>IF(RES_hhdet_in_tes!C155=0,"",RES_hhdet_in_tes!C155/RES_hhdet_in_fec!C155)</f>
        <v>0.48419380507539878</v>
      </c>
      <c r="D155" s="111">
        <f>IF(RES_hhdet_in_tes!D155=0,"",RES_hhdet_in_tes!D155/RES_hhdet_in_fec!D155)</f>
        <v>0.48579831070134943</v>
      </c>
      <c r="E155" s="111">
        <f>IF(RES_hhdet_in_tes!E155=0,"",RES_hhdet_in_tes!E155/RES_hhdet_in_fec!E155)</f>
        <v>0.48755484697584328</v>
      </c>
      <c r="F155" s="111">
        <f>IF(RES_hhdet_in_tes!F155=0,"",RES_hhdet_in_tes!F155/RES_hhdet_in_fec!F155)</f>
        <v>0.48933257670027785</v>
      </c>
      <c r="G155" s="111">
        <f>IF(RES_hhdet_in_tes!G155=0,"",RES_hhdet_in_tes!G155/RES_hhdet_in_fec!G155)</f>
        <v>0.49125150400451634</v>
      </c>
      <c r="H155" s="111">
        <f>IF(RES_hhdet_in_tes!H155=0,"",RES_hhdet_in_tes!H155/RES_hhdet_in_fec!H155)</f>
        <v>0.49329808299768008</v>
      </c>
      <c r="I155" s="111">
        <f>IF(RES_hhdet_in_tes!I155=0,"",RES_hhdet_in_tes!I155/RES_hhdet_in_fec!I155)</f>
        <v>0.49550343649563555</v>
      </c>
      <c r="J155" s="111">
        <f>IF(RES_hhdet_in_tes!J155=0,"",RES_hhdet_in_tes!J155/RES_hhdet_in_fec!J155)</f>
        <v>0.4979923575604821</v>
      </c>
      <c r="K155" s="111">
        <f>IF(RES_hhdet_in_tes!K155=0,"",RES_hhdet_in_tes!K155/RES_hhdet_in_fec!K155)</f>
        <v>0.5008750902021103</v>
      </c>
      <c r="L155" s="111">
        <f>IF(RES_hhdet_in_tes!L155=0,"",RES_hhdet_in_tes!L155/RES_hhdet_in_fec!L155)</f>
        <v>0.50418953832529578</v>
      </c>
      <c r="M155" s="111">
        <f>IF(RES_hhdet_in_tes!M155=0,"",RES_hhdet_in_tes!M155/RES_hhdet_in_fec!M155)</f>
        <v>0.51049070341442693</v>
      </c>
      <c r="N155" s="111">
        <f>IF(RES_hhdet_in_tes!N155=0,"",RES_hhdet_in_tes!N155/RES_hhdet_in_fec!N155)</f>
        <v>0.52088075715076299</v>
      </c>
      <c r="O155" s="111">
        <f>IF(RES_hhdet_in_tes!O155=0,"",RES_hhdet_in_tes!O155/RES_hhdet_in_fec!O155)</f>
        <v>0.53672423848311646</v>
      </c>
      <c r="P155" s="111">
        <f>IF(RES_hhdet_in_tes!P155=0,"",RES_hhdet_in_tes!P155/RES_hhdet_in_fec!P155)</f>
        <v>0.55727000344688027</v>
      </c>
      <c r="Q155" s="111">
        <f>IF(RES_hhdet_in_tes!Q155=0,"",RES_hhdet_in_tes!Q155/RES_hhdet_in_fec!Q155)</f>
        <v>0.5770922953307891</v>
      </c>
      <c r="R155" s="111">
        <f>IF(RES_hhdet_in_tes!R155=0,"",RES_hhdet_in_tes!R155/RES_hhdet_in_fec!R155)</f>
        <v>0.59050682035488578</v>
      </c>
      <c r="S155" s="111">
        <f>IF(RES_hhdet_in_tes!S155=0,"",RES_hhdet_in_tes!S155/RES_hhdet_in_fec!S155)</f>
        <v>0.60350318285968285</v>
      </c>
      <c r="T155" s="111">
        <f>IF(RES_hhdet_in_tes!T155=0,"",RES_hhdet_in_tes!T155/RES_hhdet_in_fec!T155)</f>
        <v>0.61639868663966058</v>
      </c>
      <c r="U155" s="111">
        <f>IF(RES_hhdet_in_tes!U155=0,"",RES_hhdet_in_tes!U155/RES_hhdet_in_fec!U155)</f>
        <v>0.62932296662927056</v>
      </c>
      <c r="V155" s="111">
        <f>IF(RES_hhdet_in_tes!V155=0,"",RES_hhdet_in_tes!V155/RES_hhdet_in_fec!V155)</f>
        <v>0.64201957352648509</v>
      </c>
      <c r="W155" s="111">
        <f>IF(RES_hhdet_in_tes!W155=0,"",RES_hhdet_in_tes!W155/RES_hhdet_in_fec!W155)</f>
        <v>0.65361578770512718</v>
      </c>
      <c r="X155" s="111">
        <f>IF(RES_hhdet_in_tes!X155=0,"",RES_hhdet_in_tes!X155/RES_hhdet_in_fec!X155)</f>
        <v>0.66358331699896378</v>
      </c>
      <c r="Y155" s="111">
        <f>IF(RES_hhdet_in_tes!Y155=0,"",RES_hhdet_in_tes!Y155/RES_hhdet_in_fec!Y155)</f>
        <v>0.67288241600242338</v>
      </c>
      <c r="DA155" s="63" t="s">
        <v>3733</v>
      </c>
    </row>
    <row r="156" spans="1:105" ht="12" customHeight="1" x14ac:dyDescent="0.25">
      <c r="A156" s="108" t="s">
        <v>52</v>
      </c>
      <c r="B156" s="111"/>
      <c r="C156" s="111">
        <f>IF(RES_hhdet_in_tes!C156=0,"",RES_hhdet_in_tes!C156/RES_hhdet_in_fec!C156)</f>
        <v>1</v>
      </c>
      <c r="D156" s="111">
        <f>IF(RES_hhdet_in_tes!D156=0,"",RES_hhdet_in_tes!D156/RES_hhdet_in_fec!D156)</f>
        <v>1</v>
      </c>
      <c r="E156" s="111">
        <f>IF(RES_hhdet_in_tes!E156=0,"",RES_hhdet_in_tes!E156/RES_hhdet_in_fec!E156)</f>
        <v>1</v>
      </c>
      <c r="F156" s="111">
        <f>IF(RES_hhdet_in_tes!F156=0,"",RES_hhdet_in_tes!F156/RES_hhdet_in_fec!F156)</f>
        <v>1</v>
      </c>
      <c r="G156" s="111">
        <f>IF(RES_hhdet_in_tes!G156=0,"",RES_hhdet_in_tes!G156/RES_hhdet_in_fec!G156)</f>
        <v>1</v>
      </c>
      <c r="H156" s="111">
        <f>IF(RES_hhdet_in_tes!H156=0,"",RES_hhdet_in_tes!H156/RES_hhdet_in_fec!H156)</f>
        <v>1</v>
      </c>
      <c r="I156" s="111">
        <f>IF(RES_hhdet_in_tes!I156=0,"",RES_hhdet_in_tes!I156/RES_hhdet_in_fec!I156)</f>
        <v>1</v>
      </c>
      <c r="J156" s="111">
        <f>IF(RES_hhdet_in_tes!J156=0,"",RES_hhdet_in_tes!J156/RES_hhdet_in_fec!J156)</f>
        <v>1</v>
      </c>
      <c r="K156" s="111">
        <f>IF(RES_hhdet_in_tes!K156=0,"",RES_hhdet_in_tes!K156/RES_hhdet_in_fec!K156)</f>
        <v>1</v>
      </c>
      <c r="L156" s="111">
        <f>IF(RES_hhdet_in_tes!L156=0,"",RES_hhdet_in_tes!L156/RES_hhdet_in_fec!L156)</f>
        <v>1</v>
      </c>
      <c r="M156" s="111">
        <f>IF(RES_hhdet_in_tes!M156=0,"",RES_hhdet_in_tes!M156/RES_hhdet_in_fec!M156)</f>
        <v>1</v>
      </c>
      <c r="N156" s="111">
        <f>IF(RES_hhdet_in_tes!N156=0,"",RES_hhdet_in_tes!N156/RES_hhdet_in_fec!N156)</f>
        <v>1</v>
      </c>
      <c r="O156" s="111">
        <f>IF(RES_hhdet_in_tes!O156=0,"",RES_hhdet_in_tes!O156/RES_hhdet_in_fec!O156)</f>
        <v>1</v>
      </c>
      <c r="P156" s="111">
        <f>IF(RES_hhdet_in_tes!P156=0,"",RES_hhdet_in_tes!P156/RES_hhdet_in_fec!P156)</f>
        <v>1</v>
      </c>
      <c r="Q156" s="111">
        <f>IF(RES_hhdet_in_tes!Q156=0,"",RES_hhdet_in_tes!Q156/RES_hhdet_in_fec!Q156)</f>
        <v>1</v>
      </c>
      <c r="R156" s="111">
        <f>IF(RES_hhdet_in_tes!R156=0,"",RES_hhdet_in_tes!R156/RES_hhdet_in_fec!R156)</f>
        <v>1</v>
      </c>
      <c r="S156" s="111">
        <f>IF(RES_hhdet_in_tes!S156=0,"",RES_hhdet_in_tes!S156/RES_hhdet_in_fec!S156)</f>
        <v>1</v>
      </c>
      <c r="T156" s="111">
        <f>IF(RES_hhdet_in_tes!T156=0,"",RES_hhdet_in_tes!T156/RES_hhdet_in_fec!T156)</f>
        <v>1</v>
      </c>
      <c r="U156" s="111">
        <f>IF(RES_hhdet_in_tes!U156=0,"",RES_hhdet_in_tes!U156/RES_hhdet_in_fec!U156)</f>
        <v>1</v>
      </c>
      <c r="V156" s="111">
        <f>IF(RES_hhdet_in_tes!V156=0,"",RES_hhdet_in_tes!V156/RES_hhdet_in_fec!V156)</f>
        <v>1</v>
      </c>
      <c r="W156" s="111">
        <f>IF(RES_hhdet_in_tes!W156=0,"",RES_hhdet_in_tes!W156/RES_hhdet_in_fec!W156)</f>
        <v>1</v>
      </c>
      <c r="X156" s="111">
        <f>IF(RES_hhdet_in_tes!X156=0,"",RES_hhdet_in_tes!X156/RES_hhdet_in_fec!X156)</f>
        <v>1</v>
      </c>
      <c r="Y156" s="111">
        <f>IF(RES_hhdet_in_tes!Y156=0,"",RES_hhdet_in_tes!Y156/RES_hhdet_in_fec!Y156)</f>
        <v>1</v>
      </c>
      <c r="DA156" s="63" t="s">
        <v>3734</v>
      </c>
    </row>
    <row r="157" spans="1:105" ht="12" customHeight="1" x14ac:dyDescent="0.25">
      <c r="A157" s="121" t="s">
        <v>54</v>
      </c>
      <c r="B157" s="124"/>
      <c r="C157" s="124">
        <f>IF(RES_hhdet_in_tes!C157=0,"",RES_hhdet_in_tes!C157/RES_hhdet_in_fec!C157)</f>
        <v>0.61938021733546866</v>
      </c>
      <c r="D157" s="124">
        <f>IF(RES_hhdet_in_tes!D157=0,"",RES_hhdet_in_tes!D157/RES_hhdet_in_fec!D157)</f>
        <v>0.61123957126039996</v>
      </c>
      <c r="E157" s="124">
        <f>IF(RES_hhdet_in_tes!E157=0,"",RES_hhdet_in_tes!E157/RES_hhdet_in_fec!E157)</f>
        <v>0.60341099492599193</v>
      </c>
      <c r="F157" s="124">
        <f>IF(RES_hhdet_in_tes!F157=0,"",RES_hhdet_in_tes!F157/RES_hhdet_in_fec!F157)</f>
        <v>0.60930303260744956</v>
      </c>
      <c r="G157" s="124">
        <f>IF(RES_hhdet_in_tes!G157=0,"",RES_hhdet_in_tes!G157/RES_hhdet_in_fec!G157)</f>
        <v>0.60620682558398498</v>
      </c>
      <c r="H157" s="124">
        <f>IF(RES_hhdet_in_tes!H157=0,"",RES_hhdet_in_tes!H157/RES_hhdet_in_fec!H157)</f>
        <v>0.60075329642950048</v>
      </c>
      <c r="I157" s="124">
        <f>IF(RES_hhdet_in_tes!I157=0,"",RES_hhdet_in_tes!I157/RES_hhdet_in_fec!I157)</f>
        <v>0.59852655557409151</v>
      </c>
      <c r="J157" s="124">
        <f>IF(RES_hhdet_in_tes!J157=0,"",RES_hhdet_in_tes!J157/RES_hhdet_in_fec!J157)</f>
        <v>0.60144805476282204</v>
      </c>
      <c r="K157" s="124">
        <f>IF(RES_hhdet_in_tes!K157=0,"",RES_hhdet_in_tes!K157/RES_hhdet_in_fec!K157)</f>
        <v>0.62222306714680298</v>
      </c>
      <c r="L157" s="124">
        <f>IF(RES_hhdet_in_tes!L157=0,"",RES_hhdet_in_tes!L157/RES_hhdet_in_fec!L157)</f>
        <v>0.61387939392324165</v>
      </c>
      <c r="M157" s="124">
        <f>IF(RES_hhdet_in_tes!M157=0,"",RES_hhdet_in_tes!M157/RES_hhdet_in_fec!M157)</f>
        <v>0.6145499278849742</v>
      </c>
      <c r="N157" s="124">
        <f>IF(RES_hhdet_in_tes!N157=0,"",RES_hhdet_in_tes!N157/RES_hhdet_in_fec!N157)</f>
        <v>0.60007697495306056</v>
      </c>
      <c r="O157" s="124">
        <f>IF(RES_hhdet_in_tes!O157=0,"",RES_hhdet_in_tes!O157/RES_hhdet_in_fec!O157)</f>
        <v>0.63282447134606878</v>
      </c>
      <c r="P157" s="124">
        <f>IF(RES_hhdet_in_tes!P157=0,"",RES_hhdet_in_tes!P157/RES_hhdet_in_fec!P157)</f>
        <v>0.65786547159615005</v>
      </c>
      <c r="Q157" s="124">
        <f>IF(RES_hhdet_in_tes!Q157=0,"",RES_hhdet_in_tes!Q157/RES_hhdet_in_fec!Q157)</f>
        <v>0.63439479359970363</v>
      </c>
      <c r="R157" s="124">
        <f>IF(RES_hhdet_in_tes!R157=0,"",RES_hhdet_in_tes!R157/RES_hhdet_in_fec!R157)</f>
        <v>0.64397849407477303</v>
      </c>
      <c r="S157" s="124">
        <f>IF(RES_hhdet_in_tes!S157=0,"",RES_hhdet_in_tes!S157/RES_hhdet_in_fec!S157)</f>
        <v>0.66183047560190689</v>
      </c>
      <c r="T157" s="124">
        <f>IF(RES_hhdet_in_tes!T157=0,"",RES_hhdet_in_tes!T157/RES_hhdet_in_fec!T157)</f>
        <v>0.67187455064988599</v>
      </c>
      <c r="U157" s="124">
        <f>IF(RES_hhdet_in_tes!U157=0,"",RES_hhdet_in_tes!U157/RES_hhdet_in_fec!U157)</f>
        <v>0.67000796957573527</v>
      </c>
      <c r="V157" s="124">
        <f>IF(RES_hhdet_in_tes!V157=0,"",RES_hhdet_in_tes!V157/RES_hhdet_in_fec!V157)</f>
        <v>0.70095846245681581</v>
      </c>
      <c r="W157" s="124">
        <f>IF(RES_hhdet_in_tes!W157=0,"",RES_hhdet_in_tes!W157/RES_hhdet_in_fec!W157)</f>
        <v>0.70170374689033377</v>
      </c>
      <c r="X157" s="124">
        <f>IF(RES_hhdet_in_tes!X157=0,"",RES_hhdet_in_tes!X157/RES_hhdet_in_fec!X157)</f>
        <v>0.67522096351436478</v>
      </c>
      <c r="Y157" s="124">
        <f>IF(RES_hhdet_in_tes!Y157=0,"",RES_hhdet_in_tes!Y157/RES_hhdet_in_fec!Y157)</f>
        <v>0.64228898729564921</v>
      </c>
      <c r="DA157" s="130" t="s">
        <v>3735</v>
      </c>
    </row>
    <row r="158" spans="1:105" ht="12" customHeight="1" x14ac:dyDescent="0.25">
      <c r="A158" s="97" t="s">
        <v>50</v>
      </c>
      <c r="B158" s="111"/>
      <c r="C158" s="111">
        <f>IF(RES_hhdet_in_tes!C158=0,"",RES_hhdet_in_tes!C158/RES_hhdet_in_fec!C158)</f>
        <v>0.54861509469085312</v>
      </c>
      <c r="D158" s="111">
        <f>IF(RES_hhdet_in_tes!D158=0,"",RES_hhdet_in_tes!D158/RES_hhdet_in_fec!D158)</f>
        <v>0.5492401609600327</v>
      </c>
      <c r="E158" s="111">
        <f>IF(RES_hhdet_in_tes!E158=0,"",RES_hhdet_in_tes!E158/RES_hhdet_in_fec!E158)</f>
        <v>0.54986528353430775</v>
      </c>
      <c r="F158" s="111">
        <f>IF(RES_hhdet_in_tes!F158=0,"",RES_hhdet_in_tes!F158/RES_hhdet_in_fec!F158)</f>
        <v>0.55049041378654995</v>
      </c>
      <c r="G158" s="111">
        <f>IF(RES_hhdet_in_tes!G158=0,"",RES_hhdet_in_tes!G158/RES_hhdet_in_fec!G158)</f>
        <v>0.55111559589247294</v>
      </c>
      <c r="H158" s="111">
        <f>IF(RES_hhdet_in_tes!H158=0,"",RES_hhdet_in_tes!H158/RES_hhdet_in_fec!H158)</f>
        <v>0.55174082444553196</v>
      </c>
      <c r="I158" s="111">
        <f>IF(RES_hhdet_in_tes!I158=0,"",RES_hhdet_in_tes!I158/RES_hhdet_in_fec!I158)</f>
        <v>0.55236611033062366</v>
      </c>
      <c r="J158" s="111">
        <f>IF(RES_hhdet_in_tes!J158=0,"",RES_hhdet_in_tes!J158/RES_hhdet_in_fec!J158)</f>
        <v>0.55299149813932968</v>
      </c>
      <c r="K158" s="111">
        <f>IF(RES_hhdet_in_tes!K158=0,"",RES_hhdet_in_tes!K158/RES_hhdet_in_fec!K158)</f>
        <v>0.55361702578622241</v>
      </c>
      <c r="L158" s="111">
        <f>IF(RES_hhdet_in_tes!L158=0,"",RES_hhdet_in_tes!L158/RES_hhdet_in_fec!L158)</f>
        <v>0.55424270341500448</v>
      </c>
      <c r="M158" s="111">
        <f>IF(RES_hhdet_in_tes!M158=0,"",RES_hhdet_in_tes!M158/RES_hhdet_in_fec!M158)</f>
        <v>0.5547178698642935</v>
      </c>
      <c r="N158" s="111">
        <f>IF(RES_hhdet_in_tes!N158=0,"",RES_hhdet_in_tes!N158/RES_hhdet_in_fec!N158)</f>
        <v>0.55498346555839073</v>
      </c>
      <c r="O158" s="111">
        <f>IF(RES_hhdet_in_tes!O158=0,"",RES_hhdet_in_tes!O158/RES_hhdet_in_fec!O158)</f>
        <v>0.55514220512788814</v>
      </c>
      <c r="P158" s="111">
        <f>IF(RES_hhdet_in_tes!P158=0,"",RES_hhdet_in_tes!P158/RES_hhdet_in_fec!P158)</f>
        <v>0.5555851416549612</v>
      </c>
      <c r="Q158" s="111">
        <f>IF(RES_hhdet_in_tes!Q158=0,"",RES_hhdet_in_tes!Q158/RES_hhdet_in_fec!Q158)</f>
        <v>0.55738799679211348</v>
      </c>
      <c r="R158" s="111">
        <f>IF(RES_hhdet_in_tes!R158=0,"",RES_hhdet_in_tes!R158/RES_hhdet_in_fec!R158)</f>
        <v>0.56212364831308881</v>
      </c>
      <c r="S158" s="111">
        <f>IF(RES_hhdet_in_tes!S158=0,"",RES_hhdet_in_tes!S158/RES_hhdet_in_fec!S158)</f>
        <v>0.5688038259239796</v>
      </c>
      <c r="T158" s="111">
        <f>IF(RES_hhdet_in_tes!T158=0,"",RES_hhdet_in_tes!T158/RES_hhdet_in_fec!T158)</f>
        <v>0.57613329055664431</v>
      </c>
      <c r="U158" s="111">
        <f>IF(RES_hhdet_in_tes!U158=0,"",RES_hhdet_in_tes!U158/RES_hhdet_in_fec!U158)</f>
        <v>0.58281680314296003</v>
      </c>
      <c r="V158" s="111">
        <f>IF(RES_hhdet_in_tes!V158=0,"",RES_hhdet_in_tes!V158/RES_hhdet_in_fec!V158)</f>
        <v>0.58755912461479387</v>
      </c>
      <c r="W158" s="111">
        <f>IF(RES_hhdet_in_tes!W158=0,"",RES_hhdet_in_tes!W158/RES_hhdet_in_fec!W158)</f>
        <v>0.58983832031986483</v>
      </c>
      <c r="X158" s="111">
        <f>IF(RES_hhdet_in_tes!X158=0,"",RES_hhdet_in_tes!X158/RES_hhdet_in_fec!X158)</f>
        <v>0.59022830009977345</v>
      </c>
      <c r="Y158" s="111">
        <f>IF(RES_hhdet_in_tes!Y158=0,"",RES_hhdet_in_tes!Y158/RES_hhdet_in_fec!Y158)</f>
        <v>0.59026729807776435</v>
      </c>
      <c r="DA158" s="63" t="s">
        <v>3736</v>
      </c>
    </row>
    <row r="159" spans="1:105" ht="12" customHeight="1" x14ac:dyDescent="0.25">
      <c r="A159" s="109" t="s">
        <v>120</v>
      </c>
      <c r="B159" s="45"/>
      <c r="C159" s="45">
        <f>IF(RES_hhdet_in_tes!C159=0,"",RES_hhdet_in_tes!C159/RES_hhdet_in_fec!C159)</f>
        <v>0.72662667962477578</v>
      </c>
      <c r="D159" s="45">
        <f>IF(RES_hhdet_in_tes!D159=0,"",RES_hhdet_in_tes!D159/RES_hhdet_in_fec!D159)</f>
        <v>0.72814042330624362</v>
      </c>
      <c r="E159" s="45">
        <f>IF(RES_hhdet_in_tes!E159=0,"",RES_hhdet_in_tes!E159/RES_hhdet_in_fec!E159)</f>
        <v>0.72972554035246795</v>
      </c>
      <c r="F159" s="45">
        <f>IF(RES_hhdet_in_tes!F159=0,"",RES_hhdet_in_tes!F159/RES_hhdet_in_fec!F159)</f>
        <v>0.73132039013024974</v>
      </c>
      <c r="G159" s="45">
        <f>IF(RES_hhdet_in_tes!G159=0,"",RES_hhdet_in_tes!G159/RES_hhdet_in_fec!G159)</f>
        <v>0.73298097057885925</v>
      </c>
      <c r="H159" s="45">
        <f>IF(RES_hhdet_in_tes!H159=0,"",RES_hhdet_in_tes!H159/RES_hhdet_in_fec!H159)</f>
        <v>0.7347004282634233</v>
      </c>
      <c r="I159" s="45">
        <f>IF(RES_hhdet_in_tes!I159=0,"",RES_hhdet_in_tes!I159/RES_hhdet_in_fec!I159)</f>
        <v>0.73649256107781469</v>
      </c>
      <c r="J159" s="45">
        <f>IF(RES_hhdet_in_tes!J159=0,"",RES_hhdet_in_tes!J159/RES_hhdet_in_fec!J159)</f>
        <v>0.73841389412300973</v>
      </c>
      <c r="K159" s="45">
        <f>IF(RES_hhdet_in_tes!K159=0,"",RES_hhdet_in_tes!K159/RES_hhdet_in_fec!K159)</f>
        <v>0.74051248860270869</v>
      </c>
      <c r="L159" s="45">
        <f>IF(RES_hhdet_in_tes!L159=0,"",RES_hhdet_in_tes!L159/RES_hhdet_in_fec!L159)</f>
        <v>0.74280120285931051</v>
      </c>
      <c r="M159" s="45">
        <f>IF(RES_hhdet_in_tes!M159=0,"",RES_hhdet_in_tes!M159/RES_hhdet_in_fec!M159)</f>
        <v>0.74607355849152468</v>
      </c>
      <c r="N159" s="45">
        <f>IF(RES_hhdet_in_tes!N159=0,"",RES_hhdet_in_tes!N159/RES_hhdet_in_fec!N159)</f>
        <v>0.75055546355653557</v>
      </c>
      <c r="O159" s="45">
        <f>IF(RES_hhdet_in_tes!O159=0,"",RES_hhdet_in_tes!O159/RES_hhdet_in_fec!O159)</f>
        <v>0.7567826221173467</v>
      </c>
      <c r="P159" s="45">
        <f>IF(RES_hhdet_in_tes!P159=0,"",RES_hhdet_in_tes!P159/RES_hhdet_in_fec!P159)</f>
        <v>0.76501778054430969</v>
      </c>
      <c r="Q159" s="45">
        <f>IF(RES_hhdet_in_tes!Q159=0,"",RES_hhdet_in_tes!Q159/RES_hhdet_in_fec!Q159)</f>
        <v>0.77567415587178334</v>
      </c>
      <c r="R159" s="45">
        <f>IF(RES_hhdet_in_tes!R159=0,"",RES_hhdet_in_tes!R159/RES_hhdet_in_fec!R159)</f>
        <v>0.79017493492704238</v>
      </c>
      <c r="S159" s="45">
        <f>IF(RES_hhdet_in_tes!S159=0,"",RES_hhdet_in_tes!S159/RES_hhdet_in_fec!S159)</f>
        <v>0.80832014316798317</v>
      </c>
      <c r="T159" s="45">
        <f>IF(RES_hhdet_in_tes!T159=0,"",RES_hhdet_in_tes!T159/RES_hhdet_in_fec!T159)</f>
        <v>0.8278544562664063</v>
      </c>
      <c r="U159" s="45">
        <f>IF(RES_hhdet_in_tes!U159=0,"",RES_hhdet_in_tes!U159/RES_hhdet_in_fec!U159)</f>
        <v>0.84652254989416553</v>
      </c>
      <c r="V159" s="45">
        <f>IF(RES_hhdet_in_tes!V159=0,"",RES_hhdet_in_tes!V159/RES_hhdet_in_fec!V159)</f>
        <v>0.86206909972308909</v>
      </c>
      <c r="W159" s="45">
        <f>IF(RES_hhdet_in_tes!W159=0,"",RES_hhdet_in_tes!W159/RES_hhdet_in_fec!W159)</f>
        <v>0.87371050315834564</v>
      </c>
      <c r="X159" s="45">
        <f>IF(RES_hhdet_in_tes!X159=0,"",RES_hhdet_in_tes!X159/RES_hhdet_in_fec!X159)</f>
        <v>0.88137629263840678</v>
      </c>
      <c r="Y159" s="45">
        <f>IF(RES_hhdet_in_tes!Y159=0,"",RES_hhdet_in_tes!Y159/RES_hhdet_in_fec!Y159)</f>
        <v>0.88817428274035815</v>
      </c>
      <c r="DA159" s="60" t="s">
        <v>3737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/>
      <c r="C161" s="119">
        <f>IF(RES_hhdet_in_tes!C161=0,"",RES_hhdet_in_tes!C161/RES_hhdet_in_fec!C161)</f>
        <v>0.62234223310409398</v>
      </c>
      <c r="D161" s="119">
        <f>IF(RES_hhdet_in_tes!D161=0,"",RES_hhdet_in_tes!D161/RES_hhdet_in_fec!D161)</f>
        <v>0.91152411651624066</v>
      </c>
      <c r="E161" s="119">
        <f>IF(RES_hhdet_in_tes!E161=0,"",RES_hhdet_in_tes!E161/RES_hhdet_in_fec!E161)</f>
        <v>0.94609394561180893</v>
      </c>
      <c r="F161" s="119">
        <f>IF(RES_hhdet_in_tes!F161=0,"",RES_hhdet_in_tes!F161/RES_hhdet_in_fec!F161)</f>
        <v>0.94440599823596583</v>
      </c>
      <c r="G161" s="119">
        <f>IF(RES_hhdet_in_tes!G161=0,"",RES_hhdet_in_tes!G161/RES_hhdet_in_fec!G161)</f>
        <v>0.97026267631680352</v>
      </c>
      <c r="H161" s="119">
        <f>IF(RES_hhdet_in_tes!H161=0,"",RES_hhdet_in_tes!H161/RES_hhdet_in_fec!H161)</f>
        <v>1.0269838430199645</v>
      </c>
      <c r="I161" s="119">
        <f>IF(RES_hhdet_in_tes!I161=0,"",RES_hhdet_in_tes!I161/RES_hhdet_in_fec!I161)</f>
        <v>1.0638790162724039</v>
      </c>
      <c r="J161" s="119">
        <f>IF(RES_hhdet_in_tes!J161=0,"",RES_hhdet_in_tes!J161/RES_hhdet_in_fec!J161)</f>
        <v>1.1462605385014557</v>
      </c>
      <c r="K161" s="119">
        <f>IF(RES_hhdet_in_tes!K161=0,"",RES_hhdet_in_tes!K161/RES_hhdet_in_fec!K161)</f>
        <v>1.1663480082626108</v>
      </c>
      <c r="L161" s="119" t="str">
        <f>IF(RES_hhdet_in_tes!L161=0,"",RES_hhdet_in_tes!L161/RES_hhdet_in_fec!L161)</f>
        <v/>
      </c>
      <c r="M161" s="119">
        <f>IF(RES_hhdet_in_tes!M161=0,"",RES_hhdet_in_tes!M161/RES_hhdet_in_fec!M161)</f>
        <v>1.1877193815881373</v>
      </c>
      <c r="N161" s="119">
        <f>IF(RES_hhdet_in_tes!N161=0,"",RES_hhdet_in_tes!N161/RES_hhdet_in_fec!N161)</f>
        <v>1.5087172076560125</v>
      </c>
      <c r="O161" s="119">
        <f>IF(RES_hhdet_in_tes!O161=0,"",RES_hhdet_in_tes!O161/RES_hhdet_in_fec!O161)</f>
        <v>1.6166738013333359</v>
      </c>
      <c r="P161" s="119">
        <f>IF(RES_hhdet_in_tes!P161=0,"",RES_hhdet_in_tes!P161/RES_hhdet_in_fec!P161)</f>
        <v>1.4513083294235731</v>
      </c>
      <c r="Q161" s="119">
        <f>IF(RES_hhdet_in_tes!Q161=0,"",RES_hhdet_in_tes!Q161/RES_hhdet_in_fec!Q161)</f>
        <v>1.3461579303252436</v>
      </c>
      <c r="R161" s="119">
        <f>IF(RES_hhdet_in_tes!R161=0,"",RES_hhdet_in_tes!R161/RES_hhdet_in_fec!R161)</f>
        <v>1.4254510740053741</v>
      </c>
      <c r="S161" s="119">
        <f>IF(RES_hhdet_in_tes!S161=0,"",RES_hhdet_in_tes!S161/RES_hhdet_in_fec!S161)</f>
        <v>1.3658725666656011</v>
      </c>
      <c r="T161" s="119">
        <f>IF(RES_hhdet_in_tes!T161=0,"",RES_hhdet_in_tes!T161/RES_hhdet_in_fec!T161)</f>
        <v>1.4167863662851301</v>
      </c>
      <c r="U161" s="119">
        <f>IF(RES_hhdet_in_tes!U161=0,"",RES_hhdet_in_tes!U161/RES_hhdet_in_fec!U161)</f>
        <v>1.4515890000919958</v>
      </c>
      <c r="V161" s="119">
        <f>IF(RES_hhdet_in_tes!V161=0,"",RES_hhdet_in_tes!V161/RES_hhdet_in_fec!V161)</f>
        <v>1.4623012392453036</v>
      </c>
      <c r="W161" s="119">
        <f>IF(RES_hhdet_in_tes!W161=0,"",RES_hhdet_in_tes!W161/RES_hhdet_in_fec!W161)</f>
        <v>1.4528686352316684</v>
      </c>
      <c r="X161" s="119">
        <f>IF(RES_hhdet_in_tes!X161=0,"",RES_hhdet_in_tes!X161/RES_hhdet_in_fec!X161)</f>
        <v>1.4841947133316162</v>
      </c>
      <c r="Y161" s="119" t="str">
        <f>IF(RES_hhdet_in_tes!Y161=0,"",RES_hhdet_in_tes!Y161/RES_hhdet_in_fec!Y161)</f>
        <v/>
      </c>
      <c r="DA161" s="129" t="s">
        <v>3738</v>
      </c>
    </row>
    <row r="162" spans="1:105" ht="12.95" customHeight="1" x14ac:dyDescent="0.25">
      <c r="A162" s="121" t="s">
        <v>57</v>
      </c>
      <c r="B162" s="124"/>
      <c r="C162" s="124">
        <f>IF(RES_hhdet_in_tes!C162=0,"",RES_hhdet_in_tes!C162/RES_hhdet_in_fec!C162)</f>
        <v>0.54443958807835768</v>
      </c>
      <c r="D162" s="124">
        <f>IF(RES_hhdet_in_tes!D162=0,"",RES_hhdet_in_tes!D162/RES_hhdet_in_fec!D162)</f>
        <v>0.55096651512240236</v>
      </c>
      <c r="E162" s="124">
        <f>IF(RES_hhdet_in_tes!E162=0,"",RES_hhdet_in_tes!E162/RES_hhdet_in_fec!E162)</f>
        <v>0.55747526255158597</v>
      </c>
      <c r="F162" s="124">
        <f>IF(RES_hhdet_in_tes!F162=0,"",RES_hhdet_in_tes!F162/RES_hhdet_in_fec!F162)</f>
        <v>0.56398089722417533</v>
      </c>
      <c r="G162" s="124">
        <f>IF(RES_hhdet_in_tes!G162=0,"",RES_hhdet_in_tes!G162/RES_hhdet_in_fec!G162)</f>
        <v>0.57046980154967064</v>
      </c>
      <c r="H162" s="124">
        <f>IF(RES_hhdet_in_tes!H162=0,"",RES_hhdet_in_tes!H162/RES_hhdet_in_fec!H162)</f>
        <v>0.5769436937123924</v>
      </c>
      <c r="I162" s="124">
        <f>IF(RES_hhdet_in_tes!I162=0,"",RES_hhdet_in_tes!I162/RES_hhdet_in_fec!I162)</f>
        <v>0.58339927415761883</v>
      </c>
      <c r="J162" s="124">
        <f>IF(RES_hhdet_in_tes!J162=0,"",RES_hhdet_in_tes!J162/RES_hhdet_in_fec!J162)</f>
        <v>0.58982290581159302</v>
      </c>
      <c r="K162" s="124">
        <f>IF(RES_hhdet_in_tes!K162=0,"",RES_hhdet_in_tes!K162/RES_hhdet_in_fec!K162)</f>
        <v>0.59620308327244076</v>
      </c>
      <c r="L162" s="124" t="str">
        <f>IF(RES_hhdet_in_tes!L162=0,"",RES_hhdet_in_tes!L162/RES_hhdet_in_fec!L162)</f>
        <v/>
      </c>
      <c r="M162" s="124">
        <f>IF(RES_hhdet_in_tes!M162=0,"",RES_hhdet_in_tes!M162/RES_hhdet_in_fec!M162)</f>
        <v>0.60765905964352318</v>
      </c>
      <c r="N162" s="124">
        <f>IF(RES_hhdet_in_tes!N162=0,"",RES_hhdet_in_tes!N162/RES_hhdet_in_fec!N162)</f>
        <v>0.61114855117482003</v>
      </c>
      <c r="O162" s="124">
        <f>IF(RES_hhdet_in_tes!O162=0,"",RES_hhdet_in_tes!O162/RES_hhdet_in_fec!O162)</f>
        <v>0.61356214838881407</v>
      </c>
      <c r="P162" s="124">
        <f>IF(RES_hhdet_in_tes!P162=0,"",RES_hhdet_in_tes!P162/RES_hhdet_in_fec!P162)</f>
        <v>0.61734206989010554</v>
      </c>
      <c r="Q162" s="124">
        <f>IF(RES_hhdet_in_tes!Q162=0,"",RES_hhdet_in_tes!Q162/RES_hhdet_in_fec!Q162)</f>
        <v>0.62912213953886076</v>
      </c>
      <c r="R162" s="124">
        <f>IF(RES_hhdet_in_tes!R162=0,"",RES_hhdet_in_tes!R162/RES_hhdet_in_fec!R162)</f>
        <v>0.6567123613714303</v>
      </c>
      <c r="S162" s="124">
        <f>IF(RES_hhdet_in_tes!S162=0,"",RES_hhdet_in_tes!S162/RES_hhdet_in_fec!S162)</f>
        <v>0.69388171076714256</v>
      </c>
      <c r="T162" s="124">
        <f>IF(RES_hhdet_in_tes!T162=0,"",RES_hhdet_in_tes!T162/RES_hhdet_in_fec!T162)</f>
        <v>0.7355226946500788</v>
      </c>
      <c r="U162" s="124">
        <f>IF(RES_hhdet_in_tes!U162=0,"",RES_hhdet_in_tes!U162/RES_hhdet_in_fec!U162)</f>
        <v>0.77657468639165783</v>
      </c>
      <c r="V162" s="124">
        <f>IF(RES_hhdet_in_tes!V162=0,"",RES_hhdet_in_tes!V162/RES_hhdet_in_fec!V162)</f>
        <v>0.81197207652850378</v>
      </c>
      <c r="W162" s="124">
        <f>IF(RES_hhdet_in_tes!W162=0,"",RES_hhdet_in_tes!W162/RES_hhdet_in_fec!W162)</f>
        <v>0.8407129737209087</v>
      </c>
      <c r="X162" s="124">
        <f>IF(RES_hhdet_in_tes!X162=0,"",RES_hhdet_in_tes!X162/RES_hhdet_in_fec!X162)</f>
        <v>0.8546435209258274</v>
      </c>
      <c r="Y162" s="124" t="str">
        <f>IF(RES_hhdet_in_tes!Y162=0,"",RES_hhdet_in_tes!Y162/RES_hhdet_in_fec!Y162)</f>
        <v/>
      </c>
      <c r="DA162" s="130" t="s">
        <v>3739</v>
      </c>
    </row>
    <row r="163" spans="1:105" ht="12" customHeight="1" x14ac:dyDescent="0.25">
      <c r="A163" s="97" t="s">
        <v>53</v>
      </c>
      <c r="B163" s="45"/>
      <c r="C163" s="45">
        <f>IF(RES_hhdet_in_tes!C163=0,"",RES_hhdet_in_tes!C163/RES_hhdet_in_fec!C163)</f>
        <v>0.54443958807835768</v>
      </c>
      <c r="D163" s="45">
        <f>IF(RES_hhdet_in_tes!D163=0,"",RES_hhdet_in_tes!D163/RES_hhdet_in_fec!D163)</f>
        <v>0.55096651512240236</v>
      </c>
      <c r="E163" s="45">
        <f>IF(RES_hhdet_in_tes!E163=0,"",RES_hhdet_in_tes!E163/RES_hhdet_in_fec!E163)</f>
        <v>0.55747526255158597</v>
      </c>
      <c r="F163" s="45">
        <f>IF(RES_hhdet_in_tes!F163=0,"",RES_hhdet_in_tes!F163/RES_hhdet_in_fec!F163)</f>
        <v>0.56398089722417533</v>
      </c>
      <c r="G163" s="45">
        <f>IF(RES_hhdet_in_tes!G163=0,"",RES_hhdet_in_tes!G163/RES_hhdet_in_fec!G163)</f>
        <v>0.57046980154967064</v>
      </c>
      <c r="H163" s="45">
        <f>IF(RES_hhdet_in_tes!H163=0,"",RES_hhdet_in_tes!H163/RES_hhdet_in_fec!H163)</f>
        <v>0.5769436937123924</v>
      </c>
      <c r="I163" s="45">
        <f>IF(RES_hhdet_in_tes!I163=0,"",RES_hhdet_in_tes!I163/RES_hhdet_in_fec!I163)</f>
        <v>0.58339927415761883</v>
      </c>
      <c r="J163" s="45">
        <f>IF(RES_hhdet_in_tes!J163=0,"",RES_hhdet_in_tes!J163/RES_hhdet_in_fec!J163)</f>
        <v>0.58982290581159302</v>
      </c>
      <c r="K163" s="45">
        <f>IF(RES_hhdet_in_tes!K163=0,"",RES_hhdet_in_tes!K163/RES_hhdet_in_fec!K163)</f>
        <v>0.59620308327244076</v>
      </c>
      <c r="L163" s="45" t="str">
        <f>IF(RES_hhdet_in_tes!L163=0,"",RES_hhdet_in_tes!L163/RES_hhdet_in_fec!L163)</f>
        <v/>
      </c>
      <c r="M163" s="45">
        <f>IF(RES_hhdet_in_tes!M163=0,"",RES_hhdet_in_tes!M163/RES_hhdet_in_fec!M163)</f>
        <v>0.60765905964352318</v>
      </c>
      <c r="N163" s="45">
        <f>IF(RES_hhdet_in_tes!N163=0,"",RES_hhdet_in_tes!N163/RES_hhdet_in_fec!N163)</f>
        <v>0.61114855117482003</v>
      </c>
      <c r="O163" s="45">
        <f>IF(RES_hhdet_in_tes!O163=0,"",RES_hhdet_in_tes!O163/RES_hhdet_in_fec!O163)</f>
        <v>0.61356214838881407</v>
      </c>
      <c r="P163" s="45">
        <f>IF(RES_hhdet_in_tes!P163=0,"",RES_hhdet_in_tes!P163/RES_hhdet_in_fec!P163)</f>
        <v>0.61734206989010554</v>
      </c>
      <c r="Q163" s="45">
        <f>IF(RES_hhdet_in_tes!Q163=0,"",RES_hhdet_in_tes!Q163/RES_hhdet_in_fec!Q163)</f>
        <v>0.62912213953886076</v>
      </c>
      <c r="R163" s="45">
        <f>IF(RES_hhdet_in_tes!R163=0,"",RES_hhdet_in_tes!R163/RES_hhdet_in_fec!R163)</f>
        <v>0.6567123613714303</v>
      </c>
      <c r="S163" s="45">
        <f>IF(RES_hhdet_in_tes!S163=0,"",RES_hhdet_in_tes!S163/RES_hhdet_in_fec!S163)</f>
        <v>0.69388171076714256</v>
      </c>
      <c r="T163" s="45">
        <f>IF(RES_hhdet_in_tes!T163=0,"",RES_hhdet_in_tes!T163/RES_hhdet_in_fec!T163)</f>
        <v>0.7355226946500788</v>
      </c>
      <c r="U163" s="45">
        <f>IF(RES_hhdet_in_tes!U163=0,"",RES_hhdet_in_tes!U163/RES_hhdet_in_fec!U163)</f>
        <v>0.77657468639165783</v>
      </c>
      <c r="V163" s="45">
        <f>IF(RES_hhdet_in_tes!V163=0,"",RES_hhdet_in_tes!V163/RES_hhdet_in_fec!V163)</f>
        <v>0.81197207652850378</v>
      </c>
      <c r="W163" s="45">
        <f>IF(RES_hhdet_in_tes!W163=0,"",RES_hhdet_in_tes!W163/RES_hhdet_in_fec!W163)</f>
        <v>0.8407129737209087</v>
      </c>
      <c r="X163" s="45">
        <f>IF(RES_hhdet_in_tes!X163=0,"",RES_hhdet_in_tes!X163/RES_hhdet_in_fec!X163)</f>
        <v>0.8546435209258274</v>
      </c>
      <c r="Y163" s="45" t="str">
        <f>IF(RES_hhdet_in_tes!Y163=0,"",RES_hhdet_in_tes!Y163/RES_hhdet_in_fec!Y163)</f>
        <v/>
      </c>
      <c r="DA163" s="60" t="s">
        <v>3740</v>
      </c>
    </row>
    <row r="164" spans="1:105" ht="12.95" customHeight="1" x14ac:dyDescent="0.25">
      <c r="A164" s="121" t="s">
        <v>92</v>
      </c>
      <c r="B164" s="124"/>
      <c r="C164" s="124" t="str">
        <f>IF(RES_hhdet_in_tes!C164=0,"",RES_hhdet_in_tes!C164/RES_hhdet_in_fec!C164)</f>
        <v/>
      </c>
      <c r="D164" s="124">
        <f>IF(RES_hhdet_in_tes!D164=0,"",RES_hhdet_in_tes!D164/RES_hhdet_in_fec!D164)</f>
        <v>2.5989354693953088</v>
      </c>
      <c r="E164" s="124">
        <f>IF(RES_hhdet_in_tes!E164=0,"",RES_hhdet_in_tes!E164/RES_hhdet_in_fec!E164)</f>
        <v>2.711586884598788</v>
      </c>
      <c r="F164" s="124">
        <f>IF(RES_hhdet_in_tes!F164=0,"",RES_hhdet_in_tes!F164/RES_hhdet_in_fec!F164)</f>
        <v>2.8251430662780863</v>
      </c>
      <c r="G164" s="124">
        <f>IF(RES_hhdet_in_tes!G164=0,"",RES_hhdet_in_tes!G164/RES_hhdet_in_fec!G164)</f>
        <v>2.9402618822588198</v>
      </c>
      <c r="H164" s="124">
        <f>IF(RES_hhdet_in_tes!H164=0,"",RES_hhdet_in_tes!H164/RES_hhdet_in_fec!H164)</f>
        <v>3.0568399409714422</v>
      </c>
      <c r="I164" s="124">
        <f>IF(RES_hhdet_in_tes!I164=0,"",RES_hhdet_in_tes!I164/RES_hhdet_in_fec!I164)</f>
        <v>3.1750151440165353</v>
      </c>
      <c r="J164" s="124">
        <f>IF(RES_hhdet_in_tes!J164=0,"",RES_hhdet_in_tes!J164/RES_hhdet_in_fec!J164)</f>
        <v>3.2954055560000688</v>
      </c>
      <c r="K164" s="124">
        <f>IF(RES_hhdet_in_tes!K164=0,"",RES_hhdet_in_tes!K164/RES_hhdet_in_fec!K164)</f>
        <v>3.4185007356240811</v>
      </c>
      <c r="L164" s="124" t="str">
        <f>IF(RES_hhdet_in_tes!L164=0,"",RES_hhdet_in_tes!L164/RES_hhdet_in_fec!L164)</f>
        <v/>
      </c>
      <c r="M164" s="124">
        <f>IF(RES_hhdet_in_tes!M164=0,"",RES_hhdet_in_tes!M164/RES_hhdet_in_fec!M164)</f>
        <v>3.6885974649092437</v>
      </c>
      <c r="N164" s="124">
        <f>IF(RES_hhdet_in_tes!N164=0,"",RES_hhdet_in_tes!N164/RES_hhdet_in_fec!N164)</f>
        <v>3.8558264431656877</v>
      </c>
      <c r="O164" s="124">
        <f>IF(RES_hhdet_in_tes!O164=0,"",RES_hhdet_in_tes!O164/RES_hhdet_in_fec!O164)</f>
        <v>4.0457542184535429</v>
      </c>
      <c r="P164" s="124">
        <f>IF(RES_hhdet_in_tes!P164=0,"",RES_hhdet_in_tes!P164/RES_hhdet_in_fec!P164)</f>
        <v>4.2398970190794838</v>
      </c>
      <c r="Q164" s="124">
        <f>IF(RES_hhdet_in_tes!Q164=0,"",RES_hhdet_in_tes!Q164/RES_hhdet_in_fec!Q164)</f>
        <v>4.3888986419240972</v>
      </c>
      <c r="R164" s="124">
        <f>IF(RES_hhdet_in_tes!R164=0,"",RES_hhdet_in_tes!R164/RES_hhdet_in_fec!R164)</f>
        <v>4.4211840332799497</v>
      </c>
      <c r="S164" s="124">
        <f>IF(RES_hhdet_in_tes!S164=0,"",RES_hhdet_in_tes!S164/RES_hhdet_in_fec!S164)</f>
        <v>4.4247712989861556</v>
      </c>
      <c r="T164" s="124">
        <f>IF(RES_hhdet_in_tes!T164=0,"",RES_hhdet_in_tes!T164/RES_hhdet_in_fec!T164)</f>
        <v>4.4287571497708296</v>
      </c>
      <c r="U164" s="124">
        <f>IF(RES_hhdet_in_tes!U164=0,"",RES_hhdet_in_tes!U164/RES_hhdet_in_fec!U164)</f>
        <v>4.4331858728649109</v>
      </c>
      <c r="V164" s="124">
        <f>IF(RES_hhdet_in_tes!V164=0,"",RES_hhdet_in_tes!V164/RES_hhdet_in_fec!V164)</f>
        <v>4.4458411106801083</v>
      </c>
      <c r="W164" s="124">
        <f>IF(RES_hhdet_in_tes!W164=0,"",RES_hhdet_in_tes!W164/RES_hhdet_in_fec!W164)</f>
        <v>4.4873780552086071</v>
      </c>
      <c r="X164" s="124">
        <f>IF(RES_hhdet_in_tes!X164=0,"",RES_hhdet_in_tes!X164/RES_hhdet_in_fec!X164)</f>
        <v>4.5361486801145556</v>
      </c>
      <c r="Y164" s="124" t="str">
        <f>IF(RES_hhdet_in_tes!Y164=0,"",RES_hhdet_in_tes!Y164/RES_hhdet_in_fec!Y164)</f>
        <v/>
      </c>
      <c r="DA164" s="130" t="s">
        <v>3741</v>
      </c>
    </row>
    <row r="165" spans="1:105" ht="12" customHeight="1" x14ac:dyDescent="0.25">
      <c r="A165" s="97" t="s">
        <v>53</v>
      </c>
      <c r="B165" s="111"/>
      <c r="C165" s="111" t="str">
        <f>IF(RES_hhdet_in_tes!C165=0,"",RES_hhdet_in_tes!C165/RES_hhdet_in_fec!C165)</f>
        <v/>
      </c>
      <c r="D165" s="111">
        <f>IF(RES_hhdet_in_tes!D165=0,"",RES_hhdet_in_tes!D165/RES_hhdet_in_fec!D165)</f>
        <v>2.5989354693953088</v>
      </c>
      <c r="E165" s="111">
        <f>IF(RES_hhdet_in_tes!E165=0,"",RES_hhdet_in_tes!E165/RES_hhdet_in_fec!E165)</f>
        <v>2.711586884598788</v>
      </c>
      <c r="F165" s="111">
        <f>IF(RES_hhdet_in_tes!F165=0,"",RES_hhdet_in_tes!F165/RES_hhdet_in_fec!F165)</f>
        <v>2.8251430662780863</v>
      </c>
      <c r="G165" s="111">
        <f>IF(RES_hhdet_in_tes!G165=0,"",RES_hhdet_in_tes!G165/RES_hhdet_in_fec!G165)</f>
        <v>2.9402618822588198</v>
      </c>
      <c r="H165" s="111">
        <f>IF(RES_hhdet_in_tes!H165=0,"",RES_hhdet_in_tes!H165/RES_hhdet_in_fec!H165)</f>
        <v>3.0568399409714422</v>
      </c>
      <c r="I165" s="111">
        <f>IF(RES_hhdet_in_tes!I165=0,"",RES_hhdet_in_tes!I165/RES_hhdet_in_fec!I165)</f>
        <v>3.1750151440165353</v>
      </c>
      <c r="J165" s="111">
        <f>IF(RES_hhdet_in_tes!J165=0,"",RES_hhdet_in_tes!J165/RES_hhdet_in_fec!J165)</f>
        <v>3.2954055560000688</v>
      </c>
      <c r="K165" s="111">
        <f>IF(RES_hhdet_in_tes!K165=0,"",RES_hhdet_in_tes!K165/RES_hhdet_in_fec!K165)</f>
        <v>3.4185007356240811</v>
      </c>
      <c r="L165" s="111" t="str">
        <f>IF(RES_hhdet_in_tes!L165=0,"",RES_hhdet_in_tes!L165/RES_hhdet_in_fec!L165)</f>
        <v/>
      </c>
      <c r="M165" s="111">
        <f>IF(RES_hhdet_in_tes!M165=0,"",RES_hhdet_in_tes!M165/RES_hhdet_in_fec!M165)</f>
        <v>3.6885974649092437</v>
      </c>
      <c r="N165" s="111">
        <f>IF(RES_hhdet_in_tes!N165=0,"",RES_hhdet_in_tes!N165/RES_hhdet_in_fec!N165)</f>
        <v>3.8558264431656877</v>
      </c>
      <c r="O165" s="111">
        <f>IF(RES_hhdet_in_tes!O165=0,"",RES_hhdet_in_tes!O165/RES_hhdet_in_fec!O165)</f>
        <v>4.0457542184535429</v>
      </c>
      <c r="P165" s="111">
        <f>IF(RES_hhdet_in_tes!P165=0,"",RES_hhdet_in_tes!P165/RES_hhdet_in_fec!P165)</f>
        <v>4.2398970190794838</v>
      </c>
      <c r="Q165" s="111">
        <f>IF(RES_hhdet_in_tes!Q165=0,"",RES_hhdet_in_tes!Q165/RES_hhdet_in_fec!Q165)</f>
        <v>4.3888986419240972</v>
      </c>
      <c r="R165" s="111">
        <f>IF(RES_hhdet_in_tes!R165=0,"",RES_hhdet_in_tes!R165/RES_hhdet_in_fec!R165)</f>
        <v>4.4211840332799497</v>
      </c>
      <c r="S165" s="111">
        <f>IF(RES_hhdet_in_tes!S165=0,"",RES_hhdet_in_tes!S165/RES_hhdet_in_fec!S165)</f>
        <v>4.4247712989861556</v>
      </c>
      <c r="T165" s="111">
        <f>IF(RES_hhdet_in_tes!T165=0,"",RES_hhdet_in_tes!T165/RES_hhdet_in_fec!T165)</f>
        <v>4.4287571497708296</v>
      </c>
      <c r="U165" s="111">
        <f>IF(RES_hhdet_in_tes!U165=0,"",RES_hhdet_in_tes!U165/RES_hhdet_in_fec!U165)</f>
        <v>4.4331858728649109</v>
      </c>
      <c r="V165" s="111">
        <f>IF(RES_hhdet_in_tes!V165=0,"",RES_hhdet_in_tes!V165/RES_hhdet_in_fec!V165)</f>
        <v>4.4458411106801083</v>
      </c>
      <c r="W165" s="111">
        <f>IF(RES_hhdet_in_tes!W165=0,"",RES_hhdet_in_tes!W165/RES_hhdet_in_fec!W165)</f>
        <v>4.4873780552086071</v>
      </c>
      <c r="X165" s="111">
        <f>IF(RES_hhdet_in_tes!X165=0,"",RES_hhdet_in_tes!X165/RES_hhdet_in_fec!X165)</f>
        <v>4.5361486801145556</v>
      </c>
      <c r="Y165" s="111" t="str">
        <f>IF(RES_hhdet_in_tes!Y165=0,"",RES_hhdet_in_tes!Y165/RES_hhdet_in_fec!Y165)</f>
        <v/>
      </c>
      <c r="DA165" s="63" t="s">
        <v>3742</v>
      </c>
    </row>
    <row r="166" spans="1:105" ht="12" customHeight="1" x14ac:dyDescent="0.25">
      <c r="A166" s="121" t="s">
        <v>55</v>
      </c>
      <c r="B166" s="124"/>
      <c r="C166" s="124">
        <f>IF(RES_hhdet_in_tes!C166=0,"",RES_hhdet_in_tes!C166/RES_hhdet_in_fec!C166)</f>
        <v>0.82130744759678131</v>
      </c>
      <c r="D166" s="124">
        <f>IF(RES_hhdet_in_tes!D166=0,"",RES_hhdet_in_tes!D166/RES_hhdet_in_fec!D166)</f>
        <v>0.80059637121287441</v>
      </c>
      <c r="E166" s="124">
        <f>IF(RES_hhdet_in_tes!E166=0,"",RES_hhdet_in_tes!E166/RES_hhdet_in_fec!E166)</f>
        <v>0.7698147957720517</v>
      </c>
      <c r="F166" s="124">
        <f>IF(RES_hhdet_in_tes!F166=0,"",RES_hhdet_in_tes!F166/RES_hhdet_in_fec!F166)</f>
        <v>0.77928579272480036</v>
      </c>
      <c r="G166" s="124">
        <f>IF(RES_hhdet_in_tes!G166=0,"",RES_hhdet_in_tes!G166/RES_hhdet_in_fec!G166)</f>
        <v>0.74903510809122764</v>
      </c>
      <c r="H166" s="124">
        <f>IF(RES_hhdet_in_tes!H166=0,"",RES_hhdet_in_tes!H166/RES_hhdet_in_fec!H166)</f>
        <v>0.74841815665806533</v>
      </c>
      <c r="I166" s="124">
        <f>IF(RES_hhdet_in_tes!I166=0,"",RES_hhdet_in_tes!I166/RES_hhdet_in_fec!I166)</f>
        <v>0.80293935292777119</v>
      </c>
      <c r="J166" s="124">
        <f>IF(RES_hhdet_in_tes!J166=0,"",RES_hhdet_in_tes!J166/RES_hhdet_in_fec!J166)</f>
        <v>0.80919484870476277</v>
      </c>
      <c r="K166" s="124">
        <f>IF(RES_hhdet_in_tes!K166=0,"",RES_hhdet_in_tes!K166/RES_hhdet_in_fec!K166)</f>
        <v>0.80780709464771328</v>
      </c>
      <c r="L166" s="124" t="str">
        <f>IF(RES_hhdet_in_tes!L166=0,"",RES_hhdet_in_tes!L166/RES_hhdet_in_fec!L166)</f>
        <v/>
      </c>
      <c r="M166" s="124">
        <f>IF(RES_hhdet_in_tes!M166=0,"",RES_hhdet_in_tes!M166/RES_hhdet_in_fec!M166)</f>
        <v>0.825666524228586</v>
      </c>
      <c r="N166" s="124">
        <f>IF(RES_hhdet_in_tes!N166=0,"",RES_hhdet_in_tes!N166/RES_hhdet_in_fec!N166)</f>
        <v>0.86201015150259297</v>
      </c>
      <c r="O166" s="124">
        <f>IF(RES_hhdet_in_tes!O166=0,"",RES_hhdet_in_tes!O166/RES_hhdet_in_fec!O166)</f>
        <v>0.89533210768721427</v>
      </c>
      <c r="P166" s="124">
        <f>IF(RES_hhdet_in_tes!P166=0,"",RES_hhdet_in_tes!P166/RES_hhdet_in_fec!P166)</f>
        <v>0.9170283328298906</v>
      </c>
      <c r="Q166" s="124">
        <f>IF(RES_hhdet_in_tes!Q166=0,"",RES_hhdet_in_tes!Q166/RES_hhdet_in_fec!Q166)</f>
        <v>0.94664681330330325</v>
      </c>
      <c r="R166" s="124">
        <f>IF(RES_hhdet_in_tes!R166=0,"",RES_hhdet_in_tes!R166/RES_hhdet_in_fec!R166)</f>
        <v>0.93893042635804869</v>
      </c>
      <c r="S166" s="124">
        <f>IF(RES_hhdet_in_tes!S166=0,"",RES_hhdet_in_tes!S166/RES_hhdet_in_fec!S166)</f>
        <v>0.92144944678900043</v>
      </c>
      <c r="T166" s="124">
        <f>IF(RES_hhdet_in_tes!T166=0,"",RES_hhdet_in_tes!T166/RES_hhdet_in_fec!T166)</f>
        <v>0.93741490033814523</v>
      </c>
      <c r="U166" s="124">
        <f>IF(RES_hhdet_in_tes!U166=0,"",RES_hhdet_in_tes!U166/RES_hhdet_in_fec!U166)</f>
        <v>0.93330092327313008</v>
      </c>
      <c r="V166" s="124">
        <f>IF(RES_hhdet_in_tes!V166=0,"",RES_hhdet_in_tes!V166/RES_hhdet_in_fec!V166)</f>
        <v>0.93959815411645931</v>
      </c>
      <c r="W166" s="124">
        <f>IF(RES_hhdet_in_tes!W166=0,"",RES_hhdet_in_tes!W166/RES_hhdet_in_fec!W166)</f>
        <v>0.87518655323224814</v>
      </c>
      <c r="X166" s="124">
        <f>IF(RES_hhdet_in_tes!X166=0,"",RES_hhdet_in_tes!X166/RES_hhdet_in_fec!X166)</f>
        <v>0.95697362048811374</v>
      </c>
      <c r="Y166" s="124" t="str">
        <f>IF(RES_hhdet_in_tes!Y166=0,"",RES_hhdet_in_tes!Y166/RES_hhdet_in_fec!Y166)</f>
        <v/>
      </c>
      <c r="DA166" s="130" t="s">
        <v>3743</v>
      </c>
    </row>
    <row r="167" spans="1:105" ht="12" customHeight="1" x14ac:dyDescent="0.25">
      <c r="A167" s="97" t="s">
        <v>124</v>
      </c>
      <c r="B167" s="111"/>
      <c r="C167" s="111">
        <f>IF(RES_hhdet_in_tes!C167=0,"",RES_hhdet_in_tes!C167/RES_hhdet_in_fec!C167)</f>
        <v>0.43255665854852021</v>
      </c>
      <c r="D167" s="111">
        <f>IF(RES_hhdet_in_tes!D167=0,"",RES_hhdet_in_tes!D167/RES_hhdet_in_fec!D167)</f>
        <v>0.43474804751524027</v>
      </c>
      <c r="E167" s="111">
        <f>IF(RES_hhdet_in_tes!E167=0,"",RES_hhdet_in_tes!E167/RES_hhdet_in_fec!E167)</f>
        <v>0.43724404924756954</v>
      </c>
      <c r="F167" s="111">
        <f>IF(RES_hhdet_in_tes!F167=0,"",RES_hhdet_in_tes!F167/RES_hhdet_in_fec!F167)</f>
        <v>0.4397815890843001</v>
      </c>
      <c r="G167" s="111">
        <f>IF(RES_hhdet_in_tes!G167=0,"",RES_hhdet_in_tes!G167/RES_hhdet_in_fec!G167)</f>
        <v>0.44259965936112494</v>
      </c>
      <c r="H167" s="111">
        <f>IF(RES_hhdet_in_tes!H167=0,"",RES_hhdet_in_tes!H167/RES_hhdet_in_fec!H167)</f>
        <v>0.44566901045869817</v>
      </c>
      <c r="I167" s="111">
        <f>IF(RES_hhdet_in_tes!I167=0,"",RES_hhdet_in_tes!I167/RES_hhdet_in_fec!I167)</f>
        <v>0.44904853009551771</v>
      </c>
      <c r="J167" s="111">
        <f>IF(RES_hhdet_in_tes!J167=0,"",RES_hhdet_in_tes!J167/RES_hhdet_in_fec!J167)</f>
        <v>0.45297946046877652</v>
      </c>
      <c r="K167" s="111">
        <f>IF(RES_hhdet_in_tes!K167=0,"",RES_hhdet_in_tes!K167/RES_hhdet_in_fec!K167)</f>
        <v>0.45766692090033301</v>
      </c>
      <c r="L167" s="111" t="str">
        <f>IF(RES_hhdet_in_tes!L167=0,"",RES_hhdet_in_tes!L167/RES_hhdet_in_fec!L167)</f>
        <v/>
      </c>
      <c r="M167" s="111">
        <f>IF(RES_hhdet_in_tes!M167=0,"",RES_hhdet_in_tes!M167/RES_hhdet_in_fec!M167)</f>
        <v>0.47437558095851484</v>
      </c>
      <c r="N167" s="111">
        <f>IF(RES_hhdet_in_tes!N167=0,"",RES_hhdet_in_tes!N167/RES_hhdet_in_fec!N167)</f>
        <v>0.49285366345427084</v>
      </c>
      <c r="O167" s="111">
        <f>IF(RES_hhdet_in_tes!O167=0,"",RES_hhdet_in_tes!O167/RES_hhdet_in_fec!O167)</f>
        <v>0.51986752907279477</v>
      </c>
      <c r="P167" s="111">
        <f>IF(RES_hhdet_in_tes!P167=0,"",RES_hhdet_in_tes!P167/RES_hhdet_in_fec!P167)</f>
        <v>0.55262475531849853</v>
      </c>
      <c r="Q167" s="111">
        <f>IF(RES_hhdet_in_tes!Q167=0,"",RES_hhdet_in_tes!Q167/RES_hhdet_in_fec!Q167)</f>
        <v>0.58211810334680214</v>
      </c>
      <c r="R167" s="111">
        <f>IF(RES_hhdet_in_tes!R167=0,"",RES_hhdet_in_tes!R167/RES_hhdet_in_fec!R167)</f>
        <v>0.60125273672028978</v>
      </c>
      <c r="S167" s="111">
        <f>IF(RES_hhdet_in_tes!S167=0,"",RES_hhdet_in_tes!S167/RES_hhdet_in_fec!S167)</f>
        <v>0.6190689040186319</v>
      </c>
      <c r="T167" s="111">
        <f>IF(RES_hhdet_in_tes!T167=0,"",RES_hhdet_in_tes!T167/RES_hhdet_in_fec!T167)</f>
        <v>0.63504128182175479</v>
      </c>
      <c r="U167" s="111">
        <f>IF(RES_hhdet_in_tes!U167=0,"",RES_hhdet_in_tes!U167/RES_hhdet_in_fec!U167)</f>
        <v>0.64864454670963989</v>
      </c>
      <c r="V167" s="111">
        <f>IF(RES_hhdet_in_tes!V167=0,"",RES_hhdet_in_tes!V167/RES_hhdet_in_fec!V167)</f>
        <v>0.65935337526224613</v>
      </c>
      <c r="W167" s="111">
        <f>IF(RES_hhdet_in_tes!W167=0,"",RES_hhdet_in_tes!W167/RES_hhdet_in_fec!W167)</f>
        <v>0.66593558883397685</v>
      </c>
      <c r="X167" s="111">
        <f>IF(RES_hhdet_in_tes!X167=0,"",RES_hhdet_in_tes!X167/RES_hhdet_in_fec!X167)</f>
        <v>0.66883254404202808</v>
      </c>
      <c r="Y167" s="111" t="str">
        <f>IF(RES_hhdet_in_tes!Y167=0,"",RES_hhdet_in_tes!Y167/RES_hhdet_in_fec!Y167)</f>
        <v/>
      </c>
      <c r="DA167" s="63" t="s">
        <v>3744</v>
      </c>
    </row>
    <row r="168" spans="1:105" ht="12" customHeight="1" x14ac:dyDescent="0.25">
      <c r="A168" s="97" t="s">
        <v>123</v>
      </c>
      <c r="B168" s="111"/>
      <c r="C168" s="111">
        <f>IF(RES_hhdet_in_tes!C168=0,"",RES_hhdet_in_tes!C168/RES_hhdet_in_fec!C168)</f>
        <v>0.84840928738138754</v>
      </c>
      <c r="D168" s="111" t="str">
        <f>IF(RES_hhdet_in_tes!D168=0,"",RES_hhdet_in_tes!D168/RES_hhdet_in_fec!D168)</f>
        <v/>
      </c>
      <c r="E168" s="111" t="str">
        <f>IF(RES_hhdet_in_tes!E168=0,"",RES_hhdet_in_tes!E168/RES_hhdet_in_fec!E168)</f>
        <v/>
      </c>
      <c r="F168" s="111" t="str">
        <f>IF(RES_hhdet_in_tes!F168=0,"",RES_hhdet_in_tes!F168/RES_hhdet_in_fec!F168)</f>
        <v/>
      </c>
      <c r="G168" s="111" t="str">
        <f>IF(RES_hhdet_in_tes!G168=0,"",RES_hhdet_in_tes!G168/RES_hhdet_in_fec!G168)</f>
        <v/>
      </c>
      <c r="H168" s="111">
        <f>IF(RES_hhdet_in_tes!H168=0,"",RES_hhdet_in_tes!H168/RES_hhdet_in_fec!H168)</f>
        <v>0.75869374790669775</v>
      </c>
      <c r="I168" s="111">
        <f>IF(RES_hhdet_in_tes!I168=0,"",RES_hhdet_in_tes!I168/RES_hhdet_in_fec!I168)</f>
        <v>0.80085222837670611</v>
      </c>
      <c r="J168" s="111">
        <f>IF(RES_hhdet_in_tes!J168=0,"",RES_hhdet_in_tes!J168/RES_hhdet_in_fec!J168)</f>
        <v>0.80189927261811145</v>
      </c>
      <c r="K168" s="111">
        <f>IF(RES_hhdet_in_tes!K168=0,"",RES_hhdet_in_tes!K168/RES_hhdet_in_fec!K168)</f>
        <v>0.80519213366211118</v>
      </c>
      <c r="L168" s="111" t="str">
        <f>IF(RES_hhdet_in_tes!L168=0,"",RES_hhdet_in_tes!L168/RES_hhdet_in_fec!L168)</f>
        <v/>
      </c>
      <c r="M168" s="111" t="str">
        <f>IF(RES_hhdet_in_tes!M168=0,"",RES_hhdet_in_tes!M168/RES_hhdet_in_fec!M168)</f>
        <v/>
      </c>
      <c r="N168" s="111">
        <f>IF(RES_hhdet_in_tes!N168=0,"",RES_hhdet_in_tes!N168/RES_hhdet_in_fec!N168)</f>
        <v>0.89275443760192341</v>
      </c>
      <c r="O168" s="111">
        <f>IF(RES_hhdet_in_tes!O168=0,"",RES_hhdet_in_tes!O168/RES_hhdet_in_fec!O168)</f>
        <v>0.93244359407277377</v>
      </c>
      <c r="P168" s="111">
        <f>IF(RES_hhdet_in_tes!P168=0,"",RES_hhdet_in_tes!P168/RES_hhdet_in_fec!P168)</f>
        <v>0.93911377927404394</v>
      </c>
      <c r="Q168" s="111" t="str">
        <f>IF(RES_hhdet_in_tes!Q168=0,"",RES_hhdet_in_tes!Q168/RES_hhdet_in_fec!Q168)</f>
        <v/>
      </c>
      <c r="R168" s="111" t="str">
        <f>IF(RES_hhdet_in_tes!R168=0,"",RES_hhdet_in_tes!R168/RES_hhdet_in_fec!R168)</f>
        <v/>
      </c>
      <c r="S168" s="111" t="str">
        <f>IF(RES_hhdet_in_tes!S168=0,"",RES_hhdet_in_tes!S168/RES_hhdet_in_fec!S168)</f>
        <v/>
      </c>
      <c r="T168" s="111" t="str">
        <f>IF(RES_hhdet_in_tes!T168=0,"",RES_hhdet_in_tes!T168/RES_hhdet_in_fec!T168)</f>
        <v/>
      </c>
      <c r="U168" s="111" t="str">
        <f>IF(RES_hhdet_in_tes!U168=0,"",RES_hhdet_in_tes!U168/RES_hhdet_in_fec!U168)</f>
        <v/>
      </c>
      <c r="V168" s="111">
        <f>IF(RES_hhdet_in_tes!V168=0,"",RES_hhdet_in_tes!V168/RES_hhdet_in_fec!V168)</f>
        <v>0.98162880194197355</v>
      </c>
      <c r="W168" s="111">
        <f>IF(RES_hhdet_in_tes!W168=0,"",RES_hhdet_in_tes!W168/RES_hhdet_in_fec!W168)</f>
        <v>0.96075768094848235</v>
      </c>
      <c r="X168" s="111">
        <f>IF(RES_hhdet_in_tes!X168=0,"",RES_hhdet_in_tes!X168/RES_hhdet_in_fec!X168)</f>
        <v>0.96451747761341977</v>
      </c>
      <c r="Y168" s="111" t="str">
        <f>IF(RES_hhdet_in_tes!Y168=0,"",RES_hhdet_in_tes!Y168/RES_hhdet_in_fec!Y168)</f>
        <v/>
      </c>
      <c r="DA168" s="63" t="s">
        <v>3745</v>
      </c>
    </row>
    <row r="169" spans="1:105" ht="12" customHeight="1" x14ac:dyDescent="0.25">
      <c r="A169" s="100" t="s">
        <v>50</v>
      </c>
      <c r="B169" s="112"/>
      <c r="C169" s="112">
        <f>IF(RES_hhdet_in_tes!C169=0,"",RES_hhdet_in_tes!C169/RES_hhdet_in_fec!C169)</f>
        <v>0.43255665854852027</v>
      </c>
      <c r="D169" s="112" t="str">
        <f>IF(RES_hhdet_in_tes!D169=0,"",RES_hhdet_in_tes!D169/RES_hhdet_in_fec!D169)</f>
        <v/>
      </c>
      <c r="E169" s="112" t="str">
        <f>IF(RES_hhdet_in_tes!E169=0,"",RES_hhdet_in_tes!E169/RES_hhdet_in_fec!E169)</f>
        <v/>
      </c>
      <c r="F169" s="112" t="str">
        <f>IF(RES_hhdet_in_tes!F169=0,"",RES_hhdet_in_tes!F169/RES_hhdet_in_fec!F169)</f>
        <v/>
      </c>
      <c r="G169" s="112" t="str">
        <f>IF(RES_hhdet_in_tes!G169=0,"",RES_hhdet_in_tes!G169/RES_hhdet_in_fec!G169)</f>
        <v/>
      </c>
      <c r="H169" s="112">
        <f>IF(RES_hhdet_in_tes!H169=0,"",RES_hhdet_in_tes!H169/RES_hhdet_in_fec!H169)</f>
        <v>0.44566901045869811</v>
      </c>
      <c r="I169" s="112">
        <f>IF(RES_hhdet_in_tes!I169=0,"",RES_hhdet_in_tes!I169/RES_hhdet_in_fec!I169)</f>
        <v>0.44904853009551771</v>
      </c>
      <c r="J169" s="112">
        <f>IF(RES_hhdet_in_tes!J169=0,"",RES_hhdet_in_tes!J169/RES_hhdet_in_fec!J169)</f>
        <v>0.45297946046877652</v>
      </c>
      <c r="K169" s="112">
        <f>IF(RES_hhdet_in_tes!K169=0,"",RES_hhdet_in_tes!K169/RES_hhdet_in_fec!K169)</f>
        <v>0.45766692090033301</v>
      </c>
      <c r="L169" s="112" t="str">
        <f>IF(RES_hhdet_in_tes!L169=0,"",RES_hhdet_in_tes!L169/RES_hhdet_in_fec!L169)</f>
        <v/>
      </c>
      <c r="M169" s="112" t="str">
        <f>IF(RES_hhdet_in_tes!M169=0,"",RES_hhdet_in_tes!M169/RES_hhdet_in_fec!M169)</f>
        <v/>
      </c>
      <c r="N169" s="112">
        <f>IF(RES_hhdet_in_tes!N169=0,"",RES_hhdet_in_tes!N169/RES_hhdet_in_fec!N169)</f>
        <v>0.49285366345427084</v>
      </c>
      <c r="O169" s="112">
        <f>IF(RES_hhdet_in_tes!O169=0,"",RES_hhdet_in_tes!O169/RES_hhdet_in_fec!O169)</f>
        <v>0.51986752907279477</v>
      </c>
      <c r="P169" s="112">
        <f>IF(RES_hhdet_in_tes!P169=0,"",RES_hhdet_in_tes!P169/RES_hhdet_in_fec!P169)</f>
        <v>0.55262475531849853</v>
      </c>
      <c r="Q169" s="112" t="str">
        <f>IF(RES_hhdet_in_tes!Q169=0,"",RES_hhdet_in_tes!Q169/RES_hhdet_in_fec!Q169)</f>
        <v/>
      </c>
      <c r="R169" s="112" t="str">
        <f>IF(RES_hhdet_in_tes!R169=0,"",RES_hhdet_in_tes!R169/RES_hhdet_in_fec!R169)</f>
        <v/>
      </c>
      <c r="S169" s="112" t="str">
        <f>IF(RES_hhdet_in_tes!S169=0,"",RES_hhdet_in_tes!S169/RES_hhdet_in_fec!S169)</f>
        <v/>
      </c>
      <c r="T169" s="112" t="str">
        <f>IF(RES_hhdet_in_tes!T169=0,"",RES_hhdet_in_tes!T169/RES_hhdet_in_fec!T169)</f>
        <v/>
      </c>
      <c r="U169" s="112" t="str">
        <f>IF(RES_hhdet_in_tes!U169=0,"",RES_hhdet_in_tes!U169/RES_hhdet_in_fec!U169)</f>
        <v/>
      </c>
      <c r="V169" s="112">
        <f>IF(RES_hhdet_in_tes!V169=0,"",RES_hhdet_in_tes!V169/RES_hhdet_in_fec!V169)</f>
        <v>0.65935337526224613</v>
      </c>
      <c r="W169" s="112">
        <f>IF(RES_hhdet_in_tes!W169=0,"",RES_hhdet_in_tes!W169/RES_hhdet_in_fec!W169)</f>
        <v>0.66593558883397685</v>
      </c>
      <c r="X169" s="112">
        <f>IF(RES_hhdet_in_tes!X169=0,"",RES_hhdet_in_tes!X169/RES_hhdet_in_fec!X169)</f>
        <v>0.66883254404202808</v>
      </c>
      <c r="Y169" s="112" t="str">
        <f>IF(RES_hhdet_in_tes!Y169=0,"",RES_hhdet_in_tes!Y169/RES_hhdet_in_fec!Y169)</f>
        <v/>
      </c>
      <c r="DA169" s="131" t="s">
        <v>3746</v>
      </c>
    </row>
    <row r="170" spans="1:105" ht="12" customHeight="1" x14ac:dyDescent="0.25">
      <c r="A170" s="103" t="s">
        <v>52</v>
      </c>
      <c r="B170" s="113"/>
      <c r="C170" s="113">
        <f>IF(RES_hhdet_in_tes!C170=0,"",RES_hhdet_in_tes!C170/RES_hhdet_in_fec!C170)</f>
        <v>1</v>
      </c>
      <c r="D170" s="113" t="str">
        <f>IF(RES_hhdet_in_tes!D170=0,"",RES_hhdet_in_tes!D170/RES_hhdet_in_fec!D170)</f>
        <v/>
      </c>
      <c r="E170" s="113" t="str">
        <f>IF(RES_hhdet_in_tes!E170=0,"",RES_hhdet_in_tes!E170/RES_hhdet_in_fec!E170)</f>
        <v/>
      </c>
      <c r="F170" s="113" t="str">
        <f>IF(RES_hhdet_in_tes!F170=0,"",RES_hhdet_in_tes!F170/RES_hhdet_in_fec!F170)</f>
        <v/>
      </c>
      <c r="G170" s="113" t="str">
        <f>IF(RES_hhdet_in_tes!G170=0,"",RES_hhdet_in_tes!G170/RES_hhdet_in_fec!G170)</f>
        <v/>
      </c>
      <c r="H170" s="113">
        <f>IF(RES_hhdet_in_tes!H170=0,"",RES_hhdet_in_tes!H170/RES_hhdet_in_fec!H170)</f>
        <v>1</v>
      </c>
      <c r="I170" s="113">
        <f>IF(RES_hhdet_in_tes!I170=0,"",RES_hhdet_in_tes!I170/RES_hhdet_in_fec!I170)</f>
        <v>1</v>
      </c>
      <c r="J170" s="113">
        <f>IF(RES_hhdet_in_tes!J170=0,"",RES_hhdet_in_tes!J170/RES_hhdet_in_fec!J170)</f>
        <v>1</v>
      </c>
      <c r="K170" s="113">
        <f>IF(RES_hhdet_in_tes!K170=0,"",RES_hhdet_in_tes!K170/RES_hhdet_in_fec!K170)</f>
        <v>1</v>
      </c>
      <c r="L170" s="113" t="str">
        <f>IF(RES_hhdet_in_tes!L170=0,"",RES_hhdet_in_tes!L170/RES_hhdet_in_fec!L170)</f>
        <v/>
      </c>
      <c r="M170" s="113" t="str">
        <f>IF(RES_hhdet_in_tes!M170=0,"",RES_hhdet_in_tes!M170/RES_hhdet_in_fec!M170)</f>
        <v/>
      </c>
      <c r="N170" s="113">
        <f>IF(RES_hhdet_in_tes!N170=0,"",RES_hhdet_in_tes!N170/RES_hhdet_in_fec!N170)</f>
        <v>1</v>
      </c>
      <c r="O170" s="113">
        <f>IF(RES_hhdet_in_tes!O170=0,"",RES_hhdet_in_tes!O170/RES_hhdet_in_fec!O170)</f>
        <v>1</v>
      </c>
      <c r="P170" s="113">
        <f>IF(RES_hhdet_in_tes!P170=0,"",RES_hhdet_in_tes!P170/RES_hhdet_in_fec!P170)</f>
        <v>1</v>
      </c>
      <c r="Q170" s="113" t="str">
        <f>IF(RES_hhdet_in_tes!Q170=0,"",RES_hhdet_in_tes!Q170/RES_hhdet_in_fec!Q170)</f>
        <v/>
      </c>
      <c r="R170" s="113" t="str">
        <f>IF(RES_hhdet_in_tes!R170=0,"",RES_hhdet_in_tes!R170/RES_hhdet_in_fec!R170)</f>
        <v/>
      </c>
      <c r="S170" s="113" t="str">
        <f>IF(RES_hhdet_in_tes!S170=0,"",RES_hhdet_in_tes!S170/RES_hhdet_in_fec!S170)</f>
        <v/>
      </c>
      <c r="T170" s="113" t="str">
        <f>IF(RES_hhdet_in_tes!T170=0,"",RES_hhdet_in_tes!T170/RES_hhdet_in_fec!T170)</f>
        <v/>
      </c>
      <c r="U170" s="113" t="str">
        <f>IF(RES_hhdet_in_tes!U170=0,"",RES_hhdet_in_tes!U170/RES_hhdet_in_fec!U170)</f>
        <v/>
      </c>
      <c r="V170" s="113">
        <f>IF(RES_hhdet_in_tes!V170=0,"",RES_hhdet_in_tes!V170/RES_hhdet_in_fec!V170)</f>
        <v>1</v>
      </c>
      <c r="W170" s="113">
        <f>IF(RES_hhdet_in_tes!W170=0,"",RES_hhdet_in_tes!W170/RES_hhdet_in_fec!W170)</f>
        <v>1</v>
      </c>
      <c r="X170" s="113">
        <f>IF(RES_hhdet_in_tes!X170=0,"",RES_hhdet_in_tes!X170/RES_hhdet_in_fec!X170)</f>
        <v>1</v>
      </c>
      <c r="Y170" s="113" t="str">
        <f>IF(RES_hhdet_in_tes!Y170=0,"",RES_hhdet_in_tes!Y170/RES_hhdet_in_fec!Y170)</f>
        <v/>
      </c>
      <c r="DA170" s="132" t="s">
        <v>3747</v>
      </c>
    </row>
    <row r="171" spans="1:105" ht="12" customHeight="1" x14ac:dyDescent="0.25">
      <c r="A171" s="106" t="s">
        <v>122</v>
      </c>
      <c r="B171" s="112"/>
      <c r="C171" s="112">
        <f>IF(RES_hhdet_in_tes!C171=0,"",RES_hhdet_in_tes!C171/RES_hhdet_in_fec!C171)</f>
        <v>0.48419380507539878</v>
      </c>
      <c r="D171" s="112" t="str">
        <f>IF(RES_hhdet_in_tes!D171=0,"",RES_hhdet_in_tes!D171/RES_hhdet_in_fec!D171)</f>
        <v/>
      </c>
      <c r="E171" s="112" t="str">
        <f>IF(RES_hhdet_in_tes!E171=0,"",RES_hhdet_in_tes!E171/RES_hhdet_in_fec!E171)</f>
        <v/>
      </c>
      <c r="F171" s="112" t="str">
        <f>IF(RES_hhdet_in_tes!F171=0,"",RES_hhdet_in_tes!F171/RES_hhdet_in_fec!F171)</f>
        <v/>
      </c>
      <c r="G171" s="112" t="str">
        <f>IF(RES_hhdet_in_tes!G171=0,"",RES_hhdet_in_tes!G171/RES_hhdet_in_fec!G171)</f>
        <v/>
      </c>
      <c r="H171" s="112">
        <f>IF(RES_hhdet_in_tes!H171=0,"",RES_hhdet_in_tes!H171/RES_hhdet_in_fec!H171)</f>
        <v>0.49329808299768002</v>
      </c>
      <c r="I171" s="112" t="str">
        <f>IF(RES_hhdet_in_tes!I171=0,"",RES_hhdet_in_tes!I171/RES_hhdet_in_fec!I171)</f>
        <v/>
      </c>
      <c r="J171" s="112" t="str">
        <f>IF(RES_hhdet_in_tes!J171=0,"",RES_hhdet_in_tes!J171/RES_hhdet_in_fec!J171)</f>
        <v/>
      </c>
      <c r="K171" s="112">
        <f>IF(RES_hhdet_in_tes!K171=0,"",RES_hhdet_in_tes!K171/RES_hhdet_in_fec!K171)</f>
        <v>0.5008750902021103</v>
      </c>
      <c r="L171" s="112" t="str">
        <f>IF(RES_hhdet_in_tes!L171=0,"",RES_hhdet_in_tes!L171/RES_hhdet_in_fec!L171)</f>
        <v/>
      </c>
      <c r="M171" s="112" t="str">
        <f>IF(RES_hhdet_in_tes!M171=0,"",RES_hhdet_in_tes!M171/RES_hhdet_in_fec!M171)</f>
        <v/>
      </c>
      <c r="N171" s="112" t="str">
        <f>IF(RES_hhdet_in_tes!N171=0,"",RES_hhdet_in_tes!N171/RES_hhdet_in_fec!N171)</f>
        <v/>
      </c>
      <c r="O171" s="112">
        <f>IF(RES_hhdet_in_tes!O171=0,"",RES_hhdet_in_tes!O171/RES_hhdet_in_fec!O171)</f>
        <v>0.53672423848311646</v>
      </c>
      <c r="P171" s="112">
        <f>IF(RES_hhdet_in_tes!P171=0,"",RES_hhdet_in_tes!P171/RES_hhdet_in_fec!P171)</f>
        <v>0.55727000344688027</v>
      </c>
      <c r="Q171" s="112" t="str">
        <f>IF(RES_hhdet_in_tes!Q171=0,"",RES_hhdet_in_tes!Q171/RES_hhdet_in_fec!Q171)</f>
        <v/>
      </c>
      <c r="R171" s="112" t="str">
        <f>IF(RES_hhdet_in_tes!R171=0,"",RES_hhdet_in_tes!R171/RES_hhdet_in_fec!R171)</f>
        <v/>
      </c>
      <c r="S171" s="112" t="str">
        <f>IF(RES_hhdet_in_tes!S171=0,"",RES_hhdet_in_tes!S171/RES_hhdet_in_fec!S171)</f>
        <v/>
      </c>
      <c r="T171" s="112" t="str">
        <f>IF(RES_hhdet_in_tes!T171=0,"",RES_hhdet_in_tes!T171/RES_hhdet_in_fec!T171)</f>
        <v/>
      </c>
      <c r="U171" s="112">
        <f>IF(RES_hhdet_in_tes!U171=0,"",RES_hhdet_in_tes!U171/RES_hhdet_in_fec!U171)</f>
        <v>0.62932296662927056</v>
      </c>
      <c r="V171" s="112" t="str">
        <f>IF(RES_hhdet_in_tes!V171=0,"",RES_hhdet_in_tes!V171/RES_hhdet_in_fec!V171)</f>
        <v/>
      </c>
      <c r="W171" s="112">
        <f>IF(RES_hhdet_in_tes!W171=0,"",RES_hhdet_in_tes!W171/RES_hhdet_in_fec!W171)</f>
        <v>0.65361578770512718</v>
      </c>
      <c r="X171" s="112" t="str">
        <f>IF(RES_hhdet_in_tes!X171=0,"",RES_hhdet_in_tes!X171/RES_hhdet_in_fec!X171)</f>
        <v/>
      </c>
      <c r="Y171" s="112" t="str">
        <f>IF(RES_hhdet_in_tes!Y171=0,"",RES_hhdet_in_tes!Y171/RES_hhdet_in_fec!Y171)</f>
        <v/>
      </c>
      <c r="DA171" s="131" t="s">
        <v>3748</v>
      </c>
    </row>
    <row r="172" spans="1:105" ht="12" customHeight="1" x14ac:dyDescent="0.25">
      <c r="A172" s="107" t="s">
        <v>121</v>
      </c>
      <c r="B172" s="113"/>
      <c r="C172" s="113">
        <f>IF(RES_hhdet_in_tes!C172=0,"",RES_hhdet_in_tes!C172/RES_hhdet_in_fec!C172)</f>
        <v>0.8776192162088442</v>
      </c>
      <c r="D172" s="113">
        <f>IF(RES_hhdet_in_tes!D172=0,"",RES_hhdet_in_tes!D172/RES_hhdet_in_fec!D172)</f>
        <v>0.82938665399118905</v>
      </c>
      <c r="E172" s="113">
        <f>IF(RES_hhdet_in_tes!E172=0,"",RES_hhdet_in_tes!E172/RES_hhdet_in_fec!E172)</f>
        <v>0.79521799334171639</v>
      </c>
      <c r="F172" s="113">
        <f>IF(RES_hhdet_in_tes!F172=0,"",RES_hhdet_in_tes!F172/RES_hhdet_in_fec!F172)</f>
        <v>0.80352834901310954</v>
      </c>
      <c r="G172" s="113">
        <f>IF(RES_hhdet_in_tes!G172=0,"",RES_hhdet_in_tes!G172/RES_hhdet_in_fec!G172)</f>
        <v>0.77345539329686241</v>
      </c>
      <c r="H172" s="113">
        <f>IF(RES_hhdet_in_tes!H172=0,"",RES_hhdet_in_tes!H172/RES_hhdet_in_fec!H172)</f>
        <v>0.79151346093846109</v>
      </c>
      <c r="I172" s="113">
        <f>IF(RES_hhdet_in_tes!I172=0,"",RES_hhdet_in_tes!I172/RES_hhdet_in_fec!I172)</f>
        <v>0.82195399874776898</v>
      </c>
      <c r="J172" s="113">
        <f>IF(RES_hhdet_in_tes!J172=0,"",RES_hhdet_in_tes!J172/RES_hhdet_in_fec!J172)</f>
        <v>0.82906191646340166</v>
      </c>
      <c r="K172" s="113">
        <f>IF(RES_hhdet_in_tes!K172=0,"",RES_hhdet_in_tes!K172/RES_hhdet_in_fec!K172)</f>
        <v>0.83052570079010957</v>
      </c>
      <c r="L172" s="113" t="str">
        <f>IF(RES_hhdet_in_tes!L172=0,"",RES_hhdet_in_tes!L172/RES_hhdet_in_fec!L172)</f>
        <v/>
      </c>
      <c r="M172" s="113">
        <f>IF(RES_hhdet_in_tes!M172=0,"",RES_hhdet_in_tes!M172/RES_hhdet_in_fec!M172)</f>
        <v>0.84911391336951425</v>
      </c>
      <c r="N172" s="113">
        <f>IF(RES_hhdet_in_tes!N172=0,"",RES_hhdet_in_tes!N172/RES_hhdet_in_fec!N172)</f>
        <v>0.88993405842004691</v>
      </c>
      <c r="O172" s="113">
        <f>IF(RES_hhdet_in_tes!O172=0,"",RES_hhdet_in_tes!O172/RES_hhdet_in_fec!O172)</f>
        <v>0.97033483925533393</v>
      </c>
      <c r="P172" s="113">
        <f>IF(RES_hhdet_in_tes!P172=0,"",RES_hhdet_in_tes!P172/RES_hhdet_in_fec!P172)</f>
        <v>0.98761613359125866</v>
      </c>
      <c r="Q172" s="113">
        <f>IF(RES_hhdet_in_tes!Q172=0,"",RES_hhdet_in_tes!Q172/RES_hhdet_in_fec!Q172)</f>
        <v>0.96937764678805605</v>
      </c>
      <c r="R172" s="113">
        <f>IF(RES_hhdet_in_tes!R172=0,"",RES_hhdet_in_tes!R172/RES_hhdet_in_fec!R172)</f>
        <v>0.95792717253141124</v>
      </c>
      <c r="S172" s="113">
        <f>IF(RES_hhdet_in_tes!S172=0,"",RES_hhdet_in_tes!S172/RES_hhdet_in_fec!S172)</f>
        <v>0.93524199195853985</v>
      </c>
      <c r="T172" s="113">
        <f>IF(RES_hhdet_in_tes!T172=0,"",RES_hhdet_in_tes!T172/RES_hhdet_in_fec!T172)</f>
        <v>0.95055481201080905</v>
      </c>
      <c r="U172" s="113">
        <f>IF(RES_hhdet_in_tes!U172=0,"",RES_hhdet_in_tes!U172/RES_hhdet_in_fec!U172)</f>
        <v>0.96203967614300412</v>
      </c>
      <c r="V172" s="113">
        <f>IF(RES_hhdet_in_tes!V172=0,"",RES_hhdet_in_tes!V172/RES_hhdet_in_fec!V172)</f>
        <v>0.95493700858403618</v>
      </c>
      <c r="W172" s="113">
        <f>IF(RES_hhdet_in_tes!W172=0,"",RES_hhdet_in_tes!W172/RES_hhdet_in_fec!W172)</f>
        <v>0.96728712416510854</v>
      </c>
      <c r="X172" s="113">
        <f>IF(RES_hhdet_in_tes!X172=0,"",RES_hhdet_in_tes!X172/RES_hhdet_in_fec!X172)</f>
        <v>0.97455860041303088</v>
      </c>
      <c r="Y172" s="113" t="str">
        <f>IF(RES_hhdet_in_tes!Y172=0,"",RES_hhdet_in_tes!Y172/RES_hhdet_in_fec!Y172)</f>
        <v/>
      </c>
      <c r="DA172" s="132" t="s">
        <v>3749</v>
      </c>
    </row>
    <row r="173" spans="1:105" ht="12" customHeight="1" x14ac:dyDescent="0.25">
      <c r="A173" s="108" t="s">
        <v>53</v>
      </c>
      <c r="B173" s="111"/>
      <c r="C173" s="111">
        <f>IF(RES_hhdet_in_tes!C173=0,"",RES_hhdet_in_tes!C173/RES_hhdet_in_fec!C173)</f>
        <v>0.48419380507539878</v>
      </c>
      <c r="D173" s="111">
        <f>IF(RES_hhdet_in_tes!D173=0,"",RES_hhdet_in_tes!D173/RES_hhdet_in_fec!D173)</f>
        <v>0.48579831070134943</v>
      </c>
      <c r="E173" s="111">
        <f>IF(RES_hhdet_in_tes!E173=0,"",RES_hhdet_in_tes!E173/RES_hhdet_in_fec!E173)</f>
        <v>0.48755484697584328</v>
      </c>
      <c r="F173" s="111">
        <f>IF(RES_hhdet_in_tes!F173=0,"",RES_hhdet_in_tes!F173/RES_hhdet_in_fec!F173)</f>
        <v>0.48933257670027785</v>
      </c>
      <c r="G173" s="111">
        <f>IF(RES_hhdet_in_tes!G173=0,"",RES_hhdet_in_tes!G173/RES_hhdet_in_fec!G173)</f>
        <v>0.49125150400451628</v>
      </c>
      <c r="H173" s="111">
        <f>IF(RES_hhdet_in_tes!H173=0,"",RES_hhdet_in_tes!H173/RES_hhdet_in_fec!H173)</f>
        <v>0.49329808299768008</v>
      </c>
      <c r="I173" s="111">
        <f>IF(RES_hhdet_in_tes!I173=0,"",RES_hhdet_in_tes!I173/RES_hhdet_in_fec!I173)</f>
        <v>0.4955034364956355</v>
      </c>
      <c r="J173" s="111">
        <f>IF(RES_hhdet_in_tes!J173=0,"",RES_hhdet_in_tes!J173/RES_hhdet_in_fec!J173)</f>
        <v>0.4979923575604821</v>
      </c>
      <c r="K173" s="111">
        <f>IF(RES_hhdet_in_tes!K173=0,"",RES_hhdet_in_tes!K173/RES_hhdet_in_fec!K173)</f>
        <v>0.5008750902021103</v>
      </c>
      <c r="L173" s="111" t="str">
        <f>IF(RES_hhdet_in_tes!L173=0,"",RES_hhdet_in_tes!L173/RES_hhdet_in_fec!L173)</f>
        <v/>
      </c>
      <c r="M173" s="111">
        <f>IF(RES_hhdet_in_tes!M173=0,"",RES_hhdet_in_tes!M173/RES_hhdet_in_fec!M173)</f>
        <v>0.51049070341442693</v>
      </c>
      <c r="N173" s="111">
        <f>IF(RES_hhdet_in_tes!N173=0,"",RES_hhdet_in_tes!N173/RES_hhdet_in_fec!N173)</f>
        <v>0.52088075715076299</v>
      </c>
      <c r="O173" s="111">
        <f>IF(RES_hhdet_in_tes!O173=0,"",RES_hhdet_in_tes!O173/RES_hhdet_in_fec!O173)</f>
        <v>0.53672423848311646</v>
      </c>
      <c r="P173" s="111">
        <f>IF(RES_hhdet_in_tes!P173=0,"",RES_hhdet_in_tes!P173/RES_hhdet_in_fec!P173)</f>
        <v>0.55727000344688027</v>
      </c>
      <c r="Q173" s="111">
        <f>IF(RES_hhdet_in_tes!Q173=0,"",RES_hhdet_in_tes!Q173/RES_hhdet_in_fec!Q173)</f>
        <v>0.5770922953307891</v>
      </c>
      <c r="R173" s="111">
        <f>IF(RES_hhdet_in_tes!R173=0,"",RES_hhdet_in_tes!R173/RES_hhdet_in_fec!R173)</f>
        <v>0.59050682035488578</v>
      </c>
      <c r="S173" s="111">
        <f>IF(RES_hhdet_in_tes!S173=0,"",RES_hhdet_in_tes!S173/RES_hhdet_in_fec!S173)</f>
        <v>0.60350318285968285</v>
      </c>
      <c r="T173" s="111">
        <f>IF(RES_hhdet_in_tes!T173=0,"",RES_hhdet_in_tes!T173/RES_hhdet_in_fec!T173)</f>
        <v>0.61639868663966058</v>
      </c>
      <c r="U173" s="111">
        <f>IF(RES_hhdet_in_tes!U173=0,"",RES_hhdet_in_tes!U173/RES_hhdet_in_fec!U173)</f>
        <v>0.62932296662927056</v>
      </c>
      <c r="V173" s="111">
        <f>IF(RES_hhdet_in_tes!V173=0,"",RES_hhdet_in_tes!V173/RES_hhdet_in_fec!V173)</f>
        <v>0.64201957352648509</v>
      </c>
      <c r="W173" s="111">
        <f>IF(RES_hhdet_in_tes!W173=0,"",RES_hhdet_in_tes!W173/RES_hhdet_in_fec!W173)</f>
        <v>0.65361578770512718</v>
      </c>
      <c r="X173" s="111">
        <f>IF(RES_hhdet_in_tes!X173=0,"",RES_hhdet_in_tes!X173/RES_hhdet_in_fec!X173)</f>
        <v>0.66358331699896378</v>
      </c>
      <c r="Y173" s="111" t="str">
        <f>IF(RES_hhdet_in_tes!Y173=0,"",RES_hhdet_in_tes!Y173/RES_hhdet_in_fec!Y173)</f>
        <v/>
      </c>
      <c r="DA173" s="63" t="s">
        <v>3750</v>
      </c>
    </row>
    <row r="174" spans="1:105" ht="12" customHeight="1" x14ac:dyDescent="0.25">
      <c r="A174" s="115" t="s">
        <v>52</v>
      </c>
      <c r="B174" s="45"/>
      <c r="C174" s="45">
        <f>IF(RES_hhdet_in_tes!C174=0,"",RES_hhdet_in_tes!C174/RES_hhdet_in_fec!C174)</f>
        <v>1</v>
      </c>
      <c r="D174" s="45">
        <f>IF(RES_hhdet_in_tes!D174=0,"",RES_hhdet_in_tes!D174/RES_hhdet_in_fec!D174)</f>
        <v>1</v>
      </c>
      <c r="E174" s="45">
        <f>IF(RES_hhdet_in_tes!E174=0,"",RES_hhdet_in_tes!E174/RES_hhdet_in_fec!E174)</f>
        <v>1</v>
      </c>
      <c r="F174" s="45">
        <f>IF(RES_hhdet_in_tes!F174=0,"",RES_hhdet_in_tes!F174/RES_hhdet_in_fec!F174)</f>
        <v>1</v>
      </c>
      <c r="G174" s="45">
        <f>IF(RES_hhdet_in_tes!G174=0,"",RES_hhdet_in_tes!G174/RES_hhdet_in_fec!G174)</f>
        <v>1</v>
      </c>
      <c r="H174" s="45">
        <f>IF(RES_hhdet_in_tes!H174=0,"",RES_hhdet_in_tes!H174/RES_hhdet_in_fec!H174)</f>
        <v>1</v>
      </c>
      <c r="I174" s="45">
        <f>IF(RES_hhdet_in_tes!I174=0,"",RES_hhdet_in_tes!I174/RES_hhdet_in_fec!I174)</f>
        <v>1</v>
      </c>
      <c r="J174" s="45">
        <f>IF(RES_hhdet_in_tes!J174=0,"",RES_hhdet_in_tes!J174/RES_hhdet_in_fec!J174)</f>
        <v>1</v>
      </c>
      <c r="K174" s="45">
        <f>IF(RES_hhdet_in_tes!K174=0,"",RES_hhdet_in_tes!K174/RES_hhdet_in_fec!K174)</f>
        <v>1</v>
      </c>
      <c r="L174" s="45" t="str">
        <f>IF(RES_hhdet_in_tes!L174=0,"",RES_hhdet_in_tes!L174/RES_hhdet_in_fec!L174)</f>
        <v/>
      </c>
      <c r="M174" s="45">
        <f>IF(RES_hhdet_in_tes!M174=0,"",RES_hhdet_in_tes!M174/RES_hhdet_in_fec!M174)</f>
        <v>1</v>
      </c>
      <c r="N174" s="45">
        <f>IF(RES_hhdet_in_tes!N174=0,"",RES_hhdet_in_tes!N174/RES_hhdet_in_fec!N174)</f>
        <v>1</v>
      </c>
      <c r="O174" s="45">
        <f>IF(RES_hhdet_in_tes!O174=0,"",RES_hhdet_in_tes!O174/RES_hhdet_in_fec!O174)</f>
        <v>1</v>
      </c>
      <c r="P174" s="45">
        <f>IF(RES_hhdet_in_tes!P174=0,"",RES_hhdet_in_tes!P174/RES_hhdet_in_fec!P174)</f>
        <v>1</v>
      </c>
      <c r="Q174" s="45">
        <f>IF(RES_hhdet_in_tes!Q174=0,"",RES_hhdet_in_tes!Q174/RES_hhdet_in_fec!Q174)</f>
        <v>1</v>
      </c>
      <c r="R174" s="45">
        <f>IF(RES_hhdet_in_tes!R174=0,"",RES_hhdet_in_tes!R174/RES_hhdet_in_fec!R174)</f>
        <v>1</v>
      </c>
      <c r="S174" s="45">
        <f>IF(RES_hhdet_in_tes!S174=0,"",RES_hhdet_in_tes!S174/RES_hhdet_in_fec!S174)</f>
        <v>1</v>
      </c>
      <c r="T174" s="45">
        <f>IF(RES_hhdet_in_tes!T174=0,"",RES_hhdet_in_tes!T174/RES_hhdet_in_fec!T174)</f>
        <v>1</v>
      </c>
      <c r="U174" s="45">
        <f>IF(RES_hhdet_in_tes!U174=0,"",RES_hhdet_in_tes!U174/RES_hhdet_in_fec!U174)</f>
        <v>1</v>
      </c>
      <c r="V174" s="45">
        <f>IF(RES_hhdet_in_tes!V174=0,"",RES_hhdet_in_tes!V174/RES_hhdet_in_fec!V174)</f>
        <v>1</v>
      </c>
      <c r="W174" s="45">
        <f>IF(RES_hhdet_in_tes!W174=0,"",RES_hhdet_in_tes!W174/RES_hhdet_in_fec!W174)</f>
        <v>1</v>
      </c>
      <c r="X174" s="45">
        <f>IF(RES_hhdet_in_tes!X174=0,"",RES_hhdet_in_tes!X174/RES_hhdet_in_fec!X174)</f>
        <v>1</v>
      </c>
      <c r="Y174" s="45" t="str">
        <f>IF(RES_hhdet_in_tes!Y174=0,"",RES_hhdet_in_tes!Y174/RES_hhdet_in_fec!Y174)</f>
        <v/>
      </c>
      <c r="DA174" s="60" t="s">
        <v>3751</v>
      </c>
    </row>
    <row r="175" spans="1:105" ht="12" customHeight="1" x14ac:dyDescent="0.25">
      <c r="A175" s="121" t="s">
        <v>54</v>
      </c>
      <c r="B175" s="124"/>
      <c r="C175" s="124">
        <f>IF(RES_hhdet_in_tes!C175=0,"",RES_hhdet_in_tes!C175/RES_hhdet_in_fec!C175)</f>
        <v>0.61657681784833196</v>
      </c>
      <c r="D175" s="124">
        <f>IF(RES_hhdet_in_tes!D175=0,"",RES_hhdet_in_tes!D175/RES_hhdet_in_fec!D175)</f>
        <v>0.6119961649144372</v>
      </c>
      <c r="E175" s="124">
        <f>IF(RES_hhdet_in_tes!E175=0,"",RES_hhdet_in_tes!E175/RES_hhdet_in_fec!E175)</f>
        <v>0.60404919985517413</v>
      </c>
      <c r="F175" s="124">
        <f>IF(RES_hhdet_in_tes!F175=0,"",RES_hhdet_in_tes!F175/RES_hhdet_in_fec!F175)</f>
        <v>0.61044159318448954</v>
      </c>
      <c r="G175" s="124">
        <f>IF(RES_hhdet_in_tes!G175=0,"",RES_hhdet_in_tes!G175/RES_hhdet_in_fec!G175)</f>
        <v>0.60636892920474306</v>
      </c>
      <c r="H175" s="124">
        <f>IF(RES_hhdet_in_tes!H175=0,"",RES_hhdet_in_tes!H175/RES_hhdet_in_fec!H175)</f>
        <v>0.60095977482212504</v>
      </c>
      <c r="I175" s="124">
        <f>IF(RES_hhdet_in_tes!I175=0,"",RES_hhdet_in_tes!I175/RES_hhdet_in_fec!I175)</f>
        <v>0.59843064771772381</v>
      </c>
      <c r="J175" s="124">
        <f>IF(RES_hhdet_in_tes!J175=0,"",RES_hhdet_in_tes!J175/RES_hhdet_in_fec!J175)</f>
        <v>0.60137172938947769</v>
      </c>
      <c r="K175" s="124">
        <f>IF(RES_hhdet_in_tes!K175=0,"",RES_hhdet_in_tes!K175/RES_hhdet_in_fec!K175)</f>
        <v>0.62219747370659539</v>
      </c>
      <c r="L175" s="124" t="str">
        <f>IF(RES_hhdet_in_tes!L175=0,"",RES_hhdet_in_tes!L175/RES_hhdet_in_fec!L175)</f>
        <v/>
      </c>
      <c r="M175" s="124">
        <f>IF(RES_hhdet_in_tes!M175=0,"",RES_hhdet_in_tes!M175/RES_hhdet_in_fec!M175)</f>
        <v>0.61449673855623088</v>
      </c>
      <c r="N175" s="124">
        <f>IF(RES_hhdet_in_tes!N175=0,"",RES_hhdet_in_tes!N175/RES_hhdet_in_fec!N175)</f>
        <v>0.59998890672426941</v>
      </c>
      <c r="O175" s="124">
        <f>IF(RES_hhdet_in_tes!O175=0,"",RES_hhdet_in_tes!O175/RES_hhdet_in_fec!O175)</f>
        <v>0.63288381207419331</v>
      </c>
      <c r="P175" s="124">
        <f>IF(RES_hhdet_in_tes!P175=0,"",RES_hhdet_in_tes!P175/RES_hhdet_in_fec!P175)</f>
        <v>0.65800966014007278</v>
      </c>
      <c r="Q175" s="124">
        <f>IF(RES_hhdet_in_tes!Q175=0,"",RES_hhdet_in_tes!Q175/RES_hhdet_in_fec!Q175)</f>
        <v>0.63425501316431931</v>
      </c>
      <c r="R175" s="124">
        <f>IF(RES_hhdet_in_tes!R175=0,"",RES_hhdet_in_tes!R175/RES_hhdet_in_fec!R175)</f>
        <v>0.64393323477046105</v>
      </c>
      <c r="S175" s="124">
        <f>IF(RES_hhdet_in_tes!S175=0,"",RES_hhdet_in_tes!S175/RES_hhdet_in_fec!S175)</f>
        <v>0.66184183281952014</v>
      </c>
      <c r="T175" s="124">
        <f>IF(RES_hhdet_in_tes!T175=0,"",RES_hhdet_in_tes!T175/RES_hhdet_in_fec!T175)</f>
        <v>0.67191934692782052</v>
      </c>
      <c r="U175" s="124">
        <f>IF(RES_hhdet_in_tes!U175=0,"",RES_hhdet_in_tes!U175/RES_hhdet_in_fec!U175)</f>
        <v>0.67001804821540556</v>
      </c>
      <c r="V175" s="124">
        <f>IF(RES_hhdet_in_tes!V175=0,"",RES_hhdet_in_tes!V175/RES_hhdet_in_fec!V175)</f>
        <v>0.70094429367219613</v>
      </c>
      <c r="W175" s="124">
        <f>IF(RES_hhdet_in_tes!W175=0,"",RES_hhdet_in_tes!W175/RES_hhdet_in_fec!W175)</f>
        <v>0.70179508931512447</v>
      </c>
      <c r="X175" s="124">
        <f>IF(RES_hhdet_in_tes!X175=0,"",RES_hhdet_in_tes!X175/RES_hhdet_in_fec!X175)</f>
        <v>0.67527850724916327</v>
      </c>
      <c r="Y175" s="124" t="str">
        <f>IF(RES_hhdet_in_tes!Y175=0,"",RES_hhdet_in_tes!Y175/RES_hhdet_in_fec!Y175)</f>
        <v/>
      </c>
      <c r="DA175" s="130" t="s">
        <v>3752</v>
      </c>
    </row>
    <row r="176" spans="1:105" ht="12" customHeight="1" x14ac:dyDescent="0.25">
      <c r="A176" s="97" t="s">
        <v>50</v>
      </c>
      <c r="B176" s="111"/>
      <c r="C176" s="111">
        <f>IF(RES_hhdet_in_tes!C176=0,"",RES_hhdet_in_tes!C176/RES_hhdet_in_fec!C176)</f>
        <v>0.54861509469085312</v>
      </c>
      <c r="D176" s="111">
        <f>IF(RES_hhdet_in_tes!D176=0,"",RES_hhdet_in_tes!D176/RES_hhdet_in_fec!D176)</f>
        <v>0.5492401609600327</v>
      </c>
      <c r="E176" s="111">
        <f>IF(RES_hhdet_in_tes!E176=0,"",RES_hhdet_in_tes!E176/RES_hhdet_in_fec!E176)</f>
        <v>0.54986528353430775</v>
      </c>
      <c r="F176" s="111">
        <f>IF(RES_hhdet_in_tes!F176=0,"",RES_hhdet_in_tes!F176/RES_hhdet_in_fec!F176)</f>
        <v>0.55049041378654995</v>
      </c>
      <c r="G176" s="111">
        <f>IF(RES_hhdet_in_tes!G176=0,"",RES_hhdet_in_tes!G176/RES_hhdet_in_fec!G176)</f>
        <v>0.55111559589247294</v>
      </c>
      <c r="H176" s="111">
        <f>IF(RES_hhdet_in_tes!H176=0,"",RES_hhdet_in_tes!H176/RES_hhdet_in_fec!H176)</f>
        <v>0.55174082444553196</v>
      </c>
      <c r="I176" s="111">
        <f>IF(RES_hhdet_in_tes!I176=0,"",RES_hhdet_in_tes!I176/RES_hhdet_in_fec!I176)</f>
        <v>0.55236611033062366</v>
      </c>
      <c r="J176" s="111">
        <f>IF(RES_hhdet_in_tes!J176=0,"",RES_hhdet_in_tes!J176/RES_hhdet_in_fec!J176)</f>
        <v>0.55299149813932968</v>
      </c>
      <c r="K176" s="111">
        <f>IF(RES_hhdet_in_tes!K176=0,"",RES_hhdet_in_tes!K176/RES_hhdet_in_fec!K176)</f>
        <v>0.55361702578622241</v>
      </c>
      <c r="L176" s="111" t="str">
        <f>IF(RES_hhdet_in_tes!L176=0,"",RES_hhdet_in_tes!L176/RES_hhdet_in_fec!L176)</f>
        <v/>
      </c>
      <c r="M176" s="111">
        <f>IF(RES_hhdet_in_tes!M176=0,"",RES_hhdet_in_tes!M176/RES_hhdet_in_fec!M176)</f>
        <v>0.5547178698642935</v>
      </c>
      <c r="N176" s="111">
        <f>IF(RES_hhdet_in_tes!N176=0,"",RES_hhdet_in_tes!N176/RES_hhdet_in_fec!N176)</f>
        <v>0.55498346555839073</v>
      </c>
      <c r="O176" s="111">
        <f>IF(RES_hhdet_in_tes!O176=0,"",RES_hhdet_in_tes!O176/RES_hhdet_in_fec!O176)</f>
        <v>0.55514220512788814</v>
      </c>
      <c r="P176" s="111">
        <f>IF(RES_hhdet_in_tes!P176=0,"",RES_hhdet_in_tes!P176/RES_hhdet_in_fec!P176)</f>
        <v>0.5555851416549612</v>
      </c>
      <c r="Q176" s="111">
        <f>IF(RES_hhdet_in_tes!Q176=0,"",RES_hhdet_in_tes!Q176/RES_hhdet_in_fec!Q176)</f>
        <v>0.55738799679211348</v>
      </c>
      <c r="R176" s="111">
        <f>IF(RES_hhdet_in_tes!R176=0,"",RES_hhdet_in_tes!R176/RES_hhdet_in_fec!R176)</f>
        <v>0.56212364831308881</v>
      </c>
      <c r="S176" s="111">
        <f>IF(RES_hhdet_in_tes!S176=0,"",RES_hhdet_in_tes!S176/RES_hhdet_in_fec!S176)</f>
        <v>0.5688038259239796</v>
      </c>
      <c r="T176" s="111">
        <f>IF(RES_hhdet_in_tes!T176=0,"",RES_hhdet_in_tes!T176/RES_hhdet_in_fec!T176)</f>
        <v>0.57613329055664431</v>
      </c>
      <c r="U176" s="111">
        <f>IF(RES_hhdet_in_tes!U176=0,"",RES_hhdet_in_tes!U176/RES_hhdet_in_fec!U176)</f>
        <v>0.58281680314296003</v>
      </c>
      <c r="V176" s="111">
        <f>IF(RES_hhdet_in_tes!V176=0,"",RES_hhdet_in_tes!V176/RES_hhdet_in_fec!V176)</f>
        <v>0.58755912461479387</v>
      </c>
      <c r="W176" s="111">
        <f>IF(RES_hhdet_in_tes!W176=0,"",RES_hhdet_in_tes!W176/RES_hhdet_in_fec!W176)</f>
        <v>0.58983832031986483</v>
      </c>
      <c r="X176" s="111">
        <f>IF(RES_hhdet_in_tes!X176=0,"",RES_hhdet_in_tes!X176/RES_hhdet_in_fec!X176)</f>
        <v>0.59022830009977345</v>
      </c>
      <c r="Y176" s="111" t="str">
        <f>IF(RES_hhdet_in_tes!Y176=0,"",RES_hhdet_in_tes!Y176/RES_hhdet_in_fec!Y176)</f>
        <v/>
      </c>
      <c r="DA176" s="63" t="s">
        <v>3753</v>
      </c>
    </row>
    <row r="177" spans="1:105" ht="12" customHeight="1" x14ac:dyDescent="0.25">
      <c r="A177" s="109" t="s">
        <v>120</v>
      </c>
      <c r="B177" s="45"/>
      <c r="C177" s="45">
        <f>IF(RES_hhdet_in_tes!C177=0,"",RES_hhdet_in_tes!C177/RES_hhdet_in_fec!C177)</f>
        <v>0.72662667962477578</v>
      </c>
      <c r="D177" s="45">
        <f>IF(RES_hhdet_in_tes!D177=0,"",RES_hhdet_in_tes!D177/RES_hhdet_in_fec!D177)</f>
        <v>0.72814042330624362</v>
      </c>
      <c r="E177" s="45">
        <f>IF(RES_hhdet_in_tes!E177=0,"",RES_hhdet_in_tes!E177/RES_hhdet_in_fec!E177)</f>
        <v>0.72972554035246784</v>
      </c>
      <c r="F177" s="45">
        <f>IF(RES_hhdet_in_tes!F177=0,"",RES_hhdet_in_tes!F177/RES_hhdet_in_fec!F177)</f>
        <v>0.73132039013024974</v>
      </c>
      <c r="G177" s="45">
        <f>IF(RES_hhdet_in_tes!G177=0,"",RES_hhdet_in_tes!G177/RES_hhdet_in_fec!G177)</f>
        <v>0.73298097057885914</v>
      </c>
      <c r="H177" s="45">
        <f>IF(RES_hhdet_in_tes!H177=0,"",RES_hhdet_in_tes!H177/RES_hhdet_in_fec!H177)</f>
        <v>0.7347004282634233</v>
      </c>
      <c r="I177" s="45">
        <f>IF(RES_hhdet_in_tes!I177=0,"",RES_hhdet_in_tes!I177/RES_hhdet_in_fec!I177)</f>
        <v>0.73649256107781469</v>
      </c>
      <c r="J177" s="45">
        <f>IF(RES_hhdet_in_tes!J177=0,"",RES_hhdet_in_tes!J177/RES_hhdet_in_fec!J177)</f>
        <v>0.73841389412300973</v>
      </c>
      <c r="K177" s="45">
        <f>IF(RES_hhdet_in_tes!K177=0,"",RES_hhdet_in_tes!K177/RES_hhdet_in_fec!K177)</f>
        <v>0.74051248860270869</v>
      </c>
      <c r="L177" s="45" t="str">
        <f>IF(RES_hhdet_in_tes!L177=0,"",RES_hhdet_in_tes!L177/RES_hhdet_in_fec!L177)</f>
        <v/>
      </c>
      <c r="M177" s="45">
        <f>IF(RES_hhdet_in_tes!M177=0,"",RES_hhdet_in_tes!M177/RES_hhdet_in_fec!M177)</f>
        <v>0.74607355849152468</v>
      </c>
      <c r="N177" s="45">
        <f>IF(RES_hhdet_in_tes!N177=0,"",RES_hhdet_in_tes!N177/RES_hhdet_in_fec!N177)</f>
        <v>0.75055546355653546</v>
      </c>
      <c r="O177" s="45">
        <f>IF(RES_hhdet_in_tes!O177=0,"",RES_hhdet_in_tes!O177/RES_hhdet_in_fec!O177)</f>
        <v>0.75678262211734659</v>
      </c>
      <c r="P177" s="45">
        <f>IF(RES_hhdet_in_tes!P177=0,"",RES_hhdet_in_tes!P177/RES_hhdet_in_fec!P177)</f>
        <v>0.76501778054430969</v>
      </c>
      <c r="Q177" s="45">
        <f>IF(RES_hhdet_in_tes!Q177=0,"",RES_hhdet_in_tes!Q177/RES_hhdet_in_fec!Q177)</f>
        <v>0.77567415587178334</v>
      </c>
      <c r="R177" s="45">
        <f>IF(RES_hhdet_in_tes!R177=0,"",RES_hhdet_in_tes!R177/RES_hhdet_in_fec!R177)</f>
        <v>0.79017493492704227</v>
      </c>
      <c r="S177" s="45">
        <f>IF(RES_hhdet_in_tes!S177=0,"",RES_hhdet_in_tes!S177/RES_hhdet_in_fec!S177)</f>
        <v>0.80832014316798317</v>
      </c>
      <c r="T177" s="45">
        <f>IF(RES_hhdet_in_tes!T177=0,"",RES_hhdet_in_tes!T177/RES_hhdet_in_fec!T177)</f>
        <v>0.8278544562664063</v>
      </c>
      <c r="U177" s="45">
        <f>IF(RES_hhdet_in_tes!U177=0,"",RES_hhdet_in_tes!U177/RES_hhdet_in_fec!U177)</f>
        <v>0.84652254989416553</v>
      </c>
      <c r="V177" s="45">
        <f>IF(RES_hhdet_in_tes!V177=0,"",RES_hhdet_in_tes!V177/RES_hhdet_in_fec!V177)</f>
        <v>0.86206909972308909</v>
      </c>
      <c r="W177" s="45">
        <f>IF(RES_hhdet_in_tes!W177=0,"",RES_hhdet_in_tes!W177/RES_hhdet_in_fec!W177)</f>
        <v>0.87371050315834564</v>
      </c>
      <c r="X177" s="45">
        <f>IF(RES_hhdet_in_tes!X177=0,"",RES_hhdet_in_tes!X177/RES_hhdet_in_fec!X177)</f>
        <v>0.88137629263840678</v>
      </c>
      <c r="Y177" s="45" t="str">
        <f>IF(RES_hhdet_in_tes!Y177=0,"",RES_hhdet_in_tes!Y177/RES_hhdet_in_fec!Y177)</f>
        <v/>
      </c>
      <c r="DA177" s="60" t="s">
        <v>3754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3756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3757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3758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3759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3760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3761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3762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3763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3764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3765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3766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3767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3768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3769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3770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3771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3772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3773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3774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3775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4.3117166686267181</v>
      </c>
      <c r="D24" s="117">
        <f t="shared" si="7"/>
        <v>5.9417377094518455</v>
      </c>
      <c r="E24" s="117">
        <f t="shared" si="7"/>
        <v>5.5619656421524635</v>
      </c>
      <c r="F24" s="117">
        <f t="shared" si="7"/>
        <v>4.7774346224606763</v>
      </c>
      <c r="G24" s="117">
        <f t="shared" si="7"/>
        <v>2.6809273987535542</v>
      </c>
      <c r="H24" s="117">
        <f t="shared" si="7"/>
        <v>0</v>
      </c>
      <c r="I24" s="117">
        <f t="shared" si="7"/>
        <v>0</v>
      </c>
      <c r="J24" s="117">
        <f t="shared" si="7"/>
        <v>2.340628764704018</v>
      </c>
      <c r="K24" s="117">
        <f t="shared" si="7"/>
        <v>3.3884767582507833</v>
      </c>
      <c r="L24" s="117">
        <f t="shared" si="7"/>
        <v>4.4145646973853037</v>
      </c>
      <c r="M24" s="117">
        <f t="shared" si="7"/>
        <v>5.0039117274911984</v>
      </c>
      <c r="N24" s="117">
        <f t="shared" si="7"/>
        <v>4.1262594025402608</v>
      </c>
      <c r="O24" s="117">
        <f t="shared" si="7"/>
        <v>1.8348887174730661</v>
      </c>
      <c r="P24" s="117">
        <f t="shared" si="7"/>
        <v>1.0750753514805824</v>
      </c>
      <c r="Q24" s="117">
        <f t="shared" si="7"/>
        <v>0.31144668715495588</v>
      </c>
      <c r="R24" s="117">
        <f t="shared" ref="R24:V24" si="8">R25+R28+R30+R39</f>
        <v>5.4785150427720829E-2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1.2343497146712819</v>
      </c>
      <c r="W24" s="117">
        <f t="shared" ref="W24:Y24" si="9">W25+W28+W30+W39</f>
        <v>2.7005517738434595</v>
      </c>
      <c r="X24" s="117">
        <f t="shared" si="9"/>
        <v>3.3916975973954417</v>
      </c>
      <c r="Y24" s="117">
        <f t="shared" si="9"/>
        <v>2.5466748824566374</v>
      </c>
      <c r="DA24" s="129" t="s">
        <v>3776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3.8556197812242226</v>
      </c>
      <c r="D25" s="122">
        <f t="shared" si="10"/>
        <v>5.3260226042017464</v>
      </c>
      <c r="E25" s="122">
        <f t="shared" si="10"/>
        <v>4.9694553436157038</v>
      </c>
      <c r="F25" s="122">
        <f t="shared" si="10"/>
        <v>4.2490668582575255</v>
      </c>
      <c r="G25" s="122">
        <f t="shared" si="10"/>
        <v>2.3575982544692144</v>
      </c>
      <c r="H25" s="122">
        <f t="shared" si="10"/>
        <v>0</v>
      </c>
      <c r="I25" s="122">
        <f t="shared" si="10"/>
        <v>0</v>
      </c>
      <c r="J25" s="122">
        <f t="shared" si="10"/>
        <v>1.9736454258457761</v>
      </c>
      <c r="K25" s="122">
        <f t="shared" si="10"/>
        <v>2.9424857679200813</v>
      </c>
      <c r="L25" s="122">
        <f t="shared" si="10"/>
        <v>3.7150518667136967</v>
      </c>
      <c r="M25" s="122">
        <f t="shared" si="10"/>
        <v>4.2486921753348366</v>
      </c>
      <c r="N25" s="122">
        <f t="shared" si="10"/>
        <v>3.4426774078997351</v>
      </c>
      <c r="O25" s="122">
        <f t="shared" si="10"/>
        <v>1.5550374341264219</v>
      </c>
      <c r="P25" s="122">
        <f t="shared" si="10"/>
        <v>0.88340479714243869</v>
      </c>
      <c r="Q25" s="122">
        <f t="shared" si="10"/>
        <v>0.25579293853537866</v>
      </c>
      <c r="R25" s="122">
        <f t="shared" ref="R25:V25" si="11">SUM(R26:R27)</f>
        <v>4.5858704441776234E-2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1.0339820467895473</v>
      </c>
      <c r="W25" s="122">
        <f t="shared" ref="W25:Y25" si="12">SUM(W26:W27)</f>
        <v>2.2332927681104864</v>
      </c>
      <c r="X25" s="122">
        <f t="shared" si="12"/>
        <v>2.7836169780358651</v>
      </c>
      <c r="Y25" s="122">
        <f t="shared" si="12"/>
        <v>2.01594557180844</v>
      </c>
      <c r="DA25" s="130" t="s">
        <v>3777</v>
      </c>
    </row>
    <row r="26" spans="1:105" ht="12" customHeight="1" x14ac:dyDescent="0.25">
      <c r="A26" s="97" t="s">
        <v>74</v>
      </c>
      <c r="B26" s="98"/>
      <c r="C26" s="98">
        <v>3.8556197812242226</v>
      </c>
      <c r="D26" s="98">
        <v>5.3260226042017464</v>
      </c>
      <c r="E26" s="98">
        <v>4.9694553436157038</v>
      </c>
      <c r="F26" s="98">
        <v>4.2490668582575255</v>
      </c>
      <c r="G26" s="98">
        <v>2.3575982544692144</v>
      </c>
      <c r="H26" s="98">
        <v>0</v>
      </c>
      <c r="I26" s="98">
        <v>0</v>
      </c>
      <c r="J26" s="98">
        <v>1.9736454258457761</v>
      </c>
      <c r="K26" s="98">
        <v>2.9424857679200813</v>
      </c>
      <c r="L26" s="98">
        <v>3.7150518667136967</v>
      </c>
      <c r="M26" s="98">
        <v>4.2486921753348366</v>
      </c>
      <c r="N26" s="98">
        <v>3.4426774078997351</v>
      </c>
      <c r="O26" s="98">
        <v>1.5550374341264219</v>
      </c>
      <c r="P26" s="98">
        <v>0.88340479714243869</v>
      </c>
      <c r="Q26" s="98">
        <v>0.25579293853537866</v>
      </c>
      <c r="R26" s="98">
        <v>4.5858704441776234E-2</v>
      </c>
      <c r="S26" s="98">
        <v>0</v>
      </c>
      <c r="T26" s="98">
        <v>0</v>
      </c>
      <c r="U26" s="98">
        <v>0</v>
      </c>
      <c r="V26" s="98">
        <v>1.0339820467895473</v>
      </c>
      <c r="W26" s="98">
        <v>2.2332927681104864</v>
      </c>
      <c r="X26" s="98">
        <v>2.7836169780358651</v>
      </c>
      <c r="Y26" s="98">
        <v>2.01594557180844</v>
      </c>
      <c r="DA26" s="63" t="s">
        <v>3778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3779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3780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3781</v>
      </c>
    </row>
    <row r="30" spans="1:105" ht="12" customHeight="1" x14ac:dyDescent="0.25">
      <c r="A30" s="121" t="s">
        <v>55</v>
      </c>
      <c r="B30" s="122"/>
      <c r="C30" s="122">
        <v>0.12375375669811663</v>
      </c>
      <c r="D30" s="122">
        <v>0.12050082945115151</v>
      </c>
      <c r="E30" s="122">
        <v>0.11419113635143309</v>
      </c>
      <c r="F30" s="122">
        <v>0.10057656797247574</v>
      </c>
      <c r="G30" s="122">
        <v>7.2352973723718988E-2</v>
      </c>
      <c r="H30" s="122">
        <v>0</v>
      </c>
      <c r="I30" s="122">
        <v>0</v>
      </c>
      <c r="J30" s="122">
        <v>7.1744625567588621E-2</v>
      </c>
      <c r="K30" s="122">
        <v>0.11005596256191499</v>
      </c>
      <c r="L30" s="122">
        <v>0.16586738933473158</v>
      </c>
      <c r="M30" s="122">
        <v>0.1672557538906618</v>
      </c>
      <c r="N30" s="122">
        <v>0.1535697742872244</v>
      </c>
      <c r="O30" s="122">
        <v>4.0131923906119957E-2</v>
      </c>
      <c r="P30" s="122">
        <v>4.6947676679934457E-2</v>
      </c>
      <c r="Q30" s="122">
        <v>1.0601808651386399E-2</v>
      </c>
      <c r="R30" s="122">
        <v>1.8775733617602936E-3</v>
      </c>
      <c r="S30" s="122">
        <v>0</v>
      </c>
      <c r="T30" s="122">
        <v>0</v>
      </c>
      <c r="U30" s="122">
        <v>0</v>
      </c>
      <c r="V30" s="122">
        <v>3.7470130868203617E-2</v>
      </c>
      <c r="W30" s="122">
        <v>0.10058590538447842</v>
      </c>
      <c r="X30" s="122">
        <v>0.11000265336554209</v>
      </c>
      <c r="Y30" s="122">
        <v>5.3461448167803238E-2</v>
      </c>
      <c r="DA30" s="130" t="s">
        <v>3782</v>
      </c>
    </row>
    <row r="31" spans="1:105" ht="12" customHeight="1" x14ac:dyDescent="0.25">
      <c r="A31" s="97" t="s">
        <v>141</v>
      </c>
      <c r="B31" s="98"/>
      <c r="C31" s="98">
        <v>0.12158143037147699</v>
      </c>
      <c r="D31" s="98">
        <v>0.12050082945115151</v>
      </c>
      <c r="E31" s="98">
        <v>0.11419113635143309</v>
      </c>
      <c r="F31" s="98">
        <v>0.10057656797247574</v>
      </c>
      <c r="G31" s="98">
        <v>7.2352973723718988E-2</v>
      </c>
      <c r="H31" s="98">
        <v>0</v>
      </c>
      <c r="I31" s="98">
        <v>0</v>
      </c>
      <c r="J31" s="98">
        <v>7.0409352947289852E-2</v>
      </c>
      <c r="K31" s="98">
        <v>0.10873238660838939</v>
      </c>
      <c r="L31" s="98">
        <v>0.16454364249952361</v>
      </c>
      <c r="M31" s="98">
        <v>0.1666394753074005</v>
      </c>
      <c r="N31" s="98">
        <v>0.15120614168489596</v>
      </c>
      <c r="O31" s="98">
        <v>3.4999460098146438E-2</v>
      </c>
      <c r="P31" s="98">
        <v>4.4346211036869365E-2</v>
      </c>
      <c r="Q31" s="98">
        <v>1.0601808651386399E-2</v>
      </c>
      <c r="R31" s="98">
        <v>1.8775733617602936E-3</v>
      </c>
      <c r="S31" s="98">
        <v>0</v>
      </c>
      <c r="T31" s="98">
        <v>0</v>
      </c>
      <c r="U31" s="98">
        <v>0</v>
      </c>
      <c r="V31" s="98">
        <v>3.7279734972332633E-2</v>
      </c>
      <c r="W31" s="98">
        <v>9.7481250587793639E-2</v>
      </c>
      <c r="X31" s="98">
        <v>0.10736241737709001</v>
      </c>
      <c r="Y31" s="98">
        <v>5.2387773798166191E-2</v>
      </c>
      <c r="DA31" s="63" t="s">
        <v>3783</v>
      </c>
    </row>
    <row r="32" spans="1:105" ht="12" customHeight="1" x14ac:dyDescent="0.25">
      <c r="A32" s="97" t="s">
        <v>140</v>
      </c>
      <c r="B32" s="98"/>
      <c r="C32" s="98">
        <v>2.1723263266396359E-3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1.3352726202987759E-3</v>
      </c>
      <c r="K32" s="98">
        <v>1.3235759535256059E-3</v>
      </c>
      <c r="L32" s="98">
        <v>1.3237468352079852E-3</v>
      </c>
      <c r="M32" s="98">
        <v>6.1627858326128502E-4</v>
      </c>
      <c r="N32" s="98">
        <v>2.3636326023284381E-3</v>
      </c>
      <c r="O32" s="98">
        <v>5.13246380797352E-3</v>
      </c>
      <c r="P32" s="98">
        <v>2.6014656430650897E-3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1.9039589587098181E-4</v>
      </c>
      <c r="W32" s="98">
        <v>3.1046547966847829E-3</v>
      </c>
      <c r="X32" s="98">
        <v>2.6402359884520731E-3</v>
      </c>
      <c r="Y32" s="98">
        <v>1.0736743696370473E-3</v>
      </c>
      <c r="DA32" s="63" t="s">
        <v>3784</v>
      </c>
    </row>
    <row r="33" spans="1:105" ht="12" customHeight="1" x14ac:dyDescent="0.25">
      <c r="A33" s="100" t="s">
        <v>50</v>
      </c>
      <c r="B33" s="101"/>
      <c r="C33" s="101">
        <v>2.1723263266396359E-3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1.3352726202987759E-3</v>
      </c>
      <c r="K33" s="101">
        <v>1.3235759535256059E-3</v>
      </c>
      <c r="L33" s="101">
        <v>1.3237468352079852E-3</v>
      </c>
      <c r="M33" s="101">
        <v>6.1627858326128502E-4</v>
      </c>
      <c r="N33" s="101">
        <v>2.3636326023284381E-3</v>
      </c>
      <c r="O33" s="101">
        <v>5.13246380797352E-3</v>
      </c>
      <c r="P33" s="101">
        <v>2.6014656430650897E-3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1.9039589587098181E-4</v>
      </c>
      <c r="W33" s="101">
        <v>3.1046547966847829E-3</v>
      </c>
      <c r="X33" s="101">
        <v>2.6402359884520731E-3</v>
      </c>
      <c r="Y33" s="101">
        <v>1.0736743696370473E-3</v>
      </c>
      <c r="DA33" s="131" t="s">
        <v>3785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3786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3787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3788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3789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3790</v>
      </c>
    </row>
    <row r="39" spans="1:105" ht="12" customHeight="1" x14ac:dyDescent="0.25">
      <c r="A39" s="121" t="s">
        <v>54</v>
      </c>
      <c r="B39" s="122"/>
      <c r="C39" s="122">
        <v>0.33234313070437849</v>
      </c>
      <c r="D39" s="122">
        <v>0.49521427579894806</v>
      </c>
      <c r="E39" s="122">
        <v>0.47831916218532605</v>
      </c>
      <c r="F39" s="122">
        <v>0.42779119623067541</v>
      </c>
      <c r="G39" s="122">
        <v>0.25097617056062071</v>
      </c>
      <c r="H39" s="122">
        <v>0</v>
      </c>
      <c r="I39" s="122">
        <v>0</v>
      </c>
      <c r="J39" s="122">
        <v>0.29523871329065343</v>
      </c>
      <c r="K39" s="122">
        <v>0.33593502776878686</v>
      </c>
      <c r="L39" s="122">
        <v>0.53364544133687497</v>
      </c>
      <c r="M39" s="122">
        <v>0.58796379826570011</v>
      </c>
      <c r="N39" s="122">
        <v>0.53001222035330098</v>
      </c>
      <c r="O39" s="122">
        <v>0.23971935944052414</v>
      </c>
      <c r="P39" s="122">
        <v>0.14472287765820935</v>
      </c>
      <c r="Q39" s="122">
        <v>4.5051939968190832E-2</v>
      </c>
      <c r="R39" s="122">
        <v>7.0488726241843009E-3</v>
      </c>
      <c r="S39" s="122">
        <v>0</v>
      </c>
      <c r="T39" s="122">
        <v>0</v>
      </c>
      <c r="U39" s="122">
        <v>0</v>
      </c>
      <c r="V39" s="122">
        <v>0.16289753701353088</v>
      </c>
      <c r="W39" s="122">
        <v>0.36667310034849465</v>
      </c>
      <c r="X39" s="122">
        <v>0.49807796599403426</v>
      </c>
      <c r="Y39" s="122">
        <v>0.47726786248039416</v>
      </c>
      <c r="DA39" s="130" t="s">
        <v>3791</v>
      </c>
    </row>
    <row r="40" spans="1:105" ht="12" customHeight="1" x14ac:dyDescent="0.25">
      <c r="A40" s="97" t="s">
        <v>50</v>
      </c>
      <c r="B40" s="98"/>
      <c r="C40" s="98">
        <v>0.33234313070437849</v>
      </c>
      <c r="D40" s="98">
        <v>0.49521427579894806</v>
      </c>
      <c r="E40" s="98">
        <v>0.47831916218532605</v>
      </c>
      <c r="F40" s="98">
        <v>0.42779119623067541</v>
      </c>
      <c r="G40" s="98">
        <v>0.25097617056062071</v>
      </c>
      <c r="H40" s="98">
        <v>0</v>
      </c>
      <c r="I40" s="98">
        <v>0</v>
      </c>
      <c r="J40" s="98">
        <v>0.29523871329065343</v>
      </c>
      <c r="K40" s="98">
        <v>0.33593502776878686</v>
      </c>
      <c r="L40" s="98">
        <v>0.53364544133687497</v>
      </c>
      <c r="M40" s="98">
        <v>0.58796379826570011</v>
      </c>
      <c r="N40" s="98">
        <v>0.53001222035330098</v>
      </c>
      <c r="O40" s="98">
        <v>0.23971935944052414</v>
      </c>
      <c r="P40" s="98">
        <v>0.14472287765820935</v>
      </c>
      <c r="Q40" s="98">
        <v>4.5051939968190832E-2</v>
      </c>
      <c r="R40" s="98">
        <v>7.0488726241843009E-3</v>
      </c>
      <c r="S40" s="98">
        <v>0</v>
      </c>
      <c r="T40" s="98">
        <v>0</v>
      </c>
      <c r="U40" s="98">
        <v>0</v>
      </c>
      <c r="V40" s="98">
        <v>0.16289753701353088</v>
      </c>
      <c r="W40" s="98">
        <v>0.36667310034849465</v>
      </c>
      <c r="X40" s="98">
        <v>0.49807796599403426</v>
      </c>
      <c r="Y40" s="98">
        <v>0.47726786248039416</v>
      </c>
      <c r="DA40" s="63" t="s">
        <v>3792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3793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16.883755052577634</v>
      </c>
      <c r="D43" s="117">
        <f t="shared" si="14"/>
        <v>14.914140023393475</v>
      </c>
      <c r="E43" s="117">
        <f t="shared" si="14"/>
        <v>16.546894369233108</v>
      </c>
      <c r="F43" s="117">
        <f t="shared" si="14"/>
        <v>15.003065023907581</v>
      </c>
      <c r="G43" s="117">
        <f t="shared" si="14"/>
        <v>14.394060949641537</v>
      </c>
      <c r="H43" s="117">
        <f t="shared" si="14"/>
        <v>13.228242139147504</v>
      </c>
      <c r="I43" s="117">
        <f t="shared" si="14"/>
        <v>17.49135986081</v>
      </c>
      <c r="J43" s="117">
        <f t="shared" si="14"/>
        <v>24.673938206039633</v>
      </c>
      <c r="K43" s="117">
        <f t="shared" si="14"/>
        <v>14.122953205330798</v>
      </c>
      <c r="L43" s="117">
        <f t="shared" si="14"/>
        <v>11.258374189184385</v>
      </c>
      <c r="M43" s="117">
        <f t="shared" si="14"/>
        <v>12.633862401953005</v>
      </c>
      <c r="N43" s="117">
        <f t="shared" si="14"/>
        <v>11.428879440850601</v>
      </c>
      <c r="O43" s="117">
        <f t="shared" si="14"/>
        <v>3.7352853103892443</v>
      </c>
      <c r="P43" s="117">
        <f t="shared" si="14"/>
        <v>4.4649494778957655</v>
      </c>
      <c r="Q43" s="117">
        <f t="shared" si="14"/>
        <v>4.611765144410878</v>
      </c>
      <c r="R43" s="117">
        <f t="shared" ref="R43:V43" si="15">R44+R47+R49+R58</f>
        <v>1.784310055773056</v>
      </c>
      <c r="S43" s="117">
        <f t="shared" si="15"/>
        <v>2.1529194800773643</v>
      </c>
      <c r="T43" s="117">
        <f t="shared" si="15"/>
        <v>0</v>
      </c>
      <c r="U43" s="117">
        <f t="shared" si="15"/>
        <v>2.8486988862458533</v>
      </c>
      <c r="V43" s="117">
        <f t="shared" si="15"/>
        <v>5.8033922991745666</v>
      </c>
      <c r="W43" s="117">
        <f t="shared" ref="W43:Y43" si="16">W44+W47+W49+W58</f>
        <v>7.6949050818956408</v>
      </c>
      <c r="X43" s="117">
        <f t="shared" si="16"/>
        <v>10.819875053638562</v>
      </c>
      <c r="Y43" s="117">
        <f t="shared" si="16"/>
        <v>8.8894991578961129</v>
      </c>
      <c r="DA43" s="129" t="s">
        <v>3794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15.755793464815877</v>
      </c>
      <c r="D44" s="122">
        <f t="shared" si="17"/>
        <v>13.850684630000631</v>
      </c>
      <c r="E44" s="122">
        <f t="shared" si="17"/>
        <v>15.26108155406313</v>
      </c>
      <c r="F44" s="122">
        <f t="shared" si="17"/>
        <v>13.672444328294318</v>
      </c>
      <c r="G44" s="122">
        <f t="shared" si="17"/>
        <v>12.831590625638253</v>
      </c>
      <c r="H44" s="122">
        <f t="shared" si="17"/>
        <v>11.953878324100438</v>
      </c>
      <c r="I44" s="122">
        <f t="shared" si="17"/>
        <v>15.632386139339703</v>
      </c>
      <c r="J44" s="122">
        <f t="shared" si="17"/>
        <v>21.525457862335362</v>
      </c>
      <c r="K44" s="122">
        <f t="shared" si="17"/>
        <v>12.730689252671946</v>
      </c>
      <c r="L44" s="122">
        <f t="shared" si="17"/>
        <v>9.8348960528209304</v>
      </c>
      <c r="M44" s="122">
        <f t="shared" si="17"/>
        <v>11.051862919887995</v>
      </c>
      <c r="N44" s="122">
        <f t="shared" si="17"/>
        <v>9.8449983327453836</v>
      </c>
      <c r="O44" s="122">
        <f t="shared" si="17"/>
        <v>3.2341097876610885</v>
      </c>
      <c r="P44" s="122">
        <f t="shared" si="17"/>
        <v>3.8947816727014937</v>
      </c>
      <c r="Q44" s="122">
        <f t="shared" si="17"/>
        <v>3.8683797375312521</v>
      </c>
      <c r="R44" s="122">
        <f t="shared" ref="R44:V44" si="18">SUM(R45:R46)</f>
        <v>1.5189164877276455</v>
      </c>
      <c r="S44" s="122">
        <f t="shared" si="18"/>
        <v>1.826925736264849</v>
      </c>
      <c r="T44" s="122">
        <f t="shared" si="18"/>
        <v>0</v>
      </c>
      <c r="U44" s="122">
        <f t="shared" si="18"/>
        <v>2.2050204111175953</v>
      </c>
      <c r="V44" s="122">
        <f t="shared" si="18"/>
        <v>4.8307463406470745</v>
      </c>
      <c r="W44" s="122">
        <f t="shared" ref="W44:Y44" si="19">SUM(W45:W46)</f>
        <v>6.2654980905714339</v>
      </c>
      <c r="X44" s="122">
        <f t="shared" si="19"/>
        <v>9.0344179477661672</v>
      </c>
      <c r="Y44" s="122">
        <f t="shared" si="19"/>
        <v>7.1027447144538964</v>
      </c>
      <c r="DA44" s="130" t="s">
        <v>3795</v>
      </c>
    </row>
    <row r="45" spans="1:105" ht="12" customHeight="1" x14ac:dyDescent="0.25">
      <c r="A45" s="97" t="s">
        <v>211</v>
      </c>
      <c r="B45" s="98"/>
      <c r="C45" s="98">
        <v>15.755793464815877</v>
      </c>
      <c r="D45" s="98">
        <v>13.850684630000631</v>
      </c>
      <c r="E45" s="98">
        <v>15.26108155406313</v>
      </c>
      <c r="F45" s="98">
        <v>13.672444328294318</v>
      </c>
      <c r="G45" s="98">
        <v>12.831590625638253</v>
      </c>
      <c r="H45" s="98">
        <v>11.953878324100438</v>
      </c>
      <c r="I45" s="98">
        <v>15.632386139339703</v>
      </c>
      <c r="J45" s="98">
        <v>21.525457862335362</v>
      </c>
      <c r="K45" s="98">
        <v>12.730689252671946</v>
      </c>
      <c r="L45" s="98">
        <v>9.8348960528209304</v>
      </c>
      <c r="M45" s="98">
        <v>11.051862919887995</v>
      </c>
      <c r="N45" s="98">
        <v>9.8449983327453836</v>
      </c>
      <c r="O45" s="98">
        <v>3.2341097876610885</v>
      </c>
      <c r="P45" s="98">
        <v>3.8947816727014937</v>
      </c>
      <c r="Q45" s="98">
        <v>3.8683797375312521</v>
      </c>
      <c r="R45" s="98">
        <v>1.5189164877276455</v>
      </c>
      <c r="S45" s="98">
        <v>1.826925736264849</v>
      </c>
      <c r="T45" s="98">
        <v>0</v>
      </c>
      <c r="U45" s="98">
        <v>2.2050204111175953</v>
      </c>
      <c r="V45" s="98">
        <v>4.8307463406470745</v>
      </c>
      <c r="W45" s="98">
        <v>6.2654980905714339</v>
      </c>
      <c r="X45" s="98">
        <v>9.0344179477661672</v>
      </c>
      <c r="Y45" s="98">
        <v>7.1027447144538964</v>
      </c>
      <c r="DA45" s="63" t="s">
        <v>3796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3797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3798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3799</v>
      </c>
    </row>
    <row r="49" spans="1:105" ht="12" customHeight="1" x14ac:dyDescent="0.25">
      <c r="A49" s="121" t="s">
        <v>55</v>
      </c>
      <c r="B49" s="122"/>
      <c r="C49" s="122">
        <v>2.2046465058563097E-2</v>
      </c>
      <c r="D49" s="122">
        <v>3.3090206649871175E-2</v>
      </c>
      <c r="E49" s="122">
        <v>3.5829157317574668E-2</v>
      </c>
      <c r="F49" s="122">
        <v>4.6336912886702615E-2</v>
      </c>
      <c r="G49" s="122">
        <v>6.6524090185508339E-2</v>
      </c>
      <c r="H49" s="122">
        <v>8.6925638260973728E-2</v>
      </c>
      <c r="I49" s="122">
        <v>0.11277227813426063</v>
      </c>
      <c r="J49" s="122">
        <v>0.49541245915013254</v>
      </c>
      <c r="K49" s="122">
        <v>0.18928534969809138</v>
      </c>
      <c r="L49" s="122">
        <v>0.18868764694064635</v>
      </c>
      <c r="M49" s="122">
        <v>0.25671393194840231</v>
      </c>
      <c r="N49" s="122">
        <v>0.29474735091468396</v>
      </c>
      <c r="O49" s="122">
        <v>6.7950507518927686E-2</v>
      </c>
      <c r="P49" s="122">
        <v>4.6504869846369939E-4</v>
      </c>
      <c r="Q49" s="122">
        <v>0.13096059793703144</v>
      </c>
      <c r="R49" s="122">
        <v>3.4425508392971663E-2</v>
      </c>
      <c r="S49" s="122">
        <v>6.326172934663854E-2</v>
      </c>
      <c r="T49" s="122">
        <v>0</v>
      </c>
      <c r="U49" s="122">
        <v>0.28057020488576617</v>
      </c>
      <c r="V49" s="122">
        <v>0.30976350333526292</v>
      </c>
      <c r="W49" s="122">
        <v>0.41281197284123256</v>
      </c>
      <c r="X49" s="122">
        <v>0.29282474475843917</v>
      </c>
      <c r="Y49" s="122">
        <v>0.13639509001001235</v>
      </c>
      <c r="DA49" s="130" t="s">
        <v>3800</v>
      </c>
    </row>
    <row r="50" spans="1:105" ht="12" customHeight="1" x14ac:dyDescent="0.25">
      <c r="A50" s="97" t="s">
        <v>138</v>
      </c>
      <c r="B50" s="98"/>
      <c r="C50" s="98">
        <v>2.1602188256810328E-2</v>
      </c>
      <c r="D50" s="98">
        <v>3.3090206649871175E-2</v>
      </c>
      <c r="E50" s="98">
        <v>3.5829157317574668E-2</v>
      </c>
      <c r="F50" s="98">
        <v>4.6336912886702615E-2</v>
      </c>
      <c r="G50" s="98">
        <v>6.6524090185508339E-2</v>
      </c>
      <c r="H50" s="98">
        <v>8.6925638260973728E-2</v>
      </c>
      <c r="I50" s="98">
        <v>0.11001220316858966</v>
      </c>
      <c r="J50" s="98">
        <v>0.48842419525623409</v>
      </c>
      <c r="K50" s="98">
        <v>0.18708886592902818</v>
      </c>
      <c r="L50" s="98">
        <v>0.18516058973465024</v>
      </c>
      <c r="M50" s="98">
        <v>0.25521981542437583</v>
      </c>
      <c r="N50" s="98">
        <v>0.28965670557136242</v>
      </c>
      <c r="O50" s="98">
        <v>5.840085272320391E-2</v>
      </c>
      <c r="P50" s="98">
        <v>0</v>
      </c>
      <c r="Q50" s="98">
        <v>0.13096059793703144</v>
      </c>
      <c r="R50" s="98">
        <v>3.4425508392971663E-2</v>
      </c>
      <c r="S50" s="98">
        <v>6.326172934663854E-2</v>
      </c>
      <c r="T50" s="98">
        <v>0</v>
      </c>
      <c r="U50" s="98">
        <v>0.27889282503146257</v>
      </c>
      <c r="V50" s="98">
        <v>0.30976350333526292</v>
      </c>
      <c r="W50" s="98">
        <v>0.41281197284123256</v>
      </c>
      <c r="X50" s="98">
        <v>0.28138364400537602</v>
      </c>
      <c r="Y50" s="98">
        <v>0.12929896871306937</v>
      </c>
      <c r="DA50" s="63" t="s">
        <v>3801</v>
      </c>
    </row>
    <row r="51" spans="1:105" ht="12" customHeight="1" x14ac:dyDescent="0.25">
      <c r="A51" s="97" t="s">
        <v>137</v>
      </c>
      <c r="B51" s="98"/>
      <c r="C51" s="98">
        <v>4.4427680175276868E-4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2.7600749656709815E-3</v>
      </c>
      <c r="J51" s="98">
        <v>6.9882638938984741E-3</v>
      </c>
      <c r="K51" s="98">
        <v>2.1964837690631985E-3</v>
      </c>
      <c r="L51" s="98">
        <v>3.5270572059961105E-3</v>
      </c>
      <c r="M51" s="98">
        <v>1.4941165240264806E-3</v>
      </c>
      <c r="N51" s="98">
        <v>5.0906453433215452E-3</v>
      </c>
      <c r="O51" s="98">
        <v>9.5496547957237745E-3</v>
      </c>
      <c r="P51" s="98">
        <v>4.6504869846369939E-4</v>
      </c>
      <c r="Q51" s="98">
        <v>0</v>
      </c>
      <c r="R51" s="98">
        <v>0</v>
      </c>
      <c r="S51" s="98">
        <v>0</v>
      </c>
      <c r="T51" s="98">
        <v>0</v>
      </c>
      <c r="U51" s="98">
        <v>1.677379854303608E-3</v>
      </c>
      <c r="V51" s="98">
        <v>0</v>
      </c>
      <c r="W51" s="98">
        <v>0</v>
      </c>
      <c r="X51" s="98">
        <v>1.1441100753063163E-2</v>
      </c>
      <c r="Y51" s="98">
        <v>7.0961212969429836E-3</v>
      </c>
      <c r="DA51" s="63" t="s">
        <v>3802</v>
      </c>
    </row>
    <row r="52" spans="1:105" ht="12" customHeight="1" x14ac:dyDescent="0.25">
      <c r="A52" s="100" t="s">
        <v>211</v>
      </c>
      <c r="B52" s="101"/>
      <c r="C52" s="101">
        <v>4.4427680175276868E-4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2.7600749656709815E-3</v>
      </c>
      <c r="J52" s="101">
        <v>6.9882638938984741E-3</v>
      </c>
      <c r="K52" s="101">
        <v>2.1964837690631985E-3</v>
      </c>
      <c r="L52" s="101">
        <v>3.5270572059961105E-3</v>
      </c>
      <c r="M52" s="101">
        <v>1.4941165240264806E-3</v>
      </c>
      <c r="N52" s="101">
        <v>5.0906453433215452E-3</v>
      </c>
      <c r="O52" s="101">
        <v>9.5496547957237745E-3</v>
      </c>
      <c r="P52" s="101">
        <v>4.6504869846369939E-4</v>
      </c>
      <c r="Q52" s="101">
        <v>0</v>
      </c>
      <c r="R52" s="101">
        <v>0</v>
      </c>
      <c r="S52" s="101">
        <v>0</v>
      </c>
      <c r="T52" s="101">
        <v>0</v>
      </c>
      <c r="U52" s="101">
        <v>1.677379854303608E-3</v>
      </c>
      <c r="V52" s="101">
        <v>0</v>
      </c>
      <c r="W52" s="101">
        <v>0</v>
      </c>
      <c r="X52" s="101">
        <v>1.1441100753063163E-2</v>
      </c>
      <c r="Y52" s="101">
        <v>7.0961212969429836E-3</v>
      </c>
      <c r="DA52" s="131" t="s">
        <v>3803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3804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3805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3806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3807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3808</v>
      </c>
    </row>
    <row r="58" spans="1:105" ht="12" customHeight="1" x14ac:dyDescent="0.25">
      <c r="A58" s="121" t="s">
        <v>54</v>
      </c>
      <c r="B58" s="122"/>
      <c r="C58" s="122">
        <v>1.1059151227031929</v>
      </c>
      <c r="D58" s="122">
        <v>1.0303651867429724</v>
      </c>
      <c r="E58" s="122">
        <v>1.249983657852404</v>
      </c>
      <c r="F58" s="122">
        <v>1.2842837827265594</v>
      </c>
      <c r="G58" s="122">
        <v>1.4959462338177765</v>
      </c>
      <c r="H58" s="122">
        <v>1.1874381767860922</v>
      </c>
      <c r="I58" s="122">
        <v>1.7462014433360371</v>
      </c>
      <c r="J58" s="122">
        <v>2.6530678845541393</v>
      </c>
      <c r="K58" s="122">
        <v>1.2029786029607614</v>
      </c>
      <c r="L58" s="122">
        <v>1.2347904894228079</v>
      </c>
      <c r="M58" s="122">
        <v>1.3252855501166081</v>
      </c>
      <c r="N58" s="122">
        <v>1.2891337571905341</v>
      </c>
      <c r="O58" s="122">
        <v>0.43322501520922835</v>
      </c>
      <c r="P58" s="122">
        <v>0.56970275649580815</v>
      </c>
      <c r="Q58" s="122">
        <v>0.61242480894259421</v>
      </c>
      <c r="R58" s="122">
        <v>0.23096805965243888</v>
      </c>
      <c r="S58" s="122">
        <v>0.26273201446587657</v>
      </c>
      <c r="T58" s="122">
        <v>0</v>
      </c>
      <c r="U58" s="122">
        <v>0.36310827024249176</v>
      </c>
      <c r="V58" s="122">
        <v>0.66288245519222955</v>
      </c>
      <c r="W58" s="122">
        <v>1.016595018482974</v>
      </c>
      <c r="X58" s="122">
        <v>1.4926323611139549</v>
      </c>
      <c r="Y58" s="122">
        <v>1.6503593534322045</v>
      </c>
      <c r="DA58" s="130" t="s">
        <v>3809</v>
      </c>
    </row>
    <row r="59" spans="1:105" ht="12" customHeight="1" x14ac:dyDescent="0.25">
      <c r="A59" s="97" t="s">
        <v>50</v>
      </c>
      <c r="B59" s="98"/>
      <c r="C59" s="98">
        <v>1.1059151227031929</v>
      </c>
      <c r="D59" s="98">
        <v>1.0303651867429724</v>
      </c>
      <c r="E59" s="98">
        <v>1.249983657852404</v>
      </c>
      <c r="F59" s="98">
        <v>1.2842837827265594</v>
      </c>
      <c r="G59" s="98">
        <v>1.4959462338177765</v>
      </c>
      <c r="H59" s="98">
        <v>1.1874381767860922</v>
      </c>
      <c r="I59" s="98">
        <v>1.7462014433360371</v>
      </c>
      <c r="J59" s="98">
        <v>2.6530678845541393</v>
      </c>
      <c r="K59" s="98">
        <v>1.2029786029607614</v>
      </c>
      <c r="L59" s="98">
        <v>1.2347904894228079</v>
      </c>
      <c r="M59" s="98">
        <v>1.3252855501166081</v>
      </c>
      <c r="N59" s="98">
        <v>1.2891337571905341</v>
      </c>
      <c r="O59" s="98">
        <v>0.43322501520922835</v>
      </c>
      <c r="P59" s="98">
        <v>0.56970275649580815</v>
      </c>
      <c r="Q59" s="98">
        <v>0.61242480894259421</v>
      </c>
      <c r="R59" s="98">
        <v>0.23096805965243888</v>
      </c>
      <c r="S59" s="98">
        <v>0.26273201446587657</v>
      </c>
      <c r="T59" s="98">
        <v>0</v>
      </c>
      <c r="U59" s="98">
        <v>0.36310827024249176</v>
      </c>
      <c r="V59" s="98">
        <v>0.66288245519222955</v>
      </c>
      <c r="W59" s="98">
        <v>1.016595018482974</v>
      </c>
      <c r="X59" s="98">
        <v>1.4926323611139549</v>
      </c>
      <c r="Y59" s="98">
        <v>1.6503593534322045</v>
      </c>
      <c r="DA59" s="63" t="s">
        <v>3810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3811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0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0</v>
      </c>
      <c r="I62" s="117">
        <f t="shared" si="21"/>
        <v>0</v>
      </c>
      <c r="J62" s="117">
        <f t="shared" si="21"/>
        <v>0</v>
      </c>
      <c r="K62" s="117">
        <f t="shared" si="21"/>
        <v>0</v>
      </c>
      <c r="L62" s="117">
        <f t="shared" si="21"/>
        <v>0</v>
      </c>
      <c r="M62" s="117">
        <f t="shared" si="21"/>
        <v>0</v>
      </c>
      <c r="N62" s="117">
        <f t="shared" si="21"/>
        <v>0</v>
      </c>
      <c r="O62" s="117">
        <f t="shared" si="21"/>
        <v>0</v>
      </c>
      <c r="P62" s="117">
        <f t="shared" si="21"/>
        <v>0</v>
      </c>
      <c r="Q62" s="117">
        <f t="shared" si="21"/>
        <v>0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0</v>
      </c>
      <c r="W62" s="117">
        <f t="shared" ref="W62:Y62" si="23">W63+W66+W68+W77</f>
        <v>0</v>
      </c>
      <c r="X62" s="117">
        <f t="shared" si="23"/>
        <v>0</v>
      </c>
      <c r="Y62" s="117">
        <f t="shared" si="23"/>
        <v>0</v>
      </c>
      <c r="DA62" s="129" t="s">
        <v>3812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0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0</v>
      </c>
      <c r="I63" s="122">
        <f t="shared" si="24"/>
        <v>0</v>
      </c>
      <c r="J63" s="122">
        <f t="shared" si="24"/>
        <v>0</v>
      </c>
      <c r="K63" s="122">
        <f t="shared" si="24"/>
        <v>0</v>
      </c>
      <c r="L63" s="122">
        <f t="shared" si="24"/>
        <v>0</v>
      </c>
      <c r="M63" s="122">
        <f t="shared" si="24"/>
        <v>0</v>
      </c>
      <c r="N63" s="122">
        <f t="shared" si="24"/>
        <v>0</v>
      </c>
      <c r="O63" s="122">
        <f t="shared" si="24"/>
        <v>0</v>
      </c>
      <c r="P63" s="122">
        <f t="shared" si="24"/>
        <v>0</v>
      </c>
      <c r="Q63" s="122">
        <f t="shared" si="24"/>
        <v>0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0</v>
      </c>
      <c r="W63" s="122">
        <f t="shared" ref="W63:Y63" si="26">SUM(W64:W65)</f>
        <v>0</v>
      </c>
      <c r="X63" s="122">
        <f t="shared" si="26"/>
        <v>0</v>
      </c>
      <c r="Y63" s="122">
        <f t="shared" si="26"/>
        <v>0</v>
      </c>
      <c r="DA63" s="130" t="s">
        <v>3813</v>
      </c>
    </row>
    <row r="64" spans="1:105" ht="12" customHeight="1" x14ac:dyDescent="0.25">
      <c r="A64" s="97" t="s">
        <v>212</v>
      </c>
      <c r="B64" s="98"/>
      <c r="C64" s="98">
        <v>0</v>
      </c>
      <c r="D64" s="98">
        <v>0</v>
      </c>
      <c r="E64" s="98">
        <v>0</v>
      </c>
      <c r="F64" s="98">
        <v>0</v>
      </c>
      <c r="G64" s="98">
        <v>0</v>
      </c>
      <c r="H64" s="98">
        <v>0</v>
      </c>
      <c r="I64" s="98">
        <v>0</v>
      </c>
      <c r="J64" s="98">
        <v>0</v>
      </c>
      <c r="K64" s="98">
        <v>0</v>
      </c>
      <c r="L64" s="98">
        <v>0</v>
      </c>
      <c r="M64" s="98">
        <v>0</v>
      </c>
      <c r="N64" s="98">
        <v>0</v>
      </c>
      <c r="O64" s="98">
        <v>0</v>
      </c>
      <c r="P64" s="98">
        <v>0</v>
      </c>
      <c r="Q64" s="98">
        <v>0</v>
      </c>
      <c r="R64" s="98">
        <v>0</v>
      </c>
      <c r="S64" s="98">
        <v>0</v>
      </c>
      <c r="T64" s="98">
        <v>0</v>
      </c>
      <c r="U64" s="98">
        <v>0</v>
      </c>
      <c r="V64" s="98">
        <v>0</v>
      </c>
      <c r="W64" s="98">
        <v>0</v>
      </c>
      <c r="X64" s="98">
        <v>0</v>
      </c>
      <c r="Y64" s="98">
        <v>0</v>
      </c>
      <c r="DA64" s="63" t="s">
        <v>3814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3815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3816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3817</v>
      </c>
    </row>
    <row r="68" spans="1:105" ht="12" customHeight="1" x14ac:dyDescent="0.25">
      <c r="A68" s="121" t="s">
        <v>55</v>
      </c>
      <c r="B68" s="122"/>
      <c r="C68" s="122">
        <v>0</v>
      </c>
      <c r="D68" s="122">
        <v>0</v>
      </c>
      <c r="E68" s="122">
        <v>0</v>
      </c>
      <c r="F68" s="122">
        <v>0</v>
      </c>
      <c r="G68" s="122">
        <v>0</v>
      </c>
      <c r="H68" s="122">
        <v>0</v>
      </c>
      <c r="I68" s="122">
        <v>0</v>
      </c>
      <c r="J68" s="122">
        <v>0</v>
      </c>
      <c r="K68" s="122">
        <v>0</v>
      </c>
      <c r="L68" s="122">
        <v>0</v>
      </c>
      <c r="M68" s="122">
        <v>0</v>
      </c>
      <c r="N68" s="122">
        <v>0</v>
      </c>
      <c r="O68" s="122">
        <v>0</v>
      </c>
      <c r="P68" s="122">
        <v>0</v>
      </c>
      <c r="Q68" s="122">
        <v>0</v>
      </c>
      <c r="R68" s="122">
        <v>0</v>
      </c>
      <c r="S68" s="122">
        <v>0</v>
      </c>
      <c r="T68" s="122">
        <v>0</v>
      </c>
      <c r="U68" s="122">
        <v>0</v>
      </c>
      <c r="V68" s="122">
        <v>0</v>
      </c>
      <c r="W68" s="122">
        <v>0</v>
      </c>
      <c r="X68" s="122">
        <v>0</v>
      </c>
      <c r="Y68" s="122">
        <v>0</v>
      </c>
      <c r="DA68" s="130" t="s">
        <v>3818</v>
      </c>
    </row>
    <row r="69" spans="1:105" ht="12" customHeight="1" x14ac:dyDescent="0.25">
      <c r="A69" s="97" t="s">
        <v>134</v>
      </c>
      <c r="B69" s="98"/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X69" s="98">
        <v>0</v>
      </c>
      <c r="Y69" s="98">
        <v>0</v>
      </c>
      <c r="DA69" s="63" t="s">
        <v>3819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3820</v>
      </c>
    </row>
    <row r="71" spans="1:105" ht="12" customHeight="1" x14ac:dyDescent="0.25">
      <c r="A71" s="100" t="s">
        <v>212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X71" s="101">
        <v>0</v>
      </c>
      <c r="Y71" s="101">
        <v>0</v>
      </c>
      <c r="DA71" s="131" t="s">
        <v>3821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3822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3823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3824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3825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3826</v>
      </c>
    </row>
    <row r="77" spans="1:105" ht="12" customHeight="1" x14ac:dyDescent="0.25">
      <c r="A77" s="121" t="s">
        <v>54</v>
      </c>
      <c r="B77" s="122"/>
      <c r="C77" s="122">
        <v>0</v>
      </c>
      <c r="D77" s="122">
        <v>0</v>
      </c>
      <c r="E77" s="122">
        <v>0</v>
      </c>
      <c r="F77" s="122">
        <v>0</v>
      </c>
      <c r="G77" s="122">
        <v>0</v>
      </c>
      <c r="H77" s="122">
        <v>0</v>
      </c>
      <c r="I77" s="122">
        <v>0</v>
      </c>
      <c r="J77" s="122">
        <v>0</v>
      </c>
      <c r="K77" s="122">
        <v>0</v>
      </c>
      <c r="L77" s="122">
        <v>0</v>
      </c>
      <c r="M77" s="122">
        <v>0</v>
      </c>
      <c r="N77" s="122">
        <v>0</v>
      </c>
      <c r="O77" s="122">
        <v>0</v>
      </c>
      <c r="P77" s="122">
        <v>0</v>
      </c>
      <c r="Q77" s="122">
        <v>0</v>
      </c>
      <c r="R77" s="122">
        <v>0</v>
      </c>
      <c r="S77" s="122">
        <v>0</v>
      </c>
      <c r="T77" s="122">
        <v>0</v>
      </c>
      <c r="U77" s="122">
        <v>0</v>
      </c>
      <c r="V77" s="122">
        <v>0</v>
      </c>
      <c r="W77" s="122">
        <v>0</v>
      </c>
      <c r="X77" s="122">
        <v>0</v>
      </c>
      <c r="Y77" s="122">
        <v>0</v>
      </c>
      <c r="DA77" s="130" t="s">
        <v>3827</v>
      </c>
    </row>
    <row r="78" spans="1:105" ht="12" customHeight="1" x14ac:dyDescent="0.25">
      <c r="A78" s="97" t="s">
        <v>189</v>
      </c>
      <c r="B78" s="98"/>
      <c r="C78" s="98">
        <v>0</v>
      </c>
      <c r="D78" s="98">
        <v>0</v>
      </c>
      <c r="E78" s="98">
        <v>0</v>
      </c>
      <c r="F78" s="98">
        <v>0</v>
      </c>
      <c r="G78" s="98">
        <v>0</v>
      </c>
      <c r="H78" s="98">
        <v>0</v>
      </c>
      <c r="I78" s="98">
        <v>0</v>
      </c>
      <c r="J78" s="98">
        <v>0</v>
      </c>
      <c r="K78" s="98">
        <v>0</v>
      </c>
      <c r="L78" s="98">
        <v>0</v>
      </c>
      <c r="M78" s="98">
        <v>0</v>
      </c>
      <c r="N78" s="98">
        <v>0</v>
      </c>
      <c r="O78" s="98">
        <v>0</v>
      </c>
      <c r="P78" s="98">
        <v>0</v>
      </c>
      <c r="Q78" s="98">
        <v>0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X78" s="98">
        <v>0</v>
      </c>
      <c r="Y78" s="98">
        <v>0</v>
      </c>
      <c r="DA78" s="63" t="s">
        <v>3828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3829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6.0566970100130589E-2</v>
      </c>
      <c r="D81" s="117">
        <f t="shared" si="28"/>
        <v>8.1180296926364914E-2</v>
      </c>
      <c r="E81" s="117">
        <f t="shared" si="28"/>
        <v>0.11332386349132102</v>
      </c>
      <c r="F81" s="117">
        <f t="shared" si="28"/>
        <v>0.17983665746015387</v>
      </c>
      <c r="G81" s="117">
        <f t="shared" si="28"/>
        <v>0.27468954847493438</v>
      </c>
      <c r="H81" s="117">
        <f t="shared" si="28"/>
        <v>0.30189038969568999</v>
      </c>
      <c r="I81" s="117">
        <f t="shared" si="28"/>
        <v>0.63478851938943937</v>
      </c>
      <c r="J81" s="117">
        <f t="shared" si="28"/>
        <v>0.82599725549531278</v>
      </c>
      <c r="K81" s="117">
        <f t="shared" si="28"/>
        <v>0.43843407075531637</v>
      </c>
      <c r="L81" s="117">
        <f t="shared" si="28"/>
        <v>0.15080535715326029</v>
      </c>
      <c r="M81" s="117">
        <f t="shared" si="28"/>
        <v>0.27048147248308529</v>
      </c>
      <c r="N81" s="117">
        <f t="shared" si="28"/>
        <v>0.31120650014067208</v>
      </c>
      <c r="O81" s="117">
        <f t="shared" si="28"/>
        <v>0.18986685920973018</v>
      </c>
      <c r="P81" s="117">
        <f t="shared" si="28"/>
        <v>0.27768040159765345</v>
      </c>
      <c r="Q81" s="117">
        <f t="shared" si="28"/>
        <v>0.67026709475306068</v>
      </c>
      <c r="R81" s="117">
        <f t="shared" ref="R81:V81" si="29">R82+R85+R87+R100</f>
        <v>0.41579419262994188</v>
      </c>
      <c r="S81" s="117">
        <f t="shared" si="29"/>
        <v>0.42366473966052193</v>
      </c>
      <c r="T81" s="117">
        <f t="shared" si="29"/>
        <v>0.228240200113495</v>
      </c>
      <c r="U81" s="117">
        <f t="shared" si="29"/>
        <v>0.22275405736754733</v>
      </c>
      <c r="V81" s="117">
        <f t="shared" si="29"/>
        <v>0.25329228109326968</v>
      </c>
      <c r="W81" s="117">
        <f t="shared" ref="W81:Y81" si="30">W82+W85+W87+W100</f>
        <v>0.34357310800273388</v>
      </c>
      <c r="X81" s="117">
        <f t="shared" si="30"/>
        <v>0.50024821677835041</v>
      </c>
      <c r="Y81" s="117">
        <f t="shared" si="30"/>
        <v>0.52455739300515791</v>
      </c>
      <c r="DA81" s="129" t="s">
        <v>3830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3831</v>
      </c>
    </row>
    <row r="83" spans="1:105" ht="12" customHeight="1" x14ac:dyDescent="0.25">
      <c r="A83" s="97" t="s">
        <v>199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3832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3833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3834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3835</v>
      </c>
    </row>
    <row r="87" spans="1:105" ht="12" customHeight="1" x14ac:dyDescent="0.25">
      <c r="A87" s="121" t="s">
        <v>55</v>
      </c>
      <c r="B87" s="122"/>
      <c r="C87" s="122">
        <v>1.6216646413318742E-2</v>
      </c>
      <c r="D87" s="122">
        <v>1.5855372296204148E-2</v>
      </c>
      <c r="E87" s="122">
        <v>2.2173036184744293E-2</v>
      </c>
      <c r="F87" s="122">
        <v>3.3902213923306432E-2</v>
      </c>
      <c r="G87" s="122">
        <v>6.1316079426880506E-2</v>
      </c>
      <c r="H87" s="122">
        <v>9.5903541990135302E-2</v>
      </c>
      <c r="I87" s="122">
        <v>0.11209434114738334</v>
      </c>
      <c r="J87" s="122">
        <v>0.15966988306047231</v>
      </c>
      <c r="K87" s="122">
        <v>0.1074670962140962</v>
      </c>
      <c r="L87" s="122">
        <v>3.6370364112581523E-2</v>
      </c>
      <c r="M87" s="122">
        <v>6.0054815213275548E-2</v>
      </c>
      <c r="N87" s="122">
        <v>6.9268862399781028E-2</v>
      </c>
      <c r="O87" s="122">
        <v>2.6866800938680491E-2</v>
      </c>
      <c r="P87" s="122">
        <v>6.7717369566537025E-2</v>
      </c>
      <c r="Q87" s="122">
        <v>0.13011310617610583</v>
      </c>
      <c r="R87" s="122">
        <v>7.8858081193932325E-2</v>
      </c>
      <c r="S87" s="122">
        <v>7.2406039200271402E-2</v>
      </c>
      <c r="T87" s="122">
        <v>3.8499884453080821E-2</v>
      </c>
      <c r="U87" s="122">
        <v>3.9127977765602409E-2</v>
      </c>
      <c r="V87" s="122">
        <v>4.738787221333466E-2</v>
      </c>
      <c r="W87" s="122">
        <v>7.3859203316861327E-2</v>
      </c>
      <c r="X87" s="122">
        <v>8.9797196570129134E-2</v>
      </c>
      <c r="Y87" s="122">
        <v>5.189763402457441E-2</v>
      </c>
      <c r="DA87" s="130" t="s">
        <v>3836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3837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3838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3839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3840</v>
      </c>
    </row>
    <row r="92" spans="1:105" ht="12" customHeight="1" x14ac:dyDescent="0.25">
      <c r="A92" s="106" t="s">
        <v>124</v>
      </c>
      <c r="B92" s="101"/>
      <c r="C92" s="101">
        <v>1.5945105622488787E-2</v>
      </c>
      <c r="D92" s="101">
        <v>1.5855372296204148E-2</v>
      </c>
      <c r="E92" s="101">
        <v>2.2173036184744293E-2</v>
      </c>
      <c r="F92" s="101">
        <v>3.3902213923306432E-2</v>
      </c>
      <c r="G92" s="101">
        <v>6.1316079426880506E-2</v>
      </c>
      <c r="H92" s="101">
        <v>9.400667655262343E-2</v>
      </c>
      <c r="I92" s="101">
        <v>0.10926093084865256</v>
      </c>
      <c r="J92" s="101">
        <v>0.15646522877175525</v>
      </c>
      <c r="K92" s="101">
        <v>0.1061435202605706</v>
      </c>
      <c r="L92" s="101">
        <v>3.6149739640046856E-2</v>
      </c>
      <c r="M92" s="101">
        <v>5.9849389018855122E-2</v>
      </c>
      <c r="N92" s="101">
        <v>6.8149246956572818E-2</v>
      </c>
      <c r="O92" s="101">
        <v>2.3332973398764296E-2</v>
      </c>
      <c r="P92" s="101">
        <v>6.3941048471765127E-2</v>
      </c>
      <c r="Q92" s="101">
        <v>0.13011310617610583</v>
      </c>
      <c r="R92" s="101">
        <v>7.8858081193932325E-2</v>
      </c>
      <c r="S92" s="101">
        <v>7.2406039200271402E-2</v>
      </c>
      <c r="T92" s="101">
        <v>3.8499884453080821E-2</v>
      </c>
      <c r="U92" s="101">
        <v>3.9127977765602409E-2</v>
      </c>
      <c r="V92" s="101">
        <v>4.7170276903767822E-2</v>
      </c>
      <c r="W92" s="101">
        <v>7.1601272555636031E-2</v>
      </c>
      <c r="X92" s="101">
        <v>8.7607732579705458E-2</v>
      </c>
      <c r="Y92" s="101">
        <v>5.0823959654937363E-2</v>
      </c>
      <c r="DA92" s="131" t="s">
        <v>3841</v>
      </c>
    </row>
    <row r="93" spans="1:105" ht="12" customHeight="1" x14ac:dyDescent="0.25">
      <c r="A93" s="107" t="s">
        <v>123</v>
      </c>
      <c r="B93" s="104"/>
      <c r="C93" s="104">
        <v>2.7154079082995449E-4</v>
      </c>
      <c r="D93" s="104">
        <v>0</v>
      </c>
      <c r="E93" s="104">
        <v>0</v>
      </c>
      <c r="F93" s="104">
        <v>0</v>
      </c>
      <c r="G93" s="104">
        <v>0</v>
      </c>
      <c r="H93" s="104">
        <v>1.8968654375118722E-3</v>
      </c>
      <c r="I93" s="104">
        <v>2.8334102987307916E-3</v>
      </c>
      <c r="J93" s="104">
        <v>3.2046542887170623E-3</v>
      </c>
      <c r="K93" s="104">
        <v>1.3235759535256059E-3</v>
      </c>
      <c r="L93" s="104">
        <v>2.2062447253466425E-4</v>
      </c>
      <c r="M93" s="104">
        <v>2.0542619442042836E-4</v>
      </c>
      <c r="N93" s="104">
        <v>1.1196154432082078E-3</v>
      </c>
      <c r="O93" s="104">
        <v>3.5338275399161936E-3</v>
      </c>
      <c r="P93" s="104">
        <v>3.7763210947719039E-3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2.1759530956683626E-4</v>
      </c>
      <c r="W93" s="104">
        <v>2.2579307612252968E-3</v>
      </c>
      <c r="X93" s="104">
        <v>2.1894639904236706E-3</v>
      </c>
      <c r="Y93" s="104">
        <v>1.0736743696370473E-3</v>
      </c>
      <c r="DA93" s="132" t="s">
        <v>3842</v>
      </c>
    </row>
    <row r="94" spans="1:105" ht="12" customHeight="1" x14ac:dyDescent="0.25">
      <c r="A94" s="108" t="s">
        <v>50</v>
      </c>
      <c r="B94" s="98"/>
      <c r="C94" s="98">
        <v>2.7154079082995449E-4</v>
      </c>
      <c r="D94" s="98">
        <v>0</v>
      </c>
      <c r="E94" s="98">
        <v>0</v>
      </c>
      <c r="F94" s="98">
        <v>0</v>
      </c>
      <c r="G94" s="98">
        <v>0</v>
      </c>
      <c r="H94" s="98">
        <v>1.8968654375118722E-3</v>
      </c>
      <c r="I94" s="98">
        <v>2.8334102987307916E-3</v>
      </c>
      <c r="J94" s="98">
        <v>3.2046542887170623E-3</v>
      </c>
      <c r="K94" s="98">
        <v>1.3235759535256059E-3</v>
      </c>
      <c r="L94" s="98">
        <v>2.2062447253466425E-4</v>
      </c>
      <c r="M94" s="98">
        <v>2.0542619442042836E-4</v>
      </c>
      <c r="N94" s="98">
        <v>1.1196154432082078E-3</v>
      </c>
      <c r="O94" s="98">
        <v>3.5338275399161936E-3</v>
      </c>
      <c r="P94" s="98">
        <v>3.7763210947719039E-3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2.1759530956683626E-4</v>
      </c>
      <c r="W94" s="98">
        <v>2.2579307612252968E-3</v>
      </c>
      <c r="X94" s="98">
        <v>2.1894639904236706E-3</v>
      </c>
      <c r="Y94" s="98">
        <v>1.0736743696370473E-3</v>
      </c>
      <c r="DA94" s="63" t="s">
        <v>3843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3844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3845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3846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3847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3848</v>
      </c>
    </row>
    <row r="100" spans="1:105" ht="12" customHeight="1" x14ac:dyDescent="0.25">
      <c r="A100" s="121" t="s">
        <v>54</v>
      </c>
      <c r="B100" s="122"/>
      <c r="C100" s="122">
        <v>4.4350323686811848E-2</v>
      </c>
      <c r="D100" s="122">
        <v>6.5324924630160763E-2</v>
      </c>
      <c r="E100" s="122">
        <v>9.1150827306576726E-2</v>
      </c>
      <c r="F100" s="122">
        <v>0.14593444353684742</v>
      </c>
      <c r="G100" s="122">
        <v>0.21337346904805385</v>
      </c>
      <c r="H100" s="122">
        <v>0.2059868477055547</v>
      </c>
      <c r="I100" s="122">
        <v>0.522694178242056</v>
      </c>
      <c r="J100" s="122">
        <v>0.66632737243484041</v>
      </c>
      <c r="K100" s="122">
        <v>0.3309669745412202</v>
      </c>
      <c r="L100" s="122">
        <v>0.11443499304067876</v>
      </c>
      <c r="M100" s="122">
        <v>0.21042665726980972</v>
      </c>
      <c r="N100" s="122">
        <v>0.24193763774089105</v>
      </c>
      <c r="O100" s="122">
        <v>0.16300005827104969</v>
      </c>
      <c r="P100" s="122">
        <v>0.20996303203111644</v>
      </c>
      <c r="Q100" s="122">
        <v>0.54015398857695485</v>
      </c>
      <c r="R100" s="122">
        <v>0.33693611143600954</v>
      </c>
      <c r="S100" s="122">
        <v>0.35125870046025054</v>
      </c>
      <c r="T100" s="122">
        <v>0.18974031566041416</v>
      </c>
      <c r="U100" s="122">
        <v>0.18362607960194491</v>
      </c>
      <c r="V100" s="122">
        <v>0.20590440887993502</v>
      </c>
      <c r="W100" s="122">
        <v>0.26971390468587253</v>
      </c>
      <c r="X100" s="122">
        <v>0.41045102020822122</v>
      </c>
      <c r="Y100" s="122">
        <v>0.47265975898058349</v>
      </c>
      <c r="DA100" s="130" t="s">
        <v>3849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3850</v>
      </c>
    </row>
    <row r="102" spans="1:105" ht="12" customHeight="1" x14ac:dyDescent="0.25">
      <c r="A102" s="97" t="s">
        <v>50</v>
      </c>
      <c r="B102" s="98"/>
      <c r="C102" s="98">
        <v>4.4350323686811848E-2</v>
      </c>
      <c r="D102" s="98">
        <v>6.5324924630160763E-2</v>
      </c>
      <c r="E102" s="98">
        <v>9.1150827306576726E-2</v>
      </c>
      <c r="F102" s="98">
        <v>0.14593444353684742</v>
      </c>
      <c r="G102" s="98">
        <v>0.21337346904805385</v>
      </c>
      <c r="H102" s="98">
        <v>0.2059868477055547</v>
      </c>
      <c r="I102" s="98">
        <v>0.522694178242056</v>
      </c>
      <c r="J102" s="98">
        <v>0.66632737243484041</v>
      </c>
      <c r="K102" s="98">
        <v>0.3309669745412202</v>
      </c>
      <c r="L102" s="98">
        <v>0.11443499304067876</v>
      </c>
      <c r="M102" s="98">
        <v>0.21042665726980972</v>
      </c>
      <c r="N102" s="98">
        <v>0.24193763774089105</v>
      </c>
      <c r="O102" s="98">
        <v>0.16300005827104969</v>
      </c>
      <c r="P102" s="98">
        <v>0.20996303203111644</v>
      </c>
      <c r="Q102" s="98">
        <v>0.54015398857695485</v>
      </c>
      <c r="R102" s="98">
        <v>0.33693611143600954</v>
      </c>
      <c r="S102" s="98">
        <v>0.35125870046025054</v>
      </c>
      <c r="T102" s="98">
        <v>0.18974031566041416</v>
      </c>
      <c r="U102" s="98">
        <v>0.18362607960194491</v>
      </c>
      <c r="V102" s="98">
        <v>0.20590440887993502</v>
      </c>
      <c r="W102" s="98">
        <v>0.26971390468587253</v>
      </c>
      <c r="X102" s="98">
        <v>0.41045102020822122</v>
      </c>
      <c r="Y102" s="98">
        <v>0.47265975898058349</v>
      </c>
      <c r="DA102" s="63" t="s">
        <v>3851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3852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3853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3854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3855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3856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3857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3858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3859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3860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3861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3862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3863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3864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3865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3866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3867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3868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3869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3870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0</v>
      </c>
      <c r="DA124" s="129" t="s">
        <v>3871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3872</v>
      </c>
    </row>
    <row r="126" spans="1:105" ht="12" customHeight="1" x14ac:dyDescent="0.25">
      <c r="A126" s="97" t="s">
        <v>198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3873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3874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3875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3876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3877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3878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3879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3880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3881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3882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3883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3884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3885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X139" s="122">
        <v>0</v>
      </c>
      <c r="Y139" s="122">
        <v>0</v>
      </c>
      <c r="DA139" s="130" t="s">
        <v>3886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3887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3888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5.6889985100454189E-3</v>
      </c>
      <c r="D143" s="117">
        <f t="shared" si="49"/>
        <v>1.1527685066547623E-2</v>
      </c>
      <c r="E143" s="117">
        <f t="shared" si="49"/>
        <v>1.2905999980157696E-2</v>
      </c>
      <c r="F143" s="117">
        <f t="shared" si="49"/>
        <v>1.3485874020798436E-2</v>
      </c>
      <c r="G143" s="117">
        <f t="shared" si="49"/>
        <v>2.711916227528351E-2</v>
      </c>
      <c r="H143" s="117">
        <f t="shared" si="49"/>
        <v>3.73934221301346E-2</v>
      </c>
      <c r="I143" s="117">
        <f t="shared" si="49"/>
        <v>7.9437061425935263E-2</v>
      </c>
      <c r="J143" s="117">
        <f t="shared" si="49"/>
        <v>0.13846631416328559</v>
      </c>
      <c r="K143" s="117">
        <f t="shared" si="49"/>
        <v>0.14453972312021096</v>
      </c>
      <c r="L143" s="117">
        <f t="shared" si="49"/>
        <v>0.24443122609709061</v>
      </c>
      <c r="M143" s="117">
        <f t="shared" si="49"/>
        <v>0.2558360012995784</v>
      </c>
      <c r="N143" s="117">
        <f t="shared" si="49"/>
        <v>0.28505257788101085</v>
      </c>
      <c r="O143" s="117">
        <f t="shared" si="49"/>
        <v>0.10085888602180965</v>
      </c>
      <c r="P143" s="117">
        <f t="shared" si="49"/>
        <v>9.9608953857015139E-2</v>
      </c>
      <c r="Q143" s="117">
        <f t="shared" si="49"/>
        <v>0.10400826739463796</v>
      </c>
      <c r="R143" s="117">
        <f t="shared" ref="R143:V143" si="50">R144+R146+R148+R157</f>
        <v>0.25464398803194915</v>
      </c>
      <c r="S143" s="117">
        <f t="shared" si="50"/>
        <v>0.76621781611303286</v>
      </c>
      <c r="T143" s="117">
        <f t="shared" si="50"/>
        <v>1.5455077572042182</v>
      </c>
      <c r="U143" s="117">
        <f t="shared" si="50"/>
        <v>1.2956060236074189</v>
      </c>
      <c r="V143" s="117">
        <f t="shared" si="50"/>
        <v>0.5802259839504339</v>
      </c>
      <c r="W143" s="117">
        <f t="shared" ref="W143:Y143" si="51">W144+W146+W148+W157</f>
        <v>0.33618772156478555</v>
      </c>
      <c r="X143" s="117">
        <f t="shared" si="51"/>
        <v>0.40225755902578314</v>
      </c>
      <c r="Y143" s="117">
        <f t="shared" si="51"/>
        <v>0.40958378223846154</v>
      </c>
      <c r="DA143" s="129" t="s">
        <v>3889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3890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3891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3892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3893</v>
      </c>
    </row>
    <row r="148" spans="1:105" ht="12" customHeight="1" x14ac:dyDescent="0.25">
      <c r="A148" s="121" t="s">
        <v>55</v>
      </c>
      <c r="B148" s="122"/>
      <c r="C148" s="122">
        <v>1.9931382028110984E-3</v>
      </c>
      <c r="D148" s="122">
        <v>2.1140496394938865E-3</v>
      </c>
      <c r="E148" s="122">
        <v>2.2173036184744296E-3</v>
      </c>
      <c r="F148" s="122">
        <v>2.2601475948870954E-3</v>
      </c>
      <c r="G148" s="122">
        <v>6.131607942688049E-3</v>
      </c>
      <c r="H148" s="122">
        <v>1.1448513831343352E-2</v>
      </c>
      <c r="I148" s="122">
        <v>1.4232818095536795E-2</v>
      </c>
      <c r="J148" s="122">
        <v>2.6611647176745381E-2</v>
      </c>
      <c r="K148" s="122">
        <v>3.5479126076963977E-2</v>
      </c>
      <c r="L148" s="122">
        <v>5.7782215270660894E-2</v>
      </c>
      <c r="M148" s="122">
        <v>5.6534262918048764E-2</v>
      </c>
      <c r="N148" s="122">
        <v>6.382030076538675E-2</v>
      </c>
      <c r="O148" s="122">
        <v>1.4578128920234461E-2</v>
      </c>
      <c r="P148" s="122">
        <v>2.403145107995025E-2</v>
      </c>
      <c r="Q148" s="122">
        <v>2.0239816516283125E-2</v>
      </c>
      <c r="R148" s="122">
        <v>4.8816907405767621E-2</v>
      </c>
      <c r="S148" s="122">
        <v>0.13181612264664797</v>
      </c>
      <c r="T148" s="122">
        <v>0.25965038352077763</v>
      </c>
      <c r="U148" s="122">
        <v>0.22881360910754453</v>
      </c>
      <c r="V148" s="122">
        <v>0.10931275010600829</v>
      </c>
      <c r="W148" s="122">
        <v>7.2133871448050821E-2</v>
      </c>
      <c r="X148" s="122">
        <v>7.3027337130783035E-2</v>
      </c>
      <c r="Y148" s="122">
        <v>4.0716068753614408E-2</v>
      </c>
      <c r="DA148" s="130" t="s">
        <v>3894</v>
      </c>
    </row>
    <row r="149" spans="1:105" ht="12" customHeight="1" x14ac:dyDescent="0.25">
      <c r="A149" s="97" t="s">
        <v>124</v>
      </c>
      <c r="B149" s="98"/>
      <c r="C149" s="98">
        <v>1.9931382028110984E-3</v>
      </c>
      <c r="D149" s="98">
        <v>2.1140496394938865E-3</v>
      </c>
      <c r="E149" s="98">
        <v>2.2173036184744296E-3</v>
      </c>
      <c r="F149" s="98">
        <v>2.2601475948870954E-3</v>
      </c>
      <c r="G149" s="98">
        <v>6.131607942688049E-3</v>
      </c>
      <c r="H149" s="98">
        <v>1.113236959175804E-2</v>
      </c>
      <c r="I149" s="98">
        <v>1.3975235341106724E-2</v>
      </c>
      <c r="J149" s="98">
        <v>2.6077538128625871E-2</v>
      </c>
      <c r="K149" s="98">
        <v>3.4949695695553736E-2</v>
      </c>
      <c r="L149" s="98">
        <v>5.7340966325591568E-2</v>
      </c>
      <c r="M149" s="98">
        <v>5.6328836723628338E-2</v>
      </c>
      <c r="N149" s="98">
        <v>6.282508703809056E-2</v>
      </c>
      <c r="O149" s="98">
        <v>1.2727076399325979E-2</v>
      </c>
      <c r="P149" s="98">
        <v>2.2688759135142463E-2</v>
      </c>
      <c r="Q149" s="98">
        <v>2.0239816516283125E-2</v>
      </c>
      <c r="R149" s="98">
        <v>4.8816907405767621E-2</v>
      </c>
      <c r="S149" s="98">
        <v>0.13181612264664797</v>
      </c>
      <c r="T149" s="98">
        <v>0.25965038352077763</v>
      </c>
      <c r="U149" s="98">
        <v>0.22881360910754453</v>
      </c>
      <c r="V149" s="98">
        <v>0.10879596124578705</v>
      </c>
      <c r="W149" s="98">
        <v>6.9875940686825525E-2</v>
      </c>
      <c r="X149" s="98">
        <v>7.1288645138387771E-2</v>
      </c>
      <c r="Y149" s="98">
        <v>3.9877260652335468E-2</v>
      </c>
      <c r="DA149" s="63" t="s">
        <v>3895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3.1614423958531201E-4</v>
      </c>
      <c r="I150" s="98">
        <v>2.5758275443007198E-4</v>
      </c>
      <c r="J150" s="98">
        <v>5.3410904811951039E-4</v>
      </c>
      <c r="K150" s="98">
        <v>5.2943038141024248E-4</v>
      </c>
      <c r="L150" s="98">
        <v>4.412489450693285E-4</v>
      </c>
      <c r="M150" s="98">
        <v>2.0542619442042836E-4</v>
      </c>
      <c r="N150" s="98">
        <v>9.9521372729618465E-4</v>
      </c>
      <c r="O150" s="98">
        <v>1.8510525209084823E-3</v>
      </c>
      <c r="P150" s="98">
        <v>1.3426919448077887E-3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5.1678886022123616E-4</v>
      </c>
      <c r="W150" s="98">
        <v>2.2579307612252968E-3</v>
      </c>
      <c r="X150" s="98">
        <v>1.7386919923952672E-3</v>
      </c>
      <c r="Y150" s="98">
        <v>8.3880810127894337E-4</v>
      </c>
      <c r="DA150" s="63" t="s">
        <v>3896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3.1614423958531201E-4</v>
      </c>
      <c r="I151" s="101">
        <v>2.5758275443007198E-4</v>
      </c>
      <c r="J151" s="101">
        <v>5.3410904811951039E-4</v>
      </c>
      <c r="K151" s="101">
        <v>5.2943038141024248E-4</v>
      </c>
      <c r="L151" s="101">
        <v>4.412489450693285E-4</v>
      </c>
      <c r="M151" s="101">
        <v>2.0542619442042836E-4</v>
      </c>
      <c r="N151" s="101">
        <v>9.9521372729618465E-4</v>
      </c>
      <c r="O151" s="101">
        <v>1.8510525209084823E-3</v>
      </c>
      <c r="P151" s="101">
        <v>1.3426919448077887E-3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5.1678886022123616E-4</v>
      </c>
      <c r="W151" s="101">
        <v>2.2579307612252968E-3</v>
      </c>
      <c r="X151" s="101">
        <v>1.7386919923952672E-3</v>
      </c>
      <c r="Y151" s="101">
        <v>8.3880810127894337E-4</v>
      </c>
      <c r="DA151" s="131" t="s">
        <v>3897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3898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3899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3900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3901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3902</v>
      </c>
    </row>
    <row r="157" spans="1:105" ht="12" customHeight="1" x14ac:dyDescent="0.25">
      <c r="A157" s="121" t="s">
        <v>54</v>
      </c>
      <c r="B157" s="122"/>
      <c r="C157" s="122">
        <v>3.6958603072343205E-3</v>
      </c>
      <c r="D157" s="122">
        <v>9.4136354270537362E-3</v>
      </c>
      <c r="E157" s="122">
        <v>1.0688696361683266E-2</v>
      </c>
      <c r="F157" s="122">
        <v>1.1225726425911341E-2</v>
      </c>
      <c r="G157" s="122">
        <v>2.098755433259546E-2</v>
      </c>
      <c r="H157" s="122">
        <v>2.5944908298791248E-2</v>
      </c>
      <c r="I157" s="122">
        <v>6.5204243330398468E-2</v>
      </c>
      <c r="J157" s="122">
        <v>0.11185466698654022</v>
      </c>
      <c r="K157" s="122">
        <v>0.109060597043247</v>
      </c>
      <c r="L157" s="122">
        <v>0.18664901082642971</v>
      </c>
      <c r="M157" s="122">
        <v>0.19930173838152962</v>
      </c>
      <c r="N157" s="122">
        <v>0.2212322771156241</v>
      </c>
      <c r="O157" s="122">
        <v>8.6280757101575178E-2</v>
      </c>
      <c r="P157" s="122">
        <v>7.5577502777064889E-2</v>
      </c>
      <c r="Q157" s="122">
        <v>8.3768450878354841E-2</v>
      </c>
      <c r="R157" s="122">
        <v>0.20582708062618155</v>
      </c>
      <c r="S157" s="122">
        <v>0.63440169346638486</v>
      </c>
      <c r="T157" s="122">
        <v>1.2858573736834407</v>
      </c>
      <c r="U157" s="122">
        <v>1.0667924144998744</v>
      </c>
      <c r="V157" s="122">
        <v>0.47091323384442557</v>
      </c>
      <c r="W157" s="122">
        <v>0.26405385011673471</v>
      </c>
      <c r="X157" s="122">
        <v>0.32923022189500012</v>
      </c>
      <c r="Y157" s="122">
        <v>0.36886771348484715</v>
      </c>
      <c r="DA157" s="130" t="s">
        <v>3903</v>
      </c>
    </row>
    <row r="158" spans="1:105" ht="12" customHeight="1" x14ac:dyDescent="0.25">
      <c r="A158" s="97" t="s">
        <v>50</v>
      </c>
      <c r="B158" s="98"/>
      <c r="C158" s="98">
        <v>3.6958603072343205E-3</v>
      </c>
      <c r="D158" s="98">
        <v>9.4136354270537362E-3</v>
      </c>
      <c r="E158" s="98">
        <v>1.0688696361683266E-2</v>
      </c>
      <c r="F158" s="98">
        <v>1.1225726425911341E-2</v>
      </c>
      <c r="G158" s="98">
        <v>2.098755433259546E-2</v>
      </c>
      <c r="H158" s="98">
        <v>2.5944908298791248E-2</v>
      </c>
      <c r="I158" s="98">
        <v>6.5204243330398468E-2</v>
      </c>
      <c r="J158" s="98">
        <v>0.11185466698654022</v>
      </c>
      <c r="K158" s="98">
        <v>0.109060597043247</v>
      </c>
      <c r="L158" s="98">
        <v>0.18664901082642971</v>
      </c>
      <c r="M158" s="98">
        <v>0.19930173838152962</v>
      </c>
      <c r="N158" s="98">
        <v>0.2212322771156241</v>
      </c>
      <c r="O158" s="98">
        <v>8.6280757101575178E-2</v>
      </c>
      <c r="P158" s="98">
        <v>7.5577502777064889E-2</v>
      </c>
      <c r="Q158" s="98">
        <v>8.3768450878354841E-2</v>
      </c>
      <c r="R158" s="98">
        <v>0.20582708062618155</v>
      </c>
      <c r="S158" s="98">
        <v>0.63440169346638486</v>
      </c>
      <c r="T158" s="98">
        <v>1.2858573736834407</v>
      </c>
      <c r="U158" s="98">
        <v>1.0667924144998744</v>
      </c>
      <c r="V158" s="98">
        <v>0.47091323384442557</v>
      </c>
      <c r="W158" s="98">
        <v>0.26405385011673471</v>
      </c>
      <c r="X158" s="98">
        <v>0.32923022189500012</v>
      </c>
      <c r="Y158" s="98">
        <v>0.36886771348484715</v>
      </c>
      <c r="DA158" s="63" t="s">
        <v>3904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3905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0.18454693934333385</v>
      </c>
      <c r="D161" s="117">
        <f t="shared" si="54"/>
        <v>0.2826041109537768</v>
      </c>
      <c r="E161" s="117">
        <f t="shared" si="54"/>
        <v>0.29525546101535749</v>
      </c>
      <c r="F161" s="117">
        <f t="shared" si="54"/>
        <v>0.32580693086255602</v>
      </c>
      <c r="G161" s="117">
        <f t="shared" si="54"/>
        <v>0.38141723471501876</v>
      </c>
      <c r="H161" s="117">
        <f t="shared" si="54"/>
        <v>0.31123213836445174</v>
      </c>
      <c r="I161" s="117">
        <f t="shared" si="54"/>
        <v>0.10863175891530379</v>
      </c>
      <c r="J161" s="117">
        <f t="shared" si="54"/>
        <v>0.12996149303025301</v>
      </c>
      <c r="K161" s="117">
        <f t="shared" si="54"/>
        <v>0.16604105927785301</v>
      </c>
      <c r="L161" s="117">
        <f t="shared" si="54"/>
        <v>0</v>
      </c>
      <c r="M161" s="117">
        <f t="shared" si="54"/>
        <v>0.10938260993901923</v>
      </c>
      <c r="N161" s="117">
        <f t="shared" si="54"/>
        <v>8.5132793296816139E-2</v>
      </c>
      <c r="O161" s="117">
        <f t="shared" si="54"/>
        <v>0.11355457760805783</v>
      </c>
      <c r="P161" s="117">
        <f t="shared" si="54"/>
        <v>0.28602934335352975</v>
      </c>
      <c r="Q161" s="117">
        <f t="shared" si="54"/>
        <v>0.37286597096199869</v>
      </c>
      <c r="R161" s="117">
        <f t="shared" ref="R161:V161" si="55">R162+R164+R166+R175</f>
        <v>0.26732983275079203</v>
      </c>
      <c r="S161" s="117">
        <f t="shared" si="55"/>
        <v>0.25958484813680061</v>
      </c>
      <c r="T161" s="117">
        <f t="shared" si="55"/>
        <v>0.28096138968796991</v>
      </c>
      <c r="U161" s="117">
        <f t="shared" si="55"/>
        <v>0.65438828185394415</v>
      </c>
      <c r="V161" s="117">
        <f t="shared" si="55"/>
        <v>0.49084746560900483</v>
      </c>
      <c r="W161" s="117">
        <f t="shared" ref="W161:Y161" si="56">W162+W164+W166+W175</f>
        <v>0.24422376522794825</v>
      </c>
      <c r="X161" s="117">
        <f t="shared" si="56"/>
        <v>0.1033691121292246</v>
      </c>
      <c r="Y161" s="117">
        <f t="shared" si="56"/>
        <v>0</v>
      </c>
      <c r="DA161" s="129" t="s">
        <v>3906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3907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3908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3909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3910</v>
      </c>
    </row>
    <row r="166" spans="1:105" ht="12" customHeight="1" x14ac:dyDescent="0.25">
      <c r="A166" s="121" t="s">
        <v>55</v>
      </c>
      <c r="B166" s="122"/>
      <c r="C166" s="122">
        <v>5.0643077442767311E-2</v>
      </c>
      <c r="D166" s="122">
        <v>5.4965290626841051E-2</v>
      </c>
      <c r="E166" s="122">
        <v>5.6541242271097948E-2</v>
      </c>
      <c r="F166" s="122">
        <v>6.2154058859395123E-2</v>
      </c>
      <c r="G166" s="122">
        <v>8.5842511197632698E-2</v>
      </c>
      <c r="H166" s="122">
        <v>9.8693546139000193E-2</v>
      </c>
      <c r="I166" s="122">
        <v>1.9572304610369309E-2</v>
      </c>
      <c r="J166" s="122">
        <v>2.5307770270314084E-2</v>
      </c>
      <c r="K166" s="122">
        <v>4.065685877260157E-2</v>
      </c>
      <c r="L166" s="122">
        <v>0</v>
      </c>
      <c r="M166" s="122">
        <v>2.4643866066587403E-2</v>
      </c>
      <c r="N166" s="122">
        <v>1.9415779138360151E-2</v>
      </c>
      <c r="O166" s="122">
        <v>1.5891134873029452E-2</v>
      </c>
      <c r="P166" s="122">
        <v>6.9863902279918649E-2</v>
      </c>
      <c r="Q166" s="122">
        <v>7.2285058986725451E-2</v>
      </c>
      <c r="R166" s="122">
        <v>5.0694480767527923E-2</v>
      </c>
      <c r="S166" s="122">
        <v>4.4557562584782398E-2</v>
      </c>
      <c r="T166" s="122">
        <v>4.7453345953797299E-2</v>
      </c>
      <c r="U166" s="122">
        <v>0.11568271687221583</v>
      </c>
      <c r="V166" s="122">
        <v>9.2493311673261192E-2</v>
      </c>
      <c r="W166" s="122">
        <v>5.2520177864540628E-2</v>
      </c>
      <c r="X166" s="122">
        <v>1.8487658117379527E-2</v>
      </c>
      <c r="Y166" s="122">
        <v>0</v>
      </c>
      <c r="DA166" s="130" t="s">
        <v>3911</v>
      </c>
    </row>
    <row r="167" spans="1:105" ht="12" customHeight="1" x14ac:dyDescent="0.25">
      <c r="A167" s="97" t="s">
        <v>124</v>
      </c>
      <c r="B167" s="98"/>
      <c r="C167" s="98">
        <v>4.9828455070277444E-2</v>
      </c>
      <c r="D167" s="98">
        <v>5.4965290626841051E-2</v>
      </c>
      <c r="E167" s="98">
        <v>5.6541242271097948E-2</v>
      </c>
      <c r="F167" s="98">
        <v>6.2154058859395123E-2</v>
      </c>
      <c r="G167" s="98">
        <v>8.5842511197632698E-2</v>
      </c>
      <c r="H167" s="98">
        <v>9.6480536461903008E-2</v>
      </c>
      <c r="I167" s="98">
        <v>1.9057139101509166E-2</v>
      </c>
      <c r="J167" s="98">
        <v>2.4773661222194574E-2</v>
      </c>
      <c r="K167" s="98">
        <v>4.0127428391191329E-2</v>
      </c>
      <c r="L167" s="98">
        <v>0</v>
      </c>
      <c r="M167" s="98">
        <v>2.4643866066587403E-2</v>
      </c>
      <c r="N167" s="98">
        <v>1.9166975706536103E-2</v>
      </c>
      <c r="O167" s="98">
        <v>1.3787666099269812E-2</v>
      </c>
      <c r="P167" s="98">
        <v>6.6003662938596261E-2</v>
      </c>
      <c r="Q167" s="98">
        <v>7.2285058986725451E-2</v>
      </c>
      <c r="R167" s="98">
        <v>5.0694480767527923E-2</v>
      </c>
      <c r="S167" s="98">
        <v>4.4557562584782398E-2</v>
      </c>
      <c r="T167" s="98">
        <v>4.7453345953797299E-2</v>
      </c>
      <c r="U167" s="98">
        <v>0.11568271687221583</v>
      </c>
      <c r="V167" s="98">
        <v>9.2058121054127515E-2</v>
      </c>
      <c r="W167" s="98">
        <v>5.0897290129909949E-2</v>
      </c>
      <c r="X167" s="98">
        <v>1.8036886119351125E-2</v>
      </c>
      <c r="Y167" s="98">
        <v>0</v>
      </c>
      <c r="DA167" s="63" t="s">
        <v>3912</v>
      </c>
    </row>
    <row r="168" spans="1:105" ht="12" customHeight="1" x14ac:dyDescent="0.25">
      <c r="A168" s="97" t="s">
        <v>123</v>
      </c>
      <c r="B168" s="98"/>
      <c r="C168" s="98">
        <v>8.146223724898637E-4</v>
      </c>
      <c r="D168" s="98">
        <v>0</v>
      </c>
      <c r="E168" s="98">
        <v>0</v>
      </c>
      <c r="F168" s="98">
        <v>0</v>
      </c>
      <c r="G168" s="98">
        <v>0</v>
      </c>
      <c r="H168" s="98">
        <v>2.2130096770971845E-3</v>
      </c>
      <c r="I168" s="98">
        <v>5.1516550886014395E-4</v>
      </c>
      <c r="J168" s="98">
        <v>5.3410904811951039E-4</v>
      </c>
      <c r="K168" s="98">
        <v>5.2943038141024248E-4</v>
      </c>
      <c r="L168" s="98">
        <v>0</v>
      </c>
      <c r="M168" s="98">
        <v>0</v>
      </c>
      <c r="N168" s="98">
        <v>2.4880343182404616E-4</v>
      </c>
      <c r="O168" s="98">
        <v>2.1034687737596391E-3</v>
      </c>
      <c r="P168" s="98">
        <v>3.8602393413223906E-3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4.3519061913367251E-4</v>
      </c>
      <c r="W168" s="98">
        <v>1.6228877346306824E-3</v>
      </c>
      <c r="X168" s="98">
        <v>4.5077199802840269E-4</v>
      </c>
      <c r="Y168" s="98">
        <v>0</v>
      </c>
      <c r="DA168" s="63" t="s">
        <v>3913</v>
      </c>
    </row>
    <row r="169" spans="1:105" ht="12" customHeight="1" x14ac:dyDescent="0.25">
      <c r="A169" s="100" t="s">
        <v>50</v>
      </c>
      <c r="B169" s="101"/>
      <c r="C169" s="101">
        <v>8.146223724898637E-4</v>
      </c>
      <c r="D169" s="101">
        <v>0</v>
      </c>
      <c r="E169" s="101">
        <v>0</v>
      </c>
      <c r="F169" s="101">
        <v>0</v>
      </c>
      <c r="G169" s="101">
        <v>0</v>
      </c>
      <c r="H169" s="101">
        <v>2.2130096770971845E-3</v>
      </c>
      <c r="I169" s="101">
        <v>5.1516550886014395E-4</v>
      </c>
      <c r="J169" s="101">
        <v>5.3410904811951039E-4</v>
      </c>
      <c r="K169" s="101">
        <v>5.2943038141024248E-4</v>
      </c>
      <c r="L169" s="101">
        <v>0</v>
      </c>
      <c r="M169" s="101">
        <v>0</v>
      </c>
      <c r="N169" s="101">
        <v>2.4880343182404616E-4</v>
      </c>
      <c r="O169" s="101">
        <v>2.1034687737596391E-3</v>
      </c>
      <c r="P169" s="101">
        <v>3.8602393413223906E-3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4.3519061913367251E-4</v>
      </c>
      <c r="W169" s="101">
        <v>1.6228877346306824E-3</v>
      </c>
      <c r="X169" s="101">
        <v>4.5077199802840269E-4</v>
      </c>
      <c r="Y169" s="101">
        <v>0</v>
      </c>
      <c r="DA169" s="131" t="s">
        <v>3914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3915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3916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3917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3918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3919</v>
      </c>
    </row>
    <row r="175" spans="1:105" ht="12" customHeight="1" x14ac:dyDescent="0.25">
      <c r="A175" s="121" t="s">
        <v>54</v>
      </c>
      <c r="B175" s="122"/>
      <c r="C175" s="122">
        <v>0.13390386190056655</v>
      </c>
      <c r="D175" s="122">
        <v>0.22763882032693578</v>
      </c>
      <c r="E175" s="122">
        <v>0.23871421874425952</v>
      </c>
      <c r="F175" s="122">
        <v>0.2636528720031609</v>
      </c>
      <c r="G175" s="122">
        <v>0.29557472351738606</v>
      </c>
      <c r="H175" s="122">
        <v>0.21253859222545152</v>
      </c>
      <c r="I175" s="122">
        <v>8.9059454304934477E-2</v>
      </c>
      <c r="J175" s="122">
        <v>0.10465372275993892</v>
      </c>
      <c r="K175" s="122">
        <v>0.12538420050525143</v>
      </c>
      <c r="L175" s="122">
        <v>0</v>
      </c>
      <c r="M175" s="122">
        <v>8.4738743872431826E-2</v>
      </c>
      <c r="N175" s="122">
        <v>6.5717014158455989E-2</v>
      </c>
      <c r="O175" s="122">
        <v>9.7663442735028375E-2</v>
      </c>
      <c r="P175" s="122">
        <v>0.2161654410736111</v>
      </c>
      <c r="Q175" s="122">
        <v>0.30058091197527326</v>
      </c>
      <c r="R175" s="122">
        <v>0.21663535198326411</v>
      </c>
      <c r="S175" s="122">
        <v>0.21502728555201819</v>
      </c>
      <c r="T175" s="122">
        <v>0.23350804373417261</v>
      </c>
      <c r="U175" s="122">
        <v>0.53870556498172828</v>
      </c>
      <c r="V175" s="122">
        <v>0.39835415393574364</v>
      </c>
      <c r="W175" s="122">
        <v>0.19170358736340762</v>
      </c>
      <c r="X175" s="122">
        <v>8.4881454011845076E-2</v>
      </c>
      <c r="Y175" s="122">
        <v>0</v>
      </c>
      <c r="DA175" s="130" t="s">
        <v>3920</v>
      </c>
    </row>
    <row r="176" spans="1:105" ht="12" customHeight="1" x14ac:dyDescent="0.25">
      <c r="A176" s="97" t="s">
        <v>50</v>
      </c>
      <c r="B176" s="98"/>
      <c r="C176" s="98">
        <v>0.13390386190056655</v>
      </c>
      <c r="D176" s="98">
        <v>0.22763882032693578</v>
      </c>
      <c r="E176" s="98">
        <v>0.23871421874425952</v>
      </c>
      <c r="F176" s="98">
        <v>0.2636528720031609</v>
      </c>
      <c r="G176" s="98">
        <v>0.29557472351738606</v>
      </c>
      <c r="H176" s="98">
        <v>0.21253859222545152</v>
      </c>
      <c r="I176" s="98">
        <v>8.9059454304934477E-2</v>
      </c>
      <c r="J176" s="98">
        <v>0.10465372275993892</v>
      </c>
      <c r="K176" s="98">
        <v>0.12538420050525143</v>
      </c>
      <c r="L176" s="98">
        <v>0</v>
      </c>
      <c r="M176" s="98">
        <v>8.4738743872431826E-2</v>
      </c>
      <c r="N176" s="98">
        <v>6.5717014158455989E-2</v>
      </c>
      <c r="O176" s="98">
        <v>9.7663442735028375E-2</v>
      </c>
      <c r="P176" s="98">
        <v>0.2161654410736111</v>
      </c>
      <c r="Q176" s="98">
        <v>0.30058091197527326</v>
      </c>
      <c r="R176" s="98">
        <v>0.21663535198326411</v>
      </c>
      <c r="S176" s="98">
        <v>0.21502728555201819</v>
      </c>
      <c r="T176" s="98">
        <v>0.23350804373417261</v>
      </c>
      <c r="U176" s="98">
        <v>0.53870556498172828</v>
      </c>
      <c r="V176" s="98">
        <v>0.39835415393574364</v>
      </c>
      <c r="W176" s="98">
        <v>0.19170358736340762</v>
      </c>
      <c r="X176" s="98">
        <v>8.4881454011845076E-2</v>
      </c>
      <c r="Y176" s="98">
        <v>0</v>
      </c>
      <c r="DA176" s="63" t="s">
        <v>3921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3922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3923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3924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3925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3926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3927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3928</v>
      </c>
    </row>
    <row r="8" spans="1:105" ht="12" customHeight="1" x14ac:dyDescent="0.25">
      <c r="A8" s="97" t="s">
        <v>53</v>
      </c>
      <c r="B8" s="98"/>
      <c r="C8" s="98">
        <f>IF(RES_hhdet_in_fec!C8=0,0,RES_hhdet_in_fec!C8*1000*11630/RES_hhdet_in_new!C5)</f>
        <v>0</v>
      </c>
      <c r="D8" s="98">
        <f>IF(RES_hhdet_in_fec!D8=0,0,RES_hhdet_in_fec!D8*1000*11630/RES_hhdet_in_new!D5)</f>
        <v>0</v>
      </c>
      <c r="E8" s="98">
        <f>IF(RES_hhdet_in_fec!E8=0,0,RES_hhdet_in_fec!E8*1000*11630/RES_hhdet_in_new!E5)</f>
        <v>0</v>
      </c>
      <c r="F8" s="98">
        <f>IF(RES_hhdet_in_fec!F8=0,0,RES_hhdet_in_fec!F8*1000*11630/RES_hhdet_in_new!F5)</f>
        <v>0</v>
      </c>
      <c r="G8" s="98">
        <f>IF(RES_hhdet_in_fec!G8=0,0,RES_hhdet_in_fec!G8*1000*11630/RES_hhdet_in_new!G5)</f>
        <v>0</v>
      </c>
      <c r="H8" s="98">
        <f>IF(RES_hhdet_in_fec!H8=0,0,RES_hhdet_in_fec!H8*1000*11630/RES_hhdet_in_new!H5)</f>
        <v>0</v>
      </c>
      <c r="I8" s="98">
        <f>IF(RES_hhdet_in_fec!I8=0,0,RES_hhdet_in_fec!I8*1000*11630/RES_hhdet_in_new!I5)</f>
        <v>0</v>
      </c>
      <c r="J8" s="98">
        <f>IF(RES_hhdet_in_fec!J8=0,0,RES_hhdet_in_fec!J8*1000*11630/RES_hhdet_in_new!J5)</f>
        <v>0</v>
      </c>
      <c r="K8" s="98">
        <f>IF(RES_hhdet_in_fec!K8=0,0,RES_hhdet_in_fec!K8*1000*11630/RES_hhdet_in_new!K5)</f>
        <v>0</v>
      </c>
      <c r="L8" s="98">
        <f>IF(RES_hhdet_in_fec!L8=0,0,RES_hhdet_in_fec!L8*1000*11630/RES_hhdet_in_new!L5)</f>
        <v>0</v>
      </c>
      <c r="M8" s="98">
        <f>IF(RES_hhdet_in_fec!M8=0,0,RES_hhdet_in_fec!M8*1000*11630/RES_hhdet_in_new!M5)</f>
        <v>0</v>
      </c>
      <c r="N8" s="98">
        <f>IF(RES_hhdet_in_fec!N8=0,0,RES_hhdet_in_fec!N8*1000*11630/RES_hhdet_in_new!N5)</f>
        <v>0</v>
      </c>
      <c r="O8" s="98">
        <f>IF(RES_hhdet_in_fec!O8=0,0,RES_hhdet_in_fec!O8*1000*11630/RES_hhdet_in_new!O5)</f>
        <v>0</v>
      </c>
      <c r="P8" s="98">
        <f>IF(RES_hhdet_in_fec!P8=0,0,RES_hhdet_in_fec!P8*1000*11630/RES_hhdet_in_new!P5)</f>
        <v>0</v>
      </c>
      <c r="Q8" s="98">
        <f>IF(RES_hhdet_in_fec!Q8=0,0,RES_hhdet_in_fec!Q8*1000*11630/RES_hhdet_in_new!Q5)</f>
        <v>0</v>
      </c>
      <c r="R8" s="98">
        <f>IF(RES_hhdet_in_fec!R8=0,0,RES_hhdet_in_fec!R8*1000*11630/RES_hhdet_in_new!R5)</f>
        <v>0</v>
      </c>
      <c r="S8" s="98">
        <f>IF(RES_hhdet_in_fec!S8=0,0,RES_hhdet_in_fec!S8*1000*11630/RES_hhdet_in_new!S5)</f>
        <v>0</v>
      </c>
      <c r="T8" s="98">
        <f>IF(RES_hhdet_in_fec!T8=0,0,RES_hhdet_in_fec!T8*1000*11630/RES_hhdet_in_new!T5)</f>
        <v>0</v>
      </c>
      <c r="U8" s="98">
        <f>IF(RES_hhdet_in_fec!U8=0,0,RES_hhdet_in_fec!U8*1000*11630/RES_hhdet_in_new!U5)</f>
        <v>0</v>
      </c>
      <c r="V8" s="98">
        <f>IF(RES_hhdet_in_fec!V8=0,0,RES_hhdet_in_fec!V8*1000*11630/RES_hhdet_in_new!V5)</f>
        <v>0</v>
      </c>
      <c r="W8" s="98">
        <f>IF(RES_hhdet_in_fec!W8=0,0,RES_hhdet_in_fec!W8*1000*11630/RES_hhdet_in_new!W5)</f>
        <v>0</v>
      </c>
      <c r="X8" s="98">
        <f>IF(RES_hhdet_in_fec!X8=0,0,RES_hhdet_in_fec!X8*1000*11630/RES_hhdet_in_new!X5)</f>
        <v>0</v>
      </c>
      <c r="Y8" s="98">
        <f>IF(RES_hhdet_in_fec!Y8=0,0,RES_hhdet_in_fec!Y8*1000*11630/RES_hhdet_in_new!Y5)</f>
        <v>0</v>
      </c>
      <c r="DA8" s="63" t="s">
        <v>3929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3930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3931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3932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3933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3934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3935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3936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3937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3938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3939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3940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3941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3942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3943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11522.290878668453</v>
      </c>
      <c r="D24" s="117">
        <f t="shared" si="7"/>
        <v>12039.986056067017</v>
      </c>
      <c r="E24" s="117">
        <f t="shared" si="7"/>
        <v>13705.651226579475</v>
      </c>
      <c r="F24" s="117">
        <f t="shared" si="7"/>
        <v>13226.346577032489</v>
      </c>
      <c r="G24" s="117">
        <f t="shared" si="7"/>
        <v>13342.680446090551</v>
      </c>
      <c r="H24" s="117">
        <f t="shared" si="7"/>
        <v>0</v>
      </c>
      <c r="I24" s="117">
        <f t="shared" si="7"/>
        <v>0</v>
      </c>
      <c r="J24" s="117">
        <f t="shared" si="7"/>
        <v>9952.1392406357172</v>
      </c>
      <c r="K24" s="117">
        <f t="shared" si="7"/>
        <v>10105.974032551974</v>
      </c>
      <c r="L24" s="117">
        <f t="shared" si="7"/>
        <v>9389.6110586295454</v>
      </c>
      <c r="M24" s="117">
        <f t="shared" si="7"/>
        <v>9633.5047790988956</v>
      </c>
      <c r="N24" s="117">
        <f t="shared" si="7"/>
        <v>8867.6366642235043</v>
      </c>
      <c r="O24" s="117">
        <f t="shared" si="7"/>
        <v>7258.6183653625512</v>
      </c>
      <c r="P24" s="117">
        <f t="shared" si="7"/>
        <v>6511.481973703083</v>
      </c>
      <c r="Q24" s="117">
        <f t="shared" si="7"/>
        <v>6907.9003874387827</v>
      </c>
      <c r="R24" s="117">
        <f t="shared" ref="R24:V24" si="8">R25+R28+R30+R39</f>
        <v>7494.9076786646192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7506.4456356805131</v>
      </c>
      <c r="W24" s="117">
        <f t="shared" ref="W24:Y24" si="9">W25+W28+W30+W39</f>
        <v>7654.0498634029973</v>
      </c>
      <c r="X24" s="117">
        <f t="shared" si="9"/>
        <v>7290.0262556486186</v>
      </c>
      <c r="Y24" s="117">
        <f t="shared" si="9"/>
        <v>6709.8134785203356</v>
      </c>
      <c r="DA24" s="129" t="s">
        <v>3944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8142.6819204782414</v>
      </c>
      <c r="D25" s="122">
        <f t="shared" si="10"/>
        <v>8076.3522128971863</v>
      </c>
      <c r="E25" s="122">
        <f t="shared" si="10"/>
        <v>8558.4092606348531</v>
      </c>
      <c r="F25" s="122">
        <f t="shared" si="10"/>
        <v>7989.9901927569845</v>
      </c>
      <c r="G25" s="122">
        <f t="shared" si="10"/>
        <v>7638.5776899604289</v>
      </c>
      <c r="H25" s="122">
        <f t="shared" si="10"/>
        <v>0</v>
      </c>
      <c r="I25" s="122">
        <f t="shared" si="10"/>
        <v>0</v>
      </c>
      <c r="J25" s="122">
        <f t="shared" si="10"/>
        <v>4777.8039517395382</v>
      </c>
      <c r="K25" s="122">
        <f t="shared" si="10"/>
        <v>5215.7709866997739</v>
      </c>
      <c r="L25" s="122">
        <f t="shared" si="10"/>
        <v>4384.3900697427098</v>
      </c>
      <c r="M25" s="122">
        <f t="shared" si="10"/>
        <v>4850.2389527827154</v>
      </c>
      <c r="N25" s="122">
        <f t="shared" si="10"/>
        <v>4403.1421610207963</v>
      </c>
      <c r="O25" s="122">
        <f t="shared" si="10"/>
        <v>3418.7366265936839</v>
      </c>
      <c r="P25" s="122">
        <f t="shared" si="10"/>
        <v>2882.5487975941446</v>
      </c>
      <c r="Q25" s="122">
        <f t="shared" si="10"/>
        <v>3339.9673341459752</v>
      </c>
      <c r="R25" s="122">
        <f t="shared" ref="R25:V25" si="11">SUM(R26:R27)</f>
        <v>3690.9334690932087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3647.0655211982958</v>
      </c>
      <c r="W25" s="122">
        <f t="shared" ref="W25:Y25" si="12">SUM(W26:W27)</f>
        <v>3545.9626589558466</v>
      </c>
      <c r="X25" s="122">
        <f t="shared" si="12"/>
        <v>3626.3886531712415</v>
      </c>
      <c r="Y25" s="122">
        <f t="shared" si="12"/>
        <v>3041.6930748126811</v>
      </c>
      <c r="DA25" s="130" t="s">
        <v>3945</v>
      </c>
    </row>
    <row r="26" spans="1:105" ht="12" customHeight="1" x14ac:dyDescent="0.25">
      <c r="A26" s="97" t="s">
        <v>74</v>
      </c>
      <c r="B26" s="98"/>
      <c r="C26" s="98">
        <v>8109.4819482381918</v>
      </c>
      <c r="D26" s="98">
        <v>8040.510541269512</v>
      </c>
      <c r="E26" s="98">
        <v>8522.1870795515242</v>
      </c>
      <c r="F26" s="98">
        <v>7952.8792268776151</v>
      </c>
      <c r="G26" s="98">
        <v>7603.3553812394557</v>
      </c>
      <c r="H26" s="98">
        <v>0</v>
      </c>
      <c r="I26" s="98">
        <v>0</v>
      </c>
      <c r="J26" s="98">
        <v>4760.7393397105316</v>
      </c>
      <c r="K26" s="98">
        <v>5195.8934001294147</v>
      </c>
      <c r="L26" s="98">
        <v>4368.1463584838348</v>
      </c>
      <c r="M26" s="98">
        <v>4829.2079831248448</v>
      </c>
      <c r="N26" s="98">
        <v>4387.7526411058288</v>
      </c>
      <c r="O26" s="98">
        <v>3404.0577364345145</v>
      </c>
      <c r="P26" s="98">
        <v>2865.8143012454661</v>
      </c>
      <c r="Q26" s="98">
        <v>3321.6738911221673</v>
      </c>
      <c r="R26" s="98">
        <v>3670.516931740241</v>
      </c>
      <c r="S26" s="98">
        <v>0</v>
      </c>
      <c r="T26" s="98">
        <v>0</v>
      </c>
      <c r="U26" s="98">
        <v>0</v>
      </c>
      <c r="V26" s="98">
        <v>3626.9152893253436</v>
      </c>
      <c r="W26" s="98">
        <v>3526.3143961607748</v>
      </c>
      <c r="X26" s="98">
        <v>3606.2368109855602</v>
      </c>
      <c r="Y26" s="98">
        <v>3024.7315265362531</v>
      </c>
      <c r="DA26" s="63" t="s">
        <v>3946</v>
      </c>
    </row>
    <row r="27" spans="1:105" ht="12" customHeight="1" x14ac:dyDescent="0.25">
      <c r="A27" s="97" t="s">
        <v>53</v>
      </c>
      <c r="B27" s="98"/>
      <c r="C27" s="98">
        <v>33.19997224004932</v>
      </c>
      <c r="D27" s="98">
        <v>35.84167162767389</v>
      </c>
      <c r="E27" s="98">
        <v>36.222181083329048</v>
      </c>
      <c r="F27" s="98">
        <v>37.110965879369409</v>
      </c>
      <c r="G27" s="98">
        <v>35.222308720972734</v>
      </c>
      <c r="H27" s="98">
        <v>0</v>
      </c>
      <c r="I27" s="98">
        <v>0</v>
      </c>
      <c r="J27" s="98">
        <v>17.064612029006632</v>
      </c>
      <c r="K27" s="98">
        <v>19.877586570359494</v>
      </c>
      <c r="L27" s="98">
        <v>16.243711258875006</v>
      </c>
      <c r="M27" s="98">
        <v>21.030969657870383</v>
      </c>
      <c r="N27" s="98">
        <v>15.389519914967536</v>
      </c>
      <c r="O27" s="98">
        <v>14.678890159169272</v>
      </c>
      <c r="P27" s="98">
        <v>16.734496348678615</v>
      </c>
      <c r="Q27" s="98">
        <v>18.293443023807761</v>
      </c>
      <c r="R27" s="98">
        <v>20.416537352967477</v>
      </c>
      <c r="S27" s="98">
        <v>0</v>
      </c>
      <c r="T27" s="98">
        <v>0</v>
      </c>
      <c r="U27" s="98">
        <v>0</v>
      </c>
      <c r="V27" s="98">
        <v>20.150231872952165</v>
      </c>
      <c r="W27" s="98">
        <v>19.648262795071879</v>
      </c>
      <c r="X27" s="98">
        <v>20.151842185681225</v>
      </c>
      <c r="Y27" s="98">
        <v>16.961548276427859</v>
      </c>
      <c r="DA27" s="63" t="s">
        <v>3947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335.93328207992005</v>
      </c>
      <c r="E28" s="122">
        <f t="shared" si="13"/>
        <v>1234.4476899416279</v>
      </c>
      <c r="F28" s="122">
        <f t="shared" si="13"/>
        <v>1205.1501219596448</v>
      </c>
      <c r="G28" s="122">
        <f t="shared" si="13"/>
        <v>1358.4496042605667</v>
      </c>
      <c r="H28" s="122">
        <f t="shared" si="13"/>
        <v>0</v>
      </c>
      <c r="I28" s="122">
        <f t="shared" si="13"/>
        <v>0</v>
      </c>
      <c r="J28" s="122">
        <f t="shared" si="13"/>
        <v>1005.7768722521957</v>
      </c>
      <c r="K28" s="122">
        <f t="shared" si="13"/>
        <v>750.06095745257664</v>
      </c>
      <c r="L28" s="122">
        <f t="shared" si="13"/>
        <v>978.47202464803536</v>
      </c>
      <c r="M28" s="122">
        <f t="shared" si="13"/>
        <v>705.96035648378643</v>
      </c>
      <c r="N28" s="122">
        <f t="shared" si="13"/>
        <v>786.49335936881459</v>
      </c>
      <c r="O28" s="122">
        <f t="shared" si="13"/>
        <v>497.43403759215249</v>
      </c>
      <c r="P28" s="122">
        <f t="shared" si="13"/>
        <v>304.670305031346</v>
      </c>
      <c r="Q28" s="122">
        <f t="shared" si="13"/>
        <v>273.71335251797399</v>
      </c>
      <c r="R28" s="122">
        <f t="shared" si="13"/>
        <v>411.13482629440472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359.64520354972939</v>
      </c>
      <c r="W28" s="122">
        <f t="shared" si="13"/>
        <v>423.7774390043561</v>
      </c>
      <c r="X28" s="122">
        <f t="shared" si="13"/>
        <v>348.78640791579613</v>
      </c>
      <c r="Y28" s="122">
        <f t="shared" si="13"/>
        <v>529.20852241753209</v>
      </c>
      <c r="DA28" s="130" t="s">
        <v>3948</v>
      </c>
    </row>
    <row r="29" spans="1:105" ht="12" customHeight="1" x14ac:dyDescent="0.25">
      <c r="A29" s="97" t="s">
        <v>53</v>
      </c>
      <c r="B29" s="98"/>
      <c r="C29" s="98">
        <f>IF(RES_hhdet_in_fec!C29=0,0,RES_hhdet_in_fec!C29*1000*11630/RES_hhdet_in_new!C26)</f>
        <v>0</v>
      </c>
      <c r="D29" s="98">
        <f>IF(RES_hhdet_in_fec!D29=0,0,RES_hhdet_in_fec!D29*1000*11630/RES_hhdet_in_new!D26)</f>
        <v>335.93328207992005</v>
      </c>
      <c r="E29" s="98">
        <f>IF(RES_hhdet_in_fec!E29=0,0,RES_hhdet_in_fec!E29*1000*11630/RES_hhdet_in_new!E26)</f>
        <v>1234.4476899416279</v>
      </c>
      <c r="F29" s="98">
        <f>IF(RES_hhdet_in_fec!F29=0,0,RES_hhdet_in_fec!F29*1000*11630/RES_hhdet_in_new!F26)</f>
        <v>1205.1501219596448</v>
      </c>
      <c r="G29" s="98">
        <f>IF(RES_hhdet_in_fec!G29=0,0,RES_hhdet_in_fec!G29*1000*11630/RES_hhdet_in_new!G26)</f>
        <v>1358.4496042605667</v>
      </c>
      <c r="H29" s="98">
        <f>IF(RES_hhdet_in_fec!H29=0,0,RES_hhdet_in_fec!H29*1000*11630/RES_hhdet_in_new!H26)</f>
        <v>0</v>
      </c>
      <c r="I29" s="98">
        <f>IF(RES_hhdet_in_fec!I29=0,0,RES_hhdet_in_fec!I29*1000*11630/RES_hhdet_in_new!I26)</f>
        <v>0</v>
      </c>
      <c r="J29" s="98">
        <f>IF(RES_hhdet_in_fec!J29=0,0,RES_hhdet_in_fec!J29*1000*11630/RES_hhdet_in_new!J26)</f>
        <v>1005.7768722521957</v>
      </c>
      <c r="K29" s="98">
        <f>IF(RES_hhdet_in_fec!K29=0,0,RES_hhdet_in_fec!K29*1000*11630/RES_hhdet_in_new!K26)</f>
        <v>750.06095745257664</v>
      </c>
      <c r="L29" s="98">
        <f>IF(RES_hhdet_in_fec!L29=0,0,RES_hhdet_in_fec!L29*1000*11630/RES_hhdet_in_new!L26)</f>
        <v>978.47202464803536</v>
      </c>
      <c r="M29" s="98">
        <f>IF(RES_hhdet_in_fec!M29=0,0,RES_hhdet_in_fec!M29*1000*11630/RES_hhdet_in_new!M26)</f>
        <v>705.96035648378643</v>
      </c>
      <c r="N29" s="98">
        <f>IF(RES_hhdet_in_fec!N29=0,0,RES_hhdet_in_fec!N29*1000*11630/RES_hhdet_in_new!N26)</f>
        <v>786.49335936881459</v>
      </c>
      <c r="O29" s="98">
        <f>IF(RES_hhdet_in_fec!O29=0,0,RES_hhdet_in_fec!O29*1000*11630/RES_hhdet_in_new!O26)</f>
        <v>497.43403759215249</v>
      </c>
      <c r="P29" s="98">
        <f>IF(RES_hhdet_in_fec!P29=0,0,RES_hhdet_in_fec!P29*1000*11630/RES_hhdet_in_new!P26)</f>
        <v>304.670305031346</v>
      </c>
      <c r="Q29" s="98">
        <f>IF(RES_hhdet_in_fec!Q29=0,0,RES_hhdet_in_fec!Q29*1000*11630/RES_hhdet_in_new!Q26)</f>
        <v>273.71335251797399</v>
      </c>
      <c r="R29" s="98">
        <f>IF(RES_hhdet_in_fec!R29=0,0,RES_hhdet_in_fec!R29*1000*11630/RES_hhdet_in_new!R26)</f>
        <v>411.13482629440472</v>
      </c>
      <c r="S29" s="98">
        <f>IF(RES_hhdet_in_fec!S29=0,0,RES_hhdet_in_fec!S29*1000*11630/RES_hhdet_in_new!S26)</f>
        <v>0</v>
      </c>
      <c r="T29" s="98">
        <f>IF(RES_hhdet_in_fec!T29=0,0,RES_hhdet_in_fec!T29*1000*11630/RES_hhdet_in_new!T26)</f>
        <v>0</v>
      </c>
      <c r="U29" s="98">
        <f>IF(RES_hhdet_in_fec!U29=0,0,RES_hhdet_in_fec!U29*1000*11630/RES_hhdet_in_new!U26)</f>
        <v>0</v>
      </c>
      <c r="V29" s="98">
        <f>IF(RES_hhdet_in_fec!V29=0,0,RES_hhdet_in_fec!V29*1000*11630/RES_hhdet_in_new!V26)</f>
        <v>359.64520354972939</v>
      </c>
      <c r="W29" s="98">
        <f>IF(RES_hhdet_in_fec!W29=0,0,RES_hhdet_in_fec!W29*1000*11630/RES_hhdet_in_new!W26)</f>
        <v>423.7774390043561</v>
      </c>
      <c r="X29" s="98">
        <f>IF(RES_hhdet_in_fec!X29=0,0,RES_hhdet_in_fec!X29*1000*11630/RES_hhdet_in_new!X26)</f>
        <v>348.78640791579613</v>
      </c>
      <c r="Y29" s="98">
        <f>IF(RES_hhdet_in_fec!Y29=0,0,RES_hhdet_in_fec!Y29*1000*11630/RES_hhdet_in_new!Y26)</f>
        <v>529.20852241753209</v>
      </c>
      <c r="DA29" s="63" t="s">
        <v>3949</v>
      </c>
    </row>
    <row r="30" spans="1:105" ht="12" customHeight="1" x14ac:dyDescent="0.25">
      <c r="A30" s="121" t="s">
        <v>55</v>
      </c>
      <c r="B30" s="122"/>
      <c r="C30" s="122">
        <v>2249.7414641444934</v>
      </c>
      <c r="D30" s="122">
        <v>2475.8268557253937</v>
      </c>
      <c r="E30" s="122">
        <v>2738.784080511914</v>
      </c>
      <c r="F30" s="122">
        <v>2833.0224823313756</v>
      </c>
      <c r="G30" s="122">
        <v>3183.2803042462961</v>
      </c>
      <c r="H30" s="122">
        <v>0</v>
      </c>
      <c r="I30" s="122">
        <v>0</v>
      </c>
      <c r="J30" s="122">
        <v>3205.08769241765</v>
      </c>
      <c r="K30" s="122">
        <v>3203.5387633223049</v>
      </c>
      <c r="L30" s="122">
        <v>3108.7444145377513</v>
      </c>
      <c r="M30" s="122">
        <v>3105.0970640606702</v>
      </c>
      <c r="N30" s="122">
        <v>2800.1805574989753</v>
      </c>
      <c r="O30" s="122">
        <v>2489.0171741494646</v>
      </c>
      <c r="P30" s="122">
        <v>2405.8562210051482</v>
      </c>
      <c r="Q30" s="122">
        <v>2392.2395835719012</v>
      </c>
      <c r="R30" s="122">
        <v>2507.0346490181414</v>
      </c>
      <c r="S30" s="122">
        <v>0</v>
      </c>
      <c r="T30" s="122">
        <v>0</v>
      </c>
      <c r="U30" s="122">
        <v>0</v>
      </c>
      <c r="V30" s="122">
        <v>2525.6637021530682</v>
      </c>
      <c r="W30" s="122">
        <v>2728.5114325214054</v>
      </c>
      <c r="X30" s="122">
        <v>2403.1939291558083</v>
      </c>
      <c r="Y30" s="122">
        <v>2271.1562894273011</v>
      </c>
      <c r="DA30" s="130" t="s">
        <v>3950</v>
      </c>
    </row>
    <row r="31" spans="1:105" ht="12" customHeight="1" x14ac:dyDescent="0.25">
      <c r="A31" s="97" t="s">
        <v>141</v>
      </c>
      <c r="B31" s="98"/>
      <c r="C31" s="98">
        <v>4387.0800378832064</v>
      </c>
      <c r="D31" s="98">
        <v>4653.2172026190483</v>
      </c>
      <c r="E31" s="98">
        <v>4880.4886830305268</v>
      </c>
      <c r="F31" s="98">
        <v>4974.7922056856296</v>
      </c>
      <c r="G31" s="98">
        <v>5398.4926419158737</v>
      </c>
      <c r="H31" s="98">
        <v>0</v>
      </c>
      <c r="I31" s="98">
        <v>0</v>
      </c>
      <c r="J31" s="98">
        <v>5739.9053813668497</v>
      </c>
      <c r="K31" s="98">
        <v>5698.3323380410166</v>
      </c>
      <c r="L31" s="98">
        <v>5487.5098882220109</v>
      </c>
      <c r="M31" s="98">
        <v>5166.0390550372285</v>
      </c>
      <c r="N31" s="98">
        <v>4687.5857708067006</v>
      </c>
      <c r="O31" s="98">
        <v>4668.910459340691</v>
      </c>
      <c r="P31" s="98">
        <v>4540.0036688482414</v>
      </c>
      <c r="Q31" s="98">
        <v>4242.8279031945431</v>
      </c>
      <c r="R31" s="98">
        <v>4132.7112206380816</v>
      </c>
      <c r="S31" s="98">
        <v>0</v>
      </c>
      <c r="T31" s="98">
        <v>0</v>
      </c>
      <c r="U31" s="98">
        <v>0</v>
      </c>
      <c r="V31" s="98">
        <v>3349.2292560429064</v>
      </c>
      <c r="W31" s="98">
        <v>3797.6137277920993</v>
      </c>
      <c r="X31" s="98">
        <v>3781.0324837855251</v>
      </c>
      <c r="Y31" s="98">
        <v>3442.0983959078208</v>
      </c>
      <c r="DA31" s="63" t="s">
        <v>3951</v>
      </c>
    </row>
    <row r="32" spans="1:105" ht="12" customHeight="1" x14ac:dyDescent="0.25">
      <c r="A32" s="97" t="s">
        <v>140</v>
      </c>
      <c r="B32" s="98"/>
      <c r="C32" s="98">
        <v>2237.2943841337378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3246.2775093416817</v>
      </c>
      <c r="K32" s="98">
        <v>3244.1924478216129</v>
      </c>
      <c r="L32" s="98">
        <v>3065.1821125109636</v>
      </c>
      <c r="M32" s="98">
        <v>2925.2081984075703</v>
      </c>
      <c r="N32" s="98">
        <v>2589.6941299169553</v>
      </c>
      <c r="O32" s="98">
        <v>2632.4415795643986</v>
      </c>
      <c r="P32" s="98">
        <v>2714.4226589012951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2220.211221878018</v>
      </c>
      <c r="W32" s="98">
        <v>2644.2610569697331</v>
      </c>
      <c r="X32" s="98">
        <v>2645.8193978267727</v>
      </c>
      <c r="Y32" s="98">
        <v>2375.5047496683997</v>
      </c>
      <c r="DA32" s="63" t="s">
        <v>3952</v>
      </c>
    </row>
    <row r="33" spans="1:105" ht="12" customHeight="1" x14ac:dyDescent="0.25">
      <c r="A33" s="100" t="s">
        <v>50</v>
      </c>
      <c r="B33" s="101"/>
      <c r="C33" s="101">
        <v>597.68619217721971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1175.6230148783022</v>
      </c>
      <c r="K33" s="101">
        <v>1165.3248402232837</v>
      </c>
      <c r="L33" s="101">
        <v>971.22940893935629</v>
      </c>
      <c r="M33" s="101">
        <v>904.32380005471168</v>
      </c>
      <c r="N33" s="101">
        <v>547.63917904570792</v>
      </c>
      <c r="O33" s="101">
        <v>370.39421971467493</v>
      </c>
      <c r="P33" s="101">
        <v>369.42351888750989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119.73680971938077</v>
      </c>
      <c r="W33" s="101">
        <v>310.61954696377228</v>
      </c>
      <c r="X33" s="101">
        <v>283.48300633185085</v>
      </c>
      <c r="Y33" s="101">
        <v>147.70348675452422</v>
      </c>
      <c r="DA33" s="131" t="s">
        <v>3953</v>
      </c>
    </row>
    <row r="34" spans="1:105" ht="12" customHeight="1" x14ac:dyDescent="0.25">
      <c r="A34" s="103" t="s">
        <v>52</v>
      </c>
      <c r="B34" s="104"/>
      <c r="C34" s="104">
        <v>1639.6081919565181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2070.6544944633797</v>
      </c>
      <c r="K34" s="104">
        <v>2078.867607598329</v>
      </c>
      <c r="L34" s="104">
        <v>2093.9527035716078</v>
      </c>
      <c r="M34" s="104">
        <v>2020.8843983528586</v>
      </c>
      <c r="N34" s="104">
        <v>2042.0549508712472</v>
      </c>
      <c r="O34" s="104">
        <v>2262.0473598497242</v>
      </c>
      <c r="P34" s="104">
        <v>2344.9991400137851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2100.4744121586377</v>
      </c>
      <c r="W34" s="104">
        <v>2333.6415100059608</v>
      </c>
      <c r="X34" s="104">
        <v>2362.3363914949223</v>
      </c>
      <c r="Y34" s="104">
        <v>2227.8012629138757</v>
      </c>
      <c r="DA34" s="132" t="s">
        <v>3954</v>
      </c>
    </row>
    <row r="35" spans="1:105" ht="12" customHeight="1" x14ac:dyDescent="0.25">
      <c r="A35" s="106" t="s">
        <v>122</v>
      </c>
      <c r="B35" s="101"/>
      <c r="C35" s="101">
        <v>3812.9411780455312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5162.9628781612801</v>
      </c>
      <c r="L35" s="101">
        <v>0</v>
      </c>
      <c r="M35" s="101">
        <v>0</v>
      </c>
      <c r="N35" s="101">
        <v>0</v>
      </c>
      <c r="O35" s="101">
        <v>4178.6985631308562</v>
      </c>
      <c r="P35" s="101">
        <v>4034.6983031497198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3687.5545947618189</v>
      </c>
      <c r="X35" s="101">
        <v>0</v>
      </c>
      <c r="Y35" s="101">
        <v>3287.1268395779075</v>
      </c>
      <c r="DA35" s="131" t="s">
        <v>3955</v>
      </c>
    </row>
    <row r="36" spans="1:105" ht="12" customHeight="1" x14ac:dyDescent="0.25">
      <c r="A36" s="107" t="s">
        <v>121</v>
      </c>
      <c r="B36" s="104"/>
      <c r="C36" s="104">
        <v>2103.3475732040465</v>
      </c>
      <c r="D36" s="104">
        <v>2387.239239898885</v>
      </c>
      <c r="E36" s="104">
        <v>2649.2566559748125</v>
      </c>
      <c r="F36" s="104">
        <v>2748.7902660792643</v>
      </c>
      <c r="G36" s="104">
        <v>3083.205627429677</v>
      </c>
      <c r="H36" s="104">
        <v>0</v>
      </c>
      <c r="I36" s="104">
        <v>0</v>
      </c>
      <c r="J36" s="104">
        <v>3127.462491801638</v>
      </c>
      <c r="K36" s="104">
        <v>3113.7244355241437</v>
      </c>
      <c r="L36" s="104">
        <v>3021.7406239902853</v>
      </c>
      <c r="M36" s="104">
        <v>3026.7402786202965</v>
      </c>
      <c r="N36" s="104">
        <v>2720.0067651620066</v>
      </c>
      <c r="O36" s="104">
        <v>2282.7507676888522</v>
      </c>
      <c r="P36" s="104">
        <v>2210.2700839794297</v>
      </c>
      <c r="Q36" s="104">
        <v>2330.177170413825</v>
      </c>
      <c r="R36" s="104">
        <v>2445.6883632966342</v>
      </c>
      <c r="S36" s="104">
        <v>0</v>
      </c>
      <c r="T36" s="104">
        <v>0</v>
      </c>
      <c r="U36" s="104">
        <v>0</v>
      </c>
      <c r="V36" s="104">
        <v>2493.7900201024622</v>
      </c>
      <c r="W36" s="104">
        <v>2452.0168770754162</v>
      </c>
      <c r="X36" s="104">
        <v>2346.8271396928681</v>
      </c>
      <c r="Y36" s="104">
        <v>2200.9263329629898</v>
      </c>
      <c r="DA36" s="132" t="s">
        <v>3956</v>
      </c>
    </row>
    <row r="37" spans="1:105" ht="12" customHeight="1" x14ac:dyDescent="0.25">
      <c r="A37" s="108" t="s">
        <v>53</v>
      </c>
      <c r="B37" s="98"/>
      <c r="C37" s="98">
        <v>499.04271628913625</v>
      </c>
      <c r="D37" s="98">
        <v>792.09166931795244</v>
      </c>
      <c r="E37" s="98">
        <v>1058.689092796945</v>
      </c>
      <c r="F37" s="98">
        <v>1057.5559300486534</v>
      </c>
      <c r="G37" s="98">
        <v>1372.9448081889909</v>
      </c>
      <c r="H37" s="98">
        <v>0</v>
      </c>
      <c r="I37" s="98">
        <v>0</v>
      </c>
      <c r="J37" s="98">
        <v>1064.9288964670998</v>
      </c>
      <c r="K37" s="98">
        <v>1057.2428990908224</v>
      </c>
      <c r="L37" s="98">
        <v>926.58765575407847</v>
      </c>
      <c r="M37" s="98">
        <v>932.96082234476251</v>
      </c>
      <c r="N37" s="98">
        <v>624.85510690624403</v>
      </c>
      <c r="O37" s="98">
        <v>146.17248319181004</v>
      </c>
      <c r="P37" s="98">
        <v>61.824790866535345</v>
      </c>
      <c r="Q37" s="98">
        <v>168.72595975671095</v>
      </c>
      <c r="R37" s="98">
        <v>251.27897036060534</v>
      </c>
      <c r="S37" s="98">
        <v>0</v>
      </c>
      <c r="T37" s="98">
        <v>0</v>
      </c>
      <c r="U37" s="98">
        <v>0</v>
      </c>
      <c r="V37" s="98">
        <v>313.92118104370212</v>
      </c>
      <c r="W37" s="98">
        <v>231.57095732914826</v>
      </c>
      <c r="X37" s="98">
        <v>177.4780206791535</v>
      </c>
      <c r="Y37" s="98">
        <v>69.414839797670538</v>
      </c>
      <c r="DA37" s="63" t="s">
        <v>3957</v>
      </c>
    </row>
    <row r="38" spans="1:105" ht="12" customHeight="1" x14ac:dyDescent="0.25">
      <c r="A38" s="108" t="s">
        <v>52</v>
      </c>
      <c r="B38" s="98"/>
      <c r="C38" s="98">
        <v>1604.3048569149103</v>
      </c>
      <c r="D38" s="98">
        <v>1595.1475705809328</v>
      </c>
      <c r="E38" s="98">
        <v>1590.5675631778677</v>
      </c>
      <c r="F38" s="98">
        <v>1691.2343360306104</v>
      </c>
      <c r="G38" s="98">
        <v>1710.2608192406865</v>
      </c>
      <c r="H38" s="98">
        <v>0</v>
      </c>
      <c r="I38" s="98">
        <v>0</v>
      </c>
      <c r="J38" s="98">
        <v>2062.5335953345379</v>
      </c>
      <c r="K38" s="98">
        <v>2056.4815364333208</v>
      </c>
      <c r="L38" s="98">
        <v>2095.1529682362066</v>
      </c>
      <c r="M38" s="98">
        <v>2093.7794562755339</v>
      </c>
      <c r="N38" s="98">
        <v>2095.1516582557624</v>
      </c>
      <c r="O38" s="98">
        <v>2136.5782844970427</v>
      </c>
      <c r="P38" s="98">
        <v>2148.445293112894</v>
      </c>
      <c r="Q38" s="98">
        <v>2161.4512106571137</v>
      </c>
      <c r="R38" s="98">
        <v>2194.4093929360292</v>
      </c>
      <c r="S38" s="98">
        <v>0</v>
      </c>
      <c r="T38" s="98">
        <v>0</v>
      </c>
      <c r="U38" s="98">
        <v>0</v>
      </c>
      <c r="V38" s="98">
        <v>2179.8688390587604</v>
      </c>
      <c r="W38" s="98">
        <v>2220.4459197462679</v>
      </c>
      <c r="X38" s="98">
        <v>2169.3491190137138</v>
      </c>
      <c r="Y38" s="98">
        <v>2131.5114931653197</v>
      </c>
      <c r="DA38" s="63" t="s">
        <v>3958</v>
      </c>
    </row>
    <row r="39" spans="1:105" ht="12" customHeight="1" x14ac:dyDescent="0.25">
      <c r="A39" s="121" t="s">
        <v>54</v>
      </c>
      <c r="B39" s="122"/>
      <c r="C39" s="122">
        <v>1129.8674940457181</v>
      </c>
      <c r="D39" s="122">
        <v>1151.8737053645157</v>
      </c>
      <c r="E39" s="122">
        <v>1174.0101954910813</v>
      </c>
      <c r="F39" s="122">
        <v>1198.183779984485</v>
      </c>
      <c r="G39" s="122">
        <v>1162.3728476232593</v>
      </c>
      <c r="H39" s="122">
        <v>0</v>
      </c>
      <c r="I39" s="122">
        <v>0</v>
      </c>
      <c r="J39" s="122">
        <v>963.47072422633357</v>
      </c>
      <c r="K39" s="122">
        <v>936.60332507731709</v>
      </c>
      <c r="L39" s="122">
        <v>918.00454970104852</v>
      </c>
      <c r="M39" s="122">
        <v>972.20840577172351</v>
      </c>
      <c r="N39" s="122">
        <v>877.82058633491772</v>
      </c>
      <c r="O39" s="122">
        <v>853.43052702724958</v>
      </c>
      <c r="P39" s="122">
        <v>918.40665007244411</v>
      </c>
      <c r="Q39" s="122">
        <v>901.98011720293221</v>
      </c>
      <c r="R39" s="122">
        <v>885.80473425886453</v>
      </c>
      <c r="S39" s="122">
        <v>0</v>
      </c>
      <c r="T39" s="122">
        <v>0</v>
      </c>
      <c r="U39" s="122">
        <v>0</v>
      </c>
      <c r="V39" s="122">
        <v>974.07120877941963</v>
      </c>
      <c r="W39" s="122">
        <v>955.79833292138903</v>
      </c>
      <c r="X39" s="122">
        <v>911.65726540577236</v>
      </c>
      <c r="Y39" s="122">
        <v>867.75559186282169</v>
      </c>
      <c r="DA39" s="130" t="s">
        <v>3959</v>
      </c>
    </row>
    <row r="40" spans="1:105" ht="12" customHeight="1" x14ac:dyDescent="0.25">
      <c r="A40" s="97" t="s">
        <v>50</v>
      </c>
      <c r="B40" s="98"/>
      <c r="C40" s="98">
        <v>1251.5273230777084</v>
      </c>
      <c r="D40" s="98">
        <v>1255.774254303966</v>
      </c>
      <c r="E40" s="98">
        <v>1307.0445160634772</v>
      </c>
      <c r="F40" s="98">
        <v>1335.6137150515815</v>
      </c>
      <c r="G40" s="98">
        <v>1283.2092365510518</v>
      </c>
      <c r="H40" s="98">
        <v>0</v>
      </c>
      <c r="I40" s="98">
        <v>0</v>
      </c>
      <c r="J40" s="98">
        <v>1056.6625912134327</v>
      </c>
      <c r="K40" s="98">
        <v>1041.4419933855236</v>
      </c>
      <c r="L40" s="98">
        <v>1015.6528956487143</v>
      </c>
      <c r="M40" s="98">
        <v>1041.9985995699119</v>
      </c>
      <c r="N40" s="98">
        <v>990.74778863332074</v>
      </c>
      <c r="O40" s="98">
        <v>1002.173413757104</v>
      </c>
      <c r="P40" s="98">
        <v>1011.2645422861821</v>
      </c>
      <c r="Q40" s="98">
        <v>1032.9526354448872</v>
      </c>
      <c r="R40" s="98">
        <v>1034.3476880002788</v>
      </c>
      <c r="S40" s="98">
        <v>0</v>
      </c>
      <c r="T40" s="98">
        <v>0</v>
      </c>
      <c r="U40" s="98">
        <v>0</v>
      </c>
      <c r="V40" s="98">
        <v>1057.6767652855165</v>
      </c>
      <c r="W40" s="98">
        <v>1083.3303798773966</v>
      </c>
      <c r="X40" s="98">
        <v>1007.1798783412697</v>
      </c>
      <c r="Y40" s="98">
        <v>965.98652927885985</v>
      </c>
      <c r="DA40" s="63" t="s">
        <v>3960</v>
      </c>
    </row>
    <row r="41" spans="1:105" ht="12" customHeight="1" x14ac:dyDescent="0.25">
      <c r="A41" s="109" t="s">
        <v>120</v>
      </c>
      <c r="B41" s="33"/>
      <c r="C41" s="33">
        <v>975.94937701282129</v>
      </c>
      <c r="D41" s="33">
        <v>999.01662658579846</v>
      </c>
      <c r="E41" s="33">
        <v>949.82788331312145</v>
      </c>
      <c r="F41" s="33">
        <v>992.47655233628302</v>
      </c>
      <c r="G41" s="33">
        <v>955.94401653828106</v>
      </c>
      <c r="H41" s="33">
        <v>0</v>
      </c>
      <c r="I41" s="33">
        <v>0</v>
      </c>
      <c r="J41" s="33">
        <v>770.82199079081784</v>
      </c>
      <c r="K41" s="33">
        <v>797.86063262843243</v>
      </c>
      <c r="L41" s="33">
        <v>760.1704307793492</v>
      </c>
      <c r="M41" s="33">
        <v>847.4000246380308</v>
      </c>
      <c r="N41" s="33">
        <v>635.83372426691085</v>
      </c>
      <c r="O41" s="33">
        <v>689.93756280330729</v>
      </c>
      <c r="P41" s="33">
        <v>837.93832532051158</v>
      </c>
      <c r="Q41" s="33">
        <v>730.91397092772581</v>
      </c>
      <c r="R41" s="33">
        <v>707.55318976916726</v>
      </c>
      <c r="S41" s="33">
        <v>0</v>
      </c>
      <c r="T41" s="33">
        <v>0</v>
      </c>
      <c r="U41" s="33">
        <v>0</v>
      </c>
      <c r="V41" s="33">
        <v>875.8310574602973</v>
      </c>
      <c r="W41" s="33">
        <v>809.40176130008581</v>
      </c>
      <c r="X41" s="33">
        <v>741.34381056500422</v>
      </c>
      <c r="Y41" s="33">
        <v>586.26377515678382</v>
      </c>
      <c r="DA41" s="60" t="s">
        <v>3961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11817.557296479528</v>
      </c>
      <c r="D43" s="117">
        <f t="shared" si="14"/>
        <v>12542.581248443881</v>
      </c>
      <c r="E43" s="117">
        <f t="shared" si="14"/>
        <v>13690.638356772746</v>
      </c>
      <c r="F43" s="117">
        <f t="shared" si="14"/>
        <v>12500.821277782492</v>
      </c>
      <c r="G43" s="117">
        <f t="shared" si="14"/>
        <v>11579.380476601811</v>
      </c>
      <c r="H43" s="117">
        <f t="shared" si="14"/>
        <v>12473.223262070152</v>
      </c>
      <c r="I43" s="117">
        <f t="shared" si="14"/>
        <v>12198.290188424693</v>
      </c>
      <c r="J43" s="117">
        <f t="shared" si="14"/>
        <v>10107.212102727537</v>
      </c>
      <c r="K43" s="117">
        <f t="shared" si="14"/>
        <v>10233.954977105883</v>
      </c>
      <c r="L43" s="117">
        <f t="shared" si="14"/>
        <v>9248.8705297254764</v>
      </c>
      <c r="M43" s="117">
        <f t="shared" si="14"/>
        <v>9542.5809304784234</v>
      </c>
      <c r="N43" s="117">
        <f t="shared" si="14"/>
        <v>8874.6860380711041</v>
      </c>
      <c r="O43" s="117">
        <f t="shared" si="14"/>
        <v>7203.6596116643295</v>
      </c>
      <c r="P43" s="117">
        <f t="shared" si="14"/>
        <v>6311.6724885212607</v>
      </c>
      <c r="Q43" s="117">
        <f t="shared" si="14"/>
        <v>6735.1324734379559</v>
      </c>
      <c r="R43" s="117">
        <f t="shared" ref="R43:V43" si="15">R44+R47+R49+R58</f>
        <v>6987.3376313904882</v>
      </c>
      <c r="S43" s="117">
        <f t="shared" si="15"/>
        <v>7423.4311597621709</v>
      </c>
      <c r="T43" s="117">
        <f t="shared" si="15"/>
        <v>0</v>
      </c>
      <c r="U43" s="117">
        <f t="shared" si="15"/>
        <v>7447.4648231090741</v>
      </c>
      <c r="V43" s="117">
        <f t="shared" si="15"/>
        <v>7521.396324128008</v>
      </c>
      <c r="W43" s="117">
        <f t="shared" ref="W43:Y43" si="16">W44+W47+W49+W58</f>
        <v>7195.8437960421506</v>
      </c>
      <c r="X43" s="117">
        <f t="shared" si="16"/>
        <v>7016.5583872473881</v>
      </c>
      <c r="Y43" s="117">
        <f t="shared" si="16"/>
        <v>6313.1246945211833</v>
      </c>
      <c r="DA43" s="129" t="s">
        <v>3962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8564.8186464627652</v>
      </c>
      <c r="D44" s="122">
        <f t="shared" si="17"/>
        <v>8657.4532452318308</v>
      </c>
      <c r="E44" s="122">
        <f t="shared" si="17"/>
        <v>8623.4299363900354</v>
      </c>
      <c r="F44" s="122">
        <f t="shared" si="17"/>
        <v>7337.9426499851697</v>
      </c>
      <c r="G44" s="122">
        <f t="shared" si="17"/>
        <v>5963.2640868442722</v>
      </c>
      <c r="H44" s="122">
        <f t="shared" si="17"/>
        <v>6795.1014776625543</v>
      </c>
      <c r="I44" s="122">
        <f t="shared" si="17"/>
        <v>6098.8317430862235</v>
      </c>
      <c r="J44" s="122">
        <f t="shared" si="17"/>
        <v>4958.9926198262056</v>
      </c>
      <c r="K44" s="122">
        <f t="shared" si="17"/>
        <v>5394.8608731074792</v>
      </c>
      <c r="L44" s="122">
        <f t="shared" si="17"/>
        <v>4293.2512786840225</v>
      </c>
      <c r="M44" s="122">
        <f t="shared" si="17"/>
        <v>4790.7651939469042</v>
      </c>
      <c r="N44" s="122">
        <f t="shared" si="17"/>
        <v>4433.9280872395902</v>
      </c>
      <c r="O44" s="122">
        <f t="shared" si="17"/>
        <v>3367.8655852522666</v>
      </c>
      <c r="P44" s="122">
        <f t="shared" si="17"/>
        <v>2760.616419593618</v>
      </c>
      <c r="Q44" s="122">
        <f t="shared" si="17"/>
        <v>3178.0552421528314</v>
      </c>
      <c r="R44" s="122">
        <f t="shared" ref="R44:V44" si="18">SUM(R45:R46)</f>
        <v>3222.9523647616365</v>
      </c>
      <c r="S44" s="122">
        <f t="shared" si="18"/>
        <v>3373.7190401647445</v>
      </c>
      <c r="T44" s="122">
        <f t="shared" si="18"/>
        <v>0</v>
      </c>
      <c r="U44" s="122">
        <f t="shared" si="18"/>
        <v>3468.8093110244586</v>
      </c>
      <c r="V44" s="122">
        <f t="shared" si="18"/>
        <v>3589.508088496983</v>
      </c>
      <c r="W44" s="122">
        <f t="shared" ref="W44:Y44" si="19">SUM(W45:W46)</f>
        <v>3075.7254021494141</v>
      </c>
      <c r="X44" s="122">
        <f t="shared" si="19"/>
        <v>3364.907538542197</v>
      </c>
      <c r="Y44" s="122">
        <f t="shared" si="19"/>
        <v>2653.0192350026914</v>
      </c>
      <c r="DA44" s="130" t="s">
        <v>3963</v>
      </c>
    </row>
    <row r="45" spans="1:105" ht="12" customHeight="1" x14ac:dyDescent="0.25">
      <c r="A45" s="97" t="s">
        <v>211</v>
      </c>
      <c r="B45" s="98"/>
      <c r="C45" s="98">
        <v>8531.4449194983281</v>
      </c>
      <c r="D45" s="98">
        <v>8620.5496509612112</v>
      </c>
      <c r="E45" s="98">
        <v>8588.1925036991561</v>
      </c>
      <c r="F45" s="98">
        <v>7304.8714564281163</v>
      </c>
      <c r="G45" s="98">
        <v>5936.446603463407</v>
      </c>
      <c r="H45" s="98">
        <v>6767.1988541289202</v>
      </c>
      <c r="I45" s="98">
        <v>6076.1139919660318</v>
      </c>
      <c r="J45" s="98">
        <v>4941.4424790739995</v>
      </c>
      <c r="K45" s="98">
        <v>5374.3664961472487</v>
      </c>
      <c r="L45" s="98">
        <v>4277.294438355224</v>
      </c>
      <c r="M45" s="98">
        <v>4769.6953139098114</v>
      </c>
      <c r="N45" s="98">
        <v>4417.9570104968361</v>
      </c>
      <c r="O45" s="98">
        <v>3352.6628723130962</v>
      </c>
      <c r="P45" s="98">
        <v>2743.4252782284761</v>
      </c>
      <c r="Q45" s="98">
        <v>3159.114155311303</v>
      </c>
      <c r="R45" s="98">
        <v>3203.4518825571399</v>
      </c>
      <c r="S45" s="98">
        <v>3350.8342992841535</v>
      </c>
      <c r="T45" s="98">
        <v>0</v>
      </c>
      <c r="U45" s="98">
        <v>3447.7799829825749</v>
      </c>
      <c r="V45" s="98">
        <v>3567.7315505225947</v>
      </c>
      <c r="W45" s="98">
        <v>3057.0148381404838</v>
      </c>
      <c r="X45" s="98">
        <v>3344.4051308598887</v>
      </c>
      <c r="Y45" s="98">
        <v>2636.8217375292625</v>
      </c>
      <c r="DA45" s="63" t="s">
        <v>3964</v>
      </c>
    </row>
    <row r="46" spans="1:105" ht="12" customHeight="1" x14ac:dyDescent="0.25">
      <c r="A46" s="97" t="s">
        <v>53</v>
      </c>
      <c r="B46" s="98"/>
      <c r="C46" s="98">
        <v>33.373726964436464</v>
      </c>
      <c r="D46" s="98">
        <v>36.903594270619607</v>
      </c>
      <c r="E46" s="98">
        <v>35.237432690878556</v>
      </c>
      <c r="F46" s="98">
        <v>33.071193557053604</v>
      </c>
      <c r="G46" s="98">
        <v>26.817483380864964</v>
      </c>
      <c r="H46" s="98">
        <v>27.902623533634035</v>
      </c>
      <c r="I46" s="98">
        <v>22.717751120192052</v>
      </c>
      <c r="J46" s="98">
        <v>17.550140752206474</v>
      </c>
      <c r="K46" s="98">
        <v>20.494376960230607</v>
      </c>
      <c r="L46" s="98">
        <v>15.956840328798847</v>
      </c>
      <c r="M46" s="98">
        <v>21.069880037093245</v>
      </c>
      <c r="N46" s="98">
        <v>15.97107674275394</v>
      </c>
      <c r="O46" s="98">
        <v>15.202712939170544</v>
      </c>
      <c r="P46" s="98">
        <v>17.191141365141885</v>
      </c>
      <c r="Q46" s="98">
        <v>18.941086841528424</v>
      </c>
      <c r="R46" s="98">
        <v>19.500482204496407</v>
      </c>
      <c r="S46" s="98">
        <v>22.884740880591089</v>
      </c>
      <c r="T46" s="98">
        <v>0</v>
      </c>
      <c r="U46" s="98">
        <v>21.029328041883581</v>
      </c>
      <c r="V46" s="98">
        <v>21.776537974388226</v>
      </c>
      <c r="W46" s="98">
        <v>18.710564008930458</v>
      </c>
      <c r="X46" s="98">
        <v>20.502407682308466</v>
      </c>
      <c r="Y46" s="98">
        <v>16.197497473429106</v>
      </c>
      <c r="DA46" s="63" t="s">
        <v>3965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336.03987043792301</v>
      </c>
      <c r="E47" s="122">
        <f t="shared" si="20"/>
        <v>1234.463871045225</v>
      </c>
      <c r="F47" s="122">
        <f t="shared" si="20"/>
        <v>1204.7729319183436</v>
      </c>
      <c r="G47" s="122">
        <f t="shared" si="20"/>
        <v>1358.3274915204638</v>
      </c>
      <c r="H47" s="122">
        <f t="shared" si="20"/>
        <v>1551.9431355803824</v>
      </c>
      <c r="I47" s="122">
        <f t="shared" si="20"/>
        <v>1746.4410287632263</v>
      </c>
      <c r="J47" s="122">
        <f t="shared" si="20"/>
        <v>1005.0971268368625</v>
      </c>
      <c r="K47" s="122">
        <f t="shared" si="20"/>
        <v>749.96808235686206</v>
      </c>
      <c r="L47" s="122">
        <f t="shared" si="20"/>
        <v>978.46855997306318</v>
      </c>
      <c r="M47" s="122">
        <f t="shared" si="20"/>
        <v>705.88242872338901</v>
      </c>
      <c r="N47" s="122">
        <f t="shared" si="20"/>
        <v>786.14449082062754</v>
      </c>
      <c r="O47" s="122">
        <f t="shared" si="20"/>
        <v>498.11193601065486</v>
      </c>
      <c r="P47" s="122">
        <f t="shared" si="20"/>
        <v>304.92112448031003</v>
      </c>
      <c r="Q47" s="122">
        <f t="shared" si="20"/>
        <v>274.2653871151017</v>
      </c>
      <c r="R47" s="122">
        <f t="shared" si="20"/>
        <v>401.20122207767292</v>
      </c>
      <c r="S47" s="122">
        <f t="shared" si="20"/>
        <v>455.95225147359622</v>
      </c>
      <c r="T47" s="122">
        <f t="shared" si="20"/>
        <v>0</v>
      </c>
      <c r="U47" s="122">
        <f t="shared" si="20"/>
        <v>298.49524392902168</v>
      </c>
      <c r="V47" s="122">
        <f t="shared" si="20"/>
        <v>360.28011847545855</v>
      </c>
      <c r="W47" s="122">
        <f t="shared" si="20"/>
        <v>423.78216691141517</v>
      </c>
      <c r="X47" s="122">
        <f t="shared" si="20"/>
        <v>348.74418558479181</v>
      </c>
      <c r="Y47" s="122">
        <f t="shared" si="20"/>
        <v>529.05236371956255</v>
      </c>
      <c r="DA47" s="130" t="s">
        <v>3966</v>
      </c>
    </row>
    <row r="48" spans="1:105" ht="12" customHeight="1" x14ac:dyDescent="0.25">
      <c r="A48" s="97" t="s">
        <v>53</v>
      </c>
      <c r="B48" s="98"/>
      <c r="C48" s="98">
        <f>IF(RES_hhdet_in_fec!C48=0,0,RES_hhdet_in_fec!C48*1000*11630/RES_hhdet_in_new!C45)</f>
        <v>0</v>
      </c>
      <c r="D48" s="98">
        <f>IF(RES_hhdet_in_fec!D48=0,0,RES_hhdet_in_fec!D48*1000*11630/RES_hhdet_in_new!D45)</f>
        <v>336.03987043792301</v>
      </c>
      <c r="E48" s="98">
        <f>IF(RES_hhdet_in_fec!E48=0,0,RES_hhdet_in_fec!E48*1000*11630/RES_hhdet_in_new!E45)</f>
        <v>1234.463871045225</v>
      </c>
      <c r="F48" s="98">
        <f>IF(RES_hhdet_in_fec!F48=0,0,RES_hhdet_in_fec!F48*1000*11630/RES_hhdet_in_new!F45)</f>
        <v>1204.7729319183436</v>
      </c>
      <c r="G48" s="98">
        <f>IF(RES_hhdet_in_fec!G48=0,0,RES_hhdet_in_fec!G48*1000*11630/RES_hhdet_in_new!G45)</f>
        <v>1358.3274915204638</v>
      </c>
      <c r="H48" s="98">
        <f>IF(RES_hhdet_in_fec!H48=0,0,RES_hhdet_in_fec!H48*1000*11630/RES_hhdet_in_new!H45)</f>
        <v>1551.9431355803824</v>
      </c>
      <c r="I48" s="98">
        <f>IF(RES_hhdet_in_fec!I48=0,0,RES_hhdet_in_fec!I48*1000*11630/RES_hhdet_in_new!I45)</f>
        <v>1746.4410287632263</v>
      </c>
      <c r="J48" s="98">
        <f>IF(RES_hhdet_in_fec!J48=0,0,RES_hhdet_in_fec!J48*1000*11630/RES_hhdet_in_new!J45)</f>
        <v>1005.0971268368625</v>
      </c>
      <c r="K48" s="98">
        <f>IF(RES_hhdet_in_fec!K48=0,0,RES_hhdet_in_fec!K48*1000*11630/RES_hhdet_in_new!K45)</f>
        <v>749.96808235686206</v>
      </c>
      <c r="L48" s="98">
        <f>IF(RES_hhdet_in_fec!L48=0,0,RES_hhdet_in_fec!L48*1000*11630/RES_hhdet_in_new!L45)</f>
        <v>978.46855997306318</v>
      </c>
      <c r="M48" s="98">
        <f>IF(RES_hhdet_in_fec!M48=0,0,RES_hhdet_in_fec!M48*1000*11630/RES_hhdet_in_new!M45)</f>
        <v>705.88242872338901</v>
      </c>
      <c r="N48" s="98">
        <f>IF(RES_hhdet_in_fec!N48=0,0,RES_hhdet_in_fec!N48*1000*11630/RES_hhdet_in_new!N45)</f>
        <v>786.14449082062754</v>
      </c>
      <c r="O48" s="98">
        <f>IF(RES_hhdet_in_fec!O48=0,0,RES_hhdet_in_fec!O48*1000*11630/RES_hhdet_in_new!O45)</f>
        <v>498.11193601065486</v>
      </c>
      <c r="P48" s="98">
        <f>IF(RES_hhdet_in_fec!P48=0,0,RES_hhdet_in_fec!P48*1000*11630/RES_hhdet_in_new!P45)</f>
        <v>304.92112448031003</v>
      </c>
      <c r="Q48" s="98">
        <f>IF(RES_hhdet_in_fec!Q48=0,0,RES_hhdet_in_fec!Q48*1000*11630/RES_hhdet_in_new!Q45)</f>
        <v>274.2653871151017</v>
      </c>
      <c r="R48" s="98">
        <f>IF(RES_hhdet_in_fec!R48=0,0,RES_hhdet_in_fec!R48*1000*11630/RES_hhdet_in_new!R45)</f>
        <v>401.20122207767292</v>
      </c>
      <c r="S48" s="98">
        <f>IF(RES_hhdet_in_fec!S48=0,0,RES_hhdet_in_fec!S48*1000*11630/RES_hhdet_in_new!S45)</f>
        <v>455.95225147359622</v>
      </c>
      <c r="T48" s="98">
        <f>IF(RES_hhdet_in_fec!T48=0,0,RES_hhdet_in_fec!T48*1000*11630/RES_hhdet_in_new!T45)</f>
        <v>0</v>
      </c>
      <c r="U48" s="98">
        <f>IF(RES_hhdet_in_fec!U48=0,0,RES_hhdet_in_fec!U48*1000*11630/RES_hhdet_in_new!U45)</f>
        <v>298.49524392902168</v>
      </c>
      <c r="V48" s="98">
        <f>IF(RES_hhdet_in_fec!V48=0,0,RES_hhdet_in_fec!V48*1000*11630/RES_hhdet_in_new!V45)</f>
        <v>360.28011847545855</v>
      </c>
      <c r="W48" s="98">
        <f>IF(RES_hhdet_in_fec!W48=0,0,RES_hhdet_in_fec!W48*1000*11630/RES_hhdet_in_new!W45)</f>
        <v>423.78216691141517</v>
      </c>
      <c r="X48" s="98">
        <f>IF(RES_hhdet_in_fec!X48=0,0,RES_hhdet_in_fec!X48*1000*11630/RES_hhdet_in_new!X45)</f>
        <v>348.74418558479181</v>
      </c>
      <c r="Y48" s="98">
        <f>IF(RES_hhdet_in_fec!Y48=0,0,RES_hhdet_in_fec!Y48*1000*11630/RES_hhdet_in_new!Y45)</f>
        <v>529.05236371956255</v>
      </c>
      <c r="DA48" s="63" t="s">
        <v>3967</v>
      </c>
    </row>
    <row r="49" spans="1:105" ht="12" customHeight="1" x14ac:dyDescent="0.25">
      <c r="A49" s="121" t="s">
        <v>55</v>
      </c>
      <c r="B49" s="122"/>
      <c r="C49" s="122">
        <v>2122.832902159133</v>
      </c>
      <c r="D49" s="122">
        <v>2397.2103637261534</v>
      </c>
      <c r="E49" s="122">
        <v>2658.7577714232311</v>
      </c>
      <c r="F49" s="122">
        <v>2759.9217919248135</v>
      </c>
      <c r="G49" s="122">
        <v>3095.4135752698926</v>
      </c>
      <c r="H49" s="122">
        <v>3050.6177943189132</v>
      </c>
      <c r="I49" s="122">
        <v>3294.6571444394772</v>
      </c>
      <c r="J49" s="122">
        <v>3179.7129738398708</v>
      </c>
      <c r="K49" s="122">
        <v>3152.5631247970041</v>
      </c>
      <c r="L49" s="122">
        <v>3059.1432347804607</v>
      </c>
      <c r="M49" s="122">
        <v>3073.7271639211185</v>
      </c>
      <c r="N49" s="122">
        <v>2776.7621451855466</v>
      </c>
      <c r="O49" s="122">
        <v>2484.2374212785976</v>
      </c>
      <c r="P49" s="122">
        <v>2327.7607998762851</v>
      </c>
      <c r="Q49" s="122">
        <v>2381.0807736995471</v>
      </c>
      <c r="R49" s="122">
        <v>2475.8664497673599</v>
      </c>
      <c r="S49" s="122">
        <v>2673.516251840163</v>
      </c>
      <c r="T49" s="122">
        <v>0</v>
      </c>
      <c r="U49" s="122">
        <v>2689.3293443422272</v>
      </c>
      <c r="V49" s="122">
        <v>2597.459930969073</v>
      </c>
      <c r="W49" s="122">
        <v>2740.4870574577494</v>
      </c>
      <c r="X49" s="122">
        <v>2391.2147034371992</v>
      </c>
      <c r="Y49" s="122">
        <v>2263.2539466523849</v>
      </c>
      <c r="DA49" s="130" t="s">
        <v>3968</v>
      </c>
    </row>
    <row r="50" spans="1:105" ht="12" customHeight="1" x14ac:dyDescent="0.25">
      <c r="A50" s="97" t="s">
        <v>138</v>
      </c>
      <c r="B50" s="98"/>
      <c r="C50" s="98">
        <v>4286.6976489049057</v>
      </c>
      <c r="D50" s="98">
        <v>4627.7876939742091</v>
      </c>
      <c r="E50" s="98">
        <v>5010.1078983243724</v>
      </c>
      <c r="F50" s="98">
        <v>4994.4960945200764</v>
      </c>
      <c r="G50" s="98">
        <v>5110.2232524907204</v>
      </c>
      <c r="H50" s="98">
        <v>5741.0956871026947</v>
      </c>
      <c r="I50" s="98">
        <v>6092.7245491800131</v>
      </c>
      <c r="J50" s="98">
        <v>5839.3458322840852</v>
      </c>
      <c r="K50" s="98">
        <v>5781.1592439874739</v>
      </c>
      <c r="L50" s="98">
        <v>5625.9330220472802</v>
      </c>
      <c r="M50" s="98">
        <v>5283.3866413969636</v>
      </c>
      <c r="N50" s="98">
        <v>4852.7307279516508</v>
      </c>
      <c r="O50" s="98">
        <v>5000.1906215692206</v>
      </c>
      <c r="P50" s="98">
        <v>0</v>
      </c>
      <c r="Q50" s="98">
        <v>4446.5747304462984</v>
      </c>
      <c r="R50" s="98">
        <v>4185.3090253348701</v>
      </c>
      <c r="S50" s="98">
        <v>4111.0896818341162</v>
      </c>
      <c r="T50" s="98">
        <v>0</v>
      </c>
      <c r="U50" s="98">
        <v>4777.0373095572013</v>
      </c>
      <c r="V50" s="98">
        <v>4560.3039074161825</v>
      </c>
      <c r="W50" s="98">
        <v>3732.2359062086025</v>
      </c>
      <c r="X50" s="98">
        <v>3942.3548297288457</v>
      </c>
      <c r="Y50" s="98">
        <v>3745.5492664393373</v>
      </c>
      <c r="DA50" s="63" t="s">
        <v>3969</v>
      </c>
    </row>
    <row r="51" spans="1:105" ht="12" customHeight="1" x14ac:dyDescent="0.25">
      <c r="A51" s="97" t="s">
        <v>137</v>
      </c>
      <c r="B51" s="98"/>
      <c r="C51" s="98">
        <v>2158.3628430922495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3414.9206546695827</v>
      </c>
      <c r="J51" s="98">
        <v>3260.458200221733</v>
      </c>
      <c r="K51" s="98">
        <v>3243.7335994896557</v>
      </c>
      <c r="L51" s="98">
        <v>3106.2760021613294</v>
      </c>
      <c r="M51" s="98">
        <v>2941.0520537576226</v>
      </c>
      <c r="N51" s="98">
        <v>2622.5786579767014</v>
      </c>
      <c r="O51" s="98">
        <v>2719.7027647976306</v>
      </c>
      <c r="P51" s="98">
        <v>2797.0962998586997</v>
      </c>
      <c r="Q51" s="98">
        <v>0</v>
      </c>
      <c r="R51" s="98">
        <v>0</v>
      </c>
      <c r="S51" s="98">
        <v>0</v>
      </c>
      <c r="T51" s="98">
        <v>0</v>
      </c>
      <c r="U51" s="98">
        <v>3039.712666527274</v>
      </c>
      <c r="V51" s="98">
        <v>0</v>
      </c>
      <c r="W51" s="98">
        <v>0</v>
      </c>
      <c r="X51" s="98">
        <v>2493.361577508098</v>
      </c>
      <c r="Y51" s="98">
        <v>2357.5830987597192</v>
      </c>
      <c r="DA51" s="63" t="s">
        <v>3970</v>
      </c>
    </row>
    <row r="52" spans="1:105" ht="12" customHeight="1" x14ac:dyDescent="0.25">
      <c r="A52" s="100" t="s">
        <v>211</v>
      </c>
      <c r="B52" s="101"/>
      <c r="C52" s="101">
        <v>558.35587393617163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1299.3031331149464</v>
      </c>
      <c r="J52" s="101">
        <v>1196.2561867906466</v>
      </c>
      <c r="K52" s="101">
        <v>1182.9238250675064</v>
      </c>
      <c r="L52" s="101">
        <v>1022.2022643043941</v>
      </c>
      <c r="M52" s="101">
        <v>938.21551385047121</v>
      </c>
      <c r="N52" s="101">
        <v>599.66401462099816</v>
      </c>
      <c r="O52" s="101">
        <v>433.44064081144523</v>
      </c>
      <c r="P52" s="101">
        <v>109.40947102312613</v>
      </c>
      <c r="Q52" s="101">
        <v>0</v>
      </c>
      <c r="R52" s="101">
        <v>0</v>
      </c>
      <c r="S52" s="101">
        <v>0</v>
      </c>
      <c r="T52" s="101">
        <v>0</v>
      </c>
      <c r="U52" s="101">
        <v>574.6226096281971</v>
      </c>
      <c r="V52" s="101">
        <v>0</v>
      </c>
      <c r="W52" s="101">
        <v>0</v>
      </c>
      <c r="X52" s="101">
        <v>278.19239442854223</v>
      </c>
      <c r="Y52" s="101">
        <v>173.52582378841126</v>
      </c>
      <c r="DA52" s="131" t="s">
        <v>3971</v>
      </c>
    </row>
    <row r="53" spans="1:105" ht="12" customHeight="1" x14ac:dyDescent="0.25">
      <c r="A53" s="103" t="s">
        <v>52</v>
      </c>
      <c r="B53" s="104"/>
      <c r="C53" s="104">
        <v>1600.0069691560775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2115.6175215546368</v>
      </c>
      <c r="J53" s="104">
        <v>2064.202013431086</v>
      </c>
      <c r="K53" s="104">
        <v>2060.8097744221491</v>
      </c>
      <c r="L53" s="104">
        <v>2084.0737378569352</v>
      </c>
      <c r="M53" s="104">
        <v>2002.8365399071511</v>
      </c>
      <c r="N53" s="104">
        <v>2022.914643355703</v>
      </c>
      <c r="O53" s="104">
        <v>2286.2621239861855</v>
      </c>
      <c r="P53" s="104">
        <v>2687.6868288355736</v>
      </c>
      <c r="Q53" s="104">
        <v>0</v>
      </c>
      <c r="R53" s="104">
        <v>0</v>
      </c>
      <c r="S53" s="104">
        <v>0</v>
      </c>
      <c r="T53" s="104">
        <v>0</v>
      </c>
      <c r="U53" s="104">
        <v>2465.0900568990774</v>
      </c>
      <c r="V53" s="104">
        <v>0</v>
      </c>
      <c r="W53" s="104">
        <v>0</v>
      </c>
      <c r="X53" s="104">
        <v>2215.1691830795558</v>
      </c>
      <c r="Y53" s="104">
        <v>2184.0572749713078</v>
      </c>
      <c r="DA53" s="132" t="s">
        <v>3972</v>
      </c>
    </row>
    <row r="54" spans="1:105" ht="12" customHeight="1" x14ac:dyDescent="0.25">
      <c r="A54" s="106" t="s">
        <v>122</v>
      </c>
      <c r="B54" s="101"/>
      <c r="C54" s="101">
        <v>3812.9411780455307</v>
      </c>
      <c r="D54" s="101">
        <v>0</v>
      </c>
      <c r="E54" s="101">
        <v>0</v>
      </c>
      <c r="F54" s="101">
        <v>0</v>
      </c>
      <c r="G54" s="101">
        <v>0</v>
      </c>
      <c r="H54" s="101">
        <v>4829.6714952764323</v>
      </c>
      <c r="I54" s="101">
        <v>0</v>
      </c>
      <c r="J54" s="101">
        <v>0</v>
      </c>
      <c r="K54" s="101">
        <v>5162.9628781612791</v>
      </c>
      <c r="L54" s="101">
        <v>0</v>
      </c>
      <c r="M54" s="101">
        <v>0</v>
      </c>
      <c r="N54" s="101">
        <v>0</v>
      </c>
      <c r="O54" s="101">
        <v>4178.6985631308571</v>
      </c>
      <c r="P54" s="101">
        <v>4034.6983031497198</v>
      </c>
      <c r="Q54" s="101">
        <v>0</v>
      </c>
      <c r="R54" s="101">
        <v>0</v>
      </c>
      <c r="S54" s="101">
        <v>0</v>
      </c>
      <c r="T54" s="101">
        <v>0</v>
      </c>
      <c r="U54" s="101">
        <v>3707.3012299725274</v>
      </c>
      <c r="V54" s="101">
        <v>0</v>
      </c>
      <c r="W54" s="101">
        <v>3687.5545947618184</v>
      </c>
      <c r="X54" s="101">
        <v>0</v>
      </c>
      <c r="Y54" s="101">
        <v>3287.126839577907</v>
      </c>
      <c r="DA54" s="131" t="s">
        <v>3973</v>
      </c>
    </row>
    <row r="55" spans="1:105" ht="12" customHeight="1" x14ac:dyDescent="0.25">
      <c r="A55" s="107" t="s">
        <v>121</v>
      </c>
      <c r="B55" s="104"/>
      <c r="C55" s="104">
        <v>2103.347573204047</v>
      </c>
      <c r="D55" s="104">
        <v>2387.2392398988854</v>
      </c>
      <c r="E55" s="104">
        <v>2649.2566559748129</v>
      </c>
      <c r="F55" s="104">
        <v>2748.7902660792633</v>
      </c>
      <c r="G55" s="104">
        <v>3083.205627429677</v>
      </c>
      <c r="H55" s="104">
        <v>3009.9688474507661</v>
      </c>
      <c r="I55" s="104">
        <v>3274.7642190671486</v>
      </c>
      <c r="J55" s="104">
        <v>3127.4624918016375</v>
      </c>
      <c r="K55" s="104">
        <v>3113.7244355241428</v>
      </c>
      <c r="L55" s="104">
        <v>3021.7406239902848</v>
      </c>
      <c r="M55" s="104">
        <v>3026.740278620297</v>
      </c>
      <c r="N55" s="104">
        <v>2720.0067651620056</v>
      </c>
      <c r="O55" s="104">
        <v>2282.7507676888526</v>
      </c>
      <c r="P55" s="104">
        <v>2210.2700839794288</v>
      </c>
      <c r="Q55" s="104">
        <v>2330.1771704138255</v>
      </c>
      <c r="R55" s="104">
        <v>2445.6883632966346</v>
      </c>
      <c r="S55" s="104">
        <v>2631.763993983554</v>
      </c>
      <c r="T55" s="104">
        <v>0</v>
      </c>
      <c r="U55" s="104">
        <v>2447.286799671891</v>
      </c>
      <c r="V55" s="104">
        <v>2493.7900201024627</v>
      </c>
      <c r="W55" s="104">
        <v>2452.0168770754171</v>
      </c>
      <c r="X55" s="104">
        <v>2346.8271396928681</v>
      </c>
      <c r="Y55" s="104">
        <v>2200.9263329629907</v>
      </c>
      <c r="DA55" s="132" t="s">
        <v>3974</v>
      </c>
    </row>
    <row r="56" spans="1:105" ht="12" customHeight="1" x14ac:dyDescent="0.25">
      <c r="A56" s="108" t="s">
        <v>53</v>
      </c>
      <c r="B56" s="98"/>
      <c r="C56" s="98">
        <v>499.04271628913631</v>
      </c>
      <c r="D56" s="98">
        <v>792.09166931795278</v>
      </c>
      <c r="E56" s="98">
        <v>1058.689092796945</v>
      </c>
      <c r="F56" s="98">
        <v>1057.5559300486532</v>
      </c>
      <c r="G56" s="98">
        <v>1372.9448081889907</v>
      </c>
      <c r="H56" s="98">
        <v>1238.4756533004913</v>
      </c>
      <c r="I56" s="98">
        <v>1155.7237777770258</v>
      </c>
      <c r="J56" s="98">
        <v>1064.9288964670998</v>
      </c>
      <c r="K56" s="98">
        <v>1057.2428990908222</v>
      </c>
      <c r="L56" s="98">
        <v>926.58765575407847</v>
      </c>
      <c r="M56" s="98">
        <v>932.96082234476262</v>
      </c>
      <c r="N56" s="98">
        <v>624.85510690624415</v>
      </c>
      <c r="O56" s="98">
        <v>146.17248319181007</v>
      </c>
      <c r="P56" s="98">
        <v>61.824790866535338</v>
      </c>
      <c r="Q56" s="98">
        <v>168.72595975671095</v>
      </c>
      <c r="R56" s="98">
        <v>251.27897036060537</v>
      </c>
      <c r="S56" s="98">
        <v>429.83395204733591</v>
      </c>
      <c r="T56" s="98">
        <v>0</v>
      </c>
      <c r="U56" s="98">
        <v>250.62194612306283</v>
      </c>
      <c r="V56" s="98">
        <v>313.92118104370212</v>
      </c>
      <c r="W56" s="98">
        <v>231.57095732914829</v>
      </c>
      <c r="X56" s="98">
        <v>177.47802067915347</v>
      </c>
      <c r="Y56" s="98">
        <v>69.414839797670567</v>
      </c>
      <c r="DA56" s="63" t="s">
        <v>3975</v>
      </c>
    </row>
    <row r="57" spans="1:105" ht="12" customHeight="1" x14ac:dyDescent="0.25">
      <c r="A57" s="108" t="s">
        <v>52</v>
      </c>
      <c r="B57" s="98"/>
      <c r="C57" s="98">
        <v>1604.3048569149109</v>
      </c>
      <c r="D57" s="98">
        <v>1595.147570580933</v>
      </c>
      <c r="E57" s="98">
        <v>1590.5675631778677</v>
      </c>
      <c r="F57" s="98">
        <v>1691.2343360306102</v>
      </c>
      <c r="G57" s="98">
        <v>1710.2608192406867</v>
      </c>
      <c r="H57" s="98">
        <v>1771.4931941502753</v>
      </c>
      <c r="I57" s="98">
        <v>2119.0404412901225</v>
      </c>
      <c r="J57" s="98">
        <v>2062.5335953345379</v>
      </c>
      <c r="K57" s="98">
        <v>2056.4815364333208</v>
      </c>
      <c r="L57" s="98">
        <v>2095.1529682362061</v>
      </c>
      <c r="M57" s="98">
        <v>2093.7794562755334</v>
      </c>
      <c r="N57" s="98">
        <v>2095.1516582557615</v>
      </c>
      <c r="O57" s="98">
        <v>2136.5782844970427</v>
      </c>
      <c r="P57" s="98">
        <v>2148.4452931128935</v>
      </c>
      <c r="Q57" s="98">
        <v>2161.4512106571142</v>
      </c>
      <c r="R57" s="98">
        <v>2194.4093929360292</v>
      </c>
      <c r="S57" s="98">
        <v>2201.9300419362185</v>
      </c>
      <c r="T57" s="98">
        <v>0</v>
      </c>
      <c r="U57" s="98">
        <v>2196.664853548828</v>
      </c>
      <c r="V57" s="98">
        <v>2179.8688390587604</v>
      </c>
      <c r="W57" s="98">
        <v>2220.4459197462688</v>
      </c>
      <c r="X57" s="98">
        <v>2169.3491190137147</v>
      </c>
      <c r="Y57" s="98">
        <v>2131.5114931653206</v>
      </c>
      <c r="DA57" s="63" t="s">
        <v>3976</v>
      </c>
    </row>
    <row r="58" spans="1:105" ht="12" customHeight="1" x14ac:dyDescent="0.25">
      <c r="A58" s="121" t="s">
        <v>54</v>
      </c>
      <c r="B58" s="122"/>
      <c r="C58" s="122">
        <v>1129.9057478576312</v>
      </c>
      <c r="D58" s="122">
        <v>1151.8777690479742</v>
      </c>
      <c r="E58" s="122">
        <v>1173.9867779142542</v>
      </c>
      <c r="F58" s="122">
        <v>1198.183903954164</v>
      </c>
      <c r="G58" s="122">
        <v>1162.375322967182</v>
      </c>
      <c r="H58" s="122">
        <v>1075.5608545083039</v>
      </c>
      <c r="I58" s="122">
        <v>1058.3602721357663</v>
      </c>
      <c r="J58" s="122">
        <v>963.40938222459772</v>
      </c>
      <c r="K58" s="122">
        <v>936.56289684453645</v>
      </c>
      <c r="L58" s="122">
        <v>918.00745628793095</v>
      </c>
      <c r="M58" s="122">
        <v>972.20614388701142</v>
      </c>
      <c r="N58" s="122">
        <v>877.85131482533916</v>
      </c>
      <c r="O58" s="122">
        <v>853.44466912281075</v>
      </c>
      <c r="P58" s="122">
        <v>918.37414457104717</v>
      </c>
      <c r="Q58" s="122">
        <v>901.73107047047586</v>
      </c>
      <c r="R58" s="122">
        <v>887.31759478381889</v>
      </c>
      <c r="S58" s="122">
        <v>920.24361628366785</v>
      </c>
      <c r="T58" s="122">
        <v>0</v>
      </c>
      <c r="U58" s="122">
        <v>990.83092381336598</v>
      </c>
      <c r="V58" s="122">
        <v>974.14818618649349</v>
      </c>
      <c r="W58" s="122">
        <v>955.84916952357128</v>
      </c>
      <c r="X58" s="122">
        <v>911.69195968320059</v>
      </c>
      <c r="Y58" s="122">
        <v>867.79914914654466</v>
      </c>
      <c r="DA58" s="130" t="s">
        <v>3977</v>
      </c>
    </row>
    <row r="59" spans="1:105" ht="12" customHeight="1" x14ac:dyDescent="0.25">
      <c r="A59" s="97" t="s">
        <v>50</v>
      </c>
      <c r="B59" s="98"/>
      <c r="C59" s="98">
        <v>1251.5273230777086</v>
      </c>
      <c r="D59" s="98">
        <v>1255.7742543039658</v>
      </c>
      <c r="E59" s="98">
        <v>1307.0445160634772</v>
      </c>
      <c r="F59" s="98">
        <v>1335.6137150515815</v>
      </c>
      <c r="G59" s="98">
        <v>1283.2092365510516</v>
      </c>
      <c r="H59" s="98">
        <v>1153.6792604149987</v>
      </c>
      <c r="I59" s="98">
        <v>1166.8335081751491</v>
      </c>
      <c r="J59" s="98">
        <v>1056.6625912134325</v>
      </c>
      <c r="K59" s="98">
        <v>1041.4419933855236</v>
      </c>
      <c r="L59" s="98">
        <v>1015.6528956487145</v>
      </c>
      <c r="M59" s="98">
        <v>1041.9985995699117</v>
      </c>
      <c r="N59" s="98">
        <v>990.74778863332085</v>
      </c>
      <c r="O59" s="98">
        <v>1002.1734137571038</v>
      </c>
      <c r="P59" s="98">
        <v>1011.2645422861819</v>
      </c>
      <c r="Q59" s="98">
        <v>1032.9526354448872</v>
      </c>
      <c r="R59" s="98">
        <v>1034.3476880002786</v>
      </c>
      <c r="S59" s="98">
        <v>1044.8008442086614</v>
      </c>
      <c r="T59" s="98">
        <v>0</v>
      </c>
      <c r="U59" s="98">
        <v>1140.1349713302047</v>
      </c>
      <c r="V59" s="98">
        <v>1057.6767652855165</v>
      </c>
      <c r="W59" s="98">
        <v>1083.3303798773964</v>
      </c>
      <c r="X59" s="98">
        <v>1007.1798783412698</v>
      </c>
      <c r="Y59" s="98">
        <v>965.98652927885985</v>
      </c>
      <c r="DA59" s="63" t="s">
        <v>3978</v>
      </c>
    </row>
    <row r="60" spans="1:105" ht="12" customHeight="1" x14ac:dyDescent="0.25">
      <c r="A60" s="109" t="s">
        <v>120</v>
      </c>
      <c r="B60" s="33"/>
      <c r="C60" s="33">
        <v>975.94937701282106</v>
      </c>
      <c r="D60" s="33">
        <v>999.01662658579846</v>
      </c>
      <c r="E60" s="33">
        <v>949.82788331312156</v>
      </c>
      <c r="F60" s="33">
        <v>992.47655233628291</v>
      </c>
      <c r="G60" s="33">
        <v>955.94401653828106</v>
      </c>
      <c r="H60" s="33">
        <v>908.52239430857071</v>
      </c>
      <c r="I60" s="33">
        <v>827.91148818624788</v>
      </c>
      <c r="J60" s="33">
        <v>770.82199079081784</v>
      </c>
      <c r="K60" s="33">
        <v>797.86063262843254</v>
      </c>
      <c r="L60" s="33">
        <v>760.1704307793492</v>
      </c>
      <c r="M60" s="33">
        <v>847.4000246380308</v>
      </c>
      <c r="N60" s="33">
        <v>635.83372426691108</v>
      </c>
      <c r="O60" s="33">
        <v>689.93756280330751</v>
      </c>
      <c r="P60" s="33">
        <v>837.93832532051147</v>
      </c>
      <c r="Q60" s="33">
        <v>730.91397092772581</v>
      </c>
      <c r="R60" s="33">
        <v>707.55318976916703</v>
      </c>
      <c r="S60" s="33">
        <v>774.79546089024177</v>
      </c>
      <c r="T60" s="33">
        <v>0</v>
      </c>
      <c r="U60" s="33">
        <v>783.1679529615725</v>
      </c>
      <c r="V60" s="33">
        <v>875.8310574602973</v>
      </c>
      <c r="W60" s="33">
        <v>809.40176130008604</v>
      </c>
      <c r="X60" s="33">
        <v>741.34381056500445</v>
      </c>
      <c r="Y60" s="33">
        <v>586.26377515678382</v>
      </c>
      <c r="DA60" s="60" t="s">
        <v>3979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0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0</v>
      </c>
      <c r="I62" s="117">
        <f t="shared" si="21"/>
        <v>0</v>
      </c>
      <c r="J62" s="117">
        <f t="shared" si="21"/>
        <v>0</v>
      </c>
      <c r="K62" s="117">
        <f t="shared" si="21"/>
        <v>0</v>
      </c>
      <c r="L62" s="117">
        <f t="shared" si="21"/>
        <v>0</v>
      </c>
      <c r="M62" s="117">
        <f t="shared" si="21"/>
        <v>0</v>
      </c>
      <c r="N62" s="117">
        <f t="shared" si="21"/>
        <v>0</v>
      </c>
      <c r="O62" s="117">
        <f t="shared" si="21"/>
        <v>0</v>
      </c>
      <c r="P62" s="117">
        <f t="shared" si="21"/>
        <v>0</v>
      </c>
      <c r="Q62" s="117">
        <f t="shared" si="21"/>
        <v>0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0</v>
      </c>
      <c r="W62" s="117">
        <f t="shared" ref="W62:Y62" si="23">W63+W66+W68+W77</f>
        <v>0</v>
      </c>
      <c r="X62" s="117">
        <f t="shared" si="23"/>
        <v>0</v>
      </c>
      <c r="Y62" s="117">
        <f t="shared" si="23"/>
        <v>0</v>
      </c>
      <c r="DA62" s="129" t="s">
        <v>3980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0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0</v>
      </c>
      <c r="I63" s="122">
        <f t="shared" si="24"/>
        <v>0</v>
      </c>
      <c r="J63" s="122">
        <f t="shared" si="24"/>
        <v>0</v>
      </c>
      <c r="K63" s="122">
        <f t="shared" si="24"/>
        <v>0</v>
      </c>
      <c r="L63" s="122">
        <f t="shared" si="24"/>
        <v>0</v>
      </c>
      <c r="M63" s="122">
        <f t="shared" si="24"/>
        <v>0</v>
      </c>
      <c r="N63" s="122">
        <f t="shared" si="24"/>
        <v>0</v>
      </c>
      <c r="O63" s="122">
        <f t="shared" si="24"/>
        <v>0</v>
      </c>
      <c r="P63" s="122">
        <f t="shared" si="24"/>
        <v>0</v>
      </c>
      <c r="Q63" s="122">
        <f t="shared" si="24"/>
        <v>0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0</v>
      </c>
      <c r="W63" s="122">
        <f t="shared" ref="W63:Y63" si="26">SUM(W64:W65)</f>
        <v>0</v>
      </c>
      <c r="X63" s="122">
        <f t="shared" si="26"/>
        <v>0</v>
      </c>
      <c r="Y63" s="122">
        <f t="shared" si="26"/>
        <v>0</v>
      </c>
      <c r="DA63" s="130" t="s">
        <v>3981</v>
      </c>
    </row>
    <row r="64" spans="1:105" ht="12" customHeight="1" x14ac:dyDescent="0.25">
      <c r="A64" s="97" t="s">
        <v>212</v>
      </c>
      <c r="B64" s="98"/>
      <c r="C64" s="98">
        <v>0</v>
      </c>
      <c r="D64" s="98">
        <v>0</v>
      </c>
      <c r="E64" s="98">
        <v>0</v>
      </c>
      <c r="F64" s="98">
        <v>0</v>
      </c>
      <c r="G64" s="98">
        <v>0</v>
      </c>
      <c r="H64" s="98">
        <v>0</v>
      </c>
      <c r="I64" s="98">
        <v>0</v>
      </c>
      <c r="J64" s="98">
        <v>0</v>
      </c>
      <c r="K64" s="98">
        <v>0</v>
      </c>
      <c r="L64" s="98">
        <v>0</v>
      </c>
      <c r="M64" s="98">
        <v>0</v>
      </c>
      <c r="N64" s="98">
        <v>0</v>
      </c>
      <c r="O64" s="98">
        <v>0</v>
      </c>
      <c r="P64" s="98">
        <v>0</v>
      </c>
      <c r="Q64" s="98">
        <v>0</v>
      </c>
      <c r="R64" s="98">
        <v>0</v>
      </c>
      <c r="S64" s="98">
        <v>0</v>
      </c>
      <c r="T64" s="98">
        <v>0</v>
      </c>
      <c r="U64" s="98">
        <v>0</v>
      </c>
      <c r="V64" s="98">
        <v>0</v>
      </c>
      <c r="W64" s="98">
        <v>0</v>
      </c>
      <c r="X64" s="98">
        <v>0</v>
      </c>
      <c r="Y64" s="98">
        <v>0</v>
      </c>
      <c r="DA64" s="63" t="s">
        <v>3982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3983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3984</v>
      </c>
    </row>
    <row r="67" spans="1:105" ht="12" customHeight="1" x14ac:dyDescent="0.25">
      <c r="A67" s="97" t="s">
        <v>53</v>
      </c>
      <c r="B67" s="98"/>
      <c r="C67" s="98">
        <f>IF(RES_hhdet_in_fec!C67=0,0,RES_hhdet_in_fec!C67*1000*11630/RES_hhdet_in_new!C64)</f>
        <v>0</v>
      </c>
      <c r="D67" s="98">
        <f>IF(RES_hhdet_in_fec!D67=0,0,RES_hhdet_in_fec!D67*1000*11630/RES_hhdet_in_new!D64)</f>
        <v>0</v>
      </c>
      <c r="E67" s="98">
        <f>IF(RES_hhdet_in_fec!E67=0,0,RES_hhdet_in_fec!E67*1000*11630/RES_hhdet_in_new!E64)</f>
        <v>0</v>
      </c>
      <c r="F67" s="98">
        <f>IF(RES_hhdet_in_fec!F67=0,0,RES_hhdet_in_fec!F67*1000*11630/RES_hhdet_in_new!F64)</f>
        <v>0</v>
      </c>
      <c r="G67" s="98">
        <f>IF(RES_hhdet_in_fec!G67=0,0,RES_hhdet_in_fec!G67*1000*11630/RES_hhdet_in_new!G64)</f>
        <v>0</v>
      </c>
      <c r="H67" s="98">
        <f>IF(RES_hhdet_in_fec!H67=0,0,RES_hhdet_in_fec!H67*1000*11630/RES_hhdet_in_new!H64)</f>
        <v>0</v>
      </c>
      <c r="I67" s="98">
        <f>IF(RES_hhdet_in_fec!I67=0,0,RES_hhdet_in_fec!I67*1000*11630/RES_hhdet_in_new!I64)</f>
        <v>0</v>
      </c>
      <c r="J67" s="98">
        <f>IF(RES_hhdet_in_fec!J67=0,0,RES_hhdet_in_fec!J67*1000*11630/RES_hhdet_in_new!J64)</f>
        <v>0</v>
      </c>
      <c r="K67" s="98">
        <f>IF(RES_hhdet_in_fec!K67=0,0,RES_hhdet_in_fec!K67*1000*11630/RES_hhdet_in_new!K64)</f>
        <v>0</v>
      </c>
      <c r="L67" s="98">
        <f>IF(RES_hhdet_in_fec!L67=0,0,RES_hhdet_in_fec!L67*1000*11630/RES_hhdet_in_new!L64)</f>
        <v>0</v>
      </c>
      <c r="M67" s="98">
        <f>IF(RES_hhdet_in_fec!M67=0,0,RES_hhdet_in_fec!M67*1000*11630/RES_hhdet_in_new!M64)</f>
        <v>0</v>
      </c>
      <c r="N67" s="98">
        <f>IF(RES_hhdet_in_fec!N67=0,0,RES_hhdet_in_fec!N67*1000*11630/RES_hhdet_in_new!N64)</f>
        <v>0</v>
      </c>
      <c r="O67" s="98">
        <f>IF(RES_hhdet_in_fec!O67=0,0,RES_hhdet_in_fec!O67*1000*11630/RES_hhdet_in_new!O64)</f>
        <v>0</v>
      </c>
      <c r="P67" s="98">
        <f>IF(RES_hhdet_in_fec!P67=0,0,RES_hhdet_in_fec!P67*1000*11630/RES_hhdet_in_new!P64)</f>
        <v>0</v>
      </c>
      <c r="Q67" s="98">
        <f>IF(RES_hhdet_in_fec!Q67=0,0,RES_hhdet_in_fec!Q67*1000*11630/RES_hhdet_in_new!Q64)</f>
        <v>0</v>
      </c>
      <c r="R67" s="98">
        <f>IF(RES_hhdet_in_fec!R67=0,0,RES_hhdet_in_fec!R67*1000*11630/RES_hhdet_in_new!R64)</f>
        <v>0</v>
      </c>
      <c r="S67" s="98">
        <f>IF(RES_hhdet_in_fec!S67=0,0,RES_hhdet_in_fec!S67*1000*11630/RES_hhdet_in_new!S64)</f>
        <v>0</v>
      </c>
      <c r="T67" s="98">
        <f>IF(RES_hhdet_in_fec!T67=0,0,RES_hhdet_in_fec!T67*1000*11630/RES_hhdet_in_new!T64)</f>
        <v>0</v>
      </c>
      <c r="U67" s="98">
        <f>IF(RES_hhdet_in_fec!U67=0,0,RES_hhdet_in_fec!U67*1000*11630/RES_hhdet_in_new!U64)</f>
        <v>0</v>
      </c>
      <c r="V67" s="98">
        <f>IF(RES_hhdet_in_fec!V67=0,0,RES_hhdet_in_fec!V67*1000*11630/RES_hhdet_in_new!V64)</f>
        <v>0</v>
      </c>
      <c r="W67" s="98">
        <f>IF(RES_hhdet_in_fec!W67=0,0,RES_hhdet_in_fec!W67*1000*11630/RES_hhdet_in_new!W64)</f>
        <v>0</v>
      </c>
      <c r="X67" s="98">
        <f>IF(RES_hhdet_in_fec!X67=0,0,RES_hhdet_in_fec!X67*1000*11630/RES_hhdet_in_new!X64)</f>
        <v>0</v>
      </c>
      <c r="Y67" s="98">
        <f>IF(RES_hhdet_in_fec!Y67=0,0,RES_hhdet_in_fec!Y67*1000*11630/RES_hhdet_in_new!Y64)</f>
        <v>0</v>
      </c>
      <c r="DA67" s="63" t="s">
        <v>3985</v>
      </c>
    </row>
    <row r="68" spans="1:105" ht="12" customHeight="1" x14ac:dyDescent="0.25">
      <c r="A68" s="121" t="s">
        <v>55</v>
      </c>
      <c r="B68" s="122"/>
      <c r="C68" s="122">
        <v>0</v>
      </c>
      <c r="D68" s="122">
        <v>0</v>
      </c>
      <c r="E68" s="122">
        <v>0</v>
      </c>
      <c r="F68" s="122">
        <v>0</v>
      </c>
      <c r="G68" s="122">
        <v>0</v>
      </c>
      <c r="H68" s="122">
        <v>0</v>
      </c>
      <c r="I68" s="122">
        <v>0</v>
      </c>
      <c r="J68" s="122">
        <v>0</v>
      </c>
      <c r="K68" s="122">
        <v>0</v>
      </c>
      <c r="L68" s="122">
        <v>0</v>
      </c>
      <c r="M68" s="122">
        <v>0</v>
      </c>
      <c r="N68" s="122">
        <v>0</v>
      </c>
      <c r="O68" s="122">
        <v>0</v>
      </c>
      <c r="P68" s="122">
        <v>0</v>
      </c>
      <c r="Q68" s="122">
        <v>0</v>
      </c>
      <c r="R68" s="122">
        <v>0</v>
      </c>
      <c r="S68" s="122">
        <v>0</v>
      </c>
      <c r="T68" s="122">
        <v>0</v>
      </c>
      <c r="U68" s="122">
        <v>0</v>
      </c>
      <c r="V68" s="122">
        <v>0</v>
      </c>
      <c r="W68" s="122">
        <v>0</v>
      </c>
      <c r="X68" s="122">
        <v>0</v>
      </c>
      <c r="Y68" s="122">
        <v>0</v>
      </c>
      <c r="DA68" s="130" t="s">
        <v>3986</v>
      </c>
    </row>
    <row r="69" spans="1:105" ht="12" customHeight="1" x14ac:dyDescent="0.25">
      <c r="A69" s="97" t="s">
        <v>134</v>
      </c>
      <c r="B69" s="98"/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X69" s="98">
        <v>0</v>
      </c>
      <c r="Y69" s="98">
        <v>0</v>
      </c>
      <c r="DA69" s="63" t="s">
        <v>3987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3988</v>
      </c>
    </row>
    <row r="71" spans="1:105" ht="12" customHeight="1" x14ac:dyDescent="0.25">
      <c r="A71" s="100" t="s">
        <v>212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X71" s="101">
        <v>0</v>
      </c>
      <c r="Y71" s="101">
        <v>0</v>
      </c>
      <c r="DA71" s="131" t="s">
        <v>3989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3990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3991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3992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3993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3994</v>
      </c>
    </row>
    <row r="77" spans="1:105" ht="12" customHeight="1" x14ac:dyDescent="0.25">
      <c r="A77" s="121" t="s">
        <v>54</v>
      </c>
      <c r="B77" s="122"/>
      <c r="C77" s="122">
        <v>0</v>
      </c>
      <c r="D77" s="122">
        <v>0</v>
      </c>
      <c r="E77" s="122">
        <v>0</v>
      </c>
      <c r="F77" s="122">
        <v>0</v>
      </c>
      <c r="G77" s="122">
        <v>0</v>
      </c>
      <c r="H77" s="122">
        <v>0</v>
      </c>
      <c r="I77" s="122">
        <v>0</v>
      </c>
      <c r="J77" s="122">
        <v>0</v>
      </c>
      <c r="K77" s="122">
        <v>0</v>
      </c>
      <c r="L77" s="122">
        <v>0</v>
      </c>
      <c r="M77" s="122">
        <v>0</v>
      </c>
      <c r="N77" s="122">
        <v>0</v>
      </c>
      <c r="O77" s="122">
        <v>0</v>
      </c>
      <c r="P77" s="122">
        <v>0</v>
      </c>
      <c r="Q77" s="122">
        <v>0</v>
      </c>
      <c r="R77" s="122">
        <v>0</v>
      </c>
      <c r="S77" s="122">
        <v>0</v>
      </c>
      <c r="T77" s="122">
        <v>0</v>
      </c>
      <c r="U77" s="122">
        <v>0</v>
      </c>
      <c r="V77" s="122">
        <v>0</v>
      </c>
      <c r="W77" s="122">
        <v>0</v>
      </c>
      <c r="X77" s="122">
        <v>0</v>
      </c>
      <c r="Y77" s="122">
        <v>0</v>
      </c>
      <c r="DA77" s="130" t="s">
        <v>3995</v>
      </c>
    </row>
    <row r="78" spans="1:105" ht="12" customHeight="1" x14ac:dyDescent="0.25">
      <c r="A78" s="97" t="s">
        <v>189</v>
      </c>
      <c r="B78" s="98"/>
      <c r="C78" s="98">
        <v>0</v>
      </c>
      <c r="D78" s="98">
        <v>0</v>
      </c>
      <c r="E78" s="98">
        <v>0</v>
      </c>
      <c r="F78" s="98">
        <v>0</v>
      </c>
      <c r="G78" s="98">
        <v>0</v>
      </c>
      <c r="H78" s="98">
        <v>0</v>
      </c>
      <c r="I78" s="98">
        <v>0</v>
      </c>
      <c r="J78" s="98">
        <v>0</v>
      </c>
      <c r="K78" s="98">
        <v>0</v>
      </c>
      <c r="L78" s="98">
        <v>0</v>
      </c>
      <c r="M78" s="98">
        <v>0</v>
      </c>
      <c r="N78" s="98">
        <v>0</v>
      </c>
      <c r="O78" s="98">
        <v>0</v>
      </c>
      <c r="P78" s="98">
        <v>0</v>
      </c>
      <c r="Q78" s="98">
        <v>0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X78" s="98">
        <v>0</v>
      </c>
      <c r="Y78" s="98">
        <v>0</v>
      </c>
      <c r="DA78" s="63" t="s">
        <v>3996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3997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10676.983572390576</v>
      </c>
      <c r="D81" s="117">
        <f t="shared" si="28"/>
        <v>11689.94865307528</v>
      </c>
      <c r="E81" s="117">
        <f t="shared" si="28"/>
        <v>11773.086128786581</v>
      </c>
      <c r="F81" s="117">
        <f t="shared" si="28"/>
        <v>11258.726412883143</v>
      </c>
      <c r="G81" s="117">
        <f t="shared" si="28"/>
        <v>11302.879144398668</v>
      </c>
      <c r="H81" s="117">
        <f t="shared" si="28"/>
        <v>10455.984382626732</v>
      </c>
      <c r="I81" s="117">
        <f t="shared" si="28"/>
        <v>10338.137795460894</v>
      </c>
      <c r="J81" s="117">
        <f t="shared" si="28"/>
        <v>9832.2914746560073</v>
      </c>
      <c r="K81" s="117">
        <f t="shared" si="28"/>
        <v>10113.348389695002</v>
      </c>
      <c r="L81" s="117">
        <f t="shared" si="28"/>
        <v>8230.7506916852744</v>
      </c>
      <c r="M81" s="117">
        <f t="shared" si="28"/>
        <v>8487.0243738165791</v>
      </c>
      <c r="N81" s="117">
        <f t="shared" si="28"/>
        <v>8329.4877234681826</v>
      </c>
      <c r="O81" s="117">
        <f t="shared" si="28"/>
        <v>6926.6211189315409</v>
      </c>
      <c r="P81" s="117">
        <f t="shared" si="28"/>
        <v>5867.6932386475328</v>
      </c>
      <c r="Q81" s="117">
        <f t="shared" si="28"/>
        <v>6871.1068350016139</v>
      </c>
      <c r="R81" s="117">
        <f t="shared" ref="R81:V81" si="29">R82+R85+R87+R100</f>
        <v>7004.3725389646834</v>
      </c>
      <c r="S81" s="117">
        <f t="shared" si="29"/>
        <v>7484.8498992438463</v>
      </c>
      <c r="T81" s="117">
        <f t="shared" si="29"/>
        <v>7059.2325984806266</v>
      </c>
      <c r="U81" s="117">
        <f t="shared" si="29"/>
        <v>7212.0588309395043</v>
      </c>
      <c r="V81" s="117">
        <f t="shared" si="29"/>
        <v>7319.6573905905097</v>
      </c>
      <c r="W81" s="117">
        <f t="shared" ref="W81:Y81" si="30">W82+W85+W87+W100</f>
        <v>7176.0092446838898</v>
      </c>
      <c r="X81" s="117">
        <f t="shared" si="30"/>
        <v>6794.4020646628223</v>
      </c>
      <c r="Y81" s="117">
        <f t="shared" si="30"/>
        <v>6252.594962228588</v>
      </c>
      <c r="DA81" s="129" t="s">
        <v>3998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7300.4831941289531</v>
      </c>
      <c r="D82" s="122">
        <f t="shared" si="31"/>
        <v>7725.9493732390692</v>
      </c>
      <c r="E82" s="122">
        <f t="shared" si="31"/>
        <v>6625.8561846892462</v>
      </c>
      <c r="F82" s="122">
        <f t="shared" si="31"/>
        <v>6022.7237449666954</v>
      </c>
      <c r="G82" s="122">
        <f t="shared" si="31"/>
        <v>5595.0085789642953</v>
      </c>
      <c r="H82" s="122">
        <f t="shared" si="31"/>
        <v>4639.8232752354652</v>
      </c>
      <c r="I82" s="122">
        <f t="shared" si="31"/>
        <v>4188.9752045286541</v>
      </c>
      <c r="J82" s="122">
        <f t="shared" si="31"/>
        <v>4650.1897238074143</v>
      </c>
      <c r="K82" s="122">
        <f t="shared" si="31"/>
        <v>5218.2277637243442</v>
      </c>
      <c r="L82" s="122">
        <f t="shared" si="31"/>
        <v>3221.659305723409</v>
      </c>
      <c r="M82" s="122">
        <f t="shared" si="31"/>
        <v>3702.1333038242146</v>
      </c>
      <c r="N82" s="122">
        <f t="shared" si="31"/>
        <v>3864.513035352521</v>
      </c>
      <c r="O82" s="122">
        <f t="shared" si="31"/>
        <v>3086.2364139017386</v>
      </c>
      <c r="P82" s="122">
        <f t="shared" si="31"/>
        <v>2239.1051842253287</v>
      </c>
      <c r="Q82" s="122">
        <f t="shared" si="31"/>
        <v>3299.8783109789001</v>
      </c>
      <c r="R82" s="122">
        <f t="shared" ref="R82:V82" si="32">SUM(R83:R84)</f>
        <v>3214.2944659817322</v>
      </c>
      <c r="S82" s="122">
        <f t="shared" si="32"/>
        <v>3433.9986286209751</v>
      </c>
      <c r="T82" s="122">
        <f t="shared" si="32"/>
        <v>3374.8585564734108</v>
      </c>
      <c r="U82" s="122">
        <f t="shared" si="32"/>
        <v>3393.9450400705678</v>
      </c>
      <c r="V82" s="122">
        <f t="shared" si="32"/>
        <v>3455.3377719030195</v>
      </c>
      <c r="W82" s="122">
        <f t="shared" ref="W82:Y82" si="33">SUM(W83:W84)</f>
        <v>3065.9288647632929</v>
      </c>
      <c r="X82" s="122">
        <f t="shared" si="33"/>
        <v>3128.3282155800384</v>
      </c>
      <c r="Y82" s="122">
        <f t="shared" si="33"/>
        <v>2584.8975337775396</v>
      </c>
      <c r="DA82" s="130" t="s">
        <v>3999</v>
      </c>
    </row>
    <row r="83" spans="1:105" ht="12" customHeight="1" x14ac:dyDescent="0.25">
      <c r="A83" s="97" t="s">
        <v>199</v>
      </c>
      <c r="B83" s="98"/>
      <c r="C83" s="98">
        <v>7287.5129485932539</v>
      </c>
      <c r="D83" s="98">
        <v>7710.7578292765966</v>
      </c>
      <c r="E83" s="98">
        <v>6613.2368701876094</v>
      </c>
      <c r="F83" s="98">
        <v>6009.9382065443915</v>
      </c>
      <c r="G83" s="98">
        <v>5583.0445648395898</v>
      </c>
      <c r="H83" s="98">
        <v>4630.6872278886221</v>
      </c>
      <c r="I83" s="98">
        <v>4181.4365962106385</v>
      </c>
      <c r="J83" s="98">
        <v>4642.1914805433307</v>
      </c>
      <c r="K83" s="98">
        <v>5208.5560448134029</v>
      </c>
      <c r="L83" s="98">
        <v>3215.8092414710932</v>
      </c>
      <c r="M83" s="98">
        <v>3694.3076853179687</v>
      </c>
      <c r="N83" s="98">
        <v>3858.0745037218117</v>
      </c>
      <c r="O83" s="98">
        <v>3080.1557922234128</v>
      </c>
      <c r="P83" s="98">
        <v>2233.3996572429519</v>
      </c>
      <c r="Q83" s="98">
        <v>3292.1772427171854</v>
      </c>
      <c r="R83" s="98">
        <v>3206.6847555867921</v>
      </c>
      <c r="S83" s="98">
        <v>3424.7644751264302</v>
      </c>
      <c r="T83" s="98">
        <v>3366.5800020982751</v>
      </c>
      <c r="U83" s="98">
        <v>3385.4770824946686</v>
      </c>
      <c r="V83" s="98">
        <v>3446.5910401694309</v>
      </c>
      <c r="W83" s="98">
        <v>3058.0739249853909</v>
      </c>
      <c r="X83" s="98">
        <v>3120.2365638254087</v>
      </c>
      <c r="Y83" s="98">
        <v>2578.1449158749515</v>
      </c>
      <c r="DA83" s="63" t="s">
        <v>4000</v>
      </c>
    </row>
    <row r="84" spans="1:105" ht="12" customHeight="1" x14ac:dyDescent="0.25">
      <c r="A84" s="97" t="s">
        <v>53</v>
      </c>
      <c r="B84" s="98"/>
      <c r="C84" s="98">
        <v>12.970245535698872</v>
      </c>
      <c r="D84" s="98">
        <v>15.191543962472702</v>
      </c>
      <c r="E84" s="98">
        <v>12.61931450163646</v>
      </c>
      <c r="F84" s="98">
        <v>12.785538422303883</v>
      </c>
      <c r="G84" s="98">
        <v>11.964014124705576</v>
      </c>
      <c r="H84" s="98">
        <v>9.1360473468432293</v>
      </c>
      <c r="I84" s="98">
        <v>7.5386083180152568</v>
      </c>
      <c r="J84" s="98">
        <v>7.9982432640834391</v>
      </c>
      <c r="K84" s="98">
        <v>9.6717189109412036</v>
      </c>
      <c r="L84" s="98">
        <v>5.8500642523157076</v>
      </c>
      <c r="M84" s="98">
        <v>7.8256185062460935</v>
      </c>
      <c r="N84" s="98">
        <v>6.4385316307093747</v>
      </c>
      <c r="O84" s="98">
        <v>6.0806216783257421</v>
      </c>
      <c r="P84" s="98">
        <v>5.70552698237677</v>
      </c>
      <c r="Q84" s="98">
        <v>7.7010682617147603</v>
      </c>
      <c r="R84" s="98">
        <v>7.6097103949402323</v>
      </c>
      <c r="S84" s="98">
        <v>9.2341534945446906</v>
      </c>
      <c r="T84" s="98">
        <v>8.2785543751354265</v>
      </c>
      <c r="U84" s="98">
        <v>8.4679575758993479</v>
      </c>
      <c r="V84" s="98">
        <v>8.7467317335888275</v>
      </c>
      <c r="W84" s="98">
        <v>7.8549397779020182</v>
      </c>
      <c r="X84" s="98">
        <v>8.0916517546299254</v>
      </c>
      <c r="Y84" s="98">
        <v>6.7526179025882973</v>
      </c>
      <c r="DA84" s="63" t="s">
        <v>4001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</v>
      </c>
      <c r="D85" s="122">
        <f t="shared" si="34"/>
        <v>333.94822177672057</v>
      </c>
      <c r="E85" s="122">
        <f t="shared" si="34"/>
        <v>1232.2187724414007</v>
      </c>
      <c r="F85" s="122">
        <f t="shared" si="34"/>
        <v>1203.8522688038356</v>
      </c>
      <c r="G85" s="122">
        <f t="shared" si="34"/>
        <v>1358.8064682165573</v>
      </c>
      <c r="H85" s="122">
        <f t="shared" si="34"/>
        <v>1552.0853344316854</v>
      </c>
      <c r="I85" s="122">
        <f t="shared" si="34"/>
        <v>1746.3779110524679</v>
      </c>
      <c r="J85" s="122">
        <f t="shared" si="34"/>
        <v>1005.3218979875527</v>
      </c>
      <c r="K85" s="122">
        <f t="shared" si="34"/>
        <v>749.95075786686687</v>
      </c>
      <c r="L85" s="122">
        <f t="shared" si="34"/>
        <v>979.60083819021122</v>
      </c>
      <c r="M85" s="122">
        <f t="shared" si="34"/>
        <v>706.39648316838714</v>
      </c>
      <c r="N85" s="122">
        <f t="shared" si="34"/>
        <v>786.71895460609971</v>
      </c>
      <c r="O85" s="122">
        <f t="shared" si="34"/>
        <v>497.44393205126858</v>
      </c>
      <c r="P85" s="122">
        <f t="shared" si="34"/>
        <v>305.42068406863649</v>
      </c>
      <c r="Q85" s="122">
        <f t="shared" si="34"/>
        <v>274.16341983358666</v>
      </c>
      <c r="R85" s="122">
        <f t="shared" si="34"/>
        <v>400.87871122129008</v>
      </c>
      <c r="S85" s="122">
        <f t="shared" si="34"/>
        <v>455.38767298454974</v>
      </c>
      <c r="T85" s="122">
        <f t="shared" si="34"/>
        <v>267.11994011130673</v>
      </c>
      <c r="U85" s="122">
        <f t="shared" si="34"/>
        <v>298.16532379204568</v>
      </c>
      <c r="V85" s="122">
        <f t="shared" si="34"/>
        <v>360.53230347010179</v>
      </c>
      <c r="W85" s="122">
        <f t="shared" si="34"/>
        <v>423.9724810762259</v>
      </c>
      <c r="X85" s="122">
        <f t="shared" si="34"/>
        <v>348.9405081078051</v>
      </c>
      <c r="Y85" s="122">
        <f t="shared" si="34"/>
        <v>529.11071215798552</v>
      </c>
      <c r="DA85" s="130" t="s">
        <v>4002</v>
      </c>
    </row>
    <row r="86" spans="1:105" ht="12" customHeight="1" x14ac:dyDescent="0.25">
      <c r="A86" s="97" t="s">
        <v>53</v>
      </c>
      <c r="B86" s="98"/>
      <c r="C86" s="98">
        <f>IF(RES_hhdet_in_fec!C86=0,0,RES_hhdet_in_fec!C86*1000*11630/RES_hhdet_in_new!C83)</f>
        <v>0</v>
      </c>
      <c r="D86" s="98">
        <f>IF(RES_hhdet_in_fec!D86=0,0,RES_hhdet_in_fec!D86*1000*11630/RES_hhdet_in_new!D83)</f>
        <v>333.94822177672057</v>
      </c>
      <c r="E86" s="98">
        <f>IF(RES_hhdet_in_fec!E86=0,0,RES_hhdet_in_fec!E86*1000*11630/RES_hhdet_in_new!E83)</f>
        <v>1232.2187724414007</v>
      </c>
      <c r="F86" s="98">
        <f>IF(RES_hhdet_in_fec!F86=0,0,RES_hhdet_in_fec!F86*1000*11630/RES_hhdet_in_new!F83)</f>
        <v>1203.8522688038356</v>
      </c>
      <c r="G86" s="98">
        <f>IF(RES_hhdet_in_fec!G86=0,0,RES_hhdet_in_fec!G86*1000*11630/RES_hhdet_in_new!G83)</f>
        <v>1358.8064682165573</v>
      </c>
      <c r="H86" s="98">
        <f>IF(RES_hhdet_in_fec!H86=0,0,RES_hhdet_in_fec!H86*1000*11630/RES_hhdet_in_new!H83)</f>
        <v>1552.0853344316854</v>
      </c>
      <c r="I86" s="98">
        <f>IF(RES_hhdet_in_fec!I86=0,0,RES_hhdet_in_fec!I86*1000*11630/RES_hhdet_in_new!I83)</f>
        <v>1746.3779110524679</v>
      </c>
      <c r="J86" s="98">
        <f>IF(RES_hhdet_in_fec!J86=0,0,RES_hhdet_in_fec!J86*1000*11630/RES_hhdet_in_new!J83)</f>
        <v>1005.3218979875527</v>
      </c>
      <c r="K86" s="98">
        <f>IF(RES_hhdet_in_fec!K86=0,0,RES_hhdet_in_fec!K86*1000*11630/RES_hhdet_in_new!K83)</f>
        <v>749.95075786686687</v>
      </c>
      <c r="L86" s="98">
        <f>IF(RES_hhdet_in_fec!L86=0,0,RES_hhdet_in_fec!L86*1000*11630/RES_hhdet_in_new!L83)</f>
        <v>979.60083819021122</v>
      </c>
      <c r="M86" s="98">
        <f>IF(RES_hhdet_in_fec!M86=0,0,RES_hhdet_in_fec!M86*1000*11630/RES_hhdet_in_new!M83)</f>
        <v>706.39648316838714</v>
      </c>
      <c r="N86" s="98">
        <f>IF(RES_hhdet_in_fec!N86=0,0,RES_hhdet_in_fec!N86*1000*11630/RES_hhdet_in_new!N83)</f>
        <v>786.71895460609971</v>
      </c>
      <c r="O86" s="98">
        <f>IF(RES_hhdet_in_fec!O86=0,0,RES_hhdet_in_fec!O86*1000*11630/RES_hhdet_in_new!O83)</f>
        <v>497.44393205126858</v>
      </c>
      <c r="P86" s="98">
        <f>IF(RES_hhdet_in_fec!P86=0,0,RES_hhdet_in_fec!P86*1000*11630/RES_hhdet_in_new!P83)</f>
        <v>305.42068406863649</v>
      </c>
      <c r="Q86" s="98">
        <f>IF(RES_hhdet_in_fec!Q86=0,0,RES_hhdet_in_fec!Q86*1000*11630/RES_hhdet_in_new!Q83)</f>
        <v>274.16341983358666</v>
      </c>
      <c r="R86" s="98">
        <f>IF(RES_hhdet_in_fec!R86=0,0,RES_hhdet_in_fec!R86*1000*11630/RES_hhdet_in_new!R83)</f>
        <v>400.87871122129008</v>
      </c>
      <c r="S86" s="98">
        <f>IF(RES_hhdet_in_fec!S86=0,0,RES_hhdet_in_fec!S86*1000*11630/RES_hhdet_in_new!S83)</f>
        <v>455.38767298454974</v>
      </c>
      <c r="T86" s="98">
        <f>IF(RES_hhdet_in_fec!T86=0,0,RES_hhdet_in_fec!T86*1000*11630/RES_hhdet_in_new!T83)</f>
        <v>267.11994011130673</v>
      </c>
      <c r="U86" s="98">
        <f>IF(RES_hhdet_in_fec!U86=0,0,RES_hhdet_in_fec!U86*1000*11630/RES_hhdet_in_new!U83)</f>
        <v>298.16532379204568</v>
      </c>
      <c r="V86" s="98">
        <f>IF(RES_hhdet_in_fec!V86=0,0,RES_hhdet_in_fec!V86*1000*11630/RES_hhdet_in_new!V83)</f>
        <v>360.53230347010179</v>
      </c>
      <c r="W86" s="98">
        <f>IF(RES_hhdet_in_fec!W86=0,0,RES_hhdet_in_fec!W86*1000*11630/RES_hhdet_in_new!W83)</f>
        <v>423.9724810762259</v>
      </c>
      <c r="X86" s="98">
        <f>IF(RES_hhdet_in_fec!X86=0,0,RES_hhdet_in_fec!X86*1000*11630/RES_hhdet_in_new!X83)</f>
        <v>348.9405081078051</v>
      </c>
      <c r="Y86" s="98">
        <f>IF(RES_hhdet_in_fec!Y86=0,0,RES_hhdet_in_fec!Y86*1000*11630/RES_hhdet_in_new!Y83)</f>
        <v>529.11071215798552</v>
      </c>
      <c r="DA86" s="63" t="s">
        <v>4003</v>
      </c>
    </row>
    <row r="87" spans="1:105" ht="12" customHeight="1" x14ac:dyDescent="0.25">
      <c r="A87" s="121" t="s">
        <v>55</v>
      </c>
      <c r="B87" s="122"/>
      <c r="C87" s="122">
        <v>2247.0147170126502</v>
      </c>
      <c r="D87" s="122">
        <v>2478.3136607010683</v>
      </c>
      <c r="E87" s="122">
        <v>2741.3761327216707</v>
      </c>
      <c r="F87" s="122">
        <v>2834.1334043528436</v>
      </c>
      <c r="G87" s="122">
        <v>3186.6044418438887</v>
      </c>
      <c r="H87" s="122">
        <v>3188.5747852717609</v>
      </c>
      <c r="I87" s="122">
        <v>3344.4062181010727</v>
      </c>
      <c r="J87" s="122">
        <v>3213.3623507175084</v>
      </c>
      <c r="K87" s="122">
        <v>3208.6155750361354</v>
      </c>
      <c r="L87" s="122">
        <v>3111.5127663382514</v>
      </c>
      <c r="M87" s="122">
        <v>3106.2762843255982</v>
      </c>
      <c r="N87" s="122">
        <v>2800.332783865817</v>
      </c>
      <c r="O87" s="122">
        <v>2489.581522102917</v>
      </c>
      <c r="P87" s="122">
        <v>2404.8127189890852</v>
      </c>
      <c r="Q87" s="122">
        <v>2395.3174709227014</v>
      </c>
      <c r="R87" s="122">
        <v>2501.9593198209404</v>
      </c>
      <c r="S87" s="122">
        <v>2675.2503902738217</v>
      </c>
      <c r="T87" s="122">
        <v>2568.7207831226387</v>
      </c>
      <c r="U87" s="122">
        <v>2528.9893679549236</v>
      </c>
      <c r="V87" s="122">
        <v>2529.6953677153429</v>
      </c>
      <c r="W87" s="122">
        <v>2730.3259493625537</v>
      </c>
      <c r="X87" s="122">
        <v>2405.4037120496246</v>
      </c>
      <c r="Y87" s="122">
        <v>2270.7660349817347</v>
      </c>
      <c r="DA87" s="130" t="s">
        <v>4004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3461.2218079365957</v>
      </c>
      <c r="E88" s="98">
        <v>3163.159720820895</v>
      </c>
      <c r="F88" s="98">
        <v>3332.2842145772756</v>
      </c>
      <c r="G88" s="98">
        <v>3918.8604266647044</v>
      </c>
      <c r="H88" s="98">
        <v>3254.901799058789</v>
      </c>
      <c r="I88" s="98">
        <v>3570.192953680501</v>
      </c>
      <c r="J88" s="98">
        <v>4555.5806469959116</v>
      </c>
      <c r="K88" s="98">
        <v>4680.7341782044878</v>
      </c>
      <c r="L88" s="98">
        <v>3558.0207781662789</v>
      </c>
      <c r="M88" s="98">
        <v>3643.8394738695993</v>
      </c>
      <c r="N88" s="98">
        <v>3415.071870883045</v>
      </c>
      <c r="O88" s="98">
        <v>0</v>
      </c>
      <c r="P88" s="98">
        <v>0</v>
      </c>
      <c r="Q88" s="98">
        <v>3482.3728613684002</v>
      </c>
      <c r="R88" s="98">
        <v>3454.6352830384481</v>
      </c>
      <c r="S88" s="98">
        <v>3493.6980938318206</v>
      </c>
      <c r="T88" s="98">
        <v>3381.9045197468836</v>
      </c>
      <c r="U88" s="98">
        <v>3417.2857817219392</v>
      </c>
      <c r="V88" s="98">
        <v>3364.8298874619841</v>
      </c>
      <c r="W88" s="98">
        <v>3267.8598902666263</v>
      </c>
      <c r="X88" s="98">
        <v>3096.9415549487758</v>
      </c>
      <c r="Y88" s="98">
        <v>0</v>
      </c>
      <c r="DA88" s="63" t="s">
        <v>4005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2372.0776430806277</v>
      </c>
      <c r="J89" s="98">
        <v>3270.5630200807341</v>
      </c>
      <c r="K89" s="98">
        <v>3420.2631365839143</v>
      </c>
      <c r="L89" s="98">
        <v>0</v>
      </c>
      <c r="M89" s="98">
        <v>0</v>
      </c>
      <c r="N89" s="98">
        <v>2476.3742811503944</v>
      </c>
      <c r="O89" s="98">
        <v>2586.7195353649354</v>
      </c>
      <c r="P89" s="98">
        <v>2628.326570767822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2333.6552431859786</v>
      </c>
      <c r="DA89" s="63" t="s">
        <v>4006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35.701929536804997</v>
      </c>
      <c r="J90" s="101">
        <v>967.20097903192618</v>
      </c>
      <c r="K90" s="101">
        <v>1034.304402258646</v>
      </c>
      <c r="L90" s="101">
        <v>0</v>
      </c>
      <c r="M90" s="101">
        <v>0</v>
      </c>
      <c r="N90" s="101">
        <v>417.79452838677605</v>
      </c>
      <c r="O90" s="101">
        <v>346.21988760199446</v>
      </c>
      <c r="P90" s="101">
        <v>147.68644127674668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29.046971005524309</v>
      </c>
      <c r="DA90" s="131" t="s">
        <v>4007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2336.3757135438227</v>
      </c>
      <c r="J91" s="104">
        <v>2303.3620410488079</v>
      </c>
      <c r="K91" s="104">
        <v>2385.9587343252683</v>
      </c>
      <c r="L91" s="104">
        <v>0</v>
      </c>
      <c r="M91" s="104">
        <v>0</v>
      </c>
      <c r="N91" s="104">
        <v>2058.5797527636182</v>
      </c>
      <c r="O91" s="104">
        <v>2240.4996477629411</v>
      </c>
      <c r="P91" s="104">
        <v>2480.6401294910747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2304.6082721804546</v>
      </c>
      <c r="DA91" s="132" t="s">
        <v>4008</v>
      </c>
    </row>
    <row r="92" spans="1:105" ht="12" customHeight="1" x14ac:dyDescent="0.25">
      <c r="A92" s="106" t="s">
        <v>124</v>
      </c>
      <c r="B92" s="101"/>
      <c r="C92" s="101">
        <v>4387.0800378832064</v>
      </c>
      <c r="D92" s="101">
        <v>4653.2172026190492</v>
      </c>
      <c r="E92" s="101">
        <v>4880.4886830305268</v>
      </c>
      <c r="F92" s="101">
        <v>4974.7922056856296</v>
      </c>
      <c r="G92" s="101">
        <v>5398.4926419158737</v>
      </c>
      <c r="H92" s="101">
        <v>5445.1926159525519</v>
      </c>
      <c r="I92" s="101">
        <v>5592.8681990694276</v>
      </c>
      <c r="J92" s="101">
        <v>5739.9053813668488</v>
      </c>
      <c r="K92" s="101">
        <v>5698.3323380410166</v>
      </c>
      <c r="L92" s="101">
        <v>5487.5098882220118</v>
      </c>
      <c r="M92" s="101">
        <v>5166.0390550372304</v>
      </c>
      <c r="N92" s="101">
        <v>4687.5857708067006</v>
      </c>
      <c r="O92" s="101">
        <v>4668.9104593406919</v>
      </c>
      <c r="P92" s="101">
        <v>4540.0036688482414</v>
      </c>
      <c r="Q92" s="101">
        <v>4242.827903194544</v>
      </c>
      <c r="R92" s="101">
        <v>4132.7112206380816</v>
      </c>
      <c r="S92" s="101">
        <v>4086.470126120942</v>
      </c>
      <c r="T92" s="101">
        <v>3941.4780334198222</v>
      </c>
      <c r="U92" s="101">
        <v>3744.5334226787477</v>
      </c>
      <c r="V92" s="101">
        <v>3349.2292560429069</v>
      </c>
      <c r="W92" s="101">
        <v>3797.6137277920993</v>
      </c>
      <c r="X92" s="101">
        <v>3781.0324837855251</v>
      </c>
      <c r="Y92" s="101">
        <v>3442.0983959078221</v>
      </c>
      <c r="DA92" s="131" t="s">
        <v>4009</v>
      </c>
    </row>
    <row r="93" spans="1:105" ht="12" customHeight="1" x14ac:dyDescent="0.25">
      <c r="A93" s="107" t="s">
        <v>123</v>
      </c>
      <c r="B93" s="104"/>
      <c r="C93" s="104">
        <v>2237.2943841337378</v>
      </c>
      <c r="D93" s="104">
        <v>0</v>
      </c>
      <c r="E93" s="104">
        <v>0</v>
      </c>
      <c r="F93" s="104">
        <v>0</v>
      </c>
      <c r="G93" s="104">
        <v>0</v>
      </c>
      <c r="H93" s="104">
        <v>3197.0836307473314</v>
      </c>
      <c r="I93" s="104">
        <v>3137.0599468618825</v>
      </c>
      <c r="J93" s="104">
        <v>3246.2775093416822</v>
      </c>
      <c r="K93" s="104">
        <v>3244.1924478216129</v>
      </c>
      <c r="L93" s="104">
        <v>3065.1821125109645</v>
      </c>
      <c r="M93" s="104">
        <v>2925.2081984075699</v>
      </c>
      <c r="N93" s="104">
        <v>2589.6941299169553</v>
      </c>
      <c r="O93" s="104">
        <v>2632.4415795643999</v>
      </c>
      <c r="P93" s="104">
        <v>2714.4226589012951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2220.2112218780176</v>
      </c>
      <c r="W93" s="104">
        <v>2644.2610569697331</v>
      </c>
      <c r="X93" s="104">
        <v>2645.8193978267745</v>
      </c>
      <c r="Y93" s="104">
        <v>2375.5047496683997</v>
      </c>
      <c r="DA93" s="132" t="s">
        <v>4010</v>
      </c>
    </row>
    <row r="94" spans="1:105" ht="12" customHeight="1" x14ac:dyDescent="0.25">
      <c r="A94" s="108" t="s">
        <v>50</v>
      </c>
      <c r="B94" s="98"/>
      <c r="C94" s="98">
        <v>597.68619217721971</v>
      </c>
      <c r="D94" s="98">
        <v>0</v>
      </c>
      <c r="E94" s="98">
        <v>0</v>
      </c>
      <c r="F94" s="98">
        <v>0</v>
      </c>
      <c r="G94" s="98">
        <v>0</v>
      </c>
      <c r="H94" s="98">
        <v>1391.724949750449</v>
      </c>
      <c r="I94" s="98">
        <v>1133.9265470596581</v>
      </c>
      <c r="J94" s="98">
        <v>1175.6230148783022</v>
      </c>
      <c r="K94" s="98">
        <v>1165.3248402232837</v>
      </c>
      <c r="L94" s="98">
        <v>971.22940893935652</v>
      </c>
      <c r="M94" s="98">
        <v>904.3238000547118</v>
      </c>
      <c r="N94" s="98">
        <v>547.63917904570815</v>
      </c>
      <c r="O94" s="98">
        <v>370.39421971467493</v>
      </c>
      <c r="P94" s="98">
        <v>369.42351888750983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119.73680971938073</v>
      </c>
      <c r="W94" s="98">
        <v>310.61954696377234</v>
      </c>
      <c r="X94" s="98">
        <v>283.4830063318509</v>
      </c>
      <c r="Y94" s="98">
        <v>147.70348675452422</v>
      </c>
      <c r="DA94" s="63" t="s">
        <v>4011</v>
      </c>
    </row>
    <row r="95" spans="1:105" ht="12" customHeight="1" x14ac:dyDescent="0.25">
      <c r="A95" s="108" t="s">
        <v>52</v>
      </c>
      <c r="B95" s="98"/>
      <c r="C95" s="98">
        <v>1639.6081919565181</v>
      </c>
      <c r="D95" s="98">
        <v>0</v>
      </c>
      <c r="E95" s="98">
        <v>0</v>
      </c>
      <c r="F95" s="98">
        <v>0</v>
      </c>
      <c r="G95" s="98">
        <v>0</v>
      </c>
      <c r="H95" s="98">
        <v>1805.3586809968822</v>
      </c>
      <c r="I95" s="98">
        <v>2003.1333998022246</v>
      </c>
      <c r="J95" s="98">
        <v>2070.6544944633793</v>
      </c>
      <c r="K95" s="98">
        <v>2078.867607598329</v>
      </c>
      <c r="L95" s="98">
        <v>2093.9527035716083</v>
      </c>
      <c r="M95" s="98">
        <v>2020.8843983528584</v>
      </c>
      <c r="N95" s="98">
        <v>2042.0549508712477</v>
      </c>
      <c r="O95" s="98">
        <v>2262.0473598497247</v>
      </c>
      <c r="P95" s="98">
        <v>2344.9991400137847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2100.4744121586373</v>
      </c>
      <c r="W95" s="98">
        <v>2333.6415100059612</v>
      </c>
      <c r="X95" s="98">
        <v>2362.3363914949232</v>
      </c>
      <c r="Y95" s="98">
        <v>2227.8012629138757</v>
      </c>
      <c r="DA95" s="63" t="s">
        <v>4012</v>
      </c>
    </row>
    <row r="96" spans="1:105" ht="12" customHeight="1" x14ac:dyDescent="0.25">
      <c r="A96" s="106" t="s">
        <v>122</v>
      </c>
      <c r="B96" s="101"/>
      <c r="C96" s="101">
        <v>3812.9411780455316</v>
      </c>
      <c r="D96" s="101">
        <v>0</v>
      </c>
      <c r="E96" s="101">
        <v>0</v>
      </c>
      <c r="F96" s="101">
        <v>0</v>
      </c>
      <c r="G96" s="101">
        <v>0</v>
      </c>
      <c r="H96" s="101">
        <v>4829.6714952764314</v>
      </c>
      <c r="I96" s="101">
        <v>0</v>
      </c>
      <c r="J96" s="101">
        <v>0</v>
      </c>
      <c r="K96" s="101">
        <v>5162.9628781612801</v>
      </c>
      <c r="L96" s="101">
        <v>0</v>
      </c>
      <c r="M96" s="101">
        <v>0</v>
      </c>
      <c r="N96" s="101">
        <v>0</v>
      </c>
      <c r="O96" s="101">
        <v>4178.6985631308571</v>
      </c>
      <c r="P96" s="101">
        <v>4034.6983031497202</v>
      </c>
      <c r="Q96" s="101">
        <v>0</v>
      </c>
      <c r="R96" s="101">
        <v>0</v>
      </c>
      <c r="S96" s="101">
        <v>0</v>
      </c>
      <c r="T96" s="101">
        <v>0</v>
      </c>
      <c r="U96" s="101">
        <v>3707.3012299725269</v>
      </c>
      <c r="V96" s="101">
        <v>0</v>
      </c>
      <c r="W96" s="101">
        <v>3687.5545947618189</v>
      </c>
      <c r="X96" s="101">
        <v>0</v>
      </c>
      <c r="Y96" s="101">
        <v>3287.126839577907</v>
      </c>
      <c r="DA96" s="131" t="s">
        <v>4013</v>
      </c>
    </row>
    <row r="97" spans="1:105" ht="12" customHeight="1" x14ac:dyDescent="0.25">
      <c r="A97" s="107" t="s">
        <v>121</v>
      </c>
      <c r="B97" s="104"/>
      <c r="C97" s="104">
        <v>2103.3475732040465</v>
      </c>
      <c r="D97" s="104">
        <v>2387.2392398988864</v>
      </c>
      <c r="E97" s="104">
        <v>2649.2566559748125</v>
      </c>
      <c r="F97" s="104">
        <v>2748.7902660792633</v>
      </c>
      <c r="G97" s="104">
        <v>3083.2056274296774</v>
      </c>
      <c r="H97" s="104">
        <v>3009.9688474507661</v>
      </c>
      <c r="I97" s="104">
        <v>3274.7642190671486</v>
      </c>
      <c r="J97" s="104">
        <v>3127.4624918016375</v>
      </c>
      <c r="K97" s="104">
        <v>3113.7244355241432</v>
      </c>
      <c r="L97" s="104">
        <v>3021.7406239902848</v>
      </c>
      <c r="M97" s="104">
        <v>3026.7402786202961</v>
      </c>
      <c r="N97" s="104">
        <v>2720.0067651620056</v>
      </c>
      <c r="O97" s="104">
        <v>2282.7507676888526</v>
      </c>
      <c r="P97" s="104">
        <v>2210.2700839794293</v>
      </c>
      <c r="Q97" s="104">
        <v>2330.1771704138259</v>
      </c>
      <c r="R97" s="104">
        <v>2445.6883632966346</v>
      </c>
      <c r="S97" s="104">
        <v>2631.7639939835544</v>
      </c>
      <c r="T97" s="104">
        <v>2526.0831568013814</v>
      </c>
      <c r="U97" s="104">
        <v>2447.2867996718919</v>
      </c>
      <c r="V97" s="104">
        <v>2493.7900201024627</v>
      </c>
      <c r="W97" s="104">
        <v>2452.0168770754158</v>
      </c>
      <c r="X97" s="104">
        <v>2346.8271396928676</v>
      </c>
      <c r="Y97" s="104">
        <v>2200.9263329629907</v>
      </c>
      <c r="DA97" s="132" t="s">
        <v>4014</v>
      </c>
    </row>
    <row r="98" spans="1:105" ht="12" customHeight="1" x14ac:dyDescent="0.25">
      <c r="A98" s="108" t="s">
        <v>53</v>
      </c>
      <c r="B98" s="98"/>
      <c r="C98" s="98">
        <v>499.04271628913625</v>
      </c>
      <c r="D98" s="98">
        <v>792.09166931795289</v>
      </c>
      <c r="E98" s="98">
        <v>1058.689092796945</v>
      </c>
      <c r="F98" s="98">
        <v>1057.555930048653</v>
      </c>
      <c r="G98" s="98">
        <v>1372.9448081889909</v>
      </c>
      <c r="H98" s="98">
        <v>1238.4756533004911</v>
      </c>
      <c r="I98" s="98">
        <v>1155.7237777770254</v>
      </c>
      <c r="J98" s="98">
        <v>1064.9288964670995</v>
      </c>
      <c r="K98" s="98">
        <v>1057.2428990908222</v>
      </c>
      <c r="L98" s="98">
        <v>926.58765575407847</v>
      </c>
      <c r="M98" s="98">
        <v>932.96082234476273</v>
      </c>
      <c r="N98" s="98">
        <v>624.85510690624392</v>
      </c>
      <c r="O98" s="98">
        <v>146.17248319181007</v>
      </c>
      <c r="P98" s="98">
        <v>61.824790866535352</v>
      </c>
      <c r="Q98" s="98">
        <v>168.72595975671098</v>
      </c>
      <c r="R98" s="98">
        <v>251.27897036060534</v>
      </c>
      <c r="S98" s="98">
        <v>429.83395204733597</v>
      </c>
      <c r="T98" s="98">
        <v>325.60539344933011</v>
      </c>
      <c r="U98" s="98">
        <v>250.62194612306288</v>
      </c>
      <c r="V98" s="98">
        <v>313.92118104370212</v>
      </c>
      <c r="W98" s="98">
        <v>231.57095732914831</v>
      </c>
      <c r="X98" s="98">
        <v>177.47802067915353</v>
      </c>
      <c r="Y98" s="98">
        <v>69.414839797670552</v>
      </c>
      <c r="DA98" s="63" t="s">
        <v>4015</v>
      </c>
    </row>
    <row r="99" spans="1:105" ht="12" customHeight="1" x14ac:dyDescent="0.25">
      <c r="A99" s="108" t="s">
        <v>52</v>
      </c>
      <c r="B99" s="98"/>
      <c r="C99" s="98">
        <v>1604.3048569149107</v>
      </c>
      <c r="D99" s="98">
        <v>1595.1475705809335</v>
      </c>
      <c r="E99" s="98">
        <v>1590.5675631778677</v>
      </c>
      <c r="F99" s="98">
        <v>1691.2343360306099</v>
      </c>
      <c r="G99" s="98">
        <v>1710.2608192406865</v>
      </c>
      <c r="H99" s="98">
        <v>1771.493194150275</v>
      </c>
      <c r="I99" s="98">
        <v>2119.0404412901235</v>
      </c>
      <c r="J99" s="98">
        <v>2062.5335953345375</v>
      </c>
      <c r="K99" s="98">
        <v>2056.4815364333213</v>
      </c>
      <c r="L99" s="98">
        <v>2095.152968236207</v>
      </c>
      <c r="M99" s="98">
        <v>2093.7794562755334</v>
      </c>
      <c r="N99" s="98">
        <v>2095.1516582557615</v>
      </c>
      <c r="O99" s="98">
        <v>2136.5782844970427</v>
      </c>
      <c r="P99" s="98">
        <v>2148.445293112894</v>
      </c>
      <c r="Q99" s="98">
        <v>2161.4512106571142</v>
      </c>
      <c r="R99" s="98">
        <v>2194.4093929360292</v>
      </c>
      <c r="S99" s="98">
        <v>2201.9300419362189</v>
      </c>
      <c r="T99" s="98">
        <v>2200.4777633520512</v>
      </c>
      <c r="U99" s="98">
        <v>2196.6648535488289</v>
      </c>
      <c r="V99" s="98">
        <v>2179.8688390587604</v>
      </c>
      <c r="W99" s="98">
        <v>2220.4459197462679</v>
      </c>
      <c r="X99" s="98">
        <v>2169.3491190137138</v>
      </c>
      <c r="Y99" s="98">
        <v>2131.5114931653202</v>
      </c>
      <c r="DA99" s="63" t="s">
        <v>4016</v>
      </c>
    </row>
    <row r="100" spans="1:105" ht="12" customHeight="1" x14ac:dyDescent="0.25">
      <c r="A100" s="121" t="s">
        <v>54</v>
      </c>
      <c r="B100" s="122"/>
      <c r="C100" s="122">
        <v>1129.4856612489727</v>
      </c>
      <c r="D100" s="122">
        <v>1151.7373973584226</v>
      </c>
      <c r="E100" s="122">
        <v>1173.6350389342629</v>
      </c>
      <c r="F100" s="122">
        <v>1198.0169947597683</v>
      </c>
      <c r="G100" s="122">
        <v>1162.4596553739259</v>
      </c>
      <c r="H100" s="122">
        <v>1075.5009876878189</v>
      </c>
      <c r="I100" s="122">
        <v>1058.378461778701</v>
      </c>
      <c r="J100" s="122">
        <v>963.41750214353101</v>
      </c>
      <c r="K100" s="122">
        <v>936.55429306765507</v>
      </c>
      <c r="L100" s="122">
        <v>917.97778143340304</v>
      </c>
      <c r="M100" s="122">
        <v>972.21830249837853</v>
      </c>
      <c r="N100" s="122">
        <v>877.92294964374503</v>
      </c>
      <c r="O100" s="122">
        <v>853.35925087561645</v>
      </c>
      <c r="P100" s="122">
        <v>918.35465136448261</v>
      </c>
      <c r="Q100" s="122">
        <v>901.74763326642517</v>
      </c>
      <c r="R100" s="122">
        <v>887.24004194072154</v>
      </c>
      <c r="S100" s="122">
        <v>920.21320736449968</v>
      </c>
      <c r="T100" s="122">
        <v>848.53331877327048</v>
      </c>
      <c r="U100" s="122">
        <v>990.95909912196691</v>
      </c>
      <c r="V100" s="122">
        <v>974.09194750204551</v>
      </c>
      <c r="W100" s="122">
        <v>955.78194948181783</v>
      </c>
      <c r="X100" s="122">
        <v>911.72962892535463</v>
      </c>
      <c r="Y100" s="122">
        <v>867.82068131132849</v>
      </c>
      <c r="DA100" s="130" t="s">
        <v>4017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4018</v>
      </c>
    </row>
    <row r="102" spans="1:105" ht="12" customHeight="1" x14ac:dyDescent="0.25">
      <c r="A102" s="97" t="s">
        <v>50</v>
      </c>
      <c r="B102" s="98"/>
      <c r="C102" s="98">
        <v>1251.5273230777088</v>
      </c>
      <c r="D102" s="98">
        <v>1255.7742543039658</v>
      </c>
      <c r="E102" s="98">
        <v>1307.0445160634774</v>
      </c>
      <c r="F102" s="98">
        <v>1335.6137150515815</v>
      </c>
      <c r="G102" s="98">
        <v>1283.2092365510516</v>
      </c>
      <c r="H102" s="98">
        <v>1153.6792604149987</v>
      </c>
      <c r="I102" s="98">
        <v>1166.8335081751491</v>
      </c>
      <c r="J102" s="98">
        <v>1056.6625912134325</v>
      </c>
      <c r="K102" s="98">
        <v>1041.4419933855233</v>
      </c>
      <c r="L102" s="98">
        <v>1015.6528956487147</v>
      </c>
      <c r="M102" s="98">
        <v>1041.9985995699114</v>
      </c>
      <c r="N102" s="98">
        <v>990.74778863332085</v>
      </c>
      <c r="O102" s="98">
        <v>1002.1734137571041</v>
      </c>
      <c r="P102" s="98">
        <v>1011.2645422861819</v>
      </c>
      <c r="Q102" s="98">
        <v>1032.9526354448872</v>
      </c>
      <c r="R102" s="98">
        <v>1034.3476880002786</v>
      </c>
      <c r="S102" s="98">
        <v>1044.8008442086614</v>
      </c>
      <c r="T102" s="98">
        <v>1058.6459868959671</v>
      </c>
      <c r="U102" s="98">
        <v>1140.134971330205</v>
      </c>
      <c r="V102" s="98">
        <v>1057.6767652855162</v>
      </c>
      <c r="W102" s="98">
        <v>1083.3303798773964</v>
      </c>
      <c r="X102" s="98">
        <v>1007.1798783412698</v>
      </c>
      <c r="Y102" s="98">
        <v>965.98652927885996</v>
      </c>
      <c r="DA102" s="63" t="s">
        <v>4019</v>
      </c>
    </row>
    <row r="103" spans="1:105" ht="12" customHeight="1" x14ac:dyDescent="0.25">
      <c r="A103" s="109" t="s">
        <v>120</v>
      </c>
      <c r="B103" s="33"/>
      <c r="C103" s="33">
        <v>975.94937701282129</v>
      </c>
      <c r="D103" s="33">
        <v>999.01662658579846</v>
      </c>
      <c r="E103" s="33">
        <v>949.82788331312145</v>
      </c>
      <c r="F103" s="33">
        <v>992.47655233628313</v>
      </c>
      <c r="G103" s="33">
        <v>955.94401653828072</v>
      </c>
      <c r="H103" s="33">
        <v>908.5223943085706</v>
      </c>
      <c r="I103" s="33">
        <v>827.91148818624799</v>
      </c>
      <c r="J103" s="33">
        <v>770.82199079081772</v>
      </c>
      <c r="K103" s="33">
        <v>797.86063262843243</v>
      </c>
      <c r="L103" s="33">
        <v>760.1704307793492</v>
      </c>
      <c r="M103" s="33">
        <v>847.4000246380308</v>
      </c>
      <c r="N103" s="33">
        <v>635.83372426691096</v>
      </c>
      <c r="O103" s="33">
        <v>689.9375628033074</v>
      </c>
      <c r="P103" s="33">
        <v>837.93832532051158</v>
      </c>
      <c r="Q103" s="33">
        <v>730.91397092772604</v>
      </c>
      <c r="R103" s="33">
        <v>707.55318976916715</v>
      </c>
      <c r="S103" s="33">
        <v>774.79546089024166</v>
      </c>
      <c r="T103" s="33">
        <v>641.0503461214463</v>
      </c>
      <c r="U103" s="33">
        <v>783.1679529615725</v>
      </c>
      <c r="V103" s="33">
        <v>875.83105746029719</v>
      </c>
      <c r="W103" s="33">
        <v>809.40176130008604</v>
      </c>
      <c r="X103" s="33">
        <v>741.34381056500422</v>
      </c>
      <c r="Y103" s="33">
        <v>586.26377515678382</v>
      </c>
      <c r="DA103" s="60" t="s">
        <v>4020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4021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4022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4023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4024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4025</v>
      </c>
    </row>
    <row r="110" spans="1:105" ht="12" customHeight="1" x14ac:dyDescent="0.25">
      <c r="A110" s="97" t="s">
        <v>53</v>
      </c>
      <c r="B110" s="98"/>
      <c r="C110" s="98">
        <f>IF(RES_hhdet_in_fec!C110=0,0,RES_hhdet_in_fec!C110*1000*11630/RES_hhdet_in_new!C107)</f>
        <v>0</v>
      </c>
      <c r="D110" s="98">
        <f>IF(RES_hhdet_in_fec!D110=0,0,RES_hhdet_in_fec!D110*1000*11630/RES_hhdet_in_new!D107)</f>
        <v>0</v>
      </c>
      <c r="E110" s="98">
        <f>IF(RES_hhdet_in_fec!E110=0,0,RES_hhdet_in_fec!E110*1000*11630/RES_hhdet_in_new!E107)</f>
        <v>0</v>
      </c>
      <c r="F110" s="98">
        <f>IF(RES_hhdet_in_fec!F110=0,0,RES_hhdet_in_fec!F110*1000*11630/RES_hhdet_in_new!F107)</f>
        <v>0</v>
      </c>
      <c r="G110" s="98">
        <f>IF(RES_hhdet_in_fec!G110=0,0,RES_hhdet_in_fec!G110*1000*11630/RES_hhdet_in_new!G107)</f>
        <v>0</v>
      </c>
      <c r="H110" s="98">
        <f>IF(RES_hhdet_in_fec!H110=0,0,RES_hhdet_in_fec!H110*1000*11630/RES_hhdet_in_new!H107)</f>
        <v>0</v>
      </c>
      <c r="I110" s="98">
        <f>IF(RES_hhdet_in_fec!I110=0,0,RES_hhdet_in_fec!I110*1000*11630/RES_hhdet_in_new!I107)</f>
        <v>0</v>
      </c>
      <c r="J110" s="98">
        <f>IF(RES_hhdet_in_fec!J110=0,0,RES_hhdet_in_fec!J110*1000*11630/RES_hhdet_in_new!J107)</f>
        <v>0</v>
      </c>
      <c r="K110" s="98">
        <f>IF(RES_hhdet_in_fec!K110=0,0,RES_hhdet_in_fec!K110*1000*11630/RES_hhdet_in_new!K107)</f>
        <v>0</v>
      </c>
      <c r="L110" s="98">
        <f>IF(RES_hhdet_in_fec!L110=0,0,RES_hhdet_in_fec!L110*1000*11630/RES_hhdet_in_new!L107)</f>
        <v>0</v>
      </c>
      <c r="M110" s="98">
        <f>IF(RES_hhdet_in_fec!M110=0,0,RES_hhdet_in_fec!M110*1000*11630/RES_hhdet_in_new!M107)</f>
        <v>0</v>
      </c>
      <c r="N110" s="98">
        <f>IF(RES_hhdet_in_fec!N110=0,0,RES_hhdet_in_fec!N110*1000*11630/RES_hhdet_in_new!N107)</f>
        <v>0</v>
      </c>
      <c r="O110" s="98">
        <f>IF(RES_hhdet_in_fec!O110=0,0,RES_hhdet_in_fec!O110*1000*11630/RES_hhdet_in_new!O107)</f>
        <v>0</v>
      </c>
      <c r="P110" s="98">
        <f>IF(RES_hhdet_in_fec!P110=0,0,RES_hhdet_in_fec!P110*1000*11630/RES_hhdet_in_new!P107)</f>
        <v>0</v>
      </c>
      <c r="Q110" s="98">
        <f>IF(RES_hhdet_in_fec!Q110=0,0,RES_hhdet_in_fec!Q110*1000*11630/RES_hhdet_in_new!Q107)</f>
        <v>0</v>
      </c>
      <c r="R110" s="98">
        <f>IF(RES_hhdet_in_fec!R110=0,0,RES_hhdet_in_fec!R110*1000*11630/RES_hhdet_in_new!R107)</f>
        <v>0</v>
      </c>
      <c r="S110" s="98">
        <f>IF(RES_hhdet_in_fec!S110=0,0,RES_hhdet_in_fec!S110*1000*11630/RES_hhdet_in_new!S107)</f>
        <v>0</v>
      </c>
      <c r="T110" s="98">
        <f>IF(RES_hhdet_in_fec!T110=0,0,RES_hhdet_in_fec!T110*1000*11630/RES_hhdet_in_new!T107)</f>
        <v>0</v>
      </c>
      <c r="U110" s="98">
        <f>IF(RES_hhdet_in_fec!U110=0,0,RES_hhdet_in_fec!U110*1000*11630/RES_hhdet_in_new!U107)</f>
        <v>0</v>
      </c>
      <c r="V110" s="98">
        <f>IF(RES_hhdet_in_fec!V110=0,0,RES_hhdet_in_fec!V110*1000*11630/RES_hhdet_in_new!V107)</f>
        <v>0</v>
      </c>
      <c r="W110" s="98">
        <f>IF(RES_hhdet_in_fec!W110=0,0,RES_hhdet_in_fec!W110*1000*11630/RES_hhdet_in_new!W107)</f>
        <v>0</v>
      </c>
      <c r="X110" s="98">
        <f>IF(RES_hhdet_in_fec!X110=0,0,RES_hhdet_in_fec!X110*1000*11630/RES_hhdet_in_new!X107)</f>
        <v>0</v>
      </c>
      <c r="Y110" s="98">
        <f>IF(RES_hhdet_in_fec!Y110=0,0,RES_hhdet_in_fec!Y110*1000*11630/RES_hhdet_in_new!Y107)</f>
        <v>0</v>
      </c>
      <c r="DA110" s="63" t="s">
        <v>4026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4027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4028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4029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4030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4031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4032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4033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4034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4035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4036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4037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4038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0</v>
      </c>
      <c r="DA124" s="129" t="s">
        <v>4039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4040</v>
      </c>
    </row>
    <row r="126" spans="1:105" ht="12" customHeight="1" x14ac:dyDescent="0.25">
      <c r="A126" s="97" t="s">
        <v>198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4041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4042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4043</v>
      </c>
    </row>
    <row r="129" spans="1:105" ht="12" customHeight="1" x14ac:dyDescent="0.25">
      <c r="A129" s="97" t="s">
        <v>53</v>
      </c>
      <c r="B129" s="98"/>
      <c r="C129" s="98">
        <f>IF(RES_hhdet_in_fec!C129=0,0,RES_hhdet_in_fec!C129*1000*11630/RES_hhdet_in_new!C126)</f>
        <v>0</v>
      </c>
      <c r="D129" s="98">
        <f>IF(RES_hhdet_in_fec!D129=0,0,RES_hhdet_in_fec!D129*1000*11630/RES_hhdet_in_new!D126)</f>
        <v>0</v>
      </c>
      <c r="E129" s="98">
        <f>IF(RES_hhdet_in_fec!E129=0,0,RES_hhdet_in_fec!E129*1000*11630/RES_hhdet_in_new!E126)</f>
        <v>0</v>
      </c>
      <c r="F129" s="98">
        <f>IF(RES_hhdet_in_fec!F129=0,0,RES_hhdet_in_fec!F129*1000*11630/RES_hhdet_in_new!F126)</f>
        <v>0</v>
      </c>
      <c r="G129" s="98">
        <f>IF(RES_hhdet_in_fec!G129=0,0,RES_hhdet_in_fec!G129*1000*11630/RES_hhdet_in_new!G126)</f>
        <v>0</v>
      </c>
      <c r="H129" s="98">
        <f>IF(RES_hhdet_in_fec!H129=0,0,RES_hhdet_in_fec!H129*1000*11630/RES_hhdet_in_new!H126)</f>
        <v>0</v>
      </c>
      <c r="I129" s="98">
        <f>IF(RES_hhdet_in_fec!I129=0,0,RES_hhdet_in_fec!I129*1000*11630/RES_hhdet_in_new!I126)</f>
        <v>0</v>
      </c>
      <c r="J129" s="98">
        <f>IF(RES_hhdet_in_fec!J129=0,0,RES_hhdet_in_fec!J129*1000*11630/RES_hhdet_in_new!J126)</f>
        <v>0</v>
      </c>
      <c r="K129" s="98">
        <f>IF(RES_hhdet_in_fec!K129=0,0,RES_hhdet_in_fec!K129*1000*11630/RES_hhdet_in_new!K126)</f>
        <v>0</v>
      </c>
      <c r="L129" s="98">
        <f>IF(RES_hhdet_in_fec!L129=0,0,RES_hhdet_in_fec!L129*1000*11630/RES_hhdet_in_new!L126)</f>
        <v>0</v>
      </c>
      <c r="M129" s="98">
        <f>IF(RES_hhdet_in_fec!M129=0,0,RES_hhdet_in_fec!M129*1000*11630/RES_hhdet_in_new!M126)</f>
        <v>0</v>
      </c>
      <c r="N129" s="98">
        <f>IF(RES_hhdet_in_fec!N129=0,0,RES_hhdet_in_fec!N129*1000*11630/RES_hhdet_in_new!N126)</f>
        <v>0</v>
      </c>
      <c r="O129" s="98">
        <f>IF(RES_hhdet_in_fec!O129=0,0,RES_hhdet_in_fec!O129*1000*11630/RES_hhdet_in_new!O126)</f>
        <v>0</v>
      </c>
      <c r="P129" s="98">
        <f>IF(RES_hhdet_in_fec!P129=0,0,RES_hhdet_in_fec!P129*1000*11630/RES_hhdet_in_new!P126)</f>
        <v>0</v>
      </c>
      <c r="Q129" s="98">
        <f>IF(RES_hhdet_in_fec!Q129=0,0,RES_hhdet_in_fec!Q129*1000*11630/RES_hhdet_in_new!Q126)</f>
        <v>0</v>
      </c>
      <c r="R129" s="98">
        <f>IF(RES_hhdet_in_fec!R129=0,0,RES_hhdet_in_fec!R129*1000*11630/RES_hhdet_in_new!R126)</f>
        <v>0</v>
      </c>
      <c r="S129" s="98">
        <f>IF(RES_hhdet_in_fec!S129=0,0,RES_hhdet_in_fec!S129*1000*11630/RES_hhdet_in_new!S126)</f>
        <v>0</v>
      </c>
      <c r="T129" s="98">
        <f>IF(RES_hhdet_in_fec!T129=0,0,RES_hhdet_in_fec!T129*1000*11630/RES_hhdet_in_new!T126)</f>
        <v>0</v>
      </c>
      <c r="U129" s="98">
        <f>IF(RES_hhdet_in_fec!U129=0,0,RES_hhdet_in_fec!U129*1000*11630/RES_hhdet_in_new!U126)</f>
        <v>0</v>
      </c>
      <c r="V129" s="98">
        <f>IF(RES_hhdet_in_fec!V129=0,0,RES_hhdet_in_fec!V129*1000*11630/RES_hhdet_in_new!V126)</f>
        <v>0</v>
      </c>
      <c r="W129" s="98">
        <f>IF(RES_hhdet_in_fec!W129=0,0,RES_hhdet_in_fec!W129*1000*11630/RES_hhdet_in_new!W126)</f>
        <v>0</v>
      </c>
      <c r="X129" s="98">
        <f>IF(RES_hhdet_in_fec!X129=0,0,RES_hhdet_in_fec!X129*1000*11630/RES_hhdet_in_new!X126)</f>
        <v>0</v>
      </c>
      <c r="Y129" s="98">
        <f>IF(RES_hhdet_in_fec!Y129=0,0,RES_hhdet_in_fec!Y129*1000*11630/RES_hhdet_in_new!Y126)</f>
        <v>0</v>
      </c>
      <c r="DA129" s="63" t="s">
        <v>4044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4045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4046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4047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4048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4049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4050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4051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4052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4053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X139" s="122">
        <v>0</v>
      </c>
      <c r="Y139" s="122">
        <v>0</v>
      </c>
      <c r="DA139" s="130" t="s">
        <v>4054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4055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4056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5132.9128514274562</v>
      </c>
      <c r="D143" s="117">
        <f t="shared" si="49"/>
        <v>7053.3878890695578</v>
      </c>
      <c r="E143" s="117">
        <f t="shared" si="49"/>
        <v>7596.0030639523666</v>
      </c>
      <c r="F143" s="117">
        <f t="shared" si="49"/>
        <v>7046.1692375679559</v>
      </c>
      <c r="G143" s="117">
        <f t="shared" si="49"/>
        <v>6788.2489351449658</v>
      </c>
      <c r="H143" s="117">
        <f t="shared" si="49"/>
        <v>6831.3914106507018</v>
      </c>
      <c r="I143" s="117">
        <f t="shared" si="49"/>
        <v>7314.6264840068743</v>
      </c>
      <c r="J143" s="117">
        <f t="shared" si="49"/>
        <v>6771.9284263551035</v>
      </c>
      <c r="K143" s="117">
        <f t="shared" si="49"/>
        <v>6476.6720779169464</v>
      </c>
      <c r="L143" s="117">
        <f t="shared" si="49"/>
        <v>6523.548660991617</v>
      </c>
      <c r="M143" s="117">
        <f t="shared" si="49"/>
        <v>6230.9351252913448</v>
      </c>
      <c r="N143" s="117">
        <f t="shared" si="49"/>
        <v>6064.8587056529468</v>
      </c>
      <c r="O143" s="117">
        <f t="shared" si="49"/>
        <v>5248.2000972530996</v>
      </c>
      <c r="P143" s="117">
        <f t="shared" si="49"/>
        <v>4967.1047127683269</v>
      </c>
      <c r="Q143" s="117">
        <f t="shared" si="49"/>
        <v>4913.2802421588976</v>
      </c>
      <c r="R143" s="117">
        <f t="shared" ref="R143:V143" si="50">R144+R146+R148+R157</f>
        <v>5050.0565920984682</v>
      </c>
      <c r="S143" s="117">
        <f t="shared" si="50"/>
        <v>5044.3940578285637</v>
      </c>
      <c r="T143" s="117">
        <f t="shared" si="50"/>
        <v>5573.3739209793021</v>
      </c>
      <c r="U143" s="117">
        <f t="shared" si="50"/>
        <v>5578.37693647384</v>
      </c>
      <c r="V143" s="117">
        <f t="shared" si="50"/>
        <v>5425.2893768677968</v>
      </c>
      <c r="W143" s="117">
        <f t="shared" ref="W143:Y143" si="51">W144+W146+W148+W157</f>
        <v>5536.4954121023839</v>
      </c>
      <c r="X143" s="117">
        <f t="shared" si="51"/>
        <v>5049.8941349929391</v>
      </c>
      <c r="Y143" s="117">
        <f t="shared" si="51"/>
        <v>4900.9669082912269</v>
      </c>
      <c r="DA143" s="129" t="s">
        <v>4057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1714.0334750355105</v>
      </c>
      <c r="D144" s="122">
        <f t="shared" si="52"/>
        <v>1686.7264224756191</v>
      </c>
      <c r="E144" s="122">
        <f t="shared" si="52"/>
        <v>1841.1384304988178</v>
      </c>
      <c r="F144" s="122">
        <f t="shared" si="52"/>
        <v>1397.7020112711659</v>
      </c>
      <c r="G144" s="122">
        <f t="shared" si="52"/>
        <v>953.86203426614213</v>
      </c>
      <c r="H144" s="122">
        <f t="shared" si="52"/>
        <v>922.09334264613869</v>
      </c>
      <c r="I144" s="122">
        <f t="shared" si="52"/>
        <v>1083.2364925717559</v>
      </c>
      <c r="J144" s="122">
        <f t="shared" si="52"/>
        <v>766.08714928442316</v>
      </c>
      <c r="K144" s="122">
        <f t="shared" si="52"/>
        <v>632.89079440046373</v>
      </c>
      <c r="L144" s="122">
        <f t="shared" si="52"/>
        <v>768.19123644826948</v>
      </c>
      <c r="M144" s="122">
        <f t="shared" si="52"/>
        <v>714.07040834497798</v>
      </c>
      <c r="N144" s="122">
        <f t="shared" si="52"/>
        <v>695.79536987153983</v>
      </c>
      <c r="O144" s="122">
        <f t="shared" si="52"/>
        <v>543.75742087986612</v>
      </c>
      <c r="P144" s="122">
        <f t="shared" si="52"/>
        <v>488.90803003770873</v>
      </c>
      <c r="Q144" s="122">
        <f t="shared" si="52"/>
        <v>428.42188029822552</v>
      </c>
      <c r="R144" s="122">
        <f t="shared" si="52"/>
        <v>331.89758106095888</v>
      </c>
      <c r="S144" s="122">
        <f t="shared" si="52"/>
        <v>193.06046594246891</v>
      </c>
      <c r="T144" s="122">
        <f t="shared" si="52"/>
        <v>765.38556954355408</v>
      </c>
      <c r="U144" s="122">
        <f t="shared" si="52"/>
        <v>671.08522078936141</v>
      </c>
      <c r="V144" s="122">
        <f t="shared" si="52"/>
        <v>601.44965007405415</v>
      </c>
      <c r="W144" s="122">
        <f t="shared" si="52"/>
        <v>579.55287906081696</v>
      </c>
      <c r="X144" s="122">
        <f t="shared" si="52"/>
        <v>493.68540930092604</v>
      </c>
      <c r="Y144" s="122">
        <f t="shared" si="52"/>
        <v>459.99454439299666</v>
      </c>
      <c r="DA144" s="130" t="s">
        <v>4058</v>
      </c>
    </row>
    <row r="145" spans="1:105" ht="12" customHeight="1" x14ac:dyDescent="0.25">
      <c r="A145" s="97" t="s">
        <v>53</v>
      </c>
      <c r="B145" s="98"/>
      <c r="C145" s="98">
        <v>1714.0334750355105</v>
      </c>
      <c r="D145" s="98">
        <v>1686.7264224756191</v>
      </c>
      <c r="E145" s="98">
        <v>1841.1384304988178</v>
      </c>
      <c r="F145" s="98">
        <v>1397.7020112711659</v>
      </c>
      <c r="G145" s="98">
        <v>953.86203426614213</v>
      </c>
      <c r="H145" s="98">
        <v>922.09334264613869</v>
      </c>
      <c r="I145" s="98">
        <v>1083.2364925717559</v>
      </c>
      <c r="J145" s="98">
        <v>766.08714928442316</v>
      </c>
      <c r="K145" s="98">
        <v>632.89079440046373</v>
      </c>
      <c r="L145" s="98">
        <v>768.19123644826948</v>
      </c>
      <c r="M145" s="98">
        <v>714.07040834497798</v>
      </c>
      <c r="N145" s="98">
        <v>695.79536987153983</v>
      </c>
      <c r="O145" s="98">
        <v>543.75742087986612</v>
      </c>
      <c r="P145" s="98">
        <v>488.90803003770873</v>
      </c>
      <c r="Q145" s="98">
        <v>428.42188029822552</v>
      </c>
      <c r="R145" s="98">
        <v>331.89758106095888</v>
      </c>
      <c r="S145" s="98">
        <v>193.06046594246891</v>
      </c>
      <c r="T145" s="98">
        <v>765.38556954355408</v>
      </c>
      <c r="U145" s="98">
        <v>671.08522078936141</v>
      </c>
      <c r="V145" s="98">
        <v>601.44965007405415</v>
      </c>
      <c r="W145" s="98">
        <v>579.55287906081696</v>
      </c>
      <c r="X145" s="98">
        <v>493.68540930092604</v>
      </c>
      <c r="Y145" s="98">
        <v>459.99454439299666</v>
      </c>
      <c r="DA145" s="63" t="s">
        <v>4059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1743.9518248339853</v>
      </c>
      <c r="E146" s="122">
        <f t="shared" si="53"/>
        <v>1851.8807462160667</v>
      </c>
      <c r="F146" s="122">
        <f t="shared" si="53"/>
        <v>1626.0843603455255</v>
      </c>
      <c r="G146" s="122">
        <f t="shared" si="53"/>
        <v>1486.9957576709489</v>
      </c>
      <c r="H146" s="122">
        <f t="shared" si="53"/>
        <v>1658.4319221612639</v>
      </c>
      <c r="I146" s="122">
        <f t="shared" si="53"/>
        <v>1828.3378852173851</v>
      </c>
      <c r="J146" s="122">
        <f t="shared" si="53"/>
        <v>1839.2212343289152</v>
      </c>
      <c r="K146" s="122">
        <f t="shared" si="53"/>
        <v>1704.5596781488364</v>
      </c>
      <c r="L146" s="122">
        <f t="shared" si="53"/>
        <v>1728.834006740087</v>
      </c>
      <c r="M146" s="122">
        <f t="shared" si="53"/>
        <v>1439.802243634389</v>
      </c>
      <c r="N146" s="122">
        <f t="shared" si="53"/>
        <v>1691.4994167247112</v>
      </c>
      <c r="O146" s="122">
        <f t="shared" si="53"/>
        <v>1361.0065980922707</v>
      </c>
      <c r="P146" s="122">
        <f t="shared" si="53"/>
        <v>1154.853642255689</v>
      </c>
      <c r="Q146" s="122">
        <f t="shared" si="53"/>
        <v>1189.6003397896561</v>
      </c>
      <c r="R146" s="122">
        <f t="shared" si="53"/>
        <v>1330.1420850701327</v>
      </c>
      <c r="S146" s="122">
        <f t="shared" si="53"/>
        <v>1257.6937943332086</v>
      </c>
      <c r="T146" s="122">
        <f t="shared" si="53"/>
        <v>1395.3502134761682</v>
      </c>
      <c r="U146" s="122">
        <f t="shared" si="53"/>
        <v>1391.4381776962132</v>
      </c>
      <c r="V146" s="122">
        <f t="shared" si="53"/>
        <v>1323.6209104249572</v>
      </c>
      <c r="W146" s="122">
        <f t="shared" si="53"/>
        <v>1273.1589439053284</v>
      </c>
      <c r="X146" s="122">
        <f t="shared" si="53"/>
        <v>1241.0222137150527</v>
      </c>
      <c r="Y146" s="122">
        <f t="shared" si="53"/>
        <v>1302.5988295075831</v>
      </c>
      <c r="DA146" s="130" t="s">
        <v>4060</v>
      </c>
    </row>
    <row r="147" spans="1:105" ht="12" customHeight="1" x14ac:dyDescent="0.25">
      <c r="A147" s="97" t="s">
        <v>53</v>
      </c>
      <c r="B147" s="98"/>
      <c r="C147" s="98">
        <f>IF(RES_hhdet_in_fec!C147=0,0,RES_hhdet_in_fec!C147*1000*11630/RES_hhdet_in_new!C145)</f>
        <v>0</v>
      </c>
      <c r="D147" s="98">
        <f>IF(RES_hhdet_in_fec!D147=0,0,RES_hhdet_in_fec!D147*1000*11630/RES_hhdet_in_new!D145)</f>
        <v>1743.9518248339853</v>
      </c>
      <c r="E147" s="98">
        <f>IF(RES_hhdet_in_fec!E147=0,0,RES_hhdet_in_fec!E147*1000*11630/RES_hhdet_in_new!E145)</f>
        <v>1851.8807462160667</v>
      </c>
      <c r="F147" s="98">
        <f>IF(RES_hhdet_in_fec!F147=0,0,RES_hhdet_in_fec!F147*1000*11630/RES_hhdet_in_new!F145)</f>
        <v>1626.0843603455255</v>
      </c>
      <c r="G147" s="98">
        <f>IF(RES_hhdet_in_fec!G147=0,0,RES_hhdet_in_fec!G147*1000*11630/RES_hhdet_in_new!G145)</f>
        <v>1486.9957576709489</v>
      </c>
      <c r="H147" s="98">
        <f>IF(RES_hhdet_in_fec!H147=0,0,RES_hhdet_in_fec!H147*1000*11630/RES_hhdet_in_new!H145)</f>
        <v>1658.4319221612639</v>
      </c>
      <c r="I147" s="98">
        <f>IF(RES_hhdet_in_fec!I147=0,0,RES_hhdet_in_fec!I147*1000*11630/RES_hhdet_in_new!I145)</f>
        <v>1828.3378852173851</v>
      </c>
      <c r="J147" s="98">
        <f>IF(RES_hhdet_in_fec!J147=0,0,RES_hhdet_in_fec!J147*1000*11630/RES_hhdet_in_new!J145)</f>
        <v>1839.2212343289152</v>
      </c>
      <c r="K147" s="98">
        <f>IF(RES_hhdet_in_fec!K147=0,0,RES_hhdet_in_fec!K147*1000*11630/RES_hhdet_in_new!K145)</f>
        <v>1704.5596781488364</v>
      </c>
      <c r="L147" s="98">
        <f>IF(RES_hhdet_in_fec!L147=0,0,RES_hhdet_in_fec!L147*1000*11630/RES_hhdet_in_new!L145)</f>
        <v>1728.834006740087</v>
      </c>
      <c r="M147" s="98">
        <f>IF(RES_hhdet_in_fec!M147=0,0,RES_hhdet_in_fec!M147*1000*11630/RES_hhdet_in_new!M145)</f>
        <v>1439.802243634389</v>
      </c>
      <c r="N147" s="98">
        <f>IF(RES_hhdet_in_fec!N147=0,0,RES_hhdet_in_fec!N147*1000*11630/RES_hhdet_in_new!N145)</f>
        <v>1691.4994167247112</v>
      </c>
      <c r="O147" s="98">
        <f>IF(RES_hhdet_in_fec!O147=0,0,RES_hhdet_in_fec!O147*1000*11630/RES_hhdet_in_new!O145)</f>
        <v>1361.0065980922707</v>
      </c>
      <c r="P147" s="98">
        <f>IF(RES_hhdet_in_fec!P147=0,0,RES_hhdet_in_fec!P147*1000*11630/RES_hhdet_in_new!P145)</f>
        <v>1154.853642255689</v>
      </c>
      <c r="Q147" s="98">
        <f>IF(RES_hhdet_in_fec!Q147=0,0,RES_hhdet_in_fec!Q147*1000*11630/RES_hhdet_in_new!Q145)</f>
        <v>1189.6003397896561</v>
      </c>
      <c r="R147" s="98">
        <f>IF(RES_hhdet_in_fec!R147=0,0,RES_hhdet_in_fec!R147*1000*11630/RES_hhdet_in_new!R145)</f>
        <v>1330.1420850701327</v>
      </c>
      <c r="S147" s="98">
        <f>IF(RES_hhdet_in_fec!S147=0,0,RES_hhdet_in_fec!S147*1000*11630/RES_hhdet_in_new!S145)</f>
        <v>1257.6937943332086</v>
      </c>
      <c r="T147" s="98">
        <f>IF(RES_hhdet_in_fec!T147=0,0,RES_hhdet_in_fec!T147*1000*11630/RES_hhdet_in_new!T145)</f>
        <v>1395.3502134761682</v>
      </c>
      <c r="U147" s="98">
        <f>IF(RES_hhdet_in_fec!U147=0,0,RES_hhdet_in_fec!U147*1000*11630/RES_hhdet_in_new!U145)</f>
        <v>1391.4381776962132</v>
      </c>
      <c r="V147" s="98">
        <f>IF(RES_hhdet_in_fec!V147=0,0,RES_hhdet_in_fec!V147*1000*11630/RES_hhdet_in_new!V145)</f>
        <v>1323.6209104249572</v>
      </c>
      <c r="W147" s="98">
        <f>IF(RES_hhdet_in_fec!W147=0,0,RES_hhdet_in_fec!W147*1000*11630/RES_hhdet_in_new!W145)</f>
        <v>1273.1589439053284</v>
      </c>
      <c r="X147" s="98">
        <f>IF(RES_hhdet_in_fec!X147=0,0,RES_hhdet_in_fec!X147*1000*11630/RES_hhdet_in_new!X145)</f>
        <v>1241.0222137150527</v>
      </c>
      <c r="Y147" s="98">
        <f>IF(RES_hhdet_in_fec!Y147=0,0,RES_hhdet_in_fec!Y147*1000*11630/RES_hhdet_in_new!Y145)</f>
        <v>1302.5988295075831</v>
      </c>
      <c r="DA147" s="63" t="s">
        <v>4061</v>
      </c>
    </row>
    <row r="148" spans="1:105" ht="12" customHeight="1" x14ac:dyDescent="0.25">
      <c r="A148" s="121" t="s">
        <v>55</v>
      </c>
      <c r="B148" s="122"/>
      <c r="C148" s="122">
        <v>2293.6586119273102</v>
      </c>
      <c r="D148" s="122">
        <v>2469.6384385432543</v>
      </c>
      <c r="E148" s="122">
        <v>2727.5454990293988</v>
      </c>
      <c r="F148" s="122">
        <v>2821.7739362302918</v>
      </c>
      <c r="G148" s="122">
        <v>3184.7533035036331</v>
      </c>
      <c r="H148" s="122">
        <v>3174.960787779306</v>
      </c>
      <c r="I148" s="122">
        <v>3344.8234442268717</v>
      </c>
      <c r="J148" s="122">
        <v>3203.3100175623076</v>
      </c>
      <c r="K148" s="122">
        <v>3202.7300995182027</v>
      </c>
      <c r="L148" s="122">
        <v>3108.457407131385</v>
      </c>
      <c r="M148" s="122">
        <v>3104.8703693954676</v>
      </c>
      <c r="N148" s="122">
        <v>2799.7880829505471</v>
      </c>
      <c r="O148" s="122">
        <v>2490.0490852131679</v>
      </c>
      <c r="P148" s="122">
        <v>2404.8618826943812</v>
      </c>
      <c r="Q148" s="122">
        <v>2393.7304384334375</v>
      </c>
      <c r="R148" s="122">
        <v>2500.7575337811018</v>
      </c>
      <c r="S148" s="122">
        <v>2673.3940364590703</v>
      </c>
      <c r="T148" s="122">
        <v>2564.2056156310778</v>
      </c>
      <c r="U148" s="122">
        <v>2525.0387627331747</v>
      </c>
      <c r="V148" s="122">
        <v>2526.0927817056668</v>
      </c>
      <c r="W148" s="122">
        <v>2727.9316994188857</v>
      </c>
      <c r="X148" s="122">
        <v>2403.4471105299754</v>
      </c>
      <c r="Y148" s="122">
        <v>2270.5420708001584</v>
      </c>
      <c r="DA148" s="130" t="s">
        <v>4062</v>
      </c>
    </row>
    <row r="149" spans="1:105" ht="12" customHeight="1" x14ac:dyDescent="0.25">
      <c r="A149" s="97" t="s">
        <v>124</v>
      </c>
      <c r="B149" s="98"/>
      <c r="C149" s="98">
        <v>4387.0800378832064</v>
      </c>
      <c r="D149" s="98">
        <v>4653.2172026190483</v>
      </c>
      <c r="E149" s="98">
        <v>4880.4886830305268</v>
      </c>
      <c r="F149" s="98">
        <v>4974.7922056856296</v>
      </c>
      <c r="G149" s="98">
        <v>5398.4926419158737</v>
      </c>
      <c r="H149" s="98">
        <v>5445.1926159525528</v>
      </c>
      <c r="I149" s="98">
        <v>5592.8681990694267</v>
      </c>
      <c r="J149" s="98">
        <v>5739.9053813668488</v>
      </c>
      <c r="K149" s="98">
        <v>5698.3323380410166</v>
      </c>
      <c r="L149" s="98">
        <v>5487.5098882220118</v>
      </c>
      <c r="M149" s="98">
        <v>5166.0390550372294</v>
      </c>
      <c r="N149" s="98">
        <v>4687.5857708067006</v>
      </c>
      <c r="O149" s="98">
        <v>4668.910459340691</v>
      </c>
      <c r="P149" s="98">
        <v>4540.0036688482405</v>
      </c>
      <c r="Q149" s="98">
        <v>4242.827903194544</v>
      </c>
      <c r="R149" s="98">
        <v>4132.7112206380807</v>
      </c>
      <c r="S149" s="98">
        <v>4086.4701261209434</v>
      </c>
      <c r="T149" s="98">
        <v>3941.4780334198222</v>
      </c>
      <c r="U149" s="98">
        <v>3744.5334226787481</v>
      </c>
      <c r="V149" s="98">
        <v>3349.2292560429059</v>
      </c>
      <c r="W149" s="98">
        <v>3797.6137277920993</v>
      </c>
      <c r="X149" s="98">
        <v>3781.0324837855255</v>
      </c>
      <c r="Y149" s="98">
        <v>3442.0983959078217</v>
      </c>
      <c r="DA149" s="63" t="s">
        <v>4063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3197.0836307473319</v>
      </c>
      <c r="I150" s="98">
        <v>3137.0599468618821</v>
      </c>
      <c r="J150" s="98">
        <v>3246.2775093416817</v>
      </c>
      <c r="K150" s="98">
        <v>3244.1924478216129</v>
      </c>
      <c r="L150" s="98">
        <v>3065.1821125109645</v>
      </c>
      <c r="M150" s="98">
        <v>2925.2081984075699</v>
      </c>
      <c r="N150" s="98">
        <v>2589.6941299169557</v>
      </c>
      <c r="O150" s="98">
        <v>2632.4415795643995</v>
      </c>
      <c r="P150" s="98">
        <v>2714.4226589012951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2220.211221878018</v>
      </c>
      <c r="W150" s="98">
        <v>2644.2610569697331</v>
      </c>
      <c r="X150" s="98">
        <v>2645.8193978267741</v>
      </c>
      <c r="Y150" s="98">
        <v>2375.5047496683992</v>
      </c>
      <c r="DA150" s="63" t="s">
        <v>4064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1391.724949750449</v>
      </c>
      <c r="I151" s="101">
        <v>1133.9265470596581</v>
      </c>
      <c r="J151" s="101">
        <v>1175.6230148783025</v>
      </c>
      <c r="K151" s="101">
        <v>1165.3248402232839</v>
      </c>
      <c r="L151" s="101">
        <v>971.22940893935652</v>
      </c>
      <c r="M151" s="101">
        <v>904.3238000547118</v>
      </c>
      <c r="N151" s="101">
        <v>547.63917904570815</v>
      </c>
      <c r="O151" s="101">
        <v>370.39421971467493</v>
      </c>
      <c r="P151" s="101">
        <v>369.42351888751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119.73680971938077</v>
      </c>
      <c r="W151" s="101">
        <v>310.61954696377234</v>
      </c>
      <c r="X151" s="101">
        <v>283.48300633185079</v>
      </c>
      <c r="Y151" s="101">
        <v>147.70348675452425</v>
      </c>
      <c r="DA151" s="131" t="s">
        <v>4065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1805.3586809968824</v>
      </c>
      <c r="I152" s="104">
        <v>2003.1333998022246</v>
      </c>
      <c r="J152" s="104">
        <v>2070.6544944633793</v>
      </c>
      <c r="K152" s="104">
        <v>2078.8676075983285</v>
      </c>
      <c r="L152" s="104">
        <v>2093.9527035716083</v>
      </c>
      <c r="M152" s="104">
        <v>2020.8843983528584</v>
      </c>
      <c r="N152" s="104">
        <v>2042.0549508712472</v>
      </c>
      <c r="O152" s="104">
        <v>2262.0473598497247</v>
      </c>
      <c r="P152" s="104">
        <v>2344.9991400137856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2100.4744121586373</v>
      </c>
      <c r="W152" s="104">
        <v>2333.6415100059612</v>
      </c>
      <c r="X152" s="104">
        <v>2362.3363914949227</v>
      </c>
      <c r="Y152" s="104">
        <v>2227.8012629138752</v>
      </c>
      <c r="DA152" s="132" t="s">
        <v>4066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4829.6714952764323</v>
      </c>
      <c r="I153" s="101">
        <v>0</v>
      </c>
      <c r="J153" s="101">
        <v>0</v>
      </c>
      <c r="K153" s="101">
        <v>5162.9628781612791</v>
      </c>
      <c r="L153" s="101">
        <v>0</v>
      </c>
      <c r="M153" s="101">
        <v>0</v>
      </c>
      <c r="N153" s="101">
        <v>0</v>
      </c>
      <c r="O153" s="101">
        <v>4178.6985631308571</v>
      </c>
      <c r="P153" s="101">
        <v>4034.6983031497202</v>
      </c>
      <c r="Q153" s="101">
        <v>0</v>
      </c>
      <c r="R153" s="101">
        <v>0</v>
      </c>
      <c r="S153" s="101">
        <v>0</v>
      </c>
      <c r="T153" s="101">
        <v>0</v>
      </c>
      <c r="U153" s="101">
        <v>3707.3012299725269</v>
      </c>
      <c r="V153" s="101">
        <v>0</v>
      </c>
      <c r="W153" s="101">
        <v>3687.5545947618184</v>
      </c>
      <c r="X153" s="101">
        <v>0</v>
      </c>
      <c r="Y153" s="101">
        <v>3287.1268395779075</v>
      </c>
      <c r="DA153" s="131" t="s">
        <v>4067</v>
      </c>
    </row>
    <row r="154" spans="1:105" ht="12" customHeight="1" x14ac:dyDescent="0.25">
      <c r="A154" s="107" t="s">
        <v>121</v>
      </c>
      <c r="B154" s="104"/>
      <c r="C154" s="104">
        <v>2103.3475732040465</v>
      </c>
      <c r="D154" s="104">
        <v>2387.239239898885</v>
      </c>
      <c r="E154" s="104">
        <v>2649.256655974812</v>
      </c>
      <c r="F154" s="104">
        <v>2748.7902660792633</v>
      </c>
      <c r="G154" s="104">
        <v>3083.205627429677</v>
      </c>
      <c r="H154" s="104">
        <v>3009.9688474507661</v>
      </c>
      <c r="I154" s="104">
        <v>3274.7642190671486</v>
      </c>
      <c r="J154" s="104">
        <v>3127.462491801637</v>
      </c>
      <c r="K154" s="104">
        <v>3113.7244355241432</v>
      </c>
      <c r="L154" s="104">
        <v>3021.7406239902848</v>
      </c>
      <c r="M154" s="104">
        <v>3026.7402786202965</v>
      </c>
      <c r="N154" s="104">
        <v>2720.0067651620056</v>
      </c>
      <c r="O154" s="104">
        <v>2282.7507676888522</v>
      </c>
      <c r="P154" s="104">
        <v>2210.2700839794293</v>
      </c>
      <c r="Q154" s="104">
        <v>2330.177170413825</v>
      </c>
      <c r="R154" s="104">
        <v>2445.6883632966351</v>
      </c>
      <c r="S154" s="104">
        <v>2631.7639939835544</v>
      </c>
      <c r="T154" s="104">
        <v>2526.0831568013809</v>
      </c>
      <c r="U154" s="104">
        <v>2447.2867996718915</v>
      </c>
      <c r="V154" s="104">
        <v>2493.7900201024622</v>
      </c>
      <c r="W154" s="104">
        <v>2452.0168770754167</v>
      </c>
      <c r="X154" s="104">
        <v>2346.8271396928681</v>
      </c>
      <c r="Y154" s="104">
        <v>2200.9263329629898</v>
      </c>
      <c r="DA154" s="132" t="s">
        <v>4068</v>
      </c>
    </row>
    <row r="155" spans="1:105" ht="12" customHeight="1" x14ac:dyDescent="0.25">
      <c r="A155" s="108" t="s">
        <v>53</v>
      </c>
      <c r="B155" s="98"/>
      <c r="C155" s="98">
        <v>499.04271628913625</v>
      </c>
      <c r="D155" s="98">
        <v>792.09166931795255</v>
      </c>
      <c r="E155" s="98">
        <v>1058.689092796945</v>
      </c>
      <c r="F155" s="98">
        <v>1057.5559300486532</v>
      </c>
      <c r="G155" s="98">
        <v>1372.9448081889911</v>
      </c>
      <c r="H155" s="98">
        <v>1238.4756533004911</v>
      </c>
      <c r="I155" s="98">
        <v>1155.7237777770258</v>
      </c>
      <c r="J155" s="98">
        <v>1064.9288964670995</v>
      </c>
      <c r="K155" s="98">
        <v>1057.2428990908224</v>
      </c>
      <c r="L155" s="98">
        <v>926.58765575407858</v>
      </c>
      <c r="M155" s="98">
        <v>932.96082234476262</v>
      </c>
      <c r="N155" s="98">
        <v>624.85510690624403</v>
      </c>
      <c r="O155" s="98">
        <v>146.1724831918101</v>
      </c>
      <c r="P155" s="98">
        <v>61.824790866535338</v>
      </c>
      <c r="Q155" s="98">
        <v>168.72595975671095</v>
      </c>
      <c r="R155" s="98">
        <v>251.27897036060537</v>
      </c>
      <c r="S155" s="98">
        <v>429.83395204733591</v>
      </c>
      <c r="T155" s="98">
        <v>325.60539344933011</v>
      </c>
      <c r="U155" s="98">
        <v>250.62194612306291</v>
      </c>
      <c r="V155" s="98">
        <v>313.92118104370206</v>
      </c>
      <c r="W155" s="98">
        <v>231.57095732914826</v>
      </c>
      <c r="X155" s="98">
        <v>177.47802067915353</v>
      </c>
      <c r="Y155" s="98">
        <v>69.414839797670538</v>
      </c>
      <c r="DA155" s="63" t="s">
        <v>4069</v>
      </c>
    </row>
    <row r="156" spans="1:105" ht="12" customHeight="1" x14ac:dyDescent="0.25">
      <c r="A156" s="108" t="s">
        <v>52</v>
      </c>
      <c r="B156" s="98"/>
      <c r="C156" s="98">
        <v>1604.3048569149105</v>
      </c>
      <c r="D156" s="98">
        <v>1595.1475705809323</v>
      </c>
      <c r="E156" s="98">
        <v>1590.5675631778674</v>
      </c>
      <c r="F156" s="98">
        <v>1691.2343360306102</v>
      </c>
      <c r="G156" s="98">
        <v>1710.2608192406863</v>
      </c>
      <c r="H156" s="98">
        <v>1771.4931941502753</v>
      </c>
      <c r="I156" s="98">
        <v>2119.040441290123</v>
      </c>
      <c r="J156" s="98">
        <v>2062.5335953345375</v>
      </c>
      <c r="K156" s="98">
        <v>2056.4815364333208</v>
      </c>
      <c r="L156" s="98">
        <v>2095.1529682362066</v>
      </c>
      <c r="M156" s="98">
        <v>2093.7794562755339</v>
      </c>
      <c r="N156" s="98">
        <v>2095.1516582557615</v>
      </c>
      <c r="O156" s="98">
        <v>2136.5782844970422</v>
      </c>
      <c r="P156" s="98">
        <v>2148.445293112894</v>
      </c>
      <c r="Q156" s="98">
        <v>2161.4512106571142</v>
      </c>
      <c r="R156" s="98">
        <v>2194.4093929360297</v>
      </c>
      <c r="S156" s="98">
        <v>2201.9300419362185</v>
      </c>
      <c r="T156" s="98">
        <v>2200.4777633520512</v>
      </c>
      <c r="U156" s="98">
        <v>2196.6648535488289</v>
      </c>
      <c r="V156" s="98">
        <v>2179.8688390587604</v>
      </c>
      <c r="W156" s="98">
        <v>2220.4459197462684</v>
      </c>
      <c r="X156" s="98">
        <v>2169.3491190137142</v>
      </c>
      <c r="Y156" s="98">
        <v>2131.5114931653193</v>
      </c>
      <c r="DA156" s="63" t="s">
        <v>4070</v>
      </c>
    </row>
    <row r="157" spans="1:105" ht="12" customHeight="1" x14ac:dyDescent="0.25">
      <c r="A157" s="121" t="s">
        <v>54</v>
      </c>
      <c r="B157" s="122"/>
      <c r="C157" s="122">
        <v>1125.2207644646353</v>
      </c>
      <c r="D157" s="122">
        <v>1153.0712032166989</v>
      </c>
      <c r="E157" s="122">
        <v>1175.4383882080833</v>
      </c>
      <c r="F157" s="122">
        <v>1200.6089297209724</v>
      </c>
      <c r="G157" s="122">
        <v>1162.6378397042413</v>
      </c>
      <c r="H157" s="122">
        <v>1075.9053580639941</v>
      </c>
      <c r="I157" s="122">
        <v>1058.2286619908605</v>
      </c>
      <c r="J157" s="122">
        <v>963.31002517945717</v>
      </c>
      <c r="K157" s="122">
        <v>936.49150584944346</v>
      </c>
      <c r="L157" s="122">
        <v>918.06601067187535</v>
      </c>
      <c r="M157" s="122">
        <v>972.19210391651029</v>
      </c>
      <c r="N157" s="122">
        <v>877.77583610614874</v>
      </c>
      <c r="O157" s="122">
        <v>853.38699306779495</v>
      </c>
      <c r="P157" s="122">
        <v>918.48115778054785</v>
      </c>
      <c r="Q157" s="122">
        <v>901.52758363757823</v>
      </c>
      <c r="R157" s="122">
        <v>887.25939218627559</v>
      </c>
      <c r="S157" s="122">
        <v>920.24576109381587</v>
      </c>
      <c r="T157" s="122">
        <v>848.43252232850148</v>
      </c>
      <c r="U157" s="122">
        <v>990.8147752550899</v>
      </c>
      <c r="V157" s="122">
        <v>974.12603466311839</v>
      </c>
      <c r="W157" s="122">
        <v>955.85188971735261</v>
      </c>
      <c r="X157" s="122">
        <v>911.73940144698463</v>
      </c>
      <c r="Y157" s="122">
        <v>867.83146359048897</v>
      </c>
      <c r="DA157" s="130" t="s">
        <v>4071</v>
      </c>
    </row>
    <row r="158" spans="1:105" ht="12" customHeight="1" x14ac:dyDescent="0.25">
      <c r="A158" s="97" t="s">
        <v>50</v>
      </c>
      <c r="B158" s="98"/>
      <c r="C158" s="98">
        <v>1251.5273230777086</v>
      </c>
      <c r="D158" s="98">
        <v>1255.774254303966</v>
      </c>
      <c r="E158" s="98">
        <v>1307.0445160634777</v>
      </c>
      <c r="F158" s="98">
        <v>1335.6137150515815</v>
      </c>
      <c r="G158" s="98">
        <v>1283.2092365510516</v>
      </c>
      <c r="H158" s="98">
        <v>1153.6792604149987</v>
      </c>
      <c r="I158" s="98">
        <v>1166.8335081751493</v>
      </c>
      <c r="J158" s="98">
        <v>1056.6625912134325</v>
      </c>
      <c r="K158" s="98">
        <v>1041.4419933855233</v>
      </c>
      <c r="L158" s="98">
        <v>1015.6528956487148</v>
      </c>
      <c r="M158" s="98">
        <v>1041.9985995699117</v>
      </c>
      <c r="N158" s="98">
        <v>990.74778863332062</v>
      </c>
      <c r="O158" s="98">
        <v>1002.1734137571041</v>
      </c>
      <c r="P158" s="98">
        <v>1011.2645422861819</v>
      </c>
      <c r="Q158" s="98">
        <v>1032.9526354448872</v>
      </c>
      <c r="R158" s="98">
        <v>1034.3476880002786</v>
      </c>
      <c r="S158" s="98">
        <v>1044.8008442086614</v>
      </c>
      <c r="T158" s="98">
        <v>1058.6459868959671</v>
      </c>
      <c r="U158" s="98">
        <v>1140.134971330205</v>
      </c>
      <c r="V158" s="98">
        <v>1057.6767652855162</v>
      </c>
      <c r="W158" s="98">
        <v>1083.3303798773966</v>
      </c>
      <c r="X158" s="98">
        <v>1007.1798783412698</v>
      </c>
      <c r="Y158" s="98">
        <v>965.98652927885973</v>
      </c>
      <c r="DA158" s="63" t="s">
        <v>4072</v>
      </c>
    </row>
    <row r="159" spans="1:105" ht="12" customHeight="1" x14ac:dyDescent="0.25">
      <c r="A159" s="109" t="s">
        <v>120</v>
      </c>
      <c r="B159" s="33"/>
      <c r="C159" s="33">
        <v>975.94937701282117</v>
      </c>
      <c r="D159" s="33">
        <v>999.01662658579846</v>
      </c>
      <c r="E159" s="33">
        <v>949.82788331312156</v>
      </c>
      <c r="F159" s="33">
        <v>992.47655233628336</v>
      </c>
      <c r="G159" s="33">
        <v>955.94401653828095</v>
      </c>
      <c r="H159" s="33">
        <v>908.5223943085706</v>
      </c>
      <c r="I159" s="33">
        <v>827.91148818624799</v>
      </c>
      <c r="J159" s="33">
        <v>770.82199079081784</v>
      </c>
      <c r="K159" s="33">
        <v>797.86063262843243</v>
      </c>
      <c r="L159" s="33">
        <v>760.1704307793492</v>
      </c>
      <c r="M159" s="33">
        <v>847.40002463803091</v>
      </c>
      <c r="N159" s="33">
        <v>635.83372426691096</v>
      </c>
      <c r="O159" s="33">
        <v>689.93756280330751</v>
      </c>
      <c r="P159" s="33">
        <v>837.93832532051147</v>
      </c>
      <c r="Q159" s="33">
        <v>730.91397092772604</v>
      </c>
      <c r="R159" s="33">
        <v>707.55318976916726</v>
      </c>
      <c r="S159" s="33">
        <v>774.79546089024177</v>
      </c>
      <c r="T159" s="33">
        <v>641.05034612144641</v>
      </c>
      <c r="U159" s="33">
        <v>783.1679529615725</v>
      </c>
      <c r="V159" s="33">
        <v>875.8310574602973</v>
      </c>
      <c r="W159" s="33">
        <v>809.40176130008581</v>
      </c>
      <c r="X159" s="33">
        <v>741.34381056500422</v>
      </c>
      <c r="Y159" s="33">
        <v>586.26377515678371</v>
      </c>
      <c r="DA159" s="60" t="s">
        <v>4073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9048.8852898819678</v>
      </c>
      <c r="D161" s="117">
        <f t="shared" si="54"/>
        <v>11450.196171253638</v>
      </c>
      <c r="E161" s="117">
        <f t="shared" si="54"/>
        <v>11749.335272231508</v>
      </c>
      <c r="F161" s="117">
        <f t="shared" si="54"/>
        <v>10908.12669349287</v>
      </c>
      <c r="G161" s="117">
        <f t="shared" si="54"/>
        <v>10181.761380754471</v>
      </c>
      <c r="H161" s="117">
        <f t="shared" si="54"/>
        <v>10410.509749028713</v>
      </c>
      <c r="I161" s="117">
        <f t="shared" si="54"/>
        <v>11423.024201339267</v>
      </c>
      <c r="J161" s="117">
        <f t="shared" si="54"/>
        <v>10129.511826237138</v>
      </c>
      <c r="K161" s="117">
        <f t="shared" si="54"/>
        <v>9533.0532662106943</v>
      </c>
      <c r="L161" s="117">
        <f t="shared" si="54"/>
        <v>0</v>
      </c>
      <c r="M161" s="117">
        <f t="shared" si="54"/>
        <v>8826.6578395456745</v>
      </c>
      <c r="N161" s="117">
        <f t="shared" si="54"/>
        <v>6886.9649342301691</v>
      </c>
      <c r="O161" s="117">
        <f t="shared" si="54"/>
        <v>5372.1817434652967</v>
      </c>
      <c r="P161" s="117">
        <f t="shared" si="54"/>
        <v>5925.4294089072891</v>
      </c>
      <c r="Q161" s="117">
        <f t="shared" si="54"/>
        <v>7304.0403875123638</v>
      </c>
      <c r="R161" s="117">
        <f t="shared" ref="R161:V161" si="55">R162+R164+R166+R175</f>
        <v>7416.6947191137861</v>
      </c>
      <c r="S161" s="117">
        <f t="shared" si="55"/>
        <v>7844.1309667277228</v>
      </c>
      <c r="T161" s="117">
        <f t="shared" si="55"/>
        <v>7026.9785636897595</v>
      </c>
      <c r="U161" s="117">
        <f t="shared" si="55"/>
        <v>7826.2097108821063</v>
      </c>
      <c r="V161" s="117">
        <f t="shared" si="55"/>
        <v>7725.4826418653629</v>
      </c>
      <c r="W161" s="117">
        <f t="shared" ref="W161:Y161" si="56">W162+W164+W166+W175</f>
        <v>7521.062003087718</v>
      </c>
      <c r="X161" s="117">
        <f t="shared" si="56"/>
        <v>7388.0409103910024</v>
      </c>
      <c r="Y161" s="117">
        <f t="shared" si="56"/>
        <v>0</v>
      </c>
      <c r="DA161" s="129" t="s">
        <v>4074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5667.4022279054461</v>
      </c>
      <c r="D162" s="122">
        <f t="shared" si="57"/>
        <v>6143.2537506305071</v>
      </c>
      <c r="E162" s="122">
        <f t="shared" si="57"/>
        <v>6012.8335040435904</v>
      </c>
      <c r="F162" s="122">
        <f t="shared" si="57"/>
        <v>5335.7641617686813</v>
      </c>
      <c r="G162" s="122">
        <f t="shared" si="57"/>
        <v>4375.2713602508093</v>
      </c>
      <c r="H162" s="122">
        <f t="shared" si="57"/>
        <v>4488.9679254739858</v>
      </c>
      <c r="I162" s="122">
        <f t="shared" si="57"/>
        <v>5191.6584836217344</v>
      </c>
      <c r="J162" s="122">
        <f t="shared" si="57"/>
        <v>4142.1977660688162</v>
      </c>
      <c r="K162" s="122">
        <f t="shared" si="57"/>
        <v>3717.1633582827735</v>
      </c>
      <c r="L162" s="122">
        <f t="shared" si="57"/>
        <v>0</v>
      </c>
      <c r="M162" s="122">
        <f t="shared" si="57"/>
        <v>3307.3540666128724</v>
      </c>
      <c r="N162" s="122">
        <f t="shared" si="57"/>
        <v>1515.3476831557327</v>
      </c>
      <c r="O162" s="122">
        <f t="shared" si="57"/>
        <v>669.41855093257561</v>
      </c>
      <c r="P162" s="122">
        <f t="shared" si="57"/>
        <v>1447.2321597276546</v>
      </c>
      <c r="Q162" s="122">
        <f t="shared" si="57"/>
        <v>2819.1942334429496</v>
      </c>
      <c r="R162" s="122">
        <f t="shared" si="57"/>
        <v>2699.179958265725</v>
      </c>
      <c r="S162" s="122">
        <f t="shared" si="57"/>
        <v>2992.9271993108009</v>
      </c>
      <c r="T162" s="122">
        <f t="shared" si="57"/>
        <v>2443.551095548512</v>
      </c>
      <c r="U162" s="122">
        <f t="shared" si="57"/>
        <v>2944.8783717480696</v>
      </c>
      <c r="V162" s="122">
        <f t="shared" si="57"/>
        <v>2901.6142859769566</v>
      </c>
      <c r="W162" s="122">
        <f t="shared" si="57"/>
        <v>2564.007771036881</v>
      </c>
      <c r="X162" s="122">
        <f t="shared" si="57"/>
        <v>2832.8780759899651</v>
      </c>
      <c r="Y162" s="122">
        <f t="shared" si="57"/>
        <v>0</v>
      </c>
      <c r="DA162" s="130" t="s">
        <v>4075</v>
      </c>
    </row>
    <row r="163" spans="1:105" ht="12" customHeight="1" x14ac:dyDescent="0.25">
      <c r="A163" s="97" t="s">
        <v>53</v>
      </c>
      <c r="B163" s="33"/>
      <c r="C163" s="33">
        <v>5667.4022279054461</v>
      </c>
      <c r="D163" s="33">
        <v>6143.2537506305071</v>
      </c>
      <c r="E163" s="33">
        <v>6012.8335040435904</v>
      </c>
      <c r="F163" s="33">
        <v>5335.7641617686813</v>
      </c>
      <c r="G163" s="33">
        <v>4375.2713602508093</v>
      </c>
      <c r="H163" s="33">
        <v>4488.9679254739858</v>
      </c>
      <c r="I163" s="33">
        <v>5191.6584836217344</v>
      </c>
      <c r="J163" s="33">
        <v>4142.1977660688162</v>
      </c>
      <c r="K163" s="33">
        <v>3717.1633582827735</v>
      </c>
      <c r="L163" s="33">
        <v>0</v>
      </c>
      <c r="M163" s="33">
        <v>3307.3540666128724</v>
      </c>
      <c r="N163" s="33">
        <v>1515.3476831557327</v>
      </c>
      <c r="O163" s="33">
        <v>669.41855093257561</v>
      </c>
      <c r="P163" s="33">
        <v>1447.2321597276546</v>
      </c>
      <c r="Q163" s="33">
        <v>2819.1942334429496</v>
      </c>
      <c r="R163" s="33">
        <v>2699.179958265725</v>
      </c>
      <c r="S163" s="33">
        <v>2992.9271993108009</v>
      </c>
      <c r="T163" s="33">
        <v>2443.551095548512</v>
      </c>
      <c r="U163" s="33">
        <v>2944.8783717480696</v>
      </c>
      <c r="V163" s="33">
        <v>2901.6142859769566</v>
      </c>
      <c r="W163" s="33">
        <v>2564.007771036881</v>
      </c>
      <c r="X163" s="33">
        <v>2832.8780759899651</v>
      </c>
      <c r="Y163" s="33">
        <v>0</v>
      </c>
      <c r="DA163" s="60" t="s">
        <v>4076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1679.8481653469937</v>
      </c>
      <c r="E164" s="122">
        <f t="shared" si="58"/>
        <v>1824.3844372441463</v>
      </c>
      <c r="F164" s="122">
        <f t="shared" si="58"/>
        <v>1540.8153122886658</v>
      </c>
      <c r="G164" s="122">
        <f t="shared" si="58"/>
        <v>1460.1780481109631</v>
      </c>
      <c r="H164" s="122">
        <f t="shared" si="58"/>
        <v>1658.4319221612636</v>
      </c>
      <c r="I164" s="122">
        <f t="shared" si="58"/>
        <v>1828.3378852173855</v>
      </c>
      <c r="J164" s="122">
        <f t="shared" si="58"/>
        <v>1819.3223956267477</v>
      </c>
      <c r="K164" s="122">
        <f t="shared" si="58"/>
        <v>1677.0963106168999</v>
      </c>
      <c r="L164" s="122">
        <f t="shared" si="58"/>
        <v>0</v>
      </c>
      <c r="M164" s="122">
        <f t="shared" si="58"/>
        <v>1439.802243634389</v>
      </c>
      <c r="N164" s="122">
        <f t="shared" si="58"/>
        <v>1691.4994167247112</v>
      </c>
      <c r="O164" s="122">
        <f t="shared" si="58"/>
        <v>1361.0065980922707</v>
      </c>
      <c r="P164" s="122">
        <f t="shared" si="58"/>
        <v>1154.853642255689</v>
      </c>
      <c r="Q164" s="122">
        <f t="shared" si="58"/>
        <v>1189.6003397896563</v>
      </c>
      <c r="R164" s="122">
        <f t="shared" si="58"/>
        <v>1330.1420850701331</v>
      </c>
      <c r="S164" s="122">
        <f t="shared" si="58"/>
        <v>1257.6937943332084</v>
      </c>
      <c r="T164" s="122">
        <f t="shared" si="58"/>
        <v>1170.6389060912024</v>
      </c>
      <c r="U164" s="122">
        <f t="shared" si="58"/>
        <v>1365.3681670962003</v>
      </c>
      <c r="V164" s="122">
        <f t="shared" si="58"/>
        <v>1323.6209104249569</v>
      </c>
      <c r="W164" s="122">
        <f t="shared" si="58"/>
        <v>1273.1589439053284</v>
      </c>
      <c r="X164" s="122">
        <f t="shared" si="58"/>
        <v>1241.0222137150529</v>
      </c>
      <c r="Y164" s="122">
        <f t="shared" si="58"/>
        <v>0</v>
      </c>
      <c r="DA164" s="130" t="s">
        <v>4077</v>
      </c>
    </row>
    <row r="165" spans="1:105" ht="12" customHeight="1" x14ac:dyDescent="0.25">
      <c r="A165" s="97" t="s">
        <v>53</v>
      </c>
      <c r="B165" s="98"/>
      <c r="C165" s="98">
        <f>IF(RES_hhdet_in_fec!C165=0,0,RES_hhdet_in_fec!C165*1000*11630/RES_hhdet_in_new!C163)</f>
        <v>0</v>
      </c>
      <c r="D165" s="98">
        <f>IF(RES_hhdet_in_fec!D165=0,0,RES_hhdet_in_fec!D165*1000*11630/RES_hhdet_in_new!D163)</f>
        <v>1679.8481653469937</v>
      </c>
      <c r="E165" s="98">
        <f>IF(RES_hhdet_in_fec!E165=0,0,RES_hhdet_in_fec!E165*1000*11630/RES_hhdet_in_new!E163)</f>
        <v>1824.3844372441463</v>
      </c>
      <c r="F165" s="98">
        <f>IF(RES_hhdet_in_fec!F165=0,0,RES_hhdet_in_fec!F165*1000*11630/RES_hhdet_in_new!F163)</f>
        <v>1540.8153122886658</v>
      </c>
      <c r="G165" s="98">
        <f>IF(RES_hhdet_in_fec!G165=0,0,RES_hhdet_in_fec!G165*1000*11630/RES_hhdet_in_new!G163)</f>
        <v>1460.1780481109631</v>
      </c>
      <c r="H165" s="98">
        <f>IF(RES_hhdet_in_fec!H165=0,0,RES_hhdet_in_fec!H165*1000*11630/RES_hhdet_in_new!H163)</f>
        <v>1658.4319221612636</v>
      </c>
      <c r="I165" s="98">
        <f>IF(RES_hhdet_in_fec!I165=0,0,RES_hhdet_in_fec!I165*1000*11630/RES_hhdet_in_new!I163)</f>
        <v>1828.3378852173855</v>
      </c>
      <c r="J165" s="98">
        <f>IF(RES_hhdet_in_fec!J165=0,0,RES_hhdet_in_fec!J165*1000*11630/RES_hhdet_in_new!J163)</f>
        <v>1819.3223956267477</v>
      </c>
      <c r="K165" s="98">
        <f>IF(RES_hhdet_in_fec!K165=0,0,RES_hhdet_in_fec!K165*1000*11630/RES_hhdet_in_new!K163)</f>
        <v>1677.0963106168999</v>
      </c>
      <c r="L165" s="98">
        <f>IF(RES_hhdet_in_fec!L165=0,0,RES_hhdet_in_fec!L165*1000*11630/RES_hhdet_in_new!L163)</f>
        <v>0</v>
      </c>
      <c r="M165" s="98">
        <f>IF(RES_hhdet_in_fec!M165=0,0,RES_hhdet_in_fec!M165*1000*11630/RES_hhdet_in_new!M163)</f>
        <v>1439.802243634389</v>
      </c>
      <c r="N165" s="98">
        <f>IF(RES_hhdet_in_fec!N165=0,0,RES_hhdet_in_fec!N165*1000*11630/RES_hhdet_in_new!N163)</f>
        <v>1691.4994167247112</v>
      </c>
      <c r="O165" s="98">
        <f>IF(RES_hhdet_in_fec!O165=0,0,RES_hhdet_in_fec!O165*1000*11630/RES_hhdet_in_new!O163)</f>
        <v>1361.0065980922707</v>
      </c>
      <c r="P165" s="98">
        <f>IF(RES_hhdet_in_fec!P165=0,0,RES_hhdet_in_fec!P165*1000*11630/RES_hhdet_in_new!P163)</f>
        <v>1154.853642255689</v>
      </c>
      <c r="Q165" s="98">
        <f>IF(RES_hhdet_in_fec!Q165=0,0,RES_hhdet_in_fec!Q165*1000*11630/RES_hhdet_in_new!Q163)</f>
        <v>1189.6003397896563</v>
      </c>
      <c r="R165" s="98">
        <f>IF(RES_hhdet_in_fec!R165=0,0,RES_hhdet_in_fec!R165*1000*11630/RES_hhdet_in_new!R163)</f>
        <v>1330.1420850701331</v>
      </c>
      <c r="S165" s="98">
        <f>IF(RES_hhdet_in_fec!S165=0,0,RES_hhdet_in_fec!S165*1000*11630/RES_hhdet_in_new!S163)</f>
        <v>1257.6937943332084</v>
      </c>
      <c r="T165" s="98">
        <f>IF(RES_hhdet_in_fec!T165=0,0,RES_hhdet_in_fec!T165*1000*11630/RES_hhdet_in_new!T163)</f>
        <v>1170.6389060912024</v>
      </c>
      <c r="U165" s="98">
        <f>IF(RES_hhdet_in_fec!U165=0,0,RES_hhdet_in_fec!U165*1000*11630/RES_hhdet_in_new!U163)</f>
        <v>1365.3681670962003</v>
      </c>
      <c r="V165" s="98">
        <f>IF(RES_hhdet_in_fec!V165=0,0,RES_hhdet_in_fec!V165*1000*11630/RES_hhdet_in_new!V163)</f>
        <v>1323.6209104249569</v>
      </c>
      <c r="W165" s="98">
        <f>IF(RES_hhdet_in_fec!W165=0,0,RES_hhdet_in_fec!W165*1000*11630/RES_hhdet_in_new!W163)</f>
        <v>1273.1589439053284</v>
      </c>
      <c r="X165" s="98">
        <f>IF(RES_hhdet_in_fec!X165=0,0,RES_hhdet_in_fec!X165*1000*11630/RES_hhdet_in_new!X163)</f>
        <v>1241.0222137150529</v>
      </c>
      <c r="Y165" s="98">
        <f>IF(RES_hhdet_in_fec!Y165=0,0,RES_hhdet_in_fec!Y165*1000*11630/RES_hhdet_in_new!Y163)</f>
        <v>0</v>
      </c>
      <c r="DA165" s="63" t="s">
        <v>4078</v>
      </c>
    </row>
    <row r="166" spans="1:105" ht="12" customHeight="1" x14ac:dyDescent="0.25">
      <c r="A166" s="121" t="s">
        <v>55</v>
      </c>
      <c r="B166" s="122"/>
      <c r="C166" s="122">
        <v>2251.7455183800953</v>
      </c>
      <c r="D166" s="122">
        <v>2475.1727130790709</v>
      </c>
      <c r="E166" s="122">
        <v>2738.0879076374522</v>
      </c>
      <c r="F166" s="122">
        <v>2833.2830933245023</v>
      </c>
      <c r="G166" s="122">
        <v>3183.9954850254694</v>
      </c>
      <c r="H166" s="122">
        <v>3187.510012620764</v>
      </c>
      <c r="I166" s="122">
        <v>3344.5944845643617</v>
      </c>
      <c r="J166" s="122">
        <v>3204.5475689837381</v>
      </c>
      <c r="K166" s="122">
        <v>3202.2668839078756</v>
      </c>
      <c r="L166" s="122">
        <v>0</v>
      </c>
      <c r="M166" s="122">
        <v>3107.251522894051</v>
      </c>
      <c r="N166" s="122">
        <v>2802.1464773842354</v>
      </c>
      <c r="O166" s="122">
        <v>2488.4663730283878</v>
      </c>
      <c r="P166" s="122">
        <v>2404.9812331987519</v>
      </c>
      <c r="Q166" s="122">
        <v>2393.5099761350411</v>
      </c>
      <c r="R166" s="122">
        <v>2500.043515024819</v>
      </c>
      <c r="S166" s="122">
        <v>2673.2776053644066</v>
      </c>
      <c r="T166" s="122">
        <v>2564.4348584684453</v>
      </c>
      <c r="U166" s="122">
        <v>2525.1633963115119</v>
      </c>
      <c r="V166" s="122">
        <v>2526.1117960324277</v>
      </c>
      <c r="W166" s="122">
        <v>2728.1352320088495</v>
      </c>
      <c r="X166" s="122">
        <v>2402.4597096978473</v>
      </c>
      <c r="Y166" s="122">
        <v>0</v>
      </c>
      <c r="DA166" s="130" t="s">
        <v>4079</v>
      </c>
    </row>
    <row r="167" spans="1:105" ht="12" customHeight="1" x14ac:dyDescent="0.25">
      <c r="A167" s="97" t="s">
        <v>124</v>
      </c>
      <c r="B167" s="98"/>
      <c r="C167" s="98">
        <v>4387.0800378832046</v>
      </c>
      <c r="D167" s="98">
        <v>4653.2172026190492</v>
      </c>
      <c r="E167" s="98">
        <v>4880.4886830305268</v>
      </c>
      <c r="F167" s="98">
        <v>4974.7922056856287</v>
      </c>
      <c r="G167" s="98">
        <v>5398.4926419158737</v>
      </c>
      <c r="H167" s="98">
        <v>5445.1926159525528</v>
      </c>
      <c r="I167" s="98">
        <v>5592.8681990694258</v>
      </c>
      <c r="J167" s="98">
        <v>5739.9053813668479</v>
      </c>
      <c r="K167" s="98">
        <v>5698.3323380410175</v>
      </c>
      <c r="L167" s="98">
        <v>0</v>
      </c>
      <c r="M167" s="98">
        <v>5166.0390550372294</v>
      </c>
      <c r="N167" s="98">
        <v>4687.5857708067006</v>
      </c>
      <c r="O167" s="98">
        <v>4668.910459340691</v>
      </c>
      <c r="P167" s="98">
        <v>4540.0036688482414</v>
      </c>
      <c r="Q167" s="98">
        <v>4242.827903194544</v>
      </c>
      <c r="R167" s="98">
        <v>4132.7112206380807</v>
      </c>
      <c r="S167" s="98">
        <v>4086.4701261209425</v>
      </c>
      <c r="T167" s="98">
        <v>3941.4780334198231</v>
      </c>
      <c r="U167" s="98">
        <v>3744.5334226787486</v>
      </c>
      <c r="V167" s="98">
        <v>3349.2292560429064</v>
      </c>
      <c r="W167" s="98">
        <v>3797.6137277920989</v>
      </c>
      <c r="X167" s="98">
        <v>3781.0324837855255</v>
      </c>
      <c r="Y167" s="98">
        <v>0</v>
      </c>
      <c r="DA167" s="63" t="s">
        <v>4080</v>
      </c>
    </row>
    <row r="168" spans="1:105" ht="12" customHeight="1" x14ac:dyDescent="0.25">
      <c r="A168" s="97" t="s">
        <v>123</v>
      </c>
      <c r="B168" s="98"/>
      <c r="C168" s="98">
        <v>2237.2943841337383</v>
      </c>
      <c r="D168" s="98">
        <v>0</v>
      </c>
      <c r="E168" s="98">
        <v>0</v>
      </c>
      <c r="F168" s="98">
        <v>0</v>
      </c>
      <c r="G168" s="98">
        <v>0</v>
      </c>
      <c r="H168" s="98">
        <v>3197.0836307473314</v>
      </c>
      <c r="I168" s="98">
        <v>3137.0599468618821</v>
      </c>
      <c r="J168" s="98">
        <v>3246.2775093416817</v>
      </c>
      <c r="K168" s="98">
        <v>3244.1924478216129</v>
      </c>
      <c r="L168" s="98">
        <v>0</v>
      </c>
      <c r="M168" s="98">
        <v>0</v>
      </c>
      <c r="N168" s="98">
        <v>2589.6941299169557</v>
      </c>
      <c r="O168" s="98">
        <v>2632.441579564399</v>
      </c>
      <c r="P168" s="98">
        <v>2714.4226589012951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2220.2112218780176</v>
      </c>
      <c r="W168" s="98">
        <v>2644.2610569697335</v>
      </c>
      <c r="X168" s="98">
        <v>2645.8193978267741</v>
      </c>
      <c r="Y168" s="98">
        <v>0</v>
      </c>
      <c r="DA168" s="63" t="s">
        <v>4081</v>
      </c>
    </row>
    <row r="169" spans="1:105" ht="12" customHeight="1" x14ac:dyDescent="0.25">
      <c r="A169" s="100" t="s">
        <v>50</v>
      </c>
      <c r="B169" s="101"/>
      <c r="C169" s="101">
        <v>597.68619217721982</v>
      </c>
      <c r="D169" s="101">
        <v>0</v>
      </c>
      <c r="E169" s="101">
        <v>0</v>
      </c>
      <c r="F169" s="101">
        <v>0</v>
      </c>
      <c r="G169" s="101">
        <v>0</v>
      </c>
      <c r="H169" s="101">
        <v>1391.724949750449</v>
      </c>
      <c r="I169" s="101">
        <v>1133.9265470596581</v>
      </c>
      <c r="J169" s="101">
        <v>1175.6230148783025</v>
      </c>
      <c r="K169" s="101">
        <v>1165.3248402232839</v>
      </c>
      <c r="L169" s="101">
        <v>0</v>
      </c>
      <c r="M169" s="101">
        <v>0</v>
      </c>
      <c r="N169" s="101">
        <v>547.63917904570815</v>
      </c>
      <c r="O169" s="101">
        <v>370.39421971467493</v>
      </c>
      <c r="P169" s="101">
        <v>369.42351888750983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119.73680971938073</v>
      </c>
      <c r="W169" s="101">
        <v>310.61954696377234</v>
      </c>
      <c r="X169" s="101">
        <v>283.48300633185079</v>
      </c>
      <c r="Y169" s="101">
        <v>0</v>
      </c>
      <c r="DA169" s="131" t="s">
        <v>4082</v>
      </c>
    </row>
    <row r="170" spans="1:105" ht="12" customHeight="1" x14ac:dyDescent="0.25">
      <c r="A170" s="103" t="s">
        <v>52</v>
      </c>
      <c r="B170" s="104"/>
      <c r="C170" s="104">
        <v>1639.6081919565183</v>
      </c>
      <c r="D170" s="104">
        <v>0</v>
      </c>
      <c r="E170" s="104">
        <v>0</v>
      </c>
      <c r="F170" s="104">
        <v>0</v>
      </c>
      <c r="G170" s="104">
        <v>0</v>
      </c>
      <c r="H170" s="104">
        <v>1805.358680996882</v>
      </c>
      <c r="I170" s="104">
        <v>2003.1333998022246</v>
      </c>
      <c r="J170" s="104">
        <v>2070.6544944633793</v>
      </c>
      <c r="K170" s="104">
        <v>2078.8676075983285</v>
      </c>
      <c r="L170" s="104">
        <v>0</v>
      </c>
      <c r="M170" s="104">
        <v>0</v>
      </c>
      <c r="N170" s="104">
        <v>2042.0549508712472</v>
      </c>
      <c r="O170" s="104">
        <v>2262.0473598497242</v>
      </c>
      <c r="P170" s="104">
        <v>2344.9991400137851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2100.4744121586373</v>
      </c>
      <c r="W170" s="104">
        <v>2333.6415100059612</v>
      </c>
      <c r="X170" s="104">
        <v>2362.3363914949232</v>
      </c>
      <c r="Y170" s="104">
        <v>0</v>
      </c>
      <c r="DA170" s="132" t="s">
        <v>4083</v>
      </c>
    </row>
    <row r="171" spans="1:105" ht="12" customHeight="1" x14ac:dyDescent="0.25">
      <c r="A171" s="106" t="s">
        <v>122</v>
      </c>
      <c r="B171" s="101"/>
      <c r="C171" s="101">
        <v>3812.9411780455307</v>
      </c>
      <c r="D171" s="101">
        <v>0</v>
      </c>
      <c r="E171" s="101">
        <v>0</v>
      </c>
      <c r="F171" s="101">
        <v>0</v>
      </c>
      <c r="G171" s="101">
        <v>0</v>
      </c>
      <c r="H171" s="101">
        <v>4829.6714952764323</v>
      </c>
      <c r="I171" s="101">
        <v>0</v>
      </c>
      <c r="J171" s="101">
        <v>0</v>
      </c>
      <c r="K171" s="101">
        <v>5162.9628781612791</v>
      </c>
      <c r="L171" s="101">
        <v>0</v>
      </c>
      <c r="M171" s="101">
        <v>0</v>
      </c>
      <c r="N171" s="101">
        <v>0</v>
      </c>
      <c r="O171" s="101">
        <v>4178.6985631308562</v>
      </c>
      <c r="P171" s="101">
        <v>4034.6983031497198</v>
      </c>
      <c r="Q171" s="101">
        <v>0</v>
      </c>
      <c r="R171" s="101">
        <v>0</v>
      </c>
      <c r="S171" s="101">
        <v>0</v>
      </c>
      <c r="T171" s="101">
        <v>0</v>
      </c>
      <c r="U171" s="101">
        <v>3707.3012299725274</v>
      </c>
      <c r="V171" s="101">
        <v>0</v>
      </c>
      <c r="W171" s="101">
        <v>3687.5545947618184</v>
      </c>
      <c r="X171" s="101">
        <v>0</v>
      </c>
      <c r="Y171" s="101">
        <v>0</v>
      </c>
      <c r="DA171" s="131" t="s">
        <v>4084</v>
      </c>
    </row>
    <row r="172" spans="1:105" ht="12" customHeight="1" x14ac:dyDescent="0.25">
      <c r="A172" s="107" t="s">
        <v>121</v>
      </c>
      <c r="B172" s="104"/>
      <c r="C172" s="104">
        <v>2103.3475732040465</v>
      </c>
      <c r="D172" s="104">
        <v>2387.239239898885</v>
      </c>
      <c r="E172" s="104">
        <v>2649.2566559748125</v>
      </c>
      <c r="F172" s="104">
        <v>2748.7902660792638</v>
      </c>
      <c r="G172" s="104">
        <v>3083.205627429677</v>
      </c>
      <c r="H172" s="104">
        <v>3009.9688474507661</v>
      </c>
      <c r="I172" s="104">
        <v>3274.7642190671481</v>
      </c>
      <c r="J172" s="104">
        <v>3127.462491801637</v>
      </c>
      <c r="K172" s="104">
        <v>3113.7244355241432</v>
      </c>
      <c r="L172" s="104">
        <v>0</v>
      </c>
      <c r="M172" s="104">
        <v>3026.7402786202961</v>
      </c>
      <c r="N172" s="104">
        <v>2720.0067651620056</v>
      </c>
      <c r="O172" s="104">
        <v>2282.7507676888522</v>
      </c>
      <c r="P172" s="104">
        <v>2210.2700839794293</v>
      </c>
      <c r="Q172" s="104">
        <v>2330.1771704138255</v>
      </c>
      <c r="R172" s="104">
        <v>2445.6883632966342</v>
      </c>
      <c r="S172" s="104">
        <v>2631.7639939835535</v>
      </c>
      <c r="T172" s="104">
        <v>2526.0831568013814</v>
      </c>
      <c r="U172" s="104">
        <v>2447.286799671891</v>
      </c>
      <c r="V172" s="104">
        <v>2493.7900201024622</v>
      </c>
      <c r="W172" s="104">
        <v>2452.0168770754171</v>
      </c>
      <c r="X172" s="104">
        <v>2346.8271396928676</v>
      </c>
      <c r="Y172" s="104">
        <v>0</v>
      </c>
      <c r="DA172" s="132" t="s">
        <v>4085</v>
      </c>
    </row>
    <row r="173" spans="1:105" ht="12" customHeight="1" x14ac:dyDescent="0.25">
      <c r="A173" s="108" t="s">
        <v>53</v>
      </c>
      <c r="B173" s="98"/>
      <c r="C173" s="98">
        <v>499.04271628913631</v>
      </c>
      <c r="D173" s="98">
        <v>792.09166931795255</v>
      </c>
      <c r="E173" s="98">
        <v>1058.6890927969453</v>
      </c>
      <c r="F173" s="98">
        <v>1057.5559300486536</v>
      </c>
      <c r="G173" s="98">
        <v>1372.9448081889909</v>
      </c>
      <c r="H173" s="98">
        <v>1238.4756533004911</v>
      </c>
      <c r="I173" s="98">
        <v>1155.7237777770258</v>
      </c>
      <c r="J173" s="98">
        <v>1064.9288964670998</v>
      </c>
      <c r="K173" s="98">
        <v>1057.2428990908222</v>
      </c>
      <c r="L173" s="98">
        <v>0</v>
      </c>
      <c r="M173" s="98">
        <v>932.96082234476239</v>
      </c>
      <c r="N173" s="98">
        <v>624.85510690624403</v>
      </c>
      <c r="O173" s="98">
        <v>146.17248319181007</v>
      </c>
      <c r="P173" s="98">
        <v>61.824790866535331</v>
      </c>
      <c r="Q173" s="98">
        <v>168.72595975671101</v>
      </c>
      <c r="R173" s="98">
        <v>251.27897036060534</v>
      </c>
      <c r="S173" s="98">
        <v>429.83395204733597</v>
      </c>
      <c r="T173" s="98">
        <v>325.60539344933005</v>
      </c>
      <c r="U173" s="98">
        <v>250.62194612306286</v>
      </c>
      <c r="V173" s="98">
        <v>313.92118104370212</v>
      </c>
      <c r="W173" s="98">
        <v>231.57095732914826</v>
      </c>
      <c r="X173" s="98">
        <v>177.47802067915353</v>
      </c>
      <c r="Y173" s="98">
        <v>0</v>
      </c>
      <c r="DA173" s="63" t="s">
        <v>4086</v>
      </c>
    </row>
    <row r="174" spans="1:105" ht="12" customHeight="1" x14ac:dyDescent="0.25">
      <c r="A174" s="115" t="s">
        <v>52</v>
      </c>
      <c r="B174" s="33"/>
      <c r="C174" s="33">
        <v>1604.3048569149105</v>
      </c>
      <c r="D174" s="33">
        <v>1595.1475705809326</v>
      </c>
      <c r="E174" s="33">
        <v>1590.5675631778674</v>
      </c>
      <c r="F174" s="33">
        <v>1691.2343360306106</v>
      </c>
      <c r="G174" s="33">
        <v>1710.2608192406863</v>
      </c>
      <c r="H174" s="33">
        <v>1771.4931941502748</v>
      </c>
      <c r="I174" s="33">
        <v>2119.040441290123</v>
      </c>
      <c r="J174" s="33">
        <v>2062.5335953345375</v>
      </c>
      <c r="K174" s="33">
        <v>2056.4815364333213</v>
      </c>
      <c r="L174" s="33">
        <v>0</v>
      </c>
      <c r="M174" s="33">
        <v>2093.7794562755334</v>
      </c>
      <c r="N174" s="33">
        <v>2095.1516582557615</v>
      </c>
      <c r="O174" s="33">
        <v>2136.5782844970427</v>
      </c>
      <c r="P174" s="33">
        <v>2148.445293112894</v>
      </c>
      <c r="Q174" s="33">
        <v>2161.4512106571142</v>
      </c>
      <c r="R174" s="33">
        <v>2194.4093929360292</v>
      </c>
      <c r="S174" s="33">
        <v>2201.930041936218</v>
      </c>
      <c r="T174" s="33">
        <v>2200.4777633520512</v>
      </c>
      <c r="U174" s="33">
        <v>2196.664853548828</v>
      </c>
      <c r="V174" s="33">
        <v>2179.8688390587604</v>
      </c>
      <c r="W174" s="33">
        <v>2220.4459197462684</v>
      </c>
      <c r="X174" s="33">
        <v>2169.3491190137142</v>
      </c>
      <c r="Y174" s="33">
        <v>0</v>
      </c>
      <c r="DA174" s="60" t="s">
        <v>4087</v>
      </c>
    </row>
    <row r="175" spans="1:105" ht="12" customHeight="1" x14ac:dyDescent="0.25">
      <c r="A175" s="121" t="s">
        <v>54</v>
      </c>
      <c r="B175" s="122"/>
      <c r="C175" s="122">
        <v>1129.7375435964254</v>
      </c>
      <c r="D175" s="122">
        <v>1151.9215421970653</v>
      </c>
      <c r="E175" s="122">
        <v>1174.0294233063189</v>
      </c>
      <c r="F175" s="122">
        <v>1198.26412611102</v>
      </c>
      <c r="G175" s="122">
        <v>1162.3164873672297</v>
      </c>
      <c r="H175" s="122">
        <v>1075.5998887726994</v>
      </c>
      <c r="I175" s="122">
        <v>1058.433347935784</v>
      </c>
      <c r="J175" s="122">
        <v>963.444095557835</v>
      </c>
      <c r="K175" s="122">
        <v>936.52671340314589</v>
      </c>
      <c r="L175" s="122">
        <v>0</v>
      </c>
      <c r="M175" s="122">
        <v>972.25000640436303</v>
      </c>
      <c r="N175" s="122">
        <v>877.97135696548946</v>
      </c>
      <c r="O175" s="122">
        <v>853.29022141206201</v>
      </c>
      <c r="P175" s="122">
        <v>918.36237372519395</v>
      </c>
      <c r="Q175" s="122">
        <v>901.73583814471658</v>
      </c>
      <c r="R175" s="122">
        <v>887.329160753108</v>
      </c>
      <c r="S175" s="122">
        <v>920.23236771930715</v>
      </c>
      <c r="T175" s="122">
        <v>848.35370358159946</v>
      </c>
      <c r="U175" s="122">
        <v>990.79977572632504</v>
      </c>
      <c r="V175" s="122">
        <v>974.13564943102222</v>
      </c>
      <c r="W175" s="122">
        <v>955.76005613666007</v>
      </c>
      <c r="X175" s="122">
        <v>911.68091098813818</v>
      </c>
      <c r="Y175" s="122">
        <v>0</v>
      </c>
      <c r="DA175" s="130" t="s">
        <v>4088</v>
      </c>
    </row>
    <row r="176" spans="1:105" ht="12" customHeight="1" x14ac:dyDescent="0.25">
      <c r="A176" s="97" t="s">
        <v>50</v>
      </c>
      <c r="B176" s="98"/>
      <c r="C176" s="98">
        <v>1251.5273230777086</v>
      </c>
      <c r="D176" s="98">
        <v>1255.774254303966</v>
      </c>
      <c r="E176" s="98">
        <v>1307.0445160634772</v>
      </c>
      <c r="F176" s="98">
        <v>1335.6137150515813</v>
      </c>
      <c r="G176" s="98">
        <v>1283.2092365510516</v>
      </c>
      <c r="H176" s="98">
        <v>1153.6792604149987</v>
      </c>
      <c r="I176" s="98">
        <v>1166.8335081751491</v>
      </c>
      <c r="J176" s="98">
        <v>1056.6625912134327</v>
      </c>
      <c r="K176" s="98">
        <v>1041.4419933855236</v>
      </c>
      <c r="L176" s="98">
        <v>0</v>
      </c>
      <c r="M176" s="98">
        <v>1041.9985995699117</v>
      </c>
      <c r="N176" s="98">
        <v>990.74778863332051</v>
      </c>
      <c r="O176" s="98">
        <v>1002.1734137571042</v>
      </c>
      <c r="P176" s="98">
        <v>1011.2645422861818</v>
      </c>
      <c r="Q176" s="98">
        <v>1032.9526354448872</v>
      </c>
      <c r="R176" s="98">
        <v>1034.3476880002786</v>
      </c>
      <c r="S176" s="98">
        <v>1044.8008442086611</v>
      </c>
      <c r="T176" s="98">
        <v>1058.6459868959673</v>
      </c>
      <c r="U176" s="98">
        <v>1140.1349713302047</v>
      </c>
      <c r="V176" s="98">
        <v>1057.6767652855162</v>
      </c>
      <c r="W176" s="98">
        <v>1083.3303798773966</v>
      </c>
      <c r="X176" s="98">
        <v>1007.1798783412698</v>
      </c>
      <c r="Y176" s="98">
        <v>0</v>
      </c>
      <c r="DA176" s="63" t="s">
        <v>4089</v>
      </c>
    </row>
    <row r="177" spans="1:105" ht="12" customHeight="1" x14ac:dyDescent="0.25">
      <c r="A177" s="109" t="s">
        <v>120</v>
      </c>
      <c r="B177" s="33"/>
      <c r="C177" s="33">
        <v>975.94937701282129</v>
      </c>
      <c r="D177" s="33">
        <v>999.01662658579835</v>
      </c>
      <c r="E177" s="33">
        <v>949.82788331312133</v>
      </c>
      <c r="F177" s="33">
        <v>992.47655233628291</v>
      </c>
      <c r="G177" s="33">
        <v>955.94401653828095</v>
      </c>
      <c r="H177" s="33">
        <v>908.5223943085706</v>
      </c>
      <c r="I177" s="33">
        <v>827.91148818624799</v>
      </c>
      <c r="J177" s="33">
        <v>770.82199079081784</v>
      </c>
      <c r="K177" s="33">
        <v>797.86063262843265</v>
      </c>
      <c r="L177" s="33">
        <v>0</v>
      </c>
      <c r="M177" s="33">
        <v>847.40002463803069</v>
      </c>
      <c r="N177" s="33">
        <v>635.83372426691085</v>
      </c>
      <c r="O177" s="33">
        <v>689.9375628033074</v>
      </c>
      <c r="P177" s="33">
        <v>837.93832532051147</v>
      </c>
      <c r="Q177" s="33">
        <v>730.91397092772604</v>
      </c>
      <c r="R177" s="33">
        <v>707.55318976916726</v>
      </c>
      <c r="S177" s="33">
        <v>774.79546089024166</v>
      </c>
      <c r="T177" s="33">
        <v>641.0503461214463</v>
      </c>
      <c r="U177" s="33">
        <v>783.16795296157261</v>
      </c>
      <c r="V177" s="33">
        <v>875.8310574602973</v>
      </c>
      <c r="W177" s="33">
        <v>809.4017613000857</v>
      </c>
      <c r="X177" s="33">
        <v>741.34381056500433</v>
      </c>
      <c r="Y177" s="33">
        <v>0</v>
      </c>
      <c r="DA177" s="60" t="s">
        <v>4090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4091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4092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4093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4094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4095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4096</v>
      </c>
    </row>
    <row r="8" spans="1:105" ht="12" customHeight="1" x14ac:dyDescent="0.25">
      <c r="A8" s="97" t="s">
        <v>53</v>
      </c>
      <c r="B8" s="98"/>
      <c r="C8" s="98">
        <f>IF(RES_hhdet_in_tes!C8=0,0,RES_hhdet_in_tes!C8*1000*11630/RES_hhdet_in_new!C5)</f>
        <v>0</v>
      </c>
      <c r="D8" s="98">
        <f>IF(RES_hhdet_in_tes!D8=0,0,RES_hhdet_in_tes!D8*1000*11630/RES_hhdet_in_new!D5)</f>
        <v>0</v>
      </c>
      <c r="E8" s="98">
        <f>IF(RES_hhdet_in_tes!E8=0,0,RES_hhdet_in_tes!E8*1000*11630/RES_hhdet_in_new!E5)</f>
        <v>0</v>
      </c>
      <c r="F8" s="98">
        <f>IF(RES_hhdet_in_tes!F8=0,0,RES_hhdet_in_tes!F8*1000*11630/RES_hhdet_in_new!F5)</f>
        <v>0</v>
      </c>
      <c r="G8" s="98">
        <f>IF(RES_hhdet_in_tes!G8=0,0,RES_hhdet_in_tes!G8*1000*11630/RES_hhdet_in_new!G5)</f>
        <v>0</v>
      </c>
      <c r="H8" s="98">
        <f>IF(RES_hhdet_in_tes!H8=0,0,RES_hhdet_in_tes!H8*1000*11630/RES_hhdet_in_new!H5)</f>
        <v>0</v>
      </c>
      <c r="I8" s="98">
        <f>IF(RES_hhdet_in_tes!I8=0,0,RES_hhdet_in_tes!I8*1000*11630/RES_hhdet_in_new!I5)</f>
        <v>0</v>
      </c>
      <c r="J8" s="98">
        <f>IF(RES_hhdet_in_tes!J8=0,0,RES_hhdet_in_tes!J8*1000*11630/RES_hhdet_in_new!J5)</f>
        <v>0</v>
      </c>
      <c r="K8" s="98">
        <f>IF(RES_hhdet_in_tes!K8=0,0,RES_hhdet_in_tes!K8*1000*11630/RES_hhdet_in_new!K5)</f>
        <v>0</v>
      </c>
      <c r="L8" s="98">
        <f>IF(RES_hhdet_in_tes!L8=0,0,RES_hhdet_in_tes!L8*1000*11630/RES_hhdet_in_new!L5)</f>
        <v>0</v>
      </c>
      <c r="M8" s="98">
        <f>IF(RES_hhdet_in_tes!M8=0,0,RES_hhdet_in_tes!M8*1000*11630/RES_hhdet_in_new!M5)</f>
        <v>0</v>
      </c>
      <c r="N8" s="98">
        <f>IF(RES_hhdet_in_tes!N8=0,0,RES_hhdet_in_tes!N8*1000*11630/RES_hhdet_in_new!N5)</f>
        <v>0</v>
      </c>
      <c r="O8" s="98">
        <f>IF(RES_hhdet_in_tes!O8=0,0,RES_hhdet_in_tes!O8*1000*11630/RES_hhdet_in_new!O5)</f>
        <v>0</v>
      </c>
      <c r="P8" s="98">
        <f>IF(RES_hhdet_in_tes!P8=0,0,RES_hhdet_in_tes!P8*1000*11630/RES_hhdet_in_new!P5)</f>
        <v>0</v>
      </c>
      <c r="Q8" s="98">
        <f>IF(RES_hhdet_in_tes!Q8=0,0,RES_hhdet_in_tes!Q8*1000*11630/RES_hhdet_in_new!Q5)</f>
        <v>0</v>
      </c>
      <c r="R8" s="98">
        <f>IF(RES_hhdet_in_tes!R8=0,0,RES_hhdet_in_tes!R8*1000*11630/RES_hhdet_in_new!R5)</f>
        <v>0</v>
      </c>
      <c r="S8" s="98">
        <f>IF(RES_hhdet_in_tes!S8=0,0,RES_hhdet_in_tes!S8*1000*11630/RES_hhdet_in_new!S5)</f>
        <v>0</v>
      </c>
      <c r="T8" s="98">
        <f>IF(RES_hhdet_in_tes!T8=0,0,RES_hhdet_in_tes!T8*1000*11630/RES_hhdet_in_new!T5)</f>
        <v>0</v>
      </c>
      <c r="U8" s="98">
        <f>IF(RES_hhdet_in_tes!U8=0,0,RES_hhdet_in_tes!U8*1000*11630/RES_hhdet_in_new!U5)</f>
        <v>0</v>
      </c>
      <c r="V8" s="98">
        <f>IF(RES_hhdet_in_tes!V8=0,0,RES_hhdet_in_tes!V8*1000*11630/RES_hhdet_in_new!V5)</f>
        <v>0</v>
      </c>
      <c r="W8" s="98">
        <f>IF(RES_hhdet_in_tes!W8=0,0,RES_hhdet_in_tes!W8*1000*11630/RES_hhdet_in_new!W5)</f>
        <v>0</v>
      </c>
      <c r="X8" s="98">
        <f>IF(RES_hhdet_in_tes!X8=0,0,RES_hhdet_in_tes!X8*1000*11630/RES_hhdet_in_new!X5)</f>
        <v>0</v>
      </c>
      <c r="Y8" s="98">
        <f>IF(RES_hhdet_in_tes!Y8=0,0,RES_hhdet_in_tes!Y8*1000*11630/RES_hhdet_in_new!Y5)</f>
        <v>0</v>
      </c>
      <c r="DA8" s="63" t="s">
        <v>4097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4098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4099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4100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4101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4102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4103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4104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4105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4106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4107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4108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4109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4110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4111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5774.8615197626914</v>
      </c>
      <c r="D24" s="117">
        <f t="shared" si="7"/>
        <v>6796.04017266561</v>
      </c>
      <c r="E24" s="117">
        <f t="shared" si="7"/>
        <v>9628.4627241773287</v>
      </c>
      <c r="F24" s="117">
        <f t="shared" si="7"/>
        <v>9613.2819500877868</v>
      </c>
      <c r="G24" s="117">
        <f t="shared" si="7"/>
        <v>10242.201351280113</v>
      </c>
      <c r="H24" s="117">
        <f t="shared" si="7"/>
        <v>0</v>
      </c>
      <c r="I24" s="117">
        <f t="shared" si="7"/>
        <v>0</v>
      </c>
      <c r="J24" s="117">
        <f t="shared" si="7"/>
        <v>8527.7638888614129</v>
      </c>
      <c r="K24" s="117">
        <f t="shared" si="7"/>
        <v>7991.8920395323248</v>
      </c>
      <c r="L24" s="117">
        <f t="shared" si="7"/>
        <v>8518.9280615572879</v>
      </c>
      <c r="M24" s="117">
        <f t="shared" si="7"/>
        <v>7954.4045862511084</v>
      </c>
      <c r="N24" s="117">
        <f t="shared" si="7"/>
        <v>8037.1719332401244</v>
      </c>
      <c r="O24" s="117">
        <f t="shared" si="7"/>
        <v>6468.7422750721616</v>
      </c>
      <c r="P24" s="117">
        <f t="shared" si="7"/>
        <v>5610.0220924358146</v>
      </c>
      <c r="Q24" s="117">
        <f t="shared" si="7"/>
        <v>5862.8492240910409</v>
      </c>
      <c r="R24" s="117">
        <f t="shared" ref="R24:V24" si="8">R25+R28+R30+R39</f>
        <v>6784.6881237018342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6704.5934509407853</v>
      </c>
      <c r="W24" s="117">
        <f t="shared" ref="W24:Y24" si="9">W25+W28+W30+W39</f>
        <v>6960.2332595289008</v>
      </c>
      <c r="X24" s="117">
        <f t="shared" si="9"/>
        <v>6548.4699981232807</v>
      </c>
      <c r="Y24" s="117">
        <f t="shared" si="9"/>
        <v>6896.0611063320212</v>
      </c>
      <c r="DA24" s="129" t="s">
        <v>4112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3228.9480838170971</v>
      </c>
      <c r="D25" s="122">
        <f t="shared" si="10"/>
        <v>3236.3659450606642</v>
      </c>
      <c r="E25" s="122">
        <f t="shared" si="10"/>
        <v>3464.1513228674025</v>
      </c>
      <c r="F25" s="122">
        <f t="shared" si="10"/>
        <v>3269.1526743841096</v>
      </c>
      <c r="G25" s="122">
        <f t="shared" si="10"/>
        <v>3158.2870700664521</v>
      </c>
      <c r="H25" s="122">
        <f t="shared" si="10"/>
        <v>0</v>
      </c>
      <c r="I25" s="122">
        <f t="shared" si="10"/>
        <v>0</v>
      </c>
      <c r="J25" s="122">
        <f t="shared" si="10"/>
        <v>2040.8303846122935</v>
      </c>
      <c r="K25" s="122">
        <f t="shared" si="10"/>
        <v>2258.2891703371147</v>
      </c>
      <c r="L25" s="122">
        <f t="shared" si="10"/>
        <v>1925.7140588344475</v>
      </c>
      <c r="M25" s="122">
        <f t="shared" si="10"/>
        <v>2187.3686186348859</v>
      </c>
      <c r="N25" s="122">
        <f t="shared" si="10"/>
        <v>2062.3548889733388</v>
      </c>
      <c r="O25" s="122">
        <f t="shared" si="10"/>
        <v>1688.1232656626203</v>
      </c>
      <c r="P25" s="122">
        <f t="shared" si="10"/>
        <v>1508.425164546222</v>
      </c>
      <c r="Q25" s="122">
        <f t="shared" si="10"/>
        <v>1823.9430256845353</v>
      </c>
      <c r="R25" s="122">
        <f t="shared" ref="R25:V25" si="11">SUM(R26:R27)</f>
        <v>2047.7534380062443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2049.2780785356676</v>
      </c>
      <c r="W25" s="122">
        <f t="shared" ref="W25:Y25" si="12">SUM(W26:W27)</f>
        <v>2000.1979674161257</v>
      </c>
      <c r="X25" s="122">
        <f t="shared" si="12"/>
        <v>2051.4700192116916</v>
      </c>
      <c r="Y25" s="122">
        <f t="shared" si="12"/>
        <v>1724.9873636904897</v>
      </c>
      <c r="DA25" s="130" t="s">
        <v>4113</v>
      </c>
    </row>
    <row r="26" spans="1:105" ht="12" customHeight="1" x14ac:dyDescent="0.25">
      <c r="A26" s="97" t="s">
        <v>74</v>
      </c>
      <c r="B26" s="98"/>
      <c r="C26" s="98">
        <v>3195.7481115770479</v>
      </c>
      <c r="D26" s="98">
        <v>3200.5242734329904</v>
      </c>
      <c r="E26" s="98">
        <v>3427.9291417840736</v>
      </c>
      <c r="F26" s="98">
        <v>3232.0417085047402</v>
      </c>
      <c r="G26" s="98">
        <v>3123.0647613454794</v>
      </c>
      <c r="H26" s="98">
        <v>0</v>
      </c>
      <c r="I26" s="98">
        <v>0</v>
      </c>
      <c r="J26" s="98">
        <v>2023.7657725832869</v>
      </c>
      <c r="K26" s="98">
        <v>2238.411583766755</v>
      </c>
      <c r="L26" s="98">
        <v>1909.4703475755725</v>
      </c>
      <c r="M26" s="98">
        <v>2166.3376489770158</v>
      </c>
      <c r="N26" s="98">
        <v>2046.9653690583712</v>
      </c>
      <c r="O26" s="98">
        <v>1673.4443755034511</v>
      </c>
      <c r="P26" s="98">
        <v>1491.6906681975433</v>
      </c>
      <c r="Q26" s="98">
        <v>1805.6495826607274</v>
      </c>
      <c r="R26" s="98">
        <v>2027.3369006532769</v>
      </c>
      <c r="S26" s="98">
        <v>0</v>
      </c>
      <c r="T26" s="98">
        <v>0</v>
      </c>
      <c r="U26" s="98">
        <v>0</v>
      </c>
      <c r="V26" s="98">
        <v>2029.1278466627157</v>
      </c>
      <c r="W26" s="98">
        <v>1980.5497046210539</v>
      </c>
      <c r="X26" s="98">
        <v>2031.3181770260105</v>
      </c>
      <c r="Y26" s="98">
        <v>1708.0258154140618</v>
      </c>
      <c r="DA26" s="63" t="s">
        <v>4114</v>
      </c>
    </row>
    <row r="27" spans="1:105" ht="12" customHeight="1" x14ac:dyDescent="0.25">
      <c r="A27" s="97" t="s">
        <v>53</v>
      </c>
      <c r="B27" s="98"/>
      <c r="C27" s="98">
        <v>33.19997224004932</v>
      </c>
      <c r="D27" s="98">
        <v>35.84167162767389</v>
      </c>
      <c r="E27" s="98">
        <v>36.222181083329048</v>
      </c>
      <c r="F27" s="98">
        <v>37.110965879369409</v>
      </c>
      <c r="G27" s="98">
        <v>35.222308720972734</v>
      </c>
      <c r="H27" s="98">
        <v>0</v>
      </c>
      <c r="I27" s="98">
        <v>0</v>
      </c>
      <c r="J27" s="98">
        <v>17.064612029006632</v>
      </c>
      <c r="K27" s="98">
        <v>19.877586570359494</v>
      </c>
      <c r="L27" s="98">
        <v>16.243711258875006</v>
      </c>
      <c r="M27" s="98">
        <v>21.030969657870383</v>
      </c>
      <c r="N27" s="98">
        <v>15.389519914967536</v>
      </c>
      <c r="O27" s="98">
        <v>14.678890159169272</v>
      </c>
      <c r="P27" s="98">
        <v>16.734496348678615</v>
      </c>
      <c r="Q27" s="98">
        <v>18.293443023807761</v>
      </c>
      <c r="R27" s="98">
        <v>20.416537352967477</v>
      </c>
      <c r="S27" s="98">
        <v>0</v>
      </c>
      <c r="T27" s="98">
        <v>0</v>
      </c>
      <c r="U27" s="98">
        <v>0</v>
      </c>
      <c r="V27" s="98">
        <v>20.150231872952165</v>
      </c>
      <c r="W27" s="98">
        <v>19.648262795071879</v>
      </c>
      <c r="X27" s="98">
        <v>20.151842185681225</v>
      </c>
      <c r="Y27" s="98">
        <v>16.961548276427859</v>
      </c>
      <c r="DA27" s="63" t="s">
        <v>4115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873.06892214788377</v>
      </c>
      <c r="E28" s="122">
        <f t="shared" si="13"/>
        <v>3347.3121657689899</v>
      </c>
      <c r="F28" s="122">
        <f t="shared" si="13"/>
        <v>3404.7215108784803</v>
      </c>
      <c r="G28" s="122">
        <f t="shared" si="13"/>
        <v>3994.1975903769226</v>
      </c>
      <c r="H28" s="122">
        <f t="shared" si="13"/>
        <v>0</v>
      </c>
      <c r="I28" s="122">
        <f t="shared" si="13"/>
        <v>0</v>
      </c>
      <c r="J28" s="122">
        <f t="shared" si="13"/>
        <v>3314.4426929162573</v>
      </c>
      <c r="K28" s="122">
        <f t="shared" si="13"/>
        <v>2564.0839348145364</v>
      </c>
      <c r="L28" s="122">
        <f t="shared" si="13"/>
        <v>3468.0625882878539</v>
      </c>
      <c r="M28" s="122">
        <f t="shared" si="13"/>
        <v>2604.0035812525202</v>
      </c>
      <c r="N28" s="122">
        <f t="shared" si="13"/>
        <v>3032.5818924284895</v>
      </c>
      <c r="O28" s="122">
        <f t="shared" si="13"/>
        <v>2012.4958559908293</v>
      </c>
      <c r="P28" s="122">
        <f t="shared" si="13"/>
        <v>1291.7707181044411</v>
      </c>
      <c r="Q28" s="122">
        <f t="shared" si="13"/>
        <v>1201.3001611426278</v>
      </c>
      <c r="R28" s="122">
        <f t="shared" si="13"/>
        <v>1817.7027295381481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1598.9254312003025</v>
      </c>
      <c r="W28" s="122">
        <f t="shared" si="13"/>
        <v>1901.6495800806515</v>
      </c>
      <c r="X28" s="122">
        <f t="shared" si="13"/>
        <v>1582.1470039091355</v>
      </c>
      <c r="Y28" s="122">
        <f t="shared" si="13"/>
        <v>2429.6608071248229</v>
      </c>
      <c r="DA28" s="130" t="s">
        <v>4116</v>
      </c>
    </row>
    <row r="29" spans="1:105" ht="12" customHeight="1" x14ac:dyDescent="0.25">
      <c r="A29" s="97" t="s">
        <v>53</v>
      </c>
      <c r="B29" s="98"/>
      <c r="C29" s="98">
        <f>IF(RES_hhdet_in_tes!C29=0,0,RES_hhdet_in_tes!C29*1000*11630/RES_hhdet_in_new!C26)</f>
        <v>0</v>
      </c>
      <c r="D29" s="98">
        <f>IF(RES_hhdet_in_tes!D29=0,0,RES_hhdet_in_tes!D29*1000*11630/RES_hhdet_in_new!D26)</f>
        <v>873.06892214788377</v>
      </c>
      <c r="E29" s="98">
        <f>IF(RES_hhdet_in_tes!E29=0,0,RES_hhdet_in_tes!E29*1000*11630/RES_hhdet_in_new!E26)</f>
        <v>3347.3121657689899</v>
      </c>
      <c r="F29" s="98">
        <f>IF(RES_hhdet_in_tes!F29=0,0,RES_hhdet_in_tes!F29*1000*11630/RES_hhdet_in_new!F26)</f>
        <v>3404.7215108784803</v>
      </c>
      <c r="G29" s="98">
        <f>IF(RES_hhdet_in_tes!G29=0,0,RES_hhdet_in_tes!G29*1000*11630/RES_hhdet_in_new!G26)</f>
        <v>3994.1975903769226</v>
      </c>
      <c r="H29" s="98">
        <f>IF(RES_hhdet_in_tes!H29=0,0,RES_hhdet_in_tes!H29*1000*11630/RES_hhdet_in_new!H26)</f>
        <v>0</v>
      </c>
      <c r="I29" s="98">
        <f>IF(RES_hhdet_in_tes!I29=0,0,RES_hhdet_in_tes!I29*1000*11630/RES_hhdet_in_new!I26)</f>
        <v>0</v>
      </c>
      <c r="J29" s="98">
        <f>IF(RES_hhdet_in_tes!J29=0,0,RES_hhdet_in_tes!J29*1000*11630/RES_hhdet_in_new!J26)</f>
        <v>3314.4426929162573</v>
      </c>
      <c r="K29" s="98">
        <f>IF(RES_hhdet_in_tes!K29=0,0,RES_hhdet_in_tes!K29*1000*11630/RES_hhdet_in_new!K26)</f>
        <v>2564.0839348145364</v>
      </c>
      <c r="L29" s="98">
        <f>IF(RES_hhdet_in_tes!L29=0,0,RES_hhdet_in_tes!L29*1000*11630/RES_hhdet_in_new!L26)</f>
        <v>3468.0625882878539</v>
      </c>
      <c r="M29" s="98">
        <f>IF(RES_hhdet_in_tes!M29=0,0,RES_hhdet_in_tes!M29*1000*11630/RES_hhdet_in_new!M26)</f>
        <v>2604.0035812525202</v>
      </c>
      <c r="N29" s="98">
        <f>IF(RES_hhdet_in_tes!N29=0,0,RES_hhdet_in_tes!N29*1000*11630/RES_hhdet_in_new!N26)</f>
        <v>3032.5818924284895</v>
      </c>
      <c r="O29" s="98">
        <f>IF(RES_hhdet_in_tes!O29=0,0,RES_hhdet_in_tes!O29*1000*11630/RES_hhdet_in_new!O26)</f>
        <v>2012.4958559908293</v>
      </c>
      <c r="P29" s="98">
        <f>IF(RES_hhdet_in_tes!P29=0,0,RES_hhdet_in_tes!P29*1000*11630/RES_hhdet_in_new!P26)</f>
        <v>1291.7707181044411</v>
      </c>
      <c r="Q29" s="98">
        <f>IF(RES_hhdet_in_tes!Q29=0,0,RES_hhdet_in_tes!Q29*1000*11630/RES_hhdet_in_new!Q26)</f>
        <v>1201.3001611426278</v>
      </c>
      <c r="R29" s="98">
        <f>IF(RES_hhdet_in_tes!R29=0,0,RES_hhdet_in_tes!R29*1000*11630/RES_hhdet_in_new!R26)</f>
        <v>1817.7027295381481</v>
      </c>
      <c r="S29" s="98">
        <f>IF(RES_hhdet_in_tes!S29=0,0,RES_hhdet_in_tes!S29*1000*11630/RES_hhdet_in_new!S26)</f>
        <v>0</v>
      </c>
      <c r="T29" s="98">
        <f>IF(RES_hhdet_in_tes!T29=0,0,RES_hhdet_in_tes!T29*1000*11630/RES_hhdet_in_new!T26)</f>
        <v>0</v>
      </c>
      <c r="U29" s="98">
        <f>IF(RES_hhdet_in_tes!U29=0,0,RES_hhdet_in_tes!U29*1000*11630/RES_hhdet_in_new!U26)</f>
        <v>0</v>
      </c>
      <c r="V29" s="98">
        <f>IF(RES_hhdet_in_tes!V29=0,0,RES_hhdet_in_tes!V29*1000*11630/RES_hhdet_in_new!V26)</f>
        <v>1598.9254312003025</v>
      </c>
      <c r="W29" s="98">
        <f>IF(RES_hhdet_in_tes!W29=0,0,RES_hhdet_in_tes!W29*1000*11630/RES_hhdet_in_new!W26)</f>
        <v>1901.6495800806515</v>
      </c>
      <c r="X29" s="98">
        <f>IF(RES_hhdet_in_tes!X29=0,0,RES_hhdet_in_tes!X29*1000*11630/RES_hhdet_in_new!X26)</f>
        <v>1582.1470039091355</v>
      </c>
      <c r="Y29" s="98">
        <f>IF(RES_hhdet_in_tes!Y29=0,0,RES_hhdet_in_tes!Y29*1000*11630/RES_hhdet_in_new!Y26)</f>
        <v>2429.6608071248229</v>
      </c>
      <c r="DA29" s="63" t="s">
        <v>4117</v>
      </c>
    </row>
    <row r="30" spans="1:105" ht="12" customHeight="1" x14ac:dyDescent="0.25">
      <c r="A30" s="121" t="s">
        <v>55</v>
      </c>
      <c r="B30" s="122"/>
      <c r="C30" s="122">
        <v>1849.3540871059436</v>
      </c>
      <c r="D30" s="122">
        <v>1981.6267149065932</v>
      </c>
      <c r="E30" s="122">
        <v>2107.8290789299667</v>
      </c>
      <c r="F30" s="122">
        <v>2207.9397093196603</v>
      </c>
      <c r="G30" s="122">
        <v>2384.9229662399734</v>
      </c>
      <c r="H30" s="122">
        <v>0</v>
      </c>
      <c r="I30" s="122">
        <v>0</v>
      </c>
      <c r="J30" s="122">
        <v>2593.1013590097996</v>
      </c>
      <c r="K30" s="122">
        <v>2586.8188661314189</v>
      </c>
      <c r="L30" s="122">
        <v>2561.5691902820777</v>
      </c>
      <c r="M30" s="122">
        <v>2565.5763400670858</v>
      </c>
      <c r="N30" s="122">
        <v>2415.4929269253562</v>
      </c>
      <c r="O30" s="122">
        <v>2228.0742100588855</v>
      </c>
      <c r="P30" s="122">
        <v>2205.5551265894201</v>
      </c>
      <c r="Q30" s="122">
        <v>2265.6684407204157</v>
      </c>
      <c r="R30" s="122">
        <v>2347.9554330270867</v>
      </c>
      <c r="S30" s="122">
        <v>0</v>
      </c>
      <c r="T30" s="122">
        <v>0</v>
      </c>
      <c r="U30" s="122">
        <v>0</v>
      </c>
      <c r="V30" s="122">
        <v>2373.527780000948</v>
      </c>
      <c r="W30" s="122">
        <v>2387.6475268704694</v>
      </c>
      <c r="X30" s="122">
        <v>2299.2092080339953</v>
      </c>
      <c r="Y30" s="122">
        <v>2184.0242313036101</v>
      </c>
      <c r="DA30" s="130" t="s">
        <v>4118</v>
      </c>
    </row>
    <row r="31" spans="1:105" ht="12" customHeight="1" x14ac:dyDescent="0.25">
      <c r="A31" s="97" t="s">
        <v>141</v>
      </c>
      <c r="B31" s="98"/>
      <c r="C31" s="98">
        <v>1897.6606819716749</v>
      </c>
      <c r="D31" s="98">
        <v>2022.9770935029594</v>
      </c>
      <c r="E31" s="98">
        <v>2133.9646340752051</v>
      </c>
      <c r="F31" s="98">
        <v>2187.8220215806164</v>
      </c>
      <c r="G31" s="98">
        <v>2389.371004375505</v>
      </c>
      <c r="H31" s="98">
        <v>0</v>
      </c>
      <c r="I31" s="98">
        <v>0</v>
      </c>
      <c r="J31" s="98">
        <v>2600.0592427933825</v>
      </c>
      <c r="K31" s="98">
        <v>2607.9382154180275</v>
      </c>
      <c r="L31" s="98">
        <v>2541.6268482212986</v>
      </c>
      <c r="M31" s="98">
        <v>2450.6427779876626</v>
      </c>
      <c r="N31" s="98">
        <v>2310.2938198981947</v>
      </c>
      <c r="O31" s="98">
        <v>2427.2149439595728</v>
      </c>
      <c r="P31" s="98">
        <v>2508.9184166423447</v>
      </c>
      <c r="Q31" s="98">
        <v>2469.8269318344969</v>
      </c>
      <c r="R31" s="98">
        <v>2484.8039314832959</v>
      </c>
      <c r="S31" s="98">
        <v>0</v>
      </c>
      <c r="T31" s="98">
        <v>0</v>
      </c>
      <c r="U31" s="98">
        <v>0</v>
      </c>
      <c r="V31" s="98">
        <v>2208.3256144989518</v>
      </c>
      <c r="W31" s="98">
        <v>2528.9661339812255</v>
      </c>
      <c r="X31" s="98">
        <v>2528.8775752358215</v>
      </c>
      <c r="Y31" s="98">
        <v>2307.2368036260441</v>
      </c>
      <c r="DA31" s="63" t="s">
        <v>4119</v>
      </c>
    </row>
    <row r="32" spans="1:105" ht="12" customHeight="1" x14ac:dyDescent="0.25">
      <c r="A32" s="97" t="s">
        <v>140</v>
      </c>
      <c r="B32" s="98"/>
      <c r="C32" s="98">
        <v>1898.1413341052851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2603.1875734576292</v>
      </c>
      <c r="K32" s="98">
        <v>2612.1982390719913</v>
      </c>
      <c r="L32" s="98">
        <v>2543.7929392749788</v>
      </c>
      <c r="M32" s="98">
        <v>2449.8735263784242</v>
      </c>
      <c r="N32" s="98">
        <v>2311.9609265150139</v>
      </c>
      <c r="O32" s="98">
        <v>2454.6032876356376</v>
      </c>
      <c r="P32" s="98">
        <v>2549.1517217478945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2179.4232817902443</v>
      </c>
      <c r="W32" s="98">
        <v>2540.4941209166241</v>
      </c>
      <c r="X32" s="98">
        <v>2551.939051812536</v>
      </c>
      <c r="Y32" s="98">
        <v>2326.8068349419959</v>
      </c>
      <c r="DA32" s="63" t="s">
        <v>4120</v>
      </c>
    </row>
    <row r="33" spans="1:105" ht="12" customHeight="1" x14ac:dyDescent="0.25">
      <c r="A33" s="100" t="s">
        <v>50</v>
      </c>
      <c r="B33" s="101"/>
      <c r="C33" s="101">
        <v>258.5331421487669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532.53307899424976</v>
      </c>
      <c r="K33" s="101">
        <v>533.33063147366283</v>
      </c>
      <c r="L33" s="101">
        <v>449.84023570337143</v>
      </c>
      <c r="M33" s="101">
        <v>428.98912802556566</v>
      </c>
      <c r="N33" s="101">
        <v>269.90597564376657</v>
      </c>
      <c r="O33" s="101">
        <v>192.55592778591389</v>
      </c>
      <c r="P33" s="101">
        <v>204.15258173410891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78.948869631607039</v>
      </c>
      <c r="W33" s="101">
        <v>206.85261091066283</v>
      </c>
      <c r="X33" s="101">
        <v>189.60266031761415</v>
      </c>
      <c r="Y33" s="101">
        <v>99.005572028120596</v>
      </c>
      <c r="DA33" s="131" t="s">
        <v>4121</v>
      </c>
    </row>
    <row r="34" spans="1:105" ht="12" customHeight="1" x14ac:dyDescent="0.25">
      <c r="A34" s="103" t="s">
        <v>52</v>
      </c>
      <c r="B34" s="104"/>
      <c r="C34" s="104">
        <v>1639.6081919565181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2070.6544944633797</v>
      </c>
      <c r="K34" s="104">
        <v>2078.867607598329</v>
      </c>
      <c r="L34" s="104">
        <v>2093.9527035716078</v>
      </c>
      <c r="M34" s="104">
        <v>2020.8843983528586</v>
      </c>
      <c r="N34" s="104">
        <v>2042.0549508712472</v>
      </c>
      <c r="O34" s="104">
        <v>2262.0473598497242</v>
      </c>
      <c r="P34" s="104">
        <v>2344.9991400137851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2100.4744121586377</v>
      </c>
      <c r="W34" s="104">
        <v>2333.6415100059608</v>
      </c>
      <c r="X34" s="104">
        <v>2362.3363914949223</v>
      </c>
      <c r="Y34" s="104">
        <v>2227.8012629138757</v>
      </c>
      <c r="DA34" s="132" t="s">
        <v>4122</v>
      </c>
    </row>
    <row r="35" spans="1:105" ht="12" customHeight="1" x14ac:dyDescent="0.25">
      <c r="A35" s="106" t="s">
        <v>122</v>
      </c>
      <c r="B35" s="101"/>
      <c r="C35" s="101">
        <v>1846.202497526539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2585.9994973091784</v>
      </c>
      <c r="L35" s="101">
        <v>0</v>
      </c>
      <c r="M35" s="101">
        <v>0</v>
      </c>
      <c r="N35" s="101">
        <v>0</v>
      </c>
      <c r="O35" s="101">
        <v>2242.8088041469014</v>
      </c>
      <c r="P35" s="101">
        <v>2248.4163373033662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2410.2439011609072</v>
      </c>
      <c r="X35" s="101">
        <v>0</v>
      </c>
      <c r="Y35" s="101">
        <v>2211.8498495215931</v>
      </c>
      <c r="DA35" s="131" t="s">
        <v>4123</v>
      </c>
    </row>
    <row r="36" spans="1:105" ht="12" customHeight="1" x14ac:dyDescent="0.25">
      <c r="A36" s="107" t="s">
        <v>121</v>
      </c>
      <c r="B36" s="104"/>
      <c r="C36" s="104">
        <v>1845.9382486101099</v>
      </c>
      <c r="D36" s="104">
        <v>1979.9443654562058</v>
      </c>
      <c r="E36" s="104">
        <v>2106.7365618114763</v>
      </c>
      <c r="F36" s="104">
        <v>2208.7309042859765</v>
      </c>
      <c r="G36" s="104">
        <v>2384.7220211787203</v>
      </c>
      <c r="H36" s="104">
        <v>0</v>
      </c>
      <c r="I36" s="104">
        <v>0</v>
      </c>
      <c r="J36" s="104">
        <v>2592.8600471204718</v>
      </c>
      <c r="K36" s="104">
        <v>2586.0281688809773</v>
      </c>
      <c r="L36" s="104">
        <v>2562.3287706087735</v>
      </c>
      <c r="M36" s="104">
        <v>2570.0472827324143</v>
      </c>
      <c r="N36" s="104">
        <v>2420.6266594506073</v>
      </c>
      <c r="O36" s="104">
        <v>2215.0325992253529</v>
      </c>
      <c r="P36" s="104">
        <v>2182.8983945321907</v>
      </c>
      <c r="Q36" s="104">
        <v>2258.8216620550043</v>
      </c>
      <c r="R36" s="104">
        <v>2342.7913387457197</v>
      </c>
      <c r="S36" s="104">
        <v>0</v>
      </c>
      <c r="T36" s="104">
        <v>0</v>
      </c>
      <c r="U36" s="104">
        <v>0</v>
      </c>
      <c r="V36" s="104">
        <v>2381.4123818333683</v>
      </c>
      <c r="W36" s="104">
        <v>2371.8043534305898</v>
      </c>
      <c r="X36" s="104">
        <v>2287.1205726703975</v>
      </c>
      <c r="Y36" s="104">
        <v>2178.2195182747969</v>
      </c>
      <c r="DA36" s="132" t="s">
        <v>4124</v>
      </c>
    </row>
    <row r="37" spans="1:105" ht="12" customHeight="1" x14ac:dyDescent="0.25">
      <c r="A37" s="108" t="s">
        <v>53</v>
      </c>
      <c r="B37" s="98"/>
      <c r="C37" s="98">
        <v>241.63339169519958</v>
      </c>
      <c r="D37" s="98">
        <v>384.79679487527318</v>
      </c>
      <c r="E37" s="98">
        <v>516.16899863360891</v>
      </c>
      <c r="F37" s="98">
        <v>517.49656825536636</v>
      </c>
      <c r="G37" s="98">
        <v>674.46120193803381</v>
      </c>
      <c r="H37" s="98">
        <v>0</v>
      </c>
      <c r="I37" s="98">
        <v>0</v>
      </c>
      <c r="J37" s="98">
        <v>530.32645178593361</v>
      </c>
      <c r="K37" s="98">
        <v>529.54663244765629</v>
      </c>
      <c r="L37" s="98">
        <v>467.17580237256692</v>
      </c>
      <c r="M37" s="98">
        <v>476.26782645688007</v>
      </c>
      <c r="N37" s="98">
        <v>325.47500119484539</v>
      </c>
      <c r="O37" s="98">
        <v>78.454314728310408</v>
      </c>
      <c r="P37" s="98">
        <v>34.4531014192968</v>
      </c>
      <c r="Q37" s="98">
        <v>97.370451397890676</v>
      </c>
      <c r="R37" s="98">
        <v>148.38194580969065</v>
      </c>
      <c r="S37" s="98">
        <v>0</v>
      </c>
      <c r="T37" s="98">
        <v>0</v>
      </c>
      <c r="U37" s="98">
        <v>0</v>
      </c>
      <c r="V37" s="98">
        <v>201.54354277460814</v>
      </c>
      <c r="W37" s="98">
        <v>151.35843368432162</v>
      </c>
      <c r="X37" s="98">
        <v>117.77145365668338</v>
      </c>
      <c r="Y37" s="98">
        <v>46.708025109477717</v>
      </c>
      <c r="DA37" s="63" t="s">
        <v>4125</v>
      </c>
    </row>
    <row r="38" spans="1:105" ht="12" customHeight="1" x14ac:dyDescent="0.25">
      <c r="A38" s="108" t="s">
        <v>52</v>
      </c>
      <c r="B38" s="98"/>
      <c r="C38" s="98">
        <v>1604.3048569149103</v>
      </c>
      <c r="D38" s="98">
        <v>1595.1475705809328</v>
      </c>
      <c r="E38" s="98">
        <v>1590.5675631778677</v>
      </c>
      <c r="F38" s="98">
        <v>1691.2343360306104</v>
      </c>
      <c r="G38" s="98">
        <v>1710.2608192406865</v>
      </c>
      <c r="H38" s="98">
        <v>0</v>
      </c>
      <c r="I38" s="98">
        <v>0</v>
      </c>
      <c r="J38" s="98">
        <v>2062.5335953345379</v>
      </c>
      <c r="K38" s="98">
        <v>2056.4815364333208</v>
      </c>
      <c r="L38" s="98">
        <v>2095.1529682362066</v>
      </c>
      <c r="M38" s="98">
        <v>2093.7794562755339</v>
      </c>
      <c r="N38" s="98">
        <v>2095.1516582557624</v>
      </c>
      <c r="O38" s="98">
        <v>2136.5782844970427</v>
      </c>
      <c r="P38" s="98">
        <v>2148.445293112894</v>
      </c>
      <c r="Q38" s="98">
        <v>2161.4512106571137</v>
      </c>
      <c r="R38" s="98">
        <v>2194.4093929360292</v>
      </c>
      <c r="S38" s="98">
        <v>0</v>
      </c>
      <c r="T38" s="98">
        <v>0</v>
      </c>
      <c r="U38" s="98">
        <v>0</v>
      </c>
      <c r="V38" s="98">
        <v>2179.8688390587604</v>
      </c>
      <c r="W38" s="98">
        <v>2220.4459197462679</v>
      </c>
      <c r="X38" s="98">
        <v>2169.3491190137138</v>
      </c>
      <c r="Y38" s="98">
        <v>2131.5114931653197</v>
      </c>
      <c r="DA38" s="63" t="s">
        <v>4126</v>
      </c>
    </row>
    <row r="39" spans="1:105" ht="12" customHeight="1" x14ac:dyDescent="0.25">
      <c r="A39" s="121" t="s">
        <v>54</v>
      </c>
      <c r="B39" s="122"/>
      <c r="C39" s="122">
        <v>696.55934883965119</v>
      </c>
      <c r="D39" s="122">
        <v>704.97859055046888</v>
      </c>
      <c r="E39" s="122">
        <v>709.17015661096877</v>
      </c>
      <c r="F39" s="122">
        <v>731.46805550553643</v>
      </c>
      <c r="G39" s="122">
        <v>704.79372459676381</v>
      </c>
      <c r="H39" s="122">
        <v>0</v>
      </c>
      <c r="I39" s="122">
        <v>0</v>
      </c>
      <c r="J39" s="122">
        <v>579.38945232306378</v>
      </c>
      <c r="K39" s="122">
        <v>582.7000682492544</v>
      </c>
      <c r="L39" s="122">
        <v>563.58222415290993</v>
      </c>
      <c r="M39" s="122">
        <v>597.45604629661636</v>
      </c>
      <c r="N39" s="122">
        <v>526.74222491294063</v>
      </c>
      <c r="O39" s="122">
        <v>540.04894335982692</v>
      </c>
      <c r="P39" s="122">
        <v>604.27108319573153</v>
      </c>
      <c r="Q39" s="122">
        <v>571.93759654346218</v>
      </c>
      <c r="R39" s="122">
        <v>571.27652313035594</v>
      </c>
      <c r="S39" s="122">
        <v>0</v>
      </c>
      <c r="T39" s="122">
        <v>0</v>
      </c>
      <c r="U39" s="122">
        <v>0</v>
      </c>
      <c r="V39" s="122">
        <v>682.86216120386712</v>
      </c>
      <c r="W39" s="122">
        <v>670.73818516165409</v>
      </c>
      <c r="X39" s="122">
        <v>615.64376696845829</v>
      </c>
      <c r="Y39" s="122">
        <v>557.38870421309912</v>
      </c>
      <c r="DA39" s="130" t="s">
        <v>4127</v>
      </c>
    </row>
    <row r="40" spans="1:105" ht="12" customHeight="1" x14ac:dyDescent="0.25">
      <c r="A40" s="97" t="s">
        <v>50</v>
      </c>
      <c r="B40" s="98"/>
      <c r="C40" s="98">
        <v>686.60678085846689</v>
      </c>
      <c r="D40" s="98">
        <v>689.72165356337541</v>
      </c>
      <c r="E40" s="98">
        <v>718.69840341720612</v>
      </c>
      <c r="F40" s="98">
        <v>735.2425466577364</v>
      </c>
      <c r="G40" s="98">
        <v>707.196623056558</v>
      </c>
      <c r="H40" s="98">
        <v>0</v>
      </c>
      <c r="I40" s="98">
        <v>0</v>
      </c>
      <c r="J40" s="98">
        <v>584.32542934290234</v>
      </c>
      <c r="K40" s="98">
        <v>576.56001890696825</v>
      </c>
      <c r="L40" s="98">
        <v>562.91820661562087</v>
      </c>
      <c r="M40" s="98">
        <v>578.01524355499839</v>
      </c>
      <c r="N40" s="98">
        <v>549.84864123003229</v>
      </c>
      <c r="O40" s="98">
        <v>556.34875883366203</v>
      </c>
      <c r="P40" s="98">
        <v>561.84355397670788</v>
      </c>
      <c r="Q40" s="98">
        <v>575.75540025175985</v>
      </c>
      <c r="R40" s="98">
        <v>581.43129600292525</v>
      </c>
      <c r="S40" s="98">
        <v>0</v>
      </c>
      <c r="T40" s="98">
        <v>0</v>
      </c>
      <c r="U40" s="98">
        <v>0</v>
      </c>
      <c r="V40" s="98">
        <v>621.44763433656476</v>
      </c>
      <c r="W40" s="98">
        <v>638.98977161836467</v>
      </c>
      <c r="X40" s="98">
        <v>594.46606748806425</v>
      </c>
      <c r="Y40" s="98">
        <v>570.19025861694968</v>
      </c>
      <c r="DA40" s="63" t="s">
        <v>4128</v>
      </c>
    </row>
    <row r="41" spans="1:105" ht="12" customHeight="1" x14ac:dyDescent="0.25">
      <c r="A41" s="109" t="s">
        <v>120</v>
      </c>
      <c r="B41" s="33"/>
      <c r="C41" s="33">
        <v>709.15085530069496</v>
      </c>
      <c r="D41" s="33">
        <v>727.42438937215888</v>
      </c>
      <c r="E41" s="33">
        <v>693.11366539250832</v>
      </c>
      <c r="F41" s="33">
        <v>725.81833944969571</v>
      </c>
      <c r="G41" s="33">
        <v>700.68877306128229</v>
      </c>
      <c r="H41" s="33">
        <v>0</v>
      </c>
      <c r="I41" s="33">
        <v>0</v>
      </c>
      <c r="J41" s="33">
        <v>569.18566789549857</v>
      </c>
      <c r="K41" s="33">
        <v>590.82576262581199</v>
      </c>
      <c r="L41" s="33">
        <v>564.65551036098088</v>
      </c>
      <c r="M41" s="33">
        <v>632.22275184750129</v>
      </c>
      <c r="N41" s="33">
        <v>477.22847566202967</v>
      </c>
      <c r="O41" s="33">
        <v>522.13275787553846</v>
      </c>
      <c r="P41" s="33">
        <v>641.03771786971345</v>
      </c>
      <c r="Q41" s="33">
        <v>566.95107741425704</v>
      </c>
      <c r="R41" s="33">
        <v>559.09079568327286</v>
      </c>
      <c r="S41" s="33">
        <v>0</v>
      </c>
      <c r="T41" s="33">
        <v>0</v>
      </c>
      <c r="U41" s="33">
        <v>0</v>
      </c>
      <c r="V41" s="33">
        <v>755.02689121431956</v>
      </c>
      <c r="W41" s="33">
        <v>707.18282012274926</v>
      </c>
      <c r="X41" s="33">
        <v>653.40285932621271</v>
      </c>
      <c r="Y41" s="33">
        <v>520.70440799653102</v>
      </c>
      <c r="DA41" s="60" t="s">
        <v>4129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5788.3228121486773</v>
      </c>
      <c r="D43" s="117">
        <f t="shared" si="14"/>
        <v>6890.5813731217995</v>
      </c>
      <c r="E43" s="117">
        <f t="shared" si="14"/>
        <v>9533.4791437978474</v>
      </c>
      <c r="F43" s="117">
        <f t="shared" si="14"/>
        <v>9256.9480857436301</v>
      </c>
      <c r="G43" s="117">
        <f t="shared" si="14"/>
        <v>9487.0806216141391</v>
      </c>
      <c r="H43" s="117">
        <f t="shared" si="14"/>
        <v>10556.45229307656</v>
      </c>
      <c r="I43" s="117">
        <f t="shared" si="14"/>
        <v>11407.212398256259</v>
      </c>
      <c r="J43" s="117">
        <f t="shared" si="14"/>
        <v>8583.4011153064275</v>
      </c>
      <c r="K43" s="117">
        <f t="shared" si="14"/>
        <v>8060.9192196845015</v>
      </c>
      <c r="L43" s="117">
        <f t="shared" si="14"/>
        <v>8485.378801752282</v>
      </c>
      <c r="M43" s="117">
        <f t="shared" si="14"/>
        <v>7959.700799653333</v>
      </c>
      <c r="N43" s="117">
        <f t="shared" si="14"/>
        <v>8115.3202095111074</v>
      </c>
      <c r="O43" s="117">
        <f t="shared" si="14"/>
        <v>6530.6836569535408</v>
      </c>
      <c r="P43" s="117">
        <f t="shared" si="14"/>
        <v>5635.4427841763127</v>
      </c>
      <c r="Q43" s="117">
        <f t="shared" si="14"/>
        <v>5926.6227151747844</v>
      </c>
      <c r="R43" s="117">
        <f t="shared" ref="R43:V43" si="15">R44+R47+R49+R58</f>
        <v>6643.5847186087358</v>
      </c>
      <c r="S43" s="117">
        <f t="shared" si="15"/>
        <v>7152.8326610802715</v>
      </c>
      <c r="T43" s="117">
        <f t="shared" si="15"/>
        <v>0</v>
      </c>
      <c r="U43" s="117">
        <f t="shared" si="15"/>
        <v>6520.8925613596093</v>
      </c>
      <c r="V43" s="117">
        <f t="shared" si="15"/>
        <v>6898.4908115788276</v>
      </c>
      <c r="W43" s="117">
        <f t="shared" ref="W43:Y43" si="16">W44+W47+W49+W58</f>
        <v>6849.6651977781103</v>
      </c>
      <c r="X43" s="117">
        <f t="shared" si="16"/>
        <v>6576.2336192044877</v>
      </c>
      <c r="Y43" s="117">
        <f t="shared" si="16"/>
        <v>6816.1036344847835</v>
      </c>
      <c r="DA43" s="129" t="s">
        <v>4130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3245.8470432592158</v>
      </c>
      <c r="D44" s="122">
        <f t="shared" si="17"/>
        <v>3332.2535005748091</v>
      </c>
      <c r="E44" s="122">
        <f t="shared" si="17"/>
        <v>3369.9737403924219</v>
      </c>
      <c r="F44" s="122">
        <f t="shared" si="17"/>
        <v>2913.283939133988</v>
      </c>
      <c r="G44" s="122">
        <f t="shared" si="17"/>
        <v>2404.6496123939687</v>
      </c>
      <c r="H44" s="122">
        <f t="shared" si="17"/>
        <v>2782.4013841557744</v>
      </c>
      <c r="I44" s="122">
        <f t="shared" si="17"/>
        <v>2537.1520950964718</v>
      </c>
      <c r="J44" s="122">
        <f t="shared" si="17"/>
        <v>2098.8968539362918</v>
      </c>
      <c r="K44" s="122">
        <f t="shared" si="17"/>
        <v>2328.3626197915351</v>
      </c>
      <c r="L44" s="122">
        <f t="shared" si="17"/>
        <v>1891.7051199709997</v>
      </c>
      <c r="M44" s="122">
        <f t="shared" si="17"/>
        <v>2191.4155714780436</v>
      </c>
      <c r="N44" s="122">
        <f t="shared" si="17"/>
        <v>2140.2895206985709</v>
      </c>
      <c r="O44" s="122">
        <f t="shared" si="17"/>
        <v>1748.3647016578238</v>
      </c>
      <c r="P44" s="122">
        <f t="shared" si="17"/>
        <v>1549.586536824522</v>
      </c>
      <c r="Q44" s="122">
        <f t="shared" si="17"/>
        <v>1888.5161857464207</v>
      </c>
      <c r="R44" s="122">
        <f t="shared" ref="R44:V44" si="18">SUM(R45:R46)</f>
        <v>1955.8742399201742</v>
      </c>
      <c r="S44" s="122">
        <f t="shared" si="18"/>
        <v>2068.3152919286258</v>
      </c>
      <c r="T44" s="122">
        <f t="shared" si="18"/>
        <v>0</v>
      </c>
      <c r="U44" s="122">
        <f t="shared" si="18"/>
        <v>2134.4574620076819</v>
      </c>
      <c r="V44" s="122">
        <f t="shared" si="18"/>
        <v>2214.6733684596174</v>
      </c>
      <c r="W44" s="122">
        <f t="shared" ref="W44:Y44" si="19">SUM(W45:W46)</f>
        <v>1904.7400012004528</v>
      </c>
      <c r="X44" s="122">
        <f t="shared" si="19"/>
        <v>2087.1578039548576</v>
      </c>
      <c r="Y44" s="122">
        <f t="shared" si="19"/>
        <v>1647.283491443045</v>
      </c>
      <c r="DA44" s="130" t="s">
        <v>4131</v>
      </c>
    </row>
    <row r="45" spans="1:105" ht="12" customHeight="1" x14ac:dyDescent="0.25">
      <c r="A45" s="97" t="s">
        <v>211</v>
      </c>
      <c r="B45" s="98"/>
      <c r="C45" s="98">
        <v>3212.4733162947791</v>
      </c>
      <c r="D45" s="98">
        <v>3295.3499063041895</v>
      </c>
      <c r="E45" s="98">
        <v>3334.7363077015434</v>
      </c>
      <c r="F45" s="98">
        <v>2880.2127455769346</v>
      </c>
      <c r="G45" s="98">
        <v>2377.8321290131039</v>
      </c>
      <c r="H45" s="98">
        <v>2754.4987606221403</v>
      </c>
      <c r="I45" s="98">
        <v>2514.4343439762797</v>
      </c>
      <c r="J45" s="98">
        <v>2081.3467131840853</v>
      </c>
      <c r="K45" s="98">
        <v>2307.8682428313045</v>
      </c>
      <c r="L45" s="98">
        <v>1875.7482796422009</v>
      </c>
      <c r="M45" s="98">
        <v>2170.3456914409503</v>
      </c>
      <c r="N45" s="98">
        <v>2124.3184439558167</v>
      </c>
      <c r="O45" s="98">
        <v>1733.1619887186532</v>
      </c>
      <c r="P45" s="98">
        <v>1532.3953954593801</v>
      </c>
      <c r="Q45" s="98">
        <v>1869.5750989048922</v>
      </c>
      <c r="R45" s="98">
        <v>1936.3737577156778</v>
      </c>
      <c r="S45" s="98">
        <v>2045.4305510480347</v>
      </c>
      <c r="T45" s="98">
        <v>0</v>
      </c>
      <c r="U45" s="98">
        <v>2113.4281339657982</v>
      </c>
      <c r="V45" s="98">
        <v>2192.8968304852292</v>
      </c>
      <c r="W45" s="98">
        <v>1886.0294371915222</v>
      </c>
      <c r="X45" s="98">
        <v>2066.6553962725493</v>
      </c>
      <c r="Y45" s="98">
        <v>1631.0859939696159</v>
      </c>
      <c r="DA45" s="63" t="s">
        <v>4132</v>
      </c>
    </row>
    <row r="46" spans="1:105" ht="12" customHeight="1" x14ac:dyDescent="0.25">
      <c r="A46" s="97" t="s">
        <v>53</v>
      </c>
      <c r="B46" s="98"/>
      <c r="C46" s="98">
        <v>33.373726964436464</v>
      </c>
      <c r="D46" s="98">
        <v>36.903594270619607</v>
      </c>
      <c r="E46" s="98">
        <v>35.237432690878556</v>
      </c>
      <c r="F46" s="98">
        <v>33.071193557053604</v>
      </c>
      <c r="G46" s="98">
        <v>26.817483380864964</v>
      </c>
      <c r="H46" s="98">
        <v>27.902623533634035</v>
      </c>
      <c r="I46" s="98">
        <v>22.717751120192052</v>
      </c>
      <c r="J46" s="98">
        <v>17.550140752206474</v>
      </c>
      <c r="K46" s="98">
        <v>20.494376960230607</v>
      </c>
      <c r="L46" s="98">
        <v>15.956840328798847</v>
      </c>
      <c r="M46" s="98">
        <v>21.069880037093245</v>
      </c>
      <c r="N46" s="98">
        <v>15.97107674275394</v>
      </c>
      <c r="O46" s="98">
        <v>15.202712939170544</v>
      </c>
      <c r="P46" s="98">
        <v>17.191141365141885</v>
      </c>
      <c r="Q46" s="98">
        <v>18.941086841528424</v>
      </c>
      <c r="R46" s="98">
        <v>19.500482204496407</v>
      </c>
      <c r="S46" s="98">
        <v>22.884740880591089</v>
      </c>
      <c r="T46" s="98">
        <v>0</v>
      </c>
      <c r="U46" s="98">
        <v>21.029328041883581</v>
      </c>
      <c r="V46" s="98">
        <v>21.776537974388226</v>
      </c>
      <c r="W46" s="98">
        <v>18.710564008930458</v>
      </c>
      <c r="X46" s="98">
        <v>20.502407682308466</v>
      </c>
      <c r="Y46" s="98">
        <v>16.197497473429106</v>
      </c>
      <c r="DA46" s="63" t="s">
        <v>4133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873.34593841212245</v>
      </c>
      <c r="E47" s="122">
        <f t="shared" si="20"/>
        <v>3347.3560422372811</v>
      </c>
      <c r="F47" s="122">
        <f t="shared" si="20"/>
        <v>3403.6558950486292</v>
      </c>
      <c r="G47" s="122">
        <f t="shared" si="20"/>
        <v>3993.8385469418599</v>
      </c>
      <c r="H47" s="122">
        <f t="shared" si="20"/>
        <v>4744.0417629585709</v>
      </c>
      <c r="I47" s="122">
        <f t="shared" si="20"/>
        <v>5544.9767144550606</v>
      </c>
      <c r="J47" s="122">
        <f t="shared" si="20"/>
        <v>3312.2026560979016</v>
      </c>
      <c r="K47" s="122">
        <f t="shared" si="20"/>
        <v>2563.7664412315144</v>
      </c>
      <c r="L47" s="122">
        <f t="shared" si="20"/>
        <v>3468.0503082130535</v>
      </c>
      <c r="M47" s="122">
        <f t="shared" si="20"/>
        <v>2603.7161371130728</v>
      </c>
      <c r="N47" s="122">
        <f t="shared" si="20"/>
        <v>3031.2367158552011</v>
      </c>
      <c r="O47" s="122">
        <f t="shared" si="20"/>
        <v>2015.2384663771682</v>
      </c>
      <c r="P47" s="122">
        <f t="shared" si="20"/>
        <v>1292.8341667384307</v>
      </c>
      <c r="Q47" s="122">
        <f t="shared" si="20"/>
        <v>1203.7229850362564</v>
      </c>
      <c r="R47" s="122">
        <f t="shared" si="20"/>
        <v>1773.7844371822109</v>
      </c>
      <c r="S47" s="122">
        <f t="shared" si="20"/>
        <v>2017.4844360284862</v>
      </c>
      <c r="T47" s="122">
        <f t="shared" si="20"/>
        <v>0</v>
      </c>
      <c r="U47" s="122">
        <f t="shared" si="20"/>
        <v>1323.2848985035048</v>
      </c>
      <c r="V47" s="122">
        <f t="shared" si="20"/>
        <v>1601.7481620788935</v>
      </c>
      <c r="W47" s="122">
        <f t="shared" si="20"/>
        <v>1901.6707959870353</v>
      </c>
      <c r="X47" s="122">
        <f t="shared" si="20"/>
        <v>1581.955477138079</v>
      </c>
      <c r="Y47" s="122">
        <f t="shared" si="20"/>
        <v>2428.943863515497</v>
      </c>
      <c r="DA47" s="130" t="s">
        <v>4134</v>
      </c>
    </row>
    <row r="48" spans="1:105" ht="12" customHeight="1" x14ac:dyDescent="0.25">
      <c r="A48" s="97" t="s">
        <v>53</v>
      </c>
      <c r="B48" s="98"/>
      <c r="C48" s="98">
        <f>IF(RES_hhdet_in_tes!C48=0,0,RES_hhdet_in_tes!C48*1000*11630/RES_hhdet_in_new!C45)</f>
        <v>0</v>
      </c>
      <c r="D48" s="98">
        <f>IF(RES_hhdet_in_tes!D48=0,0,RES_hhdet_in_tes!D48*1000*11630/RES_hhdet_in_new!D45)</f>
        <v>873.34593841212245</v>
      </c>
      <c r="E48" s="98">
        <f>IF(RES_hhdet_in_tes!E48=0,0,RES_hhdet_in_tes!E48*1000*11630/RES_hhdet_in_new!E45)</f>
        <v>3347.3560422372811</v>
      </c>
      <c r="F48" s="98">
        <f>IF(RES_hhdet_in_tes!F48=0,0,RES_hhdet_in_tes!F48*1000*11630/RES_hhdet_in_new!F45)</f>
        <v>3403.6558950486292</v>
      </c>
      <c r="G48" s="98">
        <f>IF(RES_hhdet_in_tes!G48=0,0,RES_hhdet_in_tes!G48*1000*11630/RES_hhdet_in_new!G45)</f>
        <v>3993.8385469418599</v>
      </c>
      <c r="H48" s="98">
        <f>IF(RES_hhdet_in_tes!H48=0,0,RES_hhdet_in_tes!H48*1000*11630/RES_hhdet_in_new!H45)</f>
        <v>4744.0417629585709</v>
      </c>
      <c r="I48" s="98">
        <f>IF(RES_hhdet_in_tes!I48=0,0,RES_hhdet_in_tes!I48*1000*11630/RES_hhdet_in_new!I45)</f>
        <v>5544.9767144550606</v>
      </c>
      <c r="J48" s="98">
        <f>IF(RES_hhdet_in_tes!J48=0,0,RES_hhdet_in_tes!J48*1000*11630/RES_hhdet_in_new!J45)</f>
        <v>3312.2026560979016</v>
      </c>
      <c r="K48" s="98">
        <f>IF(RES_hhdet_in_tes!K48=0,0,RES_hhdet_in_tes!K48*1000*11630/RES_hhdet_in_new!K45)</f>
        <v>2563.7664412315144</v>
      </c>
      <c r="L48" s="98">
        <f>IF(RES_hhdet_in_tes!L48=0,0,RES_hhdet_in_tes!L48*1000*11630/RES_hhdet_in_new!L45)</f>
        <v>3468.0503082130535</v>
      </c>
      <c r="M48" s="98">
        <f>IF(RES_hhdet_in_tes!M48=0,0,RES_hhdet_in_tes!M48*1000*11630/RES_hhdet_in_new!M45)</f>
        <v>2603.7161371130728</v>
      </c>
      <c r="N48" s="98">
        <f>IF(RES_hhdet_in_tes!N48=0,0,RES_hhdet_in_tes!N48*1000*11630/RES_hhdet_in_new!N45)</f>
        <v>3031.2367158552011</v>
      </c>
      <c r="O48" s="98">
        <f>IF(RES_hhdet_in_tes!O48=0,0,RES_hhdet_in_tes!O48*1000*11630/RES_hhdet_in_new!O45)</f>
        <v>2015.2384663771682</v>
      </c>
      <c r="P48" s="98">
        <f>IF(RES_hhdet_in_tes!P48=0,0,RES_hhdet_in_tes!P48*1000*11630/RES_hhdet_in_new!P45)</f>
        <v>1292.8341667384307</v>
      </c>
      <c r="Q48" s="98">
        <f>IF(RES_hhdet_in_tes!Q48=0,0,RES_hhdet_in_tes!Q48*1000*11630/RES_hhdet_in_new!Q45)</f>
        <v>1203.7229850362564</v>
      </c>
      <c r="R48" s="98">
        <f>IF(RES_hhdet_in_tes!R48=0,0,RES_hhdet_in_tes!R48*1000*11630/RES_hhdet_in_new!R45)</f>
        <v>1773.7844371822109</v>
      </c>
      <c r="S48" s="98">
        <f>IF(RES_hhdet_in_tes!S48=0,0,RES_hhdet_in_tes!S48*1000*11630/RES_hhdet_in_new!S45)</f>
        <v>2017.4844360284862</v>
      </c>
      <c r="T48" s="98">
        <f>IF(RES_hhdet_in_tes!T48=0,0,RES_hhdet_in_tes!T48*1000*11630/RES_hhdet_in_new!T45)</f>
        <v>0</v>
      </c>
      <c r="U48" s="98">
        <f>IF(RES_hhdet_in_tes!U48=0,0,RES_hhdet_in_tes!U48*1000*11630/RES_hhdet_in_new!U45)</f>
        <v>1323.2848985035048</v>
      </c>
      <c r="V48" s="98">
        <f>IF(RES_hhdet_in_tes!V48=0,0,RES_hhdet_in_tes!V48*1000*11630/RES_hhdet_in_new!V45)</f>
        <v>1601.7481620788935</v>
      </c>
      <c r="W48" s="98">
        <f>IF(RES_hhdet_in_tes!W48=0,0,RES_hhdet_in_tes!W48*1000*11630/RES_hhdet_in_new!W45)</f>
        <v>1901.6707959870353</v>
      </c>
      <c r="X48" s="98">
        <f>IF(RES_hhdet_in_tes!X48=0,0,RES_hhdet_in_tes!X48*1000*11630/RES_hhdet_in_new!X45)</f>
        <v>1581.955477138079</v>
      </c>
      <c r="Y48" s="98">
        <f>IF(RES_hhdet_in_tes!Y48=0,0,RES_hhdet_in_tes!Y48*1000*11630/RES_hhdet_in_new!Y45)</f>
        <v>2428.943863515497</v>
      </c>
      <c r="DA48" s="63" t="s">
        <v>4135</v>
      </c>
    </row>
    <row r="49" spans="1:105" ht="12" customHeight="1" x14ac:dyDescent="0.25">
      <c r="A49" s="121" t="s">
        <v>55</v>
      </c>
      <c r="B49" s="122"/>
      <c r="C49" s="122">
        <v>1845.9195494612741</v>
      </c>
      <c r="D49" s="122">
        <v>1980.0039403027333</v>
      </c>
      <c r="E49" s="122">
        <v>2106.9808817819003</v>
      </c>
      <c r="F49" s="122">
        <v>2208.5401926506679</v>
      </c>
      <c r="G49" s="122">
        <v>2383.7986884579632</v>
      </c>
      <c r="H49" s="122">
        <v>2383.611949530984</v>
      </c>
      <c r="I49" s="122">
        <v>2691.6921312831182</v>
      </c>
      <c r="J49" s="122">
        <v>2592.9154019742273</v>
      </c>
      <c r="K49" s="122">
        <v>2586.0877226661341</v>
      </c>
      <c r="L49" s="122">
        <v>2562.0411691803706</v>
      </c>
      <c r="M49" s="122">
        <v>2567.1124146934931</v>
      </c>
      <c r="N49" s="122">
        <v>2417.0454605841719</v>
      </c>
      <c r="O49" s="122">
        <v>2227.0299958137007</v>
      </c>
      <c r="P49" s="122">
        <v>2188.7361453886042</v>
      </c>
      <c r="Q49" s="122">
        <v>2262.4532074749504</v>
      </c>
      <c r="R49" s="122">
        <v>2342.5460953954234</v>
      </c>
      <c r="S49" s="122">
        <v>2457.9859892244417</v>
      </c>
      <c r="T49" s="122">
        <v>0</v>
      </c>
      <c r="U49" s="122">
        <v>2399.2963362699888</v>
      </c>
      <c r="V49" s="122">
        <v>2399.2636654924136</v>
      </c>
      <c r="W49" s="122">
        <v>2372.5288709262149</v>
      </c>
      <c r="X49" s="122">
        <v>2291.4842629865052</v>
      </c>
      <c r="Y49" s="122">
        <v>2182.4818988841889</v>
      </c>
      <c r="DA49" s="130" t="s">
        <v>4136</v>
      </c>
    </row>
    <row r="50" spans="1:105" ht="12" customHeight="1" x14ac:dyDescent="0.25">
      <c r="A50" s="97" t="s">
        <v>138</v>
      </c>
      <c r="B50" s="98"/>
      <c r="C50" s="98">
        <v>1839.3237659158785</v>
      </c>
      <c r="D50" s="98">
        <v>1993.3310541184135</v>
      </c>
      <c r="E50" s="98">
        <v>2167.4455500178892</v>
      </c>
      <c r="F50" s="98">
        <v>2170.2561940883979</v>
      </c>
      <c r="G50" s="98">
        <v>2231.41110248322</v>
      </c>
      <c r="H50" s="98">
        <v>2520.1839588154112</v>
      </c>
      <c r="I50" s="98">
        <v>2690.0785134265607</v>
      </c>
      <c r="J50" s="98">
        <v>2595.5287969649567</v>
      </c>
      <c r="K50" s="98">
        <v>2590.1163393046163</v>
      </c>
      <c r="L50" s="98">
        <v>2543.9175732229078</v>
      </c>
      <c r="M50" s="98">
        <v>2433.7220476263078</v>
      </c>
      <c r="N50" s="98">
        <v>2303.0170962582879</v>
      </c>
      <c r="O50" s="98">
        <v>2474.9360653802778</v>
      </c>
      <c r="P50" s="98">
        <v>0</v>
      </c>
      <c r="Q50" s="98">
        <v>2409.8088882986926</v>
      </c>
      <c r="R50" s="98">
        <v>2328.6542462625066</v>
      </c>
      <c r="S50" s="98">
        <v>2342.6347631144472</v>
      </c>
      <c r="T50" s="98">
        <v>0</v>
      </c>
      <c r="U50" s="98">
        <v>2828.7370615032628</v>
      </c>
      <c r="V50" s="98">
        <v>2737.25261820879</v>
      </c>
      <c r="W50" s="98">
        <v>2258.7570805353839</v>
      </c>
      <c r="X50" s="98">
        <v>2396.3007419941978</v>
      </c>
      <c r="Y50" s="98">
        <v>2281.6688790568401</v>
      </c>
      <c r="DA50" s="63" t="s">
        <v>4137</v>
      </c>
    </row>
    <row r="51" spans="1:105" ht="12" customHeight="1" x14ac:dyDescent="0.25">
      <c r="A51" s="97" t="s">
        <v>137</v>
      </c>
      <c r="B51" s="98"/>
      <c r="C51" s="98">
        <v>1839.5846844241214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2689.2898437820922</v>
      </c>
      <c r="J51" s="98">
        <v>2595.9255096138954</v>
      </c>
      <c r="K51" s="98">
        <v>2590.7917725216817</v>
      </c>
      <c r="L51" s="98">
        <v>2546.2901015003667</v>
      </c>
      <c r="M51" s="98">
        <v>2435.0130843213233</v>
      </c>
      <c r="N51" s="98">
        <v>2307.5041982074263</v>
      </c>
      <c r="O51" s="98">
        <v>2500.8015196480901</v>
      </c>
      <c r="P51" s="98">
        <v>2744.5457681100752</v>
      </c>
      <c r="Q51" s="98">
        <v>0</v>
      </c>
      <c r="R51" s="98">
        <v>0</v>
      </c>
      <c r="S51" s="98">
        <v>0</v>
      </c>
      <c r="T51" s="98">
        <v>0</v>
      </c>
      <c r="U51" s="98">
        <v>2805.3545695879411</v>
      </c>
      <c r="V51" s="98">
        <v>0</v>
      </c>
      <c r="W51" s="98">
        <v>0</v>
      </c>
      <c r="X51" s="98">
        <v>2384.2642214457774</v>
      </c>
      <c r="Y51" s="98">
        <v>2289.7636597192795</v>
      </c>
      <c r="DA51" s="63" t="s">
        <v>4138</v>
      </c>
    </row>
    <row r="52" spans="1:105" ht="12" customHeight="1" x14ac:dyDescent="0.25">
      <c r="A52" s="100" t="s">
        <v>211</v>
      </c>
      <c r="B52" s="101"/>
      <c r="C52" s="101">
        <v>239.57771526804348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573.67232222745577</v>
      </c>
      <c r="J52" s="101">
        <v>531.72349618280987</v>
      </c>
      <c r="K52" s="101">
        <v>529.98199809953246</v>
      </c>
      <c r="L52" s="101">
        <v>462.21636364343169</v>
      </c>
      <c r="M52" s="101">
        <v>432.17654441417193</v>
      </c>
      <c r="N52" s="101">
        <v>284.58955485172322</v>
      </c>
      <c r="O52" s="101">
        <v>214.53939566190479</v>
      </c>
      <c r="P52" s="101">
        <v>56.858939274501736</v>
      </c>
      <c r="Q52" s="101">
        <v>0</v>
      </c>
      <c r="R52" s="101">
        <v>0</v>
      </c>
      <c r="S52" s="101">
        <v>0</v>
      </c>
      <c r="T52" s="101">
        <v>0</v>
      </c>
      <c r="U52" s="101">
        <v>340.26451268886393</v>
      </c>
      <c r="V52" s="101">
        <v>0</v>
      </c>
      <c r="W52" s="101">
        <v>0</v>
      </c>
      <c r="X52" s="101">
        <v>169.09503836622156</v>
      </c>
      <c r="Y52" s="101">
        <v>105.7063847479715</v>
      </c>
      <c r="DA52" s="131" t="s">
        <v>4139</v>
      </c>
    </row>
    <row r="53" spans="1:105" ht="12" customHeight="1" x14ac:dyDescent="0.25">
      <c r="A53" s="103" t="s">
        <v>52</v>
      </c>
      <c r="B53" s="104"/>
      <c r="C53" s="104">
        <v>1600.0069691560775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2115.6175215546368</v>
      </c>
      <c r="J53" s="104">
        <v>2064.202013431086</v>
      </c>
      <c r="K53" s="104">
        <v>2060.8097744221491</v>
      </c>
      <c r="L53" s="104">
        <v>2084.0737378569352</v>
      </c>
      <c r="M53" s="104">
        <v>2002.8365399071511</v>
      </c>
      <c r="N53" s="104">
        <v>2022.914643355703</v>
      </c>
      <c r="O53" s="104">
        <v>2286.2621239861855</v>
      </c>
      <c r="P53" s="104">
        <v>2687.6868288355736</v>
      </c>
      <c r="Q53" s="104">
        <v>0</v>
      </c>
      <c r="R53" s="104">
        <v>0</v>
      </c>
      <c r="S53" s="104">
        <v>0</v>
      </c>
      <c r="T53" s="104">
        <v>0</v>
      </c>
      <c r="U53" s="104">
        <v>2465.0900568990774</v>
      </c>
      <c r="V53" s="104">
        <v>0</v>
      </c>
      <c r="W53" s="104">
        <v>0</v>
      </c>
      <c r="X53" s="104">
        <v>2215.1691830795558</v>
      </c>
      <c r="Y53" s="104">
        <v>2184.0572749713078</v>
      </c>
      <c r="DA53" s="132" t="s">
        <v>4140</v>
      </c>
    </row>
    <row r="54" spans="1:105" ht="12" customHeight="1" x14ac:dyDescent="0.25">
      <c r="A54" s="106" t="s">
        <v>122</v>
      </c>
      <c r="B54" s="101"/>
      <c r="C54" s="101">
        <v>1846.2024975265388</v>
      </c>
      <c r="D54" s="101">
        <v>0</v>
      </c>
      <c r="E54" s="101">
        <v>0</v>
      </c>
      <c r="F54" s="101">
        <v>0</v>
      </c>
      <c r="G54" s="101">
        <v>0</v>
      </c>
      <c r="H54" s="101">
        <v>2382.4676901284029</v>
      </c>
      <c r="I54" s="101">
        <v>0</v>
      </c>
      <c r="J54" s="101">
        <v>0</v>
      </c>
      <c r="K54" s="101">
        <v>2585.9994973091775</v>
      </c>
      <c r="L54" s="101">
        <v>0</v>
      </c>
      <c r="M54" s="101">
        <v>0</v>
      </c>
      <c r="N54" s="101">
        <v>0</v>
      </c>
      <c r="O54" s="101">
        <v>2242.8088041469018</v>
      </c>
      <c r="P54" s="101">
        <v>2248.4163373033666</v>
      </c>
      <c r="Q54" s="101">
        <v>0</v>
      </c>
      <c r="R54" s="101">
        <v>0</v>
      </c>
      <c r="S54" s="101">
        <v>0</v>
      </c>
      <c r="T54" s="101">
        <v>0</v>
      </c>
      <c r="U54" s="101">
        <v>2333.0898082346544</v>
      </c>
      <c r="V54" s="101">
        <v>0</v>
      </c>
      <c r="W54" s="101">
        <v>2410.2439011609067</v>
      </c>
      <c r="X54" s="101">
        <v>0</v>
      </c>
      <c r="Y54" s="101">
        <v>2211.8498495215927</v>
      </c>
      <c r="DA54" s="131" t="s">
        <v>4141</v>
      </c>
    </row>
    <row r="55" spans="1:105" ht="12" customHeight="1" x14ac:dyDescent="0.25">
      <c r="A55" s="107" t="s">
        <v>121</v>
      </c>
      <c r="B55" s="104"/>
      <c r="C55" s="104">
        <v>1845.9382486101106</v>
      </c>
      <c r="D55" s="104">
        <v>1979.9443654562062</v>
      </c>
      <c r="E55" s="104">
        <v>2106.7365618114768</v>
      </c>
      <c r="F55" s="104">
        <v>2208.7309042859765</v>
      </c>
      <c r="G55" s="104">
        <v>2384.7220211787203</v>
      </c>
      <c r="H55" s="104">
        <v>2382.4308597627073</v>
      </c>
      <c r="I55" s="104">
        <v>2691.7055448183573</v>
      </c>
      <c r="J55" s="104">
        <v>2592.8600471204709</v>
      </c>
      <c r="K55" s="104">
        <v>2586.0281688809769</v>
      </c>
      <c r="L55" s="104">
        <v>2562.3287706087735</v>
      </c>
      <c r="M55" s="104">
        <v>2570.0472827324138</v>
      </c>
      <c r="N55" s="104">
        <v>2420.6266594506069</v>
      </c>
      <c r="O55" s="104">
        <v>2215.0325992253529</v>
      </c>
      <c r="P55" s="104">
        <v>2182.8983945321902</v>
      </c>
      <c r="Q55" s="104">
        <v>2258.8216620550052</v>
      </c>
      <c r="R55" s="104">
        <v>2342.7913387457202</v>
      </c>
      <c r="S55" s="104">
        <v>2461.3362000979419</v>
      </c>
      <c r="T55" s="104">
        <v>0</v>
      </c>
      <c r="U55" s="104">
        <v>2354.3870001853957</v>
      </c>
      <c r="V55" s="104">
        <v>2381.4123818333683</v>
      </c>
      <c r="W55" s="104">
        <v>2371.8043534305907</v>
      </c>
      <c r="X55" s="104">
        <v>2287.1205726703979</v>
      </c>
      <c r="Y55" s="104">
        <v>2178.2195182747982</v>
      </c>
      <c r="DA55" s="132" t="s">
        <v>4142</v>
      </c>
    </row>
    <row r="56" spans="1:105" ht="12" customHeight="1" x14ac:dyDescent="0.25">
      <c r="A56" s="108" t="s">
        <v>53</v>
      </c>
      <c r="B56" s="98"/>
      <c r="C56" s="98">
        <v>241.63339169519961</v>
      </c>
      <c r="D56" s="98">
        <v>384.79679487527335</v>
      </c>
      <c r="E56" s="98">
        <v>516.16899863360891</v>
      </c>
      <c r="F56" s="98">
        <v>517.49656825536624</v>
      </c>
      <c r="G56" s="98">
        <v>674.4612019380337</v>
      </c>
      <c r="H56" s="98">
        <v>610.93766561243183</v>
      </c>
      <c r="I56" s="98">
        <v>572.66510352823445</v>
      </c>
      <c r="J56" s="98">
        <v>530.3264517859335</v>
      </c>
      <c r="K56" s="98">
        <v>529.54663244765607</v>
      </c>
      <c r="L56" s="98">
        <v>467.17580237256686</v>
      </c>
      <c r="M56" s="98">
        <v>476.26782645688007</v>
      </c>
      <c r="N56" s="98">
        <v>325.47500119484539</v>
      </c>
      <c r="O56" s="98">
        <v>78.454314728310408</v>
      </c>
      <c r="P56" s="98">
        <v>34.453101419296807</v>
      </c>
      <c r="Q56" s="98">
        <v>97.370451397890676</v>
      </c>
      <c r="R56" s="98">
        <v>148.38194580969068</v>
      </c>
      <c r="S56" s="98">
        <v>259.40615816172351</v>
      </c>
      <c r="T56" s="98">
        <v>0</v>
      </c>
      <c r="U56" s="98">
        <v>157.72214663656712</v>
      </c>
      <c r="V56" s="98">
        <v>201.54354277460814</v>
      </c>
      <c r="W56" s="98">
        <v>151.35843368432165</v>
      </c>
      <c r="X56" s="98">
        <v>117.77145365668336</v>
      </c>
      <c r="Y56" s="98">
        <v>46.708025109477738</v>
      </c>
      <c r="DA56" s="63" t="s">
        <v>4143</v>
      </c>
    </row>
    <row r="57" spans="1:105" ht="12" customHeight="1" x14ac:dyDescent="0.25">
      <c r="A57" s="108" t="s">
        <v>52</v>
      </c>
      <c r="B57" s="98"/>
      <c r="C57" s="98">
        <v>1604.3048569149109</v>
      </c>
      <c r="D57" s="98">
        <v>1595.147570580933</v>
      </c>
      <c r="E57" s="98">
        <v>1590.5675631778677</v>
      </c>
      <c r="F57" s="98">
        <v>1691.2343360306102</v>
      </c>
      <c r="G57" s="98">
        <v>1710.2608192406867</v>
      </c>
      <c r="H57" s="98">
        <v>1771.4931941502753</v>
      </c>
      <c r="I57" s="98">
        <v>2119.0404412901225</v>
      </c>
      <c r="J57" s="98">
        <v>2062.5335953345379</v>
      </c>
      <c r="K57" s="98">
        <v>2056.4815364333208</v>
      </c>
      <c r="L57" s="98">
        <v>2095.1529682362061</v>
      </c>
      <c r="M57" s="98">
        <v>2093.7794562755334</v>
      </c>
      <c r="N57" s="98">
        <v>2095.1516582557615</v>
      </c>
      <c r="O57" s="98">
        <v>2136.5782844970427</v>
      </c>
      <c r="P57" s="98">
        <v>2148.4452931128935</v>
      </c>
      <c r="Q57" s="98">
        <v>2161.4512106571142</v>
      </c>
      <c r="R57" s="98">
        <v>2194.4093929360292</v>
      </c>
      <c r="S57" s="98">
        <v>2201.9300419362185</v>
      </c>
      <c r="T57" s="98">
        <v>0</v>
      </c>
      <c r="U57" s="98">
        <v>2196.664853548828</v>
      </c>
      <c r="V57" s="98">
        <v>2179.8688390587604</v>
      </c>
      <c r="W57" s="98">
        <v>2220.4459197462688</v>
      </c>
      <c r="X57" s="98">
        <v>2169.3491190137147</v>
      </c>
      <c r="Y57" s="98">
        <v>2131.5114931653206</v>
      </c>
      <c r="DA57" s="63" t="s">
        <v>4144</v>
      </c>
    </row>
    <row r="58" spans="1:105" ht="12" customHeight="1" x14ac:dyDescent="0.25">
      <c r="A58" s="121" t="s">
        <v>54</v>
      </c>
      <c r="B58" s="122"/>
      <c r="C58" s="122">
        <v>696.55621942818766</v>
      </c>
      <c r="D58" s="122">
        <v>704.97799383213453</v>
      </c>
      <c r="E58" s="122">
        <v>709.16847938624471</v>
      </c>
      <c r="F58" s="122">
        <v>731.46805891034376</v>
      </c>
      <c r="G58" s="122">
        <v>704.7937738203475</v>
      </c>
      <c r="H58" s="122">
        <v>646.39719643122896</v>
      </c>
      <c r="I58" s="122">
        <v>633.39145742160827</v>
      </c>
      <c r="J58" s="122">
        <v>579.3862032980071</v>
      </c>
      <c r="K58" s="122">
        <v>582.70243599531705</v>
      </c>
      <c r="L58" s="122">
        <v>563.58220438785759</v>
      </c>
      <c r="M58" s="122">
        <v>597.45667636872417</v>
      </c>
      <c r="N58" s="122">
        <v>526.74851237316307</v>
      </c>
      <c r="O58" s="122">
        <v>540.05049310484765</v>
      </c>
      <c r="P58" s="122">
        <v>604.28593522475569</v>
      </c>
      <c r="Q58" s="122">
        <v>571.93033691715686</v>
      </c>
      <c r="R58" s="122">
        <v>571.37994611092711</v>
      </c>
      <c r="S58" s="122">
        <v>609.04694389871725</v>
      </c>
      <c r="T58" s="122">
        <v>0</v>
      </c>
      <c r="U58" s="122">
        <v>663.85386457843333</v>
      </c>
      <c r="V58" s="122">
        <v>682.80561554790268</v>
      </c>
      <c r="W58" s="122">
        <v>670.72552966440674</v>
      </c>
      <c r="X58" s="122">
        <v>615.63607512504586</v>
      </c>
      <c r="Y58" s="122">
        <v>557.39438064205251</v>
      </c>
      <c r="DA58" s="130" t="s">
        <v>4145</v>
      </c>
    </row>
    <row r="59" spans="1:105" ht="12" customHeight="1" x14ac:dyDescent="0.25">
      <c r="A59" s="97" t="s">
        <v>50</v>
      </c>
      <c r="B59" s="98"/>
      <c r="C59" s="98">
        <v>686.60678085846712</v>
      </c>
      <c r="D59" s="98">
        <v>689.72165356337518</v>
      </c>
      <c r="E59" s="98">
        <v>718.69840341720601</v>
      </c>
      <c r="F59" s="98">
        <v>735.24254665773628</v>
      </c>
      <c r="G59" s="98">
        <v>707.196623056558</v>
      </c>
      <c r="H59" s="98">
        <v>636.53194628708297</v>
      </c>
      <c r="I59" s="98">
        <v>644.51928631414319</v>
      </c>
      <c r="J59" s="98">
        <v>584.32542934290211</v>
      </c>
      <c r="K59" s="98">
        <v>576.56001890696825</v>
      </c>
      <c r="L59" s="98">
        <v>562.91820661562099</v>
      </c>
      <c r="M59" s="98">
        <v>578.01524355499828</v>
      </c>
      <c r="N59" s="98">
        <v>549.8486412300324</v>
      </c>
      <c r="O59" s="98">
        <v>556.34875883366215</v>
      </c>
      <c r="P59" s="98">
        <v>561.84355397670788</v>
      </c>
      <c r="Q59" s="98">
        <v>575.75540025176008</v>
      </c>
      <c r="R59" s="98">
        <v>581.43129600292514</v>
      </c>
      <c r="S59" s="98">
        <v>594.28671751449042</v>
      </c>
      <c r="T59" s="98">
        <v>0</v>
      </c>
      <c r="U59" s="98">
        <v>664.48981914216017</v>
      </c>
      <c r="V59" s="98">
        <v>621.44763433656476</v>
      </c>
      <c r="W59" s="98">
        <v>638.98977161836467</v>
      </c>
      <c r="X59" s="98">
        <v>594.46606748806437</v>
      </c>
      <c r="Y59" s="98">
        <v>570.19025861694979</v>
      </c>
      <c r="DA59" s="63" t="s">
        <v>4146</v>
      </c>
    </row>
    <row r="60" spans="1:105" ht="12" customHeight="1" x14ac:dyDescent="0.25">
      <c r="A60" s="109" t="s">
        <v>120</v>
      </c>
      <c r="B60" s="33"/>
      <c r="C60" s="33">
        <v>709.15085530069484</v>
      </c>
      <c r="D60" s="33">
        <v>727.42438937215877</v>
      </c>
      <c r="E60" s="33">
        <v>693.11366539250844</v>
      </c>
      <c r="F60" s="33">
        <v>725.81833944969571</v>
      </c>
      <c r="G60" s="33">
        <v>700.68877306128229</v>
      </c>
      <c r="H60" s="33">
        <v>667.49179218541758</v>
      </c>
      <c r="I60" s="33">
        <v>609.75065228003473</v>
      </c>
      <c r="J60" s="33">
        <v>569.18566789549857</v>
      </c>
      <c r="K60" s="33">
        <v>590.8257626258121</v>
      </c>
      <c r="L60" s="33">
        <v>564.65551036098077</v>
      </c>
      <c r="M60" s="33">
        <v>632.22275184750129</v>
      </c>
      <c r="N60" s="33">
        <v>477.22847566202978</v>
      </c>
      <c r="O60" s="33">
        <v>522.13275787553857</v>
      </c>
      <c r="P60" s="33">
        <v>641.03771786971345</v>
      </c>
      <c r="Q60" s="33">
        <v>566.95107741425704</v>
      </c>
      <c r="R60" s="33">
        <v>559.09079568327286</v>
      </c>
      <c r="S60" s="33">
        <v>626.28277787270372</v>
      </c>
      <c r="T60" s="33">
        <v>0</v>
      </c>
      <c r="U60" s="33">
        <v>662.9693325364243</v>
      </c>
      <c r="V60" s="33">
        <v>755.02689121431956</v>
      </c>
      <c r="W60" s="33">
        <v>707.18282012274926</v>
      </c>
      <c r="X60" s="33">
        <v>653.40285932621293</v>
      </c>
      <c r="Y60" s="33">
        <v>520.70440799653102</v>
      </c>
      <c r="DA60" s="60" t="s">
        <v>4147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0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0</v>
      </c>
      <c r="I62" s="117">
        <f t="shared" si="21"/>
        <v>0</v>
      </c>
      <c r="J62" s="117">
        <f t="shared" si="21"/>
        <v>0</v>
      </c>
      <c r="K62" s="117">
        <f t="shared" si="21"/>
        <v>0</v>
      </c>
      <c r="L62" s="117">
        <f t="shared" si="21"/>
        <v>0</v>
      </c>
      <c r="M62" s="117">
        <f t="shared" si="21"/>
        <v>0</v>
      </c>
      <c r="N62" s="117">
        <f t="shared" si="21"/>
        <v>0</v>
      </c>
      <c r="O62" s="117">
        <f t="shared" si="21"/>
        <v>0</v>
      </c>
      <c r="P62" s="117">
        <f t="shared" si="21"/>
        <v>0</v>
      </c>
      <c r="Q62" s="117">
        <f t="shared" si="21"/>
        <v>0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0</v>
      </c>
      <c r="W62" s="117">
        <f t="shared" ref="W62:Y62" si="23">W63+W66+W68+W77</f>
        <v>0</v>
      </c>
      <c r="X62" s="117">
        <f t="shared" si="23"/>
        <v>0</v>
      </c>
      <c r="Y62" s="117">
        <f t="shared" si="23"/>
        <v>0</v>
      </c>
      <c r="DA62" s="129" t="s">
        <v>4148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0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0</v>
      </c>
      <c r="I63" s="122">
        <f t="shared" si="24"/>
        <v>0</v>
      </c>
      <c r="J63" s="122">
        <f t="shared" si="24"/>
        <v>0</v>
      </c>
      <c r="K63" s="122">
        <f t="shared" si="24"/>
        <v>0</v>
      </c>
      <c r="L63" s="122">
        <f t="shared" si="24"/>
        <v>0</v>
      </c>
      <c r="M63" s="122">
        <f t="shared" si="24"/>
        <v>0</v>
      </c>
      <c r="N63" s="122">
        <f t="shared" si="24"/>
        <v>0</v>
      </c>
      <c r="O63" s="122">
        <f t="shared" si="24"/>
        <v>0</v>
      </c>
      <c r="P63" s="122">
        <f t="shared" si="24"/>
        <v>0</v>
      </c>
      <c r="Q63" s="122">
        <f t="shared" si="24"/>
        <v>0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0</v>
      </c>
      <c r="W63" s="122">
        <f t="shared" ref="W63:Y63" si="26">SUM(W64:W65)</f>
        <v>0</v>
      </c>
      <c r="X63" s="122">
        <f t="shared" si="26"/>
        <v>0</v>
      </c>
      <c r="Y63" s="122">
        <f t="shared" si="26"/>
        <v>0</v>
      </c>
      <c r="DA63" s="130" t="s">
        <v>4149</v>
      </c>
    </row>
    <row r="64" spans="1:105" ht="12" customHeight="1" x14ac:dyDescent="0.25">
      <c r="A64" s="97" t="s">
        <v>212</v>
      </c>
      <c r="B64" s="98"/>
      <c r="C64" s="98">
        <v>0</v>
      </c>
      <c r="D64" s="98">
        <v>0</v>
      </c>
      <c r="E64" s="98">
        <v>0</v>
      </c>
      <c r="F64" s="98">
        <v>0</v>
      </c>
      <c r="G64" s="98">
        <v>0</v>
      </c>
      <c r="H64" s="98">
        <v>0</v>
      </c>
      <c r="I64" s="98">
        <v>0</v>
      </c>
      <c r="J64" s="98">
        <v>0</v>
      </c>
      <c r="K64" s="98">
        <v>0</v>
      </c>
      <c r="L64" s="98">
        <v>0</v>
      </c>
      <c r="M64" s="98">
        <v>0</v>
      </c>
      <c r="N64" s="98">
        <v>0</v>
      </c>
      <c r="O64" s="98">
        <v>0</v>
      </c>
      <c r="P64" s="98">
        <v>0</v>
      </c>
      <c r="Q64" s="98">
        <v>0</v>
      </c>
      <c r="R64" s="98">
        <v>0</v>
      </c>
      <c r="S64" s="98">
        <v>0</v>
      </c>
      <c r="T64" s="98">
        <v>0</v>
      </c>
      <c r="U64" s="98">
        <v>0</v>
      </c>
      <c r="V64" s="98">
        <v>0</v>
      </c>
      <c r="W64" s="98">
        <v>0</v>
      </c>
      <c r="X64" s="98">
        <v>0</v>
      </c>
      <c r="Y64" s="98">
        <v>0</v>
      </c>
      <c r="DA64" s="63" t="s">
        <v>4150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4151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4152</v>
      </c>
    </row>
    <row r="67" spans="1:105" ht="12" customHeight="1" x14ac:dyDescent="0.25">
      <c r="A67" s="97" t="s">
        <v>53</v>
      </c>
      <c r="B67" s="98"/>
      <c r="C67" s="98">
        <f>IF(RES_hhdet_in_tes!C67=0,0,RES_hhdet_in_tes!C67*1000*11630/RES_hhdet_in_new!C64)</f>
        <v>0</v>
      </c>
      <c r="D67" s="98">
        <f>IF(RES_hhdet_in_tes!D67=0,0,RES_hhdet_in_tes!D67*1000*11630/RES_hhdet_in_new!D64)</f>
        <v>0</v>
      </c>
      <c r="E67" s="98">
        <f>IF(RES_hhdet_in_tes!E67=0,0,RES_hhdet_in_tes!E67*1000*11630/RES_hhdet_in_new!E64)</f>
        <v>0</v>
      </c>
      <c r="F67" s="98">
        <f>IF(RES_hhdet_in_tes!F67=0,0,RES_hhdet_in_tes!F67*1000*11630/RES_hhdet_in_new!F64)</f>
        <v>0</v>
      </c>
      <c r="G67" s="98">
        <f>IF(RES_hhdet_in_tes!G67=0,0,RES_hhdet_in_tes!G67*1000*11630/RES_hhdet_in_new!G64)</f>
        <v>0</v>
      </c>
      <c r="H67" s="98">
        <f>IF(RES_hhdet_in_tes!H67=0,0,RES_hhdet_in_tes!H67*1000*11630/RES_hhdet_in_new!H64)</f>
        <v>0</v>
      </c>
      <c r="I67" s="98">
        <f>IF(RES_hhdet_in_tes!I67=0,0,RES_hhdet_in_tes!I67*1000*11630/RES_hhdet_in_new!I64)</f>
        <v>0</v>
      </c>
      <c r="J67" s="98">
        <f>IF(RES_hhdet_in_tes!J67=0,0,RES_hhdet_in_tes!J67*1000*11630/RES_hhdet_in_new!J64)</f>
        <v>0</v>
      </c>
      <c r="K67" s="98">
        <f>IF(RES_hhdet_in_tes!K67=0,0,RES_hhdet_in_tes!K67*1000*11630/RES_hhdet_in_new!K64)</f>
        <v>0</v>
      </c>
      <c r="L67" s="98">
        <f>IF(RES_hhdet_in_tes!L67=0,0,RES_hhdet_in_tes!L67*1000*11630/RES_hhdet_in_new!L64)</f>
        <v>0</v>
      </c>
      <c r="M67" s="98">
        <f>IF(RES_hhdet_in_tes!M67=0,0,RES_hhdet_in_tes!M67*1000*11630/RES_hhdet_in_new!M64)</f>
        <v>0</v>
      </c>
      <c r="N67" s="98">
        <f>IF(RES_hhdet_in_tes!N67=0,0,RES_hhdet_in_tes!N67*1000*11630/RES_hhdet_in_new!N64)</f>
        <v>0</v>
      </c>
      <c r="O67" s="98">
        <f>IF(RES_hhdet_in_tes!O67=0,0,RES_hhdet_in_tes!O67*1000*11630/RES_hhdet_in_new!O64)</f>
        <v>0</v>
      </c>
      <c r="P67" s="98">
        <f>IF(RES_hhdet_in_tes!P67=0,0,RES_hhdet_in_tes!P67*1000*11630/RES_hhdet_in_new!P64)</f>
        <v>0</v>
      </c>
      <c r="Q67" s="98">
        <f>IF(RES_hhdet_in_tes!Q67=0,0,RES_hhdet_in_tes!Q67*1000*11630/RES_hhdet_in_new!Q64)</f>
        <v>0</v>
      </c>
      <c r="R67" s="98">
        <f>IF(RES_hhdet_in_tes!R67=0,0,RES_hhdet_in_tes!R67*1000*11630/RES_hhdet_in_new!R64)</f>
        <v>0</v>
      </c>
      <c r="S67" s="98">
        <f>IF(RES_hhdet_in_tes!S67=0,0,RES_hhdet_in_tes!S67*1000*11630/RES_hhdet_in_new!S64)</f>
        <v>0</v>
      </c>
      <c r="T67" s="98">
        <f>IF(RES_hhdet_in_tes!T67=0,0,RES_hhdet_in_tes!T67*1000*11630/RES_hhdet_in_new!T64)</f>
        <v>0</v>
      </c>
      <c r="U67" s="98">
        <f>IF(RES_hhdet_in_tes!U67=0,0,RES_hhdet_in_tes!U67*1000*11630/RES_hhdet_in_new!U64)</f>
        <v>0</v>
      </c>
      <c r="V67" s="98">
        <f>IF(RES_hhdet_in_tes!V67=0,0,RES_hhdet_in_tes!V67*1000*11630/RES_hhdet_in_new!V64)</f>
        <v>0</v>
      </c>
      <c r="W67" s="98">
        <f>IF(RES_hhdet_in_tes!W67=0,0,RES_hhdet_in_tes!W67*1000*11630/RES_hhdet_in_new!W64)</f>
        <v>0</v>
      </c>
      <c r="X67" s="98">
        <f>IF(RES_hhdet_in_tes!X67=0,0,RES_hhdet_in_tes!X67*1000*11630/RES_hhdet_in_new!X64)</f>
        <v>0</v>
      </c>
      <c r="Y67" s="98">
        <f>IF(RES_hhdet_in_tes!Y67=0,0,RES_hhdet_in_tes!Y67*1000*11630/RES_hhdet_in_new!Y64)</f>
        <v>0</v>
      </c>
      <c r="DA67" s="63" t="s">
        <v>4153</v>
      </c>
    </row>
    <row r="68" spans="1:105" ht="12" customHeight="1" x14ac:dyDescent="0.25">
      <c r="A68" s="121" t="s">
        <v>55</v>
      </c>
      <c r="B68" s="122"/>
      <c r="C68" s="122">
        <v>0</v>
      </c>
      <c r="D68" s="122">
        <v>0</v>
      </c>
      <c r="E68" s="122">
        <v>0</v>
      </c>
      <c r="F68" s="122">
        <v>0</v>
      </c>
      <c r="G68" s="122">
        <v>0</v>
      </c>
      <c r="H68" s="122">
        <v>0</v>
      </c>
      <c r="I68" s="122">
        <v>0</v>
      </c>
      <c r="J68" s="122">
        <v>0</v>
      </c>
      <c r="K68" s="122">
        <v>0</v>
      </c>
      <c r="L68" s="122">
        <v>0</v>
      </c>
      <c r="M68" s="122">
        <v>0</v>
      </c>
      <c r="N68" s="122">
        <v>0</v>
      </c>
      <c r="O68" s="122">
        <v>0</v>
      </c>
      <c r="P68" s="122">
        <v>0</v>
      </c>
      <c r="Q68" s="122">
        <v>0</v>
      </c>
      <c r="R68" s="122">
        <v>0</v>
      </c>
      <c r="S68" s="122">
        <v>0</v>
      </c>
      <c r="T68" s="122">
        <v>0</v>
      </c>
      <c r="U68" s="122">
        <v>0</v>
      </c>
      <c r="V68" s="122">
        <v>0</v>
      </c>
      <c r="W68" s="122">
        <v>0</v>
      </c>
      <c r="X68" s="122">
        <v>0</v>
      </c>
      <c r="Y68" s="122">
        <v>0</v>
      </c>
      <c r="DA68" s="130" t="s">
        <v>4154</v>
      </c>
    </row>
    <row r="69" spans="1:105" ht="12" customHeight="1" x14ac:dyDescent="0.25">
      <c r="A69" s="97" t="s">
        <v>134</v>
      </c>
      <c r="B69" s="98"/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X69" s="98">
        <v>0</v>
      </c>
      <c r="Y69" s="98">
        <v>0</v>
      </c>
      <c r="DA69" s="63" t="s">
        <v>4155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4156</v>
      </c>
    </row>
    <row r="71" spans="1:105" ht="12" customHeight="1" x14ac:dyDescent="0.25">
      <c r="A71" s="100" t="s">
        <v>212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X71" s="101">
        <v>0</v>
      </c>
      <c r="Y71" s="101">
        <v>0</v>
      </c>
      <c r="DA71" s="131" t="s">
        <v>4157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4158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4159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4160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4161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4162</v>
      </c>
    </row>
    <row r="77" spans="1:105" ht="12" customHeight="1" x14ac:dyDescent="0.25">
      <c r="A77" s="121" t="s">
        <v>54</v>
      </c>
      <c r="B77" s="122"/>
      <c r="C77" s="122">
        <v>0</v>
      </c>
      <c r="D77" s="122">
        <v>0</v>
      </c>
      <c r="E77" s="122">
        <v>0</v>
      </c>
      <c r="F77" s="122">
        <v>0</v>
      </c>
      <c r="G77" s="122">
        <v>0</v>
      </c>
      <c r="H77" s="122">
        <v>0</v>
      </c>
      <c r="I77" s="122">
        <v>0</v>
      </c>
      <c r="J77" s="122">
        <v>0</v>
      </c>
      <c r="K77" s="122">
        <v>0</v>
      </c>
      <c r="L77" s="122">
        <v>0</v>
      </c>
      <c r="M77" s="122">
        <v>0</v>
      </c>
      <c r="N77" s="122">
        <v>0</v>
      </c>
      <c r="O77" s="122">
        <v>0</v>
      </c>
      <c r="P77" s="122">
        <v>0</v>
      </c>
      <c r="Q77" s="122">
        <v>0</v>
      </c>
      <c r="R77" s="122">
        <v>0</v>
      </c>
      <c r="S77" s="122">
        <v>0</v>
      </c>
      <c r="T77" s="122">
        <v>0</v>
      </c>
      <c r="U77" s="122">
        <v>0</v>
      </c>
      <c r="V77" s="122">
        <v>0</v>
      </c>
      <c r="W77" s="122">
        <v>0</v>
      </c>
      <c r="X77" s="122">
        <v>0</v>
      </c>
      <c r="Y77" s="122">
        <v>0</v>
      </c>
      <c r="DA77" s="130" t="s">
        <v>4163</v>
      </c>
    </row>
    <row r="78" spans="1:105" ht="12" customHeight="1" x14ac:dyDescent="0.25">
      <c r="A78" s="97" t="s">
        <v>189</v>
      </c>
      <c r="B78" s="98"/>
      <c r="C78" s="98">
        <v>0</v>
      </c>
      <c r="D78" s="98">
        <v>0</v>
      </c>
      <c r="E78" s="98">
        <v>0</v>
      </c>
      <c r="F78" s="98">
        <v>0</v>
      </c>
      <c r="G78" s="98">
        <v>0</v>
      </c>
      <c r="H78" s="98">
        <v>0</v>
      </c>
      <c r="I78" s="98">
        <v>0</v>
      </c>
      <c r="J78" s="98">
        <v>0</v>
      </c>
      <c r="K78" s="98">
        <v>0</v>
      </c>
      <c r="L78" s="98">
        <v>0</v>
      </c>
      <c r="M78" s="98">
        <v>0</v>
      </c>
      <c r="N78" s="98">
        <v>0</v>
      </c>
      <c r="O78" s="98">
        <v>0</v>
      </c>
      <c r="P78" s="98">
        <v>0</v>
      </c>
      <c r="Q78" s="98">
        <v>0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X78" s="98">
        <v>0</v>
      </c>
      <c r="Y78" s="98">
        <v>0</v>
      </c>
      <c r="DA78" s="63" t="s">
        <v>4164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4165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5680.039679904301</v>
      </c>
      <c r="D81" s="117">
        <f t="shared" si="28"/>
        <v>6961.0730635904438</v>
      </c>
      <c r="E81" s="117">
        <f t="shared" si="28"/>
        <v>9155.9453587995886</v>
      </c>
      <c r="F81" s="117">
        <f t="shared" si="28"/>
        <v>9136.1636018063891</v>
      </c>
      <c r="G81" s="117">
        <f t="shared" si="28"/>
        <v>9748.9139497131891</v>
      </c>
      <c r="H81" s="117">
        <f t="shared" si="28"/>
        <v>10038.060647403259</v>
      </c>
      <c r="I81" s="117">
        <f t="shared" si="28"/>
        <v>10954.617925100823</v>
      </c>
      <c r="J81" s="117">
        <f t="shared" si="28"/>
        <v>8867.1719593192756</v>
      </c>
      <c r="K81" s="117">
        <f t="shared" si="28"/>
        <v>8467.6310469242198</v>
      </c>
      <c r="L81" s="117">
        <f t="shared" si="28"/>
        <v>8322.0143454860554</v>
      </c>
      <c r="M81" s="117">
        <f t="shared" si="28"/>
        <v>7791.5337671761054</v>
      </c>
      <c r="N81" s="117">
        <f t="shared" si="28"/>
        <v>8122.9511651996345</v>
      </c>
      <c r="O81" s="117">
        <f t="shared" si="28"/>
        <v>6520.7509946195914</v>
      </c>
      <c r="P81" s="117">
        <f t="shared" si="28"/>
        <v>5382.2668508834886</v>
      </c>
      <c r="Q81" s="117">
        <f t="shared" si="28"/>
        <v>5949.3554866204149</v>
      </c>
      <c r="R81" s="117">
        <f t="shared" ref="R81:V81" si="29">R82+R85+R87+R100</f>
        <v>6588.0618899587598</v>
      </c>
      <c r="S81" s="117">
        <f t="shared" si="29"/>
        <v>7160.1563209131527</v>
      </c>
      <c r="T81" s="117">
        <f t="shared" si="29"/>
        <v>6239.6072868375104</v>
      </c>
      <c r="U81" s="117">
        <f t="shared" si="29"/>
        <v>6479.5794985820976</v>
      </c>
      <c r="V81" s="117">
        <f t="shared" si="29"/>
        <v>6870.9708434626591</v>
      </c>
      <c r="W81" s="117">
        <f t="shared" ref="W81:Y81" si="30">W82+W85+W87+W100</f>
        <v>6948.713434519409</v>
      </c>
      <c r="X81" s="117">
        <f t="shared" si="30"/>
        <v>6545.3199515245542</v>
      </c>
      <c r="Y81" s="117">
        <f t="shared" si="30"/>
        <v>6877.4670384045785</v>
      </c>
      <c r="DA81" s="129" t="s">
        <v>4166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3134.1805117448503</v>
      </c>
      <c r="D82" s="122">
        <f t="shared" si="31"/>
        <v>3406.5585613756157</v>
      </c>
      <c r="E82" s="122">
        <f t="shared" si="31"/>
        <v>2998.2288661450607</v>
      </c>
      <c r="F82" s="122">
        <f t="shared" si="31"/>
        <v>2796.5579670960333</v>
      </c>
      <c r="G82" s="122">
        <f t="shared" si="31"/>
        <v>2664.0041751703784</v>
      </c>
      <c r="H82" s="122">
        <f t="shared" si="31"/>
        <v>2263.8730493648172</v>
      </c>
      <c r="I82" s="122">
        <f t="shared" si="31"/>
        <v>2093.4994457614366</v>
      </c>
      <c r="J82" s="122">
        <f t="shared" si="31"/>
        <v>2379.3634596447382</v>
      </c>
      <c r="K82" s="122">
        <f t="shared" si="31"/>
        <v>2732.4982009584601</v>
      </c>
      <c r="L82" s="122">
        <f t="shared" si="31"/>
        <v>1725.0575845019623</v>
      </c>
      <c r="M82" s="122">
        <f t="shared" si="31"/>
        <v>2023.0598507362292</v>
      </c>
      <c r="N82" s="122">
        <f t="shared" si="31"/>
        <v>2147.4168318749789</v>
      </c>
      <c r="O82" s="122">
        <f t="shared" si="31"/>
        <v>1739.110509636565</v>
      </c>
      <c r="P82" s="122">
        <f t="shared" si="31"/>
        <v>1277.163176413331</v>
      </c>
      <c r="Q82" s="122">
        <f t="shared" si="31"/>
        <v>1908.0309671645612</v>
      </c>
      <c r="R82" s="122">
        <f t="shared" ref="R82:V82" si="32">SUM(R83:R84)</f>
        <v>1896.6967798906931</v>
      </c>
      <c r="S82" s="122">
        <f t="shared" si="32"/>
        <v>2072.5980964557421</v>
      </c>
      <c r="T82" s="122">
        <f t="shared" si="32"/>
        <v>2082.0041116995035</v>
      </c>
      <c r="U82" s="122">
        <f t="shared" si="32"/>
        <v>2136.0228350416305</v>
      </c>
      <c r="V82" s="122">
        <f t="shared" si="32"/>
        <v>2210.735899875267</v>
      </c>
      <c r="W82" s="122">
        <f t="shared" ref="W82:Y82" si="33">SUM(W83:W84)</f>
        <v>1987.3045760126645</v>
      </c>
      <c r="X82" s="122">
        <f t="shared" si="33"/>
        <v>2047.2004265126022</v>
      </c>
      <c r="Y82" s="122">
        <f t="shared" si="33"/>
        <v>1706.7220887433998</v>
      </c>
      <c r="DA82" s="130" t="s">
        <v>4167</v>
      </c>
    </row>
    <row r="83" spans="1:105" ht="12" customHeight="1" x14ac:dyDescent="0.25">
      <c r="A83" s="97" t="s">
        <v>199</v>
      </c>
      <c r="B83" s="98"/>
      <c r="C83" s="98">
        <v>3121.2102662091515</v>
      </c>
      <c r="D83" s="98">
        <v>3391.367017413143</v>
      </c>
      <c r="E83" s="98">
        <v>2985.6095516434243</v>
      </c>
      <c r="F83" s="98">
        <v>2783.7724286737293</v>
      </c>
      <c r="G83" s="98">
        <v>2652.0401610456729</v>
      </c>
      <c r="H83" s="98">
        <v>2254.7370020179742</v>
      </c>
      <c r="I83" s="98">
        <v>2085.9608374434215</v>
      </c>
      <c r="J83" s="98">
        <v>2371.3652163806546</v>
      </c>
      <c r="K83" s="98">
        <v>2722.8264820475188</v>
      </c>
      <c r="L83" s="98">
        <v>1719.2075202496467</v>
      </c>
      <c r="M83" s="98">
        <v>2015.234232229983</v>
      </c>
      <c r="N83" s="98">
        <v>2140.9783002442696</v>
      </c>
      <c r="O83" s="98">
        <v>1733.0298879582392</v>
      </c>
      <c r="P83" s="98">
        <v>1271.4576494309542</v>
      </c>
      <c r="Q83" s="98">
        <v>1900.3298989028465</v>
      </c>
      <c r="R83" s="98">
        <v>1889.0870694957528</v>
      </c>
      <c r="S83" s="98">
        <v>2063.3639429611972</v>
      </c>
      <c r="T83" s="98">
        <v>2073.7255573243679</v>
      </c>
      <c r="U83" s="98">
        <v>2127.5548774657314</v>
      </c>
      <c r="V83" s="98">
        <v>2201.9891681416784</v>
      </c>
      <c r="W83" s="98">
        <v>1979.4496362347625</v>
      </c>
      <c r="X83" s="98">
        <v>2039.1087747579722</v>
      </c>
      <c r="Y83" s="98">
        <v>1699.9694708408115</v>
      </c>
      <c r="DA83" s="63" t="s">
        <v>4168</v>
      </c>
    </row>
    <row r="84" spans="1:105" ht="12" customHeight="1" x14ac:dyDescent="0.25">
      <c r="A84" s="97" t="s">
        <v>53</v>
      </c>
      <c r="B84" s="98"/>
      <c r="C84" s="98">
        <v>12.970245535698872</v>
      </c>
      <c r="D84" s="98">
        <v>15.191543962472702</v>
      </c>
      <c r="E84" s="98">
        <v>12.61931450163646</v>
      </c>
      <c r="F84" s="98">
        <v>12.785538422303883</v>
      </c>
      <c r="G84" s="98">
        <v>11.964014124705576</v>
      </c>
      <c r="H84" s="98">
        <v>9.1360473468432293</v>
      </c>
      <c r="I84" s="98">
        <v>7.5386083180152568</v>
      </c>
      <c r="J84" s="98">
        <v>7.9982432640834391</v>
      </c>
      <c r="K84" s="98">
        <v>9.6717189109412036</v>
      </c>
      <c r="L84" s="98">
        <v>5.8500642523157076</v>
      </c>
      <c r="M84" s="98">
        <v>7.8256185062460935</v>
      </c>
      <c r="N84" s="98">
        <v>6.4385316307093747</v>
      </c>
      <c r="O84" s="98">
        <v>6.0806216783257421</v>
      </c>
      <c r="P84" s="98">
        <v>5.70552698237677</v>
      </c>
      <c r="Q84" s="98">
        <v>7.7010682617147603</v>
      </c>
      <c r="R84" s="98">
        <v>7.6097103949402323</v>
      </c>
      <c r="S84" s="98">
        <v>9.2341534945446906</v>
      </c>
      <c r="T84" s="98">
        <v>8.2785543751354265</v>
      </c>
      <c r="U84" s="98">
        <v>8.4679575758993479</v>
      </c>
      <c r="V84" s="98">
        <v>8.7467317335888275</v>
      </c>
      <c r="W84" s="98">
        <v>7.8549397779020182</v>
      </c>
      <c r="X84" s="98">
        <v>8.0916517546299254</v>
      </c>
      <c r="Y84" s="98">
        <v>6.7526179025882973</v>
      </c>
      <c r="DA84" s="63" t="s">
        <v>4169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</v>
      </c>
      <c r="D85" s="122">
        <f t="shared" si="34"/>
        <v>867.90987851701004</v>
      </c>
      <c r="E85" s="122">
        <f t="shared" si="34"/>
        <v>3341.2682623085207</v>
      </c>
      <c r="F85" s="122">
        <f t="shared" si="34"/>
        <v>3401.0548900342988</v>
      </c>
      <c r="G85" s="122">
        <f t="shared" si="34"/>
        <v>3995.2468638638734</v>
      </c>
      <c r="H85" s="122">
        <f t="shared" si="34"/>
        <v>4744.4764420867941</v>
      </c>
      <c r="I85" s="122">
        <f t="shared" si="34"/>
        <v>5544.7763147675478</v>
      </c>
      <c r="J85" s="122">
        <f t="shared" si="34"/>
        <v>3312.9433681967153</v>
      </c>
      <c r="K85" s="122">
        <f t="shared" si="34"/>
        <v>2563.7072174497221</v>
      </c>
      <c r="L85" s="122">
        <f t="shared" si="34"/>
        <v>3472.0635161796649</v>
      </c>
      <c r="M85" s="122">
        <f t="shared" si="34"/>
        <v>2605.6122770357179</v>
      </c>
      <c r="N85" s="122">
        <f t="shared" si="34"/>
        <v>3033.4517485098659</v>
      </c>
      <c r="O85" s="122">
        <f t="shared" si="34"/>
        <v>2012.5358865405376</v>
      </c>
      <c r="P85" s="122">
        <f t="shared" si="34"/>
        <v>1294.9522479478285</v>
      </c>
      <c r="Q85" s="122">
        <f t="shared" si="34"/>
        <v>1203.2754609728945</v>
      </c>
      <c r="R85" s="122">
        <f t="shared" si="34"/>
        <v>1772.3585573334112</v>
      </c>
      <c r="S85" s="122">
        <f t="shared" si="34"/>
        <v>2014.9863053341285</v>
      </c>
      <c r="T85" s="122">
        <f t="shared" si="34"/>
        <v>1183.0093446143051</v>
      </c>
      <c r="U85" s="122">
        <f t="shared" si="34"/>
        <v>1321.8223012130888</v>
      </c>
      <c r="V85" s="122">
        <f t="shared" si="34"/>
        <v>1602.8693364955752</v>
      </c>
      <c r="W85" s="122">
        <f t="shared" si="34"/>
        <v>1902.5248075938027</v>
      </c>
      <c r="X85" s="122">
        <f t="shared" si="34"/>
        <v>1582.8460252917225</v>
      </c>
      <c r="Y85" s="122">
        <f t="shared" si="34"/>
        <v>2429.2117483056845</v>
      </c>
      <c r="DA85" s="130" t="s">
        <v>4170</v>
      </c>
    </row>
    <row r="86" spans="1:105" ht="12" customHeight="1" x14ac:dyDescent="0.25">
      <c r="A86" s="97" t="s">
        <v>53</v>
      </c>
      <c r="B86" s="98"/>
      <c r="C86" s="98">
        <f>IF(RES_hhdet_in_tes!C86=0,0,RES_hhdet_in_tes!C86*1000*11630/RES_hhdet_in_new!C83)</f>
        <v>0</v>
      </c>
      <c r="D86" s="98">
        <f>IF(RES_hhdet_in_tes!D86=0,0,RES_hhdet_in_tes!D86*1000*11630/RES_hhdet_in_new!D83)</f>
        <v>867.90987851701004</v>
      </c>
      <c r="E86" s="98">
        <f>IF(RES_hhdet_in_tes!E86=0,0,RES_hhdet_in_tes!E86*1000*11630/RES_hhdet_in_new!E83)</f>
        <v>3341.2682623085207</v>
      </c>
      <c r="F86" s="98">
        <f>IF(RES_hhdet_in_tes!F86=0,0,RES_hhdet_in_tes!F86*1000*11630/RES_hhdet_in_new!F83)</f>
        <v>3401.0548900342988</v>
      </c>
      <c r="G86" s="98">
        <f>IF(RES_hhdet_in_tes!G86=0,0,RES_hhdet_in_tes!G86*1000*11630/RES_hhdet_in_new!G83)</f>
        <v>3995.2468638638734</v>
      </c>
      <c r="H86" s="98">
        <f>IF(RES_hhdet_in_tes!H86=0,0,RES_hhdet_in_tes!H86*1000*11630/RES_hhdet_in_new!H83)</f>
        <v>4744.4764420867941</v>
      </c>
      <c r="I86" s="98">
        <f>IF(RES_hhdet_in_tes!I86=0,0,RES_hhdet_in_tes!I86*1000*11630/RES_hhdet_in_new!I83)</f>
        <v>5544.7763147675478</v>
      </c>
      <c r="J86" s="98">
        <f>IF(RES_hhdet_in_tes!J86=0,0,RES_hhdet_in_tes!J86*1000*11630/RES_hhdet_in_new!J83)</f>
        <v>3312.9433681967153</v>
      </c>
      <c r="K86" s="98">
        <f>IF(RES_hhdet_in_tes!K86=0,0,RES_hhdet_in_tes!K86*1000*11630/RES_hhdet_in_new!K83)</f>
        <v>2563.7072174497221</v>
      </c>
      <c r="L86" s="98">
        <f>IF(RES_hhdet_in_tes!L86=0,0,RES_hhdet_in_tes!L86*1000*11630/RES_hhdet_in_new!L83)</f>
        <v>3472.0635161796649</v>
      </c>
      <c r="M86" s="98">
        <f>IF(RES_hhdet_in_tes!M86=0,0,RES_hhdet_in_tes!M86*1000*11630/RES_hhdet_in_new!M83)</f>
        <v>2605.6122770357179</v>
      </c>
      <c r="N86" s="98">
        <f>IF(RES_hhdet_in_tes!N86=0,0,RES_hhdet_in_tes!N86*1000*11630/RES_hhdet_in_new!N83)</f>
        <v>3033.4517485098659</v>
      </c>
      <c r="O86" s="98">
        <f>IF(RES_hhdet_in_tes!O86=0,0,RES_hhdet_in_tes!O86*1000*11630/RES_hhdet_in_new!O83)</f>
        <v>2012.5358865405376</v>
      </c>
      <c r="P86" s="98">
        <f>IF(RES_hhdet_in_tes!P86=0,0,RES_hhdet_in_tes!P86*1000*11630/RES_hhdet_in_new!P83)</f>
        <v>1294.9522479478285</v>
      </c>
      <c r="Q86" s="98">
        <f>IF(RES_hhdet_in_tes!Q86=0,0,RES_hhdet_in_tes!Q86*1000*11630/RES_hhdet_in_new!Q83)</f>
        <v>1203.2754609728945</v>
      </c>
      <c r="R86" s="98">
        <f>IF(RES_hhdet_in_tes!R86=0,0,RES_hhdet_in_tes!R86*1000*11630/RES_hhdet_in_new!R83)</f>
        <v>1772.3585573334112</v>
      </c>
      <c r="S86" s="98">
        <f>IF(RES_hhdet_in_tes!S86=0,0,RES_hhdet_in_tes!S86*1000*11630/RES_hhdet_in_new!S83)</f>
        <v>2014.9863053341285</v>
      </c>
      <c r="T86" s="98">
        <f>IF(RES_hhdet_in_tes!T86=0,0,RES_hhdet_in_tes!T86*1000*11630/RES_hhdet_in_new!T83)</f>
        <v>1183.0093446143051</v>
      </c>
      <c r="U86" s="98">
        <f>IF(RES_hhdet_in_tes!U86=0,0,RES_hhdet_in_tes!U86*1000*11630/RES_hhdet_in_new!U83)</f>
        <v>1321.8223012130888</v>
      </c>
      <c r="V86" s="98">
        <f>IF(RES_hhdet_in_tes!V86=0,0,RES_hhdet_in_tes!V86*1000*11630/RES_hhdet_in_new!V83)</f>
        <v>1602.8693364955752</v>
      </c>
      <c r="W86" s="98">
        <f>IF(RES_hhdet_in_tes!W86=0,0,RES_hhdet_in_tes!W86*1000*11630/RES_hhdet_in_new!W83)</f>
        <v>1902.5248075938027</v>
      </c>
      <c r="X86" s="98">
        <f>IF(RES_hhdet_in_tes!X86=0,0,RES_hhdet_in_tes!X86*1000*11630/RES_hhdet_in_new!X83)</f>
        <v>1582.8460252917225</v>
      </c>
      <c r="Y86" s="98">
        <f>IF(RES_hhdet_in_tes!Y86=0,0,RES_hhdet_in_tes!Y86*1000*11630/RES_hhdet_in_new!Y83)</f>
        <v>2429.2117483056845</v>
      </c>
      <c r="DA86" s="63" t="s">
        <v>4171</v>
      </c>
    </row>
    <row r="87" spans="1:105" ht="12" customHeight="1" x14ac:dyDescent="0.25">
      <c r="A87" s="121" t="s">
        <v>55</v>
      </c>
      <c r="B87" s="122"/>
      <c r="C87" s="122">
        <v>1849.2685829051395</v>
      </c>
      <c r="D87" s="122">
        <v>1981.6060174430913</v>
      </c>
      <c r="E87" s="122">
        <v>2107.3049433747592</v>
      </c>
      <c r="F87" s="122">
        <v>2207.0872699000015</v>
      </c>
      <c r="G87" s="122">
        <v>2384.8674598620141</v>
      </c>
      <c r="H87" s="122">
        <v>2383.3063991874533</v>
      </c>
      <c r="I87" s="122">
        <v>2682.9488411486109</v>
      </c>
      <c r="J87" s="122">
        <v>2595.4784981022276</v>
      </c>
      <c r="K87" s="122">
        <v>2588.7226886263529</v>
      </c>
      <c r="L87" s="122">
        <v>2561.3108386248896</v>
      </c>
      <c r="M87" s="122">
        <v>2565.4083499462931</v>
      </c>
      <c r="N87" s="122">
        <v>2415.3194149994592</v>
      </c>
      <c r="O87" s="122">
        <v>2229.0634657964711</v>
      </c>
      <c r="P87" s="122">
        <v>2205.8565846923138</v>
      </c>
      <c r="Q87" s="122">
        <v>2266.1182387660165</v>
      </c>
      <c r="R87" s="122">
        <v>2347.6319083326789</v>
      </c>
      <c r="S87" s="122">
        <v>2463.5213717200681</v>
      </c>
      <c r="T87" s="122">
        <v>2404.5344880722946</v>
      </c>
      <c r="U87" s="122">
        <v>2357.8799517913912</v>
      </c>
      <c r="V87" s="122">
        <v>2374.5186800289698</v>
      </c>
      <c r="W87" s="122">
        <v>2388.1417871825888</v>
      </c>
      <c r="X87" s="122">
        <v>2299.6457759987466</v>
      </c>
      <c r="Y87" s="122">
        <v>2184.1360146201059</v>
      </c>
      <c r="DA87" s="130" t="s">
        <v>4172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1974.1894597054295</v>
      </c>
      <c r="E88" s="98">
        <v>1840.6820825455768</v>
      </c>
      <c r="F88" s="98">
        <v>1977.8735940269707</v>
      </c>
      <c r="G88" s="98">
        <v>2371.9739637349858</v>
      </c>
      <c r="H88" s="98">
        <v>2008.4903664616995</v>
      </c>
      <c r="I88" s="98">
        <v>2245.3515809337168</v>
      </c>
      <c r="J88" s="98">
        <v>2919.1335171332871</v>
      </c>
      <c r="K88" s="98">
        <v>3054.7077084939565</v>
      </c>
      <c r="L88" s="98">
        <v>2363.8209681203953</v>
      </c>
      <c r="M88" s="98">
        <v>2460.168611119278</v>
      </c>
      <c r="N88" s="98">
        <v>2337.6719478827908</v>
      </c>
      <c r="O88" s="98">
        <v>0</v>
      </c>
      <c r="P88" s="98">
        <v>0</v>
      </c>
      <c r="Q88" s="98">
        <v>2460.7142943188146</v>
      </c>
      <c r="R88" s="98">
        <v>2481.8208773123397</v>
      </c>
      <c r="S88" s="98">
        <v>2556.2164582694172</v>
      </c>
      <c r="T88" s="98">
        <v>2519.6604877585846</v>
      </c>
      <c r="U88" s="98">
        <v>2588.2481261925009</v>
      </c>
      <c r="V88" s="98">
        <v>2583.3954265909401</v>
      </c>
      <c r="W88" s="98">
        <v>2536.1557822476811</v>
      </c>
      <c r="X88" s="98">
        <v>2426.6207290246357</v>
      </c>
      <c r="Y88" s="98">
        <v>0</v>
      </c>
      <c r="DA88" s="63" t="s">
        <v>4173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2358.8292293531599</v>
      </c>
      <c r="J89" s="98">
        <v>2923.126899686104</v>
      </c>
      <c r="K89" s="98">
        <v>3060.9591744743157</v>
      </c>
      <c r="L89" s="98">
        <v>0</v>
      </c>
      <c r="M89" s="98">
        <v>0</v>
      </c>
      <c r="N89" s="98">
        <v>2344.5668669194756</v>
      </c>
      <c r="O89" s="98">
        <v>2480.1393623793206</v>
      </c>
      <c r="P89" s="98">
        <v>2583.8365309858482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2327.5724377852921</v>
      </c>
      <c r="DA89" s="63" t="s">
        <v>4174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22.453515809337159</v>
      </c>
      <c r="J90" s="101">
        <v>619.7648586372967</v>
      </c>
      <c r="K90" s="101">
        <v>675.00044014904768</v>
      </c>
      <c r="L90" s="101">
        <v>0</v>
      </c>
      <c r="M90" s="101">
        <v>0</v>
      </c>
      <c r="N90" s="101">
        <v>285.98711415585734</v>
      </c>
      <c r="O90" s="101">
        <v>239.63971461637979</v>
      </c>
      <c r="P90" s="101">
        <v>103.1964014947729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22.964165604837842</v>
      </c>
      <c r="DA90" s="131" t="s">
        <v>4175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2336.3757135438227</v>
      </c>
      <c r="J91" s="104">
        <v>2303.3620410488079</v>
      </c>
      <c r="K91" s="104">
        <v>2385.9587343252683</v>
      </c>
      <c r="L91" s="104">
        <v>0</v>
      </c>
      <c r="M91" s="104">
        <v>0</v>
      </c>
      <c r="N91" s="104">
        <v>2058.5797527636182</v>
      </c>
      <c r="O91" s="104">
        <v>2240.4996477629411</v>
      </c>
      <c r="P91" s="104">
        <v>2480.6401294910747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2304.6082721804546</v>
      </c>
      <c r="DA91" s="132" t="s">
        <v>4176</v>
      </c>
    </row>
    <row r="92" spans="1:105" ht="12" customHeight="1" x14ac:dyDescent="0.25">
      <c r="A92" s="106" t="s">
        <v>124</v>
      </c>
      <c r="B92" s="101"/>
      <c r="C92" s="101">
        <v>1897.6606819716751</v>
      </c>
      <c r="D92" s="101">
        <v>2022.9770935029596</v>
      </c>
      <c r="E92" s="101">
        <v>2133.9646340752051</v>
      </c>
      <c r="F92" s="101">
        <v>2187.8220215806159</v>
      </c>
      <c r="G92" s="101">
        <v>2389.371004375505</v>
      </c>
      <c r="H92" s="101">
        <v>2426.7536049085838</v>
      </c>
      <c r="I92" s="101">
        <v>2511.4692438100915</v>
      </c>
      <c r="J92" s="101">
        <v>2600.0592427933825</v>
      </c>
      <c r="K92" s="101">
        <v>2607.9382154180275</v>
      </c>
      <c r="L92" s="101">
        <v>2541.6268482212986</v>
      </c>
      <c r="M92" s="101">
        <v>2450.6427779876626</v>
      </c>
      <c r="N92" s="101">
        <v>2310.2938198981942</v>
      </c>
      <c r="O92" s="101">
        <v>2427.2149439595723</v>
      </c>
      <c r="P92" s="101">
        <v>2508.9184166423452</v>
      </c>
      <c r="Q92" s="101">
        <v>2469.8269318344974</v>
      </c>
      <c r="R92" s="101">
        <v>2484.8039314832954</v>
      </c>
      <c r="S92" s="101">
        <v>2529.8065822825729</v>
      </c>
      <c r="T92" s="101">
        <v>2503.0012626152129</v>
      </c>
      <c r="U92" s="101">
        <v>2428.8711845925532</v>
      </c>
      <c r="V92" s="101">
        <v>2208.3256144989523</v>
      </c>
      <c r="W92" s="101">
        <v>2528.9661339812255</v>
      </c>
      <c r="X92" s="101">
        <v>2528.877575235821</v>
      </c>
      <c r="Y92" s="101">
        <v>2307.2368036260445</v>
      </c>
      <c r="DA92" s="131" t="s">
        <v>4177</v>
      </c>
    </row>
    <row r="93" spans="1:105" ht="12" customHeight="1" x14ac:dyDescent="0.25">
      <c r="A93" s="107" t="s">
        <v>123</v>
      </c>
      <c r="B93" s="104"/>
      <c r="C93" s="104">
        <v>1898.1413341052851</v>
      </c>
      <c r="D93" s="104">
        <v>0</v>
      </c>
      <c r="E93" s="104">
        <v>0</v>
      </c>
      <c r="F93" s="104">
        <v>0</v>
      </c>
      <c r="G93" s="104">
        <v>0</v>
      </c>
      <c r="H93" s="104">
        <v>2425.6073621828464</v>
      </c>
      <c r="I93" s="104">
        <v>2512.3214489956499</v>
      </c>
      <c r="J93" s="104">
        <v>2603.1875734576292</v>
      </c>
      <c r="K93" s="104">
        <v>2612.1982390719913</v>
      </c>
      <c r="L93" s="104">
        <v>2543.7929392749797</v>
      </c>
      <c r="M93" s="104">
        <v>2449.8735263784242</v>
      </c>
      <c r="N93" s="104">
        <v>2311.9609265150139</v>
      </c>
      <c r="O93" s="104">
        <v>2454.6032876356385</v>
      </c>
      <c r="P93" s="104">
        <v>2549.1517217478936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2179.4232817902439</v>
      </c>
      <c r="W93" s="104">
        <v>2540.4941209166236</v>
      </c>
      <c r="X93" s="104">
        <v>2551.9390518125374</v>
      </c>
      <c r="Y93" s="104">
        <v>2326.8068349419959</v>
      </c>
      <c r="DA93" s="132" t="s">
        <v>4178</v>
      </c>
    </row>
    <row r="94" spans="1:105" ht="12" customHeight="1" x14ac:dyDescent="0.25">
      <c r="A94" s="108" t="s">
        <v>50</v>
      </c>
      <c r="B94" s="98"/>
      <c r="C94" s="98">
        <v>258.5331421487669</v>
      </c>
      <c r="D94" s="98">
        <v>0</v>
      </c>
      <c r="E94" s="98">
        <v>0</v>
      </c>
      <c r="F94" s="98">
        <v>0</v>
      </c>
      <c r="G94" s="98">
        <v>0</v>
      </c>
      <c r="H94" s="98">
        <v>620.24868118596385</v>
      </c>
      <c r="I94" s="98">
        <v>509.18804919342534</v>
      </c>
      <c r="J94" s="98">
        <v>532.53307899424988</v>
      </c>
      <c r="K94" s="98">
        <v>533.33063147366283</v>
      </c>
      <c r="L94" s="98">
        <v>449.84023570337155</v>
      </c>
      <c r="M94" s="98">
        <v>428.98912802556578</v>
      </c>
      <c r="N94" s="98">
        <v>269.90597564376662</v>
      </c>
      <c r="O94" s="98">
        <v>192.55592778591387</v>
      </c>
      <c r="P94" s="98">
        <v>204.15258173410888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78.94886963160701</v>
      </c>
      <c r="W94" s="98">
        <v>206.85261091066283</v>
      </c>
      <c r="X94" s="98">
        <v>189.60266031761415</v>
      </c>
      <c r="Y94" s="98">
        <v>99.005572028120596</v>
      </c>
      <c r="DA94" s="63" t="s">
        <v>4179</v>
      </c>
    </row>
    <row r="95" spans="1:105" ht="12" customHeight="1" x14ac:dyDescent="0.25">
      <c r="A95" s="108" t="s">
        <v>52</v>
      </c>
      <c r="B95" s="98"/>
      <c r="C95" s="98">
        <v>1639.6081919565181</v>
      </c>
      <c r="D95" s="98">
        <v>0</v>
      </c>
      <c r="E95" s="98">
        <v>0</v>
      </c>
      <c r="F95" s="98">
        <v>0</v>
      </c>
      <c r="G95" s="98">
        <v>0</v>
      </c>
      <c r="H95" s="98">
        <v>1805.3586809968822</v>
      </c>
      <c r="I95" s="98">
        <v>2003.1333998022246</v>
      </c>
      <c r="J95" s="98">
        <v>2070.6544944633793</v>
      </c>
      <c r="K95" s="98">
        <v>2078.867607598329</v>
      </c>
      <c r="L95" s="98">
        <v>2093.9527035716083</v>
      </c>
      <c r="M95" s="98">
        <v>2020.8843983528584</v>
      </c>
      <c r="N95" s="98">
        <v>2042.0549508712477</v>
      </c>
      <c r="O95" s="98">
        <v>2262.0473598497247</v>
      </c>
      <c r="P95" s="98">
        <v>2344.9991400137847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2100.4744121586373</v>
      </c>
      <c r="W95" s="98">
        <v>2333.6415100059612</v>
      </c>
      <c r="X95" s="98">
        <v>2362.3363914949232</v>
      </c>
      <c r="Y95" s="98">
        <v>2227.8012629138757</v>
      </c>
      <c r="DA95" s="63" t="s">
        <v>4180</v>
      </c>
    </row>
    <row r="96" spans="1:105" ht="12" customHeight="1" x14ac:dyDescent="0.25">
      <c r="A96" s="106" t="s">
        <v>122</v>
      </c>
      <c r="B96" s="101"/>
      <c r="C96" s="101">
        <v>1846.2024975265397</v>
      </c>
      <c r="D96" s="101">
        <v>0</v>
      </c>
      <c r="E96" s="101">
        <v>0</v>
      </c>
      <c r="F96" s="101">
        <v>0</v>
      </c>
      <c r="G96" s="101">
        <v>0</v>
      </c>
      <c r="H96" s="101">
        <v>2382.4676901284029</v>
      </c>
      <c r="I96" s="101">
        <v>0</v>
      </c>
      <c r="J96" s="101">
        <v>0</v>
      </c>
      <c r="K96" s="101">
        <v>2585.9994973091784</v>
      </c>
      <c r="L96" s="101">
        <v>0</v>
      </c>
      <c r="M96" s="101">
        <v>0</v>
      </c>
      <c r="N96" s="101">
        <v>0</v>
      </c>
      <c r="O96" s="101">
        <v>2242.8088041469018</v>
      </c>
      <c r="P96" s="101">
        <v>2248.4163373033671</v>
      </c>
      <c r="Q96" s="101">
        <v>0</v>
      </c>
      <c r="R96" s="101">
        <v>0</v>
      </c>
      <c r="S96" s="101">
        <v>0</v>
      </c>
      <c r="T96" s="101">
        <v>0</v>
      </c>
      <c r="U96" s="101">
        <v>2333.0898082346548</v>
      </c>
      <c r="V96" s="101">
        <v>0</v>
      </c>
      <c r="W96" s="101">
        <v>2410.2439011609072</v>
      </c>
      <c r="X96" s="101">
        <v>0</v>
      </c>
      <c r="Y96" s="101">
        <v>2211.8498495215922</v>
      </c>
      <c r="DA96" s="131" t="s">
        <v>4181</v>
      </c>
    </row>
    <row r="97" spans="1:105" ht="12" customHeight="1" x14ac:dyDescent="0.25">
      <c r="A97" s="107" t="s">
        <v>121</v>
      </c>
      <c r="B97" s="104"/>
      <c r="C97" s="104">
        <v>1845.9382486101103</v>
      </c>
      <c r="D97" s="104">
        <v>1979.9443654562069</v>
      </c>
      <c r="E97" s="104">
        <v>2106.7365618114763</v>
      </c>
      <c r="F97" s="104">
        <v>2208.7309042859761</v>
      </c>
      <c r="G97" s="104">
        <v>2384.7220211787198</v>
      </c>
      <c r="H97" s="104">
        <v>2382.4308597627064</v>
      </c>
      <c r="I97" s="104">
        <v>2691.7055448183578</v>
      </c>
      <c r="J97" s="104">
        <v>2592.8600471204704</v>
      </c>
      <c r="K97" s="104">
        <v>2586.0281688809773</v>
      </c>
      <c r="L97" s="104">
        <v>2562.3287706087735</v>
      </c>
      <c r="M97" s="104">
        <v>2570.0472827324129</v>
      </c>
      <c r="N97" s="104">
        <v>2420.6266594506069</v>
      </c>
      <c r="O97" s="104">
        <v>2215.0325992253529</v>
      </c>
      <c r="P97" s="104">
        <v>2182.8983945321911</v>
      </c>
      <c r="Q97" s="104">
        <v>2258.8216620550052</v>
      </c>
      <c r="R97" s="104">
        <v>2342.7913387457197</v>
      </c>
      <c r="S97" s="104">
        <v>2461.3362000979423</v>
      </c>
      <c r="T97" s="104">
        <v>2401.1805002370083</v>
      </c>
      <c r="U97" s="104">
        <v>2354.3870001853961</v>
      </c>
      <c r="V97" s="104">
        <v>2381.4123818333683</v>
      </c>
      <c r="W97" s="104">
        <v>2371.8043534305898</v>
      </c>
      <c r="X97" s="104">
        <v>2287.1205726703975</v>
      </c>
      <c r="Y97" s="104">
        <v>2178.2195182747978</v>
      </c>
      <c r="DA97" s="132" t="s">
        <v>4182</v>
      </c>
    </row>
    <row r="98" spans="1:105" ht="12" customHeight="1" x14ac:dyDescent="0.25">
      <c r="A98" s="108" t="s">
        <v>53</v>
      </c>
      <c r="B98" s="98"/>
      <c r="C98" s="98">
        <v>241.63339169519961</v>
      </c>
      <c r="D98" s="98">
        <v>384.79679487527335</v>
      </c>
      <c r="E98" s="98">
        <v>516.16899863360891</v>
      </c>
      <c r="F98" s="98">
        <v>517.49656825536636</v>
      </c>
      <c r="G98" s="98">
        <v>674.46120193803392</v>
      </c>
      <c r="H98" s="98">
        <v>610.9376656124316</v>
      </c>
      <c r="I98" s="98">
        <v>572.66510352823434</v>
      </c>
      <c r="J98" s="98">
        <v>530.3264517859335</v>
      </c>
      <c r="K98" s="98">
        <v>529.54663244765618</v>
      </c>
      <c r="L98" s="98">
        <v>467.17580237256692</v>
      </c>
      <c r="M98" s="98">
        <v>476.26782645688002</v>
      </c>
      <c r="N98" s="98">
        <v>325.47500119484528</v>
      </c>
      <c r="O98" s="98">
        <v>78.454314728310379</v>
      </c>
      <c r="P98" s="98">
        <v>34.453101419296807</v>
      </c>
      <c r="Q98" s="98">
        <v>97.370451397890676</v>
      </c>
      <c r="R98" s="98">
        <v>148.38194580969068</v>
      </c>
      <c r="S98" s="98">
        <v>259.40615816172357</v>
      </c>
      <c r="T98" s="98">
        <v>200.70273688495701</v>
      </c>
      <c r="U98" s="98">
        <v>157.72214663656715</v>
      </c>
      <c r="V98" s="98">
        <v>201.54354277460817</v>
      </c>
      <c r="W98" s="98">
        <v>151.35843368432168</v>
      </c>
      <c r="X98" s="98">
        <v>117.77145365668341</v>
      </c>
      <c r="Y98" s="98">
        <v>46.708025109477724</v>
      </c>
      <c r="DA98" s="63" t="s">
        <v>4183</v>
      </c>
    </row>
    <row r="99" spans="1:105" ht="12" customHeight="1" x14ac:dyDescent="0.25">
      <c r="A99" s="108" t="s">
        <v>52</v>
      </c>
      <c r="B99" s="98"/>
      <c r="C99" s="98">
        <v>1604.3048569149107</v>
      </c>
      <c r="D99" s="98">
        <v>1595.1475705809335</v>
      </c>
      <c r="E99" s="98">
        <v>1590.5675631778677</v>
      </c>
      <c r="F99" s="98">
        <v>1691.2343360306099</v>
      </c>
      <c r="G99" s="98">
        <v>1710.2608192406865</v>
      </c>
      <c r="H99" s="98">
        <v>1771.493194150275</v>
      </c>
      <c r="I99" s="98">
        <v>2119.0404412901235</v>
      </c>
      <c r="J99" s="98">
        <v>2062.5335953345375</v>
      </c>
      <c r="K99" s="98">
        <v>2056.4815364333213</v>
      </c>
      <c r="L99" s="98">
        <v>2095.152968236207</v>
      </c>
      <c r="M99" s="98">
        <v>2093.7794562755334</v>
      </c>
      <c r="N99" s="98">
        <v>2095.1516582557615</v>
      </c>
      <c r="O99" s="98">
        <v>2136.5782844970427</v>
      </c>
      <c r="P99" s="98">
        <v>2148.445293112894</v>
      </c>
      <c r="Q99" s="98">
        <v>2161.4512106571142</v>
      </c>
      <c r="R99" s="98">
        <v>2194.4093929360292</v>
      </c>
      <c r="S99" s="98">
        <v>2201.9300419362189</v>
      </c>
      <c r="T99" s="98">
        <v>2200.4777633520512</v>
      </c>
      <c r="U99" s="98">
        <v>2196.6648535488289</v>
      </c>
      <c r="V99" s="98">
        <v>2179.8688390587604</v>
      </c>
      <c r="W99" s="98">
        <v>2220.4459197462679</v>
      </c>
      <c r="X99" s="98">
        <v>2169.3491190137138</v>
      </c>
      <c r="Y99" s="98">
        <v>2131.5114931653202</v>
      </c>
      <c r="DA99" s="63" t="s">
        <v>4184</v>
      </c>
    </row>
    <row r="100" spans="1:105" ht="12" customHeight="1" x14ac:dyDescent="0.25">
      <c r="A100" s="121" t="s">
        <v>54</v>
      </c>
      <c r="B100" s="122"/>
      <c r="C100" s="122">
        <v>696.59058525431078</v>
      </c>
      <c r="D100" s="122">
        <v>704.9986062547265</v>
      </c>
      <c r="E100" s="122">
        <v>709.14328697124756</v>
      </c>
      <c r="F100" s="122">
        <v>731.46347477605627</v>
      </c>
      <c r="G100" s="122">
        <v>704.79545081692174</v>
      </c>
      <c r="H100" s="122">
        <v>646.40475676419487</v>
      </c>
      <c r="I100" s="122">
        <v>633.39332342322848</v>
      </c>
      <c r="J100" s="122">
        <v>579.38663337559376</v>
      </c>
      <c r="K100" s="122">
        <v>582.70293988968547</v>
      </c>
      <c r="L100" s="122">
        <v>563.58240617953811</v>
      </c>
      <c r="M100" s="122">
        <v>597.45328945786548</v>
      </c>
      <c r="N100" s="122">
        <v>526.76316981533091</v>
      </c>
      <c r="O100" s="122">
        <v>540.04113264601847</v>
      </c>
      <c r="P100" s="122">
        <v>604.29484183001455</v>
      </c>
      <c r="Q100" s="122">
        <v>571.93081971694301</v>
      </c>
      <c r="R100" s="122">
        <v>571.37464440197743</v>
      </c>
      <c r="S100" s="122">
        <v>609.05054740321464</v>
      </c>
      <c r="T100" s="122">
        <v>570.05934245140713</v>
      </c>
      <c r="U100" s="122">
        <v>663.85441053598663</v>
      </c>
      <c r="V100" s="122">
        <v>682.8469270628467</v>
      </c>
      <c r="W100" s="122">
        <v>670.74226373035253</v>
      </c>
      <c r="X100" s="122">
        <v>615.62772372148311</v>
      </c>
      <c r="Y100" s="122">
        <v>557.39718673538891</v>
      </c>
      <c r="DA100" s="130" t="s">
        <v>4185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4186</v>
      </c>
    </row>
    <row r="102" spans="1:105" ht="12" customHeight="1" x14ac:dyDescent="0.25">
      <c r="A102" s="97" t="s">
        <v>50</v>
      </c>
      <c r="B102" s="98"/>
      <c r="C102" s="98">
        <v>686.606780858467</v>
      </c>
      <c r="D102" s="98">
        <v>689.72165356337507</v>
      </c>
      <c r="E102" s="98">
        <v>718.69840341720612</v>
      </c>
      <c r="F102" s="98">
        <v>735.24254665773628</v>
      </c>
      <c r="G102" s="98">
        <v>707.19662305655811</v>
      </c>
      <c r="H102" s="98">
        <v>636.53194628708286</v>
      </c>
      <c r="I102" s="98">
        <v>644.51928631414307</v>
      </c>
      <c r="J102" s="98">
        <v>584.32542934290223</v>
      </c>
      <c r="K102" s="98">
        <v>576.56001890696803</v>
      </c>
      <c r="L102" s="98">
        <v>562.91820661562099</v>
      </c>
      <c r="M102" s="98">
        <v>578.01524355499816</v>
      </c>
      <c r="N102" s="98">
        <v>549.84864123003229</v>
      </c>
      <c r="O102" s="98">
        <v>556.34875883366215</v>
      </c>
      <c r="P102" s="98">
        <v>561.84355397670799</v>
      </c>
      <c r="Q102" s="98">
        <v>575.75540025175997</v>
      </c>
      <c r="R102" s="98">
        <v>581.43129600292514</v>
      </c>
      <c r="S102" s="98">
        <v>594.28671751449031</v>
      </c>
      <c r="T102" s="98">
        <v>609.92119596495968</v>
      </c>
      <c r="U102" s="98">
        <v>664.4898191421604</v>
      </c>
      <c r="V102" s="98">
        <v>621.44763433656465</v>
      </c>
      <c r="W102" s="98">
        <v>638.98977161836467</v>
      </c>
      <c r="X102" s="98">
        <v>594.46606748806437</v>
      </c>
      <c r="Y102" s="98">
        <v>570.19025861694979</v>
      </c>
      <c r="DA102" s="63" t="s">
        <v>4187</v>
      </c>
    </row>
    <row r="103" spans="1:105" ht="12" customHeight="1" x14ac:dyDescent="0.25">
      <c r="A103" s="109" t="s">
        <v>120</v>
      </c>
      <c r="B103" s="33"/>
      <c r="C103" s="33">
        <v>709.15085530069484</v>
      </c>
      <c r="D103" s="33">
        <v>727.42438937215877</v>
      </c>
      <c r="E103" s="33">
        <v>693.11366539250832</v>
      </c>
      <c r="F103" s="33">
        <v>725.81833944969583</v>
      </c>
      <c r="G103" s="33">
        <v>700.68877306128229</v>
      </c>
      <c r="H103" s="33">
        <v>667.49179218541747</v>
      </c>
      <c r="I103" s="33">
        <v>609.75065228003484</v>
      </c>
      <c r="J103" s="33">
        <v>569.18566789549857</v>
      </c>
      <c r="K103" s="33">
        <v>590.8257626258121</v>
      </c>
      <c r="L103" s="33">
        <v>564.65551036098077</v>
      </c>
      <c r="M103" s="33">
        <v>632.22275184750117</v>
      </c>
      <c r="N103" s="33">
        <v>477.22847566202972</v>
      </c>
      <c r="O103" s="33">
        <v>522.13275787553857</v>
      </c>
      <c r="P103" s="33">
        <v>641.03771786971356</v>
      </c>
      <c r="Q103" s="33">
        <v>566.95107741425693</v>
      </c>
      <c r="R103" s="33">
        <v>559.09079568327286</v>
      </c>
      <c r="S103" s="33">
        <v>626.28277787270372</v>
      </c>
      <c r="T103" s="33">
        <v>530.69638572776159</v>
      </c>
      <c r="U103" s="33">
        <v>662.9693325364243</v>
      </c>
      <c r="V103" s="33">
        <v>755.02689121431956</v>
      </c>
      <c r="W103" s="33">
        <v>707.18282012274926</v>
      </c>
      <c r="X103" s="33">
        <v>653.40285932621282</v>
      </c>
      <c r="Y103" s="33">
        <v>520.70440799653102</v>
      </c>
      <c r="DA103" s="60" t="s">
        <v>4188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4189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4190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4191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4192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4193</v>
      </c>
    </row>
    <row r="110" spans="1:105" ht="12" customHeight="1" x14ac:dyDescent="0.25">
      <c r="A110" s="97" t="s">
        <v>53</v>
      </c>
      <c r="B110" s="98"/>
      <c r="C110" s="98">
        <f>IF(RES_hhdet_in_tes!C110=0,0,RES_hhdet_in_tes!C110*1000*11630/RES_hhdet_in_new!C107)</f>
        <v>0</v>
      </c>
      <c r="D110" s="98">
        <f>IF(RES_hhdet_in_tes!D110=0,0,RES_hhdet_in_tes!D110*1000*11630/RES_hhdet_in_new!D107)</f>
        <v>0</v>
      </c>
      <c r="E110" s="98">
        <f>IF(RES_hhdet_in_tes!E110=0,0,RES_hhdet_in_tes!E110*1000*11630/RES_hhdet_in_new!E107)</f>
        <v>0</v>
      </c>
      <c r="F110" s="98">
        <f>IF(RES_hhdet_in_tes!F110=0,0,RES_hhdet_in_tes!F110*1000*11630/RES_hhdet_in_new!F107)</f>
        <v>0</v>
      </c>
      <c r="G110" s="98">
        <f>IF(RES_hhdet_in_tes!G110=0,0,RES_hhdet_in_tes!G110*1000*11630/RES_hhdet_in_new!G107)</f>
        <v>0</v>
      </c>
      <c r="H110" s="98">
        <f>IF(RES_hhdet_in_tes!H110=0,0,RES_hhdet_in_tes!H110*1000*11630/RES_hhdet_in_new!H107)</f>
        <v>0</v>
      </c>
      <c r="I110" s="98">
        <f>IF(RES_hhdet_in_tes!I110=0,0,RES_hhdet_in_tes!I110*1000*11630/RES_hhdet_in_new!I107)</f>
        <v>0</v>
      </c>
      <c r="J110" s="98">
        <f>IF(RES_hhdet_in_tes!J110=0,0,RES_hhdet_in_tes!J110*1000*11630/RES_hhdet_in_new!J107)</f>
        <v>0</v>
      </c>
      <c r="K110" s="98">
        <f>IF(RES_hhdet_in_tes!K110=0,0,RES_hhdet_in_tes!K110*1000*11630/RES_hhdet_in_new!K107)</f>
        <v>0</v>
      </c>
      <c r="L110" s="98">
        <f>IF(RES_hhdet_in_tes!L110=0,0,RES_hhdet_in_tes!L110*1000*11630/RES_hhdet_in_new!L107)</f>
        <v>0</v>
      </c>
      <c r="M110" s="98">
        <f>IF(RES_hhdet_in_tes!M110=0,0,RES_hhdet_in_tes!M110*1000*11630/RES_hhdet_in_new!M107)</f>
        <v>0</v>
      </c>
      <c r="N110" s="98">
        <f>IF(RES_hhdet_in_tes!N110=0,0,RES_hhdet_in_tes!N110*1000*11630/RES_hhdet_in_new!N107)</f>
        <v>0</v>
      </c>
      <c r="O110" s="98">
        <f>IF(RES_hhdet_in_tes!O110=0,0,RES_hhdet_in_tes!O110*1000*11630/RES_hhdet_in_new!O107)</f>
        <v>0</v>
      </c>
      <c r="P110" s="98">
        <f>IF(RES_hhdet_in_tes!P110=0,0,RES_hhdet_in_tes!P110*1000*11630/RES_hhdet_in_new!P107)</f>
        <v>0</v>
      </c>
      <c r="Q110" s="98">
        <f>IF(RES_hhdet_in_tes!Q110=0,0,RES_hhdet_in_tes!Q110*1000*11630/RES_hhdet_in_new!Q107)</f>
        <v>0</v>
      </c>
      <c r="R110" s="98">
        <f>IF(RES_hhdet_in_tes!R110=0,0,RES_hhdet_in_tes!R110*1000*11630/RES_hhdet_in_new!R107)</f>
        <v>0</v>
      </c>
      <c r="S110" s="98">
        <f>IF(RES_hhdet_in_tes!S110=0,0,RES_hhdet_in_tes!S110*1000*11630/RES_hhdet_in_new!S107)</f>
        <v>0</v>
      </c>
      <c r="T110" s="98">
        <f>IF(RES_hhdet_in_tes!T110=0,0,RES_hhdet_in_tes!T110*1000*11630/RES_hhdet_in_new!T107)</f>
        <v>0</v>
      </c>
      <c r="U110" s="98">
        <f>IF(RES_hhdet_in_tes!U110=0,0,RES_hhdet_in_tes!U110*1000*11630/RES_hhdet_in_new!U107)</f>
        <v>0</v>
      </c>
      <c r="V110" s="98">
        <f>IF(RES_hhdet_in_tes!V110=0,0,RES_hhdet_in_tes!V110*1000*11630/RES_hhdet_in_new!V107)</f>
        <v>0</v>
      </c>
      <c r="W110" s="98">
        <f>IF(RES_hhdet_in_tes!W110=0,0,RES_hhdet_in_tes!W110*1000*11630/RES_hhdet_in_new!W107)</f>
        <v>0</v>
      </c>
      <c r="X110" s="98">
        <f>IF(RES_hhdet_in_tes!X110=0,0,RES_hhdet_in_tes!X110*1000*11630/RES_hhdet_in_new!X107)</f>
        <v>0</v>
      </c>
      <c r="Y110" s="98">
        <f>IF(RES_hhdet_in_tes!Y110=0,0,RES_hhdet_in_tes!Y110*1000*11630/RES_hhdet_in_new!Y107)</f>
        <v>0</v>
      </c>
      <c r="DA110" s="63" t="s">
        <v>4194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4195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4196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4197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4198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4199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4200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4201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4202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4203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4204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4205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4206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0</v>
      </c>
      <c r="DA124" s="129" t="s">
        <v>4207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4208</v>
      </c>
    </row>
    <row r="126" spans="1:105" ht="12" customHeight="1" x14ac:dyDescent="0.25">
      <c r="A126" s="97" t="s">
        <v>198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4209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4210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4211</v>
      </c>
    </row>
    <row r="129" spans="1:105" ht="12" customHeight="1" x14ac:dyDescent="0.25">
      <c r="A129" s="97" t="s">
        <v>53</v>
      </c>
      <c r="B129" s="98"/>
      <c r="C129" s="98">
        <f>IF(RES_hhdet_in_tes!C129=0,0,RES_hhdet_in_tes!C129*1000*11630/RES_hhdet_in_new!C126)</f>
        <v>0</v>
      </c>
      <c r="D129" s="98">
        <f>IF(RES_hhdet_in_tes!D129=0,0,RES_hhdet_in_tes!D129*1000*11630/RES_hhdet_in_new!D126)</f>
        <v>0</v>
      </c>
      <c r="E129" s="98">
        <f>IF(RES_hhdet_in_tes!E129=0,0,RES_hhdet_in_tes!E129*1000*11630/RES_hhdet_in_new!E126)</f>
        <v>0</v>
      </c>
      <c r="F129" s="98">
        <f>IF(RES_hhdet_in_tes!F129=0,0,RES_hhdet_in_tes!F129*1000*11630/RES_hhdet_in_new!F126)</f>
        <v>0</v>
      </c>
      <c r="G129" s="98">
        <f>IF(RES_hhdet_in_tes!G129=0,0,RES_hhdet_in_tes!G129*1000*11630/RES_hhdet_in_new!G126)</f>
        <v>0</v>
      </c>
      <c r="H129" s="98">
        <f>IF(RES_hhdet_in_tes!H129=0,0,RES_hhdet_in_tes!H129*1000*11630/RES_hhdet_in_new!H126)</f>
        <v>0</v>
      </c>
      <c r="I129" s="98">
        <f>IF(RES_hhdet_in_tes!I129=0,0,RES_hhdet_in_tes!I129*1000*11630/RES_hhdet_in_new!I126)</f>
        <v>0</v>
      </c>
      <c r="J129" s="98">
        <f>IF(RES_hhdet_in_tes!J129=0,0,RES_hhdet_in_tes!J129*1000*11630/RES_hhdet_in_new!J126)</f>
        <v>0</v>
      </c>
      <c r="K129" s="98">
        <f>IF(RES_hhdet_in_tes!K129=0,0,RES_hhdet_in_tes!K129*1000*11630/RES_hhdet_in_new!K126)</f>
        <v>0</v>
      </c>
      <c r="L129" s="98">
        <f>IF(RES_hhdet_in_tes!L129=0,0,RES_hhdet_in_tes!L129*1000*11630/RES_hhdet_in_new!L126)</f>
        <v>0</v>
      </c>
      <c r="M129" s="98">
        <f>IF(RES_hhdet_in_tes!M129=0,0,RES_hhdet_in_tes!M129*1000*11630/RES_hhdet_in_new!M126)</f>
        <v>0</v>
      </c>
      <c r="N129" s="98">
        <f>IF(RES_hhdet_in_tes!N129=0,0,RES_hhdet_in_tes!N129*1000*11630/RES_hhdet_in_new!N126)</f>
        <v>0</v>
      </c>
      <c r="O129" s="98">
        <f>IF(RES_hhdet_in_tes!O129=0,0,RES_hhdet_in_tes!O129*1000*11630/RES_hhdet_in_new!O126)</f>
        <v>0</v>
      </c>
      <c r="P129" s="98">
        <f>IF(RES_hhdet_in_tes!P129=0,0,RES_hhdet_in_tes!P129*1000*11630/RES_hhdet_in_new!P126)</f>
        <v>0</v>
      </c>
      <c r="Q129" s="98">
        <f>IF(RES_hhdet_in_tes!Q129=0,0,RES_hhdet_in_tes!Q129*1000*11630/RES_hhdet_in_new!Q126)</f>
        <v>0</v>
      </c>
      <c r="R129" s="98">
        <f>IF(RES_hhdet_in_tes!R129=0,0,RES_hhdet_in_tes!R129*1000*11630/RES_hhdet_in_new!R126)</f>
        <v>0</v>
      </c>
      <c r="S129" s="98">
        <f>IF(RES_hhdet_in_tes!S129=0,0,RES_hhdet_in_tes!S129*1000*11630/RES_hhdet_in_new!S126)</f>
        <v>0</v>
      </c>
      <c r="T129" s="98">
        <f>IF(RES_hhdet_in_tes!T129=0,0,RES_hhdet_in_tes!T129*1000*11630/RES_hhdet_in_new!T126)</f>
        <v>0</v>
      </c>
      <c r="U129" s="98">
        <f>IF(RES_hhdet_in_tes!U129=0,0,RES_hhdet_in_tes!U129*1000*11630/RES_hhdet_in_new!U126)</f>
        <v>0</v>
      </c>
      <c r="V129" s="98">
        <f>IF(RES_hhdet_in_tes!V129=0,0,RES_hhdet_in_tes!V129*1000*11630/RES_hhdet_in_new!V126)</f>
        <v>0</v>
      </c>
      <c r="W129" s="98">
        <f>IF(RES_hhdet_in_tes!W129=0,0,RES_hhdet_in_tes!W129*1000*11630/RES_hhdet_in_new!W126)</f>
        <v>0</v>
      </c>
      <c r="X129" s="98">
        <f>IF(RES_hhdet_in_tes!X129=0,0,RES_hhdet_in_tes!X129*1000*11630/RES_hhdet_in_new!X126)</f>
        <v>0</v>
      </c>
      <c r="Y129" s="98">
        <f>IF(RES_hhdet_in_tes!Y129=0,0,RES_hhdet_in_tes!Y129*1000*11630/RES_hhdet_in_new!Y126)</f>
        <v>0</v>
      </c>
      <c r="DA129" s="63" t="s">
        <v>4212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4213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4214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4215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4216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4217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4218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4219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4220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4221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X139" s="122">
        <v>0</v>
      </c>
      <c r="Y139" s="122">
        <v>0</v>
      </c>
      <c r="DA139" s="130" t="s">
        <v>4222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4223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4224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5580.8964775683526</v>
      </c>
      <c r="D143" s="117">
        <f t="shared" si="49"/>
        <v>10371.150538121288</v>
      </c>
      <c r="E143" s="117">
        <f t="shared" si="49"/>
        <v>11464.91486613614</v>
      </c>
      <c r="F143" s="117">
        <f t="shared" si="49"/>
        <v>10428.221372353915</v>
      </c>
      <c r="G143" s="117">
        <f t="shared" si="49"/>
        <v>9535.6121151201369</v>
      </c>
      <c r="H143" s="117">
        <f t="shared" si="49"/>
        <v>10202.374548301141</v>
      </c>
      <c r="I143" s="117">
        <f t="shared" si="49"/>
        <v>11707.238176778912</v>
      </c>
      <c r="J143" s="117">
        <f t="shared" si="49"/>
        <v>11143.602806601109</v>
      </c>
      <c r="K143" s="117">
        <f t="shared" si="49"/>
        <v>10645.54767946657</v>
      </c>
      <c r="L143" s="117">
        <f t="shared" si="49"/>
        <v>11343.125555618937</v>
      </c>
      <c r="M143" s="117">
        <f t="shared" si="49"/>
        <v>10517.973958353352</v>
      </c>
      <c r="N143" s="117">
        <f t="shared" si="49"/>
        <v>11577.792195209291</v>
      </c>
      <c r="O143" s="117">
        <f t="shared" si="49"/>
        <v>10040.775937994695</v>
      </c>
      <c r="P143" s="117">
        <f t="shared" si="49"/>
        <v>9404.4622416153925</v>
      </c>
      <c r="Q143" s="117">
        <f t="shared" si="49"/>
        <v>9622.3378115352989</v>
      </c>
      <c r="R143" s="117">
        <f t="shared" ref="R143:V143" si="50">R144+R146+R148+R157</f>
        <v>10011.169911246367</v>
      </c>
      <c r="S143" s="117">
        <f t="shared" si="50"/>
        <v>9342.1192530336775</v>
      </c>
      <c r="T143" s="117">
        <f t="shared" si="50"/>
        <v>11947.761631149993</v>
      </c>
      <c r="U143" s="117">
        <f t="shared" si="50"/>
        <v>11639.049835492991</v>
      </c>
      <c r="V143" s="117">
        <f t="shared" si="50"/>
        <v>11143.150429755276</v>
      </c>
      <c r="W143" s="117">
        <f t="shared" ref="W143:Y143" si="51">W144+W146+W148+W157</f>
        <v>10926.665000968631</v>
      </c>
      <c r="X143" s="117">
        <f t="shared" si="51"/>
        <v>10417.986052370698</v>
      </c>
      <c r="Y143" s="117">
        <f t="shared" si="51"/>
        <v>10507.997502006481</v>
      </c>
      <c r="DA143" s="129" t="s">
        <v>4225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3033.7085445336238</v>
      </c>
      <c r="D144" s="122">
        <f t="shared" si="52"/>
        <v>3152.420343826047</v>
      </c>
      <c r="E144" s="122">
        <f t="shared" si="52"/>
        <v>3626.4149427846955</v>
      </c>
      <c r="F144" s="122">
        <f t="shared" si="52"/>
        <v>2894.7203875378473</v>
      </c>
      <c r="G144" s="122">
        <f t="shared" si="52"/>
        <v>2073.7302516982322</v>
      </c>
      <c r="H144" s="122">
        <f t="shared" si="52"/>
        <v>2100.9799690659165</v>
      </c>
      <c r="I144" s="122">
        <f t="shared" si="52"/>
        <v>2583.1265317983734</v>
      </c>
      <c r="J144" s="122">
        <f t="shared" si="52"/>
        <v>1910.1440268009999</v>
      </c>
      <c r="K144" s="122">
        <f t="shared" si="52"/>
        <v>1648.9794628472516</v>
      </c>
      <c r="L144" s="122">
        <f t="shared" si="52"/>
        <v>2090.3510045711073</v>
      </c>
      <c r="M144" s="122">
        <f t="shared" si="52"/>
        <v>2044.0718389279557</v>
      </c>
      <c r="N144" s="122">
        <f t="shared" si="52"/>
        <v>2113.4214606869368</v>
      </c>
      <c r="O144" s="122">
        <f t="shared" si="52"/>
        <v>1766.3024782743369</v>
      </c>
      <c r="P144" s="122">
        <f t="shared" si="52"/>
        <v>1698.4796176972388</v>
      </c>
      <c r="Q144" s="122">
        <f t="shared" si="52"/>
        <v>1563.5451773460277</v>
      </c>
      <c r="R144" s="122">
        <f t="shared" si="52"/>
        <v>1211.5639663515447</v>
      </c>
      <c r="S144" s="122">
        <f t="shared" si="52"/>
        <v>704.76950844259113</v>
      </c>
      <c r="T144" s="122">
        <f t="shared" si="52"/>
        <v>2794.1312210972069</v>
      </c>
      <c r="U144" s="122">
        <f t="shared" si="52"/>
        <v>2449.9566131545616</v>
      </c>
      <c r="V144" s="122">
        <f t="shared" si="52"/>
        <v>2202.1924029031893</v>
      </c>
      <c r="W144" s="122">
        <f t="shared" si="52"/>
        <v>2155.1585922037334</v>
      </c>
      <c r="X144" s="122">
        <f t="shared" si="52"/>
        <v>1873.6557370921953</v>
      </c>
      <c r="Y144" s="122">
        <f t="shared" si="52"/>
        <v>1786.2171178077845</v>
      </c>
      <c r="DA144" s="130" t="s">
        <v>4226</v>
      </c>
    </row>
    <row r="145" spans="1:105" ht="12" customHeight="1" x14ac:dyDescent="0.25">
      <c r="A145" s="97" t="s">
        <v>53</v>
      </c>
      <c r="B145" s="98"/>
      <c r="C145" s="98">
        <v>3033.7085445336238</v>
      </c>
      <c r="D145" s="98">
        <v>3152.420343826047</v>
      </c>
      <c r="E145" s="98">
        <v>3626.4149427846955</v>
      </c>
      <c r="F145" s="98">
        <v>2894.7203875378473</v>
      </c>
      <c r="G145" s="98">
        <v>2073.7302516982322</v>
      </c>
      <c r="H145" s="98">
        <v>2100.9799690659165</v>
      </c>
      <c r="I145" s="98">
        <v>2583.1265317983734</v>
      </c>
      <c r="J145" s="98">
        <v>1910.1440268009999</v>
      </c>
      <c r="K145" s="98">
        <v>1648.9794628472516</v>
      </c>
      <c r="L145" s="98">
        <v>2090.3510045711073</v>
      </c>
      <c r="M145" s="98">
        <v>2044.0718389279557</v>
      </c>
      <c r="N145" s="98">
        <v>2113.4214606869368</v>
      </c>
      <c r="O145" s="98">
        <v>1766.3024782743369</v>
      </c>
      <c r="P145" s="98">
        <v>1698.4796176972388</v>
      </c>
      <c r="Q145" s="98">
        <v>1563.5451773460277</v>
      </c>
      <c r="R145" s="98">
        <v>1211.5639663515447</v>
      </c>
      <c r="S145" s="98">
        <v>704.76950844259113</v>
      </c>
      <c r="T145" s="98">
        <v>2794.1312210972069</v>
      </c>
      <c r="U145" s="98">
        <v>2449.9566131545616</v>
      </c>
      <c r="V145" s="98">
        <v>2202.1924029031893</v>
      </c>
      <c r="W145" s="98">
        <v>2155.1585922037334</v>
      </c>
      <c r="X145" s="98">
        <v>1873.6557370921953</v>
      </c>
      <c r="Y145" s="98">
        <v>1786.2171178077845</v>
      </c>
      <c r="DA145" s="63" t="s">
        <v>4227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4532.4182544777195</v>
      </c>
      <c r="E146" s="122">
        <f t="shared" si="53"/>
        <v>5021.5355432805027</v>
      </c>
      <c r="F146" s="122">
        <f t="shared" si="53"/>
        <v>4593.9209558133989</v>
      </c>
      <c r="G146" s="122">
        <f t="shared" si="53"/>
        <v>4372.1569453604643</v>
      </c>
      <c r="H146" s="122">
        <f t="shared" si="53"/>
        <v>5069.5609390445925</v>
      </c>
      <c r="I146" s="122">
        <f t="shared" si="53"/>
        <v>5805.0004739443639</v>
      </c>
      <c r="J146" s="122">
        <f t="shared" si="53"/>
        <v>6060.9798743208121</v>
      </c>
      <c r="K146" s="122">
        <f t="shared" si="53"/>
        <v>5827.0385136669447</v>
      </c>
      <c r="L146" s="122">
        <f t="shared" si="53"/>
        <v>6127.6197878951025</v>
      </c>
      <c r="M146" s="122">
        <f t="shared" si="53"/>
        <v>5310.8509058404479</v>
      </c>
      <c r="N146" s="122">
        <f t="shared" si="53"/>
        <v>6522.1281796064777</v>
      </c>
      <c r="O146" s="122">
        <f t="shared" si="53"/>
        <v>5506.2981855749103</v>
      </c>
      <c r="P146" s="122">
        <f t="shared" si="53"/>
        <v>4896.4605152729791</v>
      </c>
      <c r="Q146" s="122">
        <f t="shared" si="53"/>
        <v>5221.0353157352665</v>
      </c>
      <c r="R146" s="122">
        <f t="shared" si="53"/>
        <v>5880.8029485057723</v>
      </c>
      <c r="S146" s="122">
        <f t="shared" si="53"/>
        <v>5565.0074040785785</v>
      </c>
      <c r="T146" s="122">
        <f t="shared" si="53"/>
        <v>6179.6672343668333</v>
      </c>
      <c r="U146" s="122">
        <f t="shared" si="53"/>
        <v>6168.5040723277471</v>
      </c>
      <c r="V146" s="122">
        <f t="shared" si="53"/>
        <v>5884.6082585231079</v>
      </c>
      <c r="W146" s="122">
        <f t="shared" si="53"/>
        <v>5713.1455056733366</v>
      </c>
      <c r="X146" s="122">
        <f t="shared" si="53"/>
        <v>5629.4612767363797</v>
      </c>
      <c r="Y146" s="122">
        <f t="shared" si="53"/>
        <v>5980.3899396847573</v>
      </c>
      <c r="DA146" s="130" t="s">
        <v>4228</v>
      </c>
    </row>
    <row r="147" spans="1:105" ht="12" customHeight="1" x14ac:dyDescent="0.25">
      <c r="A147" s="97" t="s">
        <v>53</v>
      </c>
      <c r="B147" s="98"/>
      <c r="C147" s="98">
        <f>IF(RES_hhdet_in_tes!C147=0,0,RES_hhdet_in_tes!C147*1000*11630/RES_hhdet_in_new!C145)</f>
        <v>0</v>
      </c>
      <c r="D147" s="98">
        <f>IF(RES_hhdet_in_tes!D147=0,0,RES_hhdet_in_tes!D147*1000*11630/RES_hhdet_in_new!D145)</f>
        <v>4532.4182544777195</v>
      </c>
      <c r="E147" s="98">
        <f>IF(RES_hhdet_in_tes!E147=0,0,RES_hhdet_in_tes!E147*1000*11630/RES_hhdet_in_new!E145)</f>
        <v>5021.5355432805027</v>
      </c>
      <c r="F147" s="98">
        <f>IF(RES_hhdet_in_tes!F147=0,0,RES_hhdet_in_tes!F147*1000*11630/RES_hhdet_in_new!F145)</f>
        <v>4593.9209558133989</v>
      </c>
      <c r="G147" s="98">
        <f>IF(RES_hhdet_in_tes!G147=0,0,RES_hhdet_in_tes!G147*1000*11630/RES_hhdet_in_new!G145)</f>
        <v>4372.1569453604643</v>
      </c>
      <c r="H147" s="98">
        <f>IF(RES_hhdet_in_tes!H147=0,0,RES_hhdet_in_tes!H147*1000*11630/RES_hhdet_in_new!H145)</f>
        <v>5069.5609390445925</v>
      </c>
      <c r="I147" s="98">
        <f>IF(RES_hhdet_in_tes!I147=0,0,RES_hhdet_in_tes!I147*1000*11630/RES_hhdet_in_new!I145)</f>
        <v>5805.0004739443639</v>
      </c>
      <c r="J147" s="98">
        <f>IF(RES_hhdet_in_tes!J147=0,0,RES_hhdet_in_tes!J147*1000*11630/RES_hhdet_in_new!J145)</f>
        <v>6060.9798743208121</v>
      </c>
      <c r="K147" s="98">
        <f>IF(RES_hhdet_in_tes!K147=0,0,RES_hhdet_in_tes!K147*1000*11630/RES_hhdet_in_new!K145)</f>
        <v>5827.0385136669447</v>
      </c>
      <c r="L147" s="98">
        <f>IF(RES_hhdet_in_tes!L147=0,0,RES_hhdet_in_tes!L147*1000*11630/RES_hhdet_in_new!L145)</f>
        <v>6127.6197878951025</v>
      </c>
      <c r="M147" s="98">
        <f>IF(RES_hhdet_in_tes!M147=0,0,RES_hhdet_in_tes!M147*1000*11630/RES_hhdet_in_new!M145)</f>
        <v>5310.8509058404479</v>
      </c>
      <c r="N147" s="98">
        <f>IF(RES_hhdet_in_tes!N147=0,0,RES_hhdet_in_tes!N147*1000*11630/RES_hhdet_in_new!N145)</f>
        <v>6522.1281796064777</v>
      </c>
      <c r="O147" s="98">
        <f>IF(RES_hhdet_in_tes!O147=0,0,RES_hhdet_in_tes!O147*1000*11630/RES_hhdet_in_new!O145)</f>
        <v>5506.2981855749103</v>
      </c>
      <c r="P147" s="98">
        <f>IF(RES_hhdet_in_tes!P147=0,0,RES_hhdet_in_tes!P147*1000*11630/RES_hhdet_in_new!P145)</f>
        <v>4896.4605152729791</v>
      </c>
      <c r="Q147" s="98">
        <f>IF(RES_hhdet_in_tes!Q147=0,0,RES_hhdet_in_tes!Q147*1000*11630/RES_hhdet_in_new!Q145)</f>
        <v>5221.0353157352665</v>
      </c>
      <c r="R147" s="98">
        <f>IF(RES_hhdet_in_tes!R147=0,0,RES_hhdet_in_tes!R147*1000*11630/RES_hhdet_in_new!R145)</f>
        <v>5880.8029485057723</v>
      </c>
      <c r="S147" s="98">
        <f>IF(RES_hhdet_in_tes!S147=0,0,RES_hhdet_in_tes!S147*1000*11630/RES_hhdet_in_new!S145)</f>
        <v>5565.0074040785785</v>
      </c>
      <c r="T147" s="98">
        <f>IF(RES_hhdet_in_tes!T147=0,0,RES_hhdet_in_tes!T147*1000*11630/RES_hhdet_in_new!T145)</f>
        <v>6179.6672343668333</v>
      </c>
      <c r="U147" s="98">
        <f>IF(RES_hhdet_in_tes!U147=0,0,RES_hhdet_in_tes!U147*1000*11630/RES_hhdet_in_new!U145)</f>
        <v>6168.5040723277471</v>
      </c>
      <c r="V147" s="98">
        <f>IF(RES_hhdet_in_tes!V147=0,0,RES_hhdet_in_tes!V147*1000*11630/RES_hhdet_in_new!V145)</f>
        <v>5884.6082585231079</v>
      </c>
      <c r="W147" s="98">
        <f>IF(RES_hhdet_in_tes!W147=0,0,RES_hhdet_in_tes!W147*1000*11630/RES_hhdet_in_new!W145)</f>
        <v>5713.1455056733366</v>
      </c>
      <c r="X147" s="98">
        <f>IF(RES_hhdet_in_tes!X147=0,0,RES_hhdet_in_tes!X147*1000*11630/RES_hhdet_in_new!X145)</f>
        <v>5629.4612767363797</v>
      </c>
      <c r="Y147" s="98">
        <f>IF(RES_hhdet_in_tes!Y147=0,0,RES_hhdet_in_tes!Y147*1000*11630/RES_hhdet_in_new!Y145)</f>
        <v>5980.3899396847573</v>
      </c>
      <c r="DA147" s="63" t="s">
        <v>4229</v>
      </c>
    </row>
    <row r="148" spans="1:105" ht="12" customHeight="1" x14ac:dyDescent="0.25">
      <c r="A148" s="121" t="s">
        <v>55</v>
      </c>
      <c r="B148" s="122"/>
      <c r="C148" s="122">
        <v>1850.2484513902402</v>
      </c>
      <c r="D148" s="122">
        <v>1981.5091919306335</v>
      </c>
      <c r="E148" s="122">
        <v>2107.6919327680985</v>
      </c>
      <c r="F148" s="122">
        <v>2208.0453671480959</v>
      </c>
      <c r="G148" s="122">
        <v>2384.9259239505091</v>
      </c>
      <c r="H148" s="122">
        <v>2385.4799496875257</v>
      </c>
      <c r="I148" s="122">
        <v>2685.7332149650051</v>
      </c>
      <c r="J148" s="122">
        <v>2593.0979647015874</v>
      </c>
      <c r="K148" s="122">
        <v>2586.8230858258057</v>
      </c>
      <c r="L148" s="122">
        <v>2561.5729569399487</v>
      </c>
      <c r="M148" s="122">
        <v>2565.5906262327167</v>
      </c>
      <c r="N148" s="122">
        <v>2415.5094864984039</v>
      </c>
      <c r="O148" s="122">
        <v>2228.1311014037087</v>
      </c>
      <c r="P148" s="122">
        <v>2205.2850686296979</v>
      </c>
      <c r="Q148" s="122">
        <v>2265.8329131078044</v>
      </c>
      <c r="R148" s="122">
        <v>2347.427029155233</v>
      </c>
      <c r="S148" s="122">
        <v>2463.2956507771478</v>
      </c>
      <c r="T148" s="122">
        <v>2403.9229559897412</v>
      </c>
      <c r="U148" s="122">
        <v>2356.735354216381</v>
      </c>
      <c r="V148" s="122">
        <v>2373.5278808323642</v>
      </c>
      <c r="W148" s="122">
        <v>2387.636050604689</v>
      </c>
      <c r="X148" s="122">
        <v>2299.2434814230783</v>
      </c>
      <c r="Y148" s="122">
        <v>2183.9918526211036</v>
      </c>
      <c r="DA148" s="130" t="s">
        <v>4230</v>
      </c>
    </row>
    <row r="149" spans="1:105" ht="12" customHeight="1" x14ac:dyDescent="0.25">
      <c r="A149" s="97" t="s">
        <v>124</v>
      </c>
      <c r="B149" s="98"/>
      <c r="C149" s="98">
        <v>1897.6606819716751</v>
      </c>
      <c r="D149" s="98">
        <v>2022.9770935029596</v>
      </c>
      <c r="E149" s="98">
        <v>2133.9646340752056</v>
      </c>
      <c r="F149" s="98">
        <v>2187.8220215806164</v>
      </c>
      <c r="G149" s="98">
        <v>2389.3710043755045</v>
      </c>
      <c r="H149" s="98">
        <v>2426.7536049085847</v>
      </c>
      <c r="I149" s="98">
        <v>2511.469243810091</v>
      </c>
      <c r="J149" s="98">
        <v>2600.0592427933816</v>
      </c>
      <c r="K149" s="98">
        <v>2607.9382154180284</v>
      </c>
      <c r="L149" s="98">
        <v>2541.6268482212986</v>
      </c>
      <c r="M149" s="98">
        <v>2450.6427779876626</v>
      </c>
      <c r="N149" s="98">
        <v>2310.2938198981938</v>
      </c>
      <c r="O149" s="98">
        <v>2427.2149439595728</v>
      </c>
      <c r="P149" s="98">
        <v>2508.9184166423443</v>
      </c>
      <c r="Q149" s="98">
        <v>2469.8269318344974</v>
      </c>
      <c r="R149" s="98">
        <v>2484.8039314832959</v>
      </c>
      <c r="S149" s="98">
        <v>2529.8065822825733</v>
      </c>
      <c r="T149" s="98">
        <v>2503.0012626152134</v>
      </c>
      <c r="U149" s="98">
        <v>2428.8711845925532</v>
      </c>
      <c r="V149" s="98">
        <v>2208.3256144989518</v>
      </c>
      <c r="W149" s="98">
        <v>2528.9661339812251</v>
      </c>
      <c r="X149" s="98">
        <v>2528.8775752358215</v>
      </c>
      <c r="Y149" s="98">
        <v>2307.2368036260441</v>
      </c>
      <c r="DA149" s="63" t="s">
        <v>4231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2425.6073621828468</v>
      </c>
      <c r="I150" s="98">
        <v>2512.3214489956495</v>
      </c>
      <c r="J150" s="98">
        <v>2603.1875734576292</v>
      </c>
      <c r="K150" s="98">
        <v>2612.1982390719913</v>
      </c>
      <c r="L150" s="98">
        <v>2543.7929392749797</v>
      </c>
      <c r="M150" s="98">
        <v>2449.8735263784242</v>
      </c>
      <c r="N150" s="98">
        <v>2311.9609265150134</v>
      </c>
      <c r="O150" s="98">
        <v>2454.6032876356385</v>
      </c>
      <c r="P150" s="98">
        <v>2549.151721747894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2179.4232817902443</v>
      </c>
      <c r="W150" s="98">
        <v>2540.4941209166236</v>
      </c>
      <c r="X150" s="98">
        <v>2551.9390518125369</v>
      </c>
      <c r="Y150" s="98">
        <v>2326.8068349419955</v>
      </c>
      <c r="DA150" s="63" t="s">
        <v>4232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620.24868118596396</v>
      </c>
      <c r="I151" s="101">
        <v>509.18804919342529</v>
      </c>
      <c r="J151" s="101">
        <v>532.53307899424988</v>
      </c>
      <c r="K151" s="101">
        <v>533.33063147366283</v>
      </c>
      <c r="L151" s="101">
        <v>449.84023570337155</v>
      </c>
      <c r="M151" s="101">
        <v>428.98912802556578</v>
      </c>
      <c r="N151" s="101">
        <v>269.90597564376662</v>
      </c>
      <c r="O151" s="101">
        <v>192.55592778591389</v>
      </c>
      <c r="P151" s="101">
        <v>204.15258173410894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78.94886963160701</v>
      </c>
      <c r="W151" s="101">
        <v>206.85261091066283</v>
      </c>
      <c r="X151" s="101">
        <v>189.6026603176141</v>
      </c>
      <c r="Y151" s="101">
        <v>99.005572028120625</v>
      </c>
      <c r="DA151" s="131" t="s">
        <v>4233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1805.3586809968824</v>
      </c>
      <c r="I152" s="104">
        <v>2003.1333998022246</v>
      </c>
      <c r="J152" s="104">
        <v>2070.6544944633793</v>
      </c>
      <c r="K152" s="104">
        <v>2078.8676075983285</v>
      </c>
      <c r="L152" s="104">
        <v>2093.9527035716083</v>
      </c>
      <c r="M152" s="104">
        <v>2020.8843983528584</v>
      </c>
      <c r="N152" s="104">
        <v>2042.0549508712472</v>
      </c>
      <c r="O152" s="104">
        <v>2262.0473598497247</v>
      </c>
      <c r="P152" s="104">
        <v>2344.9991400137856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2100.4744121586373</v>
      </c>
      <c r="W152" s="104">
        <v>2333.6415100059612</v>
      </c>
      <c r="X152" s="104">
        <v>2362.3363914949227</v>
      </c>
      <c r="Y152" s="104">
        <v>2227.8012629138752</v>
      </c>
      <c r="DA152" s="132" t="s">
        <v>4234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2382.4676901284033</v>
      </c>
      <c r="I153" s="101">
        <v>0</v>
      </c>
      <c r="J153" s="101">
        <v>0</v>
      </c>
      <c r="K153" s="101">
        <v>2585.9994973091775</v>
      </c>
      <c r="L153" s="101">
        <v>0</v>
      </c>
      <c r="M153" s="101">
        <v>0</v>
      </c>
      <c r="N153" s="101">
        <v>0</v>
      </c>
      <c r="O153" s="101">
        <v>2242.8088041469018</v>
      </c>
      <c r="P153" s="101">
        <v>2248.4163373033666</v>
      </c>
      <c r="Q153" s="101">
        <v>0</v>
      </c>
      <c r="R153" s="101">
        <v>0</v>
      </c>
      <c r="S153" s="101">
        <v>0</v>
      </c>
      <c r="T153" s="101">
        <v>0</v>
      </c>
      <c r="U153" s="101">
        <v>2333.0898082346539</v>
      </c>
      <c r="V153" s="101">
        <v>0</v>
      </c>
      <c r="W153" s="101">
        <v>2410.2439011609072</v>
      </c>
      <c r="X153" s="101">
        <v>0</v>
      </c>
      <c r="Y153" s="101">
        <v>2211.8498495215931</v>
      </c>
      <c r="DA153" s="131" t="s">
        <v>4235</v>
      </c>
    </row>
    <row r="154" spans="1:105" ht="12" customHeight="1" x14ac:dyDescent="0.25">
      <c r="A154" s="107" t="s">
        <v>121</v>
      </c>
      <c r="B154" s="104"/>
      <c r="C154" s="104">
        <v>1845.9382486101101</v>
      </c>
      <c r="D154" s="104">
        <v>1979.944365456206</v>
      </c>
      <c r="E154" s="104">
        <v>2106.7365618114768</v>
      </c>
      <c r="F154" s="104">
        <v>2208.7309042859761</v>
      </c>
      <c r="G154" s="104">
        <v>2384.7220211787203</v>
      </c>
      <c r="H154" s="104">
        <v>2382.4308597627064</v>
      </c>
      <c r="I154" s="104">
        <v>2691.7055448183578</v>
      </c>
      <c r="J154" s="104">
        <v>2592.8600471204713</v>
      </c>
      <c r="K154" s="104">
        <v>2586.0281688809773</v>
      </c>
      <c r="L154" s="104">
        <v>2562.3287706087731</v>
      </c>
      <c r="M154" s="104">
        <v>2570.0472827324138</v>
      </c>
      <c r="N154" s="104">
        <v>2420.6266594506073</v>
      </c>
      <c r="O154" s="104">
        <v>2215.0325992253524</v>
      </c>
      <c r="P154" s="104">
        <v>2182.8983945321907</v>
      </c>
      <c r="Q154" s="104">
        <v>2258.8216620550047</v>
      </c>
      <c r="R154" s="104">
        <v>2342.7913387457202</v>
      </c>
      <c r="S154" s="104">
        <v>2461.3362000979423</v>
      </c>
      <c r="T154" s="104">
        <v>2401.1805002370083</v>
      </c>
      <c r="U154" s="104">
        <v>2354.3870001853957</v>
      </c>
      <c r="V154" s="104">
        <v>2381.4123818333687</v>
      </c>
      <c r="W154" s="104">
        <v>2371.8043534305903</v>
      </c>
      <c r="X154" s="104">
        <v>2287.1205726703975</v>
      </c>
      <c r="Y154" s="104">
        <v>2178.2195182747973</v>
      </c>
      <c r="DA154" s="132" t="s">
        <v>4236</v>
      </c>
    </row>
    <row r="155" spans="1:105" ht="12" customHeight="1" x14ac:dyDescent="0.25">
      <c r="A155" s="108" t="s">
        <v>53</v>
      </c>
      <c r="B155" s="98"/>
      <c r="C155" s="98">
        <v>241.63339169519961</v>
      </c>
      <c r="D155" s="98">
        <v>384.79679487527324</v>
      </c>
      <c r="E155" s="98">
        <v>516.16899863360891</v>
      </c>
      <c r="F155" s="98">
        <v>517.49656825536624</v>
      </c>
      <c r="G155" s="98">
        <v>674.46120193803404</v>
      </c>
      <c r="H155" s="98">
        <v>610.93766561243172</v>
      </c>
      <c r="I155" s="98">
        <v>572.66510352823445</v>
      </c>
      <c r="J155" s="98">
        <v>530.3264517859335</v>
      </c>
      <c r="K155" s="98">
        <v>529.54663244765629</v>
      </c>
      <c r="L155" s="98">
        <v>467.17580237256698</v>
      </c>
      <c r="M155" s="98">
        <v>476.26782645688013</v>
      </c>
      <c r="N155" s="98">
        <v>325.47500119484539</v>
      </c>
      <c r="O155" s="98">
        <v>78.454314728310422</v>
      </c>
      <c r="P155" s="98">
        <v>34.4531014192968</v>
      </c>
      <c r="Q155" s="98">
        <v>97.370451397890676</v>
      </c>
      <c r="R155" s="98">
        <v>148.38194580969068</v>
      </c>
      <c r="S155" s="98">
        <v>259.40615816172357</v>
      </c>
      <c r="T155" s="98">
        <v>200.70273688495698</v>
      </c>
      <c r="U155" s="98">
        <v>157.72214663656715</v>
      </c>
      <c r="V155" s="98">
        <v>201.54354277460814</v>
      </c>
      <c r="W155" s="98">
        <v>151.35843368432165</v>
      </c>
      <c r="X155" s="98">
        <v>117.77145365668336</v>
      </c>
      <c r="Y155" s="98">
        <v>46.708025109477724</v>
      </c>
      <c r="DA155" s="63" t="s">
        <v>4237</v>
      </c>
    </row>
    <row r="156" spans="1:105" ht="12" customHeight="1" x14ac:dyDescent="0.25">
      <c r="A156" s="108" t="s">
        <v>52</v>
      </c>
      <c r="B156" s="98"/>
      <c r="C156" s="98">
        <v>1604.3048569149105</v>
      </c>
      <c r="D156" s="98">
        <v>1595.1475705809323</v>
      </c>
      <c r="E156" s="98">
        <v>1590.5675631778674</v>
      </c>
      <c r="F156" s="98">
        <v>1691.2343360306102</v>
      </c>
      <c r="G156" s="98">
        <v>1710.2608192406863</v>
      </c>
      <c r="H156" s="98">
        <v>1771.4931941502753</v>
      </c>
      <c r="I156" s="98">
        <v>2119.040441290123</v>
      </c>
      <c r="J156" s="98">
        <v>2062.5335953345375</v>
      </c>
      <c r="K156" s="98">
        <v>2056.4815364333208</v>
      </c>
      <c r="L156" s="98">
        <v>2095.1529682362066</v>
      </c>
      <c r="M156" s="98">
        <v>2093.7794562755339</v>
      </c>
      <c r="N156" s="98">
        <v>2095.1516582557615</v>
      </c>
      <c r="O156" s="98">
        <v>2136.5782844970422</v>
      </c>
      <c r="P156" s="98">
        <v>2148.445293112894</v>
      </c>
      <c r="Q156" s="98">
        <v>2161.4512106571142</v>
      </c>
      <c r="R156" s="98">
        <v>2194.4093929360297</v>
      </c>
      <c r="S156" s="98">
        <v>2201.9300419362185</v>
      </c>
      <c r="T156" s="98">
        <v>2200.4777633520512</v>
      </c>
      <c r="U156" s="98">
        <v>2196.6648535488289</v>
      </c>
      <c r="V156" s="98">
        <v>2179.8688390587604</v>
      </c>
      <c r="W156" s="98">
        <v>2220.4459197462684</v>
      </c>
      <c r="X156" s="98">
        <v>2169.3491190137142</v>
      </c>
      <c r="Y156" s="98">
        <v>2131.5114931653193</v>
      </c>
      <c r="DA156" s="63" t="s">
        <v>4238</v>
      </c>
    </row>
    <row r="157" spans="1:105" ht="12" customHeight="1" x14ac:dyDescent="0.25">
      <c r="A157" s="121" t="s">
        <v>54</v>
      </c>
      <c r="B157" s="122"/>
      <c r="C157" s="122">
        <v>696.93948164448818</v>
      </c>
      <c r="D157" s="122">
        <v>704.80274788688871</v>
      </c>
      <c r="E157" s="122">
        <v>709.27244730284383</v>
      </c>
      <c r="F157" s="122">
        <v>731.53466185457285</v>
      </c>
      <c r="G157" s="122">
        <v>704.79899411093015</v>
      </c>
      <c r="H157" s="122">
        <v>646.35369050310646</v>
      </c>
      <c r="I157" s="122">
        <v>633.37795607116914</v>
      </c>
      <c r="J157" s="122">
        <v>579.38094077770961</v>
      </c>
      <c r="K157" s="122">
        <v>582.70661712656874</v>
      </c>
      <c r="L157" s="122">
        <v>563.58180621277904</v>
      </c>
      <c r="M157" s="122">
        <v>597.46058735223289</v>
      </c>
      <c r="N157" s="122">
        <v>526.73306841747126</v>
      </c>
      <c r="O157" s="122">
        <v>540.04417274173863</v>
      </c>
      <c r="P157" s="122">
        <v>604.23704001547787</v>
      </c>
      <c r="Q157" s="122">
        <v>571.92440534620096</v>
      </c>
      <c r="R157" s="122">
        <v>571.37596723381614</v>
      </c>
      <c r="S157" s="122">
        <v>609.046689735359</v>
      </c>
      <c r="T157" s="122">
        <v>570.04021969621135</v>
      </c>
      <c r="U157" s="122">
        <v>663.85379579430128</v>
      </c>
      <c r="V157" s="122">
        <v>682.82188749661429</v>
      </c>
      <c r="W157" s="122">
        <v>670.72485248687235</v>
      </c>
      <c r="X157" s="122">
        <v>615.62555711904315</v>
      </c>
      <c r="Y157" s="122">
        <v>557.39859189283629</v>
      </c>
      <c r="DA157" s="130" t="s">
        <v>4239</v>
      </c>
    </row>
    <row r="158" spans="1:105" ht="12" customHeight="1" x14ac:dyDescent="0.25">
      <c r="A158" s="97" t="s">
        <v>50</v>
      </c>
      <c r="B158" s="98"/>
      <c r="C158" s="98">
        <v>686.60678085846712</v>
      </c>
      <c r="D158" s="98">
        <v>689.7216535633753</v>
      </c>
      <c r="E158" s="98">
        <v>718.69840341720612</v>
      </c>
      <c r="F158" s="98">
        <v>735.2425466577364</v>
      </c>
      <c r="G158" s="98">
        <v>707.19662305655811</v>
      </c>
      <c r="H158" s="98">
        <v>636.53194628708309</v>
      </c>
      <c r="I158" s="98">
        <v>644.51928631414307</v>
      </c>
      <c r="J158" s="98">
        <v>584.32542934290211</v>
      </c>
      <c r="K158" s="98">
        <v>576.56001890696814</v>
      </c>
      <c r="L158" s="98">
        <v>562.9182066156211</v>
      </c>
      <c r="M158" s="98">
        <v>578.01524355499839</v>
      </c>
      <c r="N158" s="98">
        <v>549.84864123003229</v>
      </c>
      <c r="O158" s="98">
        <v>556.34875883366215</v>
      </c>
      <c r="P158" s="98">
        <v>561.84355397670788</v>
      </c>
      <c r="Q158" s="98">
        <v>575.75540025176008</v>
      </c>
      <c r="R158" s="98">
        <v>581.43129600292514</v>
      </c>
      <c r="S158" s="98">
        <v>594.28671751449042</v>
      </c>
      <c r="T158" s="98">
        <v>609.92119596495968</v>
      </c>
      <c r="U158" s="98">
        <v>664.4898191421604</v>
      </c>
      <c r="V158" s="98">
        <v>621.44763433656487</v>
      </c>
      <c r="W158" s="98">
        <v>638.98977161836456</v>
      </c>
      <c r="X158" s="98">
        <v>594.46606748806425</v>
      </c>
      <c r="Y158" s="98">
        <v>570.19025861694968</v>
      </c>
      <c r="DA158" s="63" t="s">
        <v>4240</v>
      </c>
    </row>
    <row r="159" spans="1:105" ht="12" customHeight="1" x14ac:dyDescent="0.25">
      <c r="A159" s="109" t="s">
        <v>120</v>
      </c>
      <c r="B159" s="33"/>
      <c r="C159" s="33">
        <v>709.15085530069473</v>
      </c>
      <c r="D159" s="33">
        <v>727.42438937215877</v>
      </c>
      <c r="E159" s="33">
        <v>693.11366539250832</v>
      </c>
      <c r="F159" s="33">
        <v>725.81833944969594</v>
      </c>
      <c r="G159" s="33">
        <v>700.68877306128218</v>
      </c>
      <c r="H159" s="33">
        <v>667.49179218541747</v>
      </c>
      <c r="I159" s="33">
        <v>609.75065228003484</v>
      </c>
      <c r="J159" s="33">
        <v>569.18566789549857</v>
      </c>
      <c r="K159" s="33">
        <v>590.8257626258121</v>
      </c>
      <c r="L159" s="33">
        <v>564.65551036098088</v>
      </c>
      <c r="M159" s="33">
        <v>632.2227518475014</v>
      </c>
      <c r="N159" s="33">
        <v>477.22847566202972</v>
      </c>
      <c r="O159" s="33">
        <v>522.13275787553857</v>
      </c>
      <c r="P159" s="33">
        <v>641.03771786971345</v>
      </c>
      <c r="Q159" s="33">
        <v>566.95107741425704</v>
      </c>
      <c r="R159" s="33">
        <v>559.09079568327297</v>
      </c>
      <c r="S159" s="33">
        <v>626.28277787270372</v>
      </c>
      <c r="T159" s="33">
        <v>530.69638572776159</v>
      </c>
      <c r="U159" s="33">
        <v>662.96933253642419</v>
      </c>
      <c r="V159" s="33">
        <v>755.02689121431968</v>
      </c>
      <c r="W159" s="33">
        <v>707.18282012274926</v>
      </c>
      <c r="X159" s="33">
        <v>653.40285932621282</v>
      </c>
      <c r="Y159" s="33">
        <v>520.7044079965309</v>
      </c>
      <c r="DA159" s="60" t="s">
        <v>4241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5631.5034784079298</v>
      </c>
      <c r="D161" s="117">
        <f t="shared" si="54"/>
        <v>10437.129948939613</v>
      </c>
      <c r="E161" s="117">
        <f t="shared" si="54"/>
        <v>11115.974966021504</v>
      </c>
      <c r="F161" s="117">
        <f t="shared" si="54"/>
        <v>10301.700278852519</v>
      </c>
      <c r="G161" s="117">
        <f t="shared" si="54"/>
        <v>9878.9830469099052</v>
      </c>
      <c r="H161" s="117">
        <f t="shared" si="54"/>
        <v>10691.425309854314</v>
      </c>
      <c r="I161" s="117">
        <f t="shared" si="54"/>
        <v>12152.715750176678</v>
      </c>
      <c r="J161" s="117">
        <f t="shared" si="54"/>
        <v>11611.059680699447</v>
      </c>
      <c r="K161" s="117">
        <f t="shared" si="54"/>
        <v>11118.857689706221</v>
      </c>
      <c r="L161" s="117">
        <f t="shared" si="54"/>
        <v>0</v>
      </c>
      <c r="M161" s="117">
        <f t="shared" si="54"/>
        <v>10483.592590675276</v>
      </c>
      <c r="N161" s="117">
        <f t="shared" si="54"/>
        <v>10390.482504796613</v>
      </c>
      <c r="O161" s="117">
        <f t="shared" si="54"/>
        <v>8685.0654806615894</v>
      </c>
      <c r="P161" s="117">
        <f t="shared" si="54"/>
        <v>8599.6250565585469</v>
      </c>
      <c r="Q161" s="117">
        <f t="shared" si="54"/>
        <v>9832.3918910656321</v>
      </c>
      <c r="R161" s="117">
        <f t="shared" ref="R161:V161" si="55">R162+R164+R166+R175</f>
        <v>10572.13545293073</v>
      </c>
      <c r="S161" s="117">
        <f t="shared" si="55"/>
        <v>10714.083296785519</v>
      </c>
      <c r="T161" s="117">
        <f t="shared" si="55"/>
        <v>9955.7274252135176</v>
      </c>
      <c r="U161" s="117">
        <f t="shared" si="55"/>
        <v>11360.439928729626</v>
      </c>
      <c r="V161" s="117">
        <f t="shared" si="55"/>
        <v>11296.982840967801</v>
      </c>
      <c r="W161" s="117">
        <f t="shared" ref="W161:Y161" si="56">W162+W164+W166+W175</f>
        <v>10927.115087918814</v>
      </c>
      <c r="X161" s="117">
        <f t="shared" si="56"/>
        <v>10965.291261080029</v>
      </c>
      <c r="Y161" s="117">
        <f t="shared" si="56"/>
        <v>0</v>
      </c>
      <c r="DA161" s="129" t="s">
        <v>4242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3085.5581344352076</v>
      </c>
      <c r="D162" s="122">
        <f t="shared" si="57"/>
        <v>3384.727110497518</v>
      </c>
      <c r="E162" s="122">
        <f t="shared" si="57"/>
        <v>3352.005936345673</v>
      </c>
      <c r="F162" s="122">
        <f t="shared" si="57"/>
        <v>3009.2690593309012</v>
      </c>
      <c r="G162" s="122">
        <f t="shared" si="57"/>
        <v>2495.9601846082364</v>
      </c>
      <c r="H162" s="122">
        <f t="shared" si="57"/>
        <v>2589.8817358794167</v>
      </c>
      <c r="I162" s="122">
        <f t="shared" si="57"/>
        <v>3028.8097910191632</v>
      </c>
      <c r="J162" s="122">
        <f t="shared" si="57"/>
        <v>2443.1631228289989</v>
      </c>
      <c r="K162" s="122">
        <f t="shared" si="57"/>
        <v>2216.1842552355297</v>
      </c>
      <c r="L162" s="122">
        <f t="shared" si="57"/>
        <v>0</v>
      </c>
      <c r="M162" s="122">
        <f t="shared" si="57"/>
        <v>2009.7436620261603</v>
      </c>
      <c r="N162" s="122">
        <f t="shared" si="57"/>
        <v>926.10254108674633</v>
      </c>
      <c r="O162" s="122">
        <f t="shared" si="57"/>
        <v>410.72988428151785</v>
      </c>
      <c r="P162" s="122">
        <f t="shared" si="57"/>
        <v>893.43729709779814</v>
      </c>
      <c r="Q162" s="122">
        <f t="shared" si="57"/>
        <v>1773.6175079192469</v>
      </c>
      <c r="R162" s="122">
        <f t="shared" si="57"/>
        <v>1772.5848441591229</v>
      </c>
      <c r="S162" s="122">
        <f t="shared" si="57"/>
        <v>2076.7374452592908</v>
      </c>
      <c r="T162" s="122">
        <f t="shared" si="57"/>
        <v>1797.2872863129935</v>
      </c>
      <c r="U162" s="122">
        <f t="shared" si="57"/>
        <v>2286.917998001833</v>
      </c>
      <c r="V162" s="122">
        <f t="shared" si="57"/>
        <v>2356.0297770694815</v>
      </c>
      <c r="W162" s="122">
        <f t="shared" si="57"/>
        <v>2155.5945978319355</v>
      </c>
      <c r="X162" s="122">
        <f t="shared" si="57"/>
        <v>2421.1008932176474</v>
      </c>
      <c r="Y162" s="122">
        <f t="shared" si="57"/>
        <v>0</v>
      </c>
      <c r="DA162" s="130" t="s">
        <v>4243</v>
      </c>
    </row>
    <row r="163" spans="1:105" ht="12" customHeight="1" x14ac:dyDescent="0.25">
      <c r="A163" s="97" t="s">
        <v>53</v>
      </c>
      <c r="B163" s="33"/>
      <c r="C163" s="33">
        <v>3085.5581344352076</v>
      </c>
      <c r="D163" s="33">
        <v>3384.727110497518</v>
      </c>
      <c r="E163" s="33">
        <v>3352.005936345673</v>
      </c>
      <c r="F163" s="33">
        <v>3009.2690593309012</v>
      </c>
      <c r="G163" s="33">
        <v>2495.9601846082364</v>
      </c>
      <c r="H163" s="33">
        <v>2589.8817358794167</v>
      </c>
      <c r="I163" s="33">
        <v>3028.8097910191632</v>
      </c>
      <c r="J163" s="33">
        <v>2443.1631228289989</v>
      </c>
      <c r="K163" s="33">
        <v>2216.1842552355297</v>
      </c>
      <c r="L163" s="33">
        <v>0</v>
      </c>
      <c r="M163" s="33">
        <v>2009.7436620261603</v>
      </c>
      <c r="N163" s="33">
        <v>926.10254108674633</v>
      </c>
      <c r="O163" s="33">
        <v>410.72988428151785</v>
      </c>
      <c r="P163" s="33">
        <v>893.43729709779814</v>
      </c>
      <c r="Q163" s="33">
        <v>1773.6175079192469</v>
      </c>
      <c r="R163" s="33">
        <v>1772.5848441591229</v>
      </c>
      <c r="S163" s="33">
        <v>2076.7374452592908</v>
      </c>
      <c r="T163" s="33">
        <v>1797.2872863129935</v>
      </c>
      <c r="U163" s="33">
        <v>2286.917998001833</v>
      </c>
      <c r="V163" s="33">
        <v>2356.0297770694815</v>
      </c>
      <c r="W163" s="33">
        <v>2155.5945978319355</v>
      </c>
      <c r="X163" s="33">
        <v>2421.1008932176474</v>
      </c>
      <c r="Y163" s="33">
        <v>0</v>
      </c>
      <c r="DA163" s="60" t="s">
        <v>4244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4365.8169801189388</v>
      </c>
      <c r="E164" s="122">
        <f t="shared" si="58"/>
        <v>4946.9769124973682</v>
      </c>
      <c r="F164" s="122">
        <f t="shared" si="58"/>
        <v>4353.0236959274289</v>
      </c>
      <c r="G164" s="122">
        <f t="shared" si="58"/>
        <v>4293.3058561717507</v>
      </c>
      <c r="H164" s="122">
        <f t="shared" si="58"/>
        <v>5069.5609390445934</v>
      </c>
      <c r="I164" s="122">
        <f t="shared" si="58"/>
        <v>5805.0004739443648</v>
      </c>
      <c r="J164" s="122">
        <f t="shared" si="58"/>
        <v>5995.4051307037398</v>
      </c>
      <c r="K164" s="122">
        <f t="shared" si="58"/>
        <v>5733.1549715563051</v>
      </c>
      <c r="L164" s="122">
        <f t="shared" si="58"/>
        <v>0</v>
      </c>
      <c r="M164" s="122">
        <f t="shared" si="58"/>
        <v>5310.8509058404488</v>
      </c>
      <c r="N164" s="122">
        <f t="shared" si="58"/>
        <v>6522.1281796064777</v>
      </c>
      <c r="O164" s="122">
        <f t="shared" si="58"/>
        <v>5506.2981855749094</v>
      </c>
      <c r="P164" s="122">
        <f t="shared" si="58"/>
        <v>4896.4605152729791</v>
      </c>
      <c r="Q164" s="122">
        <f t="shared" si="58"/>
        <v>5221.0353157352665</v>
      </c>
      <c r="R164" s="122">
        <f t="shared" si="58"/>
        <v>5880.8029485057723</v>
      </c>
      <c r="S164" s="122">
        <f t="shared" si="58"/>
        <v>5565.0074040785776</v>
      </c>
      <c r="T164" s="122">
        <f t="shared" si="58"/>
        <v>5184.475425151315</v>
      </c>
      <c r="U164" s="122">
        <f t="shared" si="58"/>
        <v>6052.9308696303324</v>
      </c>
      <c r="V164" s="122">
        <f t="shared" si="58"/>
        <v>5884.6082585231061</v>
      </c>
      <c r="W164" s="122">
        <f t="shared" si="58"/>
        <v>5713.1455056733366</v>
      </c>
      <c r="X164" s="122">
        <f t="shared" si="58"/>
        <v>5629.4612767363815</v>
      </c>
      <c r="Y164" s="122">
        <f t="shared" si="58"/>
        <v>0</v>
      </c>
      <c r="DA164" s="130" t="s">
        <v>4245</v>
      </c>
    </row>
    <row r="165" spans="1:105" ht="12" customHeight="1" x14ac:dyDescent="0.25">
      <c r="A165" s="97" t="s">
        <v>53</v>
      </c>
      <c r="B165" s="98"/>
      <c r="C165" s="98">
        <f>IF(RES_hhdet_in_tes!C165=0,0,RES_hhdet_in_tes!C165*1000*11630/RES_hhdet_in_new!C163)</f>
        <v>0</v>
      </c>
      <c r="D165" s="98">
        <f>IF(RES_hhdet_in_tes!D165=0,0,RES_hhdet_in_tes!D165*1000*11630/RES_hhdet_in_new!D163)</f>
        <v>4365.8169801189388</v>
      </c>
      <c r="E165" s="98">
        <f>IF(RES_hhdet_in_tes!E165=0,0,RES_hhdet_in_tes!E165*1000*11630/RES_hhdet_in_new!E163)</f>
        <v>4946.9769124973682</v>
      </c>
      <c r="F165" s="98">
        <f>IF(RES_hhdet_in_tes!F165=0,0,RES_hhdet_in_tes!F165*1000*11630/RES_hhdet_in_new!F163)</f>
        <v>4353.0236959274289</v>
      </c>
      <c r="G165" s="98">
        <f>IF(RES_hhdet_in_tes!G165=0,0,RES_hhdet_in_tes!G165*1000*11630/RES_hhdet_in_new!G163)</f>
        <v>4293.3058561717507</v>
      </c>
      <c r="H165" s="98">
        <f>IF(RES_hhdet_in_tes!H165=0,0,RES_hhdet_in_tes!H165*1000*11630/RES_hhdet_in_new!H163)</f>
        <v>5069.5609390445934</v>
      </c>
      <c r="I165" s="98">
        <f>IF(RES_hhdet_in_tes!I165=0,0,RES_hhdet_in_tes!I165*1000*11630/RES_hhdet_in_new!I163)</f>
        <v>5805.0004739443648</v>
      </c>
      <c r="J165" s="98">
        <f>IF(RES_hhdet_in_tes!J165=0,0,RES_hhdet_in_tes!J165*1000*11630/RES_hhdet_in_new!J163)</f>
        <v>5995.4051307037398</v>
      </c>
      <c r="K165" s="98">
        <f>IF(RES_hhdet_in_tes!K165=0,0,RES_hhdet_in_tes!K165*1000*11630/RES_hhdet_in_new!K163)</f>
        <v>5733.1549715563051</v>
      </c>
      <c r="L165" s="98">
        <f>IF(RES_hhdet_in_tes!L165=0,0,RES_hhdet_in_tes!L165*1000*11630/RES_hhdet_in_new!L163)</f>
        <v>0</v>
      </c>
      <c r="M165" s="98">
        <f>IF(RES_hhdet_in_tes!M165=0,0,RES_hhdet_in_tes!M165*1000*11630/RES_hhdet_in_new!M163)</f>
        <v>5310.8509058404488</v>
      </c>
      <c r="N165" s="98">
        <f>IF(RES_hhdet_in_tes!N165=0,0,RES_hhdet_in_tes!N165*1000*11630/RES_hhdet_in_new!N163)</f>
        <v>6522.1281796064777</v>
      </c>
      <c r="O165" s="98">
        <f>IF(RES_hhdet_in_tes!O165=0,0,RES_hhdet_in_tes!O165*1000*11630/RES_hhdet_in_new!O163)</f>
        <v>5506.2981855749094</v>
      </c>
      <c r="P165" s="98">
        <f>IF(RES_hhdet_in_tes!P165=0,0,RES_hhdet_in_tes!P165*1000*11630/RES_hhdet_in_new!P163)</f>
        <v>4896.4605152729791</v>
      </c>
      <c r="Q165" s="98">
        <f>IF(RES_hhdet_in_tes!Q165=0,0,RES_hhdet_in_tes!Q165*1000*11630/RES_hhdet_in_new!Q163)</f>
        <v>5221.0353157352665</v>
      </c>
      <c r="R165" s="98">
        <f>IF(RES_hhdet_in_tes!R165=0,0,RES_hhdet_in_tes!R165*1000*11630/RES_hhdet_in_new!R163)</f>
        <v>5880.8029485057723</v>
      </c>
      <c r="S165" s="98">
        <f>IF(RES_hhdet_in_tes!S165=0,0,RES_hhdet_in_tes!S165*1000*11630/RES_hhdet_in_new!S163)</f>
        <v>5565.0074040785776</v>
      </c>
      <c r="T165" s="98">
        <f>IF(RES_hhdet_in_tes!T165=0,0,RES_hhdet_in_tes!T165*1000*11630/RES_hhdet_in_new!T163)</f>
        <v>5184.475425151315</v>
      </c>
      <c r="U165" s="98">
        <f>IF(RES_hhdet_in_tes!U165=0,0,RES_hhdet_in_tes!U165*1000*11630/RES_hhdet_in_new!U163)</f>
        <v>6052.9308696303324</v>
      </c>
      <c r="V165" s="98">
        <f>IF(RES_hhdet_in_tes!V165=0,0,RES_hhdet_in_tes!V165*1000*11630/RES_hhdet_in_new!V163)</f>
        <v>5884.6082585231061</v>
      </c>
      <c r="W165" s="98">
        <f>IF(RES_hhdet_in_tes!W165=0,0,RES_hhdet_in_tes!W165*1000*11630/RES_hhdet_in_new!W163)</f>
        <v>5713.1455056733366</v>
      </c>
      <c r="X165" s="98">
        <f>IF(RES_hhdet_in_tes!X165=0,0,RES_hhdet_in_tes!X165*1000*11630/RES_hhdet_in_new!X163)</f>
        <v>5629.4612767363815</v>
      </c>
      <c r="Y165" s="98">
        <f>IF(RES_hhdet_in_tes!Y165=0,0,RES_hhdet_in_tes!Y165*1000*11630/RES_hhdet_in_new!Y163)</f>
        <v>0</v>
      </c>
      <c r="DA165" s="63" t="s">
        <v>4246</v>
      </c>
    </row>
    <row r="166" spans="1:105" ht="12" customHeight="1" x14ac:dyDescent="0.25">
      <c r="A166" s="121" t="s">
        <v>55</v>
      </c>
      <c r="B166" s="122"/>
      <c r="C166" s="122">
        <v>1849.375364338247</v>
      </c>
      <c r="D166" s="122">
        <v>1981.6142922162289</v>
      </c>
      <c r="E166" s="122">
        <v>2107.8205834238497</v>
      </c>
      <c r="F166" s="122">
        <v>2207.9372613951591</v>
      </c>
      <c r="G166" s="122">
        <v>2384.9244022880334</v>
      </c>
      <c r="H166" s="122">
        <v>2385.5903679747589</v>
      </c>
      <c r="I166" s="122">
        <v>2685.5065312419015</v>
      </c>
      <c r="J166" s="122">
        <v>2593.1033852510113</v>
      </c>
      <c r="K166" s="122">
        <v>2586.8139077762075</v>
      </c>
      <c r="L166" s="122">
        <v>0</v>
      </c>
      <c r="M166" s="122">
        <v>2565.5535648119121</v>
      </c>
      <c r="N166" s="122">
        <v>2415.4787095024421</v>
      </c>
      <c r="O166" s="122">
        <v>2228.003842672264</v>
      </c>
      <c r="P166" s="122">
        <v>2205.4359307674249</v>
      </c>
      <c r="Q166" s="122">
        <v>2265.8085915179022</v>
      </c>
      <c r="R166" s="122">
        <v>2347.3669234759277</v>
      </c>
      <c r="S166" s="122">
        <v>2463.2901705764561</v>
      </c>
      <c r="T166" s="122">
        <v>2403.9394472748636</v>
      </c>
      <c r="U166" s="122">
        <v>2356.7373291930467</v>
      </c>
      <c r="V166" s="122">
        <v>2373.529980643882</v>
      </c>
      <c r="W166" s="122">
        <v>2387.6272704532848</v>
      </c>
      <c r="X166" s="122">
        <v>2299.0905664663715</v>
      </c>
      <c r="Y166" s="122">
        <v>0</v>
      </c>
      <c r="DA166" s="130" t="s">
        <v>4247</v>
      </c>
    </row>
    <row r="167" spans="1:105" ht="12" customHeight="1" x14ac:dyDescent="0.25">
      <c r="A167" s="97" t="s">
        <v>124</v>
      </c>
      <c r="B167" s="98"/>
      <c r="C167" s="98">
        <v>1897.6606819716749</v>
      </c>
      <c r="D167" s="98">
        <v>2022.9770935029596</v>
      </c>
      <c r="E167" s="98">
        <v>2133.9646340752051</v>
      </c>
      <c r="F167" s="98">
        <v>2187.8220215806159</v>
      </c>
      <c r="G167" s="98">
        <v>2389.371004375505</v>
      </c>
      <c r="H167" s="98">
        <v>2426.7536049085847</v>
      </c>
      <c r="I167" s="98">
        <v>2511.469243810091</v>
      </c>
      <c r="J167" s="98">
        <v>2600.0592427933821</v>
      </c>
      <c r="K167" s="98">
        <v>2607.9382154180284</v>
      </c>
      <c r="L167" s="98">
        <v>0</v>
      </c>
      <c r="M167" s="98">
        <v>2450.6427779876631</v>
      </c>
      <c r="N167" s="98">
        <v>2310.2938198981942</v>
      </c>
      <c r="O167" s="98">
        <v>2427.2149439595723</v>
      </c>
      <c r="P167" s="98">
        <v>2508.9184166423447</v>
      </c>
      <c r="Q167" s="98">
        <v>2469.8269318344974</v>
      </c>
      <c r="R167" s="98">
        <v>2484.8039314832954</v>
      </c>
      <c r="S167" s="98">
        <v>2529.8065822825724</v>
      </c>
      <c r="T167" s="98">
        <v>2503.0012626152143</v>
      </c>
      <c r="U167" s="98">
        <v>2428.8711845925532</v>
      </c>
      <c r="V167" s="98">
        <v>2208.3256144989523</v>
      </c>
      <c r="W167" s="98">
        <v>2528.9661339812255</v>
      </c>
      <c r="X167" s="98">
        <v>2528.8775752358215</v>
      </c>
      <c r="Y167" s="98">
        <v>0</v>
      </c>
      <c r="DA167" s="63" t="s">
        <v>4248</v>
      </c>
    </row>
    <row r="168" spans="1:105" ht="12" customHeight="1" x14ac:dyDescent="0.25">
      <c r="A168" s="97" t="s">
        <v>123</v>
      </c>
      <c r="B168" s="98"/>
      <c r="C168" s="98">
        <v>1898.1413341052851</v>
      </c>
      <c r="D168" s="98">
        <v>0</v>
      </c>
      <c r="E168" s="98">
        <v>0</v>
      </c>
      <c r="F168" s="98">
        <v>0</v>
      </c>
      <c r="G168" s="98">
        <v>0</v>
      </c>
      <c r="H168" s="98">
        <v>2425.6073621828459</v>
      </c>
      <c r="I168" s="98">
        <v>2512.3214489956495</v>
      </c>
      <c r="J168" s="98">
        <v>2603.1875734576292</v>
      </c>
      <c r="K168" s="98">
        <v>2612.1982390719913</v>
      </c>
      <c r="L168" s="98">
        <v>0</v>
      </c>
      <c r="M168" s="98">
        <v>0</v>
      </c>
      <c r="N168" s="98">
        <v>2311.9609265150134</v>
      </c>
      <c r="O168" s="98">
        <v>2454.603287635638</v>
      </c>
      <c r="P168" s="98">
        <v>2549.151721747894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2179.4232817902439</v>
      </c>
      <c r="W168" s="98">
        <v>2540.4941209166236</v>
      </c>
      <c r="X168" s="98">
        <v>2551.9390518125369</v>
      </c>
      <c r="Y168" s="98">
        <v>0</v>
      </c>
      <c r="DA168" s="63" t="s">
        <v>4249</v>
      </c>
    </row>
    <row r="169" spans="1:105" ht="12" customHeight="1" x14ac:dyDescent="0.25">
      <c r="A169" s="100" t="s">
        <v>50</v>
      </c>
      <c r="B169" s="101"/>
      <c r="C169" s="101">
        <v>258.53314214876696</v>
      </c>
      <c r="D169" s="101">
        <v>0</v>
      </c>
      <c r="E169" s="101">
        <v>0</v>
      </c>
      <c r="F169" s="101">
        <v>0</v>
      </c>
      <c r="G169" s="101">
        <v>0</v>
      </c>
      <c r="H169" s="101">
        <v>620.24868118596407</v>
      </c>
      <c r="I169" s="101">
        <v>509.18804919342529</v>
      </c>
      <c r="J169" s="101">
        <v>532.53307899424988</v>
      </c>
      <c r="K169" s="101">
        <v>533.33063147366283</v>
      </c>
      <c r="L169" s="101">
        <v>0</v>
      </c>
      <c r="M169" s="101">
        <v>0</v>
      </c>
      <c r="N169" s="101">
        <v>269.90597564376662</v>
      </c>
      <c r="O169" s="101">
        <v>192.55592778591389</v>
      </c>
      <c r="P169" s="101">
        <v>204.15258173410885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78.94886963160701</v>
      </c>
      <c r="W169" s="101">
        <v>206.85261091066289</v>
      </c>
      <c r="X169" s="101">
        <v>189.60266031761415</v>
      </c>
      <c r="Y169" s="101">
        <v>0</v>
      </c>
      <c r="DA169" s="131" t="s">
        <v>4250</v>
      </c>
    </row>
    <row r="170" spans="1:105" ht="12" customHeight="1" x14ac:dyDescent="0.25">
      <c r="A170" s="103" t="s">
        <v>52</v>
      </c>
      <c r="B170" s="104"/>
      <c r="C170" s="104">
        <v>1639.6081919565183</v>
      </c>
      <c r="D170" s="104">
        <v>0</v>
      </c>
      <c r="E170" s="104">
        <v>0</v>
      </c>
      <c r="F170" s="104">
        <v>0</v>
      </c>
      <c r="G170" s="104">
        <v>0</v>
      </c>
      <c r="H170" s="104">
        <v>1805.358680996882</v>
      </c>
      <c r="I170" s="104">
        <v>2003.1333998022246</v>
      </c>
      <c r="J170" s="104">
        <v>2070.6544944633793</v>
      </c>
      <c r="K170" s="104">
        <v>2078.8676075983285</v>
      </c>
      <c r="L170" s="104">
        <v>0</v>
      </c>
      <c r="M170" s="104">
        <v>0</v>
      </c>
      <c r="N170" s="104">
        <v>2042.0549508712472</v>
      </c>
      <c r="O170" s="104">
        <v>2262.0473598497242</v>
      </c>
      <c r="P170" s="104">
        <v>2344.9991400137851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2100.4744121586373</v>
      </c>
      <c r="W170" s="104">
        <v>2333.6415100059612</v>
      </c>
      <c r="X170" s="104">
        <v>2362.3363914949232</v>
      </c>
      <c r="Y170" s="104">
        <v>0</v>
      </c>
      <c r="DA170" s="132" t="s">
        <v>4251</v>
      </c>
    </row>
    <row r="171" spans="1:105" ht="12" customHeight="1" x14ac:dyDescent="0.25">
      <c r="A171" s="106" t="s">
        <v>122</v>
      </c>
      <c r="B171" s="101"/>
      <c r="C171" s="101">
        <v>1846.2024975265388</v>
      </c>
      <c r="D171" s="101">
        <v>0</v>
      </c>
      <c r="E171" s="101">
        <v>0</v>
      </c>
      <c r="F171" s="101">
        <v>0</v>
      </c>
      <c r="G171" s="101">
        <v>0</v>
      </c>
      <c r="H171" s="101">
        <v>2382.4676901284033</v>
      </c>
      <c r="I171" s="101">
        <v>0</v>
      </c>
      <c r="J171" s="101">
        <v>0</v>
      </c>
      <c r="K171" s="101">
        <v>2585.9994973091775</v>
      </c>
      <c r="L171" s="101">
        <v>0</v>
      </c>
      <c r="M171" s="101">
        <v>0</v>
      </c>
      <c r="N171" s="101">
        <v>0</v>
      </c>
      <c r="O171" s="101">
        <v>2242.8088041469023</v>
      </c>
      <c r="P171" s="101">
        <v>2248.4163373033666</v>
      </c>
      <c r="Q171" s="101">
        <v>0</v>
      </c>
      <c r="R171" s="101">
        <v>0</v>
      </c>
      <c r="S171" s="101">
        <v>0</v>
      </c>
      <c r="T171" s="101">
        <v>0</v>
      </c>
      <c r="U171" s="101">
        <v>2333.0898082346544</v>
      </c>
      <c r="V171" s="101">
        <v>0</v>
      </c>
      <c r="W171" s="101">
        <v>2410.2439011609067</v>
      </c>
      <c r="X171" s="101">
        <v>0</v>
      </c>
      <c r="Y171" s="101">
        <v>0</v>
      </c>
      <c r="DA171" s="131" t="s">
        <v>4252</v>
      </c>
    </row>
    <row r="172" spans="1:105" ht="12" customHeight="1" x14ac:dyDescent="0.25">
      <c r="A172" s="107" t="s">
        <v>121</v>
      </c>
      <c r="B172" s="104"/>
      <c r="C172" s="104">
        <v>1845.9382486101099</v>
      </c>
      <c r="D172" s="104">
        <v>1979.9443654562058</v>
      </c>
      <c r="E172" s="104">
        <v>2106.7365618114763</v>
      </c>
      <c r="F172" s="104">
        <v>2208.730904285977</v>
      </c>
      <c r="G172" s="104">
        <v>2384.7220211787208</v>
      </c>
      <c r="H172" s="104">
        <v>2382.4308597627064</v>
      </c>
      <c r="I172" s="104">
        <v>2691.7055448183578</v>
      </c>
      <c r="J172" s="104">
        <v>2592.8600471204713</v>
      </c>
      <c r="K172" s="104">
        <v>2586.0281688809773</v>
      </c>
      <c r="L172" s="104">
        <v>0</v>
      </c>
      <c r="M172" s="104">
        <v>2570.0472827324134</v>
      </c>
      <c r="N172" s="104">
        <v>2420.6266594506069</v>
      </c>
      <c r="O172" s="104">
        <v>2215.0325992253524</v>
      </c>
      <c r="P172" s="104">
        <v>2182.8983945321907</v>
      </c>
      <c r="Q172" s="104">
        <v>2258.8216620550052</v>
      </c>
      <c r="R172" s="104">
        <v>2342.7913387457197</v>
      </c>
      <c r="S172" s="104">
        <v>2461.3362000979414</v>
      </c>
      <c r="T172" s="104">
        <v>2401.1805002370079</v>
      </c>
      <c r="U172" s="104">
        <v>2354.3870001853952</v>
      </c>
      <c r="V172" s="104">
        <v>2381.4123818333687</v>
      </c>
      <c r="W172" s="104">
        <v>2371.8043534305907</v>
      </c>
      <c r="X172" s="104">
        <v>2287.1205726703975</v>
      </c>
      <c r="Y172" s="104">
        <v>0</v>
      </c>
      <c r="DA172" s="132" t="s">
        <v>4253</v>
      </c>
    </row>
    <row r="173" spans="1:105" ht="12" customHeight="1" x14ac:dyDescent="0.25">
      <c r="A173" s="108" t="s">
        <v>53</v>
      </c>
      <c r="B173" s="98"/>
      <c r="C173" s="98">
        <v>241.63339169519963</v>
      </c>
      <c r="D173" s="98">
        <v>384.79679487527324</v>
      </c>
      <c r="E173" s="98">
        <v>516.16899863360891</v>
      </c>
      <c r="F173" s="98">
        <v>517.49656825536636</v>
      </c>
      <c r="G173" s="98">
        <v>674.46120193803381</v>
      </c>
      <c r="H173" s="98">
        <v>610.93766561243172</v>
      </c>
      <c r="I173" s="98">
        <v>572.66510352823434</v>
      </c>
      <c r="J173" s="98">
        <v>530.32645178593361</v>
      </c>
      <c r="K173" s="98">
        <v>529.54663244765618</v>
      </c>
      <c r="L173" s="98">
        <v>0</v>
      </c>
      <c r="M173" s="98">
        <v>476.2678264568799</v>
      </c>
      <c r="N173" s="98">
        <v>325.47500119484533</v>
      </c>
      <c r="O173" s="98">
        <v>78.454314728310393</v>
      </c>
      <c r="P173" s="98">
        <v>34.4531014192968</v>
      </c>
      <c r="Q173" s="98">
        <v>97.37045139789069</v>
      </c>
      <c r="R173" s="98">
        <v>148.38194580969065</v>
      </c>
      <c r="S173" s="98">
        <v>259.40615816172351</v>
      </c>
      <c r="T173" s="98">
        <v>200.70273688495698</v>
      </c>
      <c r="U173" s="98">
        <v>157.72214663656715</v>
      </c>
      <c r="V173" s="98">
        <v>201.54354277460814</v>
      </c>
      <c r="W173" s="98">
        <v>151.35843368432162</v>
      </c>
      <c r="X173" s="98">
        <v>117.77145365668338</v>
      </c>
      <c r="Y173" s="98">
        <v>0</v>
      </c>
      <c r="DA173" s="63" t="s">
        <v>4254</v>
      </c>
    </row>
    <row r="174" spans="1:105" ht="12" customHeight="1" x14ac:dyDescent="0.25">
      <c r="A174" s="115" t="s">
        <v>52</v>
      </c>
      <c r="B174" s="33"/>
      <c r="C174" s="33">
        <v>1604.3048569149105</v>
      </c>
      <c r="D174" s="33">
        <v>1595.1475705809326</v>
      </c>
      <c r="E174" s="33">
        <v>1590.5675631778674</v>
      </c>
      <c r="F174" s="33">
        <v>1691.2343360306106</v>
      </c>
      <c r="G174" s="33">
        <v>1710.2608192406863</v>
      </c>
      <c r="H174" s="33">
        <v>1771.4931941502748</v>
      </c>
      <c r="I174" s="33">
        <v>2119.040441290123</v>
      </c>
      <c r="J174" s="33">
        <v>2062.5335953345375</v>
      </c>
      <c r="K174" s="33">
        <v>2056.4815364333213</v>
      </c>
      <c r="L174" s="33">
        <v>0</v>
      </c>
      <c r="M174" s="33">
        <v>2093.7794562755334</v>
      </c>
      <c r="N174" s="33">
        <v>2095.1516582557615</v>
      </c>
      <c r="O174" s="33">
        <v>2136.5782844970427</v>
      </c>
      <c r="P174" s="33">
        <v>2148.445293112894</v>
      </c>
      <c r="Q174" s="33">
        <v>2161.4512106571142</v>
      </c>
      <c r="R174" s="33">
        <v>2194.4093929360292</v>
      </c>
      <c r="S174" s="33">
        <v>2201.930041936218</v>
      </c>
      <c r="T174" s="33">
        <v>2200.4777633520512</v>
      </c>
      <c r="U174" s="33">
        <v>2196.664853548828</v>
      </c>
      <c r="V174" s="33">
        <v>2179.8688390587604</v>
      </c>
      <c r="W174" s="33">
        <v>2220.4459197462684</v>
      </c>
      <c r="X174" s="33">
        <v>2169.3491190137142</v>
      </c>
      <c r="Y174" s="33">
        <v>0</v>
      </c>
      <c r="DA174" s="60" t="s">
        <v>4255</v>
      </c>
    </row>
    <row r="175" spans="1:105" ht="12" customHeight="1" x14ac:dyDescent="0.25">
      <c r="A175" s="121" t="s">
        <v>54</v>
      </c>
      <c r="B175" s="122"/>
      <c r="C175" s="122">
        <v>696.56997963447532</v>
      </c>
      <c r="D175" s="122">
        <v>704.97156610692787</v>
      </c>
      <c r="E175" s="122">
        <v>709.17153375461351</v>
      </c>
      <c r="F175" s="122">
        <v>731.47026219903125</v>
      </c>
      <c r="G175" s="122">
        <v>704.79260384188524</v>
      </c>
      <c r="H175" s="122">
        <v>646.39226695554419</v>
      </c>
      <c r="I175" s="122">
        <v>633.39895397125008</v>
      </c>
      <c r="J175" s="122">
        <v>579.38804191569636</v>
      </c>
      <c r="K175" s="122">
        <v>582.70455513817819</v>
      </c>
      <c r="L175" s="122">
        <v>0</v>
      </c>
      <c r="M175" s="122">
        <v>597.44445799675566</v>
      </c>
      <c r="N175" s="122">
        <v>526.77307460094733</v>
      </c>
      <c r="O175" s="122">
        <v>540.03356813289827</v>
      </c>
      <c r="P175" s="122">
        <v>604.29131342034532</v>
      </c>
      <c r="Q175" s="122">
        <v>571.93047589321566</v>
      </c>
      <c r="R175" s="122">
        <v>571.38073678990736</v>
      </c>
      <c r="S175" s="122">
        <v>609.04827687119291</v>
      </c>
      <c r="T175" s="122">
        <v>570.02526647434604</v>
      </c>
      <c r="U175" s="122">
        <v>663.85373190441385</v>
      </c>
      <c r="V175" s="122">
        <v>682.81482473133383</v>
      </c>
      <c r="W175" s="122">
        <v>670.74771396025562</v>
      </c>
      <c r="X175" s="122">
        <v>615.63852465962725</v>
      </c>
      <c r="Y175" s="122">
        <v>0</v>
      </c>
      <c r="DA175" s="130" t="s">
        <v>4256</v>
      </c>
    </row>
    <row r="176" spans="1:105" ht="12" customHeight="1" x14ac:dyDescent="0.25">
      <c r="A176" s="97" t="s">
        <v>50</v>
      </c>
      <c r="B176" s="98"/>
      <c r="C176" s="98">
        <v>686.60678085846712</v>
      </c>
      <c r="D176" s="98">
        <v>689.7216535633753</v>
      </c>
      <c r="E176" s="98">
        <v>718.69840341720578</v>
      </c>
      <c r="F176" s="98">
        <v>735.24254665773628</v>
      </c>
      <c r="G176" s="98">
        <v>707.19662305655811</v>
      </c>
      <c r="H176" s="98">
        <v>636.53194628708309</v>
      </c>
      <c r="I176" s="98">
        <v>644.51928631414319</v>
      </c>
      <c r="J176" s="98">
        <v>584.32542934290223</v>
      </c>
      <c r="K176" s="98">
        <v>576.56001890696814</v>
      </c>
      <c r="L176" s="98">
        <v>0</v>
      </c>
      <c r="M176" s="98">
        <v>578.01524355499828</v>
      </c>
      <c r="N176" s="98">
        <v>549.84864123003229</v>
      </c>
      <c r="O176" s="98">
        <v>556.34875883366215</v>
      </c>
      <c r="P176" s="98">
        <v>561.84355397670788</v>
      </c>
      <c r="Q176" s="98">
        <v>575.75540025175997</v>
      </c>
      <c r="R176" s="98">
        <v>581.43129600292514</v>
      </c>
      <c r="S176" s="98">
        <v>594.28671751449031</v>
      </c>
      <c r="T176" s="98">
        <v>609.92119596495979</v>
      </c>
      <c r="U176" s="98">
        <v>664.4898191421604</v>
      </c>
      <c r="V176" s="98">
        <v>621.44763433656476</v>
      </c>
      <c r="W176" s="98">
        <v>638.98977161836467</v>
      </c>
      <c r="X176" s="98">
        <v>594.46606748806448</v>
      </c>
      <c r="Y176" s="98">
        <v>0</v>
      </c>
      <c r="DA176" s="63" t="s">
        <v>4257</v>
      </c>
    </row>
    <row r="177" spans="1:105" ht="12" customHeight="1" x14ac:dyDescent="0.25">
      <c r="A177" s="109" t="s">
        <v>120</v>
      </c>
      <c r="B177" s="33"/>
      <c r="C177" s="33">
        <v>709.15085530069473</v>
      </c>
      <c r="D177" s="33">
        <v>727.42438937215877</v>
      </c>
      <c r="E177" s="33">
        <v>693.11366539250821</v>
      </c>
      <c r="F177" s="33">
        <v>725.81833944969571</v>
      </c>
      <c r="G177" s="33">
        <v>700.68877306128218</v>
      </c>
      <c r="H177" s="33">
        <v>667.49179218541769</v>
      </c>
      <c r="I177" s="33">
        <v>609.75065228003473</v>
      </c>
      <c r="J177" s="33">
        <v>569.18566789549845</v>
      </c>
      <c r="K177" s="33">
        <v>590.8257626258121</v>
      </c>
      <c r="L177" s="33">
        <v>0</v>
      </c>
      <c r="M177" s="33">
        <v>632.2227518475014</v>
      </c>
      <c r="N177" s="33">
        <v>477.22847566202961</v>
      </c>
      <c r="O177" s="33">
        <v>522.13275787553857</v>
      </c>
      <c r="P177" s="33">
        <v>641.03771786971333</v>
      </c>
      <c r="Q177" s="33">
        <v>566.95107741425716</v>
      </c>
      <c r="R177" s="33">
        <v>559.09079568327297</v>
      </c>
      <c r="S177" s="33">
        <v>626.28277787270372</v>
      </c>
      <c r="T177" s="33">
        <v>530.69638572776159</v>
      </c>
      <c r="U177" s="33">
        <v>662.9693325364243</v>
      </c>
      <c r="V177" s="33">
        <v>755.02689121431979</v>
      </c>
      <c r="W177" s="33">
        <v>707.18282012274915</v>
      </c>
      <c r="X177" s="33">
        <v>653.40285932621271</v>
      </c>
      <c r="Y177" s="33">
        <v>0</v>
      </c>
      <c r="DA177" s="60" t="s">
        <v>4258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4259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4260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4261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4262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4263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4264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4265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4266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4267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4268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4269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4270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4271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4272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4273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4274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4275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4276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4277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4278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2060.0652979582978</v>
      </c>
      <c r="D24" s="117">
        <f t="shared" si="7"/>
        <v>2037.632959345626</v>
      </c>
      <c r="E24" s="117">
        <f t="shared" si="7"/>
        <v>2166.7182088634449</v>
      </c>
      <c r="F24" s="117">
        <f t="shared" si="7"/>
        <v>2031.2222034271585</v>
      </c>
      <c r="G24" s="117">
        <f t="shared" si="7"/>
        <v>1964.0493763762302</v>
      </c>
      <c r="H24" s="117">
        <f t="shared" si="7"/>
        <v>0</v>
      </c>
      <c r="I24" s="117">
        <f t="shared" si="7"/>
        <v>0</v>
      </c>
      <c r="J24" s="117">
        <f t="shared" si="7"/>
        <v>1282.5363094268591</v>
      </c>
      <c r="K24" s="117">
        <f t="shared" si="7"/>
        <v>1359.1964533697487</v>
      </c>
      <c r="L24" s="117">
        <f t="shared" si="7"/>
        <v>1179.1038187460747</v>
      </c>
      <c r="M24" s="117">
        <f t="shared" si="7"/>
        <v>1291.9988968477146</v>
      </c>
      <c r="N24" s="117">
        <f t="shared" si="7"/>
        <v>1194.6321373886103</v>
      </c>
      <c r="O24" s="117">
        <f t="shared" si="7"/>
        <v>912.42601565045538</v>
      </c>
      <c r="P24" s="117">
        <f t="shared" si="7"/>
        <v>792.24417942563196</v>
      </c>
      <c r="Q24" s="117">
        <f t="shared" si="7"/>
        <v>918.72179101756899</v>
      </c>
      <c r="R24" s="117">
        <f t="shared" ref="R24:V24" si="8">R25+R28+R30+R39</f>
        <v>996.09364414037873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983.54558937950742</v>
      </c>
      <c r="W24" s="117">
        <f t="shared" ref="W24:Y24" si="9">W25+W28+W30+W39</f>
        <v>968.63406522362243</v>
      </c>
      <c r="X24" s="117">
        <f t="shared" si="9"/>
        <v>998.14526115227818</v>
      </c>
      <c r="Y24" s="117">
        <f t="shared" si="9"/>
        <v>867.98734916722469</v>
      </c>
      <c r="DA24" s="129" t="s">
        <v>4279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1842.1499193617881</v>
      </c>
      <c r="D25" s="122">
        <f t="shared" si="10"/>
        <v>1826.4823745547826</v>
      </c>
      <c r="E25" s="122">
        <f t="shared" si="10"/>
        <v>1935.900016990925</v>
      </c>
      <c r="F25" s="122">
        <f t="shared" si="10"/>
        <v>1806.5760451775193</v>
      </c>
      <c r="G25" s="122">
        <f t="shared" si="10"/>
        <v>1727.1782084023548</v>
      </c>
      <c r="H25" s="122">
        <f t="shared" si="10"/>
        <v>0</v>
      </c>
      <c r="I25" s="122">
        <f t="shared" si="10"/>
        <v>0</v>
      </c>
      <c r="J25" s="122">
        <f t="shared" si="10"/>
        <v>1081.4495484086444</v>
      </c>
      <c r="K25" s="122">
        <f t="shared" si="10"/>
        <v>1180.2991447733982</v>
      </c>
      <c r="L25" s="122">
        <f t="shared" si="10"/>
        <v>992.26812679318823</v>
      </c>
      <c r="M25" s="122">
        <f t="shared" si="10"/>
        <v>1097.00288544664</v>
      </c>
      <c r="N25" s="122">
        <f t="shared" si="10"/>
        <v>996.72188995360023</v>
      </c>
      <c r="O25" s="122">
        <f t="shared" si="10"/>
        <v>773.26575540846432</v>
      </c>
      <c r="P25" s="122">
        <f t="shared" si="10"/>
        <v>650.99837667092015</v>
      </c>
      <c r="Q25" s="122">
        <f t="shared" si="10"/>
        <v>754.55144110731169</v>
      </c>
      <c r="R25" s="122">
        <f t="shared" ref="R25:V25" si="11">SUM(R26:R27)</f>
        <v>833.79462621411335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823.89007712314526</v>
      </c>
      <c r="W25" s="122">
        <f t="shared" ref="W25:Y25" si="12">SUM(W26:W27)</f>
        <v>801.03757823188175</v>
      </c>
      <c r="X25" s="122">
        <f t="shared" si="12"/>
        <v>819.19275398347997</v>
      </c>
      <c r="Y25" s="122">
        <f t="shared" si="12"/>
        <v>687.0980135679755</v>
      </c>
      <c r="DA25" s="130" t="s">
        <v>4280</v>
      </c>
    </row>
    <row r="26" spans="1:105" ht="12" customHeight="1" x14ac:dyDescent="0.25">
      <c r="A26" s="97" t="s">
        <v>74</v>
      </c>
      <c r="B26" s="98"/>
      <c r="C26" s="98">
        <v>1842.1499193617881</v>
      </c>
      <c r="D26" s="98">
        <v>1826.4823745547826</v>
      </c>
      <c r="E26" s="98">
        <v>1935.900016990925</v>
      </c>
      <c r="F26" s="98">
        <v>1806.5760451775193</v>
      </c>
      <c r="G26" s="98">
        <v>1727.1782084023548</v>
      </c>
      <c r="H26" s="98">
        <v>0</v>
      </c>
      <c r="I26" s="98">
        <v>0</v>
      </c>
      <c r="J26" s="98">
        <v>1081.4495484086444</v>
      </c>
      <c r="K26" s="98">
        <v>1180.2991447733982</v>
      </c>
      <c r="L26" s="98">
        <v>992.26812679318823</v>
      </c>
      <c r="M26" s="98">
        <v>1097.00288544664</v>
      </c>
      <c r="N26" s="98">
        <v>996.72188995360023</v>
      </c>
      <c r="O26" s="98">
        <v>773.26575540846432</v>
      </c>
      <c r="P26" s="98">
        <v>650.99837667092015</v>
      </c>
      <c r="Q26" s="98">
        <v>754.55144110731169</v>
      </c>
      <c r="R26" s="98">
        <v>833.79462621411335</v>
      </c>
      <c r="S26" s="98">
        <v>0</v>
      </c>
      <c r="T26" s="98">
        <v>0</v>
      </c>
      <c r="U26" s="98">
        <v>0</v>
      </c>
      <c r="V26" s="98">
        <v>823.89007712314526</v>
      </c>
      <c r="W26" s="98">
        <v>801.03757823188175</v>
      </c>
      <c r="X26" s="98">
        <v>819.19275398347997</v>
      </c>
      <c r="Y26" s="98">
        <v>687.0980135679755</v>
      </c>
      <c r="DA26" s="63" t="s">
        <v>4281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4282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4283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4284</v>
      </c>
    </row>
    <row r="30" spans="1:105" ht="12" customHeight="1" x14ac:dyDescent="0.25">
      <c r="A30" s="121" t="s">
        <v>55</v>
      </c>
      <c r="B30" s="122"/>
      <c r="C30" s="122">
        <v>59.127451838565044</v>
      </c>
      <c r="D30" s="122">
        <v>41.324015586814646</v>
      </c>
      <c r="E30" s="122">
        <v>44.484275945240782</v>
      </c>
      <c r="F30" s="122">
        <v>42.762146246800917</v>
      </c>
      <c r="G30" s="122">
        <v>53.005841555838082</v>
      </c>
      <c r="H30" s="122">
        <v>0</v>
      </c>
      <c r="I30" s="122">
        <v>0</v>
      </c>
      <c r="J30" s="122">
        <v>39.312123598678696</v>
      </c>
      <c r="K30" s="122">
        <v>44.145993807426791</v>
      </c>
      <c r="L30" s="122">
        <v>44.302187322310786</v>
      </c>
      <c r="M30" s="122">
        <v>43.185064263016216</v>
      </c>
      <c r="N30" s="122">
        <v>44.461428571865781</v>
      </c>
      <c r="O30" s="122">
        <v>19.956202837453979</v>
      </c>
      <c r="P30" s="122">
        <v>34.596666676443959</v>
      </c>
      <c r="Q30" s="122">
        <v>31.273771832998225</v>
      </c>
      <c r="R30" s="122">
        <v>34.137697486550792</v>
      </c>
      <c r="S30" s="122">
        <v>0</v>
      </c>
      <c r="T30" s="122">
        <v>0</v>
      </c>
      <c r="U30" s="122">
        <v>0</v>
      </c>
      <c r="V30" s="122">
        <v>29.856677982632366</v>
      </c>
      <c r="W30" s="122">
        <v>36.07815831581005</v>
      </c>
      <c r="X30" s="122">
        <v>32.372764380677488</v>
      </c>
      <c r="Y30" s="122">
        <v>18.22135247709722</v>
      </c>
      <c r="DA30" s="130" t="s">
        <v>4285</v>
      </c>
    </row>
    <row r="31" spans="1:105" ht="12" customHeight="1" x14ac:dyDescent="0.25">
      <c r="A31" s="97" t="s">
        <v>141</v>
      </c>
      <c r="B31" s="98"/>
      <c r="C31" s="98">
        <v>996.56910140554908</v>
      </c>
      <c r="D31" s="98">
        <v>1057.0248197469432</v>
      </c>
      <c r="E31" s="98">
        <v>1108.6518092372144</v>
      </c>
      <c r="F31" s="98">
        <v>1130.0737974435478</v>
      </c>
      <c r="G31" s="98">
        <v>1226.3215885376098</v>
      </c>
      <c r="H31" s="98">
        <v>0</v>
      </c>
      <c r="I31" s="98">
        <v>0</v>
      </c>
      <c r="J31" s="98">
        <v>1303.8769064312935</v>
      </c>
      <c r="K31" s="98">
        <v>1294.4331739093975</v>
      </c>
      <c r="L31" s="98">
        <v>1246.5427462085122</v>
      </c>
      <c r="M31" s="98">
        <v>1173.517431742257</v>
      </c>
      <c r="N31" s="98">
        <v>1064.8319836964504</v>
      </c>
      <c r="O31" s="98">
        <v>1060.5896999438314</v>
      </c>
      <c r="P31" s="98">
        <v>1031.3072334155668</v>
      </c>
      <c r="Q31" s="98">
        <v>963.80078648967253</v>
      </c>
      <c r="R31" s="98">
        <v>938.78668088014683</v>
      </c>
      <c r="S31" s="98">
        <v>0</v>
      </c>
      <c r="T31" s="98">
        <v>0</v>
      </c>
      <c r="U31" s="98">
        <v>0</v>
      </c>
      <c r="V31" s="98">
        <v>760.81091780270685</v>
      </c>
      <c r="W31" s="98">
        <v>862.66593440525344</v>
      </c>
      <c r="X31" s="98">
        <v>858.89933901672009</v>
      </c>
      <c r="Y31" s="98">
        <v>781.90707161442083</v>
      </c>
      <c r="DA31" s="63" t="s">
        <v>4286</v>
      </c>
    </row>
    <row r="32" spans="1:105" ht="12" customHeight="1" x14ac:dyDescent="0.25">
      <c r="A32" s="97" t="s">
        <v>140</v>
      </c>
      <c r="B32" s="98"/>
      <c r="C32" s="98">
        <v>135.77039541497726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267.05452405975518</v>
      </c>
      <c r="K32" s="98">
        <v>264.71519070512119</v>
      </c>
      <c r="L32" s="98">
        <v>220.62447253466419</v>
      </c>
      <c r="M32" s="98">
        <v>205.42619442042835</v>
      </c>
      <c r="N32" s="98">
        <v>124.40171591202306</v>
      </c>
      <c r="O32" s="98">
        <v>84.138750950385571</v>
      </c>
      <c r="P32" s="98">
        <v>83.918246550486771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27.199413695854542</v>
      </c>
      <c r="W32" s="98">
        <v>70.560336288290515</v>
      </c>
      <c r="X32" s="98">
        <v>64.395999718343248</v>
      </c>
      <c r="Y32" s="98">
        <v>33.552324051157726</v>
      </c>
      <c r="DA32" s="63" t="s">
        <v>4287</v>
      </c>
    </row>
    <row r="33" spans="1:105" ht="12" customHeight="1" x14ac:dyDescent="0.25">
      <c r="A33" s="100" t="s">
        <v>50</v>
      </c>
      <c r="B33" s="101"/>
      <c r="C33" s="101">
        <v>135.77039541497726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267.05452405975518</v>
      </c>
      <c r="K33" s="101">
        <v>264.71519070512119</v>
      </c>
      <c r="L33" s="101">
        <v>220.62447253466419</v>
      </c>
      <c r="M33" s="101">
        <v>205.42619442042835</v>
      </c>
      <c r="N33" s="101">
        <v>124.40171591202306</v>
      </c>
      <c r="O33" s="101">
        <v>84.138750950385571</v>
      </c>
      <c r="P33" s="101">
        <v>83.918246550486771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27.199413695854542</v>
      </c>
      <c r="W33" s="101">
        <v>70.560336288290515</v>
      </c>
      <c r="X33" s="101">
        <v>64.395999718343248</v>
      </c>
      <c r="Y33" s="101">
        <v>33.552324051157726</v>
      </c>
      <c r="DA33" s="131" t="s">
        <v>4288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4289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4290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4291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4292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4293</v>
      </c>
    </row>
    <row r="39" spans="1:105" ht="12" customHeight="1" x14ac:dyDescent="0.25">
      <c r="A39" s="121" t="s">
        <v>54</v>
      </c>
      <c r="B39" s="122"/>
      <c r="C39" s="122">
        <v>158.7879267579448</v>
      </c>
      <c r="D39" s="122">
        <v>169.82656920402883</v>
      </c>
      <c r="E39" s="122">
        <v>186.33391592727932</v>
      </c>
      <c r="F39" s="122">
        <v>181.88401200283818</v>
      </c>
      <c r="G39" s="122">
        <v>183.86532641803717</v>
      </c>
      <c r="H39" s="122">
        <v>0</v>
      </c>
      <c r="I39" s="122">
        <v>0</v>
      </c>
      <c r="J39" s="122">
        <v>161.77463741953613</v>
      </c>
      <c r="K39" s="122">
        <v>134.75131478892374</v>
      </c>
      <c r="L39" s="122">
        <v>142.53350463057558</v>
      </c>
      <c r="M39" s="122">
        <v>151.8109471380584</v>
      </c>
      <c r="N39" s="122">
        <v>153.44881886314448</v>
      </c>
      <c r="O39" s="122">
        <v>119.20405740453711</v>
      </c>
      <c r="P39" s="122">
        <v>106.64913607826776</v>
      </c>
      <c r="Q39" s="122">
        <v>132.89657807725908</v>
      </c>
      <c r="R39" s="122">
        <v>128.16132043971456</v>
      </c>
      <c r="S39" s="122">
        <v>0</v>
      </c>
      <c r="T39" s="122">
        <v>0</v>
      </c>
      <c r="U39" s="122">
        <v>0</v>
      </c>
      <c r="V39" s="122">
        <v>129.7988342737298</v>
      </c>
      <c r="W39" s="122">
        <v>131.51832867593066</v>
      </c>
      <c r="X39" s="122">
        <v>146.57974278812074</v>
      </c>
      <c r="Y39" s="122">
        <v>162.66798312215207</v>
      </c>
      <c r="DA39" s="130" t="s">
        <v>4294</v>
      </c>
    </row>
    <row r="40" spans="1:105" ht="12" customHeight="1" x14ac:dyDescent="0.25">
      <c r="A40" s="97" t="s">
        <v>50</v>
      </c>
      <c r="B40" s="98"/>
      <c r="C40" s="98">
        <v>284.29694671033229</v>
      </c>
      <c r="D40" s="98">
        <v>285.26167960768896</v>
      </c>
      <c r="E40" s="98">
        <v>296.90823226897953</v>
      </c>
      <c r="F40" s="98">
        <v>303.39801151111732</v>
      </c>
      <c r="G40" s="98">
        <v>291.49381017493698</v>
      </c>
      <c r="H40" s="98">
        <v>0</v>
      </c>
      <c r="I40" s="98">
        <v>0</v>
      </c>
      <c r="J40" s="98">
        <v>240.03147422004344</v>
      </c>
      <c r="K40" s="98">
        <v>236.57396321745554</v>
      </c>
      <c r="L40" s="98">
        <v>230.71571177556203</v>
      </c>
      <c r="M40" s="98">
        <v>236.70040187830116</v>
      </c>
      <c r="N40" s="98">
        <v>225.05826766594524</v>
      </c>
      <c r="O40" s="98">
        <v>227.65371266906376</v>
      </c>
      <c r="P40" s="98">
        <v>229.71885342572912</v>
      </c>
      <c r="Q40" s="98">
        <v>234.64552066766058</v>
      </c>
      <c r="R40" s="98">
        <v>234.96242080614334</v>
      </c>
      <c r="S40" s="98">
        <v>0</v>
      </c>
      <c r="T40" s="98">
        <v>0</v>
      </c>
      <c r="U40" s="98">
        <v>0</v>
      </c>
      <c r="V40" s="98">
        <v>240.26185400225793</v>
      </c>
      <c r="W40" s="98">
        <v>246.08932909294944</v>
      </c>
      <c r="X40" s="98">
        <v>228.79098116400289</v>
      </c>
      <c r="Y40" s="98">
        <v>219.43349999098581</v>
      </c>
      <c r="DA40" s="63" t="s">
        <v>4295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4296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2424.7817108398149</v>
      </c>
      <c r="D43" s="117">
        <f t="shared" si="14"/>
        <v>2458.2396610175501</v>
      </c>
      <c r="E43" s="117">
        <f t="shared" si="14"/>
        <v>2466.3726888110168</v>
      </c>
      <c r="F43" s="117">
        <f t="shared" si="14"/>
        <v>2124.7790715065262</v>
      </c>
      <c r="G43" s="117">
        <f t="shared" si="14"/>
        <v>1769.1815326501398</v>
      </c>
      <c r="H43" s="117">
        <f t="shared" si="14"/>
        <v>1989.2093442327073</v>
      </c>
      <c r="I43" s="117">
        <f t="shared" si="14"/>
        <v>1805.2802003106617</v>
      </c>
      <c r="J43" s="117">
        <f t="shared" si="14"/>
        <v>1504.0498754062562</v>
      </c>
      <c r="K43" s="117">
        <f t="shared" si="14"/>
        <v>1581.5177161624636</v>
      </c>
      <c r="L43" s="117">
        <f t="shared" si="14"/>
        <v>1299.5930034842877</v>
      </c>
      <c r="M43" s="117">
        <f t="shared" si="14"/>
        <v>1447.1778238205047</v>
      </c>
      <c r="N43" s="117">
        <f t="shared" si="14"/>
        <v>1360.5808858155478</v>
      </c>
      <c r="O43" s="117">
        <f t="shared" si="14"/>
        <v>1027.8715768820155</v>
      </c>
      <c r="P43" s="117">
        <f t="shared" si="14"/>
        <v>835.50701307929739</v>
      </c>
      <c r="Q43" s="117">
        <f t="shared" si="14"/>
        <v>999.29905621037449</v>
      </c>
      <c r="R43" s="117">
        <f t="shared" ref="R43:V43" si="15">R44+R47+R49+R58</f>
        <v>998.494715038084</v>
      </c>
      <c r="S43" s="117">
        <f t="shared" si="15"/>
        <v>1047.6493820327805</v>
      </c>
      <c r="T43" s="117">
        <f t="shared" si="15"/>
        <v>0</v>
      </c>
      <c r="U43" s="117">
        <f t="shared" si="15"/>
        <v>1182.0327328820968</v>
      </c>
      <c r="V43" s="117">
        <f t="shared" si="15"/>
        <v>1137.2510874337777</v>
      </c>
      <c r="W43" s="117">
        <f t="shared" ref="W43:Y43" si="16">W44+W47+W49+W58</f>
        <v>995.84639341214438</v>
      </c>
      <c r="X43" s="117">
        <f t="shared" si="16"/>
        <v>1062.7516996010768</v>
      </c>
      <c r="Y43" s="117">
        <f t="shared" si="16"/>
        <v>876.33075294717207</v>
      </c>
      <c r="DA43" s="129" t="s">
        <v>4297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2262.7880891592526</v>
      </c>
      <c r="D44" s="122">
        <f t="shared" si="17"/>
        <v>2282.9544470085102</v>
      </c>
      <c r="E44" s="122">
        <f t="shared" si="17"/>
        <v>2274.7177752367165</v>
      </c>
      <c r="F44" s="122">
        <f t="shared" si="17"/>
        <v>1936.3325772970286</v>
      </c>
      <c r="G44" s="122">
        <f t="shared" si="17"/>
        <v>1577.1374908601588</v>
      </c>
      <c r="H44" s="122">
        <f t="shared" si="17"/>
        <v>1797.5756878346524</v>
      </c>
      <c r="I44" s="122">
        <f t="shared" si="17"/>
        <v>1613.4158467684697</v>
      </c>
      <c r="J44" s="122">
        <f t="shared" si="17"/>
        <v>1312.1278794474465</v>
      </c>
      <c r="K44" s="122">
        <f t="shared" si="17"/>
        <v>1425.609098843443</v>
      </c>
      <c r="L44" s="122">
        <f t="shared" si="17"/>
        <v>1135.2760074825037</v>
      </c>
      <c r="M44" s="122">
        <f t="shared" si="17"/>
        <v>1265.9636792540659</v>
      </c>
      <c r="N44" s="122">
        <f t="shared" si="17"/>
        <v>1172.0236110411172</v>
      </c>
      <c r="O44" s="122">
        <f t="shared" si="17"/>
        <v>889.95866473887963</v>
      </c>
      <c r="P44" s="122">
        <f t="shared" si="17"/>
        <v>728.81393576001005</v>
      </c>
      <c r="Q44" s="122">
        <f t="shared" si="17"/>
        <v>838.21879469799615</v>
      </c>
      <c r="R44" s="122">
        <f t="shared" ref="R44:V44" si="18">SUM(R45:R46)</f>
        <v>849.98124662990801</v>
      </c>
      <c r="S44" s="122">
        <f t="shared" si="18"/>
        <v>889.01495681987785</v>
      </c>
      <c r="T44" s="122">
        <f t="shared" si="18"/>
        <v>0</v>
      </c>
      <c r="U44" s="122">
        <f t="shared" si="18"/>
        <v>914.94622867950011</v>
      </c>
      <c r="V44" s="122">
        <f t="shared" si="18"/>
        <v>946.64831288400444</v>
      </c>
      <c r="W44" s="122">
        <f t="shared" ref="W44:Y44" si="19">SUM(W45:W46)</f>
        <v>810.85778317217989</v>
      </c>
      <c r="X44" s="122">
        <f t="shared" si="19"/>
        <v>887.3802129227156</v>
      </c>
      <c r="Y44" s="122">
        <f t="shared" si="19"/>
        <v>700.19171080972956</v>
      </c>
      <c r="DA44" s="130" t="s">
        <v>4298</v>
      </c>
    </row>
    <row r="45" spans="1:105" ht="12" customHeight="1" x14ac:dyDescent="0.25">
      <c r="A45" s="97" t="s">
        <v>211</v>
      </c>
      <c r="B45" s="98"/>
      <c r="C45" s="98">
        <v>2262.7880891592526</v>
      </c>
      <c r="D45" s="98">
        <v>2282.9544470085102</v>
      </c>
      <c r="E45" s="98">
        <v>2274.7177752367165</v>
      </c>
      <c r="F45" s="98">
        <v>1936.3325772970286</v>
      </c>
      <c r="G45" s="98">
        <v>1577.1374908601588</v>
      </c>
      <c r="H45" s="98">
        <v>1797.5756878346524</v>
      </c>
      <c r="I45" s="98">
        <v>1613.4158467684697</v>
      </c>
      <c r="J45" s="98">
        <v>1312.1278794474465</v>
      </c>
      <c r="K45" s="98">
        <v>1425.609098843443</v>
      </c>
      <c r="L45" s="98">
        <v>1135.2760074825037</v>
      </c>
      <c r="M45" s="98">
        <v>1265.9636792540659</v>
      </c>
      <c r="N45" s="98">
        <v>1172.0236110411172</v>
      </c>
      <c r="O45" s="98">
        <v>889.95866473887963</v>
      </c>
      <c r="P45" s="98">
        <v>728.81393576001005</v>
      </c>
      <c r="Q45" s="98">
        <v>838.21879469799615</v>
      </c>
      <c r="R45" s="98">
        <v>849.98124662990801</v>
      </c>
      <c r="S45" s="98">
        <v>889.01495681987785</v>
      </c>
      <c r="T45" s="98">
        <v>0</v>
      </c>
      <c r="U45" s="98">
        <v>914.94622867950011</v>
      </c>
      <c r="V45" s="98">
        <v>946.64831288400444</v>
      </c>
      <c r="W45" s="98">
        <v>810.85778317217989</v>
      </c>
      <c r="X45" s="98">
        <v>887.3802129227156</v>
      </c>
      <c r="Y45" s="98">
        <v>700.19171080972956</v>
      </c>
      <c r="DA45" s="63" t="s">
        <v>4299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4300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4301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4302</v>
      </c>
    </row>
    <row r="49" spans="1:105" ht="12" customHeight="1" x14ac:dyDescent="0.25">
      <c r="A49" s="121" t="s">
        <v>55</v>
      </c>
      <c r="B49" s="122"/>
      <c r="C49" s="122">
        <v>3.1662307997361907</v>
      </c>
      <c r="D49" s="122">
        <v>5.4541299900891991</v>
      </c>
      <c r="E49" s="122">
        <v>5.3404616660567399</v>
      </c>
      <c r="F49" s="122">
        <v>6.5623725940663666</v>
      </c>
      <c r="G49" s="122">
        <v>8.1765105931057445</v>
      </c>
      <c r="H49" s="122">
        <v>13.071524550522366</v>
      </c>
      <c r="I49" s="122">
        <v>11.639207155976946</v>
      </c>
      <c r="J49" s="122">
        <v>30.198869804945598</v>
      </c>
      <c r="K49" s="122">
        <v>21.19656771535178</v>
      </c>
      <c r="L49" s="122">
        <v>21.780866552077381</v>
      </c>
      <c r="M49" s="122">
        <v>29.405948676792935</v>
      </c>
      <c r="N49" s="122">
        <v>35.088970346986187</v>
      </c>
      <c r="O49" s="122">
        <v>18.6985436210588</v>
      </c>
      <c r="P49" s="122">
        <v>8.7022585790362914E-2</v>
      </c>
      <c r="Q49" s="122">
        <v>28.377160983105401</v>
      </c>
      <c r="R49" s="122">
        <v>19.264414321752469</v>
      </c>
      <c r="S49" s="122">
        <v>30.784296519045519</v>
      </c>
      <c r="T49" s="122">
        <v>0</v>
      </c>
      <c r="U49" s="122">
        <v>116.41917215177021</v>
      </c>
      <c r="V49" s="122">
        <v>60.702234633600419</v>
      </c>
      <c r="W49" s="122">
        <v>53.424611471623209</v>
      </c>
      <c r="X49" s="122">
        <v>28.761884368769199</v>
      </c>
      <c r="Y49" s="122">
        <v>13.445888210766203</v>
      </c>
      <c r="DA49" s="130" t="s">
        <v>4303</v>
      </c>
    </row>
    <row r="50" spans="1:105" ht="12" customHeight="1" x14ac:dyDescent="0.25">
      <c r="A50" s="97" t="s">
        <v>138</v>
      </c>
      <c r="B50" s="98"/>
      <c r="C50" s="98">
        <v>1136.9572766742278</v>
      </c>
      <c r="D50" s="98">
        <v>1225.5632092544879</v>
      </c>
      <c r="E50" s="98">
        <v>1327.0058265768396</v>
      </c>
      <c r="F50" s="98">
        <v>1323.9117967629318</v>
      </c>
      <c r="G50" s="98">
        <v>1357.6344935818029</v>
      </c>
      <c r="H50" s="98">
        <v>1525.0111975609427</v>
      </c>
      <c r="I50" s="98">
        <v>1617.8265171851422</v>
      </c>
      <c r="J50" s="98">
        <v>1550.5530008134415</v>
      </c>
      <c r="K50" s="98">
        <v>1533.515294500231</v>
      </c>
      <c r="L50" s="98">
        <v>1493.2305623762118</v>
      </c>
      <c r="M50" s="98">
        <v>1402.3066781559112</v>
      </c>
      <c r="N50" s="98">
        <v>1287.3631358727218</v>
      </c>
      <c r="O50" s="98">
        <v>1327.2921073455434</v>
      </c>
      <c r="P50" s="98">
        <v>0</v>
      </c>
      <c r="Q50" s="98">
        <v>1179.8252066399227</v>
      </c>
      <c r="R50" s="98">
        <v>1110.5002707410215</v>
      </c>
      <c r="S50" s="98">
        <v>1090.719471493768</v>
      </c>
      <c r="T50" s="98">
        <v>0</v>
      </c>
      <c r="U50" s="98">
        <v>1267.6946592339209</v>
      </c>
      <c r="V50" s="98">
        <v>1210.0136849033709</v>
      </c>
      <c r="W50" s="98">
        <v>989.95676940343537</v>
      </c>
      <c r="X50" s="98">
        <v>1046.0358513211004</v>
      </c>
      <c r="Y50" s="98">
        <v>994.60745163899514</v>
      </c>
      <c r="DA50" s="63" t="s">
        <v>4304</v>
      </c>
    </row>
    <row r="51" spans="1:105" ht="12" customHeight="1" x14ac:dyDescent="0.25">
      <c r="A51" s="97" t="s">
        <v>137</v>
      </c>
      <c r="B51" s="98"/>
      <c r="C51" s="98">
        <v>148.0922672509229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345.00937070887267</v>
      </c>
      <c r="J51" s="98">
        <v>317.64835881356697</v>
      </c>
      <c r="K51" s="98">
        <v>313.7833955804569</v>
      </c>
      <c r="L51" s="98">
        <v>271.31209276893156</v>
      </c>
      <c r="M51" s="98">
        <v>249.0194206710801</v>
      </c>
      <c r="N51" s="98">
        <v>159.0826669787983</v>
      </c>
      <c r="O51" s="98">
        <v>115.05608187619005</v>
      </c>
      <c r="P51" s="98">
        <v>29.065543653981212</v>
      </c>
      <c r="Q51" s="98">
        <v>0</v>
      </c>
      <c r="R51" s="98">
        <v>0</v>
      </c>
      <c r="S51" s="98">
        <v>0</v>
      </c>
      <c r="T51" s="98">
        <v>0</v>
      </c>
      <c r="U51" s="98">
        <v>152.48907766396437</v>
      </c>
      <c r="V51" s="98">
        <v>0</v>
      </c>
      <c r="W51" s="98">
        <v>0</v>
      </c>
      <c r="X51" s="98">
        <v>73.813553245568798</v>
      </c>
      <c r="Y51" s="98">
        <v>46.07870972040898</v>
      </c>
      <c r="DA51" s="63" t="s">
        <v>4305</v>
      </c>
    </row>
    <row r="52" spans="1:105" ht="12" customHeight="1" x14ac:dyDescent="0.25">
      <c r="A52" s="100" t="s">
        <v>211</v>
      </c>
      <c r="B52" s="101"/>
      <c r="C52" s="101">
        <v>148.0922672509229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345.00937070887267</v>
      </c>
      <c r="J52" s="101">
        <v>317.64835881356697</v>
      </c>
      <c r="K52" s="101">
        <v>313.7833955804569</v>
      </c>
      <c r="L52" s="101">
        <v>271.31209276893156</v>
      </c>
      <c r="M52" s="101">
        <v>249.0194206710801</v>
      </c>
      <c r="N52" s="101">
        <v>159.0826669787983</v>
      </c>
      <c r="O52" s="101">
        <v>115.05608187619005</v>
      </c>
      <c r="P52" s="101">
        <v>29.065543653981212</v>
      </c>
      <c r="Q52" s="101">
        <v>0</v>
      </c>
      <c r="R52" s="101">
        <v>0</v>
      </c>
      <c r="S52" s="101">
        <v>0</v>
      </c>
      <c r="T52" s="101">
        <v>0</v>
      </c>
      <c r="U52" s="101">
        <v>152.48907766396437</v>
      </c>
      <c r="V52" s="101">
        <v>0</v>
      </c>
      <c r="W52" s="101">
        <v>0</v>
      </c>
      <c r="X52" s="101">
        <v>73.813553245568798</v>
      </c>
      <c r="Y52" s="101">
        <v>46.07870972040898</v>
      </c>
      <c r="DA52" s="131" t="s">
        <v>4306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4307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4308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4309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4310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4311</v>
      </c>
    </row>
    <row r="58" spans="1:105" ht="12" customHeight="1" x14ac:dyDescent="0.25">
      <c r="A58" s="121" t="s">
        <v>54</v>
      </c>
      <c r="B58" s="122"/>
      <c r="C58" s="122">
        <v>158.82739088082621</v>
      </c>
      <c r="D58" s="122">
        <v>169.83108401895043</v>
      </c>
      <c r="E58" s="122">
        <v>186.31445190824326</v>
      </c>
      <c r="F58" s="122">
        <v>181.88412161543116</v>
      </c>
      <c r="G58" s="122">
        <v>183.86753119687518</v>
      </c>
      <c r="H58" s="122">
        <v>178.56213184753264</v>
      </c>
      <c r="I58" s="122">
        <v>180.22514638621502</v>
      </c>
      <c r="J58" s="122">
        <v>161.72312615386403</v>
      </c>
      <c r="K58" s="122">
        <v>134.7120496036687</v>
      </c>
      <c r="L58" s="122">
        <v>142.53612944970655</v>
      </c>
      <c r="M58" s="122">
        <v>151.80819588964584</v>
      </c>
      <c r="N58" s="122">
        <v>153.46830442744454</v>
      </c>
      <c r="O58" s="122">
        <v>119.21436852207714</v>
      </c>
      <c r="P58" s="122">
        <v>106.60605473349703</v>
      </c>
      <c r="Q58" s="122">
        <v>132.70310052927286</v>
      </c>
      <c r="R58" s="122">
        <v>129.24905408642354</v>
      </c>
      <c r="S58" s="122">
        <v>127.85012869385722</v>
      </c>
      <c r="T58" s="122">
        <v>0</v>
      </c>
      <c r="U58" s="122">
        <v>150.66733205082645</v>
      </c>
      <c r="V58" s="122">
        <v>129.90053991617276</v>
      </c>
      <c r="W58" s="122">
        <v>131.56399876834138</v>
      </c>
      <c r="X58" s="122">
        <v>146.60960230959188</v>
      </c>
      <c r="Y58" s="122">
        <v>162.69315392667633</v>
      </c>
      <c r="DA58" s="130" t="s">
        <v>4312</v>
      </c>
    </row>
    <row r="59" spans="1:105" ht="12" customHeight="1" x14ac:dyDescent="0.25">
      <c r="A59" s="97" t="s">
        <v>50</v>
      </c>
      <c r="B59" s="98"/>
      <c r="C59" s="98">
        <v>284.29694671033241</v>
      </c>
      <c r="D59" s="98">
        <v>285.2616796076889</v>
      </c>
      <c r="E59" s="98">
        <v>296.90823226897959</v>
      </c>
      <c r="F59" s="98">
        <v>303.39801151111726</v>
      </c>
      <c r="G59" s="98">
        <v>291.49381017493693</v>
      </c>
      <c r="H59" s="98">
        <v>262.06978079587111</v>
      </c>
      <c r="I59" s="98">
        <v>265.05789971706696</v>
      </c>
      <c r="J59" s="98">
        <v>240.03147422004338</v>
      </c>
      <c r="K59" s="98">
        <v>236.57396321745554</v>
      </c>
      <c r="L59" s="98">
        <v>230.71571177556203</v>
      </c>
      <c r="M59" s="98">
        <v>236.70040187830116</v>
      </c>
      <c r="N59" s="98">
        <v>225.05826766594521</v>
      </c>
      <c r="O59" s="98">
        <v>227.65371266906376</v>
      </c>
      <c r="P59" s="98">
        <v>229.71885342572909</v>
      </c>
      <c r="Q59" s="98">
        <v>234.64552066766061</v>
      </c>
      <c r="R59" s="98">
        <v>234.96242080614331</v>
      </c>
      <c r="S59" s="98">
        <v>237.33695977043953</v>
      </c>
      <c r="T59" s="98">
        <v>0</v>
      </c>
      <c r="U59" s="98">
        <v>258.99306008736926</v>
      </c>
      <c r="V59" s="98">
        <v>240.26185400225791</v>
      </c>
      <c r="W59" s="98">
        <v>246.08932909294938</v>
      </c>
      <c r="X59" s="98">
        <v>228.79098116400291</v>
      </c>
      <c r="Y59" s="98">
        <v>219.43349999098584</v>
      </c>
      <c r="DA59" s="63" t="s">
        <v>4313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4314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0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0</v>
      </c>
      <c r="I62" s="117">
        <f t="shared" si="21"/>
        <v>0</v>
      </c>
      <c r="J62" s="117">
        <f t="shared" si="21"/>
        <v>0</v>
      </c>
      <c r="K62" s="117">
        <f t="shared" si="21"/>
        <v>0</v>
      </c>
      <c r="L62" s="117">
        <f t="shared" si="21"/>
        <v>0</v>
      </c>
      <c r="M62" s="117">
        <f t="shared" si="21"/>
        <v>0</v>
      </c>
      <c r="N62" s="117">
        <f t="shared" si="21"/>
        <v>0</v>
      </c>
      <c r="O62" s="117">
        <f t="shared" si="21"/>
        <v>0</v>
      </c>
      <c r="P62" s="117">
        <f t="shared" si="21"/>
        <v>0</v>
      </c>
      <c r="Q62" s="117">
        <f t="shared" si="21"/>
        <v>0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0</v>
      </c>
      <c r="W62" s="117">
        <f t="shared" ref="W62:Y62" si="23">W63+W66+W68+W77</f>
        <v>0</v>
      </c>
      <c r="X62" s="117">
        <f t="shared" si="23"/>
        <v>0</v>
      </c>
      <c r="Y62" s="117">
        <f t="shared" si="23"/>
        <v>0</v>
      </c>
      <c r="DA62" s="129" t="s">
        <v>4315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0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0</v>
      </c>
      <c r="I63" s="122">
        <f t="shared" si="24"/>
        <v>0</v>
      </c>
      <c r="J63" s="122">
        <f t="shared" si="24"/>
        <v>0</v>
      </c>
      <c r="K63" s="122">
        <f t="shared" si="24"/>
        <v>0</v>
      </c>
      <c r="L63" s="122">
        <f t="shared" si="24"/>
        <v>0</v>
      </c>
      <c r="M63" s="122">
        <f t="shared" si="24"/>
        <v>0</v>
      </c>
      <c r="N63" s="122">
        <f t="shared" si="24"/>
        <v>0</v>
      </c>
      <c r="O63" s="122">
        <f t="shared" si="24"/>
        <v>0</v>
      </c>
      <c r="P63" s="122">
        <f t="shared" si="24"/>
        <v>0</v>
      </c>
      <c r="Q63" s="122">
        <f t="shared" si="24"/>
        <v>0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0</v>
      </c>
      <c r="W63" s="122">
        <f t="shared" ref="W63:Y63" si="26">SUM(W64:W65)</f>
        <v>0</v>
      </c>
      <c r="X63" s="122">
        <f t="shared" si="26"/>
        <v>0</v>
      </c>
      <c r="Y63" s="122">
        <f t="shared" si="26"/>
        <v>0</v>
      </c>
      <c r="DA63" s="130" t="s">
        <v>4316</v>
      </c>
    </row>
    <row r="64" spans="1:105" ht="12" customHeight="1" x14ac:dyDescent="0.25">
      <c r="A64" s="97" t="s">
        <v>212</v>
      </c>
      <c r="B64" s="98"/>
      <c r="C64" s="98">
        <v>0</v>
      </c>
      <c r="D64" s="98">
        <v>0</v>
      </c>
      <c r="E64" s="98">
        <v>0</v>
      </c>
      <c r="F64" s="98">
        <v>0</v>
      </c>
      <c r="G64" s="98">
        <v>0</v>
      </c>
      <c r="H64" s="98">
        <v>0</v>
      </c>
      <c r="I64" s="98">
        <v>0</v>
      </c>
      <c r="J64" s="98">
        <v>0</v>
      </c>
      <c r="K64" s="98">
        <v>0</v>
      </c>
      <c r="L64" s="98">
        <v>0</v>
      </c>
      <c r="M64" s="98">
        <v>0</v>
      </c>
      <c r="N64" s="98">
        <v>0</v>
      </c>
      <c r="O64" s="98">
        <v>0</v>
      </c>
      <c r="P64" s="98">
        <v>0</v>
      </c>
      <c r="Q64" s="98">
        <v>0</v>
      </c>
      <c r="R64" s="98">
        <v>0</v>
      </c>
      <c r="S64" s="98">
        <v>0</v>
      </c>
      <c r="T64" s="98">
        <v>0</v>
      </c>
      <c r="U64" s="98">
        <v>0</v>
      </c>
      <c r="V64" s="98">
        <v>0</v>
      </c>
      <c r="W64" s="98">
        <v>0</v>
      </c>
      <c r="X64" s="98">
        <v>0</v>
      </c>
      <c r="Y64" s="98">
        <v>0</v>
      </c>
      <c r="DA64" s="63" t="s">
        <v>4317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4318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4319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4320</v>
      </c>
    </row>
    <row r="68" spans="1:105" ht="12" customHeight="1" x14ac:dyDescent="0.25">
      <c r="A68" s="121" t="s">
        <v>55</v>
      </c>
      <c r="B68" s="122"/>
      <c r="C68" s="122">
        <v>0</v>
      </c>
      <c r="D68" s="122">
        <v>0</v>
      </c>
      <c r="E68" s="122">
        <v>0</v>
      </c>
      <c r="F68" s="122">
        <v>0</v>
      </c>
      <c r="G68" s="122">
        <v>0</v>
      </c>
      <c r="H68" s="122">
        <v>0</v>
      </c>
      <c r="I68" s="122">
        <v>0</v>
      </c>
      <c r="J68" s="122">
        <v>0</v>
      </c>
      <c r="K68" s="122">
        <v>0</v>
      </c>
      <c r="L68" s="122">
        <v>0</v>
      </c>
      <c r="M68" s="122">
        <v>0</v>
      </c>
      <c r="N68" s="122">
        <v>0</v>
      </c>
      <c r="O68" s="122">
        <v>0</v>
      </c>
      <c r="P68" s="122">
        <v>0</v>
      </c>
      <c r="Q68" s="122">
        <v>0</v>
      </c>
      <c r="R68" s="122">
        <v>0</v>
      </c>
      <c r="S68" s="122">
        <v>0</v>
      </c>
      <c r="T68" s="122">
        <v>0</v>
      </c>
      <c r="U68" s="122">
        <v>0</v>
      </c>
      <c r="V68" s="122">
        <v>0</v>
      </c>
      <c r="W68" s="122">
        <v>0</v>
      </c>
      <c r="X68" s="122">
        <v>0</v>
      </c>
      <c r="Y68" s="122">
        <v>0</v>
      </c>
      <c r="DA68" s="130" t="s">
        <v>4321</v>
      </c>
    </row>
    <row r="69" spans="1:105" ht="12" customHeight="1" x14ac:dyDescent="0.25">
      <c r="A69" s="97" t="s">
        <v>134</v>
      </c>
      <c r="B69" s="98"/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X69" s="98">
        <v>0</v>
      </c>
      <c r="Y69" s="98">
        <v>0</v>
      </c>
      <c r="DA69" s="63" t="s">
        <v>4322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4323</v>
      </c>
    </row>
    <row r="71" spans="1:105" ht="12" customHeight="1" x14ac:dyDescent="0.25">
      <c r="A71" s="100" t="s">
        <v>212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X71" s="101">
        <v>0</v>
      </c>
      <c r="Y71" s="101">
        <v>0</v>
      </c>
      <c r="DA71" s="131" t="s">
        <v>4324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4325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4326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4327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4328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4329</v>
      </c>
    </row>
    <row r="77" spans="1:105" ht="12" customHeight="1" x14ac:dyDescent="0.25">
      <c r="A77" s="121" t="s">
        <v>54</v>
      </c>
      <c r="B77" s="122"/>
      <c r="C77" s="122">
        <v>0</v>
      </c>
      <c r="D77" s="122">
        <v>0</v>
      </c>
      <c r="E77" s="122">
        <v>0</v>
      </c>
      <c r="F77" s="122">
        <v>0</v>
      </c>
      <c r="G77" s="122">
        <v>0</v>
      </c>
      <c r="H77" s="122">
        <v>0</v>
      </c>
      <c r="I77" s="122">
        <v>0</v>
      </c>
      <c r="J77" s="122">
        <v>0</v>
      </c>
      <c r="K77" s="122">
        <v>0</v>
      </c>
      <c r="L77" s="122">
        <v>0</v>
      </c>
      <c r="M77" s="122">
        <v>0</v>
      </c>
      <c r="N77" s="122">
        <v>0</v>
      </c>
      <c r="O77" s="122">
        <v>0</v>
      </c>
      <c r="P77" s="122">
        <v>0</v>
      </c>
      <c r="Q77" s="122">
        <v>0</v>
      </c>
      <c r="R77" s="122">
        <v>0</v>
      </c>
      <c r="S77" s="122">
        <v>0</v>
      </c>
      <c r="T77" s="122">
        <v>0</v>
      </c>
      <c r="U77" s="122">
        <v>0</v>
      </c>
      <c r="V77" s="122">
        <v>0</v>
      </c>
      <c r="W77" s="122">
        <v>0</v>
      </c>
      <c r="X77" s="122">
        <v>0</v>
      </c>
      <c r="Y77" s="122">
        <v>0</v>
      </c>
      <c r="DA77" s="130" t="s">
        <v>4330</v>
      </c>
    </row>
    <row r="78" spans="1:105" ht="12" customHeight="1" x14ac:dyDescent="0.25">
      <c r="A78" s="97" t="s">
        <v>189</v>
      </c>
      <c r="B78" s="98"/>
      <c r="C78" s="98">
        <v>0</v>
      </c>
      <c r="D78" s="98">
        <v>0</v>
      </c>
      <c r="E78" s="98">
        <v>0</v>
      </c>
      <c r="F78" s="98">
        <v>0</v>
      </c>
      <c r="G78" s="98">
        <v>0</v>
      </c>
      <c r="H78" s="98">
        <v>0</v>
      </c>
      <c r="I78" s="98">
        <v>0</v>
      </c>
      <c r="J78" s="98">
        <v>0</v>
      </c>
      <c r="K78" s="98">
        <v>0</v>
      </c>
      <c r="L78" s="98">
        <v>0</v>
      </c>
      <c r="M78" s="98">
        <v>0</v>
      </c>
      <c r="N78" s="98">
        <v>0</v>
      </c>
      <c r="O78" s="98">
        <v>0</v>
      </c>
      <c r="P78" s="98">
        <v>0</v>
      </c>
      <c r="Q78" s="98">
        <v>0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X78" s="98">
        <v>0</v>
      </c>
      <c r="Y78" s="98">
        <v>0</v>
      </c>
      <c r="DA78" s="63" t="s">
        <v>4331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4332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216.31060750046638</v>
      </c>
      <c r="D81" s="117">
        <f t="shared" si="28"/>
        <v>210.85791409445432</v>
      </c>
      <c r="E81" s="117">
        <f t="shared" si="28"/>
        <v>231.27319079861434</v>
      </c>
      <c r="F81" s="117">
        <f t="shared" si="28"/>
        <v>223.95598687441327</v>
      </c>
      <c r="G81" s="117">
        <f t="shared" si="28"/>
        <v>236.80133489218477</v>
      </c>
      <c r="H81" s="117">
        <f t="shared" si="28"/>
        <v>261.60345727529466</v>
      </c>
      <c r="I81" s="117">
        <f t="shared" si="28"/>
        <v>218.89259289291013</v>
      </c>
      <c r="J81" s="117">
        <f t="shared" si="28"/>
        <v>200.48477075128949</v>
      </c>
      <c r="K81" s="117">
        <f t="shared" si="28"/>
        <v>178.44284524025903</v>
      </c>
      <c r="L81" s="117">
        <f t="shared" si="28"/>
        <v>187.802437301694</v>
      </c>
      <c r="M81" s="117">
        <f t="shared" si="28"/>
        <v>195.15257754912358</v>
      </c>
      <c r="N81" s="117">
        <f t="shared" si="28"/>
        <v>197.46605338875133</v>
      </c>
      <c r="O81" s="117">
        <f t="shared" si="28"/>
        <v>138.79156374980278</v>
      </c>
      <c r="P81" s="117">
        <f t="shared" si="28"/>
        <v>140.95451857748907</v>
      </c>
      <c r="Q81" s="117">
        <f t="shared" si="28"/>
        <v>164.68478986561686</v>
      </c>
      <c r="R81" s="117">
        <f t="shared" ref="R81:V81" si="29">R82+R85+R87+R100</f>
        <v>159.43028858510039</v>
      </c>
      <c r="S81" s="117">
        <f t="shared" si="29"/>
        <v>154.17203044414919</v>
      </c>
      <c r="T81" s="117">
        <f t="shared" si="29"/>
        <v>143.72808571378778</v>
      </c>
      <c r="U81" s="117">
        <f t="shared" si="29"/>
        <v>182.88510457105693</v>
      </c>
      <c r="V81" s="117">
        <f t="shared" si="29"/>
        <v>159.70509526687874</v>
      </c>
      <c r="W81" s="117">
        <f t="shared" ref="W81:Y81" si="30">W82+W85+W87+W100</f>
        <v>167.5149234533076</v>
      </c>
      <c r="X81" s="117">
        <f t="shared" si="30"/>
        <v>178.72390738776363</v>
      </c>
      <c r="Y81" s="117">
        <f t="shared" si="30"/>
        <v>180.5705311549597</v>
      </c>
      <c r="DA81" s="129" t="s">
        <v>4333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4334</v>
      </c>
    </row>
    <row r="83" spans="1:105" ht="12" customHeight="1" x14ac:dyDescent="0.25">
      <c r="A83" s="97" t="s">
        <v>199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4335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4336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4337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4338</v>
      </c>
    </row>
    <row r="87" spans="1:105" ht="12" customHeight="1" x14ac:dyDescent="0.25">
      <c r="A87" s="121" t="s">
        <v>55</v>
      </c>
      <c r="B87" s="122"/>
      <c r="C87" s="122">
        <v>57.916594333281218</v>
      </c>
      <c r="D87" s="122">
        <v>41.182785184945843</v>
      </c>
      <c r="E87" s="122">
        <v>45.251094254580195</v>
      </c>
      <c r="F87" s="122">
        <v>42.219444487305644</v>
      </c>
      <c r="G87" s="122">
        <v>52.858689161103882</v>
      </c>
      <c r="H87" s="122">
        <v>83.105322348470793</v>
      </c>
      <c r="I87" s="122">
        <v>38.653221085304601</v>
      </c>
      <c r="J87" s="122">
        <v>38.754825985551534</v>
      </c>
      <c r="K87" s="122">
        <v>43.739151898289052</v>
      </c>
      <c r="L87" s="122">
        <v>45.293105993252205</v>
      </c>
      <c r="M87" s="122">
        <v>43.329592505970815</v>
      </c>
      <c r="N87" s="122">
        <v>43.952323857729084</v>
      </c>
      <c r="O87" s="122">
        <v>19.639474370380476</v>
      </c>
      <c r="P87" s="122">
        <v>34.374299272353824</v>
      </c>
      <c r="Q87" s="122">
        <v>31.96882215629136</v>
      </c>
      <c r="R87" s="122">
        <v>30.236994322826813</v>
      </c>
      <c r="S87" s="122">
        <v>26.3486314411468</v>
      </c>
      <c r="T87" s="122">
        <v>24.244259731159207</v>
      </c>
      <c r="U87" s="122">
        <v>32.124776490642375</v>
      </c>
      <c r="V87" s="122">
        <v>29.878860159731815</v>
      </c>
      <c r="W87" s="122">
        <v>36.011313172531118</v>
      </c>
      <c r="X87" s="122">
        <v>32.081885162604195</v>
      </c>
      <c r="Y87" s="122">
        <v>17.864934259750225</v>
      </c>
      <c r="DA87" s="130" t="s">
        <v>4339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4340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4341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4342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4343</v>
      </c>
    </row>
    <row r="92" spans="1:105" ht="12" customHeight="1" x14ac:dyDescent="0.25">
      <c r="A92" s="106" t="s">
        <v>124</v>
      </c>
      <c r="B92" s="101"/>
      <c r="C92" s="101">
        <v>996.56910140554919</v>
      </c>
      <c r="D92" s="101">
        <v>1057.0248197469432</v>
      </c>
      <c r="E92" s="101">
        <v>1108.6518092372148</v>
      </c>
      <c r="F92" s="101">
        <v>1130.0737974435476</v>
      </c>
      <c r="G92" s="101">
        <v>1226.3215885376101</v>
      </c>
      <c r="H92" s="101">
        <v>1236.9299546397822</v>
      </c>
      <c r="I92" s="101">
        <v>1270.4759401006111</v>
      </c>
      <c r="J92" s="101">
        <v>1303.8769064312939</v>
      </c>
      <c r="K92" s="101">
        <v>1294.4331739093975</v>
      </c>
      <c r="L92" s="101">
        <v>1246.5427462085122</v>
      </c>
      <c r="M92" s="101">
        <v>1173.5174317422573</v>
      </c>
      <c r="N92" s="101">
        <v>1064.8319836964504</v>
      </c>
      <c r="O92" s="101">
        <v>1060.5896999438316</v>
      </c>
      <c r="P92" s="101">
        <v>1031.3072334155665</v>
      </c>
      <c r="Q92" s="101">
        <v>963.80078648967287</v>
      </c>
      <c r="R92" s="101">
        <v>938.78668088014683</v>
      </c>
      <c r="S92" s="101">
        <v>928.28255384963347</v>
      </c>
      <c r="T92" s="101">
        <v>895.346150071647</v>
      </c>
      <c r="U92" s="101">
        <v>850.60821229570456</v>
      </c>
      <c r="V92" s="101">
        <v>760.81091780270685</v>
      </c>
      <c r="W92" s="101">
        <v>862.66593440525332</v>
      </c>
      <c r="X92" s="101">
        <v>858.89933901672009</v>
      </c>
      <c r="Y92" s="101">
        <v>781.90707161442094</v>
      </c>
      <c r="DA92" s="131" t="s">
        <v>4344</v>
      </c>
    </row>
    <row r="93" spans="1:105" ht="12" customHeight="1" x14ac:dyDescent="0.25">
      <c r="A93" s="107" t="s">
        <v>123</v>
      </c>
      <c r="B93" s="104"/>
      <c r="C93" s="104">
        <v>135.77039541497726</v>
      </c>
      <c r="D93" s="104">
        <v>0</v>
      </c>
      <c r="E93" s="104">
        <v>0</v>
      </c>
      <c r="F93" s="104">
        <v>0</v>
      </c>
      <c r="G93" s="104">
        <v>0</v>
      </c>
      <c r="H93" s="104">
        <v>316.14423958531205</v>
      </c>
      <c r="I93" s="104">
        <v>257.58275443007193</v>
      </c>
      <c r="J93" s="104">
        <v>267.05452405975518</v>
      </c>
      <c r="K93" s="104">
        <v>264.71519070512119</v>
      </c>
      <c r="L93" s="104">
        <v>220.62447253466425</v>
      </c>
      <c r="M93" s="104">
        <v>205.42619442042837</v>
      </c>
      <c r="N93" s="104">
        <v>124.40171591202309</v>
      </c>
      <c r="O93" s="104">
        <v>84.138750950385557</v>
      </c>
      <c r="P93" s="104">
        <v>83.918246550486757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27.199413695854531</v>
      </c>
      <c r="W93" s="104">
        <v>70.560336288290529</v>
      </c>
      <c r="X93" s="104">
        <v>64.395999718343248</v>
      </c>
      <c r="Y93" s="104">
        <v>33.552324051157726</v>
      </c>
      <c r="DA93" s="132" t="s">
        <v>4345</v>
      </c>
    </row>
    <row r="94" spans="1:105" ht="12" customHeight="1" x14ac:dyDescent="0.25">
      <c r="A94" s="108" t="s">
        <v>50</v>
      </c>
      <c r="B94" s="98"/>
      <c r="C94" s="98">
        <v>135.77039541497726</v>
      </c>
      <c r="D94" s="98">
        <v>0</v>
      </c>
      <c r="E94" s="98">
        <v>0</v>
      </c>
      <c r="F94" s="98">
        <v>0</v>
      </c>
      <c r="G94" s="98">
        <v>0</v>
      </c>
      <c r="H94" s="98">
        <v>316.14423958531205</v>
      </c>
      <c r="I94" s="98">
        <v>257.58275443007193</v>
      </c>
      <c r="J94" s="98">
        <v>267.05452405975518</v>
      </c>
      <c r="K94" s="98">
        <v>264.71519070512119</v>
      </c>
      <c r="L94" s="98">
        <v>220.62447253466425</v>
      </c>
      <c r="M94" s="98">
        <v>205.42619442042837</v>
      </c>
      <c r="N94" s="98">
        <v>124.40171591202309</v>
      </c>
      <c r="O94" s="98">
        <v>84.138750950385557</v>
      </c>
      <c r="P94" s="98">
        <v>83.918246550486757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27.199413695854531</v>
      </c>
      <c r="W94" s="98">
        <v>70.560336288290529</v>
      </c>
      <c r="X94" s="98">
        <v>64.395999718343248</v>
      </c>
      <c r="Y94" s="98">
        <v>33.552324051157726</v>
      </c>
      <c r="DA94" s="63" t="s">
        <v>4346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4347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4348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4349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4350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4351</v>
      </c>
    </row>
    <row r="100" spans="1:105" ht="12" customHeight="1" x14ac:dyDescent="0.25">
      <c r="A100" s="121" t="s">
        <v>54</v>
      </c>
      <c r="B100" s="122"/>
      <c r="C100" s="122">
        <v>158.39401316718516</v>
      </c>
      <c r="D100" s="122">
        <v>169.67512890950849</v>
      </c>
      <c r="E100" s="122">
        <v>186.02209654403413</v>
      </c>
      <c r="F100" s="122">
        <v>181.73654238710762</v>
      </c>
      <c r="G100" s="122">
        <v>183.94264573108089</v>
      </c>
      <c r="H100" s="122">
        <v>178.49813492682384</v>
      </c>
      <c r="I100" s="122">
        <v>180.23937180760552</v>
      </c>
      <c r="J100" s="122">
        <v>161.72994476573797</v>
      </c>
      <c r="K100" s="122">
        <v>134.70369334196997</v>
      </c>
      <c r="L100" s="122">
        <v>142.5093313084418</v>
      </c>
      <c r="M100" s="122">
        <v>151.82298504315276</v>
      </c>
      <c r="N100" s="122">
        <v>153.51372953102225</v>
      </c>
      <c r="O100" s="122">
        <v>119.15208937942229</v>
      </c>
      <c r="P100" s="122">
        <v>106.58021930513524</v>
      </c>
      <c r="Q100" s="122">
        <v>132.7159677093255</v>
      </c>
      <c r="R100" s="122">
        <v>129.19329426227358</v>
      </c>
      <c r="S100" s="122">
        <v>127.82339900300238</v>
      </c>
      <c r="T100" s="122">
        <v>119.48382598262857</v>
      </c>
      <c r="U100" s="122">
        <v>150.76032808041455</v>
      </c>
      <c r="V100" s="122">
        <v>129.82623510714691</v>
      </c>
      <c r="W100" s="122">
        <v>131.50361028077648</v>
      </c>
      <c r="X100" s="122">
        <v>146.64202222515942</v>
      </c>
      <c r="Y100" s="122">
        <v>162.70559689520948</v>
      </c>
      <c r="DA100" s="130" t="s">
        <v>4352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4353</v>
      </c>
    </row>
    <row r="102" spans="1:105" ht="12" customHeight="1" x14ac:dyDescent="0.25">
      <c r="A102" s="97" t="s">
        <v>50</v>
      </c>
      <c r="B102" s="98"/>
      <c r="C102" s="98">
        <v>284.29694671033235</v>
      </c>
      <c r="D102" s="98">
        <v>285.2616796076889</v>
      </c>
      <c r="E102" s="98">
        <v>296.90823226897959</v>
      </c>
      <c r="F102" s="98">
        <v>303.39801151111732</v>
      </c>
      <c r="G102" s="98">
        <v>291.49381017493693</v>
      </c>
      <c r="H102" s="98">
        <v>262.06978079587111</v>
      </c>
      <c r="I102" s="98">
        <v>265.05789971706696</v>
      </c>
      <c r="J102" s="98">
        <v>240.03147422004338</v>
      </c>
      <c r="K102" s="98">
        <v>236.57396321745549</v>
      </c>
      <c r="L102" s="98">
        <v>230.71571177556203</v>
      </c>
      <c r="M102" s="98">
        <v>236.70040187830114</v>
      </c>
      <c r="N102" s="98">
        <v>225.05826766594515</v>
      </c>
      <c r="O102" s="98">
        <v>227.65371266906382</v>
      </c>
      <c r="P102" s="98">
        <v>229.71885342572912</v>
      </c>
      <c r="Q102" s="98">
        <v>234.64552066766066</v>
      </c>
      <c r="R102" s="98">
        <v>234.96242080614331</v>
      </c>
      <c r="S102" s="98">
        <v>237.33695977043956</v>
      </c>
      <c r="T102" s="98">
        <v>240.48202238328793</v>
      </c>
      <c r="U102" s="98">
        <v>258.99306008736943</v>
      </c>
      <c r="V102" s="98">
        <v>240.26185400225791</v>
      </c>
      <c r="W102" s="98">
        <v>246.08932909294941</v>
      </c>
      <c r="X102" s="98">
        <v>228.79098116400291</v>
      </c>
      <c r="Y102" s="98">
        <v>219.43349999098584</v>
      </c>
      <c r="DA102" s="63" t="s">
        <v>4354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4355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4356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4357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4358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4359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4360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4361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4362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4363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4364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4365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4366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4367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4368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4369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4370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4371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4372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4373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0</v>
      </c>
      <c r="DA124" s="129" t="s">
        <v>4374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4375</v>
      </c>
    </row>
    <row r="126" spans="1:105" ht="12" customHeight="1" x14ac:dyDescent="0.25">
      <c r="A126" s="97" t="s">
        <v>198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4376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4377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4378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4379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4380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4381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4382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4383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4384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4385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4386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4387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4388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X139" s="122">
        <v>0</v>
      </c>
      <c r="Y139" s="122">
        <v>0</v>
      </c>
      <c r="DA139" s="130" t="s">
        <v>4389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4390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4391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237.0416045852258</v>
      </c>
      <c r="D143" s="117">
        <f t="shared" si="49"/>
        <v>209.5942739372295</v>
      </c>
      <c r="E143" s="117">
        <f t="shared" si="49"/>
        <v>226.42105228346833</v>
      </c>
      <c r="F143" s="117">
        <f t="shared" si="49"/>
        <v>221.07990198030225</v>
      </c>
      <c r="G143" s="117">
        <f t="shared" si="49"/>
        <v>237.88738837967992</v>
      </c>
      <c r="H143" s="117">
        <f t="shared" si="49"/>
        <v>257.88566986299725</v>
      </c>
      <c r="I143" s="117">
        <f t="shared" si="49"/>
        <v>219.43939620424104</v>
      </c>
      <c r="J143" s="117">
        <f t="shared" si="49"/>
        <v>200.09582971573064</v>
      </c>
      <c r="K143" s="117">
        <f t="shared" si="49"/>
        <v>178.44410261754439</v>
      </c>
      <c r="L143" s="117">
        <f t="shared" si="49"/>
        <v>186.73126516202493</v>
      </c>
      <c r="M143" s="117">
        <f t="shared" si="49"/>
        <v>194.84843967980072</v>
      </c>
      <c r="N143" s="117">
        <f t="shared" si="49"/>
        <v>197.67862543759423</v>
      </c>
      <c r="O143" s="117">
        <f t="shared" si="49"/>
        <v>139.30785362128404</v>
      </c>
      <c r="P143" s="117">
        <f t="shared" si="49"/>
        <v>140.69061279239426</v>
      </c>
      <c r="Q143" s="117">
        <f t="shared" si="49"/>
        <v>164.57004334594615</v>
      </c>
      <c r="R143" s="117">
        <f t="shared" ref="R143:V143" si="50">R144+R146+R148+R157</f>
        <v>159.85184433895114</v>
      </c>
      <c r="S143" s="117">
        <f t="shared" si="50"/>
        <v>154.41713343672569</v>
      </c>
      <c r="T143" s="117">
        <f t="shared" si="50"/>
        <v>143.54116812521764</v>
      </c>
      <c r="U143" s="117">
        <f t="shared" si="50"/>
        <v>182.96935794484099</v>
      </c>
      <c r="V143" s="117">
        <f t="shared" si="50"/>
        <v>160.01819744909923</v>
      </c>
      <c r="W143" s="117">
        <f t="shared" ref="W143:Y143" si="51">W144+W146+W148+W157</f>
        <v>167.50758423756128</v>
      </c>
      <c r="X143" s="117">
        <f t="shared" si="51"/>
        <v>179.17931359723082</v>
      </c>
      <c r="Y143" s="117">
        <f t="shared" si="51"/>
        <v>180.67215802314141</v>
      </c>
      <c r="DA143" s="129" t="s">
        <v>4392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4393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4394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4395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4396</v>
      </c>
    </row>
    <row r="148" spans="1:105" ht="12" customHeight="1" x14ac:dyDescent="0.25">
      <c r="A148" s="121" t="s">
        <v>55</v>
      </c>
      <c r="B148" s="122"/>
      <c r="C148" s="122">
        <v>83.047425117129094</v>
      </c>
      <c r="D148" s="122">
        <v>38.437266172616113</v>
      </c>
      <c r="E148" s="122">
        <v>38.900063482007539</v>
      </c>
      <c r="F148" s="122">
        <v>37.051599916181893</v>
      </c>
      <c r="G148" s="122">
        <v>53.786034584982886</v>
      </c>
      <c r="H148" s="122">
        <v>78.955267802367956</v>
      </c>
      <c r="I148" s="122">
        <v>39.317177059493908</v>
      </c>
      <c r="J148" s="122">
        <v>38.456137538649394</v>
      </c>
      <c r="K148" s="122">
        <v>43.801390218474047</v>
      </c>
      <c r="L148" s="122">
        <v>44.142257655203132</v>
      </c>
      <c r="M148" s="122">
        <v>43.057321338955646</v>
      </c>
      <c r="N148" s="122">
        <v>44.258183609838248</v>
      </c>
      <c r="O148" s="122">
        <v>20.135537182644285</v>
      </c>
      <c r="P148" s="122">
        <v>33.942727514054027</v>
      </c>
      <c r="Q148" s="122">
        <v>32.025026133359376</v>
      </c>
      <c r="R148" s="122">
        <v>30.644637417305475</v>
      </c>
      <c r="S148" s="122">
        <v>26.565119437051184</v>
      </c>
      <c r="T148" s="122">
        <v>24.11538808589</v>
      </c>
      <c r="U148" s="122">
        <v>32.313742283228997</v>
      </c>
      <c r="V148" s="122">
        <v>30.1469250154463</v>
      </c>
      <c r="W148" s="122">
        <v>35.941141727977488</v>
      </c>
      <c r="X148" s="122">
        <v>32.528880681863271</v>
      </c>
      <c r="Y148" s="122">
        <v>17.960330283905783</v>
      </c>
      <c r="DA148" s="130" t="s">
        <v>4397</v>
      </c>
    </row>
    <row r="149" spans="1:105" ht="12" customHeight="1" x14ac:dyDescent="0.25">
      <c r="A149" s="97" t="s">
        <v>124</v>
      </c>
      <c r="B149" s="98"/>
      <c r="C149" s="98">
        <v>996.56910140554919</v>
      </c>
      <c r="D149" s="98">
        <v>1057.0248197469432</v>
      </c>
      <c r="E149" s="98">
        <v>1108.6518092372148</v>
      </c>
      <c r="F149" s="98">
        <v>1130.0737974435476</v>
      </c>
      <c r="G149" s="98">
        <v>1226.3215885376098</v>
      </c>
      <c r="H149" s="98">
        <v>1236.9299546397822</v>
      </c>
      <c r="I149" s="98">
        <v>1270.4759401006113</v>
      </c>
      <c r="J149" s="98">
        <v>1303.8769064312935</v>
      </c>
      <c r="K149" s="98">
        <v>1294.4331739093977</v>
      </c>
      <c r="L149" s="98">
        <v>1246.5427462085122</v>
      </c>
      <c r="M149" s="98">
        <v>1173.517431742257</v>
      </c>
      <c r="N149" s="98">
        <v>1064.8319836964502</v>
      </c>
      <c r="O149" s="98">
        <v>1060.5896999438316</v>
      </c>
      <c r="P149" s="98">
        <v>1031.3072334155665</v>
      </c>
      <c r="Q149" s="98">
        <v>963.80078648967265</v>
      </c>
      <c r="R149" s="98">
        <v>938.78668088014649</v>
      </c>
      <c r="S149" s="98">
        <v>928.28255384963359</v>
      </c>
      <c r="T149" s="98">
        <v>895.346150071647</v>
      </c>
      <c r="U149" s="98">
        <v>850.60821229570456</v>
      </c>
      <c r="V149" s="98">
        <v>760.81091780270663</v>
      </c>
      <c r="W149" s="98">
        <v>862.66593440525332</v>
      </c>
      <c r="X149" s="98">
        <v>858.89933901672009</v>
      </c>
      <c r="Y149" s="98">
        <v>781.90707161442094</v>
      </c>
      <c r="DA149" s="63" t="s">
        <v>4398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316.14423958531199</v>
      </c>
      <c r="I150" s="98">
        <v>257.58275443007199</v>
      </c>
      <c r="J150" s="98">
        <v>267.05452405975518</v>
      </c>
      <c r="K150" s="98">
        <v>264.71519070512124</v>
      </c>
      <c r="L150" s="98">
        <v>220.62447253466425</v>
      </c>
      <c r="M150" s="98">
        <v>205.42619442042837</v>
      </c>
      <c r="N150" s="98">
        <v>124.40171591202308</v>
      </c>
      <c r="O150" s="98">
        <v>84.138750950385557</v>
      </c>
      <c r="P150" s="98">
        <v>83.918246550486785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27.199413695854535</v>
      </c>
      <c r="W150" s="98">
        <v>70.560336288290529</v>
      </c>
      <c r="X150" s="98">
        <v>64.395999718343219</v>
      </c>
      <c r="Y150" s="98">
        <v>33.552324051157733</v>
      </c>
      <c r="DA150" s="63" t="s">
        <v>4399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316.14423958531199</v>
      </c>
      <c r="I151" s="101">
        <v>257.58275443007199</v>
      </c>
      <c r="J151" s="101">
        <v>267.05452405975518</v>
      </c>
      <c r="K151" s="101">
        <v>264.71519070512124</v>
      </c>
      <c r="L151" s="101">
        <v>220.62447253466425</v>
      </c>
      <c r="M151" s="101">
        <v>205.42619442042837</v>
      </c>
      <c r="N151" s="101">
        <v>124.40171591202308</v>
      </c>
      <c r="O151" s="101">
        <v>84.138750950385557</v>
      </c>
      <c r="P151" s="101">
        <v>83.918246550486785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27.199413695854535</v>
      </c>
      <c r="W151" s="101">
        <v>70.560336288290529</v>
      </c>
      <c r="X151" s="101">
        <v>64.395999718343219</v>
      </c>
      <c r="Y151" s="101">
        <v>33.552324051157733</v>
      </c>
      <c r="DA151" s="131" t="s">
        <v>4400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4401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4402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4403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4404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4405</v>
      </c>
    </row>
    <row r="157" spans="1:105" ht="12" customHeight="1" x14ac:dyDescent="0.25">
      <c r="A157" s="121" t="s">
        <v>54</v>
      </c>
      <c r="B157" s="122"/>
      <c r="C157" s="122">
        <v>153.99417946809669</v>
      </c>
      <c r="D157" s="122">
        <v>171.15700776461338</v>
      </c>
      <c r="E157" s="122">
        <v>187.52098880146079</v>
      </c>
      <c r="F157" s="122">
        <v>184.02830206412037</v>
      </c>
      <c r="G157" s="122">
        <v>184.10135379469702</v>
      </c>
      <c r="H157" s="122">
        <v>178.93040206062929</v>
      </c>
      <c r="I157" s="122">
        <v>180.12221914474713</v>
      </c>
      <c r="J157" s="122">
        <v>161.63969217708126</v>
      </c>
      <c r="K157" s="122">
        <v>134.64271239907035</v>
      </c>
      <c r="L157" s="122">
        <v>142.58900750682179</v>
      </c>
      <c r="M157" s="122">
        <v>151.79111834084509</v>
      </c>
      <c r="N157" s="122">
        <v>153.42044182775598</v>
      </c>
      <c r="O157" s="122">
        <v>119.17231643863974</v>
      </c>
      <c r="P157" s="122">
        <v>106.74788527834023</v>
      </c>
      <c r="Q157" s="122">
        <v>132.54501721258677</v>
      </c>
      <c r="R157" s="122">
        <v>129.20720692164568</v>
      </c>
      <c r="S157" s="122">
        <v>127.85201399967451</v>
      </c>
      <c r="T157" s="122">
        <v>119.42578003932765</v>
      </c>
      <c r="U157" s="122">
        <v>150.65561566161199</v>
      </c>
      <c r="V157" s="122">
        <v>129.87127243365293</v>
      </c>
      <c r="W157" s="122">
        <v>131.56644250958379</v>
      </c>
      <c r="X157" s="122">
        <v>146.65043291536756</v>
      </c>
      <c r="Y157" s="122">
        <v>162.71182773923562</v>
      </c>
      <c r="DA157" s="130" t="s">
        <v>4406</v>
      </c>
    </row>
    <row r="158" spans="1:105" ht="12" customHeight="1" x14ac:dyDescent="0.25">
      <c r="A158" s="97" t="s">
        <v>50</v>
      </c>
      <c r="B158" s="98"/>
      <c r="C158" s="98">
        <v>284.29694671033235</v>
      </c>
      <c r="D158" s="98">
        <v>285.26167960768896</v>
      </c>
      <c r="E158" s="98">
        <v>296.90823226897959</v>
      </c>
      <c r="F158" s="98">
        <v>303.39801151111732</v>
      </c>
      <c r="G158" s="98">
        <v>291.49381017493693</v>
      </c>
      <c r="H158" s="98">
        <v>262.06978079587117</v>
      </c>
      <c r="I158" s="98">
        <v>265.05789971706696</v>
      </c>
      <c r="J158" s="98">
        <v>240.03147422004341</v>
      </c>
      <c r="K158" s="98">
        <v>236.57396321745551</v>
      </c>
      <c r="L158" s="98">
        <v>230.71571177556206</v>
      </c>
      <c r="M158" s="98">
        <v>236.70040187830119</v>
      </c>
      <c r="N158" s="98">
        <v>225.05826766594518</v>
      </c>
      <c r="O158" s="98">
        <v>227.65371266906379</v>
      </c>
      <c r="P158" s="98">
        <v>229.71885342572915</v>
      </c>
      <c r="Q158" s="98">
        <v>234.64552066766061</v>
      </c>
      <c r="R158" s="98">
        <v>234.96242080614334</v>
      </c>
      <c r="S158" s="98">
        <v>237.33695977043953</v>
      </c>
      <c r="T158" s="98">
        <v>240.48202238328795</v>
      </c>
      <c r="U158" s="98">
        <v>258.99306008736937</v>
      </c>
      <c r="V158" s="98">
        <v>240.26185400225796</v>
      </c>
      <c r="W158" s="98">
        <v>246.08932909294938</v>
      </c>
      <c r="X158" s="98">
        <v>228.79098116400289</v>
      </c>
      <c r="Y158" s="98">
        <v>219.43349999098581</v>
      </c>
      <c r="DA158" s="63" t="s">
        <v>4407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4408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218.65751107030079</v>
      </c>
      <c r="D161" s="117">
        <f t="shared" si="54"/>
        <v>210.89859026401254</v>
      </c>
      <c r="E161" s="117">
        <f t="shared" si="54"/>
        <v>230.48825996515026</v>
      </c>
      <c r="F161" s="117">
        <f t="shared" si="54"/>
        <v>224.84950370086682</v>
      </c>
      <c r="G161" s="117">
        <f t="shared" si="54"/>
        <v>237.19977283272311</v>
      </c>
      <c r="H161" s="117">
        <f t="shared" si="54"/>
        <v>261.53961207096779</v>
      </c>
      <c r="I161" s="117">
        <f t="shared" si="54"/>
        <v>219.90234598239635</v>
      </c>
      <c r="J161" s="117">
        <f t="shared" si="54"/>
        <v>200.8678408504683</v>
      </c>
      <c r="K161" s="117">
        <f t="shared" si="54"/>
        <v>178.34700244667346</v>
      </c>
      <c r="L161" s="117">
        <f t="shared" si="54"/>
        <v>0</v>
      </c>
      <c r="M161" s="117">
        <f t="shared" si="54"/>
        <v>196.02618268641436</v>
      </c>
      <c r="N161" s="117">
        <f t="shared" si="54"/>
        <v>198.90839555330876</v>
      </c>
      <c r="O161" s="117">
        <f t="shared" si="54"/>
        <v>138.48119220494857</v>
      </c>
      <c r="P161" s="117">
        <f t="shared" si="54"/>
        <v>141.04011013487661</v>
      </c>
      <c r="Q161" s="117">
        <f t="shared" si="54"/>
        <v>164.62073773156675</v>
      </c>
      <c r="R161" s="117">
        <f t="shared" ref="R161:V161" si="55">R162+R164+R166+R175</f>
        <v>159.50467347899286</v>
      </c>
      <c r="S161" s="117">
        <f t="shared" si="55"/>
        <v>154.33106310154614</v>
      </c>
      <c r="T161" s="117">
        <f t="shared" si="55"/>
        <v>143.64079227401325</v>
      </c>
      <c r="U161" s="117">
        <f t="shared" si="55"/>
        <v>182.99448597705373</v>
      </c>
      <c r="V161" s="117">
        <f t="shared" si="55"/>
        <v>160.04156035507168</v>
      </c>
      <c r="W161" s="117">
        <f t="shared" ref="W161:Y161" si="56">W162+W164+W166+W175</f>
        <v>167.50601181615107</v>
      </c>
      <c r="X161" s="117">
        <f t="shared" si="56"/>
        <v>178.53041818518932</v>
      </c>
      <c r="Y161" s="117">
        <f t="shared" si="56"/>
        <v>0</v>
      </c>
      <c r="DA161" s="129" t="s">
        <v>4409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4410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4411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4412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4413</v>
      </c>
    </row>
    <row r="166" spans="1:105" ht="12" customHeight="1" x14ac:dyDescent="0.25">
      <c r="A166" s="121" t="s">
        <v>55</v>
      </c>
      <c r="B166" s="122"/>
      <c r="C166" s="122">
        <v>60.003646259202974</v>
      </c>
      <c r="D166" s="122">
        <v>41.018873602120188</v>
      </c>
      <c r="E166" s="122">
        <v>44.138362428647895</v>
      </c>
      <c r="F166" s="122">
        <v>42.894450558588765</v>
      </c>
      <c r="G166" s="122">
        <v>53.384646267184515</v>
      </c>
      <c r="H166" s="122">
        <v>82.935753057983348</v>
      </c>
      <c r="I166" s="122">
        <v>39.620049818561355</v>
      </c>
      <c r="J166" s="122">
        <v>39.115564559990851</v>
      </c>
      <c r="K166" s="122">
        <v>43.670095351881386</v>
      </c>
      <c r="L166" s="122">
        <v>0</v>
      </c>
      <c r="M166" s="122">
        <v>44.16463452793441</v>
      </c>
      <c r="N166" s="122">
        <v>45.363969949439607</v>
      </c>
      <c r="O166" s="122">
        <v>19.379432771987137</v>
      </c>
      <c r="P166" s="122">
        <v>34.449655956567383</v>
      </c>
      <c r="Q166" s="122">
        <v>31.913933327472602</v>
      </c>
      <c r="R166" s="122">
        <v>30.247303560577521</v>
      </c>
      <c r="S166" s="122">
        <v>26.490821988574552</v>
      </c>
      <c r="T166" s="122">
        <v>24.260401816869784</v>
      </c>
      <c r="U166" s="122">
        <v>32.349753040328814</v>
      </c>
      <c r="V166" s="122">
        <v>30.157584503834755</v>
      </c>
      <c r="W166" s="122">
        <v>36.022069865940075</v>
      </c>
      <c r="X166" s="122">
        <v>31.930324900482777</v>
      </c>
      <c r="Y166" s="122">
        <v>0</v>
      </c>
      <c r="DA166" s="130" t="s">
        <v>4414</v>
      </c>
    </row>
    <row r="167" spans="1:105" ht="12" customHeight="1" x14ac:dyDescent="0.25">
      <c r="A167" s="97" t="s">
        <v>124</v>
      </c>
      <c r="B167" s="98"/>
      <c r="C167" s="98">
        <v>996.56910140554885</v>
      </c>
      <c r="D167" s="98">
        <v>1057.0248197469432</v>
      </c>
      <c r="E167" s="98">
        <v>1108.6518092372148</v>
      </c>
      <c r="F167" s="98">
        <v>1130.0737974435476</v>
      </c>
      <c r="G167" s="98">
        <v>1226.3215885376101</v>
      </c>
      <c r="H167" s="98">
        <v>1236.929954639782</v>
      </c>
      <c r="I167" s="98">
        <v>1270.4759401006111</v>
      </c>
      <c r="J167" s="98">
        <v>1303.8769064312933</v>
      </c>
      <c r="K167" s="98">
        <v>1294.4331739093977</v>
      </c>
      <c r="L167" s="98">
        <v>0</v>
      </c>
      <c r="M167" s="98">
        <v>1173.5174317422573</v>
      </c>
      <c r="N167" s="98">
        <v>1064.8319836964502</v>
      </c>
      <c r="O167" s="98">
        <v>1060.5896999438316</v>
      </c>
      <c r="P167" s="98">
        <v>1031.3072334155665</v>
      </c>
      <c r="Q167" s="98">
        <v>963.80078648967265</v>
      </c>
      <c r="R167" s="98">
        <v>938.78668088014672</v>
      </c>
      <c r="S167" s="98">
        <v>928.28255384963325</v>
      </c>
      <c r="T167" s="98">
        <v>895.34615007164712</v>
      </c>
      <c r="U167" s="98">
        <v>850.60821229570467</v>
      </c>
      <c r="V167" s="98">
        <v>760.81091780270674</v>
      </c>
      <c r="W167" s="98">
        <v>862.66593440525332</v>
      </c>
      <c r="X167" s="98">
        <v>858.89933901672032</v>
      </c>
      <c r="Y167" s="98">
        <v>0</v>
      </c>
      <c r="DA167" s="63" t="s">
        <v>4415</v>
      </c>
    </row>
    <row r="168" spans="1:105" ht="12" customHeight="1" x14ac:dyDescent="0.25">
      <c r="A168" s="97" t="s">
        <v>123</v>
      </c>
      <c r="B168" s="98"/>
      <c r="C168" s="98">
        <v>135.77039541497729</v>
      </c>
      <c r="D168" s="98">
        <v>0</v>
      </c>
      <c r="E168" s="98">
        <v>0</v>
      </c>
      <c r="F168" s="98">
        <v>0</v>
      </c>
      <c r="G168" s="98">
        <v>0</v>
      </c>
      <c r="H168" s="98">
        <v>316.14423958531205</v>
      </c>
      <c r="I168" s="98">
        <v>257.58275443007199</v>
      </c>
      <c r="J168" s="98">
        <v>267.05452405975518</v>
      </c>
      <c r="K168" s="98">
        <v>264.71519070512124</v>
      </c>
      <c r="L168" s="98">
        <v>0</v>
      </c>
      <c r="M168" s="98">
        <v>0</v>
      </c>
      <c r="N168" s="98">
        <v>124.40171591202308</v>
      </c>
      <c r="O168" s="98">
        <v>84.138750950385571</v>
      </c>
      <c r="P168" s="98">
        <v>83.918246550486757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27.199413695854531</v>
      </c>
      <c r="W168" s="98">
        <v>70.560336288290543</v>
      </c>
      <c r="X168" s="98">
        <v>64.395999718343234</v>
      </c>
      <c r="Y168" s="98">
        <v>0</v>
      </c>
      <c r="DA168" s="63" t="s">
        <v>4416</v>
      </c>
    </row>
    <row r="169" spans="1:105" ht="12" customHeight="1" x14ac:dyDescent="0.25">
      <c r="A169" s="100" t="s">
        <v>50</v>
      </c>
      <c r="B169" s="101"/>
      <c r="C169" s="101">
        <v>135.77039541497729</v>
      </c>
      <c r="D169" s="101">
        <v>0</v>
      </c>
      <c r="E169" s="101">
        <v>0</v>
      </c>
      <c r="F169" s="101">
        <v>0</v>
      </c>
      <c r="G169" s="101">
        <v>0</v>
      </c>
      <c r="H169" s="101">
        <v>316.14423958531205</v>
      </c>
      <c r="I169" s="101">
        <v>257.58275443007199</v>
      </c>
      <c r="J169" s="101">
        <v>267.05452405975518</v>
      </c>
      <c r="K169" s="101">
        <v>264.71519070512124</v>
      </c>
      <c r="L169" s="101">
        <v>0</v>
      </c>
      <c r="M169" s="101">
        <v>0</v>
      </c>
      <c r="N169" s="101">
        <v>124.40171591202308</v>
      </c>
      <c r="O169" s="101">
        <v>84.138750950385571</v>
      </c>
      <c r="P169" s="101">
        <v>83.918246550486757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27.199413695854531</v>
      </c>
      <c r="W169" s="101">
        <v>70.560336288290543</v>
      </c>
      <c r="X169" s="101">
        <v>64.395999718343234</v>
      </c>
      <c r="Y169" s="101">
        <v>0</v>
      </c>
      <c r="DA169" s="131" t="s">
        <v>4417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4418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4419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4420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4421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4422</v>
      </c>
    </row>
    <row r="175" spans="1:105" ht="12" customHeight="1" x14ac:dyDescent="0.25">
      <c r="A175" s="121" t="s">
        <v>54</v>
      </c>
      <c r="B175" s="122"/>
      <c r="C175" s="122">
        <v>158.6538648110978</v>
      </c>
      <c r="D175" s="122">
        <v>169.87971666189236</v>
      </c>
      <c r="E175" s="122">
        <v>186.34989753650237</v>
      </c>
      <c r="F175" s="122">
        <v>181.95505314227805</v>
      </c>
      <c r="G175" s="122">
        <v>183.81512656553861</v>
      </c>
      <c r="H175" s="122">
        <v>178.60385901298446</v>
      </c>
      <c r="I175" s="122">
        <v>180.28229616383499</v>
      </c>
      <c r="J175" s="122">
        <v>161.75227629047745</v>
      </c>
      <c r="K175" s="122">
        <v>134.67690709479209</v>
      </c>
      <c r="L175" s="122">
        <v>0</v>
      </c>
      <c r="M175" s="122">
        <v>151.86154815847996</v>
      </c>
      <c r="N175" s="122">
        <v>153.54442560386914</v>
      </c>
      <c r="O175" s="122">
        <v>119.10175943296144</v>
      </c>
      <c r="P175" s="122">
        <v>106.59045417830923</v>
      </c>
      <c r="Q175" s="122">
        <v>132.70680440409416</v>
      </c>
      <c r="R175" s="122">
        <v>129.25736991841535</v>
      </c>
      <c r="S175" s="122">
        <v>127.84024111297158</v>
      </c>
      <c r="T175" s="122">
        <v>119.38039045714346</v>
      </c>
      <c r="U175" s="122">
        <v>150.64473293672492</v>
      </c>
      <c r="V175" s="122">
        <v>129.88397585123693</v>
      </c>
      <c r="W175" s="122">
        <v>131.483941950211</v>
      </c>
      <c r="X175" s="122">
        <v>146.60009328470653</v>
      </c>
      <c r="Y175" s="122">
        <v>0</v>
      </c>
      <c r="DA175" s="130" t="s">
        <v>4423</v>
      </c>
    </row>
    <row r="176" spans="1:105" ht="12" customHeight="1" x14ac:dyDescent="0.25">
      <c r="A176" s="97" t="s">
        <v>50</v>
      </c>
      <c r="B176" s="98"/>
      <c r="C176" s="98">
        <v>284.29694671033241</v>
      </c>
      <c r="D176" s="98">
        <v>285.2616796076889</v>
      </c>
      <c r="E176" s="98">
        <v>296.90823226897953</v>
      </c>
      <c r="F176" s="98">
        <v>303.39801151111726</v>
      </c>
      <c r="G176" s="98">
        <v>291.49381017493693</v>
      </c>
      <c r="H176" s="98">
        <v>262.06978079587117</v>
      </c>
      <c r="I176" s="98">
        <v>265.0578997170669</v>
      </c>
      <c r="J176" s="98">
        <v>240.03147422004338</v>
      </c>
      <c r="K176" s="98">
        <v>236.57396321745551</v>
      </c>
      <c r="L176" s="98">
        <v>0</v>
      </c>
      <c r="M176" s="98">
        <v>236.70040187830116</v>
      </c>
      <c r="N176" s="98">
        <v>225.05826766594518</v>
      </c>
      <c r="O176" s="98">
        <v>227.65371266906382</v>
      </c>
      <c r="P176" s="98">
        <v>229.71885342572912</v>
      </c>
      <c r="Q176" s="98">
        <v>234.64552066766063</v>
      </c>
      <c r="R176" s="98">
        <v>234.96242080614329</v>
      </c>
      <c r="S176" s="98">
        <v>237.33695977043953</v>
      </c>
      <c r="T176" s="98">
        <v>240.48202238328798</v>
      </c>
      <c r="U176" s="98">
        <v>258.99306008736937</v>
      </c>
      <c r="V176" s="98">
        <v>240.26185400225791</v>
      </c>
      <c r="W176" s="98">
        <v>246.08932909294947</v>
      </c>
      <c r="X176" s="98">
        <v>228.79098116400291</v>
      </c>
      <c r="Y176" s="98">
        <v>0</v>
      </c>
      <c r="DA176" s="63" t="s">
        <v>4424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4425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4426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:Y3" si="2">W4+W7+W9+W19</f>
        <v>0</v>
      </c>
      <c r="X3" s="118">
        <f t="shared" si="2"/>
        <v>0</v>
      </c>
      <c r="Y3" s="118">
        <f t="shared" si="2"/>
        <v>0</v>
      </c>
      <c r="DA3" s="129" t="s">
        <v>4427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:Y4" si="5">SUM(W5:W6)</f>
        <v>0</v>
      </c>
      <c r="X4" s="123">
        <f t="shared" si="5"/>
        <v>0</v>
      </c>
      <c r="Y4" s="123">
        <f t="shared" si="5"/>
        <v>0</v>
      </c>
      <c r="DA4" s="130" t="s">
        <v>4428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X5" s="99">
        <v>0</v>
      </c>
      <c r="Y5" s="99">
        <v>0</v>
      </c>
      <c r="DA5" s="63" t="s">
        <v>4429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X6" s="99">
        <v>0</v>
      </c>
      <c r="Y6" s="99">
        <v>0</v>
      </c>
      <c r="DA6" s="63" t="s">
        <v>4430</v>
      </c>
    </row>
    <row r="7" spans="1:105" ht="12.95" customHeight="1" x14ac:dyDescent="0.25">
      <c r="A7" s="121" t="s">
        <v>92</v>
      </c>
      <c r="B7" s="122"/>
      <c r="C7" s="123">
        <f t="shared" ref="C7:Y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4431</v>
      </c>
    </row>
    <row r="8" spans="1:105" ht="12" customHeight="1" x14ac:dyDescent="0.25">
      <c r="A8" s="97" t="s">
        <v>53</v>
      </c>
      <c r="B8" s="98"/>
      <c r="C8" s="99">
        <f>RES_hhdet_in_fech!C8/RES_summary!C$21</f>
        <v>0</v>
      </c>
      <c r="D8" s="99">
        <f>RES_hhdet_in_fech!D8/RES_summary!D$21</f>
        <v>0</v>
      </c>
      <c r="E8" s="99">
        <f>RES_hhdet_in_fech!E8/RES_summary!E$21</f>
        <v>0</v>
      </c>
      <c r="F8" s="99">
        <f>RES_hhdet_in_fech!F8/RES_summary!F$21</f>
        <v>0</v>
      </c>
      <c r="G8" s="99">
        <f>RES_hhdet_in_fech!G8/RES_summary!G$21</f>
        <v>0</v>
      </c>
      <c r="H8" s="99">
        <f>RES_hhdet_in_fech!H8/RES_summary!H$21</f>
        <v>0</v>
      </c>
      <c r="I8" s="99">
        <f>RES_hhdet_in_fech!I8/RES_summary!I$21</f>
        <v>0</v>
      </c>
      <c r="J8" s="99">
        <f>RES_hhdet_in_fech!J8/RES_summary!J$21</f>
        <v>0</v>
      </c>
      <c r="K8" s="99">
        <f>RES_hhdet_in_fech!K8/RES_summary!K$21</f>
        <v>0</v>
      </c>
      <c r="L8" s="99">
        <f>RES_hhdet_in_fech!L8/RES_summary!L$21</f>
        <v>0</v>
      </c>
      <c r="M8" s="99">
        <f>RES_hhdet_in_fech!M8/RES_summary!M$21</f>
        <v>0</v>
      </c>
      <c r="N8" s="99">
        <f>RES_hhdet_in_fech!N8/RES_summary!N$21</f>
        <v>0</v>
      </c>
      <c r="O8" s="99">
        <f>RES_hhdet_in_fech!O8/RES_summary!O$21</f>
        <v>0</v>
      </c>
      <c r="P8" s="99">
        <f>RES_hhdet_in_fech!P8/RES_summary!P$21</f>
        <v>0</v>
      </c>
      <c r="Q8" s="99">
        <f>RES_hhdet_in_fech!Q8/RES_summary!Q$21</f>
        <v>0</v>
      </c>
      <c r="R8" s="99">
        <f>RES_hhdet_in_fech!R8/RES_summary!R$21</f>
        <v>0</v>
      </c>
      <c r="S8" s="99">
        <f>RES_hhdet_in_fech!S8/RES_summary!S$21</f>
        <v>0</v>
      </c>
      <c r="T8" s="99">
        <f>RES_hhdet_in_fech!T8/RES_summary!T$21</f>
        <v>0</v>
      </c>
      <c r="U8" s="99">
        <f>RES_hhdet_in_fech!U8/RES_summary!U$21</f>
        <v>0</v>
      </c>
      <c r="V8" s="99">
        <f>RES_hhdet_in_fech!V8/RES_summary!V$21</f>
        <v>0</v>
      </c>
      <c r="W8" s="99">
        <f>RES_hhdet_in_fech!W8/RES_summary!W$21</f>
        <v>0</v>
      </c>
      <c r="X8" s="99">
        <f>RES_hhdet_in_fech!X8/RES_summary!X$21</f>
        <v>0</v>
      </c>
      <c r="Y8" s="99">
        <f>RES_hhdet_in_fech!Y8/RES_summary!Y$21</f>
        <v>0</v>
      </c>
      <c r="DA8" s="63" t="s">
        <v>4432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X9" s="123">
        <v>0</v>
      </c>
      <c r="Y9" s="123">
        <v>0</v>
      </c>
      <c r="DA9" s="130" t="s">
        <v>4433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X10" s="99">
        <v>0</v>
      </c>
      <c r="Y10" s="99">
        <v>0</v>
      </c>
      <c r="DA10" s="63" t="s">
        <v>4434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X11" s="99">
        <v>0</v>
      </c>
      <c r="Y11" s="99">
        <v>0</v>
      </c>
      <c r="DA11" s="63" t="s">
        <v>4435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4436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4437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4438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0</v>
      </c>
      <c r="Y15" s="102">
        <v>0</v>
      </c>
      <c r="DA15" s="131" t="s">
        <v>4439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4440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4441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4442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X19" s="123">
        <v>0</v>
      </c>
      <c r="Y19" s="123">
        <v>0</v>
      </c>
      <c r="DA19" s="130" t="s">
        <v>4443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4444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X21" s="99">
        <v>0</v>
      </c>
      <c r="Y21" s="99">
        <v>0</v>
      </c>
      <c r="DA21" s="63" t="s">
        <v>4445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DA22" s="60" t="s">
        <v>4446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83.9876284334659</v>
      </c>
      <c r="D24" s="118">
        <f t="shared" si="7"/>
        <v>86.757084506205885</v>
      </c>
      <c r="E24" s="118">
        <f t="shared" si="7"/>
        <v>98.297364184884728</v>
      </c>
      <c r="F24" s="118">
        <f t="shared" si="7"/>
        <v>93.963517304106162</v>
      </c>
      <c r="G24" s="118">
        <f t="shared" si="7"/>
        <v>93.464321649715714</v>
      </c>
      <c r="H24" s="118">
        <f t="shared" si="7"/>
        <v>0</v>
      </c>
      <c r="I24" s="118">
        <f t="shared" si="7"/>
        <v>0</v>
      </c>
      <c r="J24" s="118">
        <f t="shared" si="7"/>
        <v>66.965193959886179</v>
      </c>
      <c r="K24" s="118">
        <f t="shared" si="7"/>
        <v>67.445509144525232</v>
      </c>
      <c r="L24" s="118">
        <f t="shared" si="7"/>
        <v>62.179280538968825</v>
      </c>
      <c r="M24" s="118">
        <f t="shared" si="7"/>
        <v>63.201591224288627</v>
      </c>
      <c r="N24" s="118">
        <f t="shared" si="7"/>
        <v>57.631298653523771</v>
      </c>
      <c r="O24" s="118">
        <f t="shared" si="7"/>
        <v>46.815494550074384</v>
      </c>
      <c r="P24" s="118">
        <f t="shared" si="7"/>
        <v>41.785809443483956</v>
      </c>
      <c r="Q24" s="118">
        <f t="shared" si="7"/>
        <v>44.175998413560066</v>
      </c>
      <c r="R24" s="118">
        <f t="shared" ref="R24:V24" si="8">R25+R28+R30+R39</f>
        <v>47.643913100192407</v>
      </c>
      <c r="S24" s="118">
        <f t="shared" si="8"/>
        <v>0</v>
      </c>
      <c r="T24" s="118">
        <f t="shared" si="8"/>
        <v>0</v>
      </c>
      <c r="U24" s="118">
        <f t="shared" si="8"/>
        <v>0</v>
      </c>
      <c r="V24" s="118">
        <f t="shared" si="8"/>
        <v>47.075283504828384</v>
      </c>
      <c r="W24" s="118">
        <f t="shared" ref="W24:Y24" si="9">W25+W28+W30+W39</f>
        <v>47.758144461767593</v>
      </c>
      <c r="X24" s="118">
        <f t="shared" si="9"/>
        <v>45.125773994571027</v>
      </c>
      <c r="Y24" s="118">
        <f t="shared" si="9"/>
        <v>41.352087764427701</v>
      </c>
      <c r="DA24" s="129" t="s">
        <v>4447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59.353174710692485</v>
      </c>
      <c r="D25" s="123">
        <f t="shared" si="10"/>
        <v>58.196144760743074</v>
      </c>
      <c r="E25" s="123">
        <f t="shared" si="10"/>
        <v>61.38118196853241</v>
      </c>
      <c r="F25" s="123">
        <f t="shared" si="10"/>
        <v>56.763035609581337</v>
      </c>
      <c r="G25" s="123">
        <f t="shared" si="10"/>
        <v>53.507575561399968</v>
      </c>
      <c r="H25" s="123">
        <f t="shared" si="10"/>
        <v>0</v>
      </c>
      <c r="I25" s="123">
        <f t="shared" si="10"/>
        <v>0</v>
      </c>
      <c r="J25" s="123">
        <f t="shared" si="10"/>
        <v>32.148522101074569</v>
      </c>
      <c r="K25" s="123">
        <f t="shared" si="10"/>
        <v>34.809146416377345</v>
      </c>
      <c r="L25" s="123">
        <f t="shared" si="10"/>
        <v>29.034026908734479</v>
      </c>
      <c r="M25" s="123">
        <f t="shared" si="10"/>
        <v>31.820487627615886</v>
      </c>
      <c r="N25" s="123">
        <f t="shared" si="10"/>
        <v>28.616283064404509</v>
      </c>
      <c r="O25" s="123">
        <f t="shared" si="10"/>
        <v>22.049629537513532</v>
      </c>
      <c r="P25" s="123">
        <f t="shared" si="10"/>
        <v>18.498037045061952</v>
      </c>
      <c r="Q25" s="123">
        <f t="shared" si="10"/>
        <v>21.35907922512477</v>
      </c>
      <c r="R25" s="123">
        <f t="shared" ref="R25:V25" si="11">SUM(R26:R27)</f>
        <v>23.462665719105978</v>
      </c>
      <c r="S25" s="123">
        <f t="shared" si="11"/>
        <v>0</v>
      </c>
      <c r="T25" s="123">
        <f t="shared" si="11"/>
        <v>0</v>
      </c>
      <c r="U25" s="123">
        <f t="shared" si="11"/>
        <v>0</v>
      </c>
      <c r="V25" s="123">
        <f t="shared" si="11"/>
        <v>22.87189592834903</v>
      </c>
      <c r="W25" s="123">
        <f t="shared" ref="W25:Y25" si="12">SUM(W26:W27)</f>
        <v>22.125358463127956</v>
      </c>
      <c r="X25" s="123">
        <f t="shared" si="12"/>
        <v>22.44760019248001</v>
      </c>
      <c r="Y25" s="123">
        <f t="shared" si="12"/>
        <v>18.7457310676009</v>
      </c>
      <c r="DA25" s="130" t="s">
        <v>4448</v>
      </c>
    </row>
    <row r="26" spans="1:105" ht="12" customHeight="1" x14ac:dyDescent="0.25">
      <c r="A26" s="97" t="s">
        <v>74</v>
      </c>
      <c r="B26" s="98"/>
      <c r="C26" s="99">
        <v>59.111175358145253</v>
      </c>
      <c r="D26" s="99">
        <v>57.937878769423349</v>
      </c>
      <c r="E26" s="99">
        <v>61.121395339888757</v>
      </c>
      <c r="F26" s="99">
        <v>56.499389343829193</v>
      </c>
      <c r="G26" s="99">
        <v>53.260846337475016</v>
      </c>
      <c r="H26" s="99">
        <v>0</v>
      </c>
      <c r="I26" s="99">
        <v>0</v>
      </c>
      <c r="J26" s="99">
        <v>32.033699043765772</v>
      </c>
      <c r="K26" s="99">
        <v>34.676486868422451</v>
      </c>
      <c r="L26" s="99">
        <v>28.926458845153046</v>
      </c>
      <c r="M26" s="99">
        <v>31.682511804917279</v>
      </c>
      <c r="N26" s="99">
        <v>28.516265658196144</v>
      </c>
      <c r="O26" s="99">
        <v>21.954955941567643</v>
      </c>
      <c r="P26" s="99">
        <v>18.390647593876711</v>
      </c>
      <c r="Q26" s="99">
        <v>21.242092722037988</v>
      </c>
      <c r="R26" s="99">
        <v>23.332881100915067</v>
      </c>
      <c r="S26" s="99">
        <v>0</v>
      </c>
      <c r="T26" s="99">
        <v>0</v>
      </c>
      <c r="U26" s="99">
        <v>0</v>
      </c>
      <c r="V26" s="99">
        <v>22.745527481264251</v>
      </c>
      <c r="W26" s="99">
        <v>22.002761329618739</v>
      </c>
      <c r="X26" s="99">
        <v>22.322858875486716</v>
      </c>
      <c r="Y26" s="99">
        <v>18.641198291065049</v>
      </c>
      <c r="DA26" s="63" t="s">
        <v>4449</v>
      </c>
    </row>
    <row r="27" spans="1:105" ht="12" customHeight="1" x14ac:dyDescent="0.25">
      <c r="A27" s="97" t="s">
        <v>53</v>
      </c>
      <c r="B27" s="98"/>
      <c r="C27" s="99">
        <v>0.24199935254723223</v>
      </c>
      <c r="D27" s="99">
        <v>0.25826599131972267</v>
      </c>
      <c r="E27" s="99">
        <v>0.25978662864365359</v>
      </c>
      <c r="F27" s="99">
        <v>0.26364626575214045</v>
      </c>
      <c r="G27" s="99">
        <v>0.24672922392495417</v>
      </c>
      <c r="H27" s="99">
        <v>0</v>
      </c>
      <c r="I27" s="99">
        <v>0</v>
      </c>
      <c r="J27" s="99">
        <v>0.11482305730879634</v>
      </c>
      <c r="K27" s="99">
        <v>0.13265954795489712</v>
      </c>
      <c r="L27" s="99">
        <v>0.10756806358143366</v>
      </c>
      <c r="M27" s="99">
        <v>0.13797582269860792</v>
      </c>
      <c r="N27" s="99">
        <v>0.10001740620836645</v>
      </c>
      <c r="O27" s="99">
        <v>9.467359594588709E-2</v>
      </c>
      <c r="P27" s="99">
        <v>0.10738945118524079</v>
      </c>
      <c r="Q27" s="99">
        <v>0.11698650308678105</v>
      </c>
      <c r="R27" s="99">
        <v>0.129784618190911</v>
      </c>
      <c r="S27" s="99">
        <v>0</v>
      </c>
      <c r="T27" s="99">
        <v>0</v>
      </c>
      <c r="U27" s="99">
        <v>0</v>
      </c>
      <c r="V27" s="99">
        <v>0.12636844708477754</v>
      </c>
      <c r="W27" s="99">
        <v>0.12259713350921635</v>
      </c>
      <c r="X27" s="99">
        <v>0.12474131699329577</v>
      </c>
      <c r="Y27" s="99">
        <v>0.10453277653585323</v>
      </c>
      <c r="DA27" s="63" t="s">
        <v>4450</v>
      </c>
    </row>
    <row r="28" spans="1:105" ht="12.95" customHeight="1" x14ac:dyDescent="0.25">
      <c r="A28" s="121" t="s">
        <v>92</v>
      </c>
      <c r="B28" s="122"/>
      <c r="C28" s="123">
        <f t="shared" ref="C28:Y28" si="13">C29</f>
        <v>0</v>
      </c>
      <c r="D28" s="123">
        <f t="shared" si="13"/>
        <v>2.4206499912986694</v>
      </c>
      <c r="E28" s="123">
        <f t="shared" si="13"/>
        <v>8.8534978848768997</v>
      </c>
      <c r="F28" s="123">
        <f t="shared" si="13"/>
        <v>8.561710044362659</v>
      </c>
      <c r="G28" s="123">
        <f t="shared" si="13"/>
        <v>9.5158218972965258</v>
      </c>
      <c r="H28" s="123">
        <f t="shared" si="13"/>
        <v>0</v>
      </c>
      <c r="I28" s="123">
        <f t="shared" si="13"/>
        <v>0</v>
      </c>
      <c r="J28" s="123">
        <f t="shared" si="13"/>
        <v>6.767594554518479</v>
      </c>
      <c r="K28" s="123">
        <f t="shared" si="13"/>
        <v>5.0057760886651037</v>
      </c>
      <c r="L28" s="123">
        <f t="shared" si="13"/>
        <v>6.4795747278804727</v>
      </c>
      <c r="M28" s="123">
        <f t="shared" si="13"/>
        <v>4.6315249635672924</v>
      </c>
      <c r="N28" s="123">
        <f t="shared" si="13"/>
        <v>5.1114671697891882</v>
      </c>
      <c r="O28" s="123">
        <f t="shared" si="13"/>
        <v>3.2082717817268454</v>
      </c>
      <c r="P28" s="123">
        <f t="shared" si="13"/>
        <v>1.9551455967385392</v>
      </c>
      <c r="Q28" s="123">
        <f t="shared" si="13"/>
        <v>1.750395916042931</v>
      </c>
      <c r="R28" s="123">
        <f t="shared" si="13"/>
        <v>2.6135174409410951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2.2554482827104843</v>
      </c>
      <c r="W28" s="123">
        <f t="shared" si="13"/>
        <v>2.6441981059435831</v>
      </c>
      <c r="X28" s="123">
        <f t="shared" si="13"/>
        <v>2.1590123360380273</v>
      </c>
      <c r="Y28" s="123">
        <f t="shared" si="13"/>
        <v>3.2614732637126567</v>
      </c>
      <c r="DA28" s="130" t="s">
        <v>4451</v>
      </c>
    </row>
    <row r="29" spans="1:105" ht="12" customHeight="1" x14ac:dyDescent="0.25">
      <c r="A29" s="97" t="s">
        <v>53</v>
      </c>
      <c r="B29" s="98"/>
      <c r="C29" s="99">
        <f>RES_hhdet_in_fech!C29/RES_summary!C$21</f>
        <v>0</v>
      </c>
      <c r="D29" s="99">
        <f>RES_hhdet_in_fech!D29/RES_summary!D$21</f>
        <v>2.4206499912986694</v>
      </c>
      <c r="E29" s="99">
        <f>RES_hhdet_in_fech!E29/RES_summary!E$21</f>
        <v>8.8534978848768997</v>
      </c>
      <c r="F29" s="99">
        <f>RES_hhdet_in_fech!F29/RES_summary!F$21</f>
        <v>8.561710044362659</v>
      </c>
      <c r="G29" s="99">
        <f>RES_hhdet_in_fech!G29/RES_summary!G$21</f>
        <v>9.5158218972965258</v>
      </c>
      <c r="H29" s="99">
        <f>RES_hhdet_in_fech!H29/RES_summary!H$21</f>
        <v>0</v>
      </c>
      <c r="I29" s="99">
        <f>RES_hhdet_in_fech!I29/RES_summary!I$21</f>
        <v>0</v>
      </c>
      <c r="J29" s="99">
        <f>RES_hhdet_in_fech!J29/RES_summary!J$21</f>
        <v>6.767594554518479</v>
      </c>
      <c r="K29" s="99">
        <f>RES_hhdet_in_fech!K29/RES_summary!K$21</f>
        <v>5.0057760886651037</v>
      </c>
      <c r="L29" s="99">
        <f>RES_hhdet_in_fech!L29/RES_summary!L$21</f>
        <v>6.4795747278804727</v>
      </c>
      <c r="M29" s="99">
        <f>RES_hhdet_in_fech!M29/RES_summary!M$21</f>
        <v>4.6315249635672924</v>
      </c>
      <c r="N29" s="99">
        <f>RES_hhdet_in_fech!N29/RES_summary!N$21</f>
        <v>5.1114671697891882</v>
      </c>
      <c r="O29" s="99">
        <f>RES_hhdet_in_fech!O29/RES_summary!O$21</f>
        <v>3.2082717817268454</v>
      </c>
      <c r="P29" s="99">
        <f>RES_hhdet_in_fech!P29/RES_summary!P$21</f>
        <v>1.9551455967385392</v>
      </c>
      <c r="Q29" s="99">
        <f>RES_hhdet_in_fech!Q29/RES_summary!Q$21</f>
        <v>1.750395916042931</v>
      </c>
      <c r="R29" s="99">
        <f>RES_hhdet_in_fech!R29/RES_summary!R$21</f>
        <v>2.6135174409410951</v>
      </c>
      <c r="S29" s="99">
        <f>RES_hhdet_in_fech!S29/RES_summary!S$21</f>
        <v>0</v>
      </c>
      <c r="T29" s="99">
        <f>RES_hhdet_in_fech!T29/RES_summary!T$21</f>
        <v>0</v>
      </c>
      <c r="U29" s="99">
        <f>RES_hhdet_in_fech!U29/RES_summary!U$21</f>
        <v>0</v>
      </c>
      <c r="V29" s="99">
        <f>RES_hhdet_in_fech!V29/RES_summary!V$21</f>
        <v>2.2554482827104843</v>
      </c>
      <c r="W29" s="99">
        <f>RES_hhdet_in_fech!W29/RES_summary!W$21</f>
        <v>2.6441981059435831</v>
      </c>
      <c r="X29" s="99">
        <f>RES_hhdet_in_fech!X29/RES_summary!X$21</f>
        <v>2.1590123360380273</v>
      </c>
      <c r="Y29" s="99">
        <f>RES_hhdet_in_fech!Y29/RES_summary!Y$21</f>
        <v>3.2614732637126567</v>
      </c>
      <c r="DA29" s="63" t="s">
        <v>4452</v>
      </c>
    </row>
    <row r="30" spans="1:105" ht="12" customHeight="1" x14ac:dyDescent="0.25">
      <c r="A30" s="121" t="s">
        <v>55</v>
      </c>
      <c r="B30" s="122"/>
      <c r="C30" s="123">
        <v>16.398687739409414</v>
      </c>
      <c r="D30" s="123">
        <v>17.840180108569591</v>
      </c>
      <c r="E30" s="123">
        <v>19.64264606878023</v>
      </c>
      <c r="F30" s="123">
        <v>20.126552369625848</v>
      </c>
      <c r="G30" s="123">
        <v>22.298603002551559</v>
      </c>
      <c r="H30" s="123">
        <v>0</v>
      </c>
      <c r="I30" s="123">
        <v>0</v>
      </c>
      <c r="J30" s="123">
        <v>21.566149125490124</v>
      </c>
      <c r="K30" s="123">
        <v>21.379859305054516</v>
      </c>
      <c r="L30" s="123">
        <v>20.586528011492327</v>
      </c>
      <c r="M30" s="123">
        <v>20.371306170967397</v>
      </c>
      <c r="N30" s="123">
        <v>18.198540163930502</v>
      </c>
      <c r="O30" s="123">
        <v>16.053271309520856</v>
      </c>
      <c r="P30" s="123">
        <v>15.438981479997819</v>
      </c>
      <c r="Q30" s="123">
        <v>15.298363630270925</v>
      </c>
      <c r="R30" s="123">
        <v>15.936812843873936</v>
      </c>
      <c r="S30" s="123">
        <v>0</v>
      </c>
      <c r="T30" s="123">
        <v>0</v>
      </c>
      <c r="U30" s="123">
        <v>0</v>
      </c>
      <c r="V30" s="123">
        <v>15.83923211960108</v>
      </c>
      <c r="W30" s="123">
        <v>17.024796739697013</v>
      </c>
      <c r="X30" s="123">
        <v>14.875939030834306</v>
      </c>
      <c r="Y30" s="123">
        <v>13.996969440026898</v>
      </c>
      <c r="DA30" s="130" t="s">
        <v>4453</v>
      </c>
    </row>
    <row r="31" spans="1:105" ht="12" customHeight="1" x14ac:dyDescent="0.25">
      <c r="A31" s="97" t="s">
        <v>141</v>
      </c>
      <c r="B31" s="98"/>
      <c r="C31" s="99">
        <v>31.978054712344719</v>
      </c>
      <c r="D31" s="99">
        <v>33.529902459473803</v>
      </c>
      <c r="E31" s="99">
        <v>35.003019232365858</v>
      </c>
      <c r="F31" s="99">
        <v>35.342259540892258</v>
      </c>
      <c r="G31" s="99">
        <v>37.815973690315609</v>
      </c>
      <c r="H31" s="99">
        <v>0</v>
      </c>
      <c r="I31" s="99">
        <v>0</v>
      </c>
      <c r="J31" s="99">
        <v>38.62223667502392</v>
      </c>
      <c r="K31" s="99">
        <v>38.02967676108689</v>
      </c>
      <c r="L31" s="99">
        <v>36.339036267804993</v>
      </c>
      <c r="M31" s="99">
        <v>33.892326426573256</v>
      </c>
      <c r="N31" s="99">
        <v>30.464899019971885</v>
      </c>
      <c r="O31" s="99">
        <v>30.112804002353965</v>
      </c>
      <c r="P31" s="99">
        <v>29.134339762492466</v>
      </c>
      <c r="Q31" s="99">
        <v>27.132869353668212</v>
      </c>
      <c r="R31" s="99">
        <v>26.270975268284104</v>
      </c>
      <c r="S31" s="99">
        <v>0</v>
      </c>
      <c r="T31" s="99">
        <v>0</v>
      </c>
      <c r="U31" s="99">
        <v>0</v>
      </c>
      <c r="V31" s="99">
        <v>21.004070954893653</v>
      </c>
      <c r="W31" s="99">
        <v>23.695558332990913</v>
      </c>
      <c r="X31" s="99">
        <v>23.404856353875552</v>
      </c>
      <c r="Y31" s="99">
        <v>21.213399659622837</v>
      </c>
      <c r="DA31" s="63" t="s">
        <v>4454</v>
      </c>
    </row>
    <row r="32" spans="1:105" ht="12" customHeight="1" x14ac:dyDescent="0.25">
      <c r="A32" s="97" t="s">
        <v>140</v>
      </c>
      <c r="B32" s="98"/>
      <c r="C32" s="99">
        <v>16.30795919054416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21.84330401779987</v>
      </c>
      <c r="K32" s="99">
        <v>21.651174909154118</v>
      </c>
      <c r="L32" s="99">
        <v>20.298052527073033</v>
      </c>
      <c r="M32" s="99">
        <v>19.191126909783531</v>
      </c>
      <c r="N32" s="99">
        <v>16.830576338863825</v>
      </c>
      <c r="O32" s="99">
        <v>16.97830747096053</v>
      </c>
      <c r="P32" s="99">
        <v>17.419129536408757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13.923643463652944</v>
      </c>
      <c r="W32" s="99">
        <v>16.499108812604518</v>
      </c>
      <c r="X32" s="99">
        <v>16.377807704639057</v>
      </c>
      <c r="Y32" s="99">
        <v>14.64006133815286</v>
      </c>
      <c r="DA32" s="63" t="s">
        <v>4455</v>
      </c>
    </row>
    <row r="33" spans="1:105" ht="12" customHeight="1" x14ac:dyDescent="0.25">
      <c r="A33" s="100" t="s">
        <v>50</v>
      </c>
      <c r="B33" s="101"/>
      <c r="C33" s="102">
        <v>4.3566202552069644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7.9104422990370917</v>
      </c>
      <c r="K33" s="102">
        <v>7.7771748585994294</v>
      </c>
      <c r="L33" s="102">
        <v>6.4316131423393967</v>
      </c>
      <c r="M33" s="102">
        <v>5.9329085785536284</v>
      </c>
      <c r="N33" s="102">
        <v>3.5591396306625094</v>
      </c>
      <c r="O33" s="102">
        <v>2.3889103547828303</v>
      </c>
      <c r="P33" s="102">
        <v>2.370683175737327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0.75090722521332676</v>
      </c>
      <c r="W33" s="102">
        <v>1.9381390847053039</v>
      </c>
      <c r="X33" s="102">
        <v>1.7547796985121376</v>
      </c>
      <c r="Y33" s="102">
        <v>0.91028574295510634</v>
      </c>
      <c r="DA33" s="131" t="s">
        <v>4456</v>
      </c>
    </row>
    <row r="34" spans="1:105" ht="12" customHeight="1" x14ac:dyDescent="0.25">
      <c r="A34" s="103" t="s">
        <v>52</v>
      </c>
      <c r="B34" s="104"/>
      <c r="C34" s="105">
        <v>11.951338935337194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13.932861718762782</v>
      </c>
      <c r="K34" s="105">
        <v>13.874000050554686</v>
      </c>
      <c r="L34" s="105">
        <v>13.866439384733638</v>
      </c>
      <c r="M34" s="105">
        <v>13.258218331229902</v>
      </c>
      <c r="N34" s="105">
        <v>13.271436708201314</v>
      </c>
      <c r="O34" s="105">
        <v>14.589397116177704</v>
      </c>
      <c r="P34" s="105">
        <v>15.048446360671429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13.172736238439619</v>
      </c>
      <c r="W34" s="105">
        <v>14.560969727899213</v>
      </c>
      <c r="X34" s="105">
        <v>14.623028006126923</v>
      </c>
      <c r="Y34" s="105">
        <v>13.729775595197756</v>
      </c>
      <c r="DA34" s="132" t="s">
        <v>4457</v>
      </c>
    </row>
    <row r="35" spans="1:105" ht="12" customHeight="1" x14ac:dyDescent="0.25">
      <c r="A35" s="106" t="s">
        <v>122</v>
      </c>
      <c r="B35" s="101"/>
      <c r="C35" s="102">
        <v>27.793074335002178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34.456714304849484</v>
      </c>
      <c r="L35" s="102">
        <v>0</v>
      </c>
      <c r="M35" s="102">
        <v>0</v>
      </c>
      <c r="N35" s="102">
        <v>0</v>
      </c>
      <c r="O35" s="102">
        <v>26.951112451671801</v>
      </c>
      <c r="P35" s="102">
        <v>25.891668768835316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23.008834302131241</v>
      </c>
      <c r="X35" s="102">
        <v>0</v>
      </c>
      <c r="Y35" s="102">
        <v>20.258321337571221</v>
      </c>
      <c r="DA35" s="131" t="s">
        <v>4458</v>
      </c>
    </row>
    <row r="36" spans="1:105" ht="12" customHeight="1" x14ac:dyDescent="0.25">
      <c r="A36" s="107" t="s">
        <v>121</v>
      </c>
      <c r="B36" s="104"/>
      <c r="C36" s="105">
        <v>15.331601701857787</v>
      </c>
      <c r="D36" s="105">
        <v>17.201840227055285</v>
      </c>
      <c r="E36" s="105">
        <v>19.000552547737485</v>
      </c>
      <c r="F36" s="105">
        <v>19.528144089359518</v>
      </c>
      <c r="G36" s="105">
        <v>21.597588553410613</v>
      </c>
      <c r="H36" s="105">
        <v>0</v>
      </c>
      <c r="I36" s="105">
        <v>0</v>
      </c>
      <c r="J36" s="105">
        <v>21.04383060785911</v>
      </c>
      <c r="K36" s="105">
        <v>20.780454136655266</v>
      </c>
      <c r="L36" s="105">
        <v>20.010377086110527</v>
      </c>
      <c r="M36" s="105">
        <v>19.857238483598167</v>
      </c>
      <c r="N36" s="105">
        <v>17.677485914042375</v>
      </c>
      <c r="O36" s="105">
        <v>14.722926698265361</v>
      </c>
      <c r="P36" s="105">
        <v>14.183856289672523</v>
      </c>
      <c r="Q36" s="105">
        <v>14.901474718815528</v>
      </c>
      <c r="R36" s="105">
        <v>15.546844450499968</v>
      </c>
      <c r="S36" s="105">
        <v>0</v>
      </c>
      <c r="T36" s="105">
        <v>0</v>
      </c>
      <c r="U36" s="105">
        <v>0</v>
      </c>
      <c r="V36" s="105">
        <v>15.63934222607506</v>
      </c>
      <c r="W36" s="105">
        <v>15.299583661974673</v>
      </c>
      <c r="X36" s="105">
        <v>14.52702464933488</v>
      </c>
      <c r="Y36" s="105">
        <v>13.564147375344922</v>
      </c>
      <c r="DA36" s="132" t="s">
        <v>4459</v>
      </c>
    </row>
    <row r="37" spans="1:105" ht="12" customHeight="1" x14ac:dyDescent="0.25">
      <c r="A37" s="108" t="s">
        <v>53</v>
      </c>
      <c r="B37" s="98"/>
      <c r="C37" s="99">
        <v>3.6375938317713388</v>
      </c>
      <c r="D37" s="99">
        <v>5.7076115845708246</v>
      </c>
      <c r="E37" s="99">
        <v>7.5929516659091583</v>
      </c>
      <c r="F37" s="99">
        <v>7.5131612765799849</v>
      </c>
      <c r="G37" s="99">
        <v>9.6173595461833674</v>
      </c>
      <c r="H37" s="99">
        <v>0</v>
      </c>
      <c r="I37" s="99">
        <v>0</v>
      </c>
      <c r="J37" s="99">
        <v>7.1656121745390271</v>
      </c>
      <c r="K37" s="99">
        <v>7.0558548229920692</v>
      </c>
      <c r="L37" s="99">
        <v>6.1359893856442032</v>
      </c>
      <c r="M37" s="99">
        <v>6.1207846857605768</v>
      </c>
      <c r="N37" s="99">
        <v>4.0609705432091694</v>
      </c>
      <c r="O37" s="99">
        <v>0.94276028106007537</v>
      </c>
      <c r="P37" s="99">
        <v>0.39674515578258029</v>
      </c>
      <c r="Q37" s="99">
        <v>1.0790019126640042</v>
      </c>
      <c r="R37" s="99">
        <v>1.5973396792926955</v>
      </c>
      <c r="S37" s="99">
        <v>0</v>
      </c>
      <c r="T37" s="99">
        <v>0</v>
      </c>
      <c r="U37" s="99">
        <v>0</v>
      </c>
      <c r="V37" s="99">
        <v>1.9686985442962062</v>
      </c>
      <c r="W37" s="99">
        <v>1.444908176801224</v>
      </c>
      <c r="X37" s="99">
        <v>1.098601399955961</v>
      </c>
      <c r="Y37" s="99">
        <v>0.4277985605197418</v>
      </c>
      <c r="DA37" s="63" t="s">
        <v>4460</v>
      </c>
    </row>
    <row r="38" spans="1:105" ht="12" customHeight="1" x14ac:dyDescent="0.25">
      <c r="A38" s="108" t="s">
        <v>52</v>
      </c>
      <c r="B38" s="98"/>
      <c r="C38" s="99">
        <v>11.694007870086448</v>
      </c>
      <c r="D38" s="99">
        <v>11.494228642484462</v>
      </c>
      <c r="E38" s="99">
        <v>11.407600881828326</v>
      </c>
      <c r="F38" s="99">
        <v>12.014982812779532</v>
      </c>
      <c r="G38" s="99">
        <v>11.980229007227249</v>
      </c>
      <c r="H38" s="99">
        <v>0</v>
      </c>
      <c r="I38" s="99">
        <v>0</v>
      </c>
      <c r="J38" s="99">
        <v>13.878218433320081</v>
      </c>
      <c r="K38" s="99">
        <v>13.724599313663193</v>
      </c>
      <c r="L38" s="99">
        <v>13.874387700466324</v>
      </c>
      <c r="M38" s="99">
        <v>13.736453797837591</v>
      </c>
      <c r="N38" s="99">
        <v>13.616515370833204</v>
      </c>
      <c r="O38" s="99">
        <v>13.78016641720529</v>
      </c>
      <c r="P38" s="99">
        <v>13.78711113388994</v>
      </c>
      <c r="Q38" s="99">
        <v>13.822472806151522</v>
      </c>
      <c r="R38" s="99">
        <v>13.949504771207275</v>
      </c>
      <c r="S38" s="99">
        <v>0</v>
      </c>
      <c r="T38" s="99">
        <v>0</v>
      </c>
      <c r="U38" s="99">
        <v>0</v>
      </c>
      <c r="V38" s="99">
        <v>13.670643681778856</v>
      </c>
      <c r="W38" s="99">
        <v>13.854675485173448</v>
      </c>
      <c r="X38" s="99">
        <v>13.428423249378914</v>
      </c>
      <c r="Y38" s="99">
        <v>13.136348814825181</v>
      </c>
      <c r="DA38" s="63" t="s">
        <v>4461</v>
      </c>
    </row>
    <row r="39" spans="1:105" ht="12" customHeight="1" x14ac:dyDescent="0.25">
      <c r="A39" s="121" t="s">
        <v>54</v>
      </c>
      <c r="B39" s="122"/>
      <c r="C39" s="123">
        <v>8.2357659833640078</v>
      </c>
      <c r="D39" s="123">
        <v>8.3001096455945564</v>
      </c>
      <c r="E39" s="123">
        <v>8.4200382626951971</v>
      </c>
      <c r="F39" s="123">
        <v>8.5122192805363177</v>
      </c>
      <c r="G39" s="123">
        <v>8.1423211884676672</v>
      </c>
      <c r="H39" s="123">
        <v>0</v>
      </c>
      <c r="I39" s="123">
        <v>0</v>
      </c>
      <c r="J39" s="123">
        <v>6.4829281788030055</v>
      </c>
      <c r="K39" s="123">
        <v>6.250727334428273</v>
      </c>
      <c r="L39" s="123">
        <v>6.0791508908615493</v>
      </c>
      <c r="M39" s="123">
        <v>6.3782724621380513</v>
      </c>
      <c r="N39" s="123">
        <v>5.7050082553995694</v>
      </c>
      <c r="O39" s="123">
        <v>5.5043219213131502</v>
      </c>
      <c r="P39" s="123">
        <v>5.8936453216856473</v>
      </c>
      <c r="Q39" s="123">
        <v>5.7681596421214412</v>
      </c>
      <c r="R39" s="123">
        <v>5.6309170962713964</v>
      </c>
      <c r="S39" s="123">
        <v>0</v>
      </c>
      <c r="T39" s="123">
        <v>0</v>
      </c>
      <c r="U39" s="123">
        <v>0</v>
      </c>
      <c r="V39" s="123">
        <v>6.1087071741677921</v>
      </c>
      <c r="W39" s="123">
        <v>5.9637911529990442</v>
      </c>
      <c r="X39" s="123">
        <v>5.6432224352186848</v>
      </c>
      <c r="Y39" s="123">
        <v>5.3479139930872455</v>
      </c>
      <c r="DA39" s="130" t="s">
        <v>4462</v>
      </c>
    </row>
    <row r="40" spans="1:105" ht="12" customHeight="1" x14ac:dyDescent="0.25">
      <c r="A40" s="97" t="s">
        <v>50</v>
      </c>
      <c r="B40" s="98"/>
      <c r="C40" s="99">
        <v>9.1225619012603811</v>
      </c>
      <c r="D40" s="99">
        <v>9.048790637632651</v>
      </c>
      <c r="E40" s="99">
        <v>9.3741646184741416</v>
      </c>
      <c r="F40" s="99">
        <v>9.4885584386378738</v>
      </c>
      <c r="G40" s="99">
        <v>8.9887696339182579</v>
      </c>
      <c r="H40" s="99">
        <v>0</v>
      </c>
      <c r="I40" s="99">
        <v>0</v>
      </c>
      <c r="J40" s="99">
        <v>7.1099904914758305</v>
      </c>
      <c r="K40" s="99">
        <v>6.9504023325338675</v>
      </c>
      <c r="L40" s="99">
        <v>6.7257915087672266</v>
      </c>
      <c r="M40" s="99">
        <v>6.8361381507986199</v>
      </c>
      <c r="N40" s="99">
        <v>6.4389288667416276</v>
      </c>
      <c r="O40" s="99">
        <v>6.4636603866460112</v>
      </c>
      <c r="P40" s="99">
        <v>6.4895376554181148</v>
      </c>
      <c r="Q40" s="99">
        <v>6.6057284305477273</v>
      </c>
      <c r="R40" s="99">
        <v>6.5751805726378976</v>
      </c>
      <c r="S40" s="99">
        <v>0</v>
      </c>
      <c r="T40" s="99">
        <v>0</v>
      </c>
      <c r="U40" s="99">
        <v>0</v>
      </c>
      <c r="V40" s="99">
        <v>6.633023936870444</v>
      </c>
      <c r="W40" s="99">
        <v>6.7595390290550812</v>
      </c>
      <c r="X40" s="99">
        <v>6.2345141112065674</v>
      </c>
      <c r="Y40" s="99">
        <v>5.9533040472539653</v>
      </c>
      <c r="DA40" s="63" t="s">
        <v>4463</v>
      </c>
    </row>
    <row r="41" spans="1:105" ht="12" customHeight="1" x14ac:dyDescent="0.25">
      <c r="A41" s="109" t="s">
        <v>120</v>
      </c>
      <c r="B41" s="33"/>
      <c r="C41" s="110">
        <v>7.113834784207234</v>
      </c>
      <c r="D41" s="110">
        <v>7.1986603217147804</v>
      </c>
      <c r="E41" s="110">
        <v>6.8121956275907207</v>
      </c>
      <c r="F41" s="110">
        <v>7.0508199037601003</v>
      </c>
      <c r="G41" s="110">
        <v>6.6963050941562443</v>
      </c>
      <c r="H41" s="110">
        <v>0</v>
      </c>
      <c r="I41" s="110">
        <v>0</v>
      </c>
      <c r="J41" s="110">
        <v>5.1866481038659051</v>
      </c>
      <c r="K41" s="110">
        <v>5.324782788939042</v>
      </c>
      <c r="L41" s="110">
        <v>5.0339519046869601</v>
      </c>
      <c r="M41" s="110">
        <v>5.559454340732116</v>
      </c>
      <c r="N41" s="110">
        <v>4.1323212310951574</v>
      </c>
      <c r="O41" s="110">
        <v>4.4498507271633558</v>
      </c>
      <c r="P41" s="110">
        <v>5.3772599430729171</v>
      </c>
      <c r="Q41" s="110">
        <v>4.6741922449932325</v>
      </c>
      <c r="R41" s="110">
        <v>4.4978009246315933</v>
      </c>
      <c r="S41" s="110">
        <v>0</v>
      </c>
      <c r="T41" s="110">
        <v>0</v>
      </c>
      <c r="U41" s="110">
        <v>0</v>
      </c>
      <c r="V41" s="110">
        <v>5.4926122606281078</v>
      </c>
      <c r="W41" s="110">
        <v>5.050336349205903</v>
      </c>
      <c r="X41" s="110">
        <v>4.5889702004720654</v>
      </c>
      <c r="Y41" s="110">
        <v>3.6131005967596899</v>
      </c>
      <c r="DA41" s="60" t="s">
        <v>4464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86.139867640853709</v>
      </c>
      <c r="D43" s="118">
        <f t="shared" si="14"/>
        <v>90.378657934480785</v>
      </c>
      <c r="E43" s="118">
        <f t="shared" si="14"/>
        <v>98.18969140768823</v>
      </c>
      <c r="F43" s="118">
        <f t="shared" si="14"/>
        <v>88.809190777608947</v>
      </c>
      <c r="G43" s="118">
        <f t="shared" si="14"/>
        <v>81.112557985802283</v>
      </c>
      <c r="H43" s="118">
        <f t="shared" si="14"/>
        <v>86.300729798385788</v>
      </c>
      <c r="I43" s="118">
        <f t="shared" si="14"/>
        <v>82.526982387506578</v>
      </c>
      <c r="J43" s="118">
        <f t="shared" si="14"/>
        <v>68.008636383349497</v>
      </c>
      <c r="K43" s="118">
        <f t="shared" si="14"/>
        <v>68.299631660418541</v>
      </c>
      <c r="L43" s="118">
        <f t="shared" si="14"/>
        <v>61.247277629020175</v>
      </c>
      <c r="M43" s="118">
        <f t="shared" si="14"/>
        <v>62.605076036429068</v>
      </c>
      <c r="N43" s="118">
        <f t="shared" si="14"/>
        <v>57.677112953873987</v>
      </c>
      <c r="O43" s="118">
        <f t="shared" si="14"/>
        <v>46.461030228528614</v>
      </c>
      <c r="P43" s="118">
        <f t="shared" si="14"/>
        <v>40.503581971070311</v>
      </c>
      <c r="Q43" s="118">
        <f t="shared" si="14"/>
        <v>43.071148217877905</v>
      </c>
      <c r="R43" s="118">
        <f t="shared" ref="R43:V43" si="15">R44+R47+R49+R58</f>
        <v>44.417372592771784</v>
      </c>
      <c r="S43" s="118">
        <f t="shared" si="15"/>
        <v>46.968410343490376</v>
      </c>
      <c r="T43" s="118">
        <f t="shared" si="15"/>
        <v>0</v>
      </c>
      <c r="U43" s="118">
        <f t="shared" si="15"/>
        <v>46.756526962175613</v>
      </c>
      <c r="V43" s="118">
        <f t="shared" si="15"/>
        <v>47.169043978349009</v>
      </c>
      <c r="W43" s="118">
        <f t="shared" ref="W43:Y43" si="16">W44+W47+W49+W58</f>
        <v>44.89912577900342</v>
      </c>
      <c r="X43" s="118">
        <f t="shared" si="16"/>
        <v>43.432988702516823</v>
      </c>
      <c r="Y43" s="118">
        <f t="shared" si="16"/>
        <v>38.907323917621866</v>
      </c>
      <c r="DA43" s="129" t="s">
        <v>4465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62.43018976468192</v>
      </c>
      <c r="D44" s="123">
        <f t="shared" si="17"/>
        <v>62.383411351761758</v>
      </c>
      <c r="E44" s="123">
        <f t="shared" si="17"/>
        <v>61.847512312023099</v>
      </c>
      <c r="F44" s="123">
        <f t="shared" si="17"/>
        <v>52.130714793587281</v>
      </c>
      <c r="G44" s="123">
        <f t="shared" si="17"/>
        <v>41.772148778270221</v>
      </c>
      <c r="H44" s="123">
        <f t="shared" si="17"/>
        <v>47.014488897959552</v>
      </c>
      <c r="I44" s="123">
        <f t="shared" si="17"/>
        <v>41.261371230834946</v>
      </c>
      <c r="J44" s="123">
        <f t="shared" si="17"/>
        <v>33.367690564093586</v>
      </c>
      <c r="K44" s="123">
        <f t="shared" si="17"/>
        <v>36.004361101522619</v>
      </c>
      <c r="L44" s="123">
        <f t="shared" si="17"/>
        <v>28.430493447994131</v>
      </c>
      <c r="M44" s="123">
        <f t="shared" si="17"/>
        <v>31.430303963341583</v>
      </c>
      <c r="N44" s="123">
        <f t="shared" si="17"/>
        <v>28.816362631872448</v>
      </c>
      <c r="O44" s="123">
        <f t="shared" si="17"/>
        <v>21.721529499903035</v>
      </c>
      <c r="P44" s="123">
        <f t="shared" si="17"/>
        <v>17.715566459610368</v>
      </c>
      <c r="Q44" s="123">
        <f t="shared" si="17"/>
        <v>20.323651972579043</v>
      </c>
      <c r="R44" s="123">
        <f t="shared" ref="R44:V44" si="18">SUM(R45:R46)</f>
        <v>20.487785704135852</v>
      </c>
      <c r="S44" s="123">
        <f t="shared" si="18"/>
        <v>21.345684610239019</v>
      </c>
      <c r="T44" s="123">
        <f t="shared" si="18"/>
        <v>0</v>
      </c>
      <c r="U44" s="123">
        <f t="shared" si="18"/>
        <v>21.777810292476424</v>
      </c>
      <c r="V44" s="123">
        <f t="shared" si="18"/>
        <v>22.510935149609075</v>
      </c>
      <c r="W44" s="123">
        <f t="shared" ref="W44:Y44" si="19">SUM(W45:W46)</f>
        <v>19.191270072974429</v>
      </c>
      <c r="X44" s="123">
        <f t="shared" si="19"/>
        <v>20.829013747272633</v>
      </c>
      <c r="Y44" s="123">
        <f t="shared" si="19"/>
        <v>16.350362733293025</v>
      </c>
      <c r="DA44" s="130" t="s">
        <v>4466</v>
      </c>
    </row>
    <row r="45" spans="1:105" ht="12" customHeight="1" x14ac:dyDescent="0.25">
      <c r="A45" s="97" t="s">
        <v>211</v>
      </c>
      <c r="B45" s="98"/>
      <c r="C45" s="99">
        <v>62.186923889063536</v>
      </c>
      <c r="D45" s="99">
        <v>62.117493415328141</v>
      </c>
      <c r="E45" s="99">
        <v>61.594788330003304</v>
      </c>
      <c r="F45" s="99">
        <v>51.895768155075494</v>
      </c>
      <c r="G45" s="99">
        <v>41.584294628373414</v>
      </c>
      <c r="H45" s="99">
        <v>46.821434005599471</v>
      </c>
      <c r="I45" s="99">
        <v>41.107675309716512</v>
      </c>
      <c r="J45" s="99">
        <v>33.249600518217207</v>
      </c>
      <c r="K45" s="99">
        <v>35.867585202017011</v>
      </c>
      <c r="L45" s="99">
        <v>28.32482508269927</v>
      </c>
      <c r="M45" s="99">
        <v>31.292072865129192</v>
      </c>
      <c r="N45" s="99">
        <v>28.712565653214821</v>
      </c>
      <c r="O45" s="99">
        <v>21.62347743421704</v>
      </c>
      <c r="P45" s="99">
        <v>17.605246603070661</v>
      </c>
      <c r="Q45" s="99">
        <v>20.202523789580923</v>
      </c>
      <c r="R45" s="99">
        <v>20.363824300020411</v>
      </c>
      <c r="S45" s="99">
        <v>21.200891740587288</v>
      </c>
      <c r="T45" s="99">
        <v>0</v>
      </c>
      <c r="U45" s="99">
        <v>21.645784379371637</v>
      </c>
      <c r="V45" s="99">
        <v>22.374367625023911</v>
      </c>
      <c r="W45" s="99">
        <v>19.074523796839987</v>
      </c>
      <c r="X45" s="99">
        <v>20.702102405259353</v>
      </c>
      <c r="Y45" s="99">
        <v>16.250538745751566</v>
      </c>
      <c r="DA45" s="63" t="s">
        <v>4467</v>
      </c>
    </row>
    <row r="46" spans="1:105" ht="12" customHeight="1" x14ac:dyDescent="0.25">
      <c r="A46" s="97" t="s">
        <v>53</v>
      </c>
      <c r="B46" s="98"/>
      <c r="C46" s="99">
        <v>0.24326587561838675</v>
      </c>
      <c r="D46" s="99">
        <v>0.26591793643361844</v>
      </c>
      <c r="E46" s="99">
        <v>0.25272398201979496</v>
      </c>
      <c r="F46" s="99">
        <v>0.23494663851178602</v>
      </c>
      <c r="G46" s="99">
        <v>0.18785414989680541</v>
      </c>
      <c r="H46" s="99">
        <v>0.19305489236008255</v>
      </c>
      <c r="I46" s="99">
        <v>0.15369592111843056</v>
      </c>
      <c r="J46" s="99">
        <v>0.11809004587638158</v>
      </c>
      <c r="K46" s="99">
        <v>0.13677589950560484</v>
      </c>
      <c r="L46" s="99">
        <v>0.10566836529485907</v>
      </c>
      <c r="M46" s="99">
        <v>0.13823109821239196</v>
      </c>
      <c r="N46" s="99">
        <v>0.10379697865762726</v>
      </c>
      <c r="O46" s="99">
        <v>9.8052065685992992E-2</v>
      </c>
      <c r="P46" s="99">
        <v>0.11031985653970718</v>
      </c>
      <c r="Q46" s="99">
        <v>0.12112818299811916</v>
      </c>
      <c r="R46" s="99">
        <v>0.12396140411544214</v>
      </c>
      <c r="S46" s="99">
        <v>0.14479286965173221</v>
      </c>
      <c r="T46" s="99">
        <v>0</v>
      </c>
      <c r="U46" s="99">
        <v>0.1320259131047882</v>
      </c>
      <c r="V46" s="99">
        <v>0.13656752458516289</v>
      </c>
      <c r="W46" s="99">
        <v>0.11674627613444408</v>
      </c>
      <c r="X46" s="99">
        <v>0.12691134201327944</v>
      </c>
      <c r="Y46" s="99">
        <v>9.9823987541460296E-2</v>
      </c>
      <c r="DA46" s="63" t="s">
        <v>4468</v>
      </c>
    </row>
    <row r="47" spans="1:105" ht="12.95" customHeight="1" x14ac:dyDescent="0.25">
      <c r="A47" s="121" t="s">
        <v>92</v>
      </c>
      <c r="B47" s="122"/>
      <c r="C47" s="123">
        <f t="shared" ref="C47:Y47" si="20">C48</f>
        <v>0</v>
      </c>
      <c r="D47" s="123">
        <f t="shared" si="20"/>
        <v>2.4214180399608174</v>
      </c>
      <c r="E47" s="123">
        <f t="shared" si="20"/>
        <v>8.8536139362637982</v>
      </c>
      <c r="F47" s="123">
        <f t="shared" si="20"/>
        <v>8.5590303850352463</v>
      </c>
      <c r="G47" s="123">
        <f t="shared" si="20"/>
        <v>9.5149665081215673</v>
      </c>
      <c r="H47" s="123">
        <f t="shared" si="20"/>
        <v>10.73770767925415</v>
      </c>
      <c r="I47" s="123">
        <f t="shared" si="20"/>
        <v>11.815468052918538</v>
      </c>
      <c r="J47" s="123">
        <f t="shared" si="20"/>
        <v>6.7630207355152967</v>
      </c>
      <c r="K47" s="123">
        <f t="shared" si="20"/>
        <v>5.0051562564651455</v>
      </c>
      <c r="L47" s="123">
        <f t="shared" si="20"/>
        <v>6.4795517843319352</v>
      </c>
      <c r="M47" s="123">
        <f t="shared" si="20"/>
        <v>4.6310137105425007</v>
      </c>
      <c r="N47" s="123">
        <f t="shared" si="20"/>
        <v>5.1091998523231368</v>
      </c>
      <c r="O47" s="123">
        <f t="shared" si="20"/>
        <v>3.212643984275521</v>
      </c>
      <c r="P47" s="123">
        <f t="shared" si="20"/>
        <v>1.9567551679147257</v>
      </c>
      <c r="Q47" s="123">
        <f t="shared" si="20"/>
        <v>1.7539261753285582</v>
      </c>
      <c r="R47" s="123">
        <f t="shared" si="20"/>
        <v>2.5503711292899287</v>
      </c>
      <c r="S47" s="123">
        <f t="shared" si="20"/>
        <v>2.8848320922445621</v>
      </c>
      <c r="T47" s="123">
        <f t="shared" si="20"/>
        <v>0</v>
      </c>
      <c r="U47" s="123">
        <f t="shared" si="20"/>
        <v>1.8740069610724341</v>
      </c>
      <c r="V47" s="123">
        <f t="shared" si="20"/>
        <v>2.2594300340720177</v>
      </c>
      <c r="W47" s="123">
        <f t="shared" si="20"/>
        <v>2.6442276061522776</v>
      </c>
      <c r="X47" s="123">
        <f t="shared" si="20"/>
        <v>2.1587509768467696</v>
      </c>
      <c r="Y47" s="123">
        <f t="shared" si="20"/>
        <v>3.260510869123852</v>
      </c>
      <c r="DA47" s="130" t="s">
        <v>4469</v>
      </c>
    </row>
    <row r="48" spans="1:105" ht="12" customHeight="1" x14ac:dyDescent="0.25">
      <c r="A48" s="97" t="s">
        <v>53</v>
      </c>
      <c r="B48" s="98"/>
      <c r="C48" s="99">
        <f>RES_hhdet_in_fech!C48/RES_summary!C$21</f>
        <v>0</v>
      </c>
      <c r="D48" s="99">
        <f>RES_hhdet_in_fech!D48/RES_summary!D$21</f>
        <v>2.4214180399608174</v>
      </c>
      <c r="E48" s="99">
        <f>RES_hhdet_in_fech!E48/RES_summary!E$21</f>
        <v>8.8536139362637982</v>
      </c>
      <c r="F48" s="99">
        <f>RES_hhdet_in_fech!F48/RES_summary!F$21</f>
        <v>8.5590303850352463</v>
      </c>
      <c r="G48" s="99">
        <f>RES_hhdet_in_fech!G48/RES_summary!G$21</f>
        <v>9.5149665081215673</v>
      </c>
      <c r="H48" s="99">
        <f>RES_hhdet_in_fech!H48/RES_summary!H$21</f>
        <v>10.73770767925415</v>
      </c>
      <c r="I48" s="99">
        <f>RES_hhdet_in_fech!I48/RES_summary!I$21</f>
        <v>11.815468052918538</v>
      </c>
      <c r="J48" s="99">
        <f>RES_hhdet_in_fech!J48/RES_summary!J$21</f>
        <v>6.7630207355152967</v>
      </c>
      <c r="K48" s="99">
        <f>RES_hhdet_in_fech!K48/RES_summary!K$21</f>
        <v>5.0051562564651455</v>
      </c>
      <c r="L48" s="99">
        <f>RES_hhdet_in_fech!L48/RES_summary!L$21</f>
        <v>6.4795517843319352</v>
      </c>
      <c r="M48" s="99">
        <f>RES_hhdet_in_fech!M48/RES_summary!M$21</f>
        <v>4.6310137105425007</v>
      </c>
      <c r="N48" s="99">
        <f>RES_hhdet_in_fech!N48/RES_summary!N$21</f>
        <v>5.1091998523231368</v>
      </c>
      <c r="O48" s="99">
        <f>RES_hhdet_in_fech!O48/RES_summary!O$21</f>
        <v>3.212643984275521</v>
      </c>
      <c r="P48" s="99">
        <f>RES_hhdet_in_fech!P48/RES_summary!P$21</f>
        <v>1.9567551679147257</v>
      </c>
      <c r="Q48" s="99">
        <f>RES_hhdet_in_fech!Q48/RES_summary!Q$21</f>
        <v>1.7539261753285582</v>
      </c>
      <c r="R48" s="99">
        <f>RES_hhdet_in_fech!R48/RES_summary!R$21</f>
        <v>2.5503711292899287</v>
      </c>
      <c r="S48" s="99">
        <f>RES_hhdet_in_fech!S48/RES_summary!S$21</f>
        <v>2.8848320922445621</v>
      </c>
      <c r="T48" s="99">
        <f>RES_hhdet_in_fech!T48/RES_summary!T$21</f>
        <v>0</v>
      </c>
      <c r="U48" s="99">
        <f>RES_hhdet_in_fech!U48/RES_summary!U$21</f>
        <v>1.8740069610724341</v>
      </c>
      <c r="V48" s="99">
        <f>RES_hhdet_in_fech!V48/RES_summary!V$21</f>
        <v>2.2594300340720177</v>
      </c>
      <c r="W48" s="99">
        <f>RES_hhdet_in_fech!W48/RES_summary!W$21</f>
        <v>2.6442276061522776</v>
      </c>
      <c r="X48" s="99">
        <f>RES_hhdet_in_fech!X48/RES_summary!X$21</f>
        <v>2.1587509768467696</v>
      </c>
      <c r="Y48" s="99">
        <f>RES_hhdet_in_fech!Y48/RES_summary!Y$21</f>
        <v>3.260510869123852</v>
      </c>
      <c r="DA48" s="63" t="s">
        <v>4470</v>
      </c>
    </row>
    <row r="49" spans="1:105" ht="12" customHeight="1" x14ac:dyDescent="0.25">
      <c r="A49" s="121" t="s">
        <v>55</v>
      </c>
      <c r="B49" s="122"/>
      <c r="C49" s="123">
        <v>15.473633055294055</v>
      </c>
      <c r="D49" s="123">
        <v>17.273689615291765</v>
      </c>
      <c r="E49" s="123">
        <v>19.06869484830797</v>
      </c>
      <c r="F49" s="123">
        <v>19.607225437736226</v>
      </c>
      <c r="G49" s="123">
        <v>21.683104171372911</v>
      </c>
      <c r="H49" s="123">
        <v>21.106857181514904</v>
      </c>
      <c r="I49" s="123">
        <v>22.289854392055808</v>
      </c>
      <c r="J49" s="123">
        <v>21.39540965831101</v>
      </c>
      <c r="K49" s="123">
        <v>21.039656778981133</v>
      </c>
      <c r="L49" s="123">
        <v>20.258062258019194</v>
      </c>
      <c r="M49" s="123">
        <v>20.165500739732416</v>
      </c>
      <c r="N49" s="123">
        <v>18.046342507990033</v>
      </c>
      <c r="O49" s="123">
        <v>16.022443611574293</v>
      </c>
      <c r="P49" s="123">
        <v>14.937823617797138</v>
      </c>
      <c r="Q49" s="123">
        <v>15.22700308081733</v>
      </c>
      <c r="R49" s="123">
        <v>15.738681653970033</v>
      </c>
      <c r="S49" s="123">
        <v>16.91546748046386</v>
      </c>
      <c r="T49" s="123">
        <v>0</v>
      </c>
      <c r="U49" s="123">
        <v>16.884094518812848</v>
      </c>
      <c r="V49" s="123">
        <v>16.289488870948954</v>
      </c>
      <c r="W49" s="123">
        <v>17.099519747246848</v>
      </c>
      <c r="X49" s="123">
        <v>14.801786783167289</v>
      </c>
      <c r="Y49" s="123">
        <v>13.94826788177658</v>
      </c>
      <c r="DA49" s="130" t="s">
        <v>4471</v>
      </c>
    </row>
    <row r="50" spans="1:105" ht="12" customHeight="1" x14ac:dyDescent="0.25">
      <c r="A50" s="97" t="s">
        <v>138</v>
      </c>
      <c r="B50" s="98"/>
      <c r="C50" s="99">
        <v>31.246353102347918</v>
      </c>
      <c r="D50" s="99">
        <v>33.346663872636746</v>
      </c>
      <c r="E50" s="99">
        <v>35.932652345047799</v>
      </c>
      <c r="F50" s="99">
        <v>35.482241257587077</v>
      </c>
      <c r="G50" s="99">
        <v>35.79667156853737</v>
      </c>
      <c r="H50" s="99">
        <v>39.721949750228163</v>
      </c>
      <c r="I50" s="99">
        <v>41.22005328576644</v>
      </c>
      <c r="J50" s="99">
        <v>39.291343981716494</v>
      </c>
      <c r="K50" s="99">
        <v>38.58244909400905</v>
      </c>
      <c r="L50" s="99">
        <v>37.255693072592912</v>
      </c>
      <c r="M50" s="99">
        <v>34.662197242473617</v>
      </c>
      <c r="N50" s="99">
        <v>31.538185929069375</v>
      </c>
      <c r="O50" s="99">
        <v>32.24944266397106</v>
      </c>
      <c r="P50" s="99">
        <v>0</v>
      </c>
      <c r="Q50" s="99">
        <v>28.43582958943076</v>
      </c>
      <c r="R50" s="99">
        <v>26.605330986016064</v>
      </c>
      <c r="S50" s="99">
        <v>26.01106455757316</v>
      </c>
      <c r="T50" s="99">
        <v>0</v>
      </c>
      <c r="U50" s="99">
        <v>29.99110154512762</v>
      </c>
      <c r="V50" s="99">
        <v>28.599101322916781</v>
      </c>
      <c r="W50" s="99">
        <v>23.287627433205511</v>
      </c>
      <c r="X50" s="99">
        <v>24.403452993726006</v>
      </c>
      <c r="Y50" s="99">
        <v>23.08354509221666</v>
      </c>
      <c r="DA50" s="63" t="s">
        <v>4472</v>
      </c>
    </row>
    <row r="51" spans="1:105" ht="12" customHeight="1" x14ac:dyDescent="0.25">
      <c r="A51" s="97" t="s">
        <v>137</v>
      </c>
      <c r="B51" s="98"/>
      <c r="C51" s="99">
        <v>15.732615883342433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23.103491749202611</v>
      </c>
      <c r="J51" s="99">
        <v>21.938721966876635</v>
      </c>
      <c r="K51" s="99">
        <v>21.648112635367415</v>
      </c>
      <c r="L51" s="99">
        <v>20.570181849262493</v>
      </c>
      <c r="M51" s="99">
        <v>19.295072139708918</v>
      </c>
      <c r="N51" s="99">
        <v>17.044294844645361</v>
      </c>
      <c r="O51" s="99">
        <v>17.541110932458587</v>
      </c>
      <c r="P51" s="99">
        <v>17.94966698103298</v>
      </c>
      <c r="Q51" s="99">
        <v>0</v>
      </c>
      <c r="R51" s="99">
        <v>0</v>
      </c>
      <c r="S51" s="99">
        <v>0</v>
      </c>
      <c r="T51" s="99">
        <v>0</v>
      </c>
      <c r="U51" s="99">
        <v>19.08386419076983</v>
      </c>
      <c r="V51" s="99">
        <v>0</v>
      </c>
      <c r="W51" s="99">
        <v>0</v>
      </c>
      <c r="X51" s="99">
        <v>15.43408310034498</v>
      </c>
      <c r="Y51" s="99">
        <v>14.52961151959507</v>
      </c>
      <c r="DA51" s="63" t="s">
        <v>4473</v>
      </c>
    </row>
    <row r="52" spans="1:105" ht="12" customHeight="1" x14ac:dyDescent="0.25">
      <c r="A52" s="100" t="s">
        <v>211</v>
      </c>
      <c r="B52" s="101"/>
      <c r="C52" s="102">
        <v>4.0699359326722382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8.7903767762764478</v>
      </c>
      <c r="J52" s="102">
        <v>8.0492772093723648</v>
      </c>
      <c r="K52" s="102">
        <v>7.8946274158118346</v>
      </c>
      <c r="L52" s="102">
        <v>6.7691623181065941</v>
      </c>
      <c r="M52" s="102">
        <v>6.1552586256369635</v>
      </c>
      <c r="N52" s="102">
        <v>3.8972521345877662</v>
      </c>
      <c r="O52" s="102">
        <v>2.7955372408775814</v>
      </c>
      <c r="P52" s="102">
        <v>0.70210795728960051</v>
      </c>
      <c r="Q52" s="102">
        <v>0</v>
      </c>
      <c r="R52" s="102">
        <v>0</v>
      </c>
      <c r="S52" s="102">
        <v>0</v>
      </c>
      <c r="T52" s="102">
        <v>0</v>
      </c>
      <c r="U52" s="102">
        <v>3.6075843496149962</v>
      </c>
      <c r="V52" s="102">
        <v>0</v>
      </c>
      <c r="W52" s="102">
        <v>0</v>
      </c>
      <c r="X52" s="102">
        <v>1.722030439638522</v>
      </c>
      <c r="Y52" s="102">
        <v>1.069426909952703</v>
      </c>
      <c r="DA52" s="131" t="s">
        <v>4474</v>
      </c>
    </row>
    <row r="53" spans="1:105" ht="12" customHeight="1" x14ac:dyDescent="0.25">
      <c r="A53" s="103" t="s">
        <v>52</v>
      </c>
      <c r="B53" s="104"/>
      <c r="C53" s="105">
        <v>11.662679950670192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14.313114972926165</v>
      </c>
      <c r="J53" s="105">
        <v>13.889444757504265</v>
      </c>
      <c r="K53" s="105">
        <v>13.75348521955558</v>
      </c>
      <c r="L53" s="105">
        <v>13.801019531155898</v>
      </c>
      <c r="M53" s="105">
        <v>13.139813514071951</v>
      </c>
      <c r="N53" s="105">
        <v>13.147042710057592</v>
      </c>
      <c r="O53" s="105">
        <v>14.745573691581006</v>
      </c>
      <c r="P53" s="105">
        <v>17.247559023743378</v>
      </c>
      <c r="Q53" s="105">
        <v>0</v>
      </c>
      <c r="R53" s="105">
        <v>0</v>
      </c>
      <c r="S53" s="105">
        <v>0</v>
      </c>
      <c r="T53" s="105">
        <v>0</v>
      </c>
      <c r="U53" s="105">
        <v>15.476279841154836</v>
      </c>
      <c r="V53" s="105">
        <v>0</v>
      </c>
      <c r="W53" s="105">
        <v>0</v>
      </c>
      <c r="X53" s="105">
        <v>13.712052660706458</v>
      </c>
      <c r="Y53" s="105">
        <v>13.460184609642367</v>
      </c>
      <c r="DA53" s="132" t="s">
        <v>4475</v>
      </c>
    </row>
    <row r="54" spans="1:105" ht="12" customHeight="1" x14ac:dyDescent="0.25">
      <c r="A54" s="106" t="s">
        <v>122</v>
      </c>
      <c r="B54" s="101"/>
      <c r="C54" s="102">
        <v>27.793074335002174</v>
      </c>
      <c r="D54" s="102">
        <v>0</v>
      </c>
      <c r="E54" s="102">
        <v>0</v>
      </c>
      <c r="F54" s="102">
        <v>0</v>
      </c>
      <c r="G54" s="102">
        <v>0</v>
      </c>
      <c r="H54" s="102">
        <v>33.415915515300505</v>
      </c>
      <c r="I54" s="102">
        <v>0</v>
      </c>
      <c r="J54" s="102">
        <v>0</v>
      </c>
      <c r="K54" s="102">
        <v>34.456714304849477</v>
      </c>
      <c r="L54" s="102">
        <v>0</v>
      </c>
      <c r="M54" s="102">
        <v>0</v>
      </c>
      <c r="N54" s="102">
        <v>0</v>
      </c>
      <c r="O54" s="102">
        <v>26.951112451671808</v>
      </c>
      <c r="P54" s="102">
        <v>25.891668768835316</v>
      </c>
      <c r="Q54" s="102">
        <v>0</v>
      </c>
      <c r="R54" s="102">
        <v>0</v>
      </c>
      <c r="S54" s="102">
        <v>0</v>
      </c>
      <c r="T54" s="102">
        <v>0</v>
      </c>
      <c r="U54" s="102">
        <v>23.275105560519219</v>
      </c>
      <c r="V54" s="102">
        <v>0</v>
      </c>
      <c r="W54" s="102">
        <v>23.008834302131238</v>
      </c>
      <c r="X54" s="102">
        <v>0</v>
      </c>
      <c r="Y54" s="102">
        <v>20.258321337571218</v>
      </c>
      <c r="DA54" s="131" t="s">
        <v>4476</v>
      </c>
    </row>
    <row r="55" spans="1:105" ht="12" customHeight="1" x14ac:dyDescent="0.25">
      <c r="A55" s="107" t="s">
        <v>121</v>
      </c>
      <c r="B55" s="104"/>
      <c r="C55" s="105">
        <v>15.331601701857791</v>
      </c>
      <c r="D55" s="105">
        <v>17.201840227055289</v>
      </c>
      <c r="E55" s="105">
        <v>19.000552547737488</v>
      </c>
      <c r="F55" s="105">
        <v>19.528144089359515</v>
      </c>
      <c r="G55" s="105">
        <v>21.597588553410613</v>
      </c>
      <c r="H55" s="105">
        <v>20.825612012840299</v>
      </c>
      <c r="I55" s="105">
        <v>22.155269702195255</v>
      </c>
      <c r="J55" s="105">
        <v>21.043830607859107</v>
      </c>
      <c r="K55" s="105">
        <v>20.780454136655258</v>
      </c>
      <c r="L55" s="105">
        <v>20.010377086110527</v>
      </c>
      <c r="M55" s="105">
        <v>19.85723848359817</v>
      </c>
      <c r="N55" s="105">
        <v>17.677485914042368</v>
      </c>
      <c r="O55" s="105">
        <v>14.722926698265365</v>
      </c>
      <c r="P55" s="105">
        <v>14.183856289672518</v>
      </c>
      <c r="Q55" s="105">
        <v>14.901474718815532</v>
      </c>
      <c r="R55" s="105">
        <v>15.54684445049997</v>
      </c>
      <c r="S55" s="105">
        <v>16.651298912375559</v>
      </c>
      <c r="T55" s="105">
        <v>0</v>
      </c>
      <c r="U55" s="105">
        <v>15.364507782296023</v>
      </c>
      <c r="V55" s="105">
        <v>15.639342226075062</v>
      </c>
      <c r="W55" s="105">
        <v>15.299583661974678</v>
      </c>
      <c r="X55" s="105">
        <v>14.52702464933488</v>
      </c>
      <c r="Y55" s="105">
        <v>13.564147375344927</v>
      </c>
      <c r="DA55" s="132" t="s">
        <v>4477</v>
      </c>
    </row>
    <row r="56" spans="1:105" ht="12" customHeight="1" x14ac:dyDescent="0.25">
      <c r="A56" s="108" t="s">
        <v>53</v>
      </c>
      <c r="B56" s="98"/>
      <c r="C56" s="99">
        <v>3.6375938317713392</v>
      </c>
      <c r="D56" s="99">
        <v>5.7076115845708273</v>
      </c>
      <c r="E56" s="99">
        <v>7.5929516659091583</v>
      </c>
      <c r="F56" s="99">
        <v>7.5131612765799831</v>
      </c>
      <c r="G56" s="99">
        <v>9.6173595461833656</v>
      </c>
      <c r="H56" s="99">
        <v>8.5688639152624422</v>
      </c>
      <c r="I56" s="99">
        <v>7.8189971200992128</v>
      </c>
      <c r="J56" s="99">
        <v>7.1656121745390271</v>
      </c>
      <c r="K56" s="99">
        <v>7.0558548229920675</v>
      </c>
      <c r="L56" s="99">
        <v>6.1359893856442032</v>
      </c>
      <c r="M56" s="99">
        <v>6.1207846857605777</v>
      </c>
      <c r="N56" s="99">
        <v>4.0609705432091703</v>
      </c>
      <c r="O56" s="99">
        <v>0.94276028106007548</v>
      </c>
      <c r="P56" s="99">
        <v>0.39674515578258029</v>
      </c>
      <c r="Q56" s="99">
        <v>1.0790019126640042</v>
      </c>
      <c r="R56" s="99">
        <v>1.5973396792926957</v>
      </c>
      <c r="S56" s="99">
        <v>2.7195803402547116</v>
      </c>
      <c r="T56" s="99">
        <v>0</v>
      </c>
      <c r="U56" s="99">
        <v>1.5734497657316815</v>
      </c>
      <c r="V56" s="99">
        <v>1.9686985442962062</v>
      </c>
      <c r="W56" s="99">
        <v>1.4449081768012242</v>
      </c>
      <c r="X56" s="99">
        <v>1.098601399955961</v>
      </c>
      <c r="Y56" s="99">
        <v>0.42779856051974197</v>
      </c>
      <c r="DA56" s="63" t="s">
        <v>4478</v>
      </c>
    </row>
    <row r="57" spans="1:105" ht="12" customHeight="1" x14ac:dyDescent="0.25">
      <c r="A57" s="108" t="s">
        <v>52</v>
      </c>
      <c r="B57" s="98"/>
      <c r="C57" s="99">
        <v>11.694007870086454</v>
      </c>
      <c r="D57" s="99">
        <v>11.494228642484464</v>
      </c>
      <c r="E57" s="99">
        <v>11.407600881828326</v>
      </c>
      <c r="F57" s="99">
        <v>12.014982812779531</v>
      </c>
      <c r="G57" s="99">
        <v>11.980229007227251</v>
      </c>
      <c r="H57" s="99">
        <v>12.256748097577862</v>
      </c>
      <c r="I57" s="99">
        <v>14.336272582096042</v>
      </c>
      <c r="J57" s="99">
        <v>13.878218433320081</v>
      </c>
      <c r="K57" s="99">
        <v>13.724599313663193</v>
      </c>
      <c r="L57" s="99">
        <v>13.87438770046632</v>
      </c>
      <c r="M57" s="99">
        <v>13.736453797837587</v>
      </c>
      <c r="N57" s="99">
        <v>13.616515370833197</v>
      </c>
      <c r="O57" s="99">
        <v>13.78016641720529</v>
      </c>
      <c r="P57" s="99">
        <v>13.787111133889937</v>
      </c>
      <c r="Q57" s="99">
        <v>13.822472806151525</v>
      </c>
      <c r="R57" s="99">
        <v>13.949504771207275</v>
      </c>
      <c r="S57" s="99">
        <v>13.93171857212085</v>
      </c>
      <c r="T57" s="99">
        <v>0</v>
      </c>
      <c r="U57" s="99">
        <v>13.791058016564341</v>
      </c>
      <c r="V57" s="99">
        <v>13.670643681778856</v>
      </c>
      <c r="W57" s="99">
        <v>13.854675485173454</v>
      </c>
      <c r="X57" s="99">
        <v>13.42842324937892</v>
      </c>
      <c r="Y57" s="99">
        <v>13.136348814825187</v>
      </c>
      <c r="DA57" s="63" t="s">
        <v>4479</v>
      </c>
    </row>
    <row r="58" spans="1:105" ht="12" customHeight="1" x14ac:dyDescent="0.25">
      <c r="A58" s="121" t="s">
        <v>54</v>
      </c>
      <c r="B58" s="122"/>
      <c r="C58" s="123">
        <v>8.2360448208777424</v>
      </c>
      <c r="D58" s="123">
        <v>8.3001389274664437</v>
      </c>
      <c r="E58" s="123">
        <v>8.4198703110933604</v>
      </c>
      <c r="F58" s="123">
        <v>8.5122201612502018</v>
      </c>
      <c r="G58" s="123">
        <v>8.1423385280375911</v>
      </c>
      <c r="H58" s="123">
        <v>7.4416760396571826</v>
      </c>
      <c r="I58" s="123">
        <v>7.160288711697282</v>
      </c>
      <c r="J58" s="123">
        <v>6.4825154254296038</v>
      </c>
      <c r="K58" s="123">
        <v>6.2504575234496462</v>
      </c>
      <c r="L58" s="123">
        <v>6.0791701386749084</v>
      </c>
      <c r="M58" s="123">
        <v>6.3782576228125674</v>
      </c>
      <c r="N58" s="123">
        <v>5.7052079616883704</v>
      </c>
      <c r="O58" s="123">
        <v>5.504413132775765</v>
      </c>
      <c r="P58" s="123">
        <v>5.8934367257480833</v>
      </c>
      <c r="Q58" s="123">
        <v>5.7665669891529792</v>
      </c>
      <c r="R58" s="123">
        <v>5.6405341053759672</v>
      </c>
      <c r="S58" s="123">
        <v>5.8224261605429302</v>
      </c>
      <c r="T58" s="123">
        <v>0</v>
      </c>
      <c r="U58" s="123">
        <v>6.2206151898139028</v>
      </c>
      <c r="V58" s="123">
        <v>6.1091899237189562</v>
      </c>
      <c r="W58" s="123">
        <v>5.9641083526298662</v>
      </c>
      <c r="X58" s="123">
        <v>5.6434371952301339</v>
      </c>
      <c r="Y58" s="123">
        <v>5.3481824334284056</v>
      </c>
      <c r="DA58" s="130" t="s">
        <v>4480</v>
      </c>
    </row>
    <row r="59" spans="1:105" ht="12" customHeight="1" x14ac:dyDescent="0.25">
      <c r="A59" s="97" t="s">
        <v>50</v>
      </c>
      <c r="B59" s="98"/>
      <c r="C59" s="99">
        <v>9.1225619012603829</v>
      </c>
      <c r="D59" s="99">
        <v>9.0487906376326492</v>
      </c>
      <c r="E59" s="99">
        <v>9.3741646184741416</v>
      </c>
      <c r="F59" s="99">
        <v>9.4885584386378738</v>
      </c>
      <c r="G59" s="99">
        <v>8.9887696339182561</v>
      </c>
      <c r="H59" s="99">
        <v>7.982167883568537</v>
      </c>
      <c r="I59" s="99">
        <v>7.894159500296225</v>
      </c>
      <c r="J59" s="99">
        <v>7.1099904914758287</v>
      </c>
      <c r="K59" s="99">
        <v>6.9504023325338675</v>
      </c>
      <c r="L59" s="99">
        <v>6.7257915087672275</v>
      </c>
      <c r="M59" s="99">
        <v>6.8361381507986181</v>
      </c>
      <c r="N59" s="99">
        <v>6.4389288667416285</v>
      </c>
      <c r="O59" s="99">
        <v>6.4636603866460103</v>
      </c>
      <c r="P59" s="99">
        <v>6.4895376554181148</v>
      </c>
      <c r="Q59" s="99">
        <v>6.6057284305477273</v>
      </c>
      <c r="R59" s="99">
        <v>6.5751805726378967</v>
      </c>
      <c r="S59" s="99">
        <v>6.6105058054569108</v>
      </c>
      <c r="T59" s="99">
        <v>0</v>
      </c>
      <c r="U59" s="99">
        <v>7.1579729201413498</v>
      </c>
      <c r="V59" s="99">
        <v>6.633023936870444</v>
      </c>
      <c r="W59" s="99">
        <v>6.7595390290550803</v>
      </c>
      <c r="X59" s="99">
        <v>6.2345141112065683</v>
      </c>
      <c r="Y59" s="99">
        <v>5.9533040472539653</v>
      </c>
      <c r="DA59" s="63" t="s">
        <v>4481</v>
      </c>
    </row>
    <row r="60" spans="1:105" ht="12" customHeight="1" x14ac:dyDescent="0.25">
      <c r="A60" s="109" t="s">
        <v>120</v>
      </c>
      <c r="B60" s="33"/>
      <c r="C60" s="110">
        <v>7.1138347842072323</v>
      </c>
      <c r="D60" s="110">
        <v>7.1986603217147804</v>
      </c>
      <c r="E60" s="110">
        <v>6.8121956275907207</v>
      </c>
      <c r="F60" s="110">
        <v>7.0508199037600994</v>
      </c>
      <c r="G60" s="110">
        <v>6.6963050941562443</v>
      </c>
      <c r="H60" s="110">
        <v>6.2859570473200668</v>
      </c>
      <c r="I60" s="110">
        <v>5.6011978522036152</v>
      </c>
      <c r="J60" s="110">
        <v>5.1866481038659051</v>
      </c>
      <c r="K60" s="110">
        <v>5.3247827889390429</v>
      </c>
      <c r="L60" s="110">
        <v>5.0339519046869601</v>
      </c>
      <c r="M60" s="110">
        <v>5.559454340732116</v>
      </c>
      <c r="N60" s="110">
        <v>4.1323212310951591</v>
      </c>
      <c r="O60" s="110">
        <v>4.4498507271633576</v>
      </c>
      <c r="P60" s="110">
        <v>5.3772599430729162</v>
      </c>
      <c r="Q60" s="110">
        <v>4.6741922449932325</v>
      </c>
      <c r="R60" s="110">
        <v>4.4978009246315915</v>
      </c>
      <c r="S60" s="110">
        <v>4.9021686005009704</v>
      </c>
      <c r="T60" s="110">
        <v>0</v>
      </c>
      <c r="U60" s="110">
        <v>4.9168696164814829</v>
      </c>
      <c r="V60" s="110">
        <v>5.4926122606281078</v>
      </c>
      <c r="W60" s="110">
        <v>5.0503363492059039</v>
      </c>
      <c r="X60" s="110">
        <v>4.5889702004720672</v>
      </c>
      <c r="Y60" s="110">
        <v>3.6131005967596899</v>
      </c>
      <c r="DA60" s="60" t="s">
        <v>4482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0</v>
      </c>
      <c r="D62" s="118">
        <f t="shared" si="21"/>
        <v>0</v>
      </c>
      <c r="E62" s="118">
        <f t="shared" si="21"/>
        <v>0</v>
      </c>
      <c r="F62" s="118">
        <f t="shared" si="21"/>
        <v>0</v>
      </c>
      <c r="G62" s="118">
        <f t="shared" si="21"/>
        <v>0</v>
      </c>
      <c r="H62" s="118">
        <f t="shared" si="21"/>
        <v>0</v>
      </c>
      <c r="I62" s="118">
        <f t="shared" si="21"/>
        <v>0</v>
      </c>
      <c r="J62" s="118">
        <f t="shared" si="21"/>
        <v>0</v>
      </c>
      <c r="K62" s="118">
        <f t="shared" si="21"/>
        <v>0</v>
      </c>
      <c r="L62" s="118">
        <f t="shared" si="21"/>
        <v>0</v>
      </c>
      <c r="M62" s="118">
        <f t="shared" si="21"/>
        <v>0</v>
      </c>
      <c r="N62" s="118">
        <f t="shared" si="21"/>
        <v>0</v>
      </c>
      <c r="O62" s="118">
        <f t="shared" si="21"/>
        <v>0</v>
      </c>
      <c r="P62" s="118">
        <f t="shared" si="21"/>
        <v>0</v>
      </c>
      <c r="Q62" s="118">
        <f t="shared" si="21"/>
        <v>0</v>
      </c>
      <c r="R62" s="118">
        <f t="shared" ref="R62:V62" si="22">R63+R66+R68+R77</f>
        <v>0</v>
      </c>
      <c r="S62" s="118">
        <f t="shared" si="22"/>
        <v>0</v>
      </c>
      <c r="T62" s="118">
        <f t="shared" si="22"/>
        <v>0</v>
      </c>
      <c r="U62" s="118">
        <f t="shared" si="22"/>
        <v>0</v>
      </c>
      <c r="V62" s="118">
        <f t="shared" si="22"/>
        <v>0</v>
      </c>
      <c r="W62" s="118">
        <f t="shared" ref="W62:Y62" si="23">W63+W66+W68+W77</f>
        <v>0</v>
      </c>
      <c r="X62" s="118">
        <f t="shared" si="23"/>
        <v>0</v>
      </c>
      <c r="Y62" s="118">
        <f t="shared" si="23"/>
        <v>0</v>
      </c>
      <c r="DA62" s="129" t="s">
        <v>4483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0</v>
      </c>
      <c r="D63" s="123">
        <f t="shared" si="24"/>
        <v>0</v>
      </c>
      <c r="E63" s="123">
        <f t="shared" si="24"/>
        <v>0</v>
      </c>
      <c r="F63" s="123">
        <f t="shared" si="24"/>
        <v>0</v>
      </c>
      <c r="G63" s="123">
        <f t="shared" si="24"/>
        <v>0</v>
      </c>
      <c r="H63" s="123">
        <f t="shared" si="24"/>
        <v>0</v>
      </c>
      <c r="I63" s="123">
        <f t="shared" si="24"/>
        <v>0</v>
      </c>
      <c r="J63" s="123">
        <f t="shared" si="24"/>
        <v>0</v>
      </c>
      <c r="K63" s="123">
        <f t="shared" si="24"/>
        <v>0</v>
      </c>
      <c r="L63" s="123">
        <f t="shared" si="24"/>
        <v>0</v>
      </c>
      <c r="M63" s="123">
        <f t="shared" si="24"/>
        <v>0</v>
      </c>
      <c r="N63" s="123">
        <f t="shared" si="24"/>
        <v>0</v>
      </c>
      <c r="O63" s="123">
        <f t="shared" si="24"/>
        <v>0</v>
      </c>
      <c r="P63" s="123">
        <f t="shared" si="24"/>
        <v>0</v>
      </c>
      <c r="Q63" s="123">
        <f t="shared" si="24"/>
        <v>0</v>
      </c>
      <c r="R63" s="123">
        <f t="shared" ref="R63:V63" si="25">SUM(R64:R65)</f>
        <v>0</v>
      </c>
      <c r="S63" s="123">
        <f t="shared" si="25"/>
        <v>0</v>
      </c>
      <c r="T63" s="123">
        <f t="shared" si="25"/>
        <v>0</v>
      </c>
      <c r="U63" s="123">
        <f t="shared" si="25"/>
        <v>0</v>
      </c>
      <c r="V63" s="123">
        <f t="shared" si="25"/>
        <v>0</v>
      </c>
      <c r="W63" s="123">
        <f t="shared" ref="W63:Y63" si="26">SUM(W64:W65)</f>
        <v>0</v>
      </c>
      <c r="X63" s="123">
        <f t="shared" si="26"/>
        <v>0</v>
      </c>
      <c r="Y63" s="123">
        <f t="shared" si="26"/>
        <v>0</v>
      </c>
      <c r="DA63" s="130" t="s">
        <v>4484</v>
      </c>
    </row>
    <row r="64" spans="1:105" ht="12" customHeight="1" x14ac:dyDescent="0.25">
      <c r="A64" s="97" t="s">
        <v>212</v>
      </c>
      <c r="B64" s="98"/>
      <c r="C64" s="99">
        <v>0</v>
      </c>
      <c r="D64" s="99">
        <v>0</v>
      </c>
      <c r="E64" s="99">
        <v>0</v>
      </c>
      <c r="F64" s="99">
        <v>0</v>
      </c>
      <c r="G64" s="99">
        <v>0</v>
      </c>
      <c r="H64" s="99">
        <v>0</v>
      </c>
      <c r="I64" s="99">
        <v>0</v>
      </c>
      <c r="J64" s="99">
        <v>0</v>
      </c>
      <c r="K64" s="99">
        <v>0</v>
      </c>
      <c r="L64" s="99">
        <v>0</v>
      </c>
      <c r="M64" s="99">
        <v>0</v>
      </c>
      <c r="N64" s="99">
        <v>0</v>
      </c>
      <c r="O64" s="99">
        <v>0</v>
      </c>
      <c r="P64" s="99">
        <v>0</v>
      </c>
      <c r="Q64" s="99">
        <v>0</v>
      </c>
      <c r="R64" s="99">
        <v>0</v>
      </c>
      <c r="S64" s="99">
        <v>0</v>
      </c>
      <c r="T64" s="99">
        <v>0</v>
      </c>
      <c r="U64" s="99">
        <v>0</v>
      </c>
      <c r="V64" s="99">
        <v>0</v>
      </c>
      <c r="W64" s="99">
        <v>0</v>
      </c>
      <c r="X64" s="99">
        <v>0</v>
      </c>
      <c r="Y64" s="99">
        <v>0</v>
      </c>
      <c r="DA64" s="63" t="s">
        <v>4485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X65" s="99">
        <v>0</v>
      </c>
      <c r="Y65" s="99">
        <v>0</v>
      </c>
      <c r="DA65" s="63" t="s">
        <v>4486</v>
      </c>
    </row>
    <row r="66" spans="1:105" ht="12.95" customHeight="1" x14ac:dyDescent="0.25">
      <c r="A66" s="121" t="s">
        <v>92</v>
      </c>
      <c r="B66" s="122"/>
      <c r="C66" s="123">
        <f t="shared" ref="C66:Y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X66" s="123">
        <f t="shared" si="27"/>
        <v>0</v>
      </c>
      <c r="Y66" s="123">
        <f t="shared" si="27"/>
        <v>0</v>
      </c>
      <c r="DA66" s="130" t="s">
        <v>4487</v>
      </c>
    </row>
    <row r="67" spans="1:105" ht="12" customHeight="1" x14ac:dyDescent="0.25">
      <c r="A67" s="97" t="s">
        <v>53</v>
      </c>
      <c r="B67" s="98"/>
      <c r="C67" s="99">
        <f>RES_hhdet_in_fech!C67/RES_summary!C$21</f>
        <v>0</v>
      </c>
      <c r="D67" s="99">
        <f>RES_hhdet_in_fech!D67/RES_summary!D$21</f>
        <v>0</v>
      </c>
      <c r="E67" s="99">
        <f>RES_hhdet_in_fech!E67/RES_summary!E$21</f>
        <v>0</v>
      </c>
      <c r="F67" s="99">
        <f>RES_hhdet_in_fech!F67/RES_summary!F$21</f>
        <v>0</v>
      </c>
      <c r="G67" s="99">
        <f>RES_hhdet_in_fech!G67/RES_summary!G$21</f>
        <v>0</v>
      </c>
      <c r="H67" s="99">
        <f>RES_hhdet_in_fech!H67/RES_summary!H$21</f>
        <v>0</v>
      </c>
      <c r="I67" s="99">
        <f>RES_hhdet_in_fech!I67/RES_summary!I$21</f>
        <v>0</v>
      </c>
      <c r="J67" s="99">
        <f>RES_hhdet_in_fech!J67/RES_summary!J$21</f>
        <v>0</v>
      </c>
      <c r="K67" s="99">
        <f>RES_hhdet_in_fech!K67/RES_summary!K$21</f>
        <v>0</v>
      </c>
      <c r="L67" s="99">
        <f>RES_hhdet_in_fech!L67/RES_summary!L$21</f>
        <v>0</v>
      </c>
      <c r="M67" s="99">
        <f>RES_hhdet_in_fech!M67/RES_summary!M$21</f>
        <v>0</v>
      </c>
      <c r="N67" s="99">
        <f>RES_hhdet_in_fech!N67/RES_summary!N$21</f>
        <v>0</v>
      </c>
      <c r="O67" s="99">
        <f>RES_hhdet_in_fech!O67/RES_summary!O$21</f>
        <v>0</v>
      </c>
      <c r="P67" s="99">
        <f>RES_hhdet_in_fech!P67/RES_summary!P$21</f>
        <v>0</v>
      </c>
      <c r="Q67" s="99">
        <f>RES_hhdet_in_fech!Q67/RES_summary!Q$21</f>
        <v>0</v>
      </c>
      <c r="R67" s="99">
        <f>RES_hhdet_in_fech!R67/RES_summary!R$21</f>
        <v>0</v>
      </c>
      <c r="S67" s="99">
        <f>RES_hhdet_in_fech!S67/RES_summary!S$21</f>
        <v>0</v>
      </c>
      <c r="T67" s="99">
        <f>RES_hhdet_in_fech!T67/RES_summary!T$21</f>
        <v>0</v>
      </c>
      <c r="U67" s="99">
        <f>RES_hhdet_in_fech!U67/RES_summary!U$21</f>
        <v>0</v>
      </c>
      <c r="V67" s="99">
        <f>RES_hhdet_in_fech!V67/RES_summary!V$21</f>
        <v>0</v>
      </c>
      <c r="W67" s="99">
        <f>RES_hhdet_in_fech!W67/RES_summary!W$21</f>
        <v>0</v>
      </c>
      <c r="X67" s="99">
        <f>RES_hhdet_in_fech!X67/RES_summary!X$21</f>
        <v>0</v>
      </c>
      <c r="Y67" s="99">
        <f>RES_hhdet_in_fech!Y67/RES_summary!Y$21</f>
        <v>0</v>
      </c>
      <c r="DA67" s="63" t="s">
        <v>4488</v>
      </c>
    </row>
    <row r="68" spans="1:105" ht="12" customHeight="1" x14ac:dyDescent="0.25">
      <c r="A68" s="121" t="s">
        <v>55</v>
      </c>
      <c r="B68" s="122"/>
      <c r="C68" s="123">
        <v>0</v>
      </c>
      <c r="D68" s="123">
        <v>0</v>
      </c>
      <c r="E68" s="123">
        <v>0</v>
      </c>
      <c r="F68" s="123">
        <v>0</v>
      </c>
      <c r="G68" s="123">
        <v>0</v>
      </c>
      <c r="H68" s="123">
        <v>0</v>
      </c>
      <c r="I68" s="123">
        <v>0</v>
      </c>
      <c r="J68" s="123">
        <v>0</v>
      </c>
      <c r="K68" s="123">
        <v>0</v>
      </c>
      <c r="L68" s="123">
        <v>0</v>
      </c>
      <c r="M68" s="123">
        <v>0</v>
      </c>
      <c r="N68" s="123">
        <v>0</v>
      </c>
      <c r="O68" s="123">
        <v>0</v>
      </c>
      <c r="P68" s="123">
        <v>0</v>
      </c>
      <c r="Q68" s="123">
        <v>0</v>
      </c>
      <c r="R68" s="123">
        <v>0</v>
      </c>
      <c r="S68" s="123">
        <v>0</v>
      </c>
      <c r="T68" s="123">
        <v>0</v>
      </c>
      <c r="U68" s="123">
        <v>0</v>
      </c>
      <c r="V68" s="123">
        <v>0</v>
      </c>
      <c r="W68" s="123">
        <v>0</v>
      </c>
      <c r="X68" s="123">
        <v>0</v>
      </c>
      <c r="Y68" s="123">
        <v>0</v>
      </c>
      <c r="DA68" s="130" t="s">
        <v>4489</v>
      </c>
    </row>
    <row r="69" spans="1:105" ht="12" customHeight="1" x14ac:dyDescent="0.25">
      <c r="A69" s="97" t="s">
        <v>134</v>
      </c>
      <c r="B69" s="98"/>
      <c r="C69" s="99">
        <v>0</v>
      </c>
      <c r="D69" s="99">
        <v>0</v>
      </c>
      <c r="E69" s="99">
        <v>0</v>
      </c>
      <c r="F69" s="99">
        <v>0</v>
      </c>
      <c r="G69" s="99">
        <v>0</v>
      </c>
      <c r="H69" s="99">
        <v>0</v>
      </c>
      <c r="I69" s="99">
        <v>0</v>
      </c>
      <c r="J69" s="99">
        <v>0</v>
      </c>
      <c r="K69" s="99">
        <v>0</v>
      </c>
      <c r="L69" s="99">
        <v>0</v>
      </c>
      <c r="M69" s="99">
        <v>0</v>
      </c>
      <c r="N69" s="99">
        <v>0</v>
      </c>
      <c r="O69" s="99">
        <v>0</v>
      </c>
      <c r="P69" s="99">
        <v>0</v>
      </c>
      <c r="Q69" s="99">
        <v>0</v>
      </c>
      <c r="R69" s="99">
        <v>0</v>
      </c>
      <c r="S69" s="99">
        <v>0</v>
      </c>
      <c r="T69" s="99">
        <v>0</v>
      </c>
      <c r="U69" s="99">
        <v>0</v>
      </c>
      <c r="V69" s="99">
        <v>0</v>
      </c>
      <c r="W69" s="99">
        <v>0</v>
      </c>
      <c r="X69" s="99">
        <v>0</v>
      </c>
      <c r="Y69" s="99">
        <v>0</v>
      </c>
      <c r="DA69" s="63" t="s">
        <v>4490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X70" s="99">
        <v>0</v>
      </c>
      <c r="Y70" s="99">
        <v>0</v>
      </c>
      <c r="DA70" s="63" t="s">
        <v>4491</v>
      </c>
    </row>
    <row r="71" spans="1:105" ht="12" customHeight="1" x14ac:dyDescent="0.25">
      <c r="A71" s="100" t="s">
        <v>212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X71" s="102">
        <v>0</v>
      </c>
      <c r="Y71" s="102">
        <v>0</v>
      </c>
      <c r="DA71" s="131" t="s">
        <v>4492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X72" s="105">
        <v>0</v>
      </c>
      <c r="Y72" s="105">
        <v>0</v>
      </c>
      <c r="DA72" s="132" t="s">
        <v>4493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X73" s="102">
        <v>0</v>
      </c>
      <c r="Y73" s="102">
        <v>0</v>
      </c>
      <c r="DA73" s="131" t="s">
        <v>4494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X74" s="105">
        <v>0</v>
      </c>
      <c r="Y74" s="105">
        <v>0</v>
      </c>
      <c r="DA74" s="132" t="s">
        <v>4495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X75" s="99">
        <v>0</v>
      </c>
      <c r="Y75" s="99">
        <v>0</v>
      </c>
      <c r="DA75" s="63" t="s">
        <v>4496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X76" s="99">
        <v>0</v>
      </c>
      <c r="Y76" s="99">
        <v>0</v>
      </c>
      <c r="DA76" s="63" t="s">
        <v>4497</v>
      </c>
    </row>
    <row r="77" spans="1:105" ht="12" customHeight="1" x14ac:dyDescent="0.25">
      <c r="A77" s="121" t="s">
        <v>54</v>
      </c>
      <c r="B77" s="122"/>
      <c r="C77" s="123">
        <v>0</v>
      </c>
      <c r="D77" s="123">
        <v>0</v>
      </c>
      <c r="E77" s="123">
        <v>0</v>
      </c>
      <c r="F77" s="123">
        <v>0</v>
      </c>
      <c r="G77" s="123">
        <v>0</v>
      </c>
      <c r="H77" s="123">
        <v>0</v>
      </c>
      <c r="I77" s="123">
        <v>0</v>
      </c>
      <c r="J77" s="123">
        <v>0</v>
      </c>
      <c r="K77" s="123">
        <v>0</v>
      </c>
      <c r="L77" s="123">
        <v>0</v>
      </c>
      <c r="M77" s="123">
        <v>0</v>
      </c>
      <c r="N77" s="123">
        <v>0</v>
      </c>
      <c r="O77" s="123">
        <v>0</v>
      </c>
      <c r="P77" s="123">
        <v>0</v>
      </c>
      <c r="Q77" s="123">
        <v>0</v>
      </c>
      <c r="R77" s="123">
        <v>0</v>
      </c>
      <c r="S77" s="123">
        <v>0</v>
      </c>
      <c r="T77" s="123">
        <v>0</v>
      </c>
      <c r="U77" s="123">
        <v>0</v>
      </c>
      <c r="V77" s="123">
        <v>0</v>
      </c>
      <c r="W77" s="123">
        <v>0</v>
      </c>
      <c r="X77" s="123">
        <v>0</v>
      </c>
      <c r="Y77" s="123">
        <v>0</v>
      </c>
      <c r="DA77" s="130" t="s">
        <v>4498</v>
      </c>
    </row>
    <row r="78" spans="1:105" ht="12" customHeight="1" x14ac:dyDescent="0.25">
      <c r="A78" s="97" t="s">
        <v>189</v>
      </c>
      <c r="B78" s="98"/>
      <c r="C78" s="99">
        <v>0</v>
      </c>
      <c r="D78" s="99">
        <v>0</v>
      </c>
      <c r="E78" s="99">
        <v>0</v>
      </c>
      <c r="F78" s="99">
        <v>0</v>
      </c>
      <c r="G78" s="99">
        <v>0</v>
      </c>
      <c r="H78" s="99">
        <v>0</v>
      </c>
      <c r="I78" s="99">
        <v>0</v>
      </c>
      <c r="J78" s="99">
        <v>0</v>
      </c>
      <c r="K78" s="99">
        <v>0</v>
      </c>
      <c r="L78" s="99">
        <v>0</v>
      </c>
      <c r="M78" s="99">
        <v>0</v>
      </c>
      <c r="N78" s="99">
        <v>0</v>
      </c>
      <c r="O78" s="99">
        <v>0</v>
      </c>
      <c r="P78" s="99">
        <v>0</v>
      </c>
      <c r="Q78" s="99">
        <v>0</v>
      </c>
      <c r="R78" s="99">
        <v>0</v>
      </c>
      <c r="S78" s="99">
        <v>0</v>
      </c>
      <c r="T78" s="99">
        <v>0</v>
      </c>
      <c r="U78" s="99">
        <v>0</v>
      </c>
      <c r="V78" s="99">
        <v>0</v>
      </c>
      <c r="W78" s="99">
        <v>0</v>
      </c>
      <c r="X78" s="99">
        <v>0</v>
      </c>
      <c r="Y78" s="99">
        <v>0</v>
      </c>
      <c r="DA78" s="63" t="s">
        <v>4499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X79" s="110">
        <v>0</v>
      </c>
      <c r="Y79" s="110">
        <v>0</v>
      </c>
      <c r="DA79" s="60" t="s">
        <v>4500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8">
        <f t="shared" ref="C81:Q81" si="28">C82+C85+C87+C100</f>
        <v>77.826062413361697</v>
      </c>
      <c r="D81" s="118">
        <f t="shared" si="28"/>
        <v>84.234803798381975</v>
      </c>
      <c r="E81" s="118">
        <f t="shared" si="28"/>
        <v>84.436946165466367</v>
      </c>
      <c r="F81" s="118">
        <f t="shared" si="28"/>
        <v>79.98501535988774</v>
      </c>
      <c r="G81" s="118">
        <f t="shared" si="28"/>
        <v>79.175690086280525</v>
      </c>
      <c r="H81" s="118">
        <f t="shared" si="28"/>
        <v>72.343696895508671</v>
      </c>
      <c r="I81" s="118">
        <f t="shared" si="28"/>
        <v>69.942205226042233</v>
      </c>
      <c r="J81" s="118">
        <f t="shared" si="28"/>
        <v>66.158771471169302</v>
      </c>
      <c r="K81" s="118">
        <f t="shared" si="28"/>
        <v>67.494724318690857</v>
      </c>
      <c r="L81" s="118">
        <f t="shared" si="28"/>
        <v>54.505149692463121</v>
      </c>
      <c r="M81" s="118">
        <f t="shared" si="28"/>
        <v>55.679989524508557</v>
      </c>
      <c r="N81" s="118">
        <f t="shared" si="28"/>
        <v>54.133836646552474</v>
      </c>
      <c r="O81" s="118">
        <f t="shared" si="28"/>
        <v>44.67423095160521</v>
      </c>
      <c r="P81" s="118">
        <f t="shared" si="28"/>
        <v>37.654456010650286</v>
      </c>
      <c r="Q81" s="118">
        <f t="shared" si="28"/>
        <v>43.940703776560206</v>
      </c>
      <c r="R81" s="118">
        <f t="shared" ref="R81:V81" si="29">R82+R85+R87+R100</f>
        <v>44.52566073866118</v>
      </c>
      <c r="S81" s="118">
        <f t="shared" si="29"/>
        <v>47.35700969824584</v>
      </c>
      <c r="T81" s="118">
        <f t="shared" si="29"/>
        <v>44.46936101792538</v>
      </c>
      <c r="U81" s="118">
        <f t="shared" si="29"/>
        <v>45.278605698851102</v>
      </c>
      <c r="V81" s="118">
        <f t="shared" si="29"/>
        <v>45.903875621557397</v>
      </c>
      <c r="W81" s="118">
        <f t="shared" ref="W81:Y81" si="30">W82+W85+W87+W100</f>
        <v>44.775366280958949</v>
      </c>
      <c r="X81" s="118">
        <f t="shared" si="30"/>
        <v>42.057825479113021</v>
      </c>
      <c r="Y81" s="118">
        <f t="shared" si="30"/>
        <v>38.534283622219689</v>
      </c>
      <c r="DA81" s="129" t="s">
        <v>4501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53.214267574897583</v>
      </c>
      <c r="D82" s="123">
        <f t="shared" si="31"/>
        <v>55.671230809026738</v>
      </c>
      <c r="E82" s="123">
        <f t="shared" si="31"/>
        <v>47.520850170183117</v>
      </c>
      <c r="F82" s="123">
        <f t="shared" si="31"/>
        <v>42.787046561349079</v>
      </c>
      <c r="G82" s="123">
        <f t="shared" si="31"/>
        <v>39.192550819911084</v>
      </c>
      <c r="H82" s="123">
        <f t="shared" si="31"/>
        <v>32.102378541238458</v>
      </c>
      <c r="I82" s="123">
        <f t="shared" si="31"/>
        <v>28.34032291295102</v>
      </c>
      <c r="J82" s="123">
        <f t="shared" si="31"/>
        <v>31.289841236700937</v>
      </c>
      <c r="K82" s="123">
        <f t="shared" si="31"/>
        <v>34.825542518004269</v>
      </c>
      <c r="L82" s="123">
        <f t="shared" si="31"/>
        <v>21.334265766785983</v>
      </c>
      <c r="M82" s="123">
        <f t="shared" si="31"/>
        <v>24.288223350838404</v>
      </c>
      <c r="N82" s="123">
        <f t="shared" si="31"/>
        <v>25.115700307094059</v>
      </c>
      <c r="O82" s="123">
        <f t="shared" si="31"/>
        <v>19.905121986399042</v>
      </c>
      <c r="P82" s="123">
        <f t="shared" si="31"/>
        <v>14.368898344465107</v>
      </c>
      <c r="Q82" s="123">
        <f t="shared" si="31"/>
        <v>21.10271006452567</v>
      </c>
      <c r="R82" s="123">
        <f t="shared" ref="R82:V82" si="32">SUM(R83:R84)</f>
        <v>20.432748845139677</v>
      </c>
      <c r="S82" s="123">
        <f t="shared" si="32"/>
        <v>21.727076500999097</v>
      </c>
      <c r="T82" s="123">
        <f t="shared" si="32"/>
        <v>21.259790131373791</v>
      </c>
      <c r="U82" s="123">
        <f t="shared" si="32"/>
        <v>21.307798901150655</v>
      </c>
      <c r="V82" s="123">
        <f t="shared" si="32"/>
        <v>21.669510859320347</v>
      </c>
      <c r="W82" s="123">
        <f t="shared" ref="W82:Y82" si="33">SUM(W83:W84)</f>
        <v>19.130143681578872</v>
      </c>
      <c r="X82" s="123">
        <f t="shared" si="33"/>
        <v>19.364571139606173</v>
      </c>
      <c r="Y82" s="123">
        <f t="shared" si="33"/>
        <v>15.93053369084015</v>
      </c>
      <c r="DA82" s="130" t="s">
        <v>4502</v>
      </c>
    </row>
    <row r="83" spans="1:105" ht="12" customHeight="1" x14ac:dyDescent="0.25">
      <c r="A83" s="97" t="s">
        <v>199</v>
      </c>
      <c r="B83" s="98"/>
      <c r="C83" s="99">
        <v>53.119725597593416</v>
      </c>
      <c r="D83" s="99">
        <v>55.561764397920072</v>
      </c>
      <c r="E83" s="99">
        <v>47.430344047356542</v>
      </c>
      <c r="F83" s="99">
        <v>42.696214663531379</v>
      </c>
      <c r="G83" s="99">
        <v>39.108743936512262</v>
      </c>
      <c r="H83" s="99">
        <v>32.039167329754513</v>
      </c>
      <c r="I83" s="99">
        <v>28.289320798205665</v>
      </c>
      <c r="J83" s="99">
        <v>31.236023268667413</v>
      </c>
      <c r="K83" s="99">
        <v>34.760995151847375</v>
      </c>
      <c r="L83" s="99">
        <v>21.29552584624567</v>
      </c>
      <c r="M83" s="99">
        <v>24.236882582006061</v>
      </c>
      <c r="N83" s="99">
        <v>25.073855906680517</v>
      </c>
      <c r="O83" s="99">
        <v>19.865904149516869</v>
      </c>
      <c r="P83" s="99">
        <v>14.332284549906037</v>
      </c>
      <c r="Q83" s="99">
        <v>21.053461760376575</v>
      </c>
      <c r="R83" s="99">
        <v>20.384375149782997</v>
      </c>
      <c r="S83" s="99">
        <v>21.668651562291853</v>
      </c>
      <c r="T83" s="99">
        <v>21.207639700278254</v>
      </c>
      <c r="U83" s="99">
        <v>21.254635536688223</v>
      </c>
      <c r="V83" s="99">
        <v>21.614657351270921</v>
      </c>
      <c r="W83" s="99">
        <v>19.081132066114332</v>
      </c>
      <c r="X83" s="99">
        <v>19.31448324753044</v>
      </c>
      <c r="Y83" s="99">
        <v>15.888917802553333</v>
      </c>
      <c r="DA83" s="63" t="s">
        <v>4503</v>
      </c>
    </row>
    <row r="84" spans="1:105" ht="12" customHeight="1" x14ac:dyDescent="0.25">
      <c r="A84" s="97" t="s">
        <v>53</v>
      </c>
      <c r="B84" s="98"/>
      <c r="C84" s="99">
        <v>9.4541977304168176E-2</v>
      </c>
      <c r="D84" s="99">
        <v>0.10946641110666833</v>
      </c>
      <c r="E84" s="99">
        <v>9.0506122826571778E-2</v>
      </c>
      <c r="F84" s="99">
        <v>9.0831897817697266E-2</v>
      </c>
      <c r="G84" s="99">
        <v>8.3806883398819823E-2</v>
      </c>
      <c r="H84" s="99">
        <v>6.3211211483944846E-2</v>
      </c>
      <c r="I84" s="99">
        <v>5.1002114745353468E-2</v>
      </c>
      <c r="J84" s="99">
        <v>5.3817968033522769E-2</v>
      </c>
      <c r="K84" s="99">
        <v>6.4547366156890829E-2</v>
      </c>
      <c r="L84" s="99">
        <v>3.873992054031071E-2</v>
      </c>
      <c r="M84" s="99">
        <v>5.1340768832343613E-2</v>
      </c>
      <c r="N84" s="99">
        <v>4.1844400413541684E-2</v>
      </c>
      <c r="O84" s="99">
        <v>3.9217836882171515E-2</v>
      </c>
      <c r="P84" s="99">
        <v>3.6613794559069913E-2</v>
      </c>
      <c r="Q84" s="99">
        <v>4.9248304149093938E-2</v>
      </c>
      <c r="R84" s="99">
        <v>4.8373695356679902E-2</v>
      </c>
      <c r="S84" s="99">
        <v>5.8424938707244065E-2</v>
      </c>
      <c r="T84" s="99">
        <v>5.2150431095535632E-2</v>
      </c>
      <c r="U84" s="99">
        <v>5.3163364462433041E-2</v>
      </c>
      <c r="V84" s="99">
        <v>5.4853508049425126E-2</v>
      </c>
      <c r="W84" s="99">
        <v>4.9011615464540872E-2</v>
      </c>
      <c r="X84" s="99">
        <v>5.0087892075735226E-2</v>
      </c>
      <c r="Y84" s="99">
        <v>4.1615888286816359E-2</v>
      </c>
      <c r="DA84" s="63" t="s">
        <v>4504</v>
      </c>
    </row>
    <row r="85" spans="1:105" ht="12.95" customHeight="1" x14ac:dyDescent="0.25">
      <c r="A85" s="121" t="s">
        <v>92</v>
      </c>
      <c r="B85" s="122"/>
      <c r="C85" s="123">
        <f t="shared" ref="C85:Y85" si="34">C86</f>
        <v>0</v>
      </c>
      <c r="D85" s="123">
        <f t="shared" si="34"/>
        <v>2.4063461504409962</v>
      </c>
      <c r="E85" s="123">
        <f t="shared" si="34"/>
        <v>8.8375120180519069</v>
      </c>
      <c r="F85" s="123">
        <f t="shared" si="34"/>
        <v>8.5524897470754375</v>
      </c>
      <c r="G85" s="123">
        <f t="shared" si="34"/>
        <v>9.5183216984198946</v>
      </c>
      <c r="H85" s="123">
        <f t="shared" si="34"/>
        <v>10.73869153598357</v>
      </c>
      <c r="I85" s="123">
        <f t="shared" si="34"/>
        <v>11.815041032891664</v>
      </c>
      <c r="J85" s="123">
        <f t="shared" si="34"/>
        <v>6.7645331584565973</v>
      </c>
      <c r="K85" s="123">
        <f t="shared" si="34"/>
        <v>5.005040635838709</v>
      </c>
      <c r="L85" s="123">
        <f t="shared" si="34"/>
        <v>6.4870498845698048</v>
      </c>
      <c r="M85" s="123">
        <f t="shared" si="34"/>
        <v>4.6343862171893324</v>
      </c>
      <c r="N85" s="123">
        <f t="shared" si="34"/>
        <v>5.1129333266680828</v>
      </c>
      <c r="O85" s="123">
        <f t="shared" si="34"/>
        <v>3.2083355974523058</v>
      </c>
      <c r="P85" s="123">
        <f t="shared" si="34"/>
        <v>1.9599609668169997</v>
      </c>
      <c r="Q85" s="123">
        <f t="shared" si="34"/>
        <v>1.7532740949258596</v>
      </c>
      <c r="R85" s="123">
        <f t="shared" si="34"/>
        <v>2.548320980058723</v>
      </c>
      <c r="S85" s="123">
        <f t="shared" si="34"/>
        <v>2.8812599766589311</v>
      </c>
      <c r="T85" s="123">
        <f t="shared" si="34"/>
        <v>1.6827116667685622</v>
      </c>
      <c r="U85" s="123">
        <f t="shared" si="34"/>
        <v>1.8719356629668</v>
      </c>
      <c r="V85" s="123">
        <f t="shared" si="34"/>
        <v>2.2610115655577139</v>
      </c>
      <c r="W85" s="123">
        <f t="shared" si="34"/>
        <v>2.6454150887971988</v>
      </c>
      <c r="X85" s="123">
        <f t="shared" si="34"/>
        <v>2.1599662270383142</v>
      </c>
      <c r="Y85" s="123">
        <f t="shared" si="34"/>
        <v>3.2608704662653087</v>
      </c>
      <c r="DA85" s="130" t="s">
        <v>4505</v>
      </c>
    </row>
    <row r="86" spans="1:105" ht="12" customHeight="1" x14ac:dyDescent="0.25">
      <c r="A86" s="97" t="s">
        <v>53</v>
      </c>
      <c r="B86" s="98"/>
      <c r="C86" s="99">
        <f>RES_hhdet_in_fech!C86/RES_summary!C$21</f>
        <v>0</v>
      </c>
      <c r="D86" s="99">
        <f>RES_hhdet_in_fech!D86/RES_summary!D$21</f>
        <v>2.4063461504409962</v>
      </c>
      <c r="E86" s="99">
        <f>RES_hhdet_in_fech!E86/RES_summary!E$21</f>
        <v>8.8375120180519069</v>
      </c>
      <c r="F86" s="99">
        <f>RES_hhdet_in_fech!F86/RES_summary!F$21</f>
        <v>8.5524897470754375</v>
      </c>
      <c r="G86" s="99">
        <f>RES_hhdet_in_fech!G86/RES_summary!G$21</f>
        <v>9.5183216984198946</v>
      </c>
      <c r="H86" s="99">
        <f>RES_hhdet_in_fech!H86/RES_summary!H$21</f>
        <v>10.73869153598357</v>
      </c>
      <c r="I86" s="99">
        <f>RES_hhdet_in_fech!I86/RES_summary!I$21</f>
        <v>11.815041032891664</v>
      </c>
      <c r="J86" s="99">
        <f>RES_hhdet_in_fech!J86/RES_summary!J$21</f>
        <v>6.7645331584565973</v>
      </c>
      <c r="K86" s="99">
        <f>RES_hhdet_in_fech!K86/RES_summary!K$21</f>
        <v>5.005040635838709</v>
      </c>
      <c r="L86" s="99">
        <f>RES_hhdet_in_fech!L86/RES_summary!L$21</f>
        <v>6.4870498845698048</v>
      </c>
      <c r="M86" s="99">
        <f>RES_hhdet_in_fech!M86/RES_summary!M$21</f>
        <v>4.6343862171893324</v>
      </c>
      <c r="N86" s="99">
        <f>RES_hhdet_in_fech!N86/RES_summary!N$21</f>
        <v>5.1129333266680828</v>
      </c>
      <c r="O86" s="99">
        <f>RES_hhdet_in_fech!O86/RES_summary!O$21</f>
        <v>3.2083355974523058</v>
      </c>
      <c r="P86" s="99">
        <f>RES_hhdet_in_fech!P86/RES_summary!P$21</f>
        <v>1.9599609668169997</v>
      </c>
      <c r="Q86" s="99">
        <f>RES_hhdet_in_fech!Q86/RES_summary!Q$21</f>
        <v>1.7532740949258596</v>
      </c>
      <c r="R86" s="99">
        <f>RES_hhdet_in_fech!R86/RES_summary!R$21</f>
        <v>2.548320980058723</v>
      </c>
      <c r="S86" s="99">
        <f>RES_hhdet_in_fech!S86/RES_summary!S$21</f>
        <v>2.8812599766589311</v>
      </c>
      <c r="T86" s="99">
        <f>RES_hhdet_in_fech!T86/RES_summary!T$21</f>
        <v>1.6827116667685622</v>
      </c>
      <c r="U86" s="99">
        <f>RES_hhdet_in_fech!U86/RES_summary!U$21</f>
        <v>1.8719356629668</v>
      </c>
      <c r="V86" s="99">
        <f>RES_hhdet_in_fech!V86/RES_summary!V$21</f>
        <v>2.2610115655577139</v>
      </c>
      <c r="W86" s="99">
        <f>RES_hhdet_in_fech!W86/RES_summary!W$21</f>
        <v>2.6454150887971988</v>
      </c>
      <c r="X86" s="99">
        <f>RES_hhdet_in_fech!X86/RES_summary!X$21</f>
        <v>2.1599662270383142</v>
      </c>
      <c r="Y86" s="99">
        <f>RES_hhdet_in_fech!Y86/RES_summary!Y$21</f>
        <v>3.2608704662653087</v>
      </c>
      <c r="DA86" s="63" t="s">
        <v>4506</v>
      </c>
    </row>
    <row r="87" spans="1:105" ht="12" customHeight="1" x14ac:dyDescent="0.25">
      <c r="A87" s="121" t="s">
        <v>55</v>
      </c>
      <c r="B87" s="122"/>
      <c r="C87" s="123">
        <v>16.378812089041549</v>
      </c>
      <c r="D87" s="123">
        <v>17.858099394224936</v>
      </c>
      <c r="E87" s="123">
        <v>19.661236349229988</v>
      </c>
      <c r="F87" s="123">
        <v>20.134444657944453</v>
      </c>
      <c r="G87" s="123">
        <v>22.321888298702106</v>
      </c>
      <c r="H87" s="123">
        <v>22.061364989951588</v>
      </c>
      <c r="I87" s="123">
        <v>22.626429507292958</v>
      </c>
      <c r="J87" s="123">
        <v>21.62182701389218</v>
      </c>
      <c r="K87" s="123">
        <v>21.41374106150543</v>
      </c>
      <c r="L87" s="123">
        <v>20.60486041335211</v>
      </c>
      <c r="M87" s="123">
        <v>20.37904256585756</v>
      </c>
      <c r="N87" s="123">
        <v>18.199529492152056</v>
      </c>
      <c r="O87" s="123">
        <v>16.05691115214783</v>
      </c>
      <c r="P87" s="123">
        <v>15.432285066405154</v>
      </c>
      <c r="Q87" s="123">
        <v>15.318046708934496</v>
      </c>
      <c r="R87" s="123">
        <v>15.904549798938152</v>
      </c>
      <c r="S87" s="123">
        <v>16.92643945875686</v>
      </c>
      <c r="T87" s="123">
        <v>16.181556601990199</v>
      </c>
      <c r="U87" s="123">
        <v>15.877451237221914</v>
      </c>
      <c r="V87" s="123">
        <v>15.8645159634537</v>
      </c>
      <c r="W87" s="123">
        <v>17.03611858355411</v>
      </c>
      <c r="X87" s="123">
        <v>14.889617741986568</v>
      </c>
      <c r="Y87" s="123">
        <v>13.994564330535379</v>
      </c>
      <c r="DA87" s="130" t="s">
        <v>4507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24.940686101090826</v>
      </c>
      <c r="E88" s="99">
        <v>22.686281586496261</v>
      </c>
      <c r="F88" s="99">
        <v>23.673441765268095</v>
      </c>
      <c r="G88" s="99">
        <v>27.451278091985746</v>
      </c>
      <c r="H88" s="99">
        <v>22.520273611636767</v>
      </c>
      <c r="I88" s="99">
        <v>24.153979488697562</v>
      </c>
      <c r="J88" s="99">
        <v>30.653242910867693</v>
      </c>
      <c r="K88" s="99">
        <v>31.238404017496084</v>
      </c>
      <c r="L88" s="99">
        <v>23.561697150996952</v>
      </c>
      <c r="M88" s="99">
        <v>23.905780730403599</v>
      </c>
      <c r="N88" s="99">
        <v>22.194755419801933</v>
      </c>
      <c r="O88" s="99">
        <v>0</v>
      </c>
      <c r="P88" s="99">
        <v>0</v>
      </c>
      <c r="Q88" s="99">
        <v>22.269762065326013</v>
      </c>
      <c r="R88" s="99">
        <v>21.96055645708342</v>
      </c>
      <c r="S88" s="99">
        <v>22.104797923743423</v>
      </c>
      <c r="T88" s="99">
        <v>21.304175902795254</v>
      </c>
      <c r="U88" s="99">
        <v>21.454336285651376</v>
      </c>
      <c r="V88" s="99">
        <v>21.10190742538197</v>
      </c>
      <c r="W88" s="99">
        <v>20.390110791724325</v>
      </c>
      <c r="X88" s="99">
        <v>19.170285508193913</v>
      </c>
      <c r="Y88" s="99">
        <v>0</v>
      </c>
      <c r="DA88" s="63" t="s">
        <v>4508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16.048184364237841</v>
      </c>
      <c r="J89" s="99">
        <v>22.006714506513216</v>
      </c>
      <c r="K89" s="99">
        <v>22.826239995483249</v>
      </c>
      <c r="L89" s="99">
        <v>0</v>
      </c>
      <c r="M89" s="99">
        <v>0</v>
      </c>
      <c r="N89" s="99">
        <v>16.09410389474732</v>
      </c>
      <c r="O89" s="99">
        <v>16.683416624893667</v>
      </c>
      <c r="P89" s="99">
        <v>16.866629391725294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X89" s="99">
        <v>0</v>
      </c>
      <c r="Y89" s="99">
        <v>14.382145902723993</v>
      </c>
      <c r="DA89" s="63" t="s">
        <v>4509</v>
      </c>
    </row>
    <row r="90" spans="1:105" ht="12" customHeight="1" x14ac:dyDescent="0.25">
      <c r="A90" s="100" t="s">
        <v>199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0.24153979488697552</v>
      </c>
      <c r="J90" s="102">
        <v>6.5080280322652992</v>
      </c>
      <c r="K90" s="102">
        <v>6.9027672934899229</v>
      </c>
      <c r="L90" s="102">
        <v>0</v>
      </c>
      <c r="M90" s="102">
        <v>0</v>
      </c>
      <c r="N90" s="102">
        <v>2.715271515172617</v>
      </c>
      <c r="O90" s="102">
        <v>2.2329945514843117</v>
      </c>
      <c r="P90" s="102">
        <v>0.94774085492351545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X90" s="102">
        <v>0</v>
      </c>
      <c r="Y90" s="102">
        <v>0.17901434937892033</v>
      </c>
      <c r="DA90" s="131" t="s">
        <v>4510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15.806644569350867</v>
      </c>
      <c r="J91" s="105">
        <v>15.498686474247917</v>
      </c>
      <c r="K91" s="105">
        <v>15.923472701993326</v>
      </c>
      <c r="L91" s="105">
        <v>0</v>
      </c>
      <c r="M91" s="105">
        <v>0</v>
      </c>
      <c r="N91" s="105">
        <v>13.378832379574702</v>
      </c>
      <c r="O91" s="105">
        <v>14.450422073409356</v>
      </c>
      <c r="P91" s="105">
        <v>15.918888536801775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X91" s="105">
        <v>0</v>
      </c>
      <c r="Y91" s="105">
        <v>14.203131553345074</v>
      </c>
      <c r="DA91" s="132" t="s">
        <v>4511</v>
      </c>
    </row>
    <row r="92" spans="1:105" ht="12" customHeight="1" x14ac:dyDescent="0.25">
      <c r="A92" s="106" t="s">
        <v>124</v>
      </c>
      <c r="B92" s="101"/>
      <c r="C92" s="102">
        <v>31.978054712344719</v>
      </c>
      <c r="D92" s="102">
        <v>33.52990245947381</v>
      </c>
      <c r="E92" s="102">
        <v>35.003019232365858</v>
      </c>
      <c r="F92" s="102">
        <v>35.342259540892258</v>
      </c>
      <c r="G92" s="102">
        <v>37.815973690315609</v>
      </c>
      <c r="H92" s="102">
        <v>37.674632031840531</v>
      </c>
      <c r="I92" s="102">
        <v>37.838297681935629</v>
      </c>
      <c r="J92" s="102">
        <v>38.622236675023913</v>
      </c>
      <c r="K92" s="102">
        <v>38.02967676108689</v>
      </c>
      <c r="L92" s="102">
        <v>36.339036267805</v>
      </c>
      <c r="M92" s="102">
        <v>33.892326426573263</v>
      </c>
      <c r="N92" s="102">
        <v>30.464899019971885</v>
      </c>
      <c r="O92" s="102">
        <v>30.112804002353972</v>
      </c>
      <c r="P92" s="102">
        <v>29.134339762492466</v>
      </c>
      <c r="Q92" s="102">
        <v>27.13286935366822</v>
      </c>
      <c r="R92" s="102">
        <v>26.270975268284104</v>
      </c>
      <c r="S92" s="102">
        <v>25.855295430019503</v>
      </c>
      <c r="T92" s="102">
        <v>24.829187474300451</v>
      </c>
      <c r="U92" s="102">
        <v>23.508855979417145</v>
      </c>
      <c r="V92" s="102">
        <v>21.004070954893656</v>
      </c>
      <c r="W92" s="102">
        <v>23.695558332990913</v>
      </c>
      <c r="X92" s="102">
        <v>23.404856353875552</v>
      </c>
      <c r="Y92" s="102">
        <v>21.213399659622848</v>
      </c>
      <c r="DA92" s="131" t="s">
        <v>4512</v>
      </c>
    </row>
    <row r="93" spans="1:105" ht="12" customHeight="1" x14ac:dyDescent="0.25">
      <c r="A93" s="107" t="s">
        <v>123</v>
      </c>
      <c r="B93" s="104"/>
      <c r="C93" s="105">
        <v>16.30795919054416</v>
      </c>
      <c r="D93" s="105">
        <v>0</v>
      </c>
      <c r="E93" s="105">
        <v>0</v>
      </c>
      <c r="F93" s="105">
        <v>0</v>
      </c>
      <c r="G93" s="105">
        <v>0</v>
      </c>
      <c r="H93" s="105">
        <v>22.120236667212144</v>
      </c>
      <c r="I93" s="105">
        <v>21.223637656111261</v>
      </c>
      <c r="J93" s="105">
        <v>21.843304017799873</v>
      </c>
      <c r="K93" s="105">
        <v>21.651174909154118</v>
      </c>
      <c r="L93" s="105">
        <v>20.29805252707304</v>
      </c>
      <c r="M93" s="105">
        <v>19.191126909783527</v>
      </c>
      <c r="N93" s="105">
        <v>16.830576338863825</v>
      </c>
      <c r="O93" s="105">
        <v>16.978307470960541</v>
      </c>
      <c r="P93" s="105">
        <v>17.419129536408757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13.92364346365294</v>
      </c>
      <c r="W93" s="105">
        <v>16.499108812604518</v>
      </c>
      <c r="X93" s="105">
        <v>16.377807704639071</v>
      </c>
      <c r="Y93" s="105">
        <v>14.64006133815286</v>
      </c>
      <c r="DA93" s="132" t="s">
        <v>4513</v>
      </c>
    </row>
    <row r="94" spans="1:105" ht="12" customHeight="1" x14ac:dyDescent="0.25">
      <c r="A94" s="108" t="s">
        <v>50</v>
      </c>
      <c r="B94" s="98"/>
      <c r="C94" s="99">
        <v>4.3566202552069644</v>
      </c>
      <c r="D94" s="99">
        <v>0</v>
      </c>
      <c r="E94" s="99">
        <v>0</v>
      </c>
      <c r="F94" s="99">
        <v>0</v>
      </c>
      <c r="G94" s="99">
        <v>0</v>
      </c>
      <c r="H94" s="99">
        <v>9.6291773440245194</v>
      </c>
      <c r="I94" s="99">
        <v>7.6715289382702867</v>
      </c>
      <c r="J94" s="99">
        <v>7.9104422990370917</v>
      </c>
      <c r="K94" s="99">
        <v>7.7771748585994294</v>
      </c>
      <c r="L94" s="99">
        <v>6.4316131423393976</v>
      </c>
      <c r="M94" s="99">
        <v>5.9329085785536293</v>
      </c>
      <c r="N94" s="99">
        <v>3.5591396306625112</v>
      </c>
      <c r="O94" s="99">
        <v>2.3889103547828303</v>
      </c>
      <c r="P94" s="99">
        <v>2.370683175737327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0.75090722521332653</v>
      </c>
      <c r="W94" s="99">
        <v>1.9381390847053042</v>
      </c>
      <c r="X94" s="99">
        <v>1.754779698512138</v>
      </c>
      <c r="Y94" s="99">
        <v>0.91028574295510634</v>
      </c>
      <c r="DA94" s="63" t="s">
        <v>4514</v>
      </c>
    </row>
    <row r="95" spans="1:105" ht="12" customHeight="1" x14ac:dyDescent="0.25">
      <c r="A95" s="108" t="s">
        <v>52</v>
      </c>
      <c r="B95" s="98"/>
      <c r="C95" s="99">
        <v>11.951338935337194</v>
      </c>
      <c r="D95" s="99">
        <v>0</v>
      </c>
      <c r="E95" s="99">
        <v>0</v>
      </c>
      <c r="F95" s="99">
        <v>0</v>
      </c>
      <c r="G95" s="99">
        <v>0</v>
      </c>
      <c r="H95" s="99">
        <v>12.491059323187621</v>
      </c>
      <c r="I95" s="99">
        <v>13.552108717840976</v>
      </c>
      <c r="J95" s="99">
        <v>13.932861718762778</v>
      </c>
      <c r="K95" s="99">
        <v>13.874000050554686</v>
      </c>
      <c r="L95" s="99">
        <v>13.866439384733642</v>
      </c>
      <c r="M95" s="99">
        <v>13.2582183312299</v>
      </c>
      <c r="N95" s="99">
        <v>13.271436708201318</v>
      </c>
      <c r="O95" s="99">
        <v>14.589397116177707</v>
      </c>
      <c r="P95" s="99">
        <v>15.048446360671427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13.172736238439617</v>
      </c>
      <c r="W95" s="99">
        <v>14.560969727899217</v>
      </c>
      <c r="X95" s="99">
        <v>14.62302800612693</v>
      </c>
      <c r="Y95" s="99">
        <v>13.729775595197756</v>
      </c>
      <c r="DA95" s="63" t="s">
        <v>4515</v>
      </c>
    </row>
    <row r="96" spans="1:105" ht="12" customHeight="1" x14ac:dyDescent="0.25">
      <c r="A96" s="106" t="s">
        <v>122</v>
      </c>
      <c r="B96" s="101"/>
      <c r="C96" s="102">
        <v>27.793074335002181</v>
      </c>
      <c r="D96" s="102">
        <v>0</v>
      </c>
      <c r="E96" s="102">
        <v>0</v>
      </c>
      <c r="F96" s="102">
        <v>0</v>
      </c>
      <c r="G96" s="102">
        <v>0</v>
      </c>
      <c r="H96" s="102">
        <v>33.415915515300505</v>
      </c>
      <c r="I96" s="102">
        <v>0</v>
      </c>
      <c r="J96" s="102">
        <v>0</v>
      </c>
      <c r="K96" s="102">
        <v>34.456714304849484</v>
      </c>
      <c r="L96" s="102">
        <v>0</v>
      </c>
      <c r="M96" s="102">
        <v>0</v>
      </c>
      <c r="N96" s="102">
        <v>0</v>
      </c>
      <c r="O96" s="102">
        <v>26.951112451671808</v>
      </c>
      <c r="P96" s="102">
        <v>25.891668768835316</v>
      </c>
      <c r="Q96" s="102">
        <v>0</v>
      </c>
      <c r="R96" s="102">
        <v>0</v>
      </c>
      <c r="S96" s="102">
        <v>0</v>
      </c>
      <c r="T96" s="102">
        <v>0</v>
      </c>
      <c r="U96" s="102">
        <v>23.275105560519215</v>
      </c>
      <c r="V96" s="102">
        <v>0</v>
      </c>
      <c r="W96" s="102">
        <v>23.008834302131241</v>
      </c>
      <c r="X96" s="102">
        <v>0</v>
      </c>
      <c r="Y96" s="102">
        <v>20.258321337571218</v>
      </c>
      <c r="DA96" s="131" t="s">
        <v>4516</v>
      </c>
    </row>
    <row r="97" spans="1:105" ht="12" customHeight="1" x14ac:dyDescent="0.25">
      <c r="A97" s="107" t="s">
        <v>121</v>
      </c>
      <c r="B97" s="104"/>
      <c r="C97" s="105">
        <v>15.331601701857787</v>
      </c>
      <c r="D97" s="105">
        <v>17.201840227055293</v>
      </c>
      <c r="E97" s="105">
        <v>19.000552547737485</v>
      </c>
      <c r="F97" s="105">
        <v>19.528144089359515</v>
      </c>
      <c r="G97" s="105">
        <v>21.597588553410617</v>
      </c>
      <c r="H97" s="105">
        <v>20.825612012840299</v>
      </c>
      <c r="I97" s="105">
        <v>22.155269702195255</v>
      </c>
      <c r="J97" s="105">
        <v>21.043830607859107</v>
      </c>
      <c r="K97" s="105">
        <v>20.780454136655262</v>
      </c>
      <c r="L97" s="105">
        <v>20.010377086110527</v>
      </c>
      <c r="M97" s="105">
        <v>19.857238483598167</v>
      </c>
      <c r="N97" s="105">
        <v>17.677485914042368</v>
      </c>
      <c r="O97" s="105">
        <v>14.722926698265365</v>
      </c>
      <c r="P97" s="105">
        <v>14.183856289672521</v>
      </c>
      <c r="Q97" s="105">
        <v>14.901474718815535</v>
      </c>
      <c r="R97" s="105">
        <v>15.54684445049997</v>
      </c>
      <c r="S97" s="105">
        <v>16.651298912375562</v>
      </c>
      <c r="T97" s="105">
        <v>15.912962534380712</v>
      </c>
      <c r="U97" s="105">
        <v>15.364507782296029</v>
      </c>
      <c r="V97" s="105">
        <v>15.639342226075062</v>
      </c>
      <c r="W97" s="105">
        <v>15.299583661974669</v>
      </c>
      <c r="X97" s="105">
        <v>14.527024649334878</v>
      </c>
      <c r="Y97" s="105">
        <v>13.564147375344927</v>
      </c>
      <c r="DA97" s="132" t="s">
        <v>4517</v>
      </c>
    </row>
    <row r="98" spans="1:105" ht="12" customHeight="1" x14ac:dyDescent="0.25">
      <c r="A98" s="108" t="s">
        <v>53</v>
      </c>
      <c r="B98" s="98"/>
      <c r="C98" s="99">
        <v>3.6375938317713388</v>
      </c>
      <c r="D98" s="99">
        <v>5.7076115845708282</v>
      </c>
      <c r="E98" s="99">
        <v>7.5929516659091583</v>
      </c>
      <c r="F98" s="99">
        <v>7.5131612765799813</v>
      </c>
      <c r="G98" s="99">
        <v>9.6173595461833674</v>
      </c>
      <c r="H98" s="99">
        <v>8.5688639152624404</v>
      </c>
      <c r="I98" s="99">
        <v>7.8189971200992101</v>
      </c>
      <c r="J98" s="99">
        <v>7.1656121745390253</v>
      </c>
      <c r="K98" s="99">
        <v>7.0558548229920675</v>
      </c>
      <c r="L98" s="99">
        <v>6.1359893856442032</v>
      </c>
      <c r="M98" s="99">
        <v>6.1207846857605777</v>
      </c>
      <c r="N98" s="99">
        <v>4.0609705432091694</v>
      </c>
      <c r="O98" s="99">
        <v>0.94276028106007548</v>
      </c>
      <c r="P98" s="99">
        <v>0.39674515578258035</v>
      </c>
      <c r="Q98" s="99">
        <v>1.0790019126640045</v>
      </c>
      <c r="R98" s="99">
        <v>1.5973396792926955</v>
      </c>
      <c r="S98" s="99">
        <v>2.7195803402547121</v>
      </c>
      <c r="T98" s="99">
        <v>2.0511385038932333</v>
      </c>
      <c r="U98" s="99">
        <v>1.5734497657316819</v>
      </c>
      <c r="V98" s="99">
        <v>1.9686985442962062</v>
      </c>
      <c r="W98" s="99">
        <v>1.4449081768012244</v>
      </c>
      <c r="X98" s="99">
        <v>1.0986013999559612</v>
      </c>
      <c r="Y98" s="99">
        <v>0.42779856051974191</v>
      </c>
      <c r="DA98" s="63" t="s">
        <v>4518</v>
      </c>
    </row>
    <row r="99" spans="1:105" ht="12" customHeight="1" x14ac:dyDescent="0.25">
      <c r="A99" s="108" t="s">
        <v>52</v>
      </c>
      <c r="B99" s="98"/>
      <c r="C99" s="99">
        <v>11.694007870086452</v>
      </c>
      <c r="D99" s="99">
        <v>11.494228642484465</v>
      </c>
      <c r="E99" s="99">
        <v>11.407600881828326</v>
      </c>
      <c r="F99" s="99">
        <v>12.014982812779529</v>
      </c>
      <c r="G99" s="99">
        <v>11.980229007227249</v>
      </c>
      <c r="H99" s="99">
        <v>12.25674809757786</v>
      </c>
      <c r="I99" s="99">
        <v>14.336272582096047</v>
      </c>
      <c r="J99" s="99">
        <v>13.878218433320077</v>
      </c>
      <c r="K99" s="99">
        <v>13.724599313663196</v>
      </c>
      <c r="L99" s="99">
        <v>13.874387700466327</v>
      </c>
      <c r="M99" s="99">
        <v>13.736453797837587</v>
      </c>
      <c r="N99" s="99">
        <v>13.616515370833197</v>
      </c>
      <c r="O99" s="99">
        <v>13.78016641720529</v>
      </c>
      <c r="P99" s="99">
        <v>13.78711113388994</v>
      </c>
      <c r="Q99" s="99">
        <v>13.822472806151525</v>
      </c>
      <c r="R99" s="99">
        <v>13.949504771207275</v>
      </c>
      <c r="S99" s="99">
        <v>13.931718572120854</v>
      </c>
      <c r="T99" s="99">
        <v>13.86182403048748</v>
      </c>
      <c r="U99" s="99">
        <v>13.791058016564346</v>
      </c>
      <c r="V99" s="99">
        <v>13.670643681778856</v>
      </c>
      <c r="W99" s="99">
        <v>13.854675485173448</v>
      </c>
      <c r="X99" s="99">
        <v>13.428423249378914</v>
      </c>
      <c r="Y99" s="99">
        <v>13.136348814825185</v>
      </c>
      <c r="DA99" s="63" t="s">
        <v>4519</v>
      </c>
    </row>
    <row r="100" spans="1:105" ht="12" customHeight="1" x14ac:dyDescent="0.25">
      <c r="A100" s="121" t="s">
        <v>54</v>
      </c>
      <c r="B100" s="122"/>
      <c r="C100" s="123">
        <v>8.2329827494225594</v>
      </c>
      <c r="D100" s="123">
        <v>8.2991274446893044</v>
      </c>
      <c r="E100" s="123">
        <v>8.4173476280013553</v>
      </c>
      <c r="F100" s="123">
        <v>8.5110343935187682</v>
      </c>
      <c r="G100" s="123">
        <v>8.1429292692474444</v>
      </c>
      <c r="H100" s="123">
        <v>7.4412618283350556</v>
      </c>
      <c r="I100" s="123">
        <v>7.1604117729065919</v>
      </c>
      <c r="J100" s="123">
        <v>6.4825700621195823</v>
      </c>
      <c r="K100" s="123">
        <v>6.2504001033424439</v>
      </c>
      <c r="L100" s="123">
        <v>6.0789736277552198</v>
      </c>
      <c r="M100" s="123">
        <v>6.3783373906232557</v>
      </c>
      <c r="N100" s="123">
        <v>5.7056735206382765</v>
      </c>
      <c r="O100" s="123">
        <v>5.5038622156060351</v>
      </c>
      <c r="P100" s="123">
        <v>5.893311632963024</v>
      </c>
      <c r="Q100" s="123">
        <v>5.7666729081741792</v>
      </c>
      <c r="R100" s="123">
        <v>5.640041114524629</v>
      </c>
      <c r="S100" s="123">
        <v>5.8222337618309519</v>
      </c>
      <c r="T100" s="123">
        <v>5.3453026177928225</v>
      </c>
      <c r="U100" s="123">
        <v>6.2214198975117343</v>
      </c>
      <c r="V100" s="123">
        <v>6.1088372332256364</v>
      </c>
      <c r="W100" s="123">
        <v>5.9636889270287687</v>
      </c>
      <c r="X100" s="123">
        <v>5.6436703704819617</v>
      </c>
      <c r="Y100" s="123">
        <v>5.3483151345788542</v>
      </c>
      <c r="DA100" s="130" t="s">
        <v>4520</v>
      </c>
    </row>
    <row r="101" spans="1:105" ht="12" customHeight="1" x14ac:dyDescent="0.25">
      <c r="A101" s="97" t="s">
        <v>202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4521</v>
      </c>
    </row>
    <row r="102" spans="1:105" ht="12" customHeight="1" x14ac:dyDescent="0.25">
      <c r="A102" s="97" t="s">
        <v>50</v>
      </c>
      <c r="B102" s="98"/>
      <c r="C102" s="99">
        <v>9.1225619012603829</v>
      </c>
      <c r="D102" s="99">
        <v>9.0487906376326492</v>
      </c>
      <c r="E102" s="99">
        <v>9.3741646184741434</v>
      </c>
      <c r="F102" s="99">
        <v>9.4885584386378738</v>
      </c>
      <c r="G102" s="99">
        <v>8.9887696339182561</v>
      </c>
      <c r="H102" s="99">
        <v>7.982167883568537</v>
      </c>
      <c r="I102" s="99">
        <v>7.894159500296225</v>
      </c>
      <c r="J102" s="99">
        <v>7.1099904914758287</v>
      </c>
      <c r="K102" s="99">
        <v>6.9504023325338657</v>
      </c>
      <c r="L102" s="99">
        <v>6.7257915087672284</v>
      </c>
      <c r="M102" s="99">
        <v>6.8361381507986163</v>
      </c>
      <c r="N102" s="99">
        <v>6.4389288667416285</v>
      </c>
      <c r="O102" s="99">
        <v>6.4636603866460121</v>
      </c>
      <c r="P102" s="99">
        <v>6.4895376554181148</v>
      </c>
      <c r="Q102" s="99">
        <v>6.6057284305477273</v>
      </c>
      <c r="R102" s="99">
        <v>6.5751805726378967</v>
      </c>
      <c r="S102" s="99">
        <v>6.6105058054569108</v>
      </c>
      <c r="T102" s="99">
        <v>6.6688991933184356</v>
      </c>
      <c r="U102" s="99">
        <v>7.1579729201413507</v>
      </c>
      <c r="V102" s="99">
        <v>6.6330239368704422</v>
      </c>
      <c r="W102" s="99">
        <v>6.7595390290550803</v>
      </c>
      <c r="X102" s="99">
        <v>6.2345141112065683</v>
      </c>
      <c r="Y102" s="99">
        <v>5.9533040472539662</v>
      </c>
      <c r="DA102" s="63" t="s">
        <v>4522</v>
      </c>
    </row>
    <row r="103" spans="1:105" ht="12" customHeight="1" x14ac:dyDescent="0.25">
      <c r="A103" s="109" t="s">
        <v>120</v>
      </c>
      <c r="B103" s="33"/>
      <c r="C103" s="110">
        <v>7.113834784207234</v>
      </c>
      <c r="D103" s="110">
        <v>7.1986603217147804</v>
      </c>
      <c r="E103" s="110">
        <v>6.8121956275907207</v>
      </c>
      <c r="F103" s="110">
        <v>7.0508199037601011</v>
      </c>
      <c r="G103" s="110">
        <v>6.6963050941562416</v>
      </c>
      <c r="H103" s="110">
        <v>6.2859570473200659</v>
      </c>
      <c r="I103" s="110">
        <v>5.6011978522036161</v>
      </c>
      <c r="J103" s="110">
        <v>5.1866481038659042</v>
      </c>
      <c r="K103" s="110">
        <v>5.324782788939042</v>
      </c>
      <c r="L103" s="110">
        <v>5.0339519046869601</v>
      </c>
      <c r="M103" s="110">
        <v>5.559454340732116</v>
      </c>
      <c r="N103" s="110">
        <v>4.1323212310951583</v>
      </c>
      <c r="O103" s="110">
        <v>4.4498507271633567</v>
      </c>
      <c r="P103" s="110">
        <v>5.3772599430729171</v>
      </c>
      <c r="Q103" s="110">
        <v>4.6741922449932343</v>
      </c>
      <c r="R103" s="110">
        <v>4.4978009246315924</v>
      </c>
      <c r="S103" s="110">
        <v>4.9021686005009695</v>
      </c>
      <c r="T103" s="110">
        <v>4.0382717065416225</v>
      </c>
      <c r="U103" s="110">
        <v>4.9168696164814829</v>
      </c>
      <c r="V103" s="110">
        <v>5.4926122606281069</v>
      </c>
      <c r="W103" s="110">
        <v>5.0503363492059039</v>
      </c>
      <c r="X103" s="110">
        <v>4.5889702004720654</v>
      </c>
      <c r="Y103" s="110">
        <v>3.6131005967596899</v>
      </c>
      <c r="DA103" s="60" t="s">
        <v>4523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4524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4525</v>
      </c>
    </row>
    <row r="107" spans="1:105" ht="12" customHeight="1" x14ac:dyDescent="0.25">
      <c r="A107" s="97" t="s">
        <v>197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4526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4527</v>
      </c>
    </row>
    <row r="109" spans="1:105" ht="12.95" customHeight="1" x14ac:dyDescent="0.25">
      <c r="A109" s="121" t="s">
        <v>92</v>
      </c>
      <c r="B109" s="122"/>
      <c r="C109" s="123">
        <f t="shared" ref="C109:Y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4528</v>
      </c>
    </row>
    <row r="110" spans="1:105" ht="12" customHeight="1" x14ac:dyDescent="0.25">
      <c r="A110" s="97" t="s">
        <v>53</v>
      </c>
      <c r="B110" s="98"/>
      <c r="C110" s="99">
        <f>RES_hhdet_in_fech!C110/RES_summary!C$21</f>
        <v>0</v>
      </c>
      <c r="D110" s="99">
        <f>RES_hhdet_in_fech!D110/RES_summary!D$21</f>
        <v>0</v>
      </c>
      <c r="E110" s="99">
        <f>RES_hhdet_in_fech!E110/RES_summary!E$21</f>
        <v>0</v>
      </c>
      <c r="F110" s="99">
        <f>RES_hhdet_in_fech!F110/RES_summary!F$21</f>
        <v>0</v>
      </c>
      <c r="G110" s="99">
        <f>RES_hhdet_in_fech!G110/RES_summary!G$21</f>
        <v>0</v>
      </c>
      <c r="H110" s="99">
        <f>RES_hhdet_in_fech!H110/RES_summary!H$21</f>
        <v>0</v>
      </c>
      <c r="I110" s="99">
        <f>RES_hhdet_in_fech!I110/RES_summary!I$21</f>
        <v>0</v>
      </c>
      <c r="J110" s="99">
        <f>RES_hhdet_in_fech!J110/RES_summary!J$21</f>
        <v>0</v>
      </c>
      <c r="K110" s="99">
        <f>RES_hhdet_in_fech!K110/RES_summary!K$21</f>
        <v>0</v>
      </c>
      <c r="L110" s="99">
        <f>RES_hhdet_in_fech!L110/RES_summary!L$21</f>
        <v>0</v>
      </c>
      <c r="M110" s="99">
        <f>RES_hhdet_in_fech!M110/RES_summary!M$21</f>
        <v>0</v>
      </c>
      <c r="N110" s="99">
        <f>RES_hhdet_in_fech!N110/RES_summary!N$21</f>
        <v>0</v>
      </c>
      <c r="O110" s="99">
        <f>RES_hhdet_in_fech!O110/RES_summary!O$21</f>
        <v>0</v>
      </c>
      <c r="P110" s="99">
        <f>RES_hhdet_in_fech!P110/RES_summary!P$21</f>
        <v>0</v>
      </c>
      <c r="Q110" s="99">
        <f>RES_hhdet_in_fech!Q110/RES_summary!Q$21</f>
        <v>0</v>
      </c>
      <c r="R110" s="99">
        <f>RES_hhdet_in_fech!R110/RES_summary!R$21</f>
        <v>0</v>
      </c>
      <c r="S110" s="99">
        <f>RES_hhdet_in_fech!S110/RES_summary!S$21</f>
        <v>0</v>
      </c>
      <c r="T110" s="99">
        <f>RES_hhdet_in_fech!T110/RES_summary!T$21</f>
        <v>0</v>
      </c>
      <c r="U110" s="99">
        <f>RES_hhdet_in_fech!U110/RES_summary!U$21</f>
        <v>0</v>
      </c>
      <c r="V110" s="99">
        <f>RES_hhdet_in_fech!V110/RES_summary!V$21</f>
        <v>0</v>
      </c>
      <c r="W110" s="99">
        <f>RES_hhdet_in_fech!W110/RES_summary!W$21</f>
        <v>0</v>
      </c>
      <c r="X110" s="99">
        <f>RES_hhdet_in_fech!X110/RES_summary!X$21</f>
        <v>0</v>
      </c>
      <c r="Y110" s="99">
        <f>RES_hhdet_in_fech!Y110/RES_summary!Y$21</f>
        <v>0</v>
      </c>
      <c r="DA110" s="63" t="s">
        <v>4529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4530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4531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4532</v>
      </c>
    </row>
    <row r="114" spans="1:105" ht="12" customHeight="1" x14ac:dyDescent="0.25">
      <c r="A114" s="100" t="s">
        <v>197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4533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4534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4535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4536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4537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4538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4539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4540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4541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8">
        <f t="shared" ref="C124:Q124" si="42">C125+C128+C130+C139</f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:Y124" si="44">W125+W128+W130+W139</f>
        <v>0</v>
      </c>
      <c r="X124" s="118">
        <f t="shared" si="44"/>
        <v>0</v>
      </c>
      <c r="Y124" s="118">
        <f t="shared" si="44"/>
        <v>0</v>
      </c>
      <c r="DA124" s="129" t="s">
        <v>4542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:Y125" si="47">SUM(W126:W127)</f>
        <v>0</v>
      </c>
      <c r="X125" s="123">
        <f t="shared" si="47"/>
        <v>0</v>
      </c>
      <c r="Y125" s="123">
        <f t="shared" si="47"/>
        <v>0</v>
      </c>
      <c r="DA125" s="130" t="s">
        <v>4543</v>
      </c>
    </row>
    <row r="126" spans="1:105" ht="12" customHeight="1" x14ac:dyDescent="0.25">
      <c r="A126" s="97" t="s">
        <v>198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X126" s="99">
        <v>0</v>
      </c>
      <c r="Y126" s="99">
        <v>0</v>
      </c>
      <c r="DA126" s="63" t="s">
        <v>4544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X127" s="99">
        <v>0</v>
      </c>
      <c r="Y127" s="99">
        <v>0</v>
      </c>
      <c r="DA127" s="63" t="s">
        <v>4545</v>
      </c>
    </row>
    <row r="128" spans="1:105" ht="12.95" customHeight="1" x14ac:dyDescent="0.25">
      <c r="A128" s="121" t="s">
        <v>92</v>
      </c>
      <c r="B128" s="122"/>
      <c r="C128" s="123">
        <f t="shared" ref="C128:Y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X128" s="123">
        <f t="shared" si="48"/>
        <v>0</v>
      </c>
      <c r="Y128" s="123">
        <f t="shared" si="48"/>
        <v>0</v>
      </c>
      <c r="DA128" s="130" t="s">
        <v>4546</v>
      </c>
    </row>
    <row r="129" spans="1:105" ht="12" customHeight="1" x14ac:dyDescent="0.25">
      <c r="A129" s="97" t="s">
        <v>53</v>
      </c>
      <c r="B129" s="98"/>
      <c r="C129" s="99">
        <f>RES_hhdet_in_fech!C129/RES_summary!C$21</f>
        <v>0</v>
      </c>
      <c r="D129" s="99">
        <f>RES_hhdet_in_fech!D129/RES_summary!D$21</f>
        <v>0</v>
      </c>
      <c r="E129" s="99">
        <f>RES_hhdet_in_fech!E129/RES_summary!E$21</f>
        <v>0</v>
      </c>
      <c r="F129" s="99">
        <f>RES_hhdet_in_fech!F129/RES_summary!F$21</f>
        <v>0</v>
      </c>
      <c r="G129" s="99">
        <f>RES_hhdet_in_fech!G129/RES_summary!G$21</f>
        <v>0</v>
      </c>
      <c r="H129" s="99">
        <f>RES_hhdet_in_fech!H129/RES_summary!H$21</f>
        <v>0</v>
      </c>
      <c r="I129" s="99">
        <f>RES_hhdet_in_fech!I129/RES_summary!I$21</f>
        <v>0</v>
      </c>
      <c r="J129" s="99">
        <f>RES_hhdet_in_fech!J129/RES_summary!J$21</f>
        <v>0</v>
      </c>
      <c r="K129" s="99">
        <f>RES_hhdet_in_fech!K129/RES_summary!K$21</f>
        <v>0</v>
      </c>
      <c r="L129" s="99">
        <f>RES_hhdet_in_fech!L129/RES_summary!L$21</f>
        <v>0</v>
      </c>
      <c r="M129" s="99">
        <f>RES_hhdet_in_fech!M129/RES_summary!M$21</f>
        <v>0</v>
      </c>
      <c r="N129" s="99">
        <f>RES_hhdet_in_fech!N129/RES_summary!N$21</f>
        <v>0</v>
      </c>
      <c r="O129" s="99">
        <f>RES_hhdet_in_fech!O129/RES_summary!O$21</f>
        <v>0</v>
      </c>
      <c r="P129" s="99">
        <f>RES_hhdet_in_fech!P129/RES_summary!P$21</f>
        <v>0</v>
      </c>
      <c r="Q129" s="99">
        <f>RES_hhdet_in_fech!Q129/RES_summary!Q$21</f>
        <v>0</v>
      </c>
      <c r="R129" s="99">
        <f>RES_hhdet_in_fech!R129/RES_summary!R$21</f>
        <v>0</v>
      </c>
      <c r="S129" s="99">
        <f>RES_hhdet_in_fech!S129/RES_summary!S$21</f>
        <v>0</v>
      </c>
      <c r="T129" s="99">
        <f>RES_hhdet_in_fech!T129/RES_summary!T$21</f>
        <v>0</v>
      </c>
      <c r="U129" s="99">
        <f>RES_hhdet_in_fech!U129/RES_summary!U$21</f>
        <v>0</v>
      </c>
      <c r="V129" s="99">
        <f>RES_hhdet_in_fech!V129/RES_summary!V$21</f>
        <v>0</v>
      </c>
      <c r="W129" s="99">
        <f>RES_hhdet_in_fech!W129/RES_summary!W$21</f>
        <v>0</v>
      </c>
      <c r="X129" s="99">
        <f>RES_hhdet_in_fech!X129/RES_summary!X$21</f>
        <v>0</v>
      </c>
      <c r="Y129" s="99">
        <f>RES_hhdet_in_fech!Y129/RES_summary!Y$21</f>
        <v>0</v>
      </c>
      <c r="DA129" s="63" t="s">
        <v>4547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X130" s="123">
        <v>0</v>
      </c>
      <c r="Y130" s="123">
        <v>0</v>
      </c>
      <c r="DA130" s="130" t="s">
        <v>4548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X131" s="99">
        <v>0</v>
      </c>
      <c r="Y131" s="99">
        <v>0</v>
      </c>
      <c r="DA131" s="63" t="s">
        <v>4549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4550</v>
      </c>
    </row>
    <row r="133" spans="1:105" ht="12" customHeight="1" x14ac:dyDescent="0.25">
      <c r="A133" s="100" t="s">
        <v>198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4551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4552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X135" s="102">
        <v>0</v>
      </c>
      <c r="Y135" s="102">
        <v>0</v>
      </c>
      <c r="DA135" s="131" t="s">
        <v>4553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4554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4555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4556</v>
      </c>
    </row>
    <row r="139" spans="1:105" ht="12" customHeight="1" x14ac:dyDescent="0.25">
      <c r="A139" s="121" t="s">
        <v>54</v>
      </c>
      <c r="B139" s="122"/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X139" s="123">
        <v>0</v>
      </c>
      <c r="Y139" s="123">
        <v>0</v>
      </c>
      <c r="DA139" s="130" t="s">
        <v>4557</v>
      </c>
    </row>
    <row r="140" spans="1:105" ht="12" customHeight="1" x14ac:dyDescent="0.25">
      <c r="A140" s="97" t="s">
        <v>50</v>
      </c>
      <c r="B140" s="98"/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X140" s="99">
        <v>0</v>
      </c>
      <c r="Y140" s="99">
        <v>0</v>
      </c>
      <c r="DA140" s="63" t="s">
        <v>4558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X141" s="110">
        <v>0</v>
      </c>
      <c r="Y141" s="110">
        <v>0</v>
      </c>
      <c r="DA141" s="60" t="s">
        <v>4559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37.41453690820817</v>
      </c>
      <c r="D143" s="118">
        <f t="shared" si="49"/>
        <v>50.824923409168008</v>
      </c>
      <c r="E143" s="118">
        <f t="shared" si="49"/>
        <v>54.478774279532871</v>
      </c>
      <c r="F143" s="118">
        <f t="shared" si="49"/>
        <v>50.057878131787497</v>
      </c>
      <c r="G143" s="118">
        <f t="shared" si="49"/>
        <v>47.551096234087495</v>
      </c>
      <c r="H143" s="118">
        <f t="shared" si="49"/>
        <v>47.265574574485157</v>
      </c>
      <c r="I143" s="118">
        <f t="shared" si="49"/>
        <v>49.486775744165271</v>
      </c>
      <c r="J143" s="118">
        <f t="shared" si="49"/>
        <v>45.566434470863456</v>
      </c>
      <c r="K143" s="118">
        <f t="shared" si="49"/>
        <v>43.224180514436945</v>
      </c>
      <c r="L143" s="118">
        <f t="shared" si="49"/>
        <v>43.199825825438992</v>
      </c>
      <c r="M143" s="118">
        <f t="shared" si="49"/>
        <v>40.878685770534403</v>
      </c>
      <c r="N143" s="118">
        <f t="shared" si="49"/>
        <v>39.415877825381656</v>
      </c>
      <c r="O143" s="118">
        <f t="shared" si="49"/>
        <v>33.849015154605162</v>
      </c>
      <c r="P143" s="118">
        <f t="shared" si="49"/>
        <v>31.875154051226232</v>
      </c>
      <c r="Q143" s="118">
        <f t="shared" si="49"/>
        <v>31.420409677253897</v>
      </c>
      <c r="R143" s="118">
        <f t="shared" ref="R143:V143" si="50">R144+R146+R148+R157</f>
        <v>32.102391082135668</v>
      </c>
      <c r="S143" s="118">
        <f t="shared" si="50"/>
        <v>31.916126780644525</v>
      </c>
      <c r="T143" s="118">
        <f t="shared" si="50"/>
        <v>35.109252106703913</v>
      </c>
      <c r="U143" s="118">
        <f t="shared" si="50"/>
        <v>35.0220562071123</v>
      </c>
      <c r="V143" s="118">
        <f t="shared" si="50"/>
        <v>34.023697487103917</v>
      </c>
      <c r="W143" s="118">
        <f t="shared" ref="W143:Y143" si="51">W144+W146+W148+W157</f>
        <v>34.545469708442823</v>
      </c>
      <c r="X143" s="118">
        <f t="shared" si="51"/>
        <v>31.259198998855435</v>
      </c>
      <c r="Y143" s="118">
        <f t="shared" si="51"/>
        <v>30.20429917627262</v>
      </c>
      <c r="DA143" s="129" t="s">
        <v>4560</v>
      </c>
    </row>
    <row r="144" spans="1:105" ht="12.95" customHeight="1" x14ac:dyDescent="0.25">
      <c r="A144" s="121" t="s">
        <v>57</v>
      </c>
      <c r="B144" s="122"/>
      <c r="C144" s="123">
        <f t="shared" ref="C144:Y144" si="52">C145</f>
        <v>12.49383548286545</v>
      </c>
      <c r="D144" s="123">
        <f t="shared" si="52"/>
        <v>12.154122612112857</v>
      </c>
      <c r="E144" s="123">
        <f t="shared" si="52"/>
        <v>13.204703069238716</v>
      </c>
      <c r="F144" s="123">
        <f t="shared" si="52"/>
        <v>9.9296503654396542</v>
      </c>
      <c r="G144" s="123">
        <f t="shared" si="52"/>
        <v>6.6817209885458002</v>
      </c>
      <c r="H144" s="123">
        <f t="shared" si="52"/>
        <v>6.3798528047342513</v>
      </c>
      <c r="I144" s="123">
        <f t="shared" si="52"/>
        <v>7.3285876596708883</v>
      </c>
      <c r="J144" s="123">
        <f t="shared" si="52"/>
        <v>5.1547886641837906</v>
      </c>
      <c r="K144" s="123">
        <f t="shared" si="52"/>
        <v>4.2238028441127202</v>
      </c>
      <c r="L144" s="123">
        <f t="shared" si="52"/>
        <v>5.0870667699057899</v>
      </c>
      <c r="M144" s="123">
        <f t="shared" si="52"/>
        <v>4.6847317864518248</v>
      </c>
      <c r="N144" s="123">
        <f t="shared" si="52"/>
        <v>4.5220155359530709</v>
      </c>
      <c r="O144" s="123">
        <f t="shared" si="52"/>
        <v>3.5070410500211491</v>
      </c>
      <c r="P144" s="123">
        <f t="shared" si="52"/>
        <v>3.1374451869866125</v>
      </c>
      <c r="Q144" s="123">
        <f t="shared" si="52"/>
        <v>2.7397564010626887</v>
      </c>
      <c r="R144" s="123">
        <f t="shared" si="52"/>
        <v>2.1098191182856305</v>
      </c>
      <c r="S144" s="123">
        <f t="shared" si="52"/>
        <v>1.2215029668008446</v>
      </c>
      <c r="T144" s="123">
        <f t="shared" si="52"/>
        <v>4.8215166075230922</v>
      </c>
      <c r="U144" s="123">
        <f t="shared" si="52"/>
        <v>4.2131940150146585</v>
      </c>
      <c r="V144" s="123">
        <f t="shared" si="52"/>
        <v>3.7718800835022783</v>
      </c>
      <c r="W144" s="123">
        <f t="shared" si="52"/>
        <v>3.6161732174963901</v>
      </c>
      <c r="X144" s="123">
        <f t="shared" si="52"/>
        <v>3.0559473208027206</v>
      </c>
      <c r="Y144" s="123">
        <f t="shared" si="52"/>
        <v>2.8349125995514037</v>
      </c>
      <c r="DA144" s="130" t="s">
        <v>4561</v>
      </c>
    </row>
    <row r="145" spans="1:105" ht="12" customHeight="1" x14ac:dyDescent="0.25">
      <c r="A145" s="97" t="s">
        <v>53</v>
      </c>
      <c r="B145" s="98"/>
      <c r="C145" s="99">
        <v>12.49383548286545</v>
      </c>
      <c r="D145" s="99">
        <v>12.154122612112857</v>
      </c>
      <c r="E145" s="99">
        <v>13.204703069238716</v>
      </c>
      <c r="F145" s="99">
        <v>9.9296503654396542</v>
      </c>
      <c r="G145" s="99">
        <v>6.6817209885458002</v>
      </c>
      <c r="H145" s="99">
        <v>6.3798528047342513</v>
      </c>
      <c r="I145" s="99">
        <v>7.3285876596708883</v>
      </c>
      <c r="J145" s="99">
        <v>5.1547886641837906</v>
      </c>
      <c r="K145" s="99">
        <v>4.2238028441127202</v>
      </c>
      <c r="L145" s="99">
        <v>5.0870667699057899</v>
      </c>
      <c r="M145" s="99">
        <v>4.6847317864518248</v>
      </c>
      <c r="N145" s="99">
        <v>4.5220155359530709</v>
      </c>
      <c r="O145" s="99">
        <v>3.5070410500211491</v>
      </c>
      <c r="P145" s="99">
        <v>3.1374451869866125</v>
      </c>
      <c r="Q145" s="99">
        <v>2.7397564010626887</v>
      </c>
      <c r="R145" s="99">
        <v>2.1098191182856305</v>
      </c>
      <c r="S145" s="99">
        <v>1.2215029668008446</v>
      </c>
      <c r="T145" s="99">
        <v>4.8215166075230922</v>
      </c>
      <c r="U145" s="99">
        <v>4.2131940150146585</v>
      </c>
      <c r="V145" s="99">
        <v>3.7718800835022783</v>
      </c>
      <c r="W145" s="99">
        <v>3.6161732174963901</v>
      </c>
      <c r="X145" s="99">
        <v>3.0559473208027206</v>
      </c>
      <c r="Y145" s="99">
        <v>2.8349125995514037</v>
      </c>
      <c r="DA145" s="63" t="s">
        <v>4562</v>
      </c>
    </row>
    <row r="146" spans="1:105" ht="12.95" customHeight="1" x14ac:dyDescent="0.25">
      <c r="A146" s="121" t="s">
        <v>92</v>
      </c>
      <c r="B146" s="122"/>
      <c r="C146" s="123">
        <f t="shared" ref="C146:Y146" si="53">C147</f>
        <v>0</v>
      </c>
      <c r="D146" s="123">
        <f t="shared" si="53"/>
        <v>12.566474341191869</v>
      </c>
      <c r="E146" s="123">
        <f t="shared" si="53"/>
        <v>13.281747297403491</v>
      </c>
      <c r="F146" s="123">
        <f t="shared" si="53"/>
        <v>11.552139893006212</v>
      </c>
      <c r="G146" s="123">
        <f t="shared" si="53"/>
        <v>10.416276575629315</v>
      </c>
      <c r="H146" s="123">
        <f t="shared" si="53"/>
        <v>11.474490770856518</v>
      </c>
      <c r="I146" s="123">
        <f t="shared" si="53"/>
        <v>12.369537543460584</v>
      </c>
      <c r="J146" s="123">
        <f t="shared" si="53"/>
        <v>12.375611284565355</v>
      </c>
      <c r="K146" s="123">
        <f t="shared" si="53"/>
        <v>11.375934174149592</v>
      </c>
      <c r="L146" s="123">
        <f t="shared" si="53"/>
        <v>11.448573752328688</v>
      </c>
      <c r="M146" s="123">
        <f t="shared" si="53"/>
        <v>9.4459695544476681</v>
      </c>
      <c r="N146" s="123">
        <f t="shared" si="53"/>
        <v>10.993155419957571</v>
      </c>
      <c r="O146" s="123">
        <f t="shared" si="53"/>
        <v>8.7780061946295067</v>
      </c>
      <c r="P146" s="123">
        <f t="shared" si="53"/>
        <v>7.4109848457379845</v>
      </c>
      <c r="Q146" s="123">
        <f t="shared" si="53"/>
        <v>7.6074899428019691</v>
      </c>
      <c r="R146" s="123">
        <f t="shared" si="53"/>
        <v>8.4554976030447175</v>
      </c>
      <c r="S146" s="123">
        <f t="shared" si="53"/>
        <v>7.9574898651846659</v>
      </c>
      <c r="T146" s="123">
        <f t="shared" si="53"/>
        <v>8.7899543645673592</v>
      </c>
      <c r="U146" s="123">
        <f t="shared" si="53"/>
        <v>8.7356997605117339</v>
      </c>
      <c r="V146" s="123">
        <f t="shared" si="53"/>
        <v>8.3008433865151261</v>
      </c>
      <c r="W146" s="123">
        <f t="shared" si="53"/>
        <v>7.9439917234598161</v>
      </c>
      <c r="X146" s="123">
        <f t="shared" si="53"/>
        <v>7.682014573672479</v>
      </c>
      <c r="Y146" s="123">
        <f t="shared" si="53"/>
        <v>8.0278209360175623</v>
      </c>
      <c r="DA146" s="130" t="s">
        <v>4563</v>
      </c>
    </row>
    <row r="147" spans="1:105" ht="12" customHeight="1" x14ac:dyDescent="0.25">
      <c r="A147" s="97" t="s">
        <v>53</v>
      </c>
      <c r="B147" s="98"/>
      <c r="C147" s="99">
        <f>RES_hhdet_in_fech!C147/RES_summary!C$21</f>
        <v>0</v>
      </c>
      <c r="D147" s="99">
        <f>RES_hhdet_in_fech!D147/RES_summary!D$21</f>
        <v>12.566474341191869</v>
      </c>
      <c r="E147" s="99">
        <f>RES_hhdet_in_fech!E147/RES_summary!E$21</f>
        <v>13.281747297403491</v>
      </c>
      <c r="F147" s="99">
        <f>RES_hhdet_in_fech!F147/RES_summary!F$21</f>
        <v>11.552139893006212</v>
      </c>
      <c r="G147" s="99">
        <f>RES_hhdet_in_fech!G147/RES_summary!G$21</f>
        <v>10.416276575629315</v>
      </c>
      <c r="H147" s="99">
        <f>RES_hhdet_in_fech!H147/RES_summary!H$21</f>
        <v>11.474490770856518</v>
      </c>
      <c r="I147" s="99">
        <f>RES_hhdet_in_fech!I147/RES_summary!I$21</f>
        <v>12.369537543460584</v>
      </c>
      <c r="J147" s="99">
        <f>RES_hhdet_in_fech!J147/RES_summary!J$21</f>
        <v>12.375611284565355</v>
      </c>
      <c r="K147" s="99">
        <f>RES_hhdet_in_fech!K147/RES_summary!K$21</f>
        <v>11.375934174149592</v>
      </c>
      <c r="L147" s="99">
        <f>RES_hhdet_in_fech!L147/RES_summary!L$21</f>
        <v>11.448573752328688</v>
      </c>
      <c r="M147" s="99">
        <f>RES_hhdet_in_fech!M147/RES_summary!M$21</f>
        <v>9.4459695544476681</v>
      </c>
      <c r="N147" s="99">
        <f>RES_hhdet_in_fech!N147/RES_summary!N$21</f>
        <v>10.993155419957571</v>
      </c>
      <c r="O147" s="99">
        <f>RES_hhdet_in_fech!O147/RES_summary!O$21</f>
        <v>8.7780061946295067</v>
      </c>
      <c r="P147" s="99">
        <f>RES_hhdet_in_fech!P147/RES_summary!P$21</f>
        <v>7.4109848457379845</v>
      </c>
      <c r="Q147" s="99">
        <f>RES_hhdet_in_fech!Q147/RES_summary!Q$21</f>
        <v>7.6074899428019691</v>
      </c>
      <c r="R147" s="99">
        <f>RES_hhdet_in_fech!R147/RES_summary!R$21</f>
        <v>8.4554976030447175</v>
      </c>
      <c r="S147" s="99">
        <f>RES_hhdet_in_fech!S147/RES_summary!S$21</f>
        <v>7.9574898651846659</v>
      </c>
      <c r="T147" s="99">
        <f>RES_hhdet_in_fech!T147/RES_summary!T$21</f>
        <v>8.7899543645673592</v>
      </c>
      <c r="U147" s="99">
        <f>RES_hhdet_in_fech!U147/RES_summary!U$21</f>
        <v>8.7356997605117339</v>
      </c>
      <c r="V147" s="99">
        <f>RES_hhdet_in_fech!V147/RES_summary!V$21</f>
        <v>8.3008433865151261</v>
      </c>
      <c r="W147" s="99">
        <f>RES_hhdet_in_fech!W147/RES_summary!W$21</f>
        <v>7.9439917234598161</v>
      </c>
      <c r="X147" s="99">
        <f>RES_hhdet_in_fech!X147/RES_summary!X$21</f>
        <v>7.682014573672479</v>
      </c>
      <c r="Y147" s="99">
        <f>RES_hhdet_in_fech!Y147/RES_summary!Y$21</f>
        <v>8.0278209360175623</v>
      </c>
      <c r="DA147" s="63" t="s">
        <v>4564</v>
      </c>
    </row>
    <row r="148" spans="1:105" ht="12" customHeight="1" x14ac:dyDescent="0.25">
      <c r="A148" s="121" t="s">
        <v>55</v>
      </c>
      <c r="B148" s="122"/>
      <c r="C148" s="123">
        <v>16.718806119398366</v>
      </c>
      <c r="D148" s="123">
        <v>17.795587944597774</v>
      </c>
      <c r="E148" s="123">
        <v>19.56204260684725</v>
      </c>
      <c r="F148" s="123">
        <v>20.046639677934358</v>
      </c>
      <c r="G148" s="123">
        <v>22.308921234853816</v>
      </c>
      <c r="H148" s="123">
        <v>21.967171380618467</v>
      </c>
      <c r="I148" s="123">
        <v>22.629252231839068</v>
      </c>
      <c r="J148" s="123">
        <v>21.554187642776988</v>
      </c>
      <c r="K148" s="123">
        <v>21.374462423782237</v>
      </c>
      <c r="L148" s="123">
        <v>20.584627409441211</v>
      </c>
      <c r="M148" s="123">
        <v>20.369818917481631</v>
      </c>
      <c r="N148" s="123">
        <v>18.195989448472613</v>
      </c>
      <c r="O148" s="123">
        <v>16.059926767122743</v>
      </c>
      <c r="P148" s="123">
        <v>15.43260056220616</v>
      </c>
      <c r="Q148" s="123">
        <v>15.307897641809051</v>
      </c>
      <c r="R148" s="123">
        <v>15.896910239906612</v>
      </c>
      <c r="S148" s="123">
        <v>16.914694217797862</v>
      </c>
      <c r="T148" s="123">
        <v>16.153113480101592</v>
      </c>
      <c r="U148" s="123">
        <v>15.852648625332503</v>
      </c>
      <c r="V148" s="123">
        <v>15.841923012543631</v>
      </c>
      <c r="W148" s="123">
        <v>17.021179441958758</v>
      </c>
      <c r="X148" s="123">
        <v>14.87750624130374</v>
      </c>
      <c r="Y148" s="123">
        <v>13.993184055730083</v>
      </c>
      <c r="DA148" s="130" t="s">
        <v>4565</v>
      </c>
    </row>
    <row r="149" spans="1:105" ht="12" customHeight="1" x14ac:dyDescent="0.25">
      <c r="A149" s="97" t="s">
        <v>124</v>
      </c>
      <c r="B149" s="98"/>
      <c r="C149" s="99">
        <v>31.978054712344719</v>
      </c>
      <c r="D149" s="99">
        <v>33.529902459473803</v>
      </c>
      <c r="E149" s="99">
        <v>35.003019232365858</v>
      </c>
      <c r="F149" s="99">
        <v>35.342259540892258</v>
      </c>
      <c r="G149" s="99">
        <v>37.815973690315609</v>
      </c>
      <c r="H149" s="99">
        <v>37.674632031840538</v>
      </c>
      <c r="I149" s="99">
        <v>37.838297681935622</v>
      </c>
      <c r="J149" s="99">
        <v>38.622236675023913</v>
      </c>
      <c r="K149" s="99">
        <v>38.02967676108689</v>
      </c>
      <c r="L149" s="99">
        <v>36.339036267805</v>
      </c>
      <c r="M149" s="99">
        <v>33.892326426573263</v>
      </c>
      <c r="N149" s="99">
        <v>30.464899019971885</v>
      </c>
      <c r="O149" s="99">
        <v>30.112804002353965</v>
      </c>
      <c r="P149" s="99">
        <v>29.134339762492459</v>
      </c>
      <c r="Q149" s="99">
        <v>27.13286935366822</v>
      </c>
      <c r="R149" s="99">
        <v>26.270975268284097</v>
      </c>
      <c r="S149" s="99">
        <v>25.855295430019513</v>
      </c>
      <c r="T149" s="99">
        <v>24.829187474300451</v>
      </c>
      <c r="U149" s="99">
        <v>23.508855979417149</v>
      </c>
      <c r="V149" s="99">
        <v>21.004070954893649</v>
      </c>
      <c r="W149" s="99">
        <v>23.695558332990913</v>
      </c>
      <c r="X149" s="99">
        <v>23.404856353875555</v>
      </c>
      <c r="Y149" s="99">
        <v>21.213399659622844</v>
      </c>
      <c r="DA149" s="63" t="s">
        <v>4566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22.120236667212144</v>
      </c>
      <c r="I150" s="99">
        <v>21.223637656111258</v>
      </c>
      <c r="J150" s="99">
        <v>21.84330401779987</v>
      </c>
      <c r="K150" s="99">
        <v>21.651174909154118</v>
      </c>
      <c r="L150" s="99">
        <v>20.29805252707304</v>
      </c>
      <c r="M150" s="99">
        <v>19.191126909783527</v>
      </c>
      <c r="N150" s="99">
        <v>16.830576338863828</v>
      </c>
      <c r="O150" s="99">
        <v>16.978307470960537</v>
      </c>
      <c r="P150" s="99">
        <v>17.419129536408757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13.923643463652944</v>
      </c>
      <c r="W150" s="99">
        <v>16.499108812604518</v>
      </c>
      <c r="X150" s="99">
        <v>16.377807704639068</v>
      </c>
      <c r="Y150" s="99">
        <v>14.640061338152858</v>
      </c>
      <c r="DA150" s="63" t="s">
        <v>4567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9.6291773440245194</v>
      </c>
      <c r="I151" s="102">
        <v>7.6715289382702867</v>
      </c>
      <c r="J151" s="102">
        <v>7.9104422990370935</v>
      </c>
      <c r="K151" s="102">
        <v>7.7771748585994311</v>
      </c>
      <c r="L151" s="102">
        <v>6.4316131423393976</v>
      </c>
      <c r="M151" s="102">
        <v>5.9329085785536293</v>
      </c>
      <c r="N151" s="102">
        <v>3.5591396306625112</v>
      </c>
      <c r="O151" s="102">
        <v>2.3889103547828303</v>
      </c>
      <c r="P151" s="102">
        <v>2.3706831757373279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0.75090722521332676</v>
      </c>
      <c r="W151" s="102">
        <v>1.9381390847053042</v>
      </c>
      <c r="X151" s="102">
        <v>1.7547796985121373</v>
      </c>
      <c r="Y151" s="102">
        <v>0.91028574295510656</v>
      </c>
      <c r="DA151" s="131" t="s">
        <v>4568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12.491059323187622</v>
      </c>
      <c r="I152" s="105">
        <v>13.552108717840976</v>
      </c>
      <c r="J152" s="105">
        <v>13.932861718762778</v>
      </c>
      <c r="K152" s="105">
        <v>13.874000050554683</v>
      </c>
      <c r="L152" s="105">
        <v>13.866439384733642</v>
      </c>
      <c r="M152" s="105">
        <v>13.2582183312299</v>
      </c>
      <c r="N152" s="105">
        <v>13.271436708201314</v>
      </c>
      <c r="O152" s="105">
        <v>14.589397116177707</v>
      </c>
      <c r="P152" s="105">
        <v>15.048446360671432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13.172736238439617</v>
      </c>
      <c r="W152" s="105">
        <v>14.560969727899217</v>
      </c>
      <c r="X152" s="105">
        <v>14.623028006126926</v>
      </c>
      <c r="Y152" s="105">
        <v>13.729775595197752</v>
      </c>
      <c r="DA152" s="132" t="s">
        <v>4569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33.415915515300505</v>
      </c>
      <c r="I153" s="102">
        <v>0</v>
      </c>
      <c r="J153" s="102">
        <v>0</v>
      </c>
      <c r="K153" s="102">
        <v>34.456714304849477</v>
      </c>
      <c r="L153" s="102">
        <v>0</v>
      </c>
      <c r="M153" s="102">
        <v>0</v>
      </c>
      <c r="N153" s="102">
        <v>0</v>
      </c>
      <c r="O153" s="102">
        <v>26.951112451671808</v>
      </c>
      <c r="P153" s="102">
        <v>25.891668768835316</v>
      </c>
      <c r="Q153" s="102">
        <v>0</v>
      </c>
      <c r="R153" s="102">
        <v>0</v>
      </c>
      <c r="S153" s="102">
        <v>0</v>
      </c>
      <c r="T153" s="102">
        <v>0</v>
      </c>
      <c r="U153" s="102">
        <v>23.275105560519215</v>
      </c>
      <c r="V153" s="102">
        <v>0</v>
      </c>
      <c r="W153" s="102">
        <v>23.008834302131238</v>
      </c>
      <c r="X153" s="102">
        <v>0</v>
      </c>
      <c r="Y153" s="102">
        <v>20.258321337571221</v>
      </c>
      <c r="DA153" s="131" t="s">
        <v>4570</v>
      </c>
    </row>
    <row r="154" spans="1:105" ht="12" customHeight="1" x14ac:dyDescent="0.25">
      <c r="A154" s="107" t="s">
        <v>121</v>
      </c>
      <c r="B154" s="104"/>
      <c r="C154" s="105">
        <v>15.331601701857787</v>
      </c>
      <c r="D154" s="105">
        <v>17.201840227055285</v>
      </c>
      <c r="E154" s="105">
        <v>19.000552547737481</v>
      </c>
      <c r="F154" s="105">
        <v>19.528144089359515</v>
      </c>
      <c r="G154" s="105">
        <v>21.597588553410613</v>
      </c>
      <c r="H154" s="105">
        <v>20.825612012840299</v>
      </c>
      <c r="I154" s="105">
        <v>22.155269702195255</v>
      </c>
      <c r="J154" s="105">
        <v>21.043830607859103</v>
      </c>
      <c r="K154" s="105">
        <v>20.780454136655262</v>
      </c>
      <c r="L154" s="105">
        <v>20.010377086110527</v>
      </c>
      <c r="M154" s="105">
        <v>19.857238483598167</v>
      </c>
      <c r="N154" s="105">
        <v>17.677485914042368</v>
      </c>
      <c r="O154" s="105">
        <v>14.722926698265361</v>
      </c>
      <c r="P154" s="105">
        <v>14.183856289672521</v>
      </c>
      <c r="Q154" s="105">
        <v>14.901474718815528</v>
      </c>
      <c r="R154" s="105">
        <v>15.546844450499973</v>
      </c>
      <c r="S154" s="105">
        <v>16.651298912375562</v>
      </c>
      <c r="T154" s="105">
        <v>15.912962534380711</v>
      </c>
      <c r="U154" s="105">
        <v>15.364507782296025</v>
      </c>
      <c r="V154" s="105">
        <v>15.63934222607506</v>
      </c>
      <c r="W154" s="105">
        <v>15.299583661974674</v>
      </c>
      <c r="X154" s="105">
        <v>14.52702464933488</v>
      </c>
      <c r="Y154" s="105">
        <v>13.564147375344922</v>
      </c>
      <c r="DA154" s="132" t="s">
        <v>4571</v>
      </c>
    </row>
    <row r="155" spans="1:105" ht="12" customHeight="1" x14ac:dyDescent="0.25">
      <c r="A155" s="108" t="s">
        <v>53</v>
      </c>
      <c r="B155" s="98"/>
      <c r="C155" s="99">
        <v>3.6375938317713388</v>
      </c>
      <c r="D155" s="99">
        <v>5.7076115845708255</v>
      </c>
      <c r="E155" s="99">
        <v>7.5929516659091583</v>
      </c>
      <c r="F155" s="99">
        <v>7.5131612765799831</v>
      </c>
      <c r="G155" s="99">
        <v>9.6173595461833692</v>
      </c>
      <c r="H155" s="99">
        <v>8.5688639152624404</v>
      </c>
      <c r="I155" s="99">
        <v>7.8189971200992128</v>
      </c>
      <c r="J155" s="99">
        <v>7.1656121745390253</v>
      </c>
      <c r="K155" s="99">
        <v>7.0558548229920692</v>
      </c>
      <c r="L155" s="99">
        <v>6.135989385644204</v>
      </c>
      <c r="M155" s="99">
        <v>6.1207846857605777</v>
      </c>
      <c r="N155" s="99">
        <v>4.0609705432091694</v>
      </c>
      <c r="O155" s="99">
        <v>0.9427602810600757</v>
      </c>
      <c r="P155" s="99">
        <v>0.39674515578258029</v>
      </c>
      <c r="Q155" s="99">
        <v>1.0790019126640042</v>
      </c>
      <c r="R155" s="99">
        <v>1.5973396792926957</v>
      </c>
      <c r="S155" s="99">
        <v>2.7195803402547116</v>
      </c>
      <c r="T155" s="99">
        <v>2.0511385038932333</v>
      </c>
      <c r="U155" s="99">
        <v>1.5734497657316819</v>
      </c>
      <c r="V155" s="99">
        <v>1.9686985442962057</v>
      </c>
      <c r="W155" s="99">
        <v>1.444908176801224</v>
      </c>
      <c r="X155" s="99">
        <v>1.0986013999559612</v>
      </c>
      <c r="Y155" s="99">
        <v>0.4277985605197418</v>
      </c>
      <c r="DA155" s="63" t="s">
        <v>4572</v>
      </c>
    </row>
    <row r="156" spans="1:105" ht="12" customHeight="1" x14ac:dyDescent="0.25">
      <c r="A156" s="108" t="s">
        <v>52</v>
      </c>
      <c r="B156" s="98"/>
      <c r="C156" s="99">
        <v>11.69400787008645</v>
      </c>
      <c r="D156" s="99">
        <v>11.494228642484458</v>
      </c>
      <c r="E156" s="99">
        <v>11.407600881828325</v>
      </c>
      <c r="F156" s="99">
        <v>12.014982812779531</v>
      </c>
      <c r="G156" s="99">
        <v>11.980229007227248</v>
      </c>
      <c r="H156" s="99">
        <v>12.256748097577862</v>
      </c>
      <c r="I156" s="99">
        <v>14.336272582096043</v>
      </c>
      <c r="J156" s="99">
        <v>13.878218433320077</v>
      </c>
      <c r="K156" s="99">
        <v>13.724599313663193</v>
      </c>
      <c r="L156" s="99">
        <v>13.874387700466324</v>
      </c>
      <c r="M156" s="99">
        <v>13.736453797837591</v>
      </c>
      <c r="N156" s="99">
        <v>13.616515370833197</v>
      </c>
      <c r="O156" s="99">
        <v>13.780166417205287</v>
      </c>
      <c r="P156" s="99">
        <v>13.78711113388994</v>
      </c>
      <c r="Q156" s="99">
        <v>13.822472806151525</v>
      </c>
      <c r="R156" s="99">
        <v>13.949504771207277</v>
      </c>
      <c r="S156" s="99">
        <v>13.93171857212085</v>
      </c>
      <c r="T156" s="99">
        <v>13.86182403048748</v>
      </c>
      <c r="U156" s="99">
        <v>13.791058016564346</v>
      </c>
      <c r="V156" s="99">
        <v>13.670643681778856</v>
      </c>
      <c r="W156" s="99">
        <v>13.85467548517345</v>
      </c>
      <c r="X156" s="99">
        <v>13.428423249378918</v>
      </c>
      <c r="Y156" s="99">
        <v>13.13634881482518</v>
      </c>
      <c r="DA156" s="63" t="s">
        <v>4573</v>
      </c>
    </row>
    <row r="157" spans="1:105" ht="12" customHeight="1" x14ac:dyDescent="0.25">
      <c r="A157" s="121" t="s">
        <v>54</v>
      </c>
      <c r="B157" s="122"/>
      <c r="C157" s="123">
        <v>8.2018953059443565</v>
      </c>
      <c r="D157" s="123">
        <v>8.308738511265501</v>
      </c>
      <c r="E157" s="123">
        <v>8.4302813060434101</v>
      </c>
      <c r="F157" s="123">
        <v>8.5294481954072747</v>
      </c>
      <c r="G157" s="123">
        <v>8.1441774350585661</v>
      </c>
      <c r="H157" s="123">
        <v>7.4440596182759196</v>
      </c>
      <c r="I157" s="123">
        <v>7.1593983091947271</v>
      </c>
      <c r="J157" s="123">
        <v>6.4818468793373274</v>
      </c>
      <c r="K157" s="123">
        <v>6.2499810723923925</v>
      </c>
      <c r="L157" s="123">
        <v>6.0795578937633064</v>
      </c>
      <c r="M157" s="123">
        <v>6.3781655121532843</v>
      </c>
      <c r="N157" s="123">
        <v>5.7047174209984037</v>
      </c>
      <c r="O157" s="123">
        <v>5.5040411428317633</v>
      </c>
      <c r="P157" s="123">
        <v>5.8941234562954747</v>
      </c>
      <c r="Q157" s="123">
        <v>5.7652656915801872</v>
      </c>
      <c r="R157" s="123">
        <v>5.6401641208987128</v>
      </c>
      <c r="S157" s="123">
        <v>5.8224397308611522</v>
      </c>
      <c r="T157" s="123">
        <v>5.3446676545118672</v>
      </c>
      <c r="U157" s="123">
        <v>6.2205138062534067</v>
      </c>
      <c r="V157" s="123">
        <v>6.1090510045428834</v>
      </c>
      <c r="W157" s="123">
        <v>5.9641253255278599</v>
      </c>
      <c r="X157" s="123">
        <v>5.6437308630764962</v>
      </c>
      <c r="Y157" s="123">
        <v>5.3483815849735743</v>
      </c>
      <c r="DA157" s="130" t="s">
        <v>4574</v>
      </c>
    </row>
    <row r="158" spans="1:105" ht="12" customHeight="1" x14ac:dyDescent="0.25">
      <c r="A158" s="97" t="s">
        <v>50</v>
      </c>
      <c r="B158" s="98"/>
      <c r="C158" s="99">
        <v>9.1225619012603829</v>
      </c>
      <c r="D158" s="99">
        <v>9.048790637632651</v>
      </c>
      <c r="E158" s="99">
        <v>9.3741646184741452</v>
      </c>
      <c r="F158" s="99">
        <v>9.4885584386378738</v>
      </c>
      <c r="G158" s="99">
        <v>8.9887696339182561</v>
      </c>
      <c r="H158" s="99">
        <v>7.982167883568537</v>
      </c>
      <c r="I158" s="99">
        <v>7.8941595002962268</v>
      </c>
      <c r="J158" s="99">
        <v>7.1099904914758287</v>
      </c>
      <c r="K158" s="99">
        <v>6.9504023325338657</v>
      </c>
      <c r="L158" s="99">
        <v>6.7257915087672293</v>
      </c>
      <c r="M158" s="99">
        <v>6.8361381507986181</v>
      </c>
      <c r="N158" s="99">
        <v>6.4389288667416267</v>
      </c>
      <c r="O158" s="99">
        <v>6.4636603866460121</v>
      </c>
      <c r="P158" s="99">
        <v>6.4895376554181148</v>
      </c>
      <c r="Q158" s="99">
        <v>6.6057284305477273</v>
      </c>
      <c r="R158" s="99">
        <v>6.5751805726378967</v>
      </c>
      <c r="S158" s="99">
        <v>6.6105058054569108</v>
      </c>
      <c r="T158" s="99">
        <v>6.6688991933184356</v>
      </c>
      <c r="U158" s="99">
        <v>7.1579729201413507</v>
      </c>
      <c r="V158" s="99">
        <v>6.6330239368704422</v>
      </c>
      <c r="W158" s="99">
        <v>6.7595390290550812</v>
      </c>
      <c r="X158" s="99">
        <v>6.2345141112065683</v>
      </c>
      <c r="Y158" s="99">
        <v>5.9533040472539644</v>
      </c>
      <c r="DA158" s="63" t="s">
        <v>4575</v>
      </c>
    </row>
    <row r="159" spans="1:105" ht="12" customHeight="1" x14ac:dyDescent="0.25">
      <c r="A159" s="109" t="s">
        <v>120</v>
      </c>
      <c r="B159" s="33"/>
      <c r="C159" s="110">
        <v>7.1138347842072331</v>
      </c>
      <c r="D159" s="110">
        <v>7.1986603217147804</v>
      </c>
      <c r="E159" s="110">
        <v>6.8121956275907207</v>
      </c>
      <c r="F159" s="110">
        <v>7.0508199037601029</v>
      </c>
      <c r="G159" s="110">
        <v>6.6963050941562434</v>
      </c>
      <c r="H159" s="110">
        <v>6.2859570473200659</v>
      </c>
      <c r="I159" s="110">
        <v>5.6011978522036161</v>
      </c>
      <c r="J159" s="110">
        <v>5.1866481038659051</v>
      </c>
      <c r="K159" s="110">
        <v>5.324782788939042</v>
      </c>
      <c r="L159" s="110">
        <v>5.0339519046869601</v>
      </c>
      <c r="M159" s="110">
        <v>5.5594543407321169</v>
      </c>
      <c r="N159" s="110">
        <v>4.1323212310951583</v>
      </c>
      <c r="O159" s="110">
        <v>4.4498507271633576</v>
      </c>
      <c r="P159" s="110">
        <v>5.3772599430729162</v>
      </c>
      <c r="Q159" s="110">
        <v>4.6741922449932343</v>
      </c>
      <c r="R159" s="110">
        <v>4.4978009246315933</v>
      </c>
      <c r="S159" s="110">
        <v>4.9021686005009704</v>
      </c>
      <c r="T159" s="110">
        <v>4.0382717065416234</v>
      </c>
      <c r="U159" s="110">
        <v>4.9168696164814829</v>
      </c>
      <c r="V159" s="110">
        <v>5.4926122606281078</v>
      </c>
      <c r="W159" s="110">
        <v>5.050336349205903</v>
      </c>
      <c r="X159" s="110">
        <v>4.5889702004720654</v>
      </c>
      <c r="Y159" s="110">
        <v>3.613100596759689</v>
      </c>
      <c r="DA159" s="60" t="s">
        <v>4576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65.9586208564359</v>
      </c>
      <c r="D161" s="118">
        <f t="shared" si="54"/>
        <v>82.507208248926034</v>
      </c>
      <c r="E161" s="118">
        <f t="shared" si="54"/>
        <v>84.266604270878432</v>
      </c>
      <c r="F161" s="118">
        <f t="shared" si="54"/>
        <v>77.494260818724484</v>
      </c>
      <c r="G161" s="118">
        <f t="shared" si="54"/>
        <v>71.322357190254124</v>
      </c>
      <c r="H161" s="118">
        <f t="shared" si="54"/>
        <v>72.029063381430788</v>
      </c>
      <c r="I161" s="118">
        <f t="shared" si="54"/>
        <v>77.281955299813177</v>
      </c>
      <c r="J161" s="118">
        <f t="shared" si="54"/>
        <v>68.158685058711171</v>
      </c>
      <c r="K161" s="118">
        <f t="shared" si="54"/>
        <v>63.621935814444029</v>
      </c>
      <c r="L161" s="118">
        <f t="shared" si="54"/>
        <v>0</v>
      </c>
      <c r="M161" s="118">
        <f t="shared" si="54"/>
        <v>57.90818953678972</v>
      </c>
      <c r="N161" s="118">
        <f t="shared" si="54"/>
        <v>44.75879515252101</v>
      </c>
      <c r="O161" s="118">
        <f t="shared" si="54"/>
        <v>34.648652467162293</v>
      </c>
      <c r="P161" s="118">
        <f t="shared" si="54"/>
        <v>38.024963464746591</v>
      </c>
      <c r="Q161" s="118">
        <f t="shared" si="54"/>
        <v>46.709312305378731</v>
      </c>
      <c r="R161" s="118">
        <f t="shared" ref="R161:V161" si="55">R162+R164+R166+R175</f>
        <v>47.146725995572496</v>
      </c>
      <c r="S161" s="118">
        <f t="shared" si="55"/>
        <v>49.630198503134096</v>
      </c>
      <c r="T161" s="118">
        <f t="shared" si="55"/>
        <v>44.26617798104563</v>
      </c>
      <c r="U161" s="118">
        <f t="shared" si="55"/>
        <v>49.134355656578649</v>
      </c>
      <c r="V161" s="118">
        <f t="shared" si="55"/>
        <v>48.448933520381438</v>
      </c>
      <c r="W161" s="118">
        <f t="shared" ref="W161:Y161" si="56">W162+W164+W166+W175</f>
        <v>46.928354539054105</v>
      </c>
      <c r="X161" s="118">
        <f t="shared" si="56"/>
        <v>45.732491584186526</v>
      </c>
      <c r="Y161" s="118">
        <f t="shared" si="56"/>
        <v>0</v>
      </c>
      <c r="DA161" s="129" t="s">
        <v>4577</v>
      </c>
    </row>
    <row r="162" spans="1:105" ht="12.95" customHeight="1" x14ac:dyDescent="0.25">
      <c r="A162" s="121" t="s">
        <v>57</v>
      </c>
      <c r="B162" s="122"/>
      <c r="C162" s="123">
        <f t="shared" ref="C162:Y162" si="57">C163</f>
        <v>41.310506522755517</v>
      </c>
      <c r="D162" s="123">
        <f t="shared" si="57"/>
        <v>44.266727744086573</v>
      </c>
      <c r="E162" s="123">
        <f t="shared" si="57"/>
        <v>43.124232111191468</v>
      </c>
      <c r="F162" s="123">
        <f t="shared" si="57"/>
        <v>37.906701236424844</v>
      </c>
      <c r="G162" s="123">
        <f t="shared" si="57"/>
        <v>30.648397177127119</v>
      </c>
      <c r="H162" s="123">
        <f t="shared" si="57"/>
        <v>31.058628541349041</v>
      </c>
      <c r="I162" s="123">
        <f t="shared" si="57"/>
        <v>35.1239314380609</v>
      </c>
      <c r="J162" s="123">
        <f t="shared" si="57"/>
        <v>27.871703773236895</v>
      </c>
      <c r="K162" s="123">
        <f t="shared" si="57"/>
        <v>24.807700323117334</v>
      </c>
      <c r="L162" s="123">
        <f t="shared" si="57"/>
        <v>0</v>
      </c>
      <c r="M162" s="123">
        <f t="shared" si="57"/>
        <v>21.698233876996927</v>
      </c>
      <c r="N162" s="123">
        <f t="shared" si="57"/>
        <v>9.8483348155447388</v>
      </c>
      <c r="O162" s="123">
        <f t="shared" si="57"/>
        <v>4.3175104331769578</v>
      </c>
      <c r="P162" s="123">
        <f t="shared" si="57"/>
        <v>9.2872509654618689</v>
      </c>
      <c r="Q162" s="123">
        <f t="shared" si="57"/>
        <v>18.028737097969206</v>
      </c>
      <c r="R162" s="123">
        <f t="shared" si="57"/>
        <v>17.158249425736216</v>
      </c>
      <c r="S162" s="123">
        <f t="shared" si="57"/>
        <v>18.936396095027128</v>
      </c>
      <c r="T162" s="123">
        <f t="shared" si="57"/>
        <v>15.393055026559351</v>
      </c>
      <c r="U162" s="123">
        <f t="shared" si="57"/>
        <v>18.488477389206974</v>
      </c>
      <c r="V162" s="123">
        <f t="shared" si="57"/>
        <v>18.196936574715121</v>
      </c>
      <c r="W162" s="123">
        <f t="shared" si="57"/>
        <v>15.998361091918955</v>
      </c>
      <c r="X162" s="123">
        <f t="shared" si="57"/>
        <v>17.535714046605229</v>
      </c>
      <c r="Y162" s="123">
        <f t="shared" si="57"/>
        <v>0</v>
      </c>
      <c r="DA162" s="130" t="s">
        <v>4578</v>
      </c>
    </row>
    <row r="163" spans="1:105" ht="12" customHeight="1" x14ac:dyDescent="0.25">
      <c r="A163" s="97" t="s">
        <v>53</v>
      </c>
      <c r="B163" s="33"/>
      <c r="C163" s="110">
        <v>41.310506522755517</v>
      </c>
      <c r="D163" s="110">
        <v>44.266727744086573</v>
      </c>
      <c r="E163" s="110">
        <v>43.124232111191468</v>
      </c>
      <c r="F163" s="110">
        <v>37.906701236424844</v>
      </c>
      <c r="G163" s="110">
        <v>30.648397177127119</v>
      </c>
      <c r="H163" s="110">
        <v>31.058628541349041</v>
      </c>
      <c r="I163" s="110">
        <v>35.1239314380609</v>
      </c>
      <c r="J163" s="110">
        <v>27.871703773236895</v>
      </c>
      <c r="K163" s="110">
        <v>24.807700323117334</v>
      </c>
      <c r="L163" s="110">
        <v>0</v>
      </c>
      <c r="M163" s="110">
        <v>21.698233876996927</v>
      </c>
      <c r="N163" s="110">
        <v>9.8483348155447388</v>
      </c>
      <c r="O163" s="110">
        <v>4.3175104331769578</v>
      </c>
      <c r="P163" s="110">
        <v>9.2872509654618689</v>
      </c>
      <c r="Q163" s="110">
        <v>18.028737097969206</v>
      </c>
      <c r="R163" s="110">
        <v>17.158249425736216</v>
      </c>
      <c r="S163" s="110">
        <v>18.936396095027128</v>
      </c>
      <c r="T163" s="110">
        <v>15.393055026559351</v>
      </c>
      <c r="U163" s="110">
        <v>18.488477389206974</v>
      </c>
      <c r="V163" s="110">
        <v>18.196936574715121</v>
      </c>
      <c r="W163" s="110">
        <v>15.998361091918955</v>
      </c>
      <c r="X163" s="110">
        <v>17.535714046605229</v>
      </c>
      <c r="Y163" s="110">
        <v>0</v>
      </c>
      <c r="DA163" s="60" t="s">
        <v>4579</v>
      </c>
    </row>
    <row r="164" spans="1:105" ht="12.95" customHeight="1" x14ac:dyDescent="0.25">
      <c r="A164" s="121" t="s">
        <v>92</v>
      </c>
      <c r="B164" s="122"/>
      <c r="C164" s="123">
        <f t="shared" ref="C164:Y164" si="58">C165</f>
        <v>0</v>
      </c>
      <c r="D164" s="123">
        <f t="shared" si="58"/>
        <v>12.10455963652595</v>
      </c>
      <c r="E164" s="123">
        <f t="shared" si="58"/>
        <v>13.084542899591925</v>
      </c>
      <c r="F164" s="123">
        <f t="shared" si="58"/>
        <v>10.946365681213779</v>
      </c>
      <c r="G164" s="123">
        <f t="shared" si="58"/>
        <v>10.228420841367345</v>
      </c>
      <c r="H164" s="123">
        <f t="shared" si="58"/>
        <v>11.474490770856516</v>
      </c>
      <c r="I164" s="123">
        <f t="shared" si="58"/>
        <v>12.369537543460588</v>
      </c>
      <c r="J164" s="123">
        <f t="shared" si="58"/>
        <v>12.241717499415499</v>
      </c>
      <c r="K164" s="123">
        <f t="shared" si="58"/>
        <v>11.192648446316889</v>
      </c>
      <c r="L164" s="123">
        <f t="shared" si="58"/>
        <v>0</v>
      </c>
      <c r="M164" s="123">
        <f t="shared" si="58"/>
        <v>9.4459695544476681</v>
      </c>
      <c r="N164" s="123">
        <f t="shared" si="58"/>
        <v>10.993155419957571</v>
      </c>
      <c r="O164" s="123">
        <f t="shared" si="58"/>
        <v>8.7780061946295067</v>
      </c>
      <c r="P164" s="123">
        <f t="shared" si="58"/>
        <v>7.4109848457379845</v>
      </c>
      <c r="Q164" s="123">
        <f t="shared" si="58"/>
        <v>7.6074899428019709</v>
      </c>
      <c r="R164" s="123">
        <f t="shared" si="58"/>
        <v>8.4554976030447193</v>
      </c>
      <c r="S164" s="123">
        <f t="shared" si="58"/>
        <v>7.9574898651846642</v>
      </c>
      <c r="T164" s="123">
        <f t="shared" si="58"/>
        <v>7.3743942291692415</v>
      </c>
      <c r="U164" s="123">
        <f t="shared" si="58"/>
        <v>8.5720275334551665</v>
      </c>
      <c r="V164" s="123">
        <f t="shared" si="58"/>
        <v>8.3008433865151243</v>
      </c>
      <c r="W164" s="123">
        <f t="shared" si="58"/>
        <v>7.9439917234598161</v>
      </c>
      <c r="X164" s="123">
        <f t="shared" si="58"/>
        <v>7.6820145736724799</v>
      </c>
      <c r="Y164" s="123">
        <f t="shared" si="58"/>
        <v>0</v>
      </c>
      <c r="DA164" s="130" t="s">
        <v>4580</v>
      </c>
    </row>
    <row r="165" spans="1:105" ht="12" customHeight="1" x14ac:dyDescent="0.25">
      <c r="A165" s="97" t="s">
        <v>53</v>
      </c>
      <c r="B165" s="98"/>
      <c r="C165" s="99">
        <f>RES_hhdet_in_fech!C165/RES_summary!C$21</f>
        <v>0</v>
      </c>
      <c r="D165" s="99">
        <f>RES_hhdet_in_fech!D165/RES_summary!D$21</f>
        <v>12.10455963652595</v>
      </c>
      <c r="E165" s="99">
        <f>RES_hhdet_in_fech!E165/RES_summary!E$21</f>
        <v>13.084542899591925</v>
      </c>
      <c r="F165" s="99">
        <f>RES_hhdet_in_fech!F165/RES_summary!F$21</f>
        <v>10.946365681213779</v>
      </c>
      <c r="G165" s="99">
        <f>RES_hhdet_in_fech!G165/RES_summary!G$21</f>
        <v>10.228420841367345</v>
      </c>
      <c r="H165" s="99">
        <f>RES_hhdet_in_fech!H165/RES_summary!H$21</f>
        <v>11.474490770856516</v>
      </c>
      <c r="I165" s="99">
        <f>RES_hhdet_in_fech!I165/RES_summary!I$21</f>
        <v>12.369537543460588</v>
      </c>
      <c r="J165" s="99">
        <f>RES_hhdet_in_fech!J165/RES_summary!J$21</f>
        <v>12.241717499415499</v>
      </c>
      <c r="K165" s="99">
        <f>RES_hhdet_in_fech!K165/RES_summary!K$21</f>
        <v>11.192648446316889</v>
      </c>
      <c r="L165" s="99">
        <f>RES_hhdet_in_fech!L165/RES_summary!L$21</f>
        <v>0</v>
      </c>
      <c r="M165" s="99">
        <f>RES_hhdet_in_fech!M165/RES_summary!M$21</f>
        <v>9.4459695544476681</v>
      </c>
      <c r="N165" s="99">
        <f>RES_hhdet_in_fech!N165/RES_summary!N$21</f>
        <v>10.993155419957571</v>
      </c>
      <c r="O165" s="99">
        <f>RES_hhdet_in_fech!O165/RES_summary!O$21</f>
        <v>8.7780061946295067</v>
      </c>
      <c r="P165" s="99">
        <f>RES_hhdet_in_fech!P165/RES_summary!P$21</f>
        <v>7.4109848457379845</v>
      </c>
      <c r="Q165" s="99">
        <f>RES_hhdet_in_fech!Q165/RES_summary!Q$21</f>
        <v>7.6074899428019709</v>
      </c>
      <c r="R165" s="99">
        <f>RES_hhdet_in_fech!R165/RES_summary!R$21</f>
        <v>8.4554976030447193</v>
      </c>
      <c r="S165" s="99">
        <f>RES_hhdet_in_fech!S165/RES_summary!S$21</f>
        <v>7.9574898651846642</v>
      </c>
      <c r="T165" s="99">
        <f>RES_hhdet_in_fech!T165/RES_summary!T$21</f>
        <v>7.3743942291692415</v>
      </c>
      <c r="U165" s="99">
        <f>RES_hhdet_in_fech!U165/RES_summary!U$21</f>
        <v>8.5720275334551665</v>
      </c>
      <c r="V165" s="99">
        <f>RES_hhdet_in_fech!V165/RES_summary!V$21</f>
        <v>8.3008433865151243</v>
      </c>
      <c r="W165" s="99">
        <f>RES_hhdet_in_fech!W165/RES_summary!W$21</f>
        <v>7.9439917234598161</v>
      </c>
      <c r="X165" s="99">
        <f>RES_hhdet_in_fech!X165/RES_summary!X$21</f>
        <v>7.6820145736724799</v>
      </c>
      <c r="Y165" s="99">
        <f>RES_hhdet_in_fech!Y165/RES_summary!Y$21</f>
        <v>0</v>
      </c>
      <c r="DA165" s="63" t="s">
        <v>4581</v>
      </c>
    </row>
    <row r="166" spans="1:105" ht="12" customHeight="1" x14ac:dyDescent="0.25">
      <c r="A166" s="121" t="s">
        <v>55</v>
      </c>
      <c r="B166" s="122"/>
      <c r="C166" s="123">
        <v>16.413295577752731</v>
      </c>
      <c r="D166" s="123">
        <v>17.835466522641678</v>
      </c>
      <c r="E166" s="123">
        <v>19.637653094900674</v>
      </c>
      <c r="F166" s="123">
        <v>20.128403820094025</v>
      </c>
      <c r="G166" s="123">
        <v>22.303612782007228</v>
      </c>
      <c r="H166" s="123">
        <v>22.053997956192973</v>
      </c>
      <c r="I166" s="123">
        <v>22.627703215563546</v>
      </c>
      <c r="J166" s="123">
        <v>21.562514784205337</v>
      </c>
      <c r="K166" s="123">
        <v>21.371371003540943</v>
      </c>
      <c r="L166" s="123">
        <v>0</v>
      </c>
      <c r="M166" s="123">
        <v>20.385440718011203</v>
      </c>
      <c r="N166" s="123">
        <v>18.211316794314268</v>
      </c>
      <c r="O166" s="123">
        <v>16.04971883912167</v>
      </c>
      <c r="P166" s="123">
        <v>15.433366464262368</v>
      </c>
      <c r="Q166" s="123">
        <v>15.30648778619476</v>
      </c>
      <c r="R166" s="123">
        <v>15.892371338423798</v>
      </c>
      <c r="S166" s="123">
        <v>16.913957552593697</v>
      </c>
      <c r="T166" s="123">
        <v>16.154557586433754</v>
      </c>
      <c r="U166" s="123">
        <v>15.853431097409153</v>
      </c>
      <c r="V166" s="123">
        <v>15.842042257372192</v>
      </c>
      <c r="W166" s="123">
        <v>17.022449402176896</v>
      </c>
      <c r="X166" s="123">
        <v>14.871394160876301</v>
      </c>
      <c r="Y166" s="123">
        <v>0</v>
      </c>
      <c r="DA166" s="130" t="s">
        <v>4582</v>
      </c>
    </row>
    <row r="167" spans="1:105" ht="12" customHeight="1" x14ac:dyDescent="0.25">
      <c r="A167" s="97" t="s">
        <v>124</v>
      </c>
      <c r="B167" s="98"/>
      <c r="C167" s="99">
        <v>31.978054712344708</v>
      </c>
      <c r="D167" s="99">
        <v>33.52990245947381</v>
      </c>
      <c r="E167" s="99">
        <v>35.003019232365858</v>
      </c>
      <c r="F167" s="99">
        <v>35.34225954089225</v>
      </c>
      <c r="G167" s="99">
        <v>37.815973690315609</v>
      </c>
      <c r="H167" s="99">
        <v>37.674632031840538</v>
      </c>
      <c r="I167" s="99">
        <v>37.838297681935622</v>
      </c>
      <c r="J167" s="99">
        <v>38.622236675023913</v>
      </c>
      <c r="K167" s="99">
        <v>38.02967676108689</v>
      </c>
      <c r="L167" s="99">
        <v>0</v>
      </c>
      <c r="M167" s="99">
        <v>33.892326426573263</v>
      </c>
      <c r="N167" s="99">
        <v>30.464899019971885</v>
      </c>
      <c r="O167" s="99">
        <v>30.112804002353965</v>
      </c>
      <c r="P167" s="99">
        <v>29.134339762492466</v>
      </c>
      <c r="Q167" s="99">
        <v>27.13286935366822</v>
      </c>
      <c r="R167" s="99">
        <v>26.270975268284097</v>
      </c>
      <c r="S167" s="99">
        <v>25.855295430019506</v>
      </c>
      <c r="T167" s="99">
        <v>24.829187474300458</v>
      </c>
      <c r="U167" s="99">
        <v>23.508855979417149</v>
      </c>
      <c r="V167" s="99">
        <v>21.004070954893653</v>
      </c>
      <c r="W167" s="99">
        <v>23.69555833299091</v>
      </c>
      <c r="X167" s="99">
        <v>23.404856353875555</v>
      </c>
      <c r="Y167" s="99">
        <v>0</v>
      </c>
      <c r="DA167" s="63" t="s">
        <v>4583</v>
      </c>
    </row>
    <row r="168" spans="1:105" ht="12" customHeight="1" x14ac:dyDescent="0.25">
      <c r="A168" s="97" t="s">
        <v>123</v>
      </c>
      <c r="B168" s="98"/>
      <c r="C168" s="99">
        <v>16.30795919054416</v>
      </c>
      <c r="D168" s="99">
        <v>0</v>
      </c>
      <c r="E168" s="99">
        <v>0</v>
      </c>
      <c r="F168" s="99">
        <v>0</v>
      </c>
      <c r="G168" s="99">
        <v>0</v>
      </c>
      <c r="H168" s="99">
        <v>22.120236667212144</v>
      </c>
      <c r="I168" s="99">
        <v>21.223637656111258</v>
      </c>
      <c r="J168" s="99">
        <v>21.84330401779987</v>
      </c>
      <c r="K168" s="99">
        <v>21.651174909154118</v>
      </c>
      <c r="L168" s="99">
        <v>0</v>
      </c>
      <c r="M168" s="99">
        <v>0</v>
      </c>
      <c r="N168" s="99">
        <v>16.830576338863828</v>
      </c>
      <c r="O168" s="99">
        <v>16.978307470960534</v>
      </c>
      <c r="P168" s="99">
        <v>17.419129536408757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13.92364346365294</v>
      </c>
      <c r="W168" s="99">
        <v>16.499108812604518</v>
      </c>
      <c r="X168" s="99">
        <v>16.377807704639068</v>
      </c>
      <c r="Y168" s="99">
        <v>0</v>
      </c>
      <c r="DA168" s="63" t="s">
        <v>4584</v>
      </c>
    </row>
    <row r="169" spans="1:105" ht="12" customHeight="1" x14ac:dyDescent="0.25">
      <c r="A169" s="100" t="s">
        <v>50</v>
      </c>
      <c r="B169" s="101"/>
      <c r="C169" s="102">
        <v>4.3566202552069653</v>
      </c>
      <c r="D169" s="102">
        <v>0</v>
      </c>
      <c r="E169" s="102">
        <v>0</v>
      </c>
      <c r="F169" s="102">
        <v>0</v>
      </c>
      <c r="G169" s="102">
        <v>0</v>
      </c>
      <c r="H169" s="102">
        <v>9.6291773440245194</v>
      </c>
      <c r="I169" s="102">
        <v>7.6715289382702867</v>
      </c>
      <c r="J169" s="102">
        <v>7.9104422990370935</v>
      </c>
      <c r="K169" s="102">
        <v>7.7771748585994311</v>
      </c>
      <c r="L169" s="102">
        <v>0</v>
      </c>
      <c r="M169" s="102">
        <v>0</v>
      </c>
      <c r="N169" s="102">
        <v>3.5591396306625112</v>
      </c>
      <c r="O169" s="102">
        <v>2.3889103547828303</v>
      </c>
      <c r="P169" s="102">
        <v>2.370683175737327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0.75090722521332653</v>
      </c>
      <c r="W169" s="102">
        <v>1.9381390847053042</v>
      </c>
      <c r="X169" s="102">
        <v>1.7547796985121373</v>
      </c>
      <c r="Y169" s="102">
        <v>0</v>
      </c>
      <c r="DA169" s="131" t="s">
        <v>4585</v>
      </c>
    </row>
    <row r="170" spans="1:105" ht="12" customHeight="1" x14ac:dyDescent="0.25">
      <c r="A170" s="103" t="s">
        <v>52</v>
      </c>
      <c r="B170" s="104"/>
      <c r="C170" s="105">
        <v>11.951338935337196</v>
      </c>
      <c r="D170" s="105">
        <v>0</v>
      </c>
      <c r="E170" s="105">
        <v>0</v>
      </c>
      <c r="F170" s="105">
        <v>0</v>
      </c>
      <c r="G170" s="105">
        <v>0</v>
      </c>
      <c r="H170" s="105">
        <v>12.491059323187619</v>
      </c>
      <c r="I170" s="105">
        <v>13.552108717840976</v>
      </c>
      <c r="J170" s="105">
        <v>13.932861718762778</v>
      </c>
      <c r="K170" s="105">
        <v>13.874000050554683</v>
      </c>
      <c r="L170" s="105">
        <v>0</v>
      </c>
      <c r="M170" s="105">
        <v>0</v>
      </c>
      <c r="N170" s="105">
        <v>13.271436708201314</v>
      </c>
      <c r="O170" s="105">
        <v>14.589397116177704</v>
      </c>
      <c r="P170" s="105">
        <v>15.048446360671429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13.172736238439617</v>
      </c>
      <c r="W170" s="105">
        <v>14.560969727899217</v>
      </c>
      <c r="X170" s="105">
        <v>14.62302800612693</v>
      </c>
      <c r="Y170" s="105">
        <v>0</v>
      </c>
      <c r="DA170" s="132" t="s">
        <v>4586</v>
      </c>
    </row>
    <row r="171" spans="1:105" ht="12" customHeight="1" x14ac:dyDescent="0.25">
      <c r="A171" s="106" t="s">
        <v>122</v>
      </c>
      <c r="B171" s="101"/>
      <c r="C171" s="102">
        <v>27.793074335002174</v>
      </c>
      <c r="D171" s="102">
        <v>0</v>
      </c>
      <c r="E171" s="102">
        <v>0</v>
      </c>
      <c r="F171" s="102">
        <v>0</v>
      </c>
      <c r="G171" s="102">
        <v>0</v>
      </c>
      <c r="H171" s="102">
        <v>33.415915515300505</v>
      </c>
      <c r="I171" s="102">
        <v>0</v>
      </c>
      <c r="J171" s="102">
        <v>0</v>
      </c>
      <c r="K171" s="102">
        <v>34.456714304849477</v>
      </c>
      <c r="L171" s="102">
        <v>0</v>
      </c>
      <c r="M171" s="102">
        <v>0</v>
      </c>
      <c r="N171" s="102">
        <v>0</v>
      </c>
      <c r="O171" s="102">
        <v>26.951112451671801</v>
      </c>
      <c r="P171" s="102">
        <v>25.891668768835316</v>
      </c>
      <c r="Q171" s="102">
        <v>0</v>
      </c>
      <c r="R171" s="102">
        <v>0</v>
      </c>
      <c r="S171" s="102">
        <v>0</v>
      </c>
      <c r="T171" s="102">
        <v>0</v>
      </c>
      <c r="U171" s="102">
        <v>23.275105560519219</v>
      </c>
      <c r="V171" s="102">
        <v>0</v>
      </c>
      <c r="W171" s="102">
        <v>23.008834302131238</v>
      </c>
      <c r="X171" s="102">
        <v>0</v>
      </c>
      <c r="Y171" s="102">
        <v>0</v>
      </c>
      <c r="DA171" s="131" t="s">
        <v>4587</v>
      </c>
    </row>
    <row r="172" spans="1:105" ht="12" customHeight="1" x14ac:dyDescent="0.25">
      <c r="A172" s="107" t="s">
        <v>121</v>
      </c>
      <c r="B172" s="104"/>
      <c r="C172" s="105">
        <v>15.331601701857787</v>
      </c>
      <c r="D172" s="105">
        <v>17.201840227055285</v>
      </c>
      <c r="E172" s="105">
        <v>19.000552547737485</v>
      </c>
      <c r="F172" s="105">
        <v>19.528144089359515</v>
      </c>
      <c r="G172" s="105">
        <v>21.597588553410613</v>
      </c>
      <c r="H172" s="105">
        <v>20.825612012840299</v>
      </c>
      <c r="I172" s="105">
        <v>22.155269702195252</v>
      </c>
      <c r="J172" s="105">
        <v>21.043830607859103</v>
      </c>
      <c r="K172" s="105">
        <v>20.780454136655262</v>
      </c>
      <c r="L172" s="105">
        <v>0</v>
      </c>
      <c r="M172" s="105">
        <v>19.857238483598167</v>
      </c>
      <c r="N172" s="105">
        <v>17.677485914042368</v>
      </c>
      <c r="O172" s="105">
        <v>14.722926698265361</v>
      </c>
      <c r="P172" s="105">
        <v>14.183856289672521</v>
      </c>
      <c r="Q172" s="105">
        <v>14.901474718815532</v>
      </c>
      <c r="R172" s="105">
        <v>15.546844450499968</v>
      </c>
      <c r="S172" s="105">
        <v>16.651298912375555</v>
      </c>
      <c r="T172" s="105">
        <v>15.912962534380712</v>
      </c>
      <c r="U172" s="105">
        <v>15.364507782296023</v>
      </c>
      <c r="V172" s="105">
        <v>15.63934222607506</v>
      </c>
      <c r="W172" s="105">
        <v>15.299583661974678</v>
      </c>
      <c r="X172" s="105">
        <v>14.527024649334878</v>
      </c>
      <c r="Y172" s="105">
        <v>0</v>
      </c>
      <c r="DA172" s="132" t="s">
        <v>4588</v>
      </c>
    </row>
    <row r="173" spans="1:105" ht="12" customHeight="1" x14ac:dyDescent="0.25">
      <c r="A173" s="108" t="s">
        <v>53</v>
      </c>
      <c r="B173" s="98"/>
      <c r="C173" s="99">
        <v>3.6375938317713392</v>
      </c>
      <c r="D173" s="99">
        <v>5.7076115845708255</v>
      </c>
      <c r="E173" s="99">
        <v>7.59295166590916</v>
      </c>
      <c r="F173" s="99">
        <v>7.5131612765799867</v>
      </c>
      <c r="G173" s="99">
        <v>9.6173595461833674</v>
      </c>
      <c r="H173" s="99">
        <v>8.5688639152624404</v>
      </c>
      <c r="I173" s="99">
        <v>7.8189971200992128</v>
      </c>
      <c r="J173" s="99">
        <v>7.1656121745390271</v>
      </c>
      <c r="K173" s="99">
        <v>7.0558548229920675</v>
      </c>
      <c r="L173" s="99">
        <v>0</v>
      </c>
      <c r="M173" s="99">
        <v>6.1207846857605759</v>
      </c>
      <c r="N173" s="99">
        <v>4.0609705432091694</v>
      </c>
      <c r="O173" s="99">
        <v>0.94276028106007548</v>
      </c>
      <c r="P173" s="99">
        <v>0.39674515578258024</v>
      </c>
      <c r="Q173" s="99">
        <v>1.0790019126640047</v>
      </c>
      <c r="R173" s="99">
        <v>1.5973396792926955</v>
      </c>
      <c r="S173" s="99">
        <v>2.7195803402547121</v>
      </c>
      <c r="T173" s="99">
        <v>2.0511385038932328</v>
      </c>
      <c r="U173" s="99">
        <v>1.5734497657316817</v>
      </c>
      <c r="V173" s="99">
        <v>1.9686985442962062</v>
      </c>
      <c r="W173" s="99">
        <v>1.444908176801224</v>
      </c>
      <c r="X173" s="99">
        <v>1.0986013999559612</v>
      </c>
      <c r="Y173" s="99">
        <v>0</v>
      </c>
      <c r="DA173" s="63" t="s">
        <v>4589</v>
      </c>
    </row>
    <row r="174" spans="1:105" ht="12" customHeight="1" x14ac:dyDescent="0.25">
      <c r="A174" s="115" t="s">
        <v>52</v>
      </c>
      <c r="B174" s="33"/>
      <c r="C174" s="110">
        <v>11.69400787008645</v>
      </c>
      <c r="D174" s="110">
        <v>11.49422864248446</v>
      </c>
      <c r="E174" s="110">
        <v>11.407600881828325</v>
      </c>
      <c r="F174" s="110">
        <v>12.014982812779534</v>
      </c>
      <c r="G174" s="110">
        <v>11.980229007227248</v>
      </c>
      <c r="H174" s="110">
        <v>12.256748097577859</v>
      </c>
      <c r="I174" s="110">
        <v>14.336272582096043</v>
      </c>
      <c r="J174" s="110">
        <v>13.878218433320077</v>
      </c>
      <c r="K174" s="110">
        <v>13.724599313663196</v>
      </c>
      <c r="L174" s="110">
        <v>0</v>
      </c>
      <c r="M174" s="110">
        <v>13.736453797837587</v>
      </c>
      <c r="N174" s="110">
        <v>13.616515370833197</v>
      </c>
      <c r="O174" s="110">
        <v>13.78016641720529</v>
      </c>
      <c r="P174" s="110">
        <v>13.78711113388994</v>
      </c>
      <c r="Q174" s="110">
        <v>13.822472806151525</v>
      </c>
      <c r="R174" s="110">
        <v>13.949504771207275</v>
      </c>
      <c r="S174" s="110">
        <v>13.931718572120847</v>
      </c>
      <c r="T174" s="110">
        <v>13.86182403048748</v>
      </c>
      <c r="U174" s="110">
        <v>13.791058016564341</v>
      </c>
      <c r="V174" s="110">
        <v>13.670643681778856</v>
      </c>
      <c r="W174" s="110">
        <v>13.85467548517345</v>
      </c>
      <c r="X174" s="110">
        <v>13.428423249378918</v>
      </c>
      <c r="Y174" s="110">
        <v>0</v>
      </c>
      <c r="DA174" s="60" t="s">
        <v>4590</v>
      </c>
    </row>
    <row r="175" spans="1:105" ht="12" customHeight="1" x14ac:dyDescent="0.25">
      <c r="A175" s="121" t="s">
        <v>54</v>
      </c>
      <c r="B175" s="122"/>
      <c r="C175" s="123">
        <v>8.2348187559276518</v>
      </c>
      <c r="D175" s="123">
        <v>8.3004543456718398</v>
      </c>
      <c r="E175" s="123">
        <v>8.4201761651943663</v>
      </c>
      <c r="F175" s="123">
        <v>8.5127900809918344</v>
      </c>
      <c r="G175" s="123">
        <v>8.1419263897524381</v>
      </c>
      <c r="H175" s="123">
        <v>7.4419461130322597</v>
      </c>
      <c r="I175" s="123">
        <v>7.1607831027281446</v>
      </c>
      <c r="J175" s="123">
        <v>6.4827490018534286</v>
      </c>
      <c r="K175" s="123">
        <v>6.2502160414688568</v>
      </c>
      <c r="L175" s="123">
        <v>0</v>
      </c>
      <c r="M175" s="123">
        <v>6.3785453873339222</v>
      </c>
      <c r="N175" s="123">
        <v>5.7059881227044302</v>
      </c>
      <c r="O175" s="123">
        <v>5.5034170002341609</v>
      </c>
      <c r="P175" s="123">
        <v>5.8933611892843718</v>
      </c>
      <c r="Q175" s="123">
        <v>5.7665974784127956</v>
      </c>
      <c r="R175" s="123">
        <v>5.640607628367758</v>
      </c>
      <c r="S175" s="123">
        <v>5.8223549903286047</v>
      </c>
      <c r="T175" s="123">
        <v>5.3441711388832811</v>
      </c>
      <c r="U175" s="123">
        <v>6.2204196365073559</v>
      </c>
      <c r="V175" s="123">
        <v>6.1091113017790022</v>
      </c>
      <c r="W175" s="123">
        <v>5.9635523214984349</v>
      </c>
      <c r="X175" s="123">
        <v>5.6433688030325158</v>
      </c>
      <c r="Y175" s="123">
        <v>0</v>
      </c>
      <c r="DA175" s="130" t="s">
        <v>4591</v>
      </c>
    </row>
    <row r="176" spans="1:105" ht="12" customHeight="1" x14ac:dyDescent="0.25">
      <c r="A176" s="97" t="s">
        <v>50</v>
      </c>
      <c r="B176" s="98"/>
      <c r="C176" s="99">
        <v>9.1225619012603829</v>
      </c>
      <c r="D176" s="99">
        <v>9.048790637632651</v>
      </c>
      <c r="E176" s="99">
        <v>9.3741646184741416</v>
      </c>
      <c r="F176" s="99">
        <v>9.4885584386378721</v>
      </c>
      <c r="G176" s="99">
        <v>8.9887696339182561</v>
      </c>
      <c r="H176" s="99">
        <v>7.982167883568537</v>
      </c>
      <c r="I176" s="99">
        <v>7.894159500296225</v>
      </c>
      <c r="J176" s="99">
        <v>7.1099904914758305</v>
      </c>
      <c r="K176" s="99">
        <v>6.9504023325338675</v>
      </c>
      <c r="L176" s="99">
        <v>0</v>
      </c>
      <c r="M176" s="99">
        <v>6.8361381507986181</v>
      </c>
      <c r="N176" s="99">
        <v>6.4389288667416258</v>
      </c>
      <c r="O176" s="99">
        <v>6.4636603866460129</v>
      </c>
      <c r="P176" s="99">
        <v>6.4895376554181139</v>
      </c>
      <c r="Q176" s="99">
        <v>6.6057284305477273</v>
      </c>
      <c r="R176" s="99">
        <v>6.5751805726378967</v>
      </c>
      <c r="S176" s="99">
        <v>6.610505805456909</v>
      </c>
      <c r="T176" s="99">
        <v>6.6688991933184374</v>
      </c>
      <c r="U176" s="99">
        <v>7.1579729201413498</v>
      </c>
      <c r="V176" s="99">
        <v>6.6330239368704422</v>
      </c>
      <c r="W176" s="99">
        <v>6.7595390290550812</v>
      </c>
      <c r="X176" s="99">
        <v>6.2345141112065683</v>
      </c>
      <c r="Y176" s="99">
        <v>0</v>
      </c>
      <c r="DA176" s="63" t="s">
        <v>4592</v>
      </c>
    </row>
    <row r="177" spans="1:105" ht="12" customHeight="1" x14ac:dyDescent="0.25">
      <c r="A177" s="109" t="s">
        <v>120</v>
      </c>
      <c r="B177" s="33"/>
      <c r="C177" s="110">
        <v>7.113834784207234</v>
      </c>
      <c r="D177" s="110">
        <v>7.1986603217147795</v>
      </c>
      <c r="E177" s="110">
        <v>6.8121956275907198</v>
      </c>
      <c r="F177" s="110">
        <v>7.0508199037600994</v>
      </c>
      <c r="G177" s="110">
        <v>6.6963050941562434</v>
      </c>
      <c r="H177" s="110">
        <v>6.2859570473200659</v>
      </c>
      <c r="I177" s="110">
        <v>5.6011978522036161</v>
      </c>
      <c r="J177" s="110">
        <v>5.1866481038659051</v>
      </c>
      <c r="K177" s="110">
        <v>5.3247827889390438</v>
      </c>
      <c r="L177" s="110">
        <v>0</v>
      </c>
      <c r="M177" s="110">
        <v>5.5594543407321151</v>
      </c>
      <c r="N177" s="110">
        <v>4.1323212310951574</v>
      </c>
      <c r="O177" s="110">
        <v>4.4498507271633567</v>
      </c>
      <c r="P177" s="110">
        <v>5.3772599430729162</v>
      </c>
      <c r="Q177" s="110">
        <v>4.6741922449932343</v>
      </c>
      <c r="R177" s="110">
        <v>4.4978009246315933</v>
      </c>
      <c r="S177" s="110">
        <v>4.9021686005009695</v>
      </c>
      <c r="T177" s="110">
        <v>4.0382717065416225</v>
      </c>
      <c r="U177" s="110">
        <v>4.9168696164814838</v>
      </c>
      <c r="V177" s="110">
        <v>5.4926122606281078</v>
      </c>
      <c r="W177" s="110">
        <v>5.0503363492059021</v>
      </c>
      <c r="X177" s="110">
        <v>4.5889702004720663</v>
      </c>
      <c r="Y177" s="110">
        <v>0</v>
      </c>
      <c r="DA177" s="60" t="s">
        <v>4593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4594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:Y3" si="2">W4+W7+W9+W19</f>
        <v>0</v>
      </c>
      <c r="X3" s="118">
        <f t="shared" si="2"/>
        <v>0</v>
      </c>
      <c r="Y3" s="118">
        <f t="shared" si="2"/>
        <v>0</v>
      </c>
      <c r="DA3" s="129" t="s">
        <v>4595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:Y4" si="5">SUM(W5:W6)</f>
        <v>0</v>
      </c>
      <c r="X4" s="123">
        <f t="shared" si="5"/>
        <v>0</v>
      </c>
      <c r="Y4" s="123">
        <f t="shared" si="5"/>
        <v>0</v>
      </c>
      <c r="DA4" s="130" t="s">
        <v>4596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X5" s="99">
        <v>0</v>
      </c>
      <c r="Y5" s="99">
        <v>0</v>
      </c>
      <c r="DA5" s="63" t="s">
        <v>4597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X6" s="99">
        <v>0</v>
      </c>
      <c r="Y6" s="99">
        <v>0</v>
      </c>
      <c r="DA6" s="63" t="s">
        <v>4598</v>
      </c>
    </row>
    <row r="7" spans="1:105" ht="12.95" customHeight="1" x14ac:dyDescent="0.25">
      <c r="A7" s="121" t="s">
        <v>92</v>
      </c>
      <c r="B7" s="122"/>
      <c r="C7" s="123">
        <f t="shared" ref="C7:Y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4599</v>
      </c>
    </row>
    <row r="8" spans="1:105" ht="12" customHeight="1" x14ac:dyDescent="0.25">
      <c r="A8" s="97" t="s">
        <v>53</v>
      </c>
      <c r="B8" s="98"/>
      <c r="C8" s="99">
        <f>RES_hhdet_in_tesh!C8/RES_summary!C$21</f>
        <v>0</v>
      </c>
      <c r="D8" s="99">
        <f>RES_hhdet_in_tesh!D8/RES_summary!D$21</f>
        <v>0</v>
      </c>
      <c r="E8" s="99">
        <f>RES_hhdet_in_tesh!E8/RES_summary!E$21</f>
        <v>0</v>
      </c>
      <c r="F8" s="99">
        <f>RES_hhdet_in_tesh!F8/RES_summary!F$21</f>
        <v>0</v>
      </c>
      <c r="G8" s="99">
        <f>RES_hhdet_in_tesh!G8/RES_summary!G$21</f>
        <v>0</v>
      </c>
      <c r="H8" s="99">
        <f>RES_hhdet_in_tesh!H8/RES_summary!H$21</f>
        <v>0</v>
      </c>
      <c r="I8" s="99">
        <f>RES_hhdet_in_tesh!I8/RES_summary!I$21</f>
        <v>0</v>
      </c>
      <c r="J8" s="99">
        <f>RES_hhdet_in_tesh!J8/RES_summary!J$21</f>
        <v>0</v>
      </c>
      <c r="K8" s="99">
        <f>RES_hhdet_in_tesh!K8/RES_summary!K$21</f>
        <v>0</v>
      </c>
      <c r="L8" s="99">
        <f>RES_hhdet_in_tesh!L8/RES_summary!L$21</f>
        <v>0</v>
      </c>
      <c r="M8" s="99">
        <f>RES_hhdet_in_tesh!M8/RES_summary!M$21</f>
        <v>0</v>
      </c>
      <c r="N8" s="99">
        <f>RES_hhdet_in_tesh!N8/RES_summary!N$21</f>
        <v>0</v>
      </c>
      <c r="O8" s="99">
        <f>RES_hhdet_in_tesh!O8/RES_summary!O$21</f>
        <v>0</v>
      </c>
      <c r="P8" s="99">
        <f>RES_hhdet_in_tesh!P8/RES_summary!P$21</f>
        <v>0</v>
      </c>
      <c r="Q8" s="99">
        <f>RES_hhdet_in_tesh!Q8/RES_summary!Q$21</f>
        <v>0</v>
      </c>
      <c r="R8" s="99">
        <f>RES_hhdet_in_tesh!R8/RES_summary!R$21</f>
        <v>0</v>
      </c>
      <c r="S8" s="99">
        <f>RES_hhdet_in_tesh!S8/RES_summary!S$21</f>
        <v>0</v>
      </c>
      <c r="T8" s="99">
        <f>RES_hhdet_in_tesh!T8/RES_summary!T$21</f>
        <v>0</v>
      </c>
      <c r="U8" s="99">
        <f>RES_hhdet_in_tesh!U8/RES_summary!U$21</f>
        <v>0</v>
      </c>
      <c r="V8" s="99">
        <f>RES_hhdet_in_tesh!V8/RES_summary!V$21</f>
        <v>0</v>
      </c>
      <c r="W8" s="99">
        <f>RES_hhdet_in_tesh!W8/RES_summary!W$21</f>
        <v>0</v>
      </c>
      <c r="X8" s="99">
        <f>RES_hhdet_in_tesh!X8/RES_summary!X$21</f>
        <v>0</v>
      </c>
      <c r="Y8" s="99">
        <f>RES_hhdet_in_tesh!Y8/RES_summary!Y$21</f>
        <v>0</v>
      </c>
      <c r="DA8" s="63" t="s">
        <v>4600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X9" s="123">
        <v>0</v>
      </c>
      <c r="Y9" s="123">
        <v>0</v>
      </c>
      <c r="DA9" s="130" t="s">
        <v>4601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X10" s="99">
        <v>0</v>
      </c>
      <c r="Y10" s="99">
        <v>0</v>
      </c>
      <c r="DA10" s="63" t="s">
        <v>4602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X11" s="99">
        <v>0</v>
      </c>
      <c r="Y11" s="99">
        <v>0</v>
      </c>
      <c r="DA11" s="63" t="s">
        <v>4603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4604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4605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4606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0</v>
      </c>
      <c r="Y15" s="102">
        <v>0</v>
      </c>
      <c r="DA15" s="131" t="s">
        <v>4607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4608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4609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4610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X19" s="123">
        <v>0</v>
      </c>
      <c r="Y19" s="123">
        <v>0</v>
      </c>
      <c r="DA19" s="130" t="s">
        <v>4611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4612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X21" s="99">
        <v>0</v>
      </c>
      <c r="Y21" s="99">
        <v>0</v>
      </c>
      <c r="DA21" s="63" t="s">
        <v>4613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DA22" s="60" t="s">
        <v>4614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42.093792691388735</v>
      </c>
      <c r="D24" s="118">
        <f t="shared" si="7"/>
        <v>48.970541063908911</v>
      </c>
      <c r="E24" s="118">
        <f t="shared" si="7"/>
        <v>69.055639260948325</v>
      </c>
      <c r="F24" s="118">
        <f t="shared" si="7"/>
        <v>68.295336100968271</v>
      </c>
      <c r="G24" s="118">
        <f t="shared" si="7"/>
        <v>71.745733952407122</v>
      </c>
      <c r="H24" s="118">
        <f t="shared" si="7"/>
        <v>0</v>
      </c>
      <c r="I24" s="118">
        <f t="shared" si="7"/>
        <v>0</v>
      </c>
      <c r="J24" s="118">
        <f t="shared" si="7"/>
        <v>57.380965946497319</v>
      </c>
      <c r="K24" s="118">
        <f t="shared" si="7"/>
        <v>53.336494423805931</v>
      </c>
      <c r="L24" s="118">
        <f t="shared" si="7"/>
        <v>56.413499400919463</v>
      </c>
      <c r="M24" s="118">
        <f t="shared" si="7"/>
        <v>52.185683053128052</v>
      </c>
      <c r="N24" s="118">
        <f t="shared" si="7"/>
        <v>52.234058921587561</v>
      </c>
      <c r="O24" s="118">
        <f t="shared" si="7"/>
        <v>41.721076034192436</v>
      </c>
      <c r="P24" s="118">
        <f t="shared" si="7"/>
        <v>36.000915778461987</v>
      </c>
      <c r="Q24" s="118">
        <f t="shared" si="7"/>
        <v>37.492899940095285</v>
      </c>
      <c r="R24" s="118">
        <f t="shared" ref="R24:V24" si="8">R25+R28+R30+R39</f>
        <v>43.129162524274285</v>
      </c>
      <c r="S24" s="118">
        <f t="shared" si="8"/>
        <v>0</v>
      </c>
      <c r="T24" s="118">
        <f t="shared" si="8"/>
        <v>0</v>
      </c>
      <c r="U24" s="118">
        <f t="shared" si="8"/>
        <v>0</v>
      </c>
      <c r="V24" s="118">
        <f t="shared" si="8"/>
        <v>42.046616042539277</v>
      </c>
      <c r="W24" s="118">
        <f t="shared" ref="W24:Y24" si="9">W25+W28+W30+W39</f>
        <v>43.429012278264935</v>
      </c>
      <c r="X24" s="118">
        <f t="shared" si="9"/>
        <v>40.535488732509116</v>
      </c>
      <c r="Y24" s="118">
        <f t="shared" si="9"/>
        <v>42.499918218409817</v>
      </c>
      <c r="DA24" s="129" t="s">
        <v>4615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23.536265031865067</v>
      </c>
      <c r="D25" s="123">
        <f t="shared" si="10"/>
        <v>23.320431807904754</v>
      </c>
      <c r="E25" s="123">
        <f t="shared" si="10"/>
        <v>24.845002878453535</v>
      </c>
      <c r="F25" s="123">
        <f t="shared" si="10"/>
        <v>23.224938353171179</v>
      </c>
      <c r="G25" s="123">
        <f t="shared" si="10"/>
        <v>22.123527560410093</v>
      </c>
      <c r="H25" s="123">
        <f t="shared" si="10"/>
        <v>0</v>
      </c>
      <c r="I25" s="123">
        <f t="shared" si="10"/>
        <v>0</v>
      </c>
      <c r="J25" s="123">
        <f t="shared" si="10"/>
        <v>13.732183527615272</v>
      </c>
      <c r="K25" s="123">
        <f t="shared" si="10"/>
        <v>15.071428285719859</v>
      </c>
      <c r="L25" s="123">
        <f t="shared" si="10"/>
        <v>12.75234021456688</v>
      </c>
      <c r="M25" s="123">
        <f t="shared" si="10"/>
        <v>14.35045504848239</v>
      </c>
      <c r="N25" s="123">
        <f t="shared" si="10"/>
        <v>13.403367214570579</v>
      </c>
      <c r="O25" s="123">
        <f t="shared" si="10"/>
        <v>10.887791803548662</v>
      </c>
      <c r="P25" s="123">
        <f t="shared" si="10"/>
        <v>9.6799417920585498</v>
      </c>
      <c r="Q25" s="123">
        <f t="shared" si="10"/>
        <v>11.664109163412284</v>
      </c>
      <c r="R25" s="123">
        <f t="shared" ref="R25:V25" si="11">SUM(R26:R27)</f>
        <v>13.017236640381501</v>
      </c>
      <c r="S25" s="123">
        <f t="shared" si="11"/>
        <v>0</v>
      </c>
      <c r="T25" s="123">
        <f t="shared" si="11"/>
        <v>0</v>
      </c>
      <c r="U25" s="123">
        <f t="shared" si="11"/>
        <v>0</v>
      </c>
      <c r="V25" s="123">
        <f t="shared" si="11"/>
        <v>12.851667914404446</v>
      </c>
      <c r="W25" s="123">
        <f t="shared" ref="W25:Y25" si="12">SUM(W26:W27)</f>
        <v>12.480418234108868</v>
      </c>
      <c r="X25" s="123">
        <f t="shared" si="12"/>
        <v>12.698743351144277</v>
      </c>
      <c r="Y25" s="123">
        <f t="shared" si="12"/>
        <v>10.630970456065221</v>
      </c>
      <c r="DA25" s="130" t="s">
        <v>4616</v>
      </c>
    </row>
    <row r="26" spans="1:105" ht="12" customHeight="1" x14ac:dyDescent="0.25">
      <c r="A26" s="97" t="s">
        <v>74</v>
      </c>
      <c r="B26" s="98"/>
      <c r="C26" s="99">
        <v>23.294265679317835</v>
      </c>
      <c r="D26" s="99">
        <v>23.062165816585033</v>
      </c>
      <c r="E26" s="99">
        <v>24.585216249809882</v>
      </c>
      <c r="F26" s="99">
        <v>22.961292087419039</v>
      </c>
      <c r="G26" s="99">
        <v>21.876798336485137</v>
      </c>
      <c r="H26" s="99">
        <v>0</v>
      </c>
      <c r="I26" s="99">
        <v>0</v>
      </c>
      <c r="J26" s="99">
        <v>13.617360470306474</v>
      </c>
      <c r="K26" s="99">
        <v>14.938768737764962</v>
      </c>
      <c r="L26" s="99">
        <v>12.644772150985446</v>
      </c>
      <c r="M26" s="99">
        <v>14.212479225783781</v>
      </c>
      <c r="N26" s="99">
        <v>13.303349808362213</v>
      </c>
      <c r="O26" s="99">
        <v>10.793118207602776</v>
      </c>
      <c r="P26" s="99">
        <v>9.5725523408733082</v>
      </c>
      <c r="Q26" s="99">
        <v>11.547122660325503</v>
      </c>
      <c r="R26" s="99">
        <v>12.88745202219059</v>
      </c>
      <c r="S26" s="99">
        <v>0</v>
      </c>
      <c r="T26" s="99">
        <v>0</v>
      </c>
      <c r="U26" s="99">
        <v>0</v>
      </c>
      <c r="V26" s="99">
        <v>12.725299467319669</v>
      </c>
      <c r="W26" s="99">
        <v>12.357821100599651</v>
      </c>
      <c r="X26" s="99">
        <v>12.574002034150981</v>
      </c>
      <c r="Y26" s="99">
        <v>10.526437679529367</v>
      </c>
      <c r="DA26" s="63" t="s">
        <v>4617</v>
      </c>
    </row>
    <row r="27" spans="1:105" ht="12" customHeight="1" x14ac:dyDescent="0.25">
      <c r="A27" s="97" t="s">
        <v>53</v>
      </c>
      <c r="B27" s="98"/>
      <c r="C27" s="99">
        <v>0.24199935254723223</v>
      </c>
      <c r="D27" s="99">
        <v>0.25826599131972267</v>
      </c>
      <c r="E27" s="99">
        <v>0.25978662864365359</v>
      </c>
      <c r="F27" s="99">
        <v>0.26364626575214045</v>
      </c>
      <c r="G27" s="99">
        <v>0.24672922392495417</v>
      </c>
      <c r="H27" s="99">
        <v>0</v>
      </c>
      <c r="I27" s="99">
        <v>0</v>
      </c>
      <c r="J27" s="99">
        <v>0.11482305730879634</v>
      </c>
      <c r="K27" s="99">
        <v>0.13265954795489712</v>
      </c>
      <c r="L27" s="99">
        <v>0.10756806358143366</v>
      </c>
      <c r="M27" s="99">
        <v>0.13797582269860792</v>
      </c>
      <c r="N27" s="99">
        <v>0.10001740620836645</v>
      </c>
      <c r="O27" s="99">
        <v>9.467359594588709E-2</v>
      </c>
      <c r="P27" s="99">
        <v>0.10738945118524079</v>
      </c>
      <c r="Q27" s="99">
        <v>0.11698650308678105</v>
      </c>
      <c r="R27" s="99">
        <v>0.129784618190911</v>
      </c>
      <c r="S27" s="99">
        <v>0</v>
      </c>
      <c r="T27" s="99">
        <v>0</v>
      </c>
      <c r="U27" s="99">
        <v>0</v>
      </c>
      <c r="V27" s="99">
        <v>0.12636844708477754</v>
      </c>
      <c r="W27" s="99">
        <v>0.12259713350921635</v>
      </c>
      <c r="X27" s="99">
        <v>0.12474131699329577</v>
      </c>
      <c r="Y27" s="99">
        <v>0.10453277653585323</v>
      </c>
      <c r="DA27" s="63" t="s">
        <v>4618</v>
      </c>
    </row>
    <row r="28" spans="1:105" ht="12.95" customHeight="1" x14ac:dyDescent="0.25">
      <c r="A28" s="121" t="s">
        <v>92</v>
      </c>
      <c r="B28" s="122"/>
      <c r="C28" s="123">
        <f t="shared" ref="C28:Y28" si="13">C29</f>
        <v>0</v>
      </c>
      <c r="D28" s="123">
        <f t="shared" si="13"/>
        <v>6.2911131213775588</v>
      </c>
      <c r="E28" s="123">
        <f t="shared" si="13"/>
        <v>24.007028747455312</v>
      </c>
      <c r="F28" s="123">
        <f t="shared" si="13"/>
        <v>24.188055767314609</v>
      </c>
      <c r="G28" s="123">
        <f t="shared" si="13"/>
        <v>27.979008402984775</v>
      </c>
      <c r="H28" s="123">
        <f t="shared" si="13"/>
        <v>0</v>
      </c>
      <c r="I28" s="123">
        <f t="shared" si="13"/>
        <v>0</v>
      </c>
      <c r="J28" s="123">
        <f t="shared" si="13"/>
        <v>22.301968695716006</v>
      </c>
      <c r="K28" s="123">
        <f t="shared" si="13"/>
        <v>17.112249241471094</v>
      </c>
      <c r="L28" s="123">
        <f t="shared" si="13"/>
        <v>22.965981791723614</v>
      </c>
      <c r="M28" s="123">
        <f t="shared" si="13"/>
        <v>17.08383123927819</v>
      </c>
      <c r="N28" s="123">
        <f t="shared" si="13"/>
        <v>19.708930276646431</v>
      </c>
      <c r="O28" s="123">
        <f t="shared" si="13"/>
        <v>12.979879094866849</v>
      </c>
      <c r="P28" s="123">
        <f t="shared" si="13"/>
        <v>8.2896159874781112</v>
      </c>
      <c r="Q28" s="123">
        <f t="shared" si="13"/>
        <v>7.6823102587503067</v>
      </c>
      <c r="R28" s="123">
        <f t="shared" si="13"/>
        <v>11.554841580587444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10.027364698287123</v>
      </c>
      <c r="W28" s="123">
        <f t="shared" si="13"/>
        <v>11.865516554235397</v>
      </c>
      <c r="X28" s="123">
        <f t="shared" si="13"/>
        <v>9.7936009584699395</v>
      </c>
      <c r="Y28" s="123">
        <f t="shared" si="13"/>
        <v>14.973821143560635</v>
      </c>
      <c r="DA28" s="130" t="s">
        <v>4619</v>
      </c>
    </row>
    <row r="29" spans="1:105" ht="12" customHeight="1" x14ac:dyDescent="0.25">
      <c r="A29" s="97" t="s">
        <v>53</v>
      </c>
      <c r="B29" s="98"/>
      <c r="C29" s="99">
        <f>RES_hhdet_in_tesh!C29/RES_summary!C$21</f>
        <v>0</v>
      </c>
      <c r="D29" s="99">
        <f>RES_hhdet_in_tesh!D29/RES_summary!D$21</f>
        <v>6.2911131213775588</v>
      </c>
      <c r="E29" s="99">
        <f>RES_hhdet_in_tesh!E29/RES_summary!E$21</f>
        <v>24.007028747455312</v>
      </c>
      <c r="F29" s="99">
        <f>RES_hhdet_in_tesh!F29/RES_summary!F$21</f>
        <v>24.188055767314609</v>
      </c>
      <c r="G29" s="99">
        <f>RES_hhdet_in_tesh!G29/RES_summary!G$21</f>
        <v>27.979008402984775</v>
      </c>
      <c r="H29" s="99">
        <f>RES_hhdet_in_tesh!H29/RES_summary!H$21</f>
        <v>0</v>
      </c>
      <c r="I29" s="99">
        <f>RES_hhdet_in_tesh!I29/RES_summary!I$21</f>
        <v>0</v>
      </c>
      <c r="J29" s="99">
        <f>RES_hhdet_in_tesh!J29/RES_summary!J$21</f>
        <v>22.301968695716006</v>
      </c>
      <c r="K29" s="99">
        <f>RES_hhdet_in_tesh!K29/RES_summary!K$21</f>
        <v>17.112249241471094</v>
      </c>
      <c r="L29" s="99">
        <f>RES_hhdet_in_tesh!L29/RES_summary!L$21</f>
        <v>22.965981791723614</v>
      </c>
      <c r="M29" s="99">
        <f>RES_hhdet_in_tesh!M29/RES_summary!M$21</f>
        <v>17.08383123927819</v>
      </c>
      <c r="N29" s="99">
        <f>RES_hhdet_in_tesh!N29/RES_summary!N$21</f>
        <v>19.708930276646431</v>
      </c>
      <c r="O29" s="99">
        <f>RES_hhdet_in_tesh!O29/RES_summary!O$21</f>
        <v>12.979879094866849</v>
      </c>
      <c r="P29" s="99">
        <f>RES_hhdet_in_tesh!P29/RES_summary!P$21</f>
        <v>8.2896159874781112</v>
      </c>
      <c r="Q29" s="99">
        <f>RES_hhdet_in_tesh!Q29/RES_summary!Q$21</f>
        <v>7.6823102587503067</v>
      </c>
      <c r="R29" s="99">
        <f>RES_hhdet_in_tesh!R29/RES_summary!R$21</f>
        <v>11.554841580587444</v>
      </c>
      <c r="S29" s="99">
        <f>RES_hhdet_in_tesh!S29/RES_summary!S$21</f>
        <v>0</v>
      </c>
      <c r="T29" s="99">
        <f>RES_hhdet_in_tesh!T29/RES_summary!T$21</f>
        <v>0</v>
      </c>
      <c r="U29" s="99">
        <f>RES_hhdet_in_tesh!U29/RES_summary!U$21</f>
        <v>0</v>
      </c>
      <c r="V29" s="99">
        <f>RES_hhdet_in_tesh!V29/RES_summary!V$21</f>
        <v>10.027364698287123</v>
      </c>
      <c r="W29" s="99">
        <f>RES_hhdet_in_tesh!W29/RES_summary!W$21</f>
        <v>11.865516554235397</v>
      </c>
      <c r="X29" s="99">
        <f>RES_hhdet_in_tesh!X29/RES_summary!X$21</f>
        <v>9.7936009584699395</v>
      </c>
      <c r="Y29" s="99">
        <f>RES_hhdet_in_tesh!Y29/RES_summary!Y$21</f>
        <v>14.973821143560635</v>
      </c>
      <c r="DA29" s="63" t="s">
        <v>4620</v>
      </c>
    </row>
    <row r="30" spans="1:105" ht="12" customHeight="1" x14ac:dyDescent="0.25">
      <c r="A30" s="121" t="s">
        <v>55</v>
      </c>
      <c r="B30" s="122"/>
      <c r="C30" s="123">
        <v>13.480206804822052</v>
      </c>
      <c r="D30" s="123">
        <v>14.279099291670272</v>
      </c>
      <c r="E30" s="123">
        <v>15.117416836731994</v>
      </c>
      <c r="F30" s="123">
        <v>15.685796517939785</v>
      </c>
      <c r="G30" s="123">
        <v>16.706178951603306</v>
      </c>
      <c r="H30" s="123">
        <v>0</v>
      </c>
      <c r="I30" s="123">
        <v>0</v>
      </c>
      <c r="J30" s="123">
        <v>17.448262254482234</v>
      </c>
      <c r="K30" s="123">
        <v>17.263978210207199</v>
      </c>
      <c r="L30" s="123">
        <v>16.963059311827944</v>
      </c>
      <c r="M30" s="123">
        <v>16.831725401894037</v>
      </c>
      <c r="N30" s="123">
        <v>15.698432348806573</v>
      </c>
      <c r="O30" s="123">
        <v>14.370282440515535</v>
      </c>
      <c r="P30" s="123">
        <v>14.153599228095949</v>
      </c>
      <c r="Q30" s="123">
        <v>14.488941621815645</v>
      </c>
      <c r="R30" s="123">
        <v>14.925572056439055</v>
      </c>
      <c r="S30" s="123">
        <v>0</v>
      </c>
      <c r="T30" s="123">
        <v>0</v>
      </c>
      <c r="U30" s="123">
        <v>0</v>
      </c>
      <c r="V30" s="123">
        <v>14.885139861537281</v>
      </c>
      <c r="W30" s="123">
        <v>14.89794521163001</v>
      </c>
      <c r="X30" s="123">
        <v>14.232266311467134</v>
      </c>
      <c r="Y30" s="123">
        <v>13.459980963944751</v>
      </c>
      <c r="DA30" s="130" t="s">
        <v>4621</v>
      </c>
    </row>
    <row r="31" spans="1:105" ht="12" customHeight="1" x14ac:dyDescent="0.25">
      <c r="A31" s="97" t="s">
        <v>141</v>
      </c>
      <c r="B31" s="98"/>
      <c r="C31" s="99">
        <v>13.83232049325359</v>
      </c>
      <c r="D31" s="99">
        <v>14.577059627632689</v>
      </c>
      <c r="E31" s="99">
        <v>15.304861865050201</v>
      </c>
      <c r="F31" s="99">
        <v>15.542875062723361</v>
      </c>
      <c r="G31" s="99">
        <v>16.73733707374295</v>
      </c>
      <c r="H31" s="99">
        <v>0</v>
      </c>
      <c r="I31" s="99">
        <v>0</v>
      </c>
      <c r="J31" s="99">
        <v>17.495079931149728</v>
      </c>
      <c r="K31" s="99">
        <v>17.404925066081585</v>
      </c>
      <c r="L31" s="99">
        <v>16.830998412408512</v>
      </c>
      <c r="M31" s="99">
        <v>16.077692038641313</v>
      </c>
      <c r="N31" s="99">
        <v>15.014737088757572</v>
      </c>
      <c r="O31" s="99">
        <v>15.654669010157123</v>
      </c>
      <c r="P31" s="99">
        <v>16.100357382613399</v>
      </c>
      <c r="Q31" s="99">
        <v>15.794534446513913</v>
      </c>
      <c r="R31" s="99">
        <v>15.795495776366867</v>
      </c>
      <c r="S31" s="99">
        <v>0</v>
      </c>
      <c r="T31" s="99">
        <v>0</v>
      </c>
      <c r="U31" s="99">
        <v>0</v>
      </c>
      <c r="V31" s="99">
        <v>13.849105078356837</v>
      </c>
      <c r="W31" s="99">
        <v>15.779715591230151</v>
      </c>
      <c r="X31" s="99">
        <v>15.653929618100813</v>
      </c>
      <c r="Y31" s="99">
        <v>14.219330999630358</v>
      </c>
      <c r="DA31" s="63" t="s">
        <v>4622</v>
      </c>
    </row>
    <row r="32" spans="1:105" ht="12" customHeight="1" x14ac:dyDescent="0.25">
      <c r="A32" s="97" t="s">
        <v>140</v>
      </c>
      <c r="B32" s="98"/>
      <c r="C32" s="99">
        <v>13.835824035494321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17.51612960344999</v>
      </c>
      <c r="K32" s="99">
        <v>17.433355721393365</v>
      </c>
      <c r="L32" s="99">
        <v>16.845342561751732</v>
      </c>
      <c r="M32" s="99">
        <v>16.072645284955033</v>
      </c>
      <c r="N32" s="99">
        <v>15.025571713918612</v>
      </c>
      <c r="O32" s="99">
        <v>15.831314039495064</v>
      </c>
      <c r="P32" s="99">
        <v>16.358544570600955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13.667849451892831</v>
      </c>
      <c r="W32" s="99">
        <v>15.851645520514587</v>
      </c>
      <c r="X32" s="99">
        <v>15.796681776116097</v>
      </c>
      <c r="Y32" s="99">
        <v>14.339939665597077</v>
      </c>
      <c r="DA32" s="63" t="s">
        <v>4623</v>
      </c>
    </row>
    <row r="33" spans="1:105" ht="12" customHeight="1" x14ac:dyDescent="0.25">
      <c r="A33" s="100" t="s">
        <v>50</v>
      </c>
      <c r="B33" s="101"/>
      <c r="C33" s="102">
        <v>1.8844851001571261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3.5832678846872099</v>
      </c>
      <c r="K33" s="102">
        <v>3.5593556708386842</v>
      </c>
      <c r="L33" s="102">
        <v>2.9789031770180956</v>
      </c>
      <c r="M33" s="102">
        <v>2.8144269537251336</v>
      </c>
      <c r="N33" s="102">
        <v>1.7541350057172986</v>
      </c>
      <c r="O33" s="102">
        <v>1.2419169233173635</v>
      </c>
      <c r="P33" s="102">
        <v>1.3100982099295218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0.49511321345321468</v>
      </c>
      <c r="W33" s="102">
        <v>1.2906757926153716</v>
      </c>
      <c r="X33" s="102">
        <v>1.173653769989176</v>
      </c>
      <c r="Y33" s="102">
        <v>0.61016407039932341</v>
      </c>
      <c r="DA33" s="131" t="s">
        <v>4624</v>
      </c>
    </row>
    <row r="34" spans="1:105" ht="12" customHeight="1" x14ac:dyDescent="0.25">
      <c r="A34" s="103" t="s">
        <v>52</v>
      </c>
      <c r="B34" s="104"/>
      <c r="C34" s="105">
        <v>11.951338935337194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13.932861718762782</v>
      </c>
      <c r="K34" s="105">
        <v>13.874000050554686</v>
      </c>
      <c r="L34" s="105">
        <v>13.866439384733638</v>
      </c>
      <c r="M34" s="105">
        <v>13.258218331229902</v>
      </c>
      <c r="N34" s="105">
        <v>13.271436708201314</v>
      </c>
      <c r="O34" s="105">
        <v>14.589397116177704</v>
      </c>
      <c r="P34" s="105">
        <v>15.048446360671429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13.172736238439619</v>
      </c>
      <c r="W34" s="105">
        <v>14.560969727899213</v>
      </c>
      <c r="X34" s="105">
        <v>14.623028006126923</v>
      </c>
      <c r="Y34" s="105">
        <v>13.729775595197756</v>
      </c>
      <c r="DA34" s="132" t="s">
        <v>4625</v>
      </c>
    </row>
    <row r="35" spans="1:105" ht="12" customHeight="1" x14ac:dyDescent="0.25">
      <c r="A35" s="106" t="s">
        <v>122</v>
      </c>
      <c r="B35" s="101"/>
      <c r="C35" s="102">
        <v>13.457234417008111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17.258509885509831</v>
      </c>
      <c r="L35" s="102">
        <v>0</v>
      </c>
      <c r="M35" s="102">
        <v>0</v>
      </c>
      <c r="N35" s="102">
        <v>0</v>
      </c>
      <c r="O35" s="102">
        <v>14.465315306896384</v>
      </c>
      <c r="P35" s="102">
        <v>14.428650344054336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15.03893735656426</v>
      </c>
      <c r="X35" s="102">
        <v>0</v>
      </c>
      <c r="Y35" s="102">
        <v>13.63146820577837</v>
      </c>
      <c r="DA35" s="131" t="s">
        <v>4626</v>
      </c>
    </row>
    <row r="36" spans="1:105" ht="12" customHeight="1" x14ac:dyDescent="0.25">
      <c r="A36" s="107" t="s">
        <v>121</v>
      </c>
      <c r="B36" s="104"/>
      <c r="C36" s="105">
        <v>13.455308268810613</v>
      </c>
      <c r="D36" s="105">
        <v>14.266976708408418</v>
      </c>
      <c r="E36" s="105">
        <v>15.109581269395639</v>
      </c>
      <c r="F36" s="105">
        <v>15.691417379413164</v>
      </c>
      <c r="G36" s="105">
        <v>16.704771348842019</v>
      </c>
      <c r="H36" s="105">
        <v>0</v>
      </c>
      <c r="I36" s="105">
        <v>0</v>
      </c>
      <c r="J36" s="105">
        <v>17.446638533482865</v>
      </c>
      <c r="K36" s="105">
        <v>17.258701234582343</v>
      </c>
      <c r="L36" s="105">
        <v>16.968089355983189</v>
      </c>
      <c r="M36" s="105">
        <v>16.861057477519761</v>
      </c>
      <c r="N36" s="105">
        <v>15.731796782146938</v>
      </c>
      <c r="O36" s="105">
        <v>14.286168711129386</v>
      </c>
      <c r="P36" s="105">
        <v>14.008205308220431</v>
      </c>
      <c r="Q36" s="105">
        <v>14.445156496597104</v>
      </c>
      <c r="R36" s="105">
        <v>14.892744746253095</v>
      </c>
      <c r="S36" s="105">
        <v>0</v>
      </c>
      <c r="T36" s="105">
        <v>0</v>
      </c>
      <c r="U36" s="105">
        <v>0</v>
      </c>
      <c r="V36" s="105">
        <v>14.934586681590115</v>
      </c>
      <c r="W36" s="105">
        <v>14.79909028131496</v>
      </c>
      <c r="X36" s="105">
        <v>14.157436810421398</v>
      </c>
      <c r="Y36" s="105">
        <v>13.424206943790061</v>
      </c>
      <c r="DA36" s="132" t="s">
        <v>4627</v>
      </c>
    </row>
    <row r="37" spans="1:105" ht="12" customHeight="1" x14ac:dyDescent="0.25">
      <c r="A37" s="108" t="s">
        <v>53</v>
      </c>
      <c r="B37" s="98"/>
      <c r="C37" s="99">
        <v>1.7613003987241644</v>
      </c>
      <c r="D37" s="99">
        <v>2.7727480659239587</v>
      </c>
      <c r="E37" s="99">
        <v>3.7019803875673141</v>
      </c>
      <c r="F37" s="99">
        <v>3.6764345666336324</v>
      </c>
      <c r="G37" s="99">
        <v>4.7245423416147707</v>
      </c>
      <c r="H37" s="99">
        <v>0</v>
      </c>
      <c r="I37" s="99">
        <v>0</v>
      </c>
      <c r="J37" s="99">
        <v>3.5684201001627831</v>
      </c>
      <c r="K37" s="99">
        <v>3.5341019209191473</v>
      </c>
      <c r="L37" s="99">
        <v>3.0937016555168664</v>
      </c>
      <c r="M37" s="99">
        <v>3.1246036796821692</v>
      </c>
      <c r="N37" s="99">
        <v>2.1152814113137381</v>
      </c>
      <c r="O37" s="99">
        <v>0.5060022939240979</v>
      </c>
      <c r="P37" s="99">
        <v>0.22109417433049156</v>
      </c>
      <c r="Q37" s="99">
        <v>0.62268369044558192</v>
      </c>
      <c r="R37" s="99">
        <v>0.94323997504582258</v>
      </c>
      <c r="S37" s="99">
        <v>0</v>
      </c>
      <c r="T37" s="99">
        <v>0</v>
      </c>
      <c r="U37" s="99">
        <v>0</v>
      </c>
      <c r="V37" s="99">
        <v>1.2639429998112621</v>
      </c>
      <c r="W37" s="99">
        <v>0.94441479614151114</v>
      </c>
      <c r="X37" s="99">
        <v>0.72901356104248194</v>
      </c>
      <c r="Y37" s="99">
        <v>0.28785812896488278</v>
      </c>
      <c r="DA37" s="63" t="s">
        <v>4628</v>
      </c>
    </row>
    <row r="38" spans="1:105" ht="12" customHeight="1" x14ac:dyDescent="0.25">
      <c r="A38" s="108" t="s">
        <v>52</v>
      </c>
      <c r="B38" s="98"/>
      <c r="C38" s="99">
        <v>11.694007870086448</v>
      </c>
      <c r="D38" s="99">
        <v>11.494228642484462</v>
      </c>
      <c r="E38" s="99">
        <v>11.407600881828326</v>
      </c>
      <c r="F38" s="99">
        <v>12.014982812779532</v>
      </c>
      <c r="G38" s="99">
        <v>11.980229007227249</v>
      </c>
      <c r="H38" s="99">
        <v>0</v>
      </c>
      <c r="I38" s="99">
        <v>0</v>
      </c>
      <c r="J38" s="99">
        <v>13.878218433320081</v>
      </c>
      <c r="K38" s="99">
        <v>13.724599313663193</v>
      </c>
      <c r="L38" s="99">
        <v>13.874387700466324</v>
      </c>
      <c r="M38" s="99">
        <v>13.736453797837591</v>
      </c>
      <c r="N38" s="99">
        <v>13.616515370833204</v>
      </c>
      <c r="O38" s="99">
        <v>13.78016641720529</v>
      </c>
      <c r="P38" s="99">
        <v>13.78711113388994</v>
      </c>
      <c r="Q38" s="99">
        <v>13.822472806151522</v>
      </c>
      <c r="R38" s="99">
        <v>13.949504771207275</v>
      </c>
      <c r="S38" s="99">
        <v>0</v>
      </c>
      <c r="T38" s="99">
        <v>0</v>
      </c>
      <c r="U38" s="99">
        <v>0</v>
      </c>
      <c r="V38" s="99">
        <v>13.670643681778856</v>
      </c>
      <c r="W38" s="99">
        <v>13.854675485173448</v>
      </c>
      <c r="X38" s="99">
        <v>13.428423249378914</v>
      </c>
      <c r="Y38" s="99">
        <v>13.136348814825181</v>
      </c>
      <c r="DA38" s="63" t="s">
        <v>4629</v>
      </c>
    </row>
    <row r="39" spans="1:105" ht="12" customHeight="1" x14ac:dyDescent="0.25">
      <c r="A39" s="121" t="s">
        <v>54</v>
      </c>
      <c r="B39" s="122"/>
      <c r="C39" s="123">
        <v>5.07732085470162</v>
      </c>
      <c r="D39" s="123">
        <v>5.0798968429563205</v>
      </c>
      <c r="E39" s="123">
        <v>5.086190798307479</v>
      </c>
      <c r="F39" s="123">
        <v>5.1965454625427006</v>
      </c>
      <c r="G39" s="123">
        <v>4.9370190374089429</v>
      </c>
      <c r="H39" s="123">
        <v>0</v>
      </c>
      <c r="I39" s="123">
        <v>0</v>
      </c>
      <c r="J39" s="123">
        <v>3.8985514686838139</v>
      </c>
      <c r="K39" s="123">
        <v>3.888838686407782</v>
      </c>
      <c r="L39" s="123">
        <v>3.732118082801025</v>
      </c>
      <c r="M39" s="123">
        <v>3.9196713634734341</v>
      </c>
      <c r="N39" s="123">
        <v>3.4233290815639741</v>
      </c>
      <c r="O39" s="123">
        <v>3.4831226952613865</v>
      </c>
      <c r="P39" s="123">
        <v>3.8777587708293715</v>
      </c>
      <c r="Q39" s="123">
        <v>3.6575388961170434</v>
      </c>
      <c r="R39" s="123">
        <v>3.6315122468662864</v>
      </c>
      <c r="S39" s="123">
        <v>0</v>
      </c>
      <c r="T39" s="123">
        <v>0</v>
      </c>
      <c r="U39" s="123">
        <v>0</v>
      </c>
      <c r="V39" s="123">
        <v>4.2824435683104243</v>
      </c>
      <c r="W39" s="123">
        <v>4.1851322782906601</v>
      </c>
      <c r="X39" s="123">
        <v>3.8108781114277619</v>
      </c>
      <c r="Y39" s="123">
        <v>3.4351456548392116</v>
      </c>
      <c r="DA39" s="130" t="s">
        <v>4630</v>
      </c>
    </row>
    <row r="40" spans="1:105" ht="12" customHeight="1" x14ac:dyDescent="0.25">
      <c r="A40" s="97" t="s">
        <v>50</v>
      </c>
      <c r="B40" s="98"/>
      <c r="C40" s="99">
        <v>5.0047751612831322</v>
      </c>
      <c r="D40" s="99">
        <v>4.9699592263069947</v>
      </c>
      <c r="E40" s="99">
        <v>5.1545276858345606</v>
      </c>
      <c r="F40" s="99">
        <v>5.2233604611236242</v>
      </c>
      <c r="G40" s="99">
        <v>4.9538511331370252</v>
      </c>
      <c r="H40" s="99">
        <v>0</v>
      </c>
      <c r="I40" s="99">
        <v>0</v>
      </c>
      <c r="J40" s="99">
        <v>3.9317642936376087</v>
      </c>
      <c r="K40" s="99">
        <v>3.8478610673550224</v>
      </c>
      <c r="L40" s="99">
        <v>3.7277208684248295</v>
      </c>
      <c r="M40" s="99">
        <v>3.7921279931090401</v>
      </c>
      <c r="N40" s="99">
        <v>3.5734990569482297</v>
      </c>
      <c r="O40" s="99">
        <v>3.5882506802404444</v>
      </c>
      <c r="P40" s="99">
        <v>3.6054906975606777</v>
      </c>
      <c r="Q40" s="99">
        <v>3.6819537372557085</v>
      </c>
      <c r="R40" s="99">
        <v>3.6960644918085599</v>
      </c>
      <c r="S40" s="99">
        <v>0</v>
      </c>
      <c r="T40" s="99">
        <v>0</v>
      </c>
      <c r="U40" s="99">
        <v>0</v>
      </c>
      <c r="V40" s="99">
        <v>3.8972937378965713</v>
      </c>
      <c r="W40" s="99">
        <v>3.987035147034419</v>
      </c>
      <c r="X40" s="99">
        <v>3.6797866658055023</v>
      </c>
      <c r="Y40" s="99">
        <v>3.5140406946080165</v>
      </c>
      <c r="DA40" s="63" t="s">
        <v>4631</v>
      </c>
    </row>
    <row r="41" spans="1:105" ht="12" customHeight="1" x14ac:dyDescent="0.25">
      <c r="A41" s="109" t="s">
        <v>120</v>
      </c>
      <c r="B41" s="33"/>
      <c r="C41" s="110">
        <v>5.1691021486477364</v>
      </c>
      <c r="D41" s="110">
        <v>5.2416355738912603</v>
      </c>
      <c r="E41" s="110">
        <v>4.971033135330357</v>
      </c>
      <c r="F41" s="110">
        <v>5.1564083627559665</v>
      </c>
      <c r="G41" s="110">
        <v>4.9082642072068037</v>
      </c>
      <c r="H41" s="110">
        <v>0</v>
      </c>
      <c r="I41" s="110">
        <v>0</v>
      </c>
      <c r="J41" s="110">
        <v>3.8298930238213478</v>
      </c>
      <c r="K41" s="110">
        <v>3.9430681543061219</v>
      </c>
      <c r="L41" s="110">
        <v>3.7392255299373915</v>
      </c>
      <c r="M41" s="110">
        <v>4.1477618832611629</v>
      </c>
      <c r="N41" s="110">
        <v>3.1015362771691395</v>
      </c>
      <c r="O41" s="110">
        <v>3.3675697013334664</v>
      </c>
      <c r="P41" s="110">
        <v>4.1136994670594635</v>
      </c>
      <c r="Q41" s="110">
        <v>3.6256501240175623</v>
      </c>
      <c r="R41" s="110">
        <v>3.5540495529355591</v>
      </c>
      <c r="S41" s="110">
        <v>0</v>
      </c>
      <c r="T41" s="110">
        <v>0</v>
      </c>
      <c r="U41" s="110">
        <v>0</v>
      </c>
      <c r="V41" s="110">
        <v>4.7350113066476736</v>
      </c>
      <c r="W41" s="110">
        <v>4.4125319127835727</v>
      </c>
      <c r="X41" s="110">
        <v>4.0446095423201953</v>
      </c>
      <c r="Y41" s="110">
        <v>3.209063030995797</v>
      </c>
      <c r="DA41" s="60" t="s">
        <v>4632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42.191913979512222</v>
      </c>
      <c r="D43" s="118">
        <f t="shared" si="14"/>
        <v>49.651780965608189</v>
      </c>
      <c r="E43" s="118">
        <f t="shared" si="14"/>
        <v>68.374414017594731</v>
      </c>
      <c r="F43" s="118">
        <f t="shared" si="14"/>
        <v>65.76384465445777</v>
      </c>
      <c r="G43" s="118">
        <f t="shared" si="14"/>
        <v>66.456178600540184</v>
      </c>
      <c r="H43" s="118">
        <f t="shared" si="14"/>
        <v>73.038822270158619</v>
      </c>
      <c r="I43" s="118">
        <f t="shared" si="14"/>
        <v>77.174981258829604</v>
      </c>
      <c r="J43" s="118">
        <f t="shared" si="14"/>
        <v>57.755333463891759</v>
      </c>
      <c r="K43" s="118">
        <f t="shared" si="14"/>
        <v>53.797169792175026</v>
      </c>
      <c r="L43" s="118">
        <f t="shared" si="14"/>
        <v>56.191331642929839</v>
      </c>
      <c r="M43" s="118">
        <f t="shared" si="14"/>
        <v>52.220429401643933</v>
      </c>
      <c r="N43" s="118">
        <f t="shared" si="14"/>
        <v>52.741949221965058</v>
      </c>
      <c r="O43" s="118">
        <f t="shared" si="14"/>
        <v>42.120575812239643</v>
      </c>
      <c r="P43" s="118">
        <f t="shared" si="14"/>
        <v>36.164046719356818</v>
      </c>
      <c r="Q43" s="118">
        <f t="shared" si="14"/>
        <v>37.900731188800819</v>
      </c>
      <c r="R43" s="118">
        <f t="shared" ref="R43:V43" si="15">R44+R47+R49+R58</f>
        <v>42.232191052626391</v>
      </c>
      <c r="S43" s="118">
        <f t="shared" si="15"/>
        <v>45.256320468754986</v>
      </c>
      <c r="T43" s="118">
        <f t="shared" si="15"/>
        <v>0</v>
      </c>
      <c r="U43" s="118">
        <f t="shared" si="15"/>
        <v>40.939339238849541</v>
      </c>
      <c r="V43" s="118">
        <f t="shared" si="15"/>
        <v>43.262607427261571</v>
      </c>
      <c r="W43" s="118">
        <f t="shared" ref="W43:Y43" si="16">W44+W47+W49+W58</f>
        <v>42.739112740087087</v>
      </c>
      <c r="X43" s="118">
        <f t="shared" si="16"/>
        <v>40.707347494912156</v>
      </c>
      <c r="Y43" s="118">
        <f t="shared" si="16"/>
        <v>42.00714619071735</v>
      </c>
      <c r="DA43" s="129" t="s">
        <v>4633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23.659443967502288</v>
      </c>
      <c r="D44" s="123">
        <f t="shared" si="17"/>
        <v>24.011373202528894</v>
      </c>
      <c r="E44" s="123">
        <f t="shared" si="17"/>
        <v>24.169558277569323</v>
      </c>
      <c r="F44" s="123">
        <f t="shared" si="17"/>
        <v>20.696751308629999</v>
      </c>
      <c r="G44" s="123">
        <f t="shared" si="17"/>
        <v>16.84436240047301</v>
      </c>
      <c r="H44" s="123">
        <f t="shared" si="17"/>
        <v>19.251100136632154</v>
      </c>
      <c r="I44" s="123">
        <f t="shared" si="17"/>
        <v>17.164988128019935</v>
      </c>
      <c r="J44" s="123">
        <f t="shared" si="17"/>
        <v>14.122896748846181</v>
      </c>
      <c r="K44" s="123">
        <f t="shared" si="17"/>
        <v>15.539086273039374</v>
      </c>
      <c r="L44" s="123">
        <f t="shared" si="17"/>
        <v>12.527128399378913</v>
      </c>
      <c r="M44" s="123">
        <f t="shared" si="17"/>
        <v>14.377005495610639</v>
      </c>
      <c r="N44" s="123">
        <f t="shared" si="17"/>
        <v>13.909869026325012</v>
      </c>
      <c r="O44" s="123">
        <f t="shared" si="17"/>
        <v>11.276327538114897</v>
      </c>
      <c r="P44" s="123">
        <f t="shared" si="17"/>
        <v>9.9440846193595362</v>
      </c>
      <c r="Q44" s="123">
        <f t="shared" si="17"/>
        <v>12.077054292389462</v>
      </c>
      <c r="R44" s="123">
        <f t="shared" ref="R44:V44" si="18">SUM(R45:R46)</f>
        <v>12.433175472851811</v>
      </c>
      <c r="S44" s="123">
        <f t="shared" si="18"/>
        <v>13.08633154404197</v>
      </c>
      <c r="T44" s="123">
        <f t="shared" si="18"/>
        <v>0</v>
      </c>
      <c r="U44" s="123">
        <f t="shared" si="18"/>
        <v>13.400508796269269</v>
      </c>
      <c r="V44" s="123">
        <f t="shared" si="18"/>
        <v>13.88891384162781</v>
      </c>
      <c r="W44" s="123">
        <f t="shared" ref="W44:Y44" si="19">SUM(W45:W46)</f>
        <v>11.884799519583305</v>
      </c>
      <c r="X44" s="123">
        <f t="shared" si="19"/>
        <v>12.919653242578367</v>
      </c>
      <c r="Y44" s="123">
        <f t="shared" si="19"/>
        <v>10.152087197223755</v>
      </c>
      <c r="DA44" s="130" t="s">
        <v>4634</v>
      </c>
    </row>
    <row r="45" spans="1:105" ht="12" customHeight="1" x14ac:dyDescent="0.25">
      <c r="A45" s="97" t="s">
        <v>211</v>
      </c>
      <c r="B45" s="98"/>
      <c r="C45" s="99">
        <v>23.4161780918839</v>
      </c>
      <c r="D45" s="99">
        <v>23.745455266095277</v>
      </c>
      <c r="E45" s="99">
        <v>23.916834295549528</v>
      </c>
      <c r="F45" s="99">
        <v>20.461804670118212</v>
      </c>
      <c r="G45" s="99">
        <v>16.656508250576206</v>
      </c>
      <c r="H45" s="99">
        <v>19.058045244272073</v>
      </c>
      <c r="I45" s="99">
        <v>17.011292206901505</v>
      </c>
      <c r="J45" s="99">
        <v>14.004806702969798</v>
      </c>
      <c r="K45" s="99">
        <v>15.402310373533769</v>
      </c>
      <c r="L45" s="99">
        <v>12.421460034084054</v>
      </c>
      <c r="M45" s="99">
        <v>14.238774397398247</v>
      </c>
      <c r="N45" s="99">
        <v>13.806072047667385</v>
      </c>
      <c r="O45" s="99">
        <v>11.178275472428904</v>
      </c>
      <c r="P45" s="99">
        <v>9.833764762819829</v>
      </c>
      <c r="Q45" s="99">
        <v>11.955926109391344</v>
      </c>
      <c r="R45" s="99">
        <v>12.309214068736368</v>
      </c>
      <c r="S45" s="99">
        <v>12.941538674390237</v>
      </c>
      <c r="T45" s="99">
        <v>0</v>
      </c>
      <c r="U45" s="99">
        <v>13.268482883164481</v>
      </c>
      <c r="V45" s="99">
        <v>13.752346317042647</v>
      </c>
      <c r="W45" s="99">
        <v>11.768053243448861</v>
      </c>
      <c r="X45" s="99">
        <v>12.792741900565087</v>
      </c>
      <c r="Y45" s="99">
        <v>10.052263209682295</v>
      </c>
      <c r="DA45" s="63" t="s">
        <v>4635</v>
      </c>
    </row>
    <row r="46" spans="1:105" ht="12" customHeight="1" x14ac:dyDescent="0.25">
      <c r="A46" s="97" t="s">
        <v>53</v>
      </c>
      <c r="B46" s="98"/>
      <c r="C46" s="99">
        <v>0.24326587561838675</v>
      </c>
      <c r="D46" s="99">
        <v>0.26591793643361844</v>
      </c>
      <c r="E46" s="99">
        <v>0.25272398201979496</v>
      </c>
      <c r="F46" s="99">
        <v>0.23494663851178602</v>
      </c>
      <c r="G46" s="99">
        <v>0.18785414989680541</v>
      </c>
      <c r="H46" s="99">
        <v>0.19305489236008255</v>
      </c>
      <c r="I46" s="99">
        <v>0.15369592111843056</v>
      </c>
      <c r="J46" s="99">
        <v>0.11809004587638158</v>
      </c>
      <c r="K46" s="99">
        <v>0.13677589950560484</v>
      </c>
      <c r="L46" s="99">
        <v>0.10566836529485907</v>
      </c>
      <c r="M46" s="99">
        <v>0.13823109821239196</v>
      </c>
      <c r="N46" s="99">
        <v>0.10379697865762726</v>
      </c>
      <c r="O46" s="99">
        <v>9.8052065685992992E-2</v>
      </c>
      <c r="P46" s="99">
        <v>0.11031985653970718</v>
      </c>
      <c r="Q46" s="99">
        <v>0.12112818299811916</v>
      </c>
      <c r="R46" s="99">
        <v>0.12396140411544214</v>
      </c>
      <c r="S46" s="99">
        <v>0.14479286965173221</v>
      </c>
      <c r="T46" s="99">
        <v>0</v>
      </c>
      <c r="U46" s="99">
        <v>0.1320259131047882</v>
      </c>
      <c r="V46" s="99">
        <v>0.13656752458516289</v>
      </c>
      <c r="W46" s="99">
        <v>0.11674627613444408</v>
      </c>
      <c r="X46" s="99">
        <v>0.12691134201327944</v>
      </c>
      <c r="Y46" s="99">
        <v>9.9823987541460296E-2</v>
      </c>
      <c r="DA46" s="63" t="s">
        <v>4636</v>
      </c>
    </row>
    <row r="47" spans="1:105" ht="12.95" customHeight="1" x14ac:dyDescent="0.25">
      <c r="A47" s="121" t="s">
        <v>92</v>
      </c>
      <c r="B47" s="122"/>
      <c r="C47" s="123">
        <f t="shared" ref="C47:Y47" si="20">C48</f>
        <v>0</v>
      </c>
      <c r="D47" s="123">
        <f t="shared" si="20"/>
        <v>6.293109230287838</v>
      </c>
      <c r="E47" s="123">
        <f t="shared" si="20"/>
        <v>24.007343430873959</v>
      </c>
      <c r="F47" s="123">
        <f t="shared" si="20"/>
        <v>24.180485346345783</v>
      </c>
      <c r="G47" s="123">
        <f t="shared" si="20"/>
        <v>27.976493334799152</v>
      </c>
      <c r="H47" s="123">
        <f t="shared" si="20"/>
        <v>32.823453708419855</v>
      </c>
      <c r="I47" s="123">
        <f t="shared" si="20"/>
        <v>37.514290001659923</v>
      </c>
      <c r="J47" s="123">
        <f t="shared" si="20"/>
        <v>22.286896107160775</v>
      </c>
      <c r="K47" s="123">
        <f t="shared" si="20"/>
        <v>17.110130344639572</v>
      </c>
      <c r="L47" s="123">
        <f t="shared" si="20"/>
        <v>22.965900471399344</v>
      </c>
      <c r="M47" s="123">
        <f t="shared" si="20"/>
        <v>17.08194543266702</v>
      </c>
      <c r="N47" s="123">
        <f t="shared" si="20"/>
        <v>19.700187894005779</v>
      </c>
      <c r="O47" s="123">
        <f t="shared" si="20"/>
        <v>12.997567951772087</v>
      </c>
      <c r="P47" s="123">
        <f t="shared" si="20"/>
        <v>8.2964404035100205</v>
      </c>
      <c r="Q47" s="123">
        <f t="shared" si="20"/>
        <v>7.6978042089346346</v>
      </c>
      <c r="R47" s="123">
        <f t="shared" si="20"/>
        <v>11.275660115754787</v>
      </c>
      <c r="S47" s="123">
        <f t="shared" si="20"/>
        <v>12.764722244157916</v>
      </c>
      <c r="T47" s="123">
        <f t="shared" si="20"/>
        <v>0</v>
      </c>
      <c r="U47" s="123">
        <f t="shared" si="20"/>
        <v>8.3078211854768202</v>
      </c>
      <c r="V47" s="123">
        <f t="shared" si="20"/>
        <v>10.045066932182733</v>
      </c>
      <c r="W47" s="123">
        <f t="shared" si="20"/>
        <v>11.865648932824516</v>
      </c>
      <c r="X47" s="123">
        <f t="shared" si="20"/>
        <v>9.7924153943194803</v>
      </c>
      <c r="Y47" s="123">
        <f t="shared" si="20"/>
        <v>14.969402672741751</v>
      </c>
      <c r="DA47" s="130" t="s">
        <v>4637</v>
      </c>
    </row>
    <row r="48" spans="1:105" ht="12" customHeight="1" x14ac:dyDescent="0.25">
      <c r="A48" s="97" t="s">
        <v>53</v>
      </c>
      <c r="B48" s="98"/>
      <c r="C48" s="99">
        <f>RES_hhdet_in_tesh!C48/RES_summary!C$21</f>
        <v>0</v>
      </c>
      <c r="D48" s="99">
        <f>RES_hhdet_in_tesh!D48/RES_summary!D$21</f>
        <v>6.293109230287838</v>
      </c>
      <c r="E48" s="99">
        <f>RES_hhdet_in_tesh!E48/RES_summary!E$21</f>
        <v>24.007343430873959</v>
      </c>
      <c r="F48" s="99">
        <f>RES_hhdet_in_tesh!F48/RES_summary!F$21</f>
        <v>24.180485346345783</v>
      </c>
      <c r="G48" s="99">
        <f>RES_hhdet_in_tesh!G48/RES_summary!G$21</f>
        <v>27.976493334799152</v>
      </c>
      <c r="H48" s="99">
        <f>RES_hhdet_in_tesh!H48/RES_summary!H$21</f>
        <v>32.823453708419855</v>
      </c>
      <c r="I48" s="99">
        <f>RES_hhdet_in_tesh!I48/RES_summary!I$21</f>
        <v>37.514290001659923</v>
      </c>
      <c r="J48" s="99">
        <f>RES_hhdet_in_tesh!J48/RES_summary!J$21</f>
        <v>22.286896107160775</v>
      </c>
      <c r="K48" s="99">
        <f>RES_hhdet_in_tesh!K48/RES_summary!K$21</f>
        <v>17.110130344639572</v>
      </c>
      <c r="L48" s="99">
        <f>RES_hhdet_in_tesh!L48/RES_summary!L$21</f>
        <v>22.965900471399344</v>
      </c>
      <c r="M48" s="99">
        <f>RES_hhdet_in_tesh!M48/RES_summary!M$21</f>
        <v>17.08194543266702</v>
      </c>
      <c r="N48" s="99">
        <f>RES_hhdet_in_tesh!N48/RES_summary!N$21</f>
        <v>19.700187894005779</v>
      </c>
      <c r="O48" s="99">
        <f>RES_hhdet_in_tesh!O48/RES_summary!O$21</f>
        <v>12.997567951772087</v>
      </c>
      <c r="P48" s="99">
        <f>RES_hhdet_in_tesh!P48/RES_summary!P$21</f>
        <v>8.2964404035100205</v>
      </c>
      <c r="Q48" s="99">
        <f>RES_hhdet_in_tesh!Q48/RES_summary!Q$21</f>
        <v>7.6978042089346346</v>
      </c>
      <c r="R48" s="99">
        <f>RES_hhdet_in_tesh!R48/RES_summary!R$21</f>
        <v>11.275660115754787</v>
      </c>
      <c r="S48" s="99">
        <f>RES_hhdet_in_tesh!S48/RES_summary!S$21</f>
        <v>12.764722244157916</v>
      </c>
      <c r="T48" s="99">
        <f>RES_hhdet_in_tesh!T48/RES_summary!T$21</f>
        <v>0</v>
      </c>
      <c r="U48" s="99">
        <f>RES_hhdet_in_tesh!U48/RES_summary!U$21</f>
        <v>8.3078211854768202</v>
      </c>
      <c r="V48" s="99">
        <f>RES_hhdet_in_tesh!V48/RES_summary!V$21</f>
        <v>10.045066932182733</v>
      </c>
      <c r="W48" s="99">
        <f>RES_hhdet_in_tesh!W48/RES_summary!W$21</f>
        <v>11.865648932824516</v>
      </c>
      <c r="X48" s="99">
        <f>RES_hhdet_in_tesh!X48/RES_summary!X$21</f>
        <v>9.7924153943194803</v>
      </c>
      <c r="Y48" s="99">
        <f>RES_hhdet_in_tesh!Y48/RES_summary!Y$21</f>
        <v>14.969402672741751</v>
      </c>
      <c r="DA48" s="63" t="s">
        <v>4638</v>
      </c>
    </row>
    <row r="49" spans="1:105" ht="12" customHeight="1" x14ac:dyDescent="0.25">
      <c r="A49" s="121" t="s">
        <v>55</v>
      </c>
      <c r="B49" s="122"/>
      <c r="C49" s="123">
        <v>13.455171968036662</v>
      </c>
      <c r="D49" s="123">
        <v>14.267405989636035</v>
      </c>
      <c r="E49" s="123">
        <v>15.111333539952753</v>
      </c>
      <c r="F49" s="123">
        <v>15.690062512750623</v>
      </c>
      <c r="G49" s="123">
        <v>16.698303483052143</v>
      </c>
      <c r="H49" s="123">
        <v>16.491924058331673</v>
      </c>
      <c r="I49" s="123">
        <v>18.210521776386685</v>
      </c>
      <c r="J49" s="123">
        <v>17.447011000992486</v>
      </c>
      <c r="K49" s="123">
        <v>17.259098686163799</v>
      </c>
      <c r="L49" s="123">
        <v>16.966184820237416</v>
      </c>
      <c r="M49" s="123">
        <v>16.84180297624048</v>
      </c>
      <c r="N49" s="123">
        <v>15.70852235749196</v>
      </c>
      <c r="O49" s="123">
        <v>14.3635476317897</v>
      </c>
      <c r="P49" s="123">
        <v>14.045667616470654</v>
      </c>
      <c r="Q49" s="123">
        <v>14.468380216644086</v>
      </c>
      <c r="R49" s="123">
        <v>14.891185774032106</v>
      </c>
      <c r="S49" s="123">
        <v>15.551797016211886</v>
      </c>
      <c r="T49" s="123">
        <v>0</v>
      </c>
      <c r="U49" s="123">
        <v>15.063215000218591</v>
      </c>
      <c r="V49" s="123">
        <v>15.04653770074893</v>
      </c>
      <c r="W49" s="123">
        <v>14.80361097452165</v>
      </c>
      <c r="X49" s="123">
        <v>14.184448359636932</v>
      </c>
      <c r="Y49" s="123">
        <v>13.450475682497808</v>
      </c>
      <c r="DA49" s="130" t="s">
        <v>4639</v>
      </c>
    </row>
    <row r="50" spans="1:105" ht="12" customHeight="1" x14ac:dyDescent="0.25">
      <c r="A50" s="97" t="s">
        <v>138</v>
      </c>
      <c r="B50" s="98"/>
      <c r="C50" s="99">
        <v>13.407094357128242</v>
      </c>
      <c r="D50" s="99">
        <v>14.363437790183525</v>
      </c>
      <c r="E50" s="99">
        <v>15.544988053383308</v>
      </c>
      <c r="F50" s="99">
        <v>15.418082707864599</v>
      </c>
      <c r="G50" s="99">
        <v>15.630841633200204</v>
      </c>
      <c r="H50" s="99">
        <v>17.436849345375869</v>
      </c>
      <c r="I50" s="99">
        <v>18.199604917517835</v>
      </c>
      <c r="J50" s="99">
        <v>17.464595813485204</v>
      </c>
      <c r="K50" s="99">
        <v>17.28598497139027</v>
      </c>
      <c r="L50" s="99">
        <v>16.846167904693473</v>
      </c>
      <c r="M50" s="99">
        <v>15.966681860306739</v>
      </c>
      <c r="N50" s="99">
        <v>14.967445228570904</v>
      </c>
      <c r="O50" s="99">
        <v>15.962453189919945</v>
      </c>
      <c r="P50" s="99">
        <v>0</v>
      </c>
      <c r="Q50" s="99">
        <v>15.410719271523282</v>
      </c>
      <c r="R50" s="99">
        <v>14.802877541127016</v>
      </c>
      <c r="S50" s="99">
        <v>14.821964192958152</v>
      </c>
      <c r="T50" s="99">
        <v>0</v>
      </c>
      <c r="U50" s="99">
        <v>17.75932130282526</v>
      </c>
      <c r="V50" s="99">
        <v>17.166172817400383</v>
      </c>
      <c r="W50" s="99">
        <v>14.093721478355825</v>
      </c>
      <c r="X50" s="99">
        <v>14.833269718674272</v>
      </c>
      <c r="Y50" s="99">
        <v>14.061757757971018</v>
      </c>
      <c r="DA50" s="63" t="s">
        <v>4640</v>
      </c>
    </row>
    <row r="51" spans="1:105" ht="12" customHeight="1" x14ac:dyDescent="0.25">
      <c r="A51" s="97" t="s">
        <v>137</v>
      </c>
      <c r="B51" s="98"/>
      <c r="C51" s="99">
        <v>13.408996229503492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18.194269208590338</v>
      </c>
      <c r="J51" s="99">
        <v>17.467265183239803</v>
      </c>
      <c r="K51" s="99">
        <v>17.29049269494778</v>
      </c>
      <c r="L51" s="99">
        <v>16.86187910938871</v>
      </c>
      <c r="M51" s="99">
        <v>15.975151838297611</v>
      </c>
      <c r="N51" s="99">
        <v>14.996607171297191</v>
      </c>
      <c r="O51" s="99">
        <v>16.129276126787417</v>
      </c>
      <c r="P51" s="99">
        <v>17.612437067064104</v>
      </c>
      <c r="Q51" s="99">
        <v>0</v>
      </c>
      <c r="R51" s="99">
        <v>0</v>
      </c>
      <c r="S51" s="99">
        <v>0</v>
      </c>
      <c r="T51" s="99">
        <v>0</v>
      </c>
      <c r="U51" s="99">
        <v>17.612521802639748</v>
      </c>
      <c r="V51" s="99">
        <v>0</v>
      </c>
      <c r="W51" s="99">
        <v>0</v>
      </c>
      <c r="X51" s="99">
        <v>14.758762811990888</v>
      </c>
      <c r="Y51" s="99">
        <v>14.111645296791368</v>
      </c>
      <c r="DA51" s="63" t="s">
        <v>4641</v>
      </c>
    </row>
    <row r="52" spans="1:105" ht="12" customHeight="1" x14ac:dyDescent="0.25">
      <c r="A52" s="100" t="s">
        <v>211</v>
      </c>
      <c r="B52" s="101"/>
      <c r="C52" s="102">
        <v>1.7463162788332967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3.8811542356641739</v>
      </c>
      <c r="J52" s="102">
        <v>3.5778204257355406</v>
      </c>
      <c r="K52" s="102">
        <v>3.5370074753921994</v>
      </c>
      <c r="L52" s="102">
        <v>3.0608595782328116</v>
      </c>
      <c r="M52" s="102">
        <v>2.8353383242256562</v>
      </c>
      <c r="N52" s="102">
        <v>1.8495644612395974</v>
      </c>
      <c r="O52" s="102">
        <v>1.3837024352064133</v>
      </c>
      <c r="P52" s="102">
        <v>0.36487804332072532</v>
      </c>
      <c r="Q52" s="102">
        <v>0</v>
      </c>
      <c r="R52" s="102">
        <v>0</v>
      </c>
      <c r="S52" s="102">
        <v>0</v>
      </c>
      <c r="T52" s="102">
        <v>0</v>
      </c>
      <c r="U52" s="102">
        <v>2.1362419614849122</v>
      </c>
      <c r="V52" s="102">
        <v>0</v>
      </c>
      <c r="W52" s="102">
        <v>0</v>
      </c>
      <c r="X52" s="102">
        <v>1.0467101512844299</v>
      </c>
      <c r="Y52" s="102">
        <v>0.65146068714899996</v>
      </c>
      <c r="DA52" s="131" t="s">
        <v>4642</v>
      </c>
    </row>
    <row r="53" spans="1:105" ht="12" customHeight="1" x14ac:dyDescent="0.25">
      <c r="A53" s="103" t="s">
        <v>52</v>
      </c>
      <c r="B53" s="104"/>
      <c r="C53" s="105">
        <v>11.662679950670192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14.313114972926165</v>
      </c>
      <c r="J53" s="105">
        <v>13.889444757504265</v>
      </c>
      <c r="K53" s="105">
        <v>13.75348521955558</v>
      </c>
      <c r="L53" s="105">
        <v>13.801019531155898</v>
      </c>
      <c r="M53" s="105">
        <v>13.139813514071951</v>
      </c>
      <c r="N53" s="105">
        <v>13.147042710057592</v>
      </c>
      <c r="O53" s="105">
        <v>14.745573691581006</v>
      </c>
      <c r="P53" s="105">
        <v>17.247559023743378</v>
      </c>
      <c r="Q53" s="105">
        <v>0</v>
      </c>
      <c r="R53" s="105">
        <v>0</v>
      </c>
      <c r="S53" s="105">
        <v>0</v>
      </c>
      <c r="T53" s="105">
        <v>0</v>
      </c>
      <c r="U53" s="105">
        <v>15.476279841154836</v>
      </c>
      <c r="V53" s="105">
        <v>0</v>
      </c>
      <c r="W53" s="105">
        <v>0</v>
      </c>
      <c r="X53" s="105">
        <v>13.712052660706458</v>
      </c>
      <c r="Y53" s="105">
        <v>13.460184609642367</v>
      </c>
      <c r="DA53" s="132" t="s">
        <v>4643</v>
      </c>
    </row>
    <row r="54" spans="1:105" ht="12" customHeight="1" x14ac:dyDescent="0.25">
      <c r="A54" s="106" t="s">
        <v>122</v>
      </c>
      <c r="B54" s="101"/>
      <c r="C54" s="102">
        <v>13.45723441700811</v>
      </c>
      <c r="D54" s="102">
        <v>0</v>
      </c>
      <c r="E54" s="102">
        <v>0</v>
      </c>
      <c r="F54" s="102">
        <v>0</v>
      </c>
      <c r="G54" s="102">
        <v>0</v>
      </c>
      <c r="H54" s="102">
        <v>16.484007065310173</v>
      </c>
      <c r="I54" s="102">
        <v>0</v>
      </c>
      <c r="J54" s="102">
        <v>0</v>
      </c>
      <c r="K54" s="102">
        <v>17.258509885509824</v>
      </c>
      <c r="L54" s="102">
        <v>0</v>
      </c>
      <c r="M54" s="102">
        <v>0</v>
      </c>
      <c r="N54" s="102">
        <v>0</v>
      </c>
      <c r="O54" s="102">
        <v>14.465315306896386</v>
      </c>
      <c r="P54" s="102">
        <v>14.42865034405434</v>
      </c>
      <c r="Q54" s="102">
        <v>0</v>
      </c>
      <c r="R54" s="102">
        <v>0</v>
      </c>
      <c r="S54" s="102">
        <v>0</v>
      </c>
      <c r="T54" s="102">
        <v>0</v>
      </c>
      <c r="U54" s="102">
        <v>14.647558479955386</v>
      </c>
      <c r="V54" s="102">
        <v>0</v>
      </c>
      <c r="W54" s="102">
        <v>15.038937356564258</v>
      </c>
      <c r="X54" s="102">
        <v>0</v>
      </c>
      <c r="Y54" s="102">
        <v>13.631468205778368</v>
      </c>
      <c r="DA54" s="131" t="s">
        <v>4644</v>
      </c>
    </row>
    <row r="55" spans="1:105" ht="12" customHeight="1" x14ac:dyDescent="0.25">
      <c r="A55" s="107" t="s">
        <v>121</v>
      </c>
      <c r="B55" s="104"/>
      <c r="C55" s="105">
        <v>13.455308268810617</v>
      </c>
      <c r="D55" s="105">
        <v>14.266976708408421</v>
      </c>
      <c r="E55" s="105">
        <v>15.109581269395642</v>
      </c>
      <c r="F55" s="105">
        <v>15.691417379413164</v>
      </c>
      <c r="G55" s="105">
        <v>16.704771348842019</v>
      </c>
      <c r="H55" s="105">
        <v>16.483752240444822</v>
      </c>
      <c r="I55" s="105">
        <v>18.210612525054682</v>
      </c>
      <c r="J55" s="105">
        <v>17.446638533482858</v>
      </c>
      <c r="K55" s="105">
        <v>17.25870123458234</v>
      </c>
      <c r="L55" s="105">
        <v>16.968089355983189</v>
      </c>
      <c r="M55" s="105">
        <v>16.861057477519758</v>
      </c>
      <c r="N55" s="105">
        <v>15.731796782146935</v>
      </c>
      <c r="O55" s="105">
        <v>14.286168711129386</v>
      </c>
      <c r="P55" s="105">
        <v>14.008205308220429</v>
      </c>
      <c r="Q55" s="105">
        <v>14.445156496597109</v>
      </c>
      <c r="R55" s="105">
        <v>14.892744746253099</v>
      </c>
      <c r="S55" s="105">
        <v>15.572993963507187</v>
      </c>
      <c r="T55" s="105">
        <v>0</v>
      </c>
      <c r="U55" s="105">
        <v>14.781266090976736</v>
      </c>
      <c r="V55" s="105">
        <v>14.934586681590115</v>
      </c>
      <c r="W55" s="105">
        <v>14.799090281314966</v>
      </c>
      <c r="X55" s="105">
        <v>14.157436810421402</v>
      </c>
      <c r="Y55" s="105">
        <v>13.42420694379007</v>
      </c>
      <c r="DA55" s="132" t="s">
        <v>4645</v>
      </c>
    </row>
    <row r="56" spans="1:105" ht="12" customHeight="1" x14ac:dyDescent="0.25">
      <c r="A56" s="108" t="s">
        <v>53</v>
      </c>
      <c r="B56" s="98"/>
      <c r="C56" s="99">
        <v>1.7613003987241647</v>
      </c>
      <c r="D56" s="99">
        <v>2.7727480659239601</v>
      </c>
      <c r="E56" s="99">
        <v>3.7019803875673141</v>
      </c>
      <c r="F56" s="99">
        <v>3.676434566633632</v>
      </c>
      <c r="G56" s="99">
        <v>4.7245423416147698</v>
      </c>
      <c r="H56" s="99">
        <v>4.2270041428669582</v>
      </c>
      <c r="I56" s="99">
        <v>3.8743399429586369</v>
      </c>
      <c r="J56" s="99">
        <v>3.5684201001627822</v>
      </c>
      <c r="K56" s="99">
        <v>3.534101920919146</v>
      </c>
      <c r="L56" s="99">
        <v>3.0937016555168659</v>
      </c>
      <c r="M56" s="99">
        <v>3.1246036796821692</v>
      </c>
      <c r="N56" s="99">
        <v>2.1152814113137381</v>
      </c>
      <c r="O56" s="99">
        <v>0.5060022939240979</v>
      </c>
      <c r="P56" s="99">
        <v>0.22109417433049161</v>
      </c>
      <c r="Q56" s="99">
        <v>0.62268369044558192</v>
      </c>
      <c r="R56" s="99">
        <v>0.9432399750458228</v>
      </c>
      <c r="S56" s="99">
        <v>1.6412753913863378</v>
      </c>
      <c r="T56" s="99">
        <v>0</v>
      </c>
      <c r="U56" s="99">
        <v>0.99020807441239256</v>
      </c>
      <c r="V56" s="99">
        <v>1.2639429998112621</v>
      </c>
      <c r="W56" s="99">
        <v>0.94441479614151136</v>
      </c>
      <c r="X56" s="99">
        <v>0.72901356104248183</v>
      </c>
      <c r="Y56" s="99">
        <v>0.28785812896488289</v>
      </c>
      <c r="DA56" s="63" t="s">
        <v>4646</v>
      </c>
    </row>
    <row r="57" spans="1:105" ht="12" customHeight="1" x14ac:dyDescent="0.25">
      <c r="A57" s="108" t="s">
        <v>52</v>
      </c>
      <c r="B57" s="98"/>
      <c r="C57" s="99">
        <v>11.694007870086454</v>
      </c>
      <c r="D57" s="99">
        <v>11.494228642484464</v>
      </c>
      <c r="E57" s="99">
        <v>11.407600881828326</v>
      </c>
      <c r="F57" s="99">
        <v>12.014982812779531</v>
      </c>
      <c r="G57" s="99">
        <v>11.980229007227251</v>
      </c>
      <c r="H57" s="99">
        <v>12.256748097577862</v>
      </c>
      <c r="I57" s="99">
        <v>14.336272582096042</v>
      </c>
      <c r="J57" s="99">
        <v>13.878218433320081</v>
      </c>
      <c r="K57" s="99">
        <v>13.724599313663193</v>
      </c>
      <c r="L57" s="99">
        <v>13.87438770046632</v>
      </c>
      <c r="M57" s="99">
        <v>13.736453797837587</v>
      </c>
      <c r="N57" s="99">
        <v>13.616515370833197</v>
      </c>
      <c r="O57" s="99">
        <v>13.78016641720529</v>
      </c>
      <c r="P57" s="99">
        <v>13.787111133889937</v>
      </c>
      <c r="Q57" s="99">
        <v>13.822472806151525</v>
      </c>
      <c r="R57" s="99">
        <v>13.949504771207275</v>
      </c>
      <c r="S57" s="99">
        <v>13.93171857212085</v>
      </c>
      <c r="T57" s="99">
        <v>0</v>
      </c>
      <c r="U57" s="99">
        <v>13.791058016564341</v>
      </c>
      <c r="V57" s="99">
        <v>13.670643681778856</v>
      </c>
      <c r="W57" s="99">
        <v>13.854675485173454</v>
      </c>
      <c r="X57" s="99">
        <v>13.42842324937892</v>
      </c>
      <c r="Y57" s="99">
        <v>13.136348814825187</v>
      </c>
      <c r="DA57" s="63" t="s">
        <v>4647</v>
      </c>
    </row>
    <row r="58" spans="1:105" ht="12" customHeight="1" x14ac:dyDescent="0.25">
      <c r="A58" s="121" t="s">
        <v>54</v>
      </c>
      <c r="B58" s="122"/>
      <c r="C58" s="123">
        <v>5.0772980439732693</v>
      </c>
      <c r="D58" s="123">
        <v>5.0798925431554141</v>
      </c>
      <c r="E58" s="123">
        <v>5.086178769198697</v>
      </c>
      <c r="F58" s="123">
        <v>5.1965454867313658</v>
      </c>
      <c r="G58" s="123">
        <v>4.9370193822158859</v>
      </c>
      <c r="H58" s="123">
        <v>4.4723443667749399</v>
      </c>
      <c r="I58" s="123">
        <v>4.2851813527630673</v>
      </c>
      <c r="J58" s="123">
        <v>3.8985296068923092</v>
      </c>
      <c r="K58" s="123">
        <v>3.8888544883322878</v>
      </c>
      <c r="L58" s="123">
        <v>3.7321179519141623</v>
      </c>
      <c r="M58" s="123">
        <v>3.9196754971257977</v>
      </c>
      <c r="N58" s="123">
        <v>3.4233699441423107</v>
      </c>
      <c r="O58" s="123">
        <v>3.4831326905629605</v>
      </c>
      <c r="P58" s="123">
        <v>3.877854080016613</v>
      </c>
      <c r="Q58" s="123">
        <v>3.657492470832636</v>
      </c>
      <c r="R58" s="123">
        <v>3.6321696899876903</v>
      </c>
      <c r="S58" s="123">
        <v>3.8534696643432165</v>
      </c>
      <c r="T58" s="123">
        <v>0</v>
      </c>
      <c r="U58" s="123">
        <v>4.1677942568848572</v>
      </c>
      <c r="V58" s="123">
        <v>4.282088952702094</v>
      </c>
      <c r="W58" s="123">
        <v>4.185053313157618</v>
      </c>
      <c r="X58" s="123">
        <v>3.8108304983773751</v>
      </c>
      <c r="Y58" s="123">
        <v>3.4351806382540295</v>
      </c>
      <c r="DA58" s="130" t="s">
        <v>4648</v>
      </c>
    </row>
    <row r="59" spans="1:105" ht="12" customHeight="1" x14ac:dyDescent="0.25">
      <c r="A59" s="97" t="s">
        <v>50</v>
      </c>
      <c r="B59" s="98"/>
      <c r="C59" s="99">
        <v>5.0047751612831339</v>
      </c>
      <c r="D59" s="99">
        <v>4.9699592263069929</v>
      </c>
      <c r="E59" s="99">
        <v>5.1545276858345597</v>
      </c>
      <c r="F59" s="99">
        <v>5.2233604611236233</v>
      </c>
      <c r="G59" s="99">
        <v>4.9538511331370252</v>
      </c>
      <c r="H59" s="99">
        <v>4.4040878889427519</v>
      </c>
      <c r="I59" s="99">
        <v>4.360466177508167</v>
      </c>
      <c r="J59" s="99">
        <v>3.9317642936376074</v>
      </c>
      <c r="K59" s="99">
        <v>3.8478610673550224</v>
      </c>
      <c r="L59" s="99">
        <v>3.72772086842483</v>
      </c>
      <c r="M59" s="99">
        <v>3.7921279931090393</v>
      </c>
      <c r="N59" s="99">
        <v>3.5734990569482301</v>
      </c>
      <c r="O59" s="99">
        <v>3.5882506802404448</v>
      </c>
      <c r="P59" s="99">
        <v>3.6054906975606777</v>
      </c>
      <c r="Q59" s="99">
        <v>3.6819537372557103</v>
      </c>
      <c r="R59" s="99">
        <v>3.696064491808559</v>
      </c>
      <c r="S59" s="99">
        <v>3.7600809934365698</v>
      </c>
      <c r="T59" s="99">
        <v>0</v>
      </c>
      <c r="U59" s="99">
        <v>4.1717868943006584</v>
      </c>
      <c r="V59" s="99">
        <v>3.8972937378965713</v>
      </c>
      <c r="W59" s="99">
        <v>3.987035147034419</v>
      </c>
      <c r="X59" s="99">
        <v>3.6797866658055027</v>
      </c>
      <c r="Y59" s="99">
        <v>3.5140406946080174</v>
      </c>
      <c r="DA59" s="63" t="s">
        <v>4649</v>
      </c>
    </row>
    <row r="60" spans="1:105" ht="12" customHeight="1" x14ac:dyDescent="0.25">
      <c r="A60" s="109" t="s">
        <v>120</v>
      </c>
      <c r="B60" s="33"/>
      <c r="C60" s="110">
        <v>5.1691021486477355</v>
      </c>
      <c r="D60" s="110">
        <v>5.2416355738912594</v>
      </c>
      <c r="E60" s="110">
        <v>4.9710331353303578</v>
      </c>
      <c r="F60" s="110">
        <v>5.1564083627559665</v>
      </c>
      <c r="G60" s="110">
        <v>4.9082642072068037</v>
      </c>
      <c r="H60" s="110">
        <v>4.6182953347115365</v>
      </c>
      <c r="I60" s="110">
        <v>4.1252405512729968</v>
      </c>
      <c r="J60" s="110">
        <v>3.8298930238213478</v>
      </c>
      <c r="K60" s="110">
        <v>3.9430681543061228</v>
      </c>
      <c r="L60" s="110">
        <v>3.7392255299373907</v>
      </c>
      <c r="M60" s="110">
        <v>4.1477618832611629</v>
      </c>
      <c r="N60" s="110">
        <v>3.1015362771691399</v>
      </c>
      <c r="O60" s="110">
        <v>3.3675697013334673</v>
      </c>
      <c r="P60" s="110">
        <v>4.1136994670594635</v>
      </c>
      <c r="Q60" s="110">
        <v>3.6256501240175623</v>
      </c>
      <c r="R60" s="110">
        <v>3.5540495529355591</v>
      </c>
      <c r="S60" s="110">
        <v>3.962521624990536</v>
      </c>
      <c r="T60" s="110">
        <v>0</v>
      </c>
      <c r="U60" s="110">
        <v>4.1622410052410528</v>
      </c>
      <c r="V60" s="110">
        <v>4.7350113066476736</v>
      </c>
      <c r="W60" s="110">
        <v>4.4125319127835727</v>
      </c>
      <c r="X60" s="110">
        <v>4.0446095423201962</v>
      </c>
      <c r="Y60" s="110">
        <v>3.209063030995797</v>
      </c>
      <c r="DA60" s="60" t="s">
        <v>4650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0</v>
      </c>
      <c r="D62" s="118">
        <f t="shared" si="21"/>
        <v>0</v>
      </c>
      <c r="E62" s="118">
        <f t="shared" si="21"/>
        <v>0</v>
      </c>
      <c r="F62" s="118">
        <f t="shared" si="21"/>
        <v>0</v>
      </c>
      <c r="G62" s="118">
        <f t="shared" si="21"/>
        <v>0</v>
      </c>
      <c r="H62" s="118">
        <f t="shared" si="21"/>
        <v>0</v>
      </c>
      <c r="I62" s="118">
        <f t="shared" si="21"/>
        <v>0</v>
      </c>
      <c r="J62" s="118">
        <f t="shared" si="21"/>
        <v>0</v>
      </c>
      <c r="K62" s="118">
        <f t="shared" si="21"/>
        <v>0</v>
      </c>
      <c r="L62" s="118">
        <f t="shared" si="21"/>
        <v>0</v>
      </c>
      <c r="M62" s="118">
        <f t="shared" si="21"/>
        <v>0</v>
      </c>
      <c r="N62" s="118">
        <f t="shared" si="21"/>
        <v>0</v>
      </c>
      <c r="O62" s="118">
        <f t="shared" si="21"/>
        <v>0</v>
      </c>
      <c r="P62" s="118">
        <f t="shared" si="21"/>
        <v>0</v>
      </c>
      <c r="Q62" s="118">
        <f t="shared" si="21"/>
        <v>0</v>
      </c>
      <c r="R62" s="118">
        <f t="shared" ref="R62:V62" si="22">R63+R66+R68+R77</f>
        <v>0</v>
      </c>
      <c r="S62" s="118">
        <f t="shared" si="22"/>
        <v>0</v>
      </c>
      <c r="T62" s="118">
        <f t="shared" si="22"/>
        <v>0</v>
      </c>
      <c r="U62" s="118">
        <f t="shared" si="22"/>
        <v>0</v>
      </c>
      <c r="V62" s="118">
        <f t="shared" si="22"/>
        <v>0</v>
      </c>
      <c r="W62" s="118">
        <f t="shared" ref="W62:Y62" si="23">W63+W66+W68+W77</f>
        <v>0</v>
      </c>
      <c r="X62" s="118">
        <f t="shared" si="23"/>
        <v>0</v>
      </c>
      <c r="Y62" s="118">
        <f t="shared" si="23"/>
        <v>0</v>
      </c>
      <c r="DA62" s="129" t="s">
        <v>4651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0</v>
      </c>
      <c r="D63" s="123">
        <f t="shared" si="24"/>
        <v>0</v>
      </c>
      <c r="E63" s="123">
        <f t="shared" si="24"/>
        <v>0</v>
      </c>
      <c r="F63" s="123">
        <f t="shared" si="24"/>
        <v>0</v>
      </c>
      <c r="G63" s="123">
        <f t="shared" si="24"/>
        <v>0</v>
      </c>
      <c r="H63" s="123">
        <f t="shared" si="24"/>
        <v>0</v>
      </c>
      <c r="I63" s="123">
        <f t="shared" si="24"/>
        <v>0</v>
      </c>
      <c r="J63" s="123">
        <f t="shared" si="24"/>
        <v>0</v>
      </c>
      <c r="K63" s="123">
        <f t="shared" si="24"/>
        <v>0</v>
      </c>
      <c r="L63" s="123">
        <f t="shared" si="24"/>
        <v>0</v>
      </c>
      <c r="M63" s="123">
        <f t="shared" si="24"/>
        <v>0</v>
      </c>
      <c r="N63" s="123">
        <f t="shared" si="24"/>
        <v>0</v>
      </c>
      <c r="O63" s="123">
        <f t="shared" si="24"/>
        <v>0</v>
      </c>
      <c r="P63" s="123">
        <f t="shared" si="24"/>
        <v>0</v>
      </c>
      <c r="Q63" s="123">
        <f t="shared" si="24"/>
        <v>0</v>
      </c>
      <c r="R63" s="123">
        <f t="shared" ref="R63:V63" si="25">SUM(R64:R65)</f>
        <v>0</v>
      </c>
      <c r="S63" s="123">
        <f t="shared" si="25"/>
        <v>0</v>
      </c>
      <c r="T63" s="123">
        <f t="shared" si="25"/>
        <v>0</v>
      </c>
      <c r="U63" s="123">
        <f t="shared" si="25"/>
        <v>0</v>
      </c>
      <c r="V63" s="123">
        <f t="shared" si="25"/>
        <v>0</v>
      </c>
      <c r="W63" s="123">
        <f t="shared" ref="W63:Y63" si="26">SUM(W64:W65)</f>
        <v>0</v>
      </c>
      <c r="X63" s="123">
        <f t="shared" si="26"/>
        <v>0</v>
      </c>
      <c r="Y63" s="123">
        <f t="shared" si="26"/>
        <v>0</v>
      </c>
      <c r="DA63" s="130" t="s">
        <v>4652</v>
      </c>
    </row>
    <row r="64" spans="1:105" ht="12" customHeight="1" x14ac:dyDescent="0.25">
      <c r="A64" s="97" t="s">
        <v>212</v>
      </c>
      <c r="B64" s="98"/>
      <c r="C64" s="99">
        <v>0</v>
      </c>
      <c r="D64" s="99">
        <v>0</v>
      </c>
      <c r="E64" s="99">
        <v>0</v>
      </c>
      <c r="F64" s="99">
        <v>0</v>
      </c>
      <c r="G64" s="99">
        <v>0</v>
      </c>
      <c r="H64" s="99">
        <v>0</v>
      </c>
      <c r="I64" s="99">
        <v>0</v>
      </c>
      <c r="J64" s="99">
        <v>0</v>
      </c>
      <c r="K64" s="99">
        <v>0</v>
      </c>
      <c r="L64" s="99">
        <v>0</v>
      </c>
      <c r="M64" s="99">
        <v>0</v>
      </c>
      <c r="N64" s="99">
        <v>0</v>
      </c>
      <c r="O64" s="99">
        <v>0</v>
      </c>
      <c r="P64" s="99">
        <v>0</v>
      </c>
      <c r="Q64" s="99">
        <v>0</v>
      </c>
      <c r="R64" s="99">
        <v>0</v>
      </c>
      <c r="S64" s="99">
        <v>0</v>
      </c>
      <c r="T64" s="99">
        <v>0</v>
      </c>
      <c r="U64" s="99">
        <v>0</v>
      </c>
      <c r="V64" s="99">
        <v>0</v>
      </c>
      <c r="W64" s="99">
        <v>0</v>
      </c>
      <c r="X64" s="99">
        <v>0</v>
      </c>
      <c r="Y64" s="99">
        <v>0</v>
      </c>
      <c r="DA64" s="63" t="s">
        <v>4653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X65" s="99">
        <v>0</v>
      </c>
      <c r="Y65" s="99">
        <v>0</v>
      </c>
      <c r="DA65" s="63" t="s">
        <v>4654</v>
      </c>
    </row>
    <row r="66" spans="1:105" ht="12.95" customHeight="1" x14ac:dyDescent="0.25">
      <c r="A66" s="121" t="s">
        <v>92</v>
      </c>
      <c r="B66" s="122"/>
      <c r="C66" s="123">
        <f t="shared" ref="C66:Y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X66" s="123">
        <f t="shared" si="27"/>
        <v>0</v>
      </c>
      <c r="Y66" s="123">
        <f t="shared" si="27"/>
        <v>0</v>
      </c>
      <c r="DA66" s="130" t="s">
        <v>4655</v>
      </c>
    </row>
    <row r="67" spans="1:105" ht="12" customHeight="1" x14ac:dyDescent="0.25">
      <c r="A67" s="97" t="s">
        <v>53</v>
      </c>
      <c r="B67" s="98"/>
      <c r="C67" s="99">
        <f>RES_hhdet_in_tesh!C67/RES_summary!C$21</f>
        <v>0</v>
      </c>
      <c r="D67" s="99">
        <f>RES_hhdet_in_tesh!D67/RES_summary!D$21</f>
        <v>0</v>
      </c>
      <c r="E67" s="99">
        <f>RES_hhdet_in_tesh!E67/RES_summary!E$21</f>
        <v>0</v>
      </c>
      <c r="F67" s="99">
        <f>RES_hhdet_in_tesh!F67/RES_summary!F$21</f>
        <v>0</v>
      </c>
      <c r="G67" s="99">
        <f>RES_hhdet_in_tesh!G67/RES_summary!G$21</f>
        <v>0</v>
      </c>
      <c r="H67" s="99">
        <f>RES_hhdet_in_tesh!H67/RES_summary!H$21</f>
        <v>0</v>
      </c>
      <c r="I67" s="99">
        <f>RES_hhdet_in_tesh!I67/RES_summary!I$21</f>
        <v>0</v>
      </c>
      <c r="J67" s="99">
        <f>RES_hhdet_in_tesh!J67/RES_summary!J$21</f>
        <v>0</v>
      </c>
      <c r="K67" s="99">
        <f>RES_hhdet_in_tesh!K67/RES_summary!K$21</f>
        <v>0</v>
      </c>
      <c r="L67" s="99">
        <f>RES_hhdet_in_tesh!L67/RES_summary!L$21</f>
        <v>0</v>
      </c>
      <c r="M67" s="99">
        <f>RES_hhdet_in_tesh!M67/RES_summary!M$21</f>
        <v>0</v>
      </c>
      <c r="N67" s="99">
        <f>RES_hhdet_in_tesh!N67/RES_summary!N$21</f>
        <v>0</v>
      </c>
      <c r="O67" s="99">
        <f>RES_hhdet_in_tesh!O67/RES_summary!O$21</f>
        <v>0</v>
      </c>
      <c r="P67" s="99">
        <f>RES_hhdet_in_tesh!P67/RES_summary!P$21</f>
        <v>0</v>
      </c>
      <c r="Q67" s="99">
        <f>RES_hhdet_in_tesh!Q67/RES_summary!Q$21</f>
        <v>0</v>
      </c>
      <c r="R67" s="99">
        <f>RES_hhdet_in_tesh!R67/RES_summary!R$21</f>
        <v>0</v>
      </c>
      <c r="S67" s="99">
        <f>RES_hhdet_in_tesh!S67/RES_summary!S$21</f>
        <v>0</v>
      </c>
      <c r="T67" s="99">
        <f>RES_hhdet_in_tesh!T67/RES_summary!T$21</f>
        <v>0</v>
      </c>
      <c r="U67" s="99">
        <f>RES_hhdet_in_tesh!U67/RES_summary!U$21</f>
        <v>0</v>
      </c>
      <c r="V67" s="99">
        <f>RES_hhdet_in_tesh!V67/RES_summary!V$21</f>
        <v>0</v>
      </c>
      <c r="W67" s="99">
        <f>RES_hhdet_in_tesh!W67/RES_summary!W$21</f>
        <v>0</v>
      </c>
      <c r="X67" s="99">
        <f>RES_hhdet_in_tesh!X67/RES_summary!X$21</f>
        <v>0</v>
      </c>
      <c r="Y67" s="99">
        <f>RES_hhdet_in_tesh!Y67/RES_summary!Y$21</f>
        <v>0</v>
      </c>
      <c r="DA67" s="63" t="s">
        <v>4656</v>
      </c>
    </row>
    <row r="68" spans="1:105" ht="12" customHeight="1" x14ac:dyDescent="0.25">
      <c r="A68" s="121" t="s">
        <v>55</v>
      </c>
      <c r="B68" s="122"/>
      <c r="C68" s="123">
        <v>0</v>
      </c>
      <c r="D68" s="123">
        <v>0</v>
      </c>
      <c r="E68" s="123">
        <v>0</v>
      </c>
      <c r="F68" s="123">
        <v>0</v>
      </c>
      <c r="G68" s="123">
        <v>0</v>
      </c>
      <c r="H68" s="123">
        <v>0</v>
      </c>
      <c r="I68" s="123">
        <v>0</v>
      </c>
      <c r="J68" s="123">
        <v>0</v>
      </c>
      <c r="K68" s="123">
        <v>0</v>
      </c>
      <c r="L68" s="123">
        <v>0</v>
      </c>
      <c r="M68" s="123">
        <v>0</v>
      </c>
      <c r="N68" s="123">
        <v>0</v>
      </c>
      <c r="O68" s="123">
        <v>0</v>
      </c>
      <c r="P68" s="123">
        <v>0</v>
      </c>
      <c r="Q68" s="123">
        <v>0</v>
      </c>
      <c r="R68" s="123">
        <v>0</v>
      </c>
      <c r="S68" s="123">
        <v>0</v>
      </c>
      <c r="T68" s="123">
        <v>0</v>
      </c>
      <c r="U68" s="123">
        <v>0</v>
      </c>
      <c r="V68" s="123">
        <v>0</v>
      </c>
      <c r="W68" s="123">
        <v>0</v>
      </c>
      <c r="X68" s="123">
        <v>0</v>
      </c>
      <c r="Y68" s="123">
        <v>0</v>
      </c>
      <c r="DA68" s="130" t="s">
        <v>4657</v>
      </c>
    </row>
    <row r="69" spans="1:105" ht="12" customHeight="1" x14ac:dyDescent="0.25">
      <c r="A69" s="97" t="s">
        <v>134</v>
      </c>
      <c r="B69" s="98"/>
      <c r="C69" s="99">
        <v>0</v>
      </c>
      <c r="D69" s="99">
        <v>0</v>
      </c>
      <c r="E69" s="99">
        <v>0</v>
      </c>
      <c r="F69" s="99">
        <v>0</v>
      </c>
      <c r="G69" s="99">
        <v>0</v>
      </c>
      <c r="H69" s="99">
        <v>0</v>
      </c>
      <c r="I69" s="99">
        <v>0</v>
      </c>
      <c r="J69" s="99">
        <v>0</v>
      </c>
      <c r="K69" s="99">
        <v>0</v>
      </c>
      <c r="L69" s="99">
        <v>0</v>
      </c>
      <c r="M69" s="99">
        <v>0</v>
      </c>
      <c r="N69" s="99">
        <v>0</v>
      </c>
      <c r="O69" s="99">
        <v>0</v>
      </c>
      <c r="P69" s="99">
        <v>0</v>
      </c>
      <c r="Q69" s="99">
        <v>0</v>
      </c>
      <c r="R69" s="99">
        <v>0</v>
      </c>
      <c r="S69" s="99">
        <v>0</v>
      </c>
      <c r="T69" s="99">
        <v>0</v>
      </c>
      <c r="U69" s="99">
        <v>0</v>
      </c>
      <c r="V69" s="99">
        <v>0</v>
      </c>
      <c r="W69" s="99">
        <v>0</v>
      </c>
      <c r="X69" s="99">
        <v>0</v>
      </c>
      <c r="Y69" s="99">
        <v>0</v>
      </c>
      <c r="DA69" s="63" t="s">
        <v>4658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X70" s="99">
        <v>0</v>
      </c>
      <c r="Y70" s="99">
        <v>0</v>
      </c>
      <c r="DA70" s="63" t="s">
        <v>4659</v>
      </c>
    </row>
    <row r="71" spans="1:105" ht="12" customHeight="1" x14ac:dyDescent="0.25">
      <c r="A71" s="100" t="s">
        <v>212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X71" s="102">
        <v>0</v>
      </c>
      <c r="Y71" s="102">
        <v>0</v>
      </c>
      <c r="DA71" s="131" t="s">
        <v>4660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X72" s="105">
        <v>0</v>
      </c>
      <c r="Y72" s="105">
        <v>0</v>
      </c>
      <c r="DA72" s="132" t="s">
        <v>4661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X73" s="102">
        <v>0</v>
      </c>
      <c r="Y73" s="102">
        <v>0</v>
      </c>
      <c r="DA73" s="131" t="s">
        <v>4662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X74" s="105">
        <v>0</v>
      </c>
      <c r="Y74" s="105">
        <v>0</v>
      </c>
      <c r="DA74" s="132" t="s">
        <v>4663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X75" s="99">
        <v>0</v>
      </c>
      <c r="Y75" s="99">
        <v>0</v>
      </c>
      <c r="DA75" s="63" t="s">
        <v>4664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X76" s="99">
        <v>0</v>
      </c>
      <c r="Y76" s="99">
        <v>0</v>
      </c>
      <c r="DA76" s="63" t="s">
        <v>4665</v>
      </c>
    </row>
    <row r="77" spans="1:105" ht="12" customHeight="1" x14ac:dyDescent="0.25">
      <c r="A77" s="121" t="s">
        <v>54</v>
      </c>
      <c r="B77" s="122"/>
      <c r="C77" s="123">
        <v>0</v>
      </c>
      <c r="D77" s="123">
        <v>0</v>
      </c>
      <c r="E77" s="123">
        <v>0</v>
      </c>
      <c r="F77" s="123">
        <v>0</v>
      </c>
      <c r="G77" s="123">
        <v>0</v>
      </c>
      <c r="H77" s="123">
        <v>0</v>
      </c>
      <c r="I77" s="123">
        <v>0</v>
      </c>
      <c r="J77" s="123">
        <v>0</v>
      </c>
      <c r="K77" s="123">
        <v>0</v>
      </c>
      <c r="L77" s="123">
        <v>0</v>
      </c>
      <c r="M77" s="123">
        <v>0</v>
      </c>
      <c r="N77" s="123">
        <v>0</v>
      </c>
      <c r="O77" s="123">
        <v>0</v>
      </c>
      <c r="P77" s="123">
        <v>0</v>
      </c>
      <c r="Q77" s="123">
        <v>0</v>
      </c>
      <c r="R77" s="123">
        <v>0</v>
      </c>
      <c r="S77" s="123">
        <v>0</v>
      </c>
      <c r="T77" s="123">
        <v>0</v>
      </c>
      <c r="U77" s="123">
        <v>0</v>
      </c>
      <c r="V77" s="123">
        <v>0</v>
      </c>
      <c r="W77" s="123">
        <v>0</v>
      </c>
      <c r="X77" s="123">
        <v>0</v>
      </c>
      <c r="Y77" s="123">
        <v>0</v>
      </c>
      <c r="DA77" s="130" t="s">
        <v>4666</v>
      </c>
    </row>
    <row r="78" spans="1:105" ht="12" customHeight="1" x14ac:dyDescent="0.25">
      <c r="A78" s="97" t="s">
        <v>189</v>
      </c>
      <c r="B78" s="98"/>
      <c r="C78" s="99">
        <v>0</v>
      </c>
      <c r="D78" s="99">
        <v>0</v>
      </c>
      <c r="E78" s="99">
        <v>0</v>
      </c>
      <c r="F78" s="99">
        <v>0</v>
      </c>
      <c r="G78" s="99">
        <v>0</v>
      </c>
      <c r="H78" s="99">
        <v>0</v>
      </c>
      <c r="I78" s="99">
        <v>0</v>
      </c>
      <c r="J78" s="99">
        <v>0</v>
      </c>
      <c r="K78" s="99">
        <v>0</v>
      </c>
      <c r="L78" s="99">
        <v>0</v>
      </c>
      <c r="M78" s="99">
        <v>0</v>
      </c>
      <c r="N78" s="99">
        <v>0</v>
      </c>
      <c r="O78" s="99">
        <v>0</v>
      </c>
      <c r="P78" s="99">
        <v>0</v>
      </c>
      <c r="Q78" s="99">
        <v>0</v>
      </c>
      <c r="R78" s="99">
        <v>0</v>
      </c>
      <c r="S78" s="99">
        <v>0</v>
      </c>
      <c r="T78" s="99">
        <v>0</v>
      </c>
      <c r="U78" s="99">
        <v>0</v>
      </c>
      <c r="V78" s="99">
        <v>0</v>
      </c>
      <c r="W78" s="99">
        <v>0</v>
      </c>
      <c r="X78" s="99">
        <v>0</v>
      </c>
      <c r="Y78" s="99">
        <v>0</v>
      </c>
      <c r="DA78" s="63" t="s">
        <v>4667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X79" s="110">
        <v>0</v>
      </c>
      <c r="Y79" s="110">
        <v>0</v>
      </c>
      <c r="DA79" s="60" t="s">
        <v>4668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8">
        <f t="shared" ref="C81:Q81" si="28">C82+C85+C87+C100</f>
        <v>41.402622720307036</v>
      </c>
      <c r="D81" s="118">
        <f t="shared" si="28"/>
        <v>50.159726200635411</v>
      </c>
      <c r="E81" s="118">
        <f t="shared" si="28"/>
        <v>65.666729768042018</v>
      </c>
      <c r="F81" s="118">
        <f t="shared" si="28"/>
        <v>64.905759250419408</v>
      </c>
      <c r="G81" s="118">
        <f t="shared" si="28"/>
        <v>68.290298400901236</v>
      </c>
      <c r="H81" s="118">
        <f t="shared" si="28"/>
        <v>69.452132895405384</v>
      </c>
      <c r="I81" s="118">
        <f t="shared" si="28"/>
        <v>74.112973753037934</v>
      </c>
      <c r="J81" s="118">
        <f t="shared" si="28"/>
        <v>59.664749032746577</v>
      </c>
      <c r="K81" s="118">
        <f t="shared" si="28"/>
        <v>56.511493634184376</v>
      </c>
      <c r="L81" s="118">
        <f t="shared" si="28"/>
        <v>55.10951001125126</v>
      </c>
      <c r="M81" s="118">
        <f t="shared" si="28"/>
        <v>51.117152423250033</v>
      </c>
      <c r="N81" s="118">
        <f t="shared" si="28"/>
        <v>52.791543257326445</v>
      </c>
      <c r="O81" s="118">
        <f t="shared" si="28"/>
        <v>42.056513689676258</v>
      </c>
      <c r="P81" s="118">
        <f t="shared" si="28"/>
        <v>34.539353393478841</v>
      </c>
      <c r="Q81" s="118">
        <f t="shared" si="28"/>
        <v>38.046107181359154</v>
      </c>
      <c r="R81" s="118">
        <f t="shared" ref="R81:V81" si="29">R82+R85+R87+R100</f>
        <v>41.879241431804964</v>
      </c>
      <c r="S81" s="118">
        <f t="shared" si="29"/>
        <v>45.302657621056127</v>
      </c>
      <c r="T81" s="118">
        <f t="shared" si="29"/>
        <v>39.306163265986712</v>
      </c>
      <c r="U81" s="118">
        <f t="shared" si="29"/>
        <v>40.679968381849591</v>
      </c>
      <c r="V81" s="118">
        <f t="shared" si="29"/>
        <v>43.090021044306297</v>
      </c>
      <c r="W81" s="118">
        <f t="shared" ref="W81:Y81" si="30">W82+W85+W87+W100</f>
        <v>43.357133276063998</v>
      </c>
      <c r="X81" s="118">
        <f t="shared" si="30"/>
        <v>40.515989723054055</v>
      </c>
      <c r="Y81" s="118">
        <f t="shared" si="30"/>
        <v>42.385324343141185</v>
      </c>
      <c r="DA81" s="129" t="s">
        <v>4669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22.84549062644879</v>
      </c>
      <c r="D82" s="123">
        <f t="shared" si="31"/>
        <v>24.546796616568976</v>
      </c>
      <c r="E82" s="123">
        <f t="shared" si="31"/>
        <v>21.503392279058303</v>
      </c>
      <c r="F82" s="123">
        <f t="shared" si="31"/>
        <v>19.867498662818274</v>
      </c>
      <c r="G82" s="123">
        <f t="shared" si="31"/>
        <v>18.661118664298414</v>
      </c>
      <c r="H82" s="123">
        <f t="shared" si="31"/>
        <v>15.663465026333139</v>
      </c>
      <c r="I82" s="123">
        <f t="shared" si="31"/>
        <v>14.163476128199953</v>
      </c>
      <c r="J82" s="123">
        <f t="shared" si="31"/>
        <v>16.010079011514897</v>
      </c>
      <c r="K82" s="123">
        <f t="shared" si="31"/>
        <v>18.236216697818318</v>
      </c>
      <c r="L82" s="123">
        <f t="shared" si="31"/>
        <v>11.423565771027679</v>
      </c>
      <c r="M82" s="123">
        <f t="shared" si="31"/>
        <v>13.272490608600853</v>
      </c>
      <c r="N82" s="123">
        <f t="shared" si="31"/>
        <v>13.956189846015493</v>
      </c>
      <c r="O82" s="123">
        <f t="shared" si="31"/>
        <v>11.216641306613328</v>
      </c>
      <c r="P82" s="123">
        <f t="shared" si="31"/>
        <v>8.1958757366400459</v>
      </c>
      <c r="Q82" s="123">
        <f t="shared" si="31"/>
        <v>12.201851250164991</v>
      </c>
      <c r="R82" s="123">
        <f t="shared" ref="R82:V82" si="32">SUM(R83:R84)</f>
        <v>12.056993952809785</v>
      </c>
      <c r="S82" s="123">
        <f t="shared" si="32"/>
        <v>13.113429056785254</v>
      </c>
      <c r="T82" s="123">
        <f t="shared" si="32"/>
        <v>13.11550387274356</v>
      </c>
      <c r="U82" s="123">
        <f t="shared" si="32"/>
        <v>13.41033649041837</v>
      </c>
      <c r="V82" s="123">
        <f t="shared" si="32"/>
        <v>13.864220736675637</v>
      </c>
      <c r="W82" s="123">
        <f t="shared" ref="W82:Y82" si="33">SUM(W83:W84)</f>
        <v>12.399968738712603</v>
      </c>
      <c r="X82" s="123">
        <f t="shared" si="33"/>
        <v>12.672314272780024</v>
      </c>
      <c r="Y82" s="123">
        <f t="shared" si="33"/>
        <v>10.518402907791133</v>
      </c>
      <c r="DA82" s="130" t="s">
        <v>4670</v>
      </c>
    </row>
    <row r="83" spans="1:105" ht="12" customHeight="1" x14ac:dyDescent="0.25">
      <c r="A83" s="97" t="s">
        <v>199</v>
      </c>
      <c r="B83" s="98"/>
      <c r="C83" s="99">
        <v>22.750948649144622</v>
      </c>
      <c r="D83" s="99">
        <v>24.437330205462306</v>
      </c>
      <c r="E83" s="99">
        <v>21.412886156231732</v>
      </c>
      <c r="F83" s="99">
        <v>19.776666765000577</v>
      </c>
      <c r="G83" s="99">
        <v>18.577311780899596</v>
      </c>
      <c r="H83" s="99">
        <v>15.600253814849195</v>
      </c>
      <c r="I83" s="99">
        <v>14.1124740134546</v>
      </c>
      <c r="J83" s="99">
        <v>15.956261043481373</v>
      </c>
      <c r="K83" s="99">
        <v>18.171669331661427</v>
      </c>
      <c r="L83" s="99">
        <v>11.384825850487369</v>
      </c>
      <c r="M83" s="99">
        <v>13.221149839768509</v>
      </c>
      <c r="N83" s="99">
        <v>13.914345445601951</v>
      </c>
      <c r="O83" s="99">
        <v>11.177423469731156</v>
      </c>
      <c r="P83" s="99">
        <v>8.1592619420809758</v>
      </c>
      <c r="Q83" s="99">
        <v>12.152602946015897</v>
      </c>
      <c r="R83" s="99">
        <v>12.008620257453105</v>
      </c>
      <c r="S83" s="99">
        <v>13.05500411807801</v>
      </c>
      <c r="T83" s="99">
        <v>13.063353441648024</v>
      </c>
      <c r="U83" s="99">
        <v>13.357173125955937</v>
      </c>
      <c r="V83" s="99">
        <v>13.809367228626213</v>
      </c>
      <c r="W83" s="99">
        <v>12.350957123248062</v>
      </c>
      <c r="X83" s="99">
        <v>12.622226380704289</v>
      </c>
      <c r="Y83" s="99">
        <v>10.476787019504316</v>
      </c>
      <c r="DA83" s="63" t="s">
        <v>4671</v>
      </c>
    </row>
    <row r="84" spans="1:105" ht="12" customHeight="1" x14ac:dyDescent="0.25">
      <c r="A84" s="97" t="s">
        <v>53</v>
      </c>
      <c r="B84" s="98"/>
      <c r="C84" s="99">
        <v>9.4541977304168176E-2</v>
      </c>
      <c r="D84" s="99">
        <v>0.10946641110666833</v>
      </c>
      <c r="E84" s="99">
        <v>9.0506122826571778E-2</v>
      </c>
      <c r="F84" s="99">
        <v>9.0831897817697266E-2</v>
      </c>
      <c r="G84" s="99">
        <v>8.3806883398819823E-2</v>
      </c>
      <c r="H84" s="99">
        <v>6.3211211483944846E-2</v>
      </c>
      <c r="I84" s="99">
        <v>5.1002114745353468E-2</v>
      </c>
      <c r="J84" s="99">
        <v>5.3817968033522769E-2</v>
      </c>
      <c r="K84" s="99">
        <v>6.4547366156890829E-2</v>
      </c>
      <c r="L84" s="99">
        <v>3.873992054031071E-2</v>
      </c>
      <c r="M84" s="99">
        <v>5.1340768832343613E-2</v>
      </c>
      <c r="N84" s="99">
        <v>4.1844400413541684E-2</v>
      </c>
      <c r="O84" s="99">
        <v>3.9217836882171515E-2</v>
      </c>
      <c r="P84" s="99">
        <v>3.6613794559069913E-2</v>
      </c>
      <c r="Q84" s="99">
        <v>4.9248304149093938E-2</v>
      </c>
      <c r="R84" s="99">
        <v>4.8373695356679902E-2</v>
      </c>
      <c r="S84" s="99">
        <v>5.8424938707244065E-2</v>
      </c>
      <c r="T84" s="99">
        <v>5.2150431095535632E-2</v>
      </c>
      <c r="U84" s="99">
        <v>5.3163364462433041E-2</v>
      </c>
      <c r="V84" s="99">
        <v>5.4853508049425126E-2</v>
      </c>
      <c r="W84" s="99">
        <v>4.9011615464540872E-2</v>
      </c>
      <c r="X84" s="99">
        <v>5.0087892075735226E-2</v>
      </c>
      <c r="Y84" s="99">
        <v>4.1615888286816359E-2</v>
      </c>
      <c r="DA84" s="63" t="s">
        <v>4672</v>
      </c>
    </row>
    <row r="85" spans="1:105" ht="12.95" customHeight="1" x14ac:dyDescent="0.25">
      <c r="A85" s="121" t="s">
        <v>92</v>
      </c>
      <c r="B85" s="122"/>
      <c r="C85" s="123">
        <f t="shared" ref="C85:Y85" si="34">C86</f>
        <v>0</v>
      </c>
      <c r="D85" s="123">
        <f t="shared" si="34"/>
        <v>6.2539383620239652</v>
      </c>
      <c r="E85" s="123">
        <f t="shared" si="34"/>
        <v>23.963681680633716</v>
      </c>
      <c r="F85" s="123">
        <f t="shared" si="34"/>
        <v>24.162007108364591</v>
      </c>
      <c r="G85" s="123">
        <f t="shared" si="34"/>
        <v>27.986358472941042</v>
      </c>
      <c r="H85" s="123">
        <f t="shared" si="34"/>
        <v>32.826461200966541</v>
      </c>
      <c r="I85" s="123">
        <f t="shared" si="34"/>
        <v>37.512934206607802</v>
      </c>
      <c r="J85" s="123">
        <f t="shared" si="34"/>
        <v>22.291880154124563</v>
      </c>
      <c r="K85" s="123">
        <f t="shared" si="34"/>
        <v>17.10973509544305</v>
      </c>
      <c r="L85" s="123">
        <f t="shared" si="34"/>
        <v>22.9924764799751</v>
      </c>
      <c r="M85" s="123">
        <f t="shared" si="34"/>
        <v>17.094385252134909</v>
      </c>
      <c r="N85" s="123">
        <f t="shared" si="34"/>
        <v>19.714583523109905</v>
      </c>
      <c r="O85" s="123">
        <f t="shared" si="34"/>
        <v>12.980137277607334</v>
      </c>
      <c r="P85" s="123">
        <f t="shared" si="34"/>
        <v>8.3100326607195392</v>
      </c>
      <c r="Q85" s="123">
        <f t="shared" si="34"/>
        <v>7.6949422941408052</v>
      </c>
      <c r="R85" s="123">
        <f t="shared" si="34"/>
        <v>11.266596028707937</v>
      </c>
      <c r="S85" s="123">
        <f t="shared" si="34"/>
        <v>12.748916449637957</v>
      </c>
      <c r="T85" s="123">
        <f t="shared" si="34"/>
        <v>7.452321325204057</v>
      </c>
      <c r="U85" s="123">
        <f t="shared" si="34"/>
        <v>8.2986387359764286</v>
      </c>
      <c r="V85" s="123">
        <f t="shared" si="34"/>
        <v>10.052098169879677</v>
      </c>
      <c r="W85" s="123">
        <f t="shared" si="34"/>
        <v>11.870977616386279</v>
      </c>
      <c r="X85" s="123">
        <f t="shared" si="34"/>
        <v>9.7979279498718643</v>
      </c>
      <c r="Y85" s="123">
        <f t="shared" si="34"/>
        <v>14.971053627032813</v>
      </c>
      <c r="DA85" s="130" t="s">
        <v>4673</v>
      </c>
    </row>
    <row r="86" spans="1:105" ht="12" customHeight="1" x14ac:dyDescent="0.25">
      <c r="A86" s="97" t="s">
        <v>53</v>
      </c>
      <c r="B86" s="98"/>
      <c r="C86" s="99">
        <f>RES_hhdet_in_tesh!C86/RES_summary!C$21</f>
        <v>0</v>
      </c>
      <c r="D86" s="99">
        <f>RES_hhdet_in_tesh!D86/RES_summary!D$21</f>
        <v>6.2539383620239652</v>
      </c>
      <c r="E86" s="99">
        <f>RES_hhdet_in_tesh!E86/RES_summary!E$21</f>
        <v>23.963681680633716</v>
      </c>
      <c r="F86" s="99">
        <f>RES_hhdet_in_tesh!F86/RES_summary!F$21</f>
        <v>24.162007108364591</v>
      </c>
      <c r="G86" s="99">
        <f>RES_hhdet_in_tesh!G86/RES_summary!G$21</f>
        <v>27.986358472941042</v>
      </c>
      <c r="H86" s="99">
        <f>RES_hhdet_in_tesh!H86/RES_summary!H$21</f>
        <v>32.826461200966541</v>
      </c>
      <c r="I86" s="99">
        <f>RES_hhdet_in_tesh!I86/RES_summary!I$21</f>
        <v>37.512934206607802</v>
      </c>
      <c r="J86" s="99">
        <f>RES_hhdet_in_tesh!J86/RES_summary!J$21</f>
        <v>22.291880154124563</v>
      </c>
      <c r="K86" s="99">
        <f>RES_hhdet_in_tesh!K86/RES_summary!K$21</f>
        <v>17.10973509544305</v>
      </c>
      <c r="L86" s="99">
        <f>RES_hhdet_in_tesh!L86/RES_summary!L$21</f>
        <v>22.9924764799751</v>
      </c>
      <c r="M86" s="99">
        <f>RES_hhdet_in_tesh!M86/RES_summary!M$21</f>
        <v>17.094385252134909</v>
      </c>
      <c r="N86" s="99">
        <f>RES_hhdet_in_tesh!N86/RES_summary!N$21</f>
        <v>19.714583523109905</v>
      </c>
      <c r="O86" s="99">
        <f>RES_hhdet_in_tesh!O86/RES_summary!O$21</f>
        <v>12.980137277607334</v>
      </c>
      <c r="P86" s="99">
        <f>RES_hhdet_in_tesh!P86/RES_summary!P$21</f>
        <v>8.3100326607195392</v>
      </c>
      <c r="Q86" s="99">
        <f>RES_hhdet_in_tesh!Q86/RES_summary!Q$21</f>
        <v>7.6949422941408052</v>
      </c>
      <c r="R86" s="99">
        <f>RES_hhdet_in_tesh!R86/RES_summary!R$21</f>
        <v>11.266596028707937</v>
      </c>
      <c r="S86" s="99">
        <f>RES_hhdet_in_tesh!S86/RES_summary!S$21</f>
        <v>12.748916449637957</v>
      </c>
      <c r="T86" s="99">
        <f>RES_hhdet_in_tesh!T86/RES_summary!T$21</f>
        <v>7.452321325204057</v>
      </c>
      <c r="U86" s="99">
        <f>RES_hhdet_in_tesh!U86/RES_summary!U$21</f>
        <v>8.2986387359764286</v>
      </c>
      <c r="V86" s="99">
        <f>RES_hhdet_in_tesh!V86/RES_summary!V$21</f>
        <v>10.052098169879677</v>
      </c>
      <c r="W86" s="99">
        <f>RES_hhdet_in_tesh!W86/RES_summary!W$21</f>
        <v>11.870977616386279</v>
      </c>
      <c r="X86" s="99">
        <f>RES_hhdet_in_tesh!X86/RES_summary!X$21</f>
        <v>9.7979279498718643</v>
      </c>
      <c r="Y86" s="99">
        <f>RES_hhdet_in_tesh!Y86/RES_summary!Y$21</f>
        <v>14.971053627032813</v>
      </c>
      <c r="DA86" s="63" t="s">
        <v>4674</v>
      </c>
    </row>
    <row r="87" spans="1:105" ht="12" customHeight="1" x14ac:dyDescent="0.25">
      <c r="A87" s="121" t="s">
        <v>55</v>
      </c>
      <c r="B87" s="122"/>
      <c r="C87" s="123">
        <v>13.479583552456507</v>
      </c>
      <c r="D87" s="123">
        <v>14.27895015100003</v>
      </c>
      <c r="E87" s="123">
        <v>15.113657719948652</v>
      </c>
      <c r="F87" s="123">
        <v>15.679740559425973</v>
      </c>
      <c r="G87" s="123">
        <v>16.705790134230053</v>
      </c>
      <c r="H87" s="123">
        <v>16.489809992297353</v>
      </c>
      <c r="I87" s="123">
        <v>18.151369441117268</v>
      </c>
      <c r="J87" s="123">
        <v>17.464257366341613</v>
      </c>
      <c r="K87" s="123">
        <v>17.276683989687537</v>
      </c>
      <c r="L87" s="123">
        <v>16.961348472042385</v>
      </c>
      <c r="M87" s="123">
        <v>16.830623285562805</v>
      </c>
      <c r="N87" s="123">
        <v>15.697304684469394</v>
      </c>
      <c r="O87" s="123">
        <v>14.376662786507078</v>
      </c>
      <c r="P87" s="123">
        <v>14.155533760187657</v>
      </c>
      <c r="Q87" s="123">
        <v>14.491818078717804</v>
      </c>
      <c r="R87" s="123">
        <v>14.923515462403879</v>
      </c>
      <c r="S87" s="123">
        <v>15.586819650741319</v>
      </c>
      <c r="T87" s="123">
        <v>15.147271426238824</v>
      </c>
      <c r="U87" s="123">
        <v>14.803195470949978</v>
      </c>
      <c r="V87" s="123">
        <v>14.891354107534394</v>
      </c>
      <c r="W87" s="123">
        <v>14.901029194071878</v>
      </c>
      <c r="X87" s="123">
        <v>14.234968697798784</v>
      </c>
      <c r="Y87" s="123">
        <v>13.460669876316032</v>
      </c>
      <c r="DA87" s="130" t="s">
        <v>4675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14.225508317812254</v>
      </c>
      <c r="E88" s="99">
        <v>13.201430127281185</v>
      </c>
      <c r="F88" s="99">
        <v>14.051345063073754</v>
      </c>
      <c r="G88" s="99">
        <v>16.615472309856241</v>
      </c>
      <c r="H88" s="99">
        <v>13.896502995000835</v>
      </c>
      <c r="I88" s="99">
        <v>15.190824903420918</v>
      </c>
      <c r="J88" s="99">
        <v>19.642042524030089</v>
      </c>
      <c r="K88" s="99">
        <v>20.386586787523626</v>
      </c>
      <c r="L88" s="99">
        <v>15.653543709414032</v>
      </c>
      <c r="M88" s="99">
        <v>16.140187239034152</v>
      </c>
      <c r="N88" s="99">
        <v>15.192669172603592</v>
      </c>
      <c r="O88" s="99">
        <v>0</v>
      </c>
      <c r="P88" s="99">
        <v>0</v>
      </c>
      <c r="Q88" s="99">
        <v>15.736259162005158</v>
      </c>
      <c r="R88" s="99">
        <v>15.776532984590421</v>
      </c>
      <c r="S88" s="99">
        <v>16.173305976023638</v>
      </c>
      <c r="T88" s="99">
        <v>15.872503180707588</v>
      </c>
      <c r="U88" s="99">
        <v>16.249488405988782</v>
      </c>
      <c r="V88" s="99">
        <v>16.201285936685583</v>
      </c>
      <c r="W88" s="99">
        <v>15.824576059435413</v>
      </c>
      <c r="X88" s="99">
        <v>15.020952565659044</v>
      </c>
      <c r="Y88" s="99">
        <v>0</v>
      </c>
      <c r="DA88" s="63" t="s">
        <v>4676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15.958552818385076</v>
      </c>
      <c r="J89" s="99">
        <v>19.668912891369157</v>
      </c>
      <c r="K89" s="99">
        <v>20.42830798179811</v>
      </c>
      <c r="L89" s="99">
        <v>0</v>
      </c>
      <c r="M89" s="99">
        <v>0</v>
      </c>
      <c r="N89" s="99">
        <v>15.237479661941547</v>
      </c>
      <c r="O89" s="99">
        <v>15.996012596137458</v>
      </c>
      <c r="P89" s="99">
        <v>16.581125671992915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X89" s="99">
        <v>0</v>
      </c>
      <c r="Y89" s="99">
        <v>14.344658019701855</v>
      </c>
      <c r="DA89" s="63" t="s">
        <v>4677</v>
      </c>
    </row>
    <row r="90" spans="1:105" ht="12" customHeight="1" x14ac:dyDescent="0.25">
      <c r="A90" s="100" t="s">
        <v>199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0.1519082490342091</v>
      </c>
      <c r="J90" s="102">
        <v>4.1702264171212429</v>
      </c>
      <c r="K90" s="102">
        <v>4.5048352798047855</v>
      </c>
      <c r="L90" s="102">
        <v>0</v>
      </c>
      <c r="M90" s="102">
        <v>0</v>
      </c>
      <c r="N90" s="102">
        <v>1.858647282366845</v>
      </c>
      <c r="O90" s="102">
        <v>1.5455905227281024</v>
      </c>
      <c r="P90" s="102">
        <v>0.66223713519113436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X90" s="102">
        <v>0</v>
      </c>
      <c r="Y90" s="102">
        <v>0.14152646635678434</v>
      </c>
      <c r="DA90" s="131" t="s">
        <v>4678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15.806644569350867</v>
      </c>
      <c r="J91" s="105">
        <v>15.498686474247917</v>
      </c>
      <c r="K91" s="105">
        <v>15.923472701993326</v>
      </c>
      <c r="L91" s="105">
        <v>0</v>
      </c>
      <c r="M91" s="105">
        <v>0</v>
      </c>
      <c r="N91" s="105">
        <v>13.378832379574702</v>
      </c>
      <c r="O91" s="105">
        <v>14.450422073409356</v>
      </c>
      <c r="P91" s="105">
        <v>15.918888536801775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X91" s="105">
        <v>0</v>
      </c>
      <c r="Y91" s="105">
        <v>14.203131553345074</v>
      </c>
      <c r="DA91" s="132" t="s">
        <v>4679</v>
      </c>
    </row>
    <row r="92" spans="1:105" ht="12" customHeight="1" x14ac:dyDescent="0.25">
      <c r="A92" s="106" t="s">
        <v>124</v>
      </c>
      <c r="B92" s="101"/>
      <c r="C92" s="102">
        <v>13.832320493253592</v>
      </c>
      <c r="D92" s="102">
        <v>14.577059627632691</v>
      </c>
      <c r="E92" s="102">
        <v>15.304861865050201</v>
      </c>
      <c r="F92" s="102">
        <v>15.542875062723358</v>
      </c>
      <c r="G92" s="102">
        <v>16.73733707374295</v>
      </c>
      <c r="H92" s="102">
        <v>16.790415977025944</v>
      </c>
      <c r="I92" s="102">
        <v>16.991231955389829</v>
      </c>
      <c r="J92" s="102">
        <v>17.495079931149728</v>
      </c>
      <c r="K92" s="102">
        <v>17.404925066081585</v>
      </c>
      <c r="L92" s="102">
        <v>16.830998412408512</v>
      </c>
      <c r="M92" s="102">
        <v>16.077692038641313</v>
      </c>
      <c r="N92" s="102">
        <v>15.014737088757569</v>
      </c>
      <c r="O92" s="102">
        <v>15.654669010157122</v>
      </c>
      <c r="P92" s="102">
        <v>16.100357382613403</v>
      </c>
      <c r="Q92" s="102">
        <v>15.794534446513916</v>
      </c>
      <c r="R92" s="102">
        <v>15.795495776366863</v>
      </c>
      <c r="S92" s="102">
        <v>16.006209404940122</v>
      </c>
      <c r="T92" s="102">
        <v>15.767559040272415</v>
      </c>
      <c r="U92" s="102">
        <v>15.248891230431244</v>
      </c>
      <c r="V92" s="102">
        <v>13.849105078356841</v>
      </c>
      <c r="W92" s="102">
        <v>15.779715591230151</v>
      </c>
      <c r="X92" s="102">
        <v>15.653929618100811</v>
      </c>
      <c r="Y92" s="102">
        <v>14.219330999630362</v>
      </c>
      <c r="DA92" s="131" t="s">
        <v>4680</v>
      </c>
    </row>
    <row r="93" spans="1:105" ht="12" customHeight="1" x14ac:dyDescent="0.25">
      <c r="A93" s="107" t="s">
        <v>123</v>
      </c>
      <c r="B93" s="104"/>
      <c r="C93" s="105">
        <v>13.835824035494321</v>
      </c>
      <c r="D93" s="105">
        <v>0</v>
      </c>
      <c r="E93" s="105">
        <v>0</v>
      </c>
      <c r="F93" s="105">
        <v>0</v>
      </c>
      <c r="G93" s="105">
        <v>0</v>
      </c>
      <c r="H93" s="105">
        <v>16.782485261630345</v>
      </c>
      <c r="I93" s="105">
        <v>16.996997511156476</v>
      </c>
      <c r="J93" s="105">
        <v>17.51612960344999</v>
      </c>
      <c r="K93" s="105">
        <v>17.433355721393365</v>
      </c>
      <c r="L93" s="105">
        <v>16.845342561751739</v>
      </c>
      <c r="M93" s="105">
        <v>16.072645284955033</v>
      </c>
      <c r="N93" s="105">
        <v>15.025571713918612</v>
      </c>
      <c r="O93" s="105">
        <v>15.831314039495069</v>
      </c>
      <c r="P93" s="105">
        <v>16.358544570600948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13.667849451892829</v>
      </c>
      <c r="W93" s="105">
        <v>15.851645520514584</v>
      </c>
      <c r="X93" s="105">
        <v>15.796681776116106</v>
      </c>
      <c r="Y93" s="105">
        <v>14.339939665597077</v>
      </c>
      <c r="DA93" s="132" t="s">
        <v>4681</v>
      </c>
    </row>
    <row r="94" spans="1:105" ht="12" customHeight="1" x14ac:dyDescent="0.25">
      <c r="A94" s="108" t="s">
        <v>50</v>
      </c>
      <c r="B94" s="98"/>
      <c r="C94" s="99">
        <v>1.8844851001571261</v>
      </c>
      <c r="D94" s="99">
        <v>0</v>
      </c>
      <c r="E94" s="99">
        <v>0</v>
      </c>
      <c r="F94" s="99">
        <v>0</v>
      </c>
      <c r="G94" s="99">
        <v>0</v>
      </c>
      <c r="H94" s="99">
        <v>4.291425938442722</v>
      </c>
      <c r="I94" s="99">
        <v>3.4448887933154997</v>
      </c>
      <c r="J94" s="99">
        <v>3.5832678846872108</v>
      </c>
      <c r="K94" s="99">
        <v>3.5593556708386842</v>
      </c>
      <c r="L94" s="99">
        <v>2.978903177018096</v>
      </c>
      <c r="M94" s="99">
        <v>2.8144269537251345</v>
      </c>
      <c r="N94" s="99">
        <v>1.7541350057172991</v>
      </c>
      <c r="O94" s="99">
        <v>1.2419169233173633</v>
      </c>
      <c r="P94" s="99">
        <v>1.3100982099295215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0.49511321345321446</v>
      </c>
      <c r="W94" s="99">
        <v>1.2906757926153716</v>
      </c>
      <c r="X94" s="99">
        <v>1.173653769989176</v>
      </c>
      <c r="Y94" s="99">
        <v>0.61016407039932341</v>
      </c>
      <c r="DA94" s="63" t="s">
        <v>4682</v>
      </c>
    </row>
    <row r="95" spans="1:105" ht="12" customHeight="1" x14ac:dyDescent="0.25">
      <c r="A95" s="108" t="s">
        <v>52</v>
      </c>
      <c r="B95" s="98"/>
      <c r="C95" s="99">
        <v>11.951338935337194</v>
      </c>
      <c r="D95" s="99">
        <v>0</v>
      </c>
      <c r="E95" s="99">
        <v>0</v>
      </c>
      <c r="F95" s="99">
        <v>0</v>
      </c>
      <c r="G95" s="99">
        <v>0</v>
      </c>
      <c r="H95" s="99">
        <v>12.491059323187621</v>
      </c>
      <c r="I95" s="99">
        <v>13.552108717840976</v>
      </c>
      <c r="J95" s="99">
        <v>13.932861718762778</v>
      </c>
      <c r="K95" s="99">
        <v>13.874000050554686</v>
      </c>
      <c r="L95" s="99">
        <v>13.866439384733642</v>
      </c>
      <c r="M95" s="99">
        <v>13.2582183312299</v>
      </c>
      <c r="N95" s="99">
        <v>13.271436708201318</v>
      </c>
      <c r="O95" s="99">
        <v>14.589397116177707</v>
      </c>
      <c r="P95" s="99">
        <v>15.048446360671427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13.172736238439617</v>
      </c>
      <c r="W95" s="99">
        <v>14.560969727899217</v>
      </c>
      <c r="X95" s="99">
        <v>14.62302800612693</v>
      </c>
      <c r="Y95" s="99">
        <v>13.729775595197756</v>
      </c>
      <c r="DA95" s="63" t="s">
        <v>4683</v>
      </c>
    </row>
    <row r="96" spans="1:105" ht="12" customHeight="1" x14ac:dyDescent="0.25">
      <c r="A96" s="106" t="s">
        <v>122</v>
      </c>
      <c r="B96" s="101"/>
      <c r="C96" s="102">
        <v>13.457234417008115</v>
      </c>
      <c r="D96" s="102">
        <v>0</v>
      </c>
      <c r="E96" s="102">
        <v>0</v>
      </c>
      <c r="F96" s="102">
        <v>0</v>
      </c>
      <c r="G96" s="102">
        <v>0</v>
      </c>
      <c r="H96" s="102">
        <v>16.484007065310173</v>
      </c>
      <c r="I96" s="102">
        <v>0</v>
      </c>
      <c r="J96" s="102">
        <v>0</v>
      </c>
      <c r="K96" s="102">
        <v>17.258509885509831</v>
      </c>
      <c r="L96" s="102">
        <v>0</v>
      </c>
      <c r="M96" s="102">
        <v>0</v>
      </c>
      <c r="N96" s="102">
        <v>0</v>
      </c>
      <c r="O96" s="102">
        <v>14.465315306896386</v>
      </c>
      <c r="P96" s="102">
        <v>14.428650344054343</v>
      </c>
      <c r="Q96" s="102">
        <v>0</v>
      </c>
      <c r="R96" s="102">
        <v>0</v>
      </c>
      <c r="S96" s="102">
        <v>0</v>
      </c>
      <c r="T96" s="102">
        <v>0</v>
      </c>
      <c r="U96" s="102">
        <v>14.647558479955388</v>
      </c>
      <c r="V96" s="102">
        <v>0</v>
      </c>
      <c r="W96" s="102">
        <v>15.03893735656426</v>
      </c>
      <c r="X96" s="102">
        <v>0</v>
      </c>
      <c r="Y96" s="102">
        <v>13.631468205778365</v>
      </c>
      <c r="DA96" s="131" t="s">
        <v>4684</v>
      </c>
    </row>
    <row r="97" spans="1:105" ht="12" customHeight="1" x14ac:dyDescent="0.25">
      <c r="A97" s="107" t="s">
        <v>121</v>
      </c>
      <c r="B97" s="104"/>
      <c r="C97" s="105">
        <v>13.455308268810617</v>
      </c>
      <c r="D97" s="105">
        <v>14.266976708408427</v>
      </c>
      <c r="E97" s="105">
        <v>15.109581269395639</v>
      </c>
      <c r="F97" s="105">
        <v>15.69141737941316</v>
      </c>
      <c r="G97" s="105">
        <v>16.704771348842016</v>
      </c>
      <c r="H97" s="105">
        <v>16.483752240444815</v>
      </c>
      <c r="I97" s="105">
        <v>18.210612525054685</v>
      </c>
      <c r="J97" s="105">
        <v>17.446638533482854</v>
      </c>
      <c r="K97" s="105">
        <v>17.258701234582343</v>
      </c>
      <c r="L97" s="105">
        <v>16.968089355983189</v>
      </c>
      <c r="M97" s="105">
        <v>16.861057477519754</v>
      </c>
      <c r="N97" s="105">
        <v>15.731796782146935</v>
      </c>
      <c r="O97" s="105">
        <v>14.286168711129386</v>
      </c>
      <c r="P97" s="105">
        <v>14.008205308220434</v>
      </c>
      <c r="Q97" s="105">
        <v>14.445156496597109</v>
      </c>
      <c r="R97" s="105">
        <v>14.892744746253095</v>
      </c>
      <c r="S97" s="105">
        <v>15.572993963507191</v>
      </c>
      <c r="T97" s="105">
        <v>15.126143110403307</v>
      </c>
      <c r="U97" s="105">
        <v>14.781266090976739</v>
      </c>
      <c r="V97" s="105">
        <v>14.934586681590115</v>
      </c>
      <c r="W97" s="105">
        <v>14.79909028131496</v>
      </c>
      <c r="X97" s="105">
        <v>14.157436810421398</v>
      </c>
      <c r="Y97" s="105">
        <v>13.424206943790066</v>
      </c>
      <c r="DA97" s="132" t="s">
        <v>4685</v>
      </c>
    </row>
    <row r="98" spans="1:105" ht="12" customHeight="1" x14ac:dyDescent="0.25">
      <c r="A98" s="108" t="s">
        <v>53</v>
      </c>
      <c r="B98" s="98"/>
      <c r="C98" s="99">
        <v>1.7613003987241647</v>
      </c>
      <c r="D98" s="99">
        <v>2.7727480659239601</v>
      </c>
      <c r="E98" s="99">
        <v>3.7019803875673141</v>
      </c>
      <c r="F98" s="99">
        <v>3.6764345666336324</v>
      </c>
      <c r="G98" s="99">
        <v>4.7245423416147716</v>
      </c>
      <c r="H98" s="99">
        <v>4.2270041428669565</v>
      </c>
      <c r="I98" s="99">
        <v>3.8743399429586365</v>
      </c>
      <c r="J98" s="99">
        <v>3.5684201001627822</v>
      </c>
      <c r="K98" s="99">
        <v>3.5341019209191469</v>
      </c>
      <c r="L98" s="99">
        <v>3.0937016555168664</v>
      </c>
      <c r="M98" s="99">
        <v>3.1246036796821688</v>
      </c>
      <c r="N98" s="99">
        <v>2.1152814113137373</v>
      </c>
      <c r="O98" s="99">
        <v>0.50600229392409768</v>
      </c>
      <c r="P98" s="99">
        <v>0.22109417433049161</v>
      </c>
      <c r="Q98" s="99">
        <v>0.62268369044558192</v>
      </c>
      <c r="R98" s="99">
        <v>0.9432399750458228</v>
      </c>
      <c r="S98" s="99">
        <v>1.6412753913863383</v>
      </c>
      <c r="T98" s="99">
        <v>1.2643190799158273</v>
      </c>
      <c r="U98" s="99">
        <v>0.99020807441239278</v>
      </c>
      <c r="V98" s="99">
        <v>1.2639429998112623</v>
      </c>
      <c r="W98" s="99">
        <v>0.94441479614151147</v>
      </c>
      <c r="X98" s="99">
        <v>0.72901356104248216</v>
      </c>
      <c r="Y98" s="99">
        <v>0.28785812896488283</v>
      </c>
      <c r="DA98" s="63" t="s">
        <v>4686</v>
      </c>
    </row>
    <row r="99" spans="1:105" ht="12" customHeight="1" x14ac:dyDescent="0.25">
      <c r="A99" s="108" t="s">
        <v>52</v>
      </c>
      <c r="B99" s="98"/>
      <c r="C99" s="99">
        <v>11.694007870086452</v>
      </c>
      <c r="D99" s="99">
        <v>11.494228642484465</v>
      </c>
      <c r="E99" s="99">
        <v>11.407600881828326</v>
      </c>
      <c r="F99" s="99">
        <v>12.014982812779529</v>
      </c>
      <c r="G99" s="99">
        <v>11.980229007227249</v>
      </c>
      <c r="H99" s="99">
        <v>12.25674809757786</v>
      </c>
      <c r="I99" s="99">
        <v>14.336272582096047</v>
      </c>
      <c r="J99" s="99">
        <v>13.878218433320077</v>
      </c>
      <c r="K99" s="99">
        <v>13.724599313663196</v>
      </c>
      <c r="L99" s="99">
        <v>13.874387700466327</v>
      </c>
      <c r="M99" s="99">
        <v>13.736453797837587</v>
      </c>
      <c r="N99" s="99">
        <v>13.616515370833197</v>
      </c>
      <c r="O99" s="99">
        <v>13.78016641720529</v>
      </c>
      <c r="P99" s="99">
        <v>13.78711113388994</v>
      </c>
      <c r="Q99" s="99">
        <v>13.822472806151525</v>
      </c>
      <c r="R99" s="99">
        <v>13.949504771207275</v>
      </c>
      <c r="S99" s="99">
        <v>13.931718572120854</v>
      </c>
      <c r="T99" s="99">
        <v>13.86182403048748</v>
      </c>
      <c r="U99" s="99">
        <v>13.791058016564346</v>
      </c>
      <c r="V99" s="99">
        <v>13.670643681778856</v>
      </c>
      <c r="W99" s="99">
        <v>13.854675485173448</v>
      </c>
      <c r="X99" s="99">
        <v>13.428423249378914</v>
      </c>
      <c r="Y99" s="99">
        <v>13.136348814825185</v>
      </c>
      <c r="DA99" s="63" t="s">
        <v>4687</v>
      </c>
    </row>
    <row r="100" spans="1:105" ht="12" customHeight="1" x14ac:dyDescent="0.25">
      <c r="A100" s="121" t="s">
        <v>54</v>
      </c>
      <c r="B100" s="122"/>
      <c r="C100" s="123">
        <v>5.0775485414017432</v>
      </c>
      <c r="D100" s="123">
        <v>5.0800410710424364</v>
      </c>
      <c r="E100" s="123">
        <v>5.0859980884013583</v>
      </c>
      <c r="F100" s="123">
        <v>5.1965129198105657</v>
      </c>
      <c r="G100" s="123">
        <v>4.9370311294317357</v>
      </c>
      <c r="H100" s="123">
        <v>4.4723966758083602</v>
      </c>
      <c r="I100" s="123">
        <v>4.2851939771129119</v>
      </c>
      <c r="J100" s="123">
        <v>3.8985325007655072</v>
      </c>
      <c r="K100" s="123">
        <v>3.8888578512354703</v>
      </c>
      <c r="L100" s="123">
        <v>3.7321192882060954</v>
      </c>
      <c r="M100" s="123">
        <v>3.9196532769514674</v>
      </c>
      <c r="N100" s="123">
        <v>3.4234652037316531</v>
      </c>
      <c r="O100" s="123">
        <v>3.4830723189485226</v>
      </c>
      <c r="P100" s="123">
        <v>3.877911235931601</v>
      </c>
      <c r="Q100" s="123">
        <v>3.6574955583355515</v>
      </c>
      <c r="R100" s="123">
        <v>3.632135987883367</v>
      </c>
      <c r="S100" s="123">
        <v>3.8534924638916013</v>
      </c>
      <c r="T100" s="123">
        <v>3.5910666418002641</v>
      </c>
      <c r="U100" s="123">
        <v>4.1677976845048148</v>
      </c>
      <c r="V100" s="123">
        <v>4.2823480302165917</v>
      </c>
      <c r="W100" s="123">
        <v>4.1851577268932392</v>
      </c>
      <c r="X100" s="123">
        <v>3.8107788026033824</v>
      </c>
      <c r="Y100" s="123">
        <v>3.4351979320012096</v>
      </c>
      <c r="DA100" s="130" t="s">
        <v>4688</v>
      </c>
    </row>
    <row r="101" spans="1:105" ht="12" customHeight="1" x14ac:dyDescent="0.25">
      <c r="A101" s="97" t="s">
        <v>202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4689</v>
      </c>
    </row>
    <row r="102" spans="1:105" ht="12" customHeight="1" x14ac:dyDescent="0.25">
      <c r="A102" s="97" t="s">
        <v>50</v>
      </c>
      <c r="B102" s="98"/>
      <c r="C102" s="99">
        <v>5.004775161283133</v>
      </c>
      <c r="D102" s="99">
        <v>4.9699592263069921</v>
      </c>
      <c r="E102" s="99">
        <v>5.1545276858345606</v>
      </c>
      <c r="F102" s="99">
        <v>5.2233604611236233</v>
      </c>
      <c r="G102" s="99">
        <v>4.9538511331370261</v>
      </c>
      <c r="H102" s="99">
        <v>4.4040878889427511</v>
      </c>
      <c r="I102" s="99">
        <v>4.3604661775081661</v>
      </c>
      <c r="J102" s="99">
        <v>3.9317642936376083</v>
      </c>
      <c r="K102" s="99">
        <v>3.8478610673550211</v>
      </c>
      <c r="L102" s="99">
        <v>3.72772086842483</v>
      </c>
      <c r="M102" s="99">
        <v>3.7921279931090388</v>
      </c>
      <c r="N102" s="99">
        <v>3.5734990569482297</v>
      </c>
      <c r="O102" s="99">
        <v>3.5882506802404448</v>
      </c>
      <c r="P102" s="99">
        <v>3.6054906975606786</v>
      </c>
      <c r="Q102" s="99">
        <v>3.6819537372557094</v>
      </c>
      <c r="R102" s="99">
        <v>3.696064491808559</v>
      </c>
      <c r="S102" s="99">
        <v>3.7600809934365689</v>
      </c>
      <c r="T102" s="99">
        <v>3.8421748366371014</v>
      </c>
      <c r="U102" s="99">
        <v>4.1717868943006602</v>
      </c>
      <c r="V102" s="99">
        <v>3.8972937378965704</v>
      </c>
      <c r="W102" s="99">
        <v>3.987035147034419</v>
      </c>
      <c r="X102" s="99">
        <v>3.6797866658055027</v>
      </c>
      <c r="Y102" s="99">
        <v>3.5140406946080174</v>
      </c>
      <c r="DA102" s="63" t="s">
        <v>4690</v>
      </c>
    </row>
    <row r="103" spans="1:105" ht="12" customHeight="1" x14ac:dyDescent="0.25">
      <c r="A103" s="109" t="s">
        <v>120</v>
      </c>
      <c r="B103" s="33"/>
      <c r="C103" s="110">
        <v>5.1691021486477355</v>
      </c>
      <c r="D103" s="110">
        <v>5.2416355738912594</v>
      </c>
      <c r="E103" s="110">
        <v>4.971033135330357</v>
      </c>
      <c r="F103" s="110">
        <v>5.1564083627559674</v>
      </c>
      <c r="G103" s="110">
        <v>4.9082642072068037</v>
      </c>
      <c r="H103" s="110">
        <v>4.6182953347115356</v>
      </c>
      <c r="I103" s="110">
        <v>4.1252405512729968</v>
      </c>
      <c r="J103" s="110">
        <v>3.8298930238213478</v>
      </c>
      <c r="K103" s="110">
        <v>3.9430681543061228</v>
      </c>
      <c r="L103" s="110">
        <v>3.7392255299373907</v>
      </c>
      <c r="M103" s="110">
        <v>4.147761883261162</v>
      </c>
      <c r="N103" s="110">
        <v>3.1015362771691399</v>
      </c>
      <c r="O103" s="110">
        <v>3.3675697013334673</v>
      </c>
      <c r="P103" s="110">
        <v>4.1136994670594644</v>
      </c>
      <c r="Q103" s="110">
        <v>3.6256501240175618</v>
      </c>
      <c r="R103" s="110">
        <v>3.5540495529355591</v>
      </c>
      <c r="S103" s="110">
        <v>3.962521624990536</v>
      </c>
      <c r="T103" s="110">
        <v>3.3431012278750281</v>
      </c>
      <c r="U103" s="110">
        <v>4.1622410052410528</v>
      </c>
      <c r="V103" s="110">
        <v>4.7350113066476736</v>
      </c>
      <c r="W103" s="110">
        <v>4.4125319127835727</v>
      </c>
      <c r="X103" s="110">
        <v>4.0446095423201962</v>
      </c>
      <c r="Y103" s="110">
        <v>3.209063030995797</v>
      </c>
      <c r="DA103" s="60" t="s">
        <v>4691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4692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4693</v>
      </c>
    </row>
    <row r="107" spans="1:105" ht="12" customHeight="1" x14ac:dyDescent="0.25">
      <c r="A107" s="97" t="s">
        <v>197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4694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4695</v>
      </c>
    </row>
    <row r="109" spans="1:105" ht="12.95" customHeight="1" x14ac:dyDescent="0.25">
      <c r="A109" s="121" t="s">
        <v>92</v>
      </c>
      <c r="B109" s="122"/>
      <c r="C109" s="123">
        <f t="shared" ref="C109:Y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4696</v>
      </c>
    </row>
    <row r="110" spans="1:105" ht="12" customHeight="1" x14ac:dyDescent="0.25">
      <c r="A110" s="97" t="s">
        <v>53</v>
      </c>
      <c r="B110" s="98"/>
      <c r="C110" s="99">
        <f>RES_hhdet_in_tesh!C110/RES_summary!C$21</f>
        <v>0</v>
      </c>
      <c r="D110" s="99">
        <f>RES_hhdet_in_tesh!D110/RES_summary!D$21</f>
        <v>0</v>
      </c>
      <c r="E110" s="99">
        <f>RES_hhdet_in_tesh!E110/RES_summary!E$21</f>
        <v>0</v>
      </c>
      <c r="F110" s="99">
        <f>RES_hhdet_in_tesh!F110/RES_summary!F$21</f>
        <v>0</v>
      </c>
      <c r="G110" s="99">
        <f>RES_hhdet_in_tesh!G110/RES_summary!G$21</f>
        <v>0</v>
      </c>
      <c r="H110" s="99">
        <f>RES_hhdet_in_tesh!H110/RES_summary!H$21</f>
        <v>0</v>
      </c>
      <c r="I110" s="99">
        <f>RES_hhdet_in_tesh!I110/RES_summary!I$21</f>
        <v>0</v>
      </c>
      <c r="J110" s="99">
        <f>RES_hhdet_in_tesh!J110/RES_summary!J$21</f>
        <v>0</v>
      </c>
      <c r="K110" s="99">
        <f>RES_hhdet_in_tesh!K110/RES_summary!K$21</f>
        <v>0</v>
      </c>
      <c r="L110" s="99">
        <f>RES_hhdet_in_tesh!L110/RES_summary!L$21</f>
        <v>0</v>
      </c>
      <c r="M110" s="99">
        <f>RES_hhdet_in_tesh!M110/RES_summary!M$21</f>
        <v>0</v>
      </c>
      <c r="N110" s="99">
        <f>RES_hhdet_in_tesh!N110/RES_summary!N$21</f>
        <v>0</v>
      </c>
      <c r="O110" s="99">
        <f>RES_hhdet_in_tesh!O110/RES_summary!O$21</f>
        <v>0</v>
      </c>
      <c r="P110" s="99">
        <f>RES_hhdet_in_tesh!P110/RES_summary!P$21</f>
        <v>0</v>
      </c>
      <c r="Q110" s="99">
        <f>RES_hhdet_in_tesh!Q110/RES_summary!Q$21</f>
        <v>0</v>
      </c>
      <c r="R110" s="99">
        <f>RES_hhdet_in_tesh!R110/RES_summary!R$21</f>
        <v>0</v>
      </c>
      <c r="S110" s="99">
        <f>RES_hhdet_in_tesh!S110/RES_summary!S$21</f>
        <v>0</v>
      </c>
      <c r="T110" s="99">
        <f>RES_hhdet_in_tesh!T110/RES_summary!T$21</f>
        <v>0</v>
      </c>
      <c r="U110" s="99">
        <f>RES_hhdet_in_tesh!U110/RES_summary!U$21</f>
        <v>0</v>
      </c>
      <c r="V110" s="99">
        <f>RES_hhdet_in_tesh!V110/RES_summary!V$21</f>
        <v>0</v>
      </c>
      <c r="W110" s="99">
        <f>RES_hhdet_in_tesh!W110/RES_summary!W$21</f>
        <v>0</v>
      </c>
      <c r="X110" s="99">
        <f>RES_hhdet_in_tesh!X110/RES_summary!X$21</f>
        <v>0</v>
      </c>
      <c r="Y110" s="99">
        <f>RES_hhdet_in_tesh!Y110/RES_summary!Y$21</f>
        <v>0</v>
      </c>
      <c r="DA110" s="63" t="s">
        <v>4697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4698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4699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4700</v>
      </c>
    </row>
    <row r="114" spans="1:105" ht="12" customHeight="1" x14ac:dyDescent="0.25">
      <c r="A114" s="100" t="s">
        <v>197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4701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4702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4703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4704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4705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4706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4707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4708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4709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8">
        <f t="shared" ref="C124:Q124" si="42">C125+C128+C130+C139</f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:Y124" si="44">W125+W128+W130+W139</f>
        <v>0</v>
      </c>
      <c r="X124" s="118">
        <f t="shared" si="44"/>
        <v>0</v>
      </c>
      <c r="Y124" s="118">
        <f t="shared" si="44"/>
        <v>0</v>
      </c>
      <c r="DA124" s="129" t="s">
        <v>4710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:Y125" si="47">SUM(W126:W127)</f>
        <v>0</v>
      </c>
      <c r="X125" s="123">
        <f t="shared" si="47"/>
        <v>0</v>
      </c>
      <c r="Y125" s="123">
        <f t="shared" si="47"/>
        <v>0</v>
      </c>
      <c r="DA125" s="130" t="s">
        <v>4711</v>
      </c>
    </row>
    <row r="126" spans="1:105" ht="12" customHeight="1" x14ac:dyDescent="0.25">
      <c r="A126" s="97" t="s">
        <v>198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X126" s="99">
        <v>0</v>
      </c>
      <c r="Y126" s="99">
        <v>0</v>
      </c>
      <c r="DA126" s="63" t="s">
        <v>4712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X127" s="99">
        <v>0</v>
      </c>
      <c r="Y127" s="99">
        <v>0</v>
      </c>
      <c r="DA127" s="63" t="s">
        <v>4713</v>
      </c>
    </row>
    <row r="128" spans="1:105" ht="12.95" customHeight="1" x14ac:dyDescent="0.25">
      <c r="A128" s="121" t="s">
        <v>92</v>
      </c>
      <c r="B128" s="122"/>
      <c r="C128" s="123">
        <f t="shared" ref="C128:Y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X128" s="123">
        <f t="shared" si="48"/>
        <v>0</v>
      </c>
      <c r="Y128" s="123">
        <f t="shared" si="48"/>
        <v>0</v>
      </c>
      <c r="DA128" s="130" t="s">
        <v>4714</v>
      </c>
    </row>
    <row r="129" spans="1:105" ht="12" customHeight="1" x14ac:dyDescent="0.25">
      <c r="A129" s="97" t="s">
        <v>53</v>
      </c>
      <c r="B129" s="98"/>
      <c r="C129" s="99">
        <f>RES_hhdet_in_tesh!C129/RES_summary!C$21</f>
        <v>0</v>
      </c>
      <c r="D129" s="99">
        <f>RES_hhdet_in_tesh!D129/RES_summary!D$21</f>
        <v>0</v>
      </c>
      <c r="E129" s="99">
        <f>RES_hhdet_in_tesh!E129/RES_summary!E$21</f>
        <v>0</v>
      </c>
      <c r="F129" s="99">
        <f>RES_hhdet_in_tesh!F129/RES_summary!F$21</f>
        <v>0</v>
      </c>
      <c r="G129" s="99">
        <f>RES_hhdet_in_tesh!G129/RES_summary!G$21</f>
        <v>0</v>
      </c>
      <c r="H129" s="99">
        <f>RES_hhdet_in_tesh!H129/RES_summary!H$21</f>
        <v>0</v>
      </c>
      <c r="I129" s="99">
        <f>RES_hhdet_in_tesh!I129/RES_summary!I$21</f>
        <v>0</v>
      </c>
      <c r="J129" s="99">
        <f>RES_hhdet_in_tesh!J129/RES_summary!J$21</f>
        <v>0</v>
      </c>
      <c r="K129" s="99">
        <f>RES_hhdet_in_tesh!K129/RES_summary!K$21</f>
        <v>0</v>
      </c>
      <c r="L129" s="99">
        <f>RES_hhdet_in_tesh!L129/RES_summary!L$21</f>
        <v>0</v>
      </c>
      <c r="M129" s="99">
        <f>RES_hhdet_in_tesh!M129/RES_summary!M$21</f>
        <v>0</v>
      </c>
      <c r="N129" s="99">
        <f>RES_hhdet_in_tesh!N129/RES_summary!N$21</f>
        <v>0</v>
      </c>
      <c r="O129" s="99">
        <f>RES_hhdet_in_tesh!O129/RES_summary!O$21</f>
        <v>0</v>
      </c>
      <c r="P129" s="99">
        <f>RES_hhdet_in_tesh!P129/RES_summary!P$21</f>
        <v>0</v>
      </c>
      <c r="Q129" s="99">
        <f>RES_hhdet_in_tesh!Q129/RES_summary!Q$21</f>
        <v>0</v>
      </c>
      <c r="R129" s="99">
        <f>RES_hhdet_in_tesh!R129/RES_summary!R$21</f>
        <v>0</v>
      </c>
      <c r="S129" s="99">
        <f>RES_hhdet_in_tesh!S129/RES_summary!S$21</f>
        <v>0</v>
      </c>
      <c r="T129" s="99">
        <f>RES_hhdet_in_tesh!T129/RES_summary!T$21</f>
        <v>0</v>
      </c>
      <c r="U129" s="99">
        <f>RES_hhdet_in_tesh!U129/RES_summary!U$21</f>
        <v>0</v>
      </c>
      <c r="V129" s="99">
        <f>RES_hhdet_in_tesh!V129/RES_summary!V$21</f>
        <v>0</v>
      </c>
      <c r="W129" s="99">
        <f>RES_hhdet_in_tesh!W129/RES_summary!W$21</f>
        <v>0</v>
      </c>
      <c r="X129" s="99">
        <f>RES_hhdet_in_tesh!X129/RES_summary!X$21</f>
        <v>0</v>
      </c>
      <c r="Y129" s="99">
        <f>RES_hhdet_in_tesh!Y129/RES_summary!Y$21</f>
        <v>0</v>
      </c>
      <c r="DA129" s="63" t="s">
        <v>4715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X130" s="123">
        <v>0</v>
      </c>
      <c r="Y130" s="123">
        <v>0</v>
      </c>
      <c r="DA130" s="130" t="s">
        <v>4716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X131" s="99">
        <v>0</v>
      </c>
      <c r="Y131" s="99">
        <v>0</v>
      </c>
      <c r="DA131" s="63" t="s">
        <v>4717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4718</v>
      </c>
    </row>
    <row r="133" spans="1:105" ht="12" customHeight="1" x14ac:dyDescent="0.25">
      <c r="A133" s="100" t="s">
        <v>198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4719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4720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X135" s="102">
        <v>0</v>
      </c>
      <c r="Y135" s="102">
        <v>0</v>
      </c>
      <c r="DA135" s="131" t="s">
        <v>4721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4722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4723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4724</v>
      </c>
    </row>
    <row r="139" spans="1:105" ht="12" customHeight="1" x14ac:dyDescent="0.25">
      <c r="A139" s="121" t="s">
        <v>54</v>
      </c>
      <c r="B139" s="122"/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X139" s="123">
        <v>0</v>
      </c>
      <c r="Y139" s="123">
        <v>0</v>
      </c>
      <c r="DA139" s="130" t="s">
        <v>4725</v>
      </c>
    </row>
    <row r="140" spans="1:105" ht="12" customHeight="1" x14ac:dyDescent="0.25">
      <c r="A140" s="97" t="s">
        <v>50</v>
      </c>
      <c r="B140" s="98"/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X140" s="99">
        <v>0</v>
      </c>
      <c r="Y140" s="99">
        <v>0</v>
      </c>
      <c r="DA140" s="63" t="s">
        <v>4726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X141" s="110">
        <v>0</v>
      </c>
      <c r="Y141" s="110">
        <v>0</v>
      </c>
      <c r="DA141" s="60" t="s">
        <v>4727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40.679953719222269</v>
      </c>
      <c r="D143" s="118">
        <f t="shared" si="49"/>
        <v>74.731879212515508</v>
      </c>
      <c r="E143" s="118">
        <f t="shared" si="49"/>
        <v>82.226732120524105</v>
      </c>
      <c r="F143" s="118">
        <f t="shared" si="49"/>
        <v>74.084884564704524</v>
      </c>
      <c r="G143" s="118">
        <f t="shared" si="49"/>
        <v>66.796137511908299</v>
      </c>
      <c r="H143" s="118">
        <f t="shared" si="49"/>
        <v>70.58900099000833</v>
      </c>
      <c r="I143" s="118">
        <f t="shared" si="49"/>
        <v>79.20479213867182</v>
      </c>
      <c r="J143" s="118">
        <f t="shared" si="49"/>
        <v>74.982222948511293</v>
      </c>
      <c r="K143" s="118">
        <f t="shared" si="49"/>
        <v>71.046529612211287</v>
      </c>
      <c r="L143" s="118">
        <f t="shared" si="49"/>
        <v>75.115719033256667</v>
      </c>
      <c r="M143" s="118">
        <f t="shared" si="49"/>
        <v>69.004241536873124</v>
      </c>
      <c r="N143" s="118">
        <f t="shared" si="49"/>
        <v>75.244760810119459</v>
      </c>
      <c r="O143" s="118">
        <f t="shared" si="49"/>
        <v>64.759416674502361</v>
      </c>
      <c r="P143" s="118">
        <f t="shared" si="49"/>
        <v>60.350787844245055</v>
      </c>
      <c r="Q143" s="118">
        <f t="shared" si="49"/>
        <v>61.534816088268244</v>
      </c>
      <c r="R143" s="118">
        <f t="shared" ref="R143:V143" si="50">R144+R146+R148+R157</f>
        <v>63.639384196879867</v>
      </c>
      <c r="S143" s="118">
        <f t="shared" si="50"/>
        <v>59.10804331731218</v>
      </c>
      <c r="T143" s="118">
        <f t="shared" si="50"/>
        <v>75.264459403998217</v>
      </c>
      <c r="U143" s="118">
        <f t="shared" si="50"/>
        <v>73.072053426651479</v>
      </c>
      <c r="V143" s="118">
        <f t="shared" si="50"/>
        <v>69.882204051974611</v>
      </c>
      <c r="W143" s="118">
        <f t="shared" ref="W143:Y143" si="51">W144+W146+W148+W157</f>
        <v>68.177926054115176</v>
      </c>
      <c r="X143" s="118">
        <f t="shared" si="51"/>
        <v>64.488064595597976</v>
      </c>
      <c r="Y143" s="118">
        <f t="shared" si="51"/>
        <v>64.760016999337239</v>
      </c>
      <c r="DA143" s="129" t="s">
        <v>4728</v>
      </c>
    </row>
    <row r="144" spans="1:105" ht="12.95" customHeight="1" x14ac:dyDescent="0.25">
      <c r="A144" s="121" t="s">
        <v>57</v>
      </c>
      <c r="B144" s="122"/>
      <c r="C144" s="123">
        <f t="shared" ref="C144:Y144" si="52">C145</f>
        <v>22.113136067882827</v>
      </c>
      <c r="D144" s="123">
        <f t="shared" si="52"/>
        <v>22.715541105679559</v>
      </c>
      <c r="E144" s="123">
        <f t="shared" si="52"/>
        <v>26.008762693823396</v>
      </c>
      <c r="F144" s="123">
        <f t="shared" si="52"/>
        <v>20.56487085385206</v>
      </c>
      <c r="G144" s="123">
        <f t="shared" si="52"/>
        <v>14.526300921510817</v>
      </c>
      <c r="H144" s="123">
        <f t="shared" si="52"/>
        <v>14.536427418367717</v>
      </c>
      <c r="I144" s="123">
        <f t="shared" si="52"/>
        <v>17.476026107061763</v>
      </c>
      <c r="J144" s="123">
        <f t="shared" si="52"/>
        <v>12.852831150489029</v>
      </c>
      <c r="K144" s="123">
        <f t="shared" si="52"/>
        <v>11.005001505284312</v>
      </c>
      <c r="L144" s="123">
        <f t="shared" si="52"/>
        <v>13.842588444458192</v>
      </c>
      <c r="M144" s="123">
        <f t="shared" si="52"/>
        <v>13.410341901453723</v>
      </c>
      <c r="N144" s="123">
        <f t="shared" si="52"/>
        <v>13.735251904604356</v>
      </c>
      <c r="O144" s="123">
        <f t="shared" si="52"/>
        <v>11.392019787129959</v>
      </c>
      <c r="P144" s="123">
        <f t="shared" si="52"/>
        <v>10.899568782554164</v>
      </c>
      <c r="Q144" s="123">
        <f t="shared" si="52"/>
        <v>9.9988658492478457</v>
      </c>
      <c r="R144" s="123">
        <f t="shared" si="52"/>
        <v>7.701715725264564</v>
      </c>
      <c r="S144" s="123">
        <f t="shared" si="52"/>
        <v>4.4591109902839223</v>
      </c>
      <c r="T144" s="123">
        <f t="shared" si="52"/>
        <v>17.601520883328259</v>
      </c>
      <c r="U144" s="123">
        <f t="shared" si="52"/>
        <v>15.381269352716487</v>
      </c>
      <c r="V144" s="123">
        <f t="shared" si="52"/>
        <v>13.810641777791091</v>
      </c>
      <c r="W144" s="123">
        <f t="shared" si="52"/>
        <v>13.44730923123676</v>
      </c>
      <c r="X144" s="123">
        <f t="shared" si="52"/>
        <v>11.598060469280311</v>
      </c>
      <c r="Y144" s="123">
        <f t="shared" si="52"/>
        <v>11.008324934570197</v>
      </c>
      <c r="DA144" s="130" t="s">
        <v>4729</v>
      </c>
    </row>
    <row r="145" spans="1:105" ht="12" customHeight="1" x14ac:dyDescent="0.25">
      <c r="A145" s="97" t="s">
        <v>53</v>
      </c>
      <c r="B145" s="98"/>
      <c r="C145" s="99">
        <v>22.113136067882827</v>
      </c>
      <c r="D145" s="99">
        <v>22.715541105679559</v>
      </c>
      <c r="E145" s="99">
        <v>26.008762693823396</v>
      </c>
      <c r="F145" s="99">
        <v>20.56487085385206</v>
      </c>
      <c r="G145" s="99">
        <v>14.526300921510817</v>
      </c>
      <c r="H145" s="99">
        <v>14.536427418367717</v>
      </c>
      <c r="I145" s="99">
        <v>17.476026107061763</v>
      </c>
      <c r="J145" s="99">
        <v>12.852831150489029</v>
      </c>
      <c r="K145" s="99">
        <v>11.005001505284312</v>
      </c>
      <c r="L145" s="99">
        <v>13.842588444458192</v>
      </c>
      <c r="M145" s="99">
        <v>13.410341901453723</v>
      </c>
      <c r="N145" s="99">
        <v>13.735251904604356</v>
      </c>
      <c r="O145" s="99">
        <v>11.392019787129959</v>
      </c>
      <c r="P145" s="99">
        <v>10.899568782554164</v>
      </c>
      <c r="Q145" s="99">
        <v>9.9988658492478457</v>
      </c>
      <c r="R145" s="99">
        <v>7.701715725264564</v>
      </c>
      <c r="S145" s="99">
        <v>4.4591109902839223</v>
      </c>
      <c r="T145" s="99">
        <v>17.601520883328259</v>
      </c>
      <c r="U145" s="99">
        <v>15.381269352716487</v>
      </c>
      <c r="V145" s="99">
        <v>13.810641777791091</v>
      </c>
      <c r="W145" s="99">
        <v>13.44730923123676</v>
      </c>
      <c r="X145" s="99">
        <v>11.598060469280311</v>
      </c>
      <c r="Y145" s="99">
        <v>11.008324934570197</v>
      </c>
      <c r="DA145" s="63" t="s">
        <v>4730</v>
      </c>
    </row>
    <row r="146" spans="1:105" ht="12.95" customHeight="1" x14ac:dyDescent="0.25">
      <c r="A146" s="121" t="s">
        <v>92</v>
      </c>
      <c r="B146" s="122"/>
      <c r="C146" s="123">
        <f t="shared" ref="C146:Y146" si="53">C147</f>
        <v>0</v>
      </c>
      <c r="D146" s="123">
        <f t="shared" si="53"/>
        <v>32.659455890569596</v>
      </c>
      <c r="E146" s="123">
        <f t="shared" si="53"/>
        <v>36.014611776194705</v>
      </c>
      <c r="F146" s="123">
        <f t="shared" si="53"/>
        <v>32.636447919400979</v>
      </c>
      <c r="G146" s="123">
        <f t="shared" si="53"/>
        <v>30.626580970388304</v>
      </c>
      <c r="H146" s="123">
        <f t="shared" si="53"/>
        <v>35.075681690662392</v>
      </c>
      <c r="I146" s="123">
        <f t="shared" si="53"/>
        <v>39.273469024968456</v>
      </c>
      <c r="J146" s="123">
        <f t="shared" si="53"/>
        <v>40.782658186053823</v>
      </c>
      <c r="K146" s="123">
        <f t="shared" si="53"/>
        <v>38.888639342741506</v>
      </c>
      <c r="L146" s="123">
        <f t="shared" si="53"/>
        <v>40.577931018505517</v>
      </c>
      <c r="M146" s="123">
        <f t="shared" si="53"/>
        <v>34.842379352145564</v>
      </c>
      <c r="N146" s="123">
        <f t="shared" si="53"/>
        <v>42.387699362102602</v>
      </c>
      <c r="O146" s="123">
        <f t="shared" si="53"/>
        <v>35.513655591533663</v>
      </c>
      <c r="P146" s="123">
        <f t="shared" si="53"/>
        <v>31.421812555887701</v>
      </c>
      <c r="Q146" s="123">
        <f t="shared" si="53"/>
        <v>33.388502278414791</v>
      </c>
      <c r="R146" s="123">
        <f t="shared" si="53"/>
        <v>37.383310996018196</v>
      </c>
      <c r="S146" s="123">
        <f t="shared" si="53"/>
        <v>35.21007276744232</v>
      </c>
      <c r="T146" s="123">
        <f t="shared" si="53"/>
        <v>38.928573238237</v>
      </c>
      <c r="U146" s="123">
        <f t="shared" si="53"/>
        <v>38.726980767889998</v>
      </c>
      <c r="V146" s="123">
        <f t="shared" si="53"/>
        <v>36.904230781086042</v>
      </c>
      <c r="W146" s="123">
        <f t="shared" si="53"/>
        <v>35.647694130612379</v>
      </c>
      <c r="X146" s="123">
        <f t="shared" si="53"/>
        <v>34.846760268985193</v>
      </c>
      <c r="Y146" s="123">
        <f t="shared" si="53"/>
        <v>36.856704056381631</v>
      </c>
      <c r="DA146" s="130" t="s">
        <v>4731</v>
      </c>
    </row>
    <row r="147" spans="1:105" ht="12" customHeight="1" x14ac:dyDescent="0.25">
      <c r="A147" s="97" t="s">
        <v>53</v>
      </c>
      <c r="B147" s="98"/>
      <c r="C147" s="99">
        <f>RES_hhdet_in_tesh!C147/RES_summary!C$21</f>
        <v>0</v>
      </c>
      <c r="D147" s="99">
        <f>RES_hhdet_in_tesh!D147/RES_summary!D$21</f>
        <v>32.659455890569596</v>
      </c>
      <c r="E147" s="99">
        <f>RES_hhdet_in_tesh!E147/RES_summary!E$21</f>
        <v>36.014611776194705</v>
      </c>
      <c r="F147" s="99">
        <f>RES_hhdet_in_tesh!F147/RES_summary!F$21</f>
        <v>32.636447919400979</v>
      </c>
      <c r="G147" s="99">
        <f>RES_hhdet_in_tesh!G147/RES_summary!G$21</f>
        <v>30.626580970388304</v>
      </c>
      <c r="H147" s="99">
        <f>RES_hhdet_in_tesh!H147/RES_summary!H$21</f>
        <v>35.075681690662392</v>
      </c>
      <c r="I147" s="99">
        <f>RES_hhdet_in_tesh!I147/RES_summary!I$21</f>
        <v>39.273469024968456</v>
      </c>
      <c r="J147" s="99">
        <f>RES_hhdet_in_tesh!J147/RES_summary!J$21</f>
        <v>40.782658186053823</v>
      </c>
      <c r="K147" s="99">
        <f>RES_hhdet_in_tesh!K147/RES_summary!K$21</f>
        <v>38.888639342741506</v>
      </c>
      <c r="L147" s="99">
        <f>RES_hhdet_in_tesh!L147/RES_summary!L$21</f>
        <v>40.577931018505517</v>
      </c>
      <c r="M147" s="99">
        <f>RES_hhdet_in_tesh!M147/RES_summary!M$21</f>
        <v>34.842379352145564</v>
      </c>
      <c r="N147" s="99">
        <f>RES_hhdet_in_tesh!N147/RES_summary!N$21</f>
        <v>42.387699362102602</v>
      </c>
      <c r="O147" s="99">
        <f>RES_hhdet_in_tesh!O147/RES_summary!O$21</f>
        <v>35.513655591533663</v>
      </c>
      <c r="P147" s="99">
        <f>RES_hhdet_in_tesh!P147/RES_summary!P$21</f>
        <v>31.421812555887701</v>
      </c>
      <c r="Q147" s="99">
        <f>RES_hhdet_in_tesh!Q147/RES_summary!Q$21</f>
        <v>33.388502278414791</v>
      </c>
      <c r="R147" s="99">
        <f>RES_hhdet_in_tesh!R147/RES_summary!R$21</f>
        <v>37.383310996018196</v>
      </c>
      <c r="S147" s="99">
        <f>RES_hhdet_in_tesh!S147/RES_summary!S$21</f>
        <v>35.21007276744232</v>
      </c>
      <c r="T147" s="99">
        <f>RES_hhdet_in_tesh!T147/RES_summary!T$21</f>
        <v>38.928573238237</v>
      </c>
      <c r="U147" s="99">
        <f>RES_hhdet_in_tesh!U147/RES_summary!U$21</f>
        <v>38.726980767889998</v>
      </c>
      <c r="V147" s="99">
        <f>RES_hhdet_in_tesh!V147/RES_summary!V$21</f>
        <v>36.904230781086042</v>
      </c>
      <c r="W147" s="99">
        <f>RES_hhdet_in_tesh!W147/RES_summary!W$21</f>
        <v>35.647694130612379</v>
      </c>
      <c r="X147" s="99">
        <f>RES_hhdet_in_tesh!X147/RES_summary!X$21</f>
        <v>34.846760268985193</v>
      </c>
      <c r="Y147" s="99">
        <f>RES_hhdet_in_tesh!Y147/RES_summary!Y$21</f>
        <v>36.856704056381631</v>
      </c>
      <c r="DA147" s="63" t="s">
        <v>4732</v>
      </c>
    </row>
    <row r="148" spans="1:105" ht="12" customHeight="1" x14ac:dyDescent="0.25">
      <c r="A148" s="121" t="s">
        <v>55</v>
      </c>
      <c r="B148" s="122"/>
      <c r="C148" s="123">
        <v>13.48672595418086</v>
      </c>
      <c r="D148" s="123">
        <v>14.278252450925667</v>
      </c>
      <c r="E148" s="123">
        <v>15.116433220120362</v>
      </c>
      <c r="F148" s="123">
        <v>15.686547139521695</v>
      </c>
      <c r="G148" s="123">
        <v>16.706199670109605</v>
      </c>
      <c r="H148" s="123">
        <v>16.50484852648124</v>
      </c>
      <c r="I148" s="123">
        <v>18.170206996656308</v>
      </c>
      <c r="J148" s="123">
        <v>17.448239415120536</v>
      </c>
      <c r="K148" s="123">
        <v>17.264006371712011</v>
      </c>
      <c r="L148" s="123">
        <v>16.963084255148278</v>
      </c>
      <c r="M148" s="123">
        <v>16.831819127741593</v>
      </c>
      <c r="N148" s="123">
        <v>15.698539970457757</v>
      </c>
      <c r="O148" s="123">
        <v>14.370649369359215</v>
      </c>
      <c r="P148" s="123">
        <v>14.151866198581436</v>
      </c>
      <c r="Q148" s="123">
        <v>14.489993422148141</v>
      </c>
      <c r="R148" s="123">
        <v>14.922213078686191</v>
      </c>
      <c r="S148" s="123">
        <v>15.585391503346665</v>
      </c>
      <c r="T148" s="123">
        <v>15.143419103684817</v>
      </c>
      <c r="U148" s="123">
        <v>14.796009480999311</v>
      </c>
      <c r="V148" s="123">
        <v>14.885140493882833</v>
      </c>
      <c r="W148" s="123">
        <v>14.897873604419603</v>
      </c>
      <c r="X148" s="123">
        <v>14.232478466150196</v>
      </c>
      <c r="Y148" s="123">
        <v>13.459781416502041</v>
      </c>
      <c r="DA148" s="130" t="s">
        <v>4733</v>
      </c>
    </row>
    <row r="149" spans="1:105" ht="12" customHeight="1" x14ac:dyDescent="0.25">
      <c r="A149" s="97" t="s">
        <v>124</v>
      </c>
      <c r="B149" s="98"/>
      <c r="C149" s="99">
        <v>13.832320493253592</v>
      </c>
      <c r="D149" s="99">
        <v>14.577059627632691</v>
      </c>
      <c r="E149" s="99">
        <v>15.304861865050203</v>
      </c>
      <c r="F149" s="99">
        <v>15.542875062723361</v>
      </c>
      <c r="G149" s="99">
        <v>16.737337073742946</v>
      </c>
      <c r="H149" s="99">
        <v>16.790415977025948</v>
      </c>
      <c r="I149" s="99">
        <v>16.991231955389825</v>
      </c>
      <c r="J149" s="99">
        <v>17.495079931149725</v>
      </c>
      <c r="K149" s="99">
        <v>17.404925066081589</v>
      </c>
      <c r="L149" s="99">
        <v>16.830998412408512</v>
      </c>
      <c r="M149" s="99">
        <v>16.077692038641313</v>
      </c>
      <c r="N149" s="99">
        <v>15.014737088757565</v>
      </c>
      <c r="O149" s="99">
        <v>15.654669010157123</v>
      </c>
      <c r="P149" s="99">
        <v>16.100357382613396</v>
      </c>
      <c r="Q149" s="99">
        <v>15.794534446513916</v>
      </c>
      <c r="R149" s="99">
        <v>15.795495776366867</v>
      </c>
      <c r="S149" s="99">
        <v>16.006209404940122</v>
      </c>
      <c r="T149" s="99">
        <v>15.767559040272419</v>
      </c>
      <c r="U149" s="99">
        <v>15.248891230431244</v>
      </c>
      <c r="V149" s="99">
        <v>13.849105078356837</v>
      </c>
      <c r="W149" s="99">
        <v>15.779715591230147</v>
      </c>
      <c r="X149" s="99">
        <v>15.653929618100813</v>
      </c>
      <c r="Y149" s="99">
        <v>14.219330999630358</v>
      </c>
      <c r="DA149" s="63" t="s">
        <v>4734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16.782485261630349</v>
      </c>
      <c r="I150" s="99">
        <v>16.996997511156472</v>
      </c>
      <c r="J150" s="99">
        <v>17.51612960344999</v>
      </c>
      <c r="K150" s="99">
        <v>17.433355721393365</v>
      </c>
      <c r="L150" s="99">
        <v>16.845342561751739</v>
      </c>
      <c r="M150" s="99">
        <v>16.072645284955033</v>
      </c>
      <c r="N150" s="99">
        <v>15.025571713918611</v>
      </c>
      <c r="O150" s="99">
        <v>15.831314039495069</v>
      </c>
      <c r="P150" s="99">
        <v>16.358544570600952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13.667849451892831</v>
      </c>
      <c r="W150" s="99">
        <v>15.851645520514584</v>
      </c>
      <c r="X150" s="99">
        <v>15.796681776116102</v>
      </c>
      <c r="Y150" s="99">
        <v>14.339939665597074</v>
      </c>
      <c r="DA150" s="63" t="s">
        <v>4735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4.2914259384427229</v>
      </c>
      <c r="I151" s="102">
        <v>3.4448887933154992</v>
      </c>
      <c r="J151" s="102">
        <v>3.5832678846872108</v>
      </c>
      <c r="K151" s="102">
        <v>3.5593556708386842</v>
      </c>
      <c r="L151" s="102">
        <v>2.978903177018096</v>
      </c>
      <c r="M151" s="102">
        <v>2.8144269537251345</v>
      </c>
      <c r="N151" s="102">
        <v>1.7541350057172991</v>
      </c>
      <c r="O151" s="102">
        <v>1.2419169233173635</v>
      </c>
      <c r="P151" s="102">
        <v>1.310098209929522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0.49511321345321446</v>
      </c>
      <c r="W151" s="102">
        <v>1.2906757926153716</v>
      </c>
      <c r="X151" s="102">
        <v>1.1736537699891756</v>
      </c>
      <c r="Y151" s="102">
        <v>0.61016407039932363</v>
      </c>
      <c r="DA151" s="131" t="s">
        <v>4736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12.491059323187622</v>
      </c>
      <c r="I152" s="105">
        <v>13.552108717840976</v>
      </c>
      <c r="J152" s="105">
        <v>13.932861718762778</v>
      </c>
      <c r="K152" s="105">
        <v>13.874000050554683</v>
      </c>
      <c r="L152" s="105">
        <v>13.866439384733642</v>
      </c>
      <c r="M152" s="105">
        <v>13.2582183312299</v>
      </c>
      <c r="N152" s="105">
        <v>13.271436708201314</v>
      </c>
      <c r="O152" s="105">
        <v>14.589397116177707</v>
      </c>
      <c r="P152" s="105">
        <v>15.048446360671432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13.172736238439617</v>
      </c>
      <c r="W152" s="105">
        <v>14.560969727899217</v>
      </c>
      <c r="X152" s="105">
        <v>14.623028006126926</v>
      </c>
      <c r="Y152" s="105">
        <v>13.729775595197752</v>
      </c>
      <c r="DA152" s="132" t="s">
        <v>4737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16.484007065310177</v>
      </c>
      <c r="I153" s="102">
        <v>0</v>
      </c>
      <c r="J153" s="102">
        <v>0</v>
      </c>
      <c r="K153" s="102">
        <v>17.258509885509824</v>
      </c>
      <c r="L153" s="102">
        <v>0</v>
      </c>
      <c r="M153" s="102">
        <v>0</v>
      </c>
      <c r="N153" s="102">
        <v>0</v>
      </c>
      <c r="O153" s="102">
        <v>14.465315306896386</v>
      </c>
      <c r="P153" s="102">
        <v>14.42865034405434</v>
      </c>
      <c r="Q153" s="102">
        <v>0</v>
      </c>
      <c r="R153" s="102">
        <v>0</v>
      </c>
      <c r="S153" s="102">
        <v>0</v>
      </c>
      <c r="T153" s="102">
        <v>0</v>
      </c>
      <c r="U153" s="102">
        <v>14.647558479955382</v>
      </c>
      <c r="V153" s="102">
        <v>0</v>
      </c>
      <c r="W153" s="102">
        <v>15.03893735656426</v>
      </c>
      <c r="X153" s="102">
        <v>0</v>
      </c>
      <c r="Y153" s="102">
        <v>13.63146820577837</v>
      </c>
      <c r="DA153" s="131" t="s">
        <v>4738</v>
      </c>
    </row>
    <row r="154" spans="1:105" ht="12" customHeight="1" x14ac:dyDescent="0.25">
      <c r="A154" s="107" t="s">
        <v>121</v>
      </c>
      <c r="B154" s="104"/>
      <c r="C154" s="105">
        <v>13.455308268810615</v>
      </c>
      <c r="D154" s="105">
        <v>14.26697670840842</v>
      </c>
      <c r="E154" s="105">
        <v>15.109581269395642</v>
      </c>
      <c r="F154" s="105">
        <v>15.69141737941316</v>
      </c>
      <c r="G154" s="105">
        <v>16.704771348842019</v>
      </c>
      <c r="H154" s="105">
        <v>16.483752240444815</v>
      </c>
      <c r="I154" s="105">
        <v>18.210612525054685</v>
      </c>
      <c r="J154" s="105">
        <v>17.446638533482862</v>
      </c>
      <c r="K154" s="105">
        <v>17.258701234582343</v>
      </c>
      <c r="L154" s="105">
        <v>16.968089355983189</v>
      </c>
      <c r="M154" s="105">
        <v>16.861057477519758</v>
      </c>
      <c r="N154" s="105">
        <v>15.731796782146938</v>
      </c>
      <c r="O154" s="105">
        <v>14.286168711129385</v>
      </c>
      <c r="P154" s="105">
        <v>14.008205308220431</v>
      </c>
      <c r="Q154" s="105">
        <v>14.445156496597106</v>
      </c>
      <c r="R154" s="105">
        <v>14.892744746253099</v>
      </c>
      <c r="S154" s="105">
        <v>15.572993963507191</v>
      </c>
      <c r="T154" s="105">
        <v>15.126143110403307</v>
      </c>
      <c r="U154" s="105">
        <v>14.781266090976736</v>
      </c>
      <c r="V154" s="105">
        <v>14.934586681590119</v>
      </c>
      <c r="W154" s="105">
        <v>14.799090281314964</v>
      </c>
      <c r="X154" s="105">
        <v>14.157436810421398</v>
      </c>
      <c r="Y154" s="105">
        <v>13.424206943790065</v>
      </c>
      <c r="DA154" s="132" t="s">
        <v>4739</v>
      </c>
    </row>
    <row r="155" spans="1:105" ht="12" customHeight="1" x14ac:dyDescent="0.25">
      <c r="A155" s="108" t="s">
        <v>53</v>
      </c>
      <c r="B155" s="98"/>
      <c r="C155" s="99">
        <v>1.7613003987241647</v>
      </c>
      <c r="D155" s="99">
        <v>2.7727480659239592</v>
      </c>
      <c r="E155" s="99">
        <v>3.7019803875673141</v>
      </c>
      <c r="F155" s="99">
        <v>3.676434566633632</v>
      </c>
      <c r="G155" s="99">
        <v>4.7245423416147725</v>
      </c>
      <c r="H155" s="99">
        <v>4.2270041428669574</v>
      </c>
      <c r="I155" s="99">
        <v>3.8743399429586369</v>
      </c>
      <c r="J155" s="99">
        <v>3.5684201001627822</v>
      </c>
      <c r="K155" s="99">
        <v>3.5341019209191473</v>
      </c>
      <c r="L155" s="99">
        <v>3.0937016555168664</v>
      </c>
      <c r="M155" s="99">
        <v>3.1246036796821697</v>
      </c>
      <c r="N155" s="99">
        <v>2.1152814113137381</v>
      </c>
      <c r="O155" s="99">
        <v>0.50600229392409801</v>
      </c>
      <c r="P155" s="99">
        <v>0.22109417433049156</v>
      </c>
      <c r="Q155" s="99">
        <v>0.62268369044558192</v>
      </c>
      <c r="R155" s="99">
        <v>0.9432399750458228</v>
      </c>
      <c r="S155" s="99">
        <v>1.6412753913863383</v>
      </c>
      <c r="T155" s="99">
        <v>1.264319079915827</v>
      </c>
      <c r="U155" s="99">
        <v>0.99020807441239278</v>
      </c>
      <c r="V155" s="99">
        <v>1.2639429998112621</v>
      </c>
      <c r="W155" s="99">
        <v>0.94441479614151136</v>
      </c>
      <c r="X155" s="99">
        <v>0.72901356104248183</v>
      </c>
      <c r="Y155" s="99">
        <v>0.28785812896488283</v>
      </c>
      <c r="DA155" s="63" t="s">
        <v>4740</v>
      </c>
    </row>
    <row r="156" spans="1:105" ht="12" customHeight="1" x14ac:dyDescent="0.25">
      <c r="A156" s="108" t="s">
        <v>52</v>
      </c>
      <c r="B156" s="98"/>
      <c r="C156" s="99">
        <v>11.69400787008645</v>
      </c>
      <c r="D156" s="99">
        <v>11.494228642484458</v>
      </c>
      <c r="E156" s="99">
        <v>11.407600881828325</v>
      </c>
      <c r="F156" s="99">
        <v>12.014982812779531</v>
      </c>
      <c r="G156" s="99">
        <v>11.980229007227248</v>
      </c>
      <c r="H156" s="99">
        <v>12.256748097577862</v>
      </c>
      <c r="I156" s="99">
        <v>14.336272582096043</v>
      </c>
      <c r="J156" s="99">
        <v>13.878218433320077</v>
      </c>
      <c r="K156" s="99">
        <v>13.724599313663193</v>
      </c>
      <c r="L156" s="99">
        <v>13.874387700466324</v>
      </c>
      <c r="M156" s="99">
        <v>13.736453797837591</v>
      </c>
      <c r="N156" s="99">
        <v>13.616515370833197</v>
      </c>
      <c r="O156" s="99">
        <v>13.780166417205287</v>
      </c>
      <c r="P156" s="99">
        <v>13.78711113388994</v>
      </c>
      <c r="Q156" s="99">
        <v>13.822472806151525</v>
      </c>
      <c r="R156" s="99">
        <v>13.949504771207277</v>
      </c>
      <c r="S156" s="99">
        <v>13.93171857212085</v>
      </c>
      <c r="T156" s="99">
        <v>13.86182403048748</v>
      </c>
      <c r="U156" s="99">
        <v>13.791058016564346</v>
      </c>
      <c r="V156" s="99">
        <v>13.670643681778856</v>
      </c>
      <c r="W156" s="99">
        <v>13.85467548517345</v>
      </c>
      <c r="X156" s="99">
        <v>13.428423249378918</v>
      </c>
      <c r="Y156" s="99">
        <v>13.13634881482518</v>
      </c>
      <c r="DA156" s="63" t="s">
        <v>4741</v>
      </c>
    </row>
    <row r="157" spans="1:105" ht="12" customHeight="1" x14ac:dyDescent="0.25">
      <c r="A157" s="121" t="s">
        <v>54</v>
      </c>
      <c r="B157" s="122"/>
      <c r="C157" s="123">
        <v>5.0800916971585766</v>
      </c>
      <c r="D157" s="123">
        <v>5.0786297653407004</v>
      </c>
      <c r="E157" s="123">
        <v>5.0869244303856442</v>
      </c>
      <c r="F157" s="123">
        <v>5.1970186519297918</v>
      </c>
      <c r="G157" s="123">
        <v>4.937055949899575</v>
      </c>
      <c r="H157" s="123">
        <v>4.4720433544969875</v>
      </c>
      <c r="I157" s="123">
        <v>4.2850900099852938</v>
      </c>
      <c r="J157" s="123">
        <v>3.8984941968479041</v>
      </c>
      <c r="K157" s="123">
        <v>3.8888823924734588</v>
      </c>
      <c r="L157" s="123">
        <v>3.7321153151446778</v>
      </c>
      <c r="M157" s="123">
        <v>3.9197011555322314</v>
      </c>
      <c r="N157" s="123">
        <v>3.4232695729547475</v>
      </c>
      <c r="O157" s="123">
        <v>3.4830919264795233</v>
      </c>
      <c r="P157" s="123">
        <v>3.8775403072217514</v>
      </c>
      <c r="Q157" s="123">
        <v>3.6574545384574653</v>
      </c>
      <c r="R157" s="123">
        <v>3.6321443969109191</v>
      </c>
      <c r="S157" s="123">
        <v>3.8534680562392754</v>
      </c>
      <c r="T157" s="123">
        <v>3.5909461787481409</v>
      </c>
      <c r="U157" s="123">
        <v>4.1677938250456741</v>
      </c>
      <c r="V157" s="123">
        <v>4.2821909992146452</v>
      </c>
      <c r="W157" s="123">
        <v>4.1850490878464308</v>
      </c>
      <c r="X157" s="123">
        <v>3.8107653911822692</v>
      </c>
      <c r="Y157" s="123">
        <v>3.4352065918833765</v>
      </c>
      <c r="DA157" s="130" t="s">
        <v>4742</v>
      </c>
    </row>
    <row r="158" spans="1:105" ht="12" customHeight="1" x14ac:dyDescent="0.25">
      <c r="A158" s="97" t="s">
        <v>50</v>
      </c>
      <c r="B158" s="98"/>
      <c r="C158" s="99">
        <v>5.0047751612831339</v>
      </c>
      <c r="D158" s="99">
        <v>4.9699592263069938</v>
      </c>
      <c r="E158" s="99">
        <v>5.1545276858345606</v>
      </c>
      <c r="F158" s="99">
        <v>5.2233604611236242</v>
      </c>
      <c r="G158" s="99">
        <v>4.9538511331370261</v>
      </c>
      <c r="H158" s="99">
        <v>4.4040878889427528</v>
      </c>
      <c r="I158" s="99">
        <v>4.3604661775081661</v>
      </c>
      <c r="J158" s="99">
        <v>3.9317642936376074</v>
      </c>
      <c r="K158" s="99">
        <v>3.8478610673550215</v>
      </c>
      <c r="L158" s="99">
        <v>3.7277208684248309</v>
      </c>
      <c r="M158" s="99">
        <v>3.7921279931090401</v>
      </c>
      <c r="N158" s="99">
        <v>3.5734990569482297</v>
      </c>
      <c r="O158" s="99">
        <v>3.5882506802404448</v>
      </c>
      <c r="P158" s="99">
        <v>3.6054906975606777</v>
      </c>
      <c r="Q158" s="99">
        <v>3.6819537372557103</v>
      </c>
      <c r="R158" s="99">
        <v>3.696064491808559</v>
      </c>
      <c r="S158" s="99">
        <v>3.7600809934365698</v>
      </c>
      <c r="T158" s="99">
        <v>3.8421748366371014</v>
      </c>
      <c r="U158" s="99">
        <v>4.1717868943006602</v>
      </c>
      <c r="V158" s="99">
        <v>3.8972937378965717</v>
      </c>
      <c r="W158" s="99">
        <v>3.9870351470344185</v>
      </c>
      <c r="X158" s="99">
        <v>3.6797866658055023</v>
      </c>
      <c r="Y158" s="99">
        <v>3.5140406946080165</v>
      </c>
      <c r="DA158" s="63" t="s">
        <v>4743</v>
      </c>
    </row>
    <row r="159" spans="1:105" ht="12" customHeight="1" x14ac:dyDescent="0.25">
      <c r="A159" s="109" t="s">
        <v>120</v>
      </c>
      <c r="B159" s="33"/>
      <c r="C159" s="110">
        <v>5.1691021486477355</v>
      </c>
      <c r="D159" s="110">
        <v>5.2416355738912594</v>
      </c>
      <c r="E159" s="110">
        <v>4.971033135330357</v>
      </c>
      <c r="F159" s="110">
        <v>5.1564083627559683</v>
      </c>
      <c r="G159" s="110">
        <v>4.9082642072068028</v>
      </c>
      <c r="H159" s="110">
        <v>4.6182953347115356</v>
      </c>
      <c r="I159" s="110">
        <v>4.1252405512729968</v>
      </c>
      <c r="J159" s="110">
        <v>3.8298930238213478</v>
      </c>
      <c r="K159" s="110">
        <v>3.9430681543061228</v>
      </c>
      <c r="L159" s="110">
        <v>3.7392255299373915</v>
      </c>
      <c r="M159" s="110">
        <v>4.1477618832611638</v>
      </c>
      <c r="N159" s="110">
        <v>3.1015362771691399</v>
      </c>
      <c r="O159" s="110">
        <v>3.3675697013334673</v>
      </c>
      <c r="P159" s="110">
        <v>4.1136994670594635</v>
      </c>
      <c r="Q159" s="110">
        <v>3.6256501240175623</v>
      </c>
      <c r="R159" s="110">
        <v>3.5540495529355596</v>
      </c>
      <c r="S159" s="110">
        <v>3.962521624990536</v>
      </c>
      <c r="T159" s="110">
        <v>3.3431012278750281</v>
      </c>
      <c r="U159" s="110">
        <v>4.1622410052410519</v>
      </c>
      <c r="V159" s="110">
        <v>4.7350113066476744</v>
      </c>
      <c r="W159" s="110">
        <v>4.4125319127835727</v>
      </c>
      <c r="X159" s="110">
        <v>4.0446095423201962</v>
      </c>
      <c r="Y159" s="110">
        <v>3.2090630309957962</v>
      </c>
      <c r="DA159" s="60" t="s">
        <v>4744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41.048835396260586</v>
      </c>
      <c r="D161" s="118">
        <f t="shared" si="54"/>
        <v>75.207310105323785</v>
      </c>
      <c r="E161" s="118">
        <f t="shared" si="54"/>
        <v>79.724124117944299</v>
      </c>
      <c r="F161" s="118">
        <f t="shared" si="54"/>
        <v>73.186044746065804</v>
      </c>
      <c r="G161" s="118">
        <f t="shared" si="54"/>
        <v>69.201421168638987</v>
      </c>
      <c r="H161" s="118">
        <f t="shared" si="54"/>
        <v>73.972684320590389</v>
      </c>
      <c r="I161" s="118">
        <f t="shared" si="54"/>
        <v>82.218650579973129</v>
      </c>
      <c r="J161" s="118">
        <f t="shared" si="54"/>
        <v>78.127611038949397</v>
      </c>
      <c r="K161" s="118">
        <f t="shared" si="54"/>
        <v>74.205318118988458</v>
      </c>
      <c r="L161" s="118">
        <f t="shared" si="54"/>
        <v>0</v>
      </c>
      <c r="M161" s="118">
        <f t="shared" si="54"/>
        <v>68.778679065524557</v>
      </c>
      <c r="N161" s="118">
        <f t="shared" si="54"/>
        <v>67.52836444055896</v>
      </c>
      <c r="O161" s="118">
        <f t="shared" si="54"/>
        <v>56.015568695164937</v>
      </c>
      <c r="P161" s="118">
        <f t="shared" si="54"/>
        <v>55.185946202413767</v>
      </c>
      <c r="Q161" s="118">
        <f t="shared" si="54"/>
        <v>62.878111179924048</v>
      </c>
      <c r="R161" s="118">
        <f t="shared" ref="R161:V161" si="55">R162+R164+R166+R175</f>
        <v>67.205351206225899</v>
      </c>
      <c r="S161" s="118">
        <f t="shared" si="55"/>
        <v>67.788526613599032</v>
      </c>
      <c r="T161" s="118">
        <f t="shared" si="55"/>
        <v>62.715717451096481</v>
      </c>
      <c r="U161" s="118">
        <f t="shared" si="55"/>
        <v>71.322890197697504</v>
      </c>
      <c r="V161" s="118">
        <f t="shared" si="55"/>
        <v>70.846935526967115</v>
      </c>
      <c r="W161" s="118">
        <f t="shared" ref="W161:Y161" si="56">W162+W164+W166+W175</f>
        <v>68.180734412823398</v>
      </c>
      <c r="X161" s="118">
        <f t="shared" si="56"/>
        <v>67.875922236732265</v>
      </c>
      <c r="Y161" s="118">
        <f t="shared" si="56"/>
        <v>0</v>
      </c>
      <c r="DA161" s="129" t="s">
        <v>4745</v>
      </c>
    </row>
    <row r="162" spans="1:105" ht="12.95" customHeight="1" x14ac:dyDescent="0.25">
      <c r="A162" s="121" t="s">
        <v>57</v>
      </c>
      <c r="B162" s="122"/>
      <c r="C162" s="123">
        <f t="shared" ref="C162:Y162" si="57">C163</f>
        <v>22.491075154557322</v>
      </c>
      <c r="D162" s="123">
        <f t="shared" si="57"/>
        <v>24.38948472103154</v>
      </c>
      <c r="E162" s="123">
        <f t="shared" si="57"/>
        <v>24.040692618521998</v>
      </c>
      <c r="F162" s="123">
        <f t="shared" si="57"/>
        <v>21.378655374127643</v>
      </c>
      <c r="G162" s="123">
        <f t="shared" si="57"/>
        <v>17.483985055451193</v>
      </c>
      <c r="H162" s="123">
        <f t="shared" si="57"/>
        <v>17.91907987228705</v>
      </c>
      <c r="I162" s="123">
        <f t="shared" si="57"/>
        <v>20.491276106526694</v>
      </c>
      <c r="J162" s="123">
        <f t="shared" si="57"/>
        <v>16.43936930945053</v>
      </c>
      <c r="K162" s="123">
        <f t="shared" si="57"/>
        <v>14.790427421541278</v>
      </c>
      <c r="L162" s="123">
        <f t="shared" si="57"/>
        <v>0</v>
      </c>
      <c r="M162" s="123">
        <f t="shared" si="57"/>
        <v>13.18512839362119</v>
      </c>
      <c r="N162" s="123">
        <f t="shared" si="57"/>
        <v>6.018795554004706</v>
      </c>
      <c r="O162" s="123">
        <f t="shared" si="57"/>
        <v>2.6490609770711733</v>
      </c>
      <c r="P162" s="123">
        <f t="shared" si="57"/>
        <v>5.7334107346071113</v>
      </c>
      <c r="Q162" s="123">
        <f t="shared" si="57"/>
        <v>11.342277656258018</v>
      </c>
      <c r="R162" s="123">
        <f t="shared" si="57"/>
        <v>11.268034497375218</v>
      </c>
      <c r="S162" s="123">
        <f t="shared" si="57"/>
        <v>13.139618918181659</v>
      </c>
      <c r="T162" s="123">
        <f t="shared" si="57"/>
        <v>11.321941312031873</v>
      </c>
      <c r="U162" s="123">
        <f t="shared" si="57"/>
        <v>14.357683530382662</v>
      </c>
      <c r="V162" s="123">
        <f t="shared" si="57"/>
        <v>14.775404377028917</v>
      </c>
      <c r="W162" s="123">
        <f t="shared" si="57"/>
        <v>13.450029728248071</v>
      </c>
      <c r="X162" s="123">
        <f t="shared" si="57"/>
        <v>14.98678439473918</v>
      </c>
      <c r="Y162" s="123">
        <f t="shared" si="57"/>
        <v>0</v>
      </c>
      <c r="DA162" s="130" t="s">
        <v>4746</v>
      </c>
    </row>
    <row r="163" spans="1:105" ht="12" customHeight="1" x14ac:dyDescent="0.25">
      <c r="A163" s="97" t="s">
        <v>53</v>
      </c>
      <c r="B163" s="33"/>
      <c r="C163" s="110">
        <v>22.491075154557322</v>
      </c>
      <c r="D163" s="110">
        <v>24.38948472103154</v>
      </c>
      <c r="E163" s="110">
        <v>24.040692618521998</v>
      </c>
      <c r="F163" s="110">
        <v>21.378655374127643</v>
      </c>
      <c r="G163" s="110">
        <v>17.483985055451193</v>
      </c>
      <c r="H163" s="110">
        <v>17.91907987228705</v>
      </c>
      <c r="I163" s="110">
        <v>20.491276106526694</v>
      </c>
      <c r="J163" s="110">
        <v>16.43936930945053</v>
      </c>
      <c r="K163" s="110">
        <v>14.790427421541278</v>
      </c>
      <c r="L163" s="110">
        <v>0</v>
      </c>
      <c r="M163" s="110">
        <v>13.18512839362119</v>
      </c>
      <c r="N163" s="110">
        <v>6.018795554004706</v>
      </c>
      <c r="O163" s="110">
        <v>2.6490609770711733</v>
      </c>
      <c r="P163" s="110">
        <v>5.7334107346071113</v>
      </c>
      <c r="Q163" s="110">
        <v>11.342277656258018</v>
      </c>
      <c r="R163" s="110">
        <v>11.268034497375218</v>
      </c>
      <c r="S163" s="110">
        <v>13.139618918181659</v>
      </c>
      <c r="T163" s="110">
        <v>11.321941312031873</v>
      </c>
      <c r="U163" s="110">
        <v>14.357683530382662</v>
      </c>
      <c r="V163" s="110">
        <v>14.775404377028917</v>
      </c>
      <c r="W163" s="110">
        <v>13.450029728248071</v>
      </c>
      <c r="X163" s="110">
        <v>14.98678439473918</v>
      </c>
      <c r="Y163" s="110">
        <v>0</v>
      </c>
      <c r="DA163" s="60" t="s">
        <v>4747</v>
      </c>
    </row>
    <row r="164" spans="1:105" ht="12.95" customHeight="1" x14ac:dyDescent="0.25">
      <c r="A164" s="121" t="s">
        <v>92</v>
      </c>
      <c r="B164" s="122"/>
      <c r="C164" s="123">
        <f t="shared" ref="C164:Y164" si="58">C165</f>
        <v>0</v>
      </c>
      <c r="D164" s="123">
        <f t="shared" si="58"/>
        <v>31.45896938077809</v>
      </c>
      <c r="E164" s="123">
        <f t="shared" si="58"/>
        <v>35.479874917503665</v>
      </c>
      <c r="F164" s="123">
        <f t="shared" si="58"/>
        <v>30.925049105225511</v>
      </c>
      <c r="G164" s="123">
        <f t="shared" si="58"/>
        <v>30.074235915574096</v>
      </c>
      <c r="H164" s="123">
        <f t="shared" si="58"/>
        <v>35.0756816906624</v>
      </c>
      <c r="I164" s="123">
        <f t="shared" si="58"/>
        <v>39.273469024968456</v>
      </c>
      <c r="J164" s="123">
        <f t="shared" si="58"/>
        <v>40.341423862557107</v>
      </c>
      <c r="K164" s="123">
        <f t="shared" si="58"/>
        <v>38.262076947316018</v>
      </c>
      <c r="L164" s="123">
        <f t="shared" si="58"/>
        <v>0</v>
      </c>
      <c r="M164" s="123">
        <f t="shared" si="58"/>
        <v>34.842379352145571</v>
      </c>
      <c r="N164" s="123">
        <f t="shared" si="58"/>
        <v>42.387699362102602</v>
      </c>
      <c r="O164" s="123">
        <f t="shared" si="58"/>
        <v>35.513655591533656</v>
      </c>
      <c r="P164" s="123">
        <f t="shared" si="58"/>
        <v>31.421812555887701</v>
      </c>
      <c r="Q164" s="123">
        <f t="shared" si="58"/>
        <v>33.388502278414791</v>
      </c>
      <c r="R164" s="123">
        <f t="shared" si="58"/>
        <v>37.383310996018196</v>
      </c>
      <c r="S164" s="123">
        <f t="shared" si="58"/>
        <v>35.210072767442313</v>
      </c>
      <c r="T164" s="123">
        <f t="shared" si="58"/>
        <v>32.659401167662018</v>
      </c>
      <c r="U164" s="123">
        <f t="shared" si="58"/>
        <v>38.001391363122487</v>
      </c>
      <c r="V164" s="123">
        <f t="shared" si="58"/>
        <v>36.904230781086028</v>
      </c>
      <c r="W164" s="123">
        <f t="shared" si="58"/>
        <v>35.647694130612379</v>
      </c>
      <c r="X164" s="123">
        <f t="shared" si="58"/>
        <v>34.8467602689852</v>
      </c>
      <c r="Y164" s="123">
        <f t="shared" si="58"/>
        <v>0</v>
      </c>
      <c r="DA164" s="130" t="s">
        <v>4748</v>
      </c>
    </row>
    <row r="165" spans="1:105" ht="12" customHeight="1" x14ac:dyDescent="0.25">
      <c r="A165" s="97" t="s">
        <v>53</v>
      </c>
      <c r="B165" s="98"/>
      <c r="C165" s="99">
        <f>RES_hhdet_in_tesh!C165/RES_summary!C$21</f>
        <v>0</v>
      </c>
      <c r="D165" s="99">
        <f>RES_hhdet_in_tesh!D165/RES_summary!D$21</f>
        <v>31.45896938077809</v>
      </c>
      <c r="E165" s="99">
        <f>RES_hhdet_in_tesh!E165/RES_summary!E$21</f>
        <v>35.479874917503665</v>
      </c>
      <c r="F165" s="99">
        <f>RES_hhdet_in_tesh!F165/RES_summary!F$21</f>
        <v>30.925049105225511</v>
      </c>
      <c r="G165" s="99">
        <f>RES_hhdet_in_tesh!G165/RES_summary!G$21</f>
        <v>30.074235915574096</v>
      </c>
      <c r="H165" s="99">
        <f>RES_hhdet_in_tesh!H165/RES_summary!H$21</f>
        <v>35.0756816906624</v>
      </c>
      <c r="I165" s="99">
        <f>RES_hhdet_in_tesh!I165/RES_summary!I$21</f>
        <v>39.273469024968456</v>
      </c>
      <c r="J165" s="99">
        <f>RES_hhdet_in_tesh!J165/RES_summary!J$21</f>
        <v>40.341423862557107</v>
      </c>
      <c r="K165" s="99">
        <f>RES_hhdet_in_tesh!K165/RES_summary!K$21</f>
        <v>38.262076947316018</v>
      </c>
      <c r="L165" s="99">
        <f>RES_hhdet_in_tesh!L165/RES_summary!L$21</f>
        <v>0</v>
      </c>
      <c r="M165" s="99">
        <f>RES_hhdet_in_tesh!M165/RES_summary!M$21</f>
        <v>34.842379352145571</v>
      </c>
      <c r="N165" s="99">
        <f>RES_hhdet_in_tesh!N165/RES_summary!N$21</f>
        <v>42.387699362102602</v>
      </c>
      <c r="O165" s="99">
        <f>RES_hhdet_in_tesh!O165/RES_summary!O$21</f>
        <v>35.513655591533656</v>
      </c>
      <c r="P165" s="99">
        <f>RES_hhdet_in_tesh!P165/RES_summary!P$21</f>
        <v>31.421812555887701</v>
      </c>
      <c r="Q165" s="99">
        <f>RES_hhdet_in_tesh!Q165/RES_summary!Q$21</f>
        <v>33.388502278414791</v>
      </c>
      <c r="R165" s="99">
        <f>RES_hhdet_in_tesh!R165/RES_summary!R$21</f>
        <v>37.383310996018196</v>
      </c>
      <c r="S165" s="99">
        <f>RES_hhdet_in_tesh!S165/RES_summary!S$21</f>
        <v>35.210072767442313</v>
      </c>
      <c r="T165" s="99">
        <f>RES_hhdet_in_tesh!T165/RES_summary!T$21</f>
        <v>32.659401167662018</v>
      </c>
      <c r="U165" s="99">
        <f>RES_hhdet_in_tesh!U165/RES_summary!U$21</f>
        <v>38.001391363122487</v>
      </c>
      <c r="V165" s="99">
        <f>RES_hhdet_in_tesh!V165/RES_summary!V$21</f>
        <v>36.904230781086028</v>
      </c>
      <c r="W165" s="99">
        <f>RES_hhdet_in_tesh!W165/RES_summary!W$21</f>
        <v>35.647694130612379</v>
      </c>
      <c r="X165" s="99">
        <f>RES_hhdet_in_tesh!X165/RES_summary!X$21</f>
        <v>34.8467602689852</v>
      </c>
      <c r="Y165" s="99">
        <f>RES_hhdet_in_tesh!Y165/RES_summary!Y$21</f>
        <v>0</v>
      </c>
      <c r="DA165" s="63" t="s">
        <v>4749</v>
      </c>
    </row>
    <row r="166" spans="1:105" ht="12" customHeight="1" x14ac:dyDescent="0.25">
      <c r="A166" s="121" t="s">
        <v>55</v>
      </c>
      <c r="B166" s="122"/>
      <c r="C166" s="123">
        <v>13.48036189761563</v>
      </c>
      <c r="D166" s="123">
        <v>14.279009776915629</v>
      </c>
      <c r="E166" s="123">
        <v>15.117355906693362</v>
      </c>
      <c r="F166" s="123">
        <v>15.685779127226871</v>
      </c>
      <c r="G166" s="123">
        <v>16.706189010995672</v>
      </c>
      <c r="H166" s="123">
        <v>16.505612497314686</v>
      </c>
      <c r="I166" s="123">
        <v>18.168673378146245</v>
      </c>
      <c r="J166" s="123">
        <v>17.44827588849925</v>
      </c>
      <c r="K166" s="123">
        <v>17.263945119008799</v>
      </c>
      <c r="L166" s="123">
        <v>0</v>
      </c>
      <c r="M166" s="123">
        <v>16.831575982508202</v>
      </c>
      <c r="N166" s="123">
        <v>15.69833994892856</v>
      </c>
      <c r="O166" s="123">
        <v>14.369828596017992</v>
      </c>
      <c r="P166" s="123">
        <v>14.152834318675257</v>
      </c>
      <c r="Q166" s="123">
        <v>14.489837885667201</v>
      </c>
      <c r="R166" s="123">
        <v>14.921830996626689</v>
      </c>
      <c r="S166" s="123">
        <v>15.585356829850097</v>
      </c>
      <c r="T166" s="123">
        <v>15.143522989893626</v>
      </c>
      <c r="U166" s="123">
        <v>14.796021880258913</v>
      </c>
      <c r="V166" s="123">
        <v>14.885153662461853</v>
      </c>
      <c r="W166" s="123">
        <v>14.897818819861541</v>
      </c>
      <c r="X166" s="123">
        <v>14.231531911839587</v>
      </c>
      <c r="Y166" s="123">
        <v>0</v>
      </c>
      <c r="DA166" s="130" t="s">
        <v>4750</v>
      </c>
    </row>
    <row r="167" spans="1:105" ht="12" customHeight="1" x14ac:dyDescent="0.25">
      <c r="A167" s="97" t="s">
        <v>124</v>
      </c>
      <c r="B167" s="98"/>
      <c r="C167" s="99">
        <v>13.83232049325359</v>
      </c>
      <c r="D167" s="99">
        <v>14.577059627632691</v>
      </c>
      <c r="E167" s="99">
        <v>15.304861865050201</v>
      </c>
      <c r="F167" s="99">
        <v>15.542875062723358</v>
      </c>
      <c r="G167" s="99">
        <v>16.73733707374295</v>
      </c>
      <c r="H167" s="99">
        <v>16.790415977025948</v>
      </c>
      <c r="I167" s="99">
        <v>16.991231955389825</v>
      </c>
      <c r="J167" s="99">
        <v>17.495079931149725</v>
      </c>
      <c r="K167" s="99">
        <v>17.404925066081589</v>
      </c>
      <c r="L167" s="99">
        <v>0</v>
      </c>
      <c r="M167" s="99">
        <v>16.077692038641317</v>
      </c>
      <c r="N167" s="99">
        <v>15.014737088757569</v>
      </c>
      <c r="O167" s="99">
        <v>15.654669010157122</v>
      </c>
      <c r="P167" s="99">
        <v>16.100357382613399</v>
      </c>
      <c r="Q167" s="99">
        <v>15.794534446513916</v>
      </c>
      <c r="R167" s="99">
        <v>15.795495776366863</v>
      </c>
      <c r="S167" s="99">
        <v>16.006209404940119</v>
      </c>
      <c r="T167" s="99">
        <v>15.767559040272424</v>
      </c>
      <c r="U167" s="99">
        <v>15.248891230431244</v>
      </c>
      <c r="V167" s="99">
        <v>13.849105078356841</v>
      </c>
      <c r="W167" s="99">
        <v>15.779715591230151</v>
      </c>
      <c r="X167" s="99">
        <v>15.653929618100813</v>
      </c>
      <c r="Y167" s="99">
        <v>0</v>
      </c>
      <c r="DA167" s="63" t="s">
        <v>4751</v>
      </c>
    </row>
    <row r="168" spans="1:105" ht="12" customHeight="1" x14ac:dyDescent="0.25">
      <c r="A168" s="97" t="s">
        <v>123</v>
      </c>
      <c r="B168" s="98"/>
      <c r="C168" s="99">
        <v>13.835824035494321</v>
      </c>
      <c r="D168" s="99">
        <v>0</v>
      </c>
      <c r="E168" s="99">
        <v>0</v>
      </c>
      <c r="F168" s="99">
        <v>0</v>
      </c>
      <c r="G168" s="99">
        <v>0</v>
      </c>
      <c r="H168" s="99">
        <v>16.782485261630342</v>
      </c>
      <c r="I168" s="99">
        <v>16.996997511156472</v>
      </c>
      <c r="J168" s="99">
        <v>17.51612960344999</v>
      </c>
      <c r="K168" s="99">
        <v>17.433355721393365</v>
      </c>
      <c r="L168" s="99">
        <v>0</v>
      </c>
      <c r="M168" s="99">
        <v>0</v>
      </c>
      <c r="N168" s="99">
        <v>15.025571713918611</v>
      </c>
      <c r="O168" s="99">
        <v>15.831314039495068</v>
      </c>
      <c r="P168" s="99">
        <v>16.358544570600952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13.667849451892829</v>
      </c>
      <c r="W168" s="99">
        <v>15.851645520514584</v>
      </c>
      <c r="X168" s="99">
        <v>15.796681776116102</v>
      </c>
      <c r="Y168" s="99">
        <v>0</v>
      </c>
      <c r="DA168" s="63" t="s">
        <v>4752</v>
      </c>
    </row>
    <row r="169" spans="1:105" ht="12" customHeight="1" x14ac:dyDescent="0.25">
      <c r="A169" s="100" t="s">
        <v>50</v>
      </c>
      <c r="B169" s="101"/>
      <c r="C169" s="102">
        <v>1.8844851001571266</v>
      </c>
      <c r="D169" s="102">
        <v>0</v>
      </c>
      <c r="E169" s="102">
        <v>0</v>
      </c>
      <c r="F169" s="102">
        <v>0</v>
      </c>
      <c r="G169" s="102">
        <v>0</v>
      </c>
      <c r="H169" s="102">
        <v>4.2914259384427238</v>
      </c>
      <c r="I169" s="102">
        <v>3.4448887933154992</v>
      </c>
      <c r="J169" s="102">
        <v>3.5832678846872108</v>
      </c>
      <c r="K169" s="102">
        <v>3.5593556708386842</v>
      </c>
      <c r="L169" s="102">
        <v>0</v>
      </c>
      <c r="M169" s="102">
        <v>0</v>
      </c>
      <c r="N169" s="102">
        <v>1.7541350057172991</v>
      </c>
      <c r="O169" s="102">
        <v>1.2419169233173635</v>
      </c>
      <c r="P169" s="102">
        <v>1.3100982099295213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0.49511321345321446</v>
      </c>
      <c r="W169" s="102">
        <v>1.2906757926153718</v>
      </c>
      <c r="X169" s="102">
        <v>1.173653769989176</v>
      </c>
      <c r="Y169" s="102">
        <v>0</v>
      </c>
      <c r="DA169" s="131" t="s">
        <v>4753</v>
      </c>
    </row>
    <row r="170" spans="1:105" ht="12" customHeight="1" x14ac:dyDescent="0.25">
      <c r="A170" s="103" t="s">
        <v>52</v>
      </c>
      <c r="B170" s="104"/>
      <c r="C170" s="105">
        <v>11.951338935337196</v>
      </c>
      <c r="D170" s="105">
        <v>0</v>
      </c>
      <c r="E170" s="105">
        <v>0</v>
      </c>
      <c r="F170" s="105">
        <v>0</v>
      </c>
      <c r="G170" s="105">
        <v>0</v>
      </c>
      <c r="H170" s="105">
        <v>12.491059323187619</v>
      </c>
      <c r="I170" s="105">
        <v>13.552108717840976</v>
      </c>
      <c r="J170" s="105">
        <v>13.932861718762778</v>
      </c>
      <c r="K170" s="105">
        <v>13.874000050554683</v>
      </c>
      <c r="L170" s="105">
        <v>0</v>
      </c>
      <c r="M170" s="105">
        <v>0</v>
      </c>
      <c r="N170" s="105">
        <v>13.271436708201314</v>
      </c>
      <c r="O170" s="105">
        <v>14.589397116177704</v>
      </c>
      <c r="P170" s="105">
        <v>15.048446360671429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13.172736238439617</v>
      </c>
      <c r="W170" s="105">
        <v>14.560969727899217</v>
      </c>
      <c r="X170" s="105">
        <v>14.62302800612693</v>
      </c>
      <c r="Y170" s="105">
        <v>0</v>
      </c>
      <c r="DA170" s="132" t="s">
        <v>4754</v>
      </c>
    </row>
    <row r="171" spans="1:105" ht="12" customHeight="1" x14ac:dyDescent="0.25">
      <c r="A171" s="106" t="s">
        <v>122</v>
      </c>
      <c r="B171" s="101"/>
      <c r="C171" s="102">
        <v>13.45723441700811</v>
      </c>
      <c r="D171" s="102">
        <v>0</v>
      </c>
      <c r="E171" s="102">
        <v>0</v>
      </c>
      <c r="F171" s="102">
        <v>0</v>
      </c>
      <c r="G171" s="102">
        <v>0</v>
      </c>
      <c r="H171" s="102">
        <v>16.484007065310177</v>
      </c>
      <c r="I171" s="102">
        <v>0</v>
      </c>
      <c r="J171" s="102">
        <v>0</v>
      </c>
      <c r="K171" s="102">
        <v>17.258509885509824</v>
      </c>
      <c r="L171" s="102">
        <v>0</v>
      </c>
      <c r="M171" s="102">
        <v>0</v>
      </c>
      <c r="N171" s="102">
        <v>0</v>
      </c>
      <c r="O171" s="102">
        <v>14.46531530689639</v>
      </c>
      <c r="P171" s="102">
        <v>14.42865034405434</v>
      </c>
      <c r="Q171" s="102">
        <v>0</v>
      </c>
      <c r="R171" s="102">
        <v>0</v>
      </c>
      <c r="S171" s="102">
        <v>0</v>
      </c>
      <c r="T171" s="102">
        <v>0</v>
      </c>
      <c r="U171" s="102">
        <v>14.647558479955386</v>
      </c>
      <c r="V171" s="102">
        <v>0</v>
      </c>
      <c r="W171" s="102">
        <v>15.038937356564258</v>
      </c>
      <c r="X171" s="102">
        <v>0</v>
      </c>
      <c r="Y171" s="102">
        <v>0</v>
      </c>
      <c r="DA171" s="131" t="s">
        <v>4755</v>
      </c>
    </row>
    <row r="172" spans="1:105" ht="12" customHeight="1" x14ac:dyDescent="0.25">
      <c r="A172" s="107" t="s">
        <v>121</v>
      </c>
      <c r="B172" s="104"/>
      <c r="C172" s="105">
        <v>13.455308268810613</v>
      </c>
      <c r="D172" s="105">
        <v>14.266976708408418</v>
      </c>
      <c r="E172" s="105">
        <v>15.109581269395639</v>
      </c>
      <c r="F172" s="105">
        <v>15.691417379413165</v>
      </c>
      <c r="G172" s="105">
        <v>16.704771348842023</v>
      </c>
      <c r="H172" s="105">
        <v>16.483752240444815</v>
      </c>
      <c r="I172" s="105">
        <v>18.210612525054685</v>
      </c>
      <c r="J172" s="105">
        <v>17.446638533482862</v>
      </c>
      <c r="K172" s="105">
        <v>17.258701234582343</v>
      </c>
      <c r="L172" s="105">
        <v>0</v>
      </c>
      <c r="M172" s="105">
        <v>16.861057477519758</v>
      </c>
      <c r="N172" s="105">
        <v>15.731796782146935</v>
      </c>
      <c r="O172" s="105">
        <v>14.286168711129385</v>
      </c>
      <c r="P172" s="105">
        <v>14.008205308220431</v>
      </c>
      <c r="Q172" s="105">
        <v>14.445156496597109</v>
      </c>
      <c r="R172" s="105">
        <v>14.892744746253095</v>
      </c>
      <c r="S172" s="105">
        <v>15.572993963507185</v>
      </c>
      <c r="T172" s="105">
        <v>15.126143110403305</v>
      </c>
      <c r="U172" s="105">
        <v>14.781266090976734</v>
      </c>
      <c r="V172" s="105">
        <v>14.934586681590119</v>
      </c>
      <c r="W172" s="105">
        <v>14.799090281314966</v>
      </c>
      <c r="X172" s="105">
        <v>14.157436810421398</v>
      </c>
      <c r="Y172" s="105">
        <v>0</v>
      </c>
      <c r="DA172" s="132" t="s">
        <v>4756</v>
      </c>
    </row>
    <row r="173" spans="1:105" ht="12" customHeight="1" x14ac:dyDescent="0.25">
      <c r="A173" s="108" t="s">
        <v>53</v>
      </c>
      <c r="B173" s="98"/>
      <c r="C173" s="99">
        <v>1.7613003987241649</v>
      </c>
      <c r="D173" s="99">
        <v>2.7727480659239592</v>
      </c>
      <c r="E173" s="99">
        <v>3.7019803875673141</v>
      </c>
      <c r="F173" s="99">
        <v>3.6764345666336324</v>
      </c>
      <c r="G173" s="99">
        <v>4.7245423416147707</v>
      </c>
      <c r="H173" s="99">
        <v>4.2270041428669574</v>
      </c>
      <c r="I173" s="99">
        <v>3.8743399429586365</v>
      </c>
      <c r="J173" s="99">
        <v>3.5684201001627831</v>
      </c>
      <c r="K173" s="99">
        <v>3.5341019209191469</v>
      </c>
      <c r="L173" s="99">
        <v>0</v>
      </c>
      <c r="M173" s="99">
        <v>3.1246036796821683</v>
      </c>
      <c r="N173" s="99">
        <v>2.1152814113137377</v>
      </c>
      <c r="O173" s="99">
        <v>0.50600229392409779</v>
      </c>
      <c r="P173" s="99">
        <v>0.22109417433049156</v>
      </c>
      <c r="Q173" s="99">
        <v>0.62268369044558192</v>
      </c>
      <c r="R173" s="99">
        <v>0.94323997504582258</v>
      </c>
      <c r="S173" s="99">
        <v>1.6412753913863378</v>
      </c>
      <c r="T173" s="99">
        <v>1.264319079915827</v>
      </c>
      <c r="U173" s="99">
        <v>0.99020807441239278</v>
      </c>
      <c r="V173" s="99">
        <v>1.2639429998112621</v>
      </c>
      <c r="W173" s="99">
        <v>0.94441479614151114</v>
      </c>
      <c r="X173" s="99">
        <v>0.72901356104248194</v>
      </c>
      <c r="Y173" s="99">
        <v>0</v>
      </c>
      <c r="DA173" s="63" t="s">
        <v>4757</v>
      </c>
    </row>
    <row r="174" spans="1:105" ht="12" customHeight="1" x14ac:dyDescent="0.25">
      <c r="A174" s="115" t="s">
        <v>52</v>
      </c>
      <c r="B174" s="33"/>
      <c r="C174" s="110">
        <v>11.69400787008645</v>
      </c>
      <c r="D174" s="110">
        <v>11.49422864248446</v>
      </c>
      <c r="E174" s="110">
        <v>11.407600881828325</v>
      </c>
      <c r="F174" s="110">
        <v>12.014982812779534</v>
      </c>
      <c r="G174" s="110">
        <v>11.980229007227248</v>
      </c>
      <c r="H174" s="110">
        <v>12.256748097577859</v>
      </c>
      <c r="I174" s="110">
        <v>14.336272582096043</v>
      </c>
      <c r="J174" s="110">
        <v>13.878218433320077</v>
      </c>
      <c r="K174" s="110">
        <v>13.724599313663196</v>
      </c>
      <c r="L174" s="110">
        <v>0</v>
      </c>
      <c r="M174" s="110">
        <v>13.736453797837587</v>
      </c>
      <c r="N174" s="110">
        <v>13.616515370833197</v>
      </c>
      <c r="O174" s="110">
        <v>13.78016641720529</v>
      </c>
      <c r="P174" s="110">
        <v>13.78711113388994</v>
      </c>
      <c r="Q174" s="110">
        <v>13.822472806151525</v>
      </c>
      <c r="R174" s="110">
        <v>13.949504771207275</v>
      </c>
      <c r="S174" s="110">
        <v>13.931718572120847</v>
      </c>
      <c r="T174" s="110">
        <v>13.86182403048748</v>
      </c>
      <c r="U174" s="110">
        <v>13.791058016564341</v>
      </c>
      <c r="V174" s="110">
        <v>13.670643681778856</v>
      </c>
      <c r="W174" s="110">
        <v>13.85467548517345</v>
      </c>
      <c r="X174" s="110">
        <v>13.428423249378918</v>
      </c>
      <c r="Y174" s="110">
        <v>0</v>
      </c>
      <c r="DA174" s="60" t="s">
        <v>4758</v>
      </c>
    </row>
    <row r="175" spans="1:105" ht="12" customHeight="1" x14ac:dyDescent="0.25">
      <c r="A175" s="121" t="s">
        <v>54</v>
      </c>
      <c r="B175" s="122"/>
      <c r="C175" s="123">
        <v>5.0773983440876318</v>
      </c>
      <c r="D175" s="123">
        <v>5.0798462265985389</v>
      </c>
      <c r="E175" s="123">
        <v>5.0862006752252658</v>
      </c>
      <c r="F175" s="123">
        <v>5.1965611394857758</v>
      </c>
      <c r="G175" s="123">
        <v>4.9370111866180251</v>
      </c>
      <c r="H175" s="123">
        <v>4.4723102603262559</v>
      </c>
      <c r="I175" s="123">
        <v>4.2852320703317348</v>
      </c>
      <c r="J175" s="123">
        <v>3.8985419784425059</v>
      </c>
      <c r="K175" s="123">
        <v>3.8888686311223606</v>
      </c>
      <c r="L175" s="123">
        <v>0</v>
      </c>
      <c r="M175" s="123">
        <v>3.9195953372495858</v>
      </c>
      <c r="N175" s="123">
        <v>3.4235295755230979</v>
      </c>
      <c r="O175" s="123">
        <v>3.4830235305421171</v>
      </c>
      <c r="P175" s="123">
        <v>3.8778885932437044</v>
      </c>
      <c r="Q175" s="123">
        <v>3.6574933595840378</v>
      </c>
      <c r="R175" s="123">
        <v>3.6321747162057894</v>
      </c>
      <c r="S175" s="123">
        <v>3.8534780981249632</v>
      </c>
      <c r="T175" s="123">
        <v>3.5908519815089606</v>
      </c>
      <c r="U175" s="123">
        <v>4.1677934239334409</v>
      </c>
      <c r="V175" s="123">
        <v>4.2821467063903125</v>
      </c>
      <c r="W175" s="123">
        <v>4.1851917341014113</v>
      </c>
      <c r="X175" s="123">
        <v>3.8108456611682944</v>
      </c>
      <c r="Y175" s="123">
        <v>0</v>
      </c>
      <c r="DA175" s="130" t="s">
        <v>4759</v>
      </c>
    </row>
    <row r="176" spans="1:105" ht="12" customHeight="1" x14ac:dyDescent="0.25">
      <c r="A176" s="97" t="s">
        <v>50</v>
      </c>
      <c r="B176" s="98"/>
      <c r="C176" s="99">
        <v>5.0047751612831339</v>
      </c>
      <c r="D176" s="99">
        <v>4.9699592263069938</v>
      </c>
      <c r="E176" s="99">
        <v>5.1545276858345588</v>
      </c>
      <c r="F176" s="99">
        <v>5.2233604611236233</v>
      </c>
      <c r="G176" s="99">
        <v>4.9538511331370261</v>
      </c>
      <c r="H176" s="99">
        <v>4.4040878889427528</v>
      </c>
      <c r="I176" s="99">
        <v>4.360466177508167</v>
      </c>
      <c r="J176" s="99">
        <v>3.9317642936376083</v>
      </c>
      <c r="K176" s="99">
        <v>3.8478610673550215</v>
      </c>
      <c r="L176" s="99">
        <v>0</v>
      </c>
      <c r="M176" s="99">
        <v>3.7921279931090393</v>
      </c>
      <c r="N176" s="99">
        <v>3.5734990569482297</v>
      </c>
      <c r="O176" s="99">
        <v>3.5882506802404448</v>
      </c>
      <c r="P176" s="99">
        <v>3.6054906975606777</v>
      </c>
      <c r="Q176" s="99">
        <v>3.6819537372557094</v>
      </c>
      <c r="R176" s="99">
        <v>3.696064491808559</v>
      </c>
      <c r="S176" s="99">
        <v>3.7600809934365689</v>
      </c>
      <c r="T176" s="99">
        <v>3.8421748366371018</v>
      </c>
      <c r="U176" s="99">
        <v>4.1717868943006602</v>
      </c>
      <c r="V176" s="99">
        <v>3.8972937378965713</v>
      </c>
      <c r="W176" s="99">
        <v>3.987035147034419</v>
      </c>
      <c r="X176" s="99">
        <v>3.6797866658055036</v>
      </c>
      <c r="Y176" s="99">
        <v>0</v>
      </c>
      <c r="DA176" s="63" t="s">
        <v>4760</v>
      </c>
    </row>
    <row r="177" spans="1:105" ht="12" customHeight="1" x14ac:dyDescent="0.25">
      <c r="A177" s="109" t="s">
        <v>120</v>
      </c>
      <c r="B177" s="33"/>
      <c r="C177" s="110">
        <v>5.1691021486477355</v>
      </c>
      <c r="D177" s="110">
        <v>5.2416355738912594</v>
      </c>
      <c r="E177" s="110">
        <v>4.9710331353303561</v>
      </c>
      <c r="F177" s="110">
        <v>5.1564083627559665</v>
      </c>
      <c r="G177" s="110">
        <v>4.9082642072068028</v>
      </c>
      <c r="H177" s="110">
        <v>4.6182953347115374</v>
      </c>
      <c r="I177" s="110">
        <v>4.1252405512729968</v>
      </c>
      <c r="J177" s="110">
        <v>3.8298930238213469</v>
      </c>
      <c r="K177" s="110">
        <v>3.9430681543061228</v>
      </c>
      <c r="L177" s="110">
        <v>0</v>
      </c>
      <c r="M177" s="110">
        <v>4.1477618832611638</v>
      </c>
      <c r="N177" s="110">
        <v>3.101536277169139</v>
      </c>
      <c r="O177" s="110">
        <v>3.3675697013334673</v>
      </c>
      <c r="P177" s="110">
        <v>4.1136994670594627</v>
      </c>
      <c r="Q177" s="110">
        <v>3.6256501240175631</v>
      </c>
      <c r="R177" s="110">
        <v>3.5540495529355596</v>
      </c>
      <c r="S177" s="110">
        <v>3.962521624990536</v>
      </c>
      <c r="T177" s="110">
        <v>3.3431012278750281</v>
      </c>
      <c r="U177" s="110">
        <v>4.1622410052410528</v>
      </c>
      <c r="V177" s="110">
        <v>4.7350113066476753</v>
      </c>
      <c r="W177" s="110">
        <v>4.4125319127835718</v>
      </c>
      <c r="X177" s="110">
        <v>4.0446095423201953</v>
      </c>
      <c r="Y177" s="110">
        <v>0</v>
      </c>
      <c r="DA177" s="60" t="s">
        <v>4761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4762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:Y3" si="2">W4+W7+W9+W19</f>
        <v>0</v>
      </c>
      <c r="X3" s="118">
        <f t="shared" si="2"/>
        <v>0</v>
      </c>
      <c r="Y3" s="118">
        <f t="shared" si="2"/>
        <v>0</v>
      </c>
      <c r="DA3" s="129" t="s">
        <v>4763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:Y4" si="5">SUM(W5:W6)</f>
        <v>0</v>
      </c>
      <c r="X4" s="123">
        <f t="shared" si="5"/>
        <v>0</v>
      </c>
      <c r="Y4" s="123">
        <f t="shared" si="5"/>
        <v>0</v>
      </c>
      <c r="DA4" s="130" t="s">
        <v>4764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X5" s="99">
        <v>0</v>
      </c>
      <c r="Y5" s="99">
        <v>0</v>
      </c>
      <c r="DA5" s="63" t="s">
        <v>4765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X6" s="99">
        <v>0</v>
      </c>
      <c r="Y6" s="99">
        <v>0</v>
      </c>
      <c r="DA6" s="63" t="s">
        <v>4766</v>
      </c>
    </row>
    <row r="7" spans="1:105" ht="12.95" customHeight="1" x14ac:dyDescent="0.25">
      <c r="A7" s="121" t="s">
        <v>92</v>
      </c>
      <c r="B7" s="122"/>
      <c r="C7" s="123">
        <f t="shared" ref="C7:Y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4767</v>
      </c>
    </row>
    <row r="8" spans="1:105" ht="12" customHeight="1" x14ac:dyDescent="0.25">
      <c r="A8" s="97" t="s">
        <v>53</v>
      </c>
      <c r="B8" s="98"/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X8" s="99">
        <v>0</v>
      </c>
      <c r="Y8" s="99">
        <v>0</v>
      </c>
      <c r="DA8" s="63" t="s">
        <v>4768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X9" s="123">
        <v>0</v>
      </c>
      <c r="Y9" s="123">
        <v>0</v>
      </c>
      <c r="DA9" s="130" t="s">
        <v>4769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X10" s="99">
        <v>0</v>
      </c>
      <c r="Y10" s="99">
        <v>0</v>
      </c>
      <c r="DA10" s="63" t="s">
        <v>4770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X11" s="99">
        <v>0</v>
      </c>
      <c r="Y11" s="99">
        <v>0</v>
      </c>
      <c r="DA11" s="63" t="s">
        <v>4771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4772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4773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4774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0</v>
      </c>
      <c r="Y15" s="102">
        <v>0</v>
      </c>
      <c r="DA15" s="131" t="s">
        <v>4775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4776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4777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4778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X19" s="123">
        <v>0</v>
      </c>
      <c r="Y19" s="123">
        <v>0</v>
      </c>
      <c r="DA19" s="130" t="s">
        <v>4779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4780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X21" s="99">
        <v>0</v>
      </c>
      <c r="Y21" s="99">
        <v>0</v>
      </c>
      <c r="DA21" s="63" t="s">
        <v>4781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DA22" s="60" t="s">
        <v>4782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15.016110998717767</v>
      </c>
      <c r="D24" s="118">
        <f t="shared" si="7"/>
        <v>14.682666078130456</v>
      </c>
      <c r="E24" s="118">
        <f t="shared" si="7"/>
        <v>15.539771539613691</v>
      </c>
      <c r="F24" s="118">
        <f t="shared" si="7"/>
        <v>14.430347908139773</v>
      </c>
      <c r="G24" s="118">
        <f t="shared" si="7"/>
        <v>13.757995883303774</v>
      </c>
      <c r="H24" s="118">
        <f t="shared" si="7"/>
        <v>0</v>
      </c>
      <c r="I24" s="118">
        <f t="shared" si="7"/>
        <v>0</v>
      </c>
      <c r="J24" s="118">
        <f t="shared" si="7"/>
        <v>8.6298323048663548</v>
      </c>
      <c r="K24" s="118">
        <f t="shared" si="7"/>
        <v>9.0710402114309225</v>
      </c>
      <c r="L24" s="118">
        <f t="shared" si="7"/>
        <v>7.8081857355529687</v>
      </c>
      <c r="M24" s="118">
        <f t="shared" si="7"/>
        <v>8.4762906141869507</v>
      </c>
      <c r="N24" s="118">
        <f t="shared" si="7"/>
        <v>7.7639853884303411</v>
      </c>
      <c r="O24" s="118">
        <f t="shared" si="7"/>
        <v>5.8848217405760295</v>
      </c>
      <c r="P24" s="118">
        <f t="shared" si="7"/>
        <v>5.0840291730642972</v>
      </c>
      <c r="Q24" s="118">
        <f t="shared" si="7"/>
        <v>5.8752225866335799</v>
      </c>
      <c r="R24" s="118">
        <f t="shared" ref="R24:V24" si="8">R25+R28+R30+R39</f>
        <v>6.3320058172529512</v>
      </c>
      <c r="S24" s="118">
        <f t="shared" si="8"/>
        <v>0</v>
      </c>
      <c r="T24" s="118">
        <f t="shared" si="8"/>
        <v>0</v>
      </c>
      <c r="U24" s="118">
        <f t="shared" si="8"/>
        <v>0</v>
      </c>
      <c r="V24" s="118">
        <f t="shared" si="8"/>
        <v>6.1681239973126569</v>
      </c>
      <c r="W24" s="118">
        <f t="shared" ref="W24:Y24" si="9">W25+W28+W30+W39</f>
        <v>6.0438808791574381</v>
      </c>
      <c r="X24" s="118">
        <f t="shared" si="9"/>
        <v>6.1785891969331788</v>
      </c>
      <c r="Y24" s="118">
        <f t="shared" si="9"/>
        <v>5.3493422963362711</v>
      </c>
      <c r="DA24" s="129" t="s">
        <v>4783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13.427694594356279</v>
      </c>
      <c r="D25" s="123">
        <f t="shared" si="10"/>
        <v>13.16116854126221</v>
      </c>
      <c r="E25" s="123">
        <f t="shared" si="10"/>
        <v>13.884336165409135</v>
      </c>
      <c r="F25" s="123">
        <f t="shared" si="10"/>
        <v>12.834401283344242</v>
      </c>
      <c r="G25" s="123">
        <f t="shared" si="10"/>
        <v>12.098733854020825</v>
      </c>
      <c r="H25" s="123">
        <f t="shared" si="10"/>
        <v>0</v>
      </c>
      <c r="I25" s="123">
        <f t="shared" si="10"/>
        <v>0</v>
      </c>
      <c r="J25" s="123">
        <f t="shared" si="10"/>
        <v>7.2767750747818329</v>
      </c>
      <c r="K25" s="123">
        <f t="shared" si="10"/>
        <v>7.877110757030847</v>
      </c>
      <c r="L25" s="123">
        <f t="shared" si="10"/>
        <v>6.5709343912649683</v>
      </c>
      <c r="M25" s="123">
        <f t="shared" si="10"/>
        <v>7.1969993816050106</v>
      </c>
      <c r="N25" s="123">
        <f t="shared" si="10"/>
        <v>6.4777549069158376</v>
      </c>
      <c r="O25" s="123">
        <f t="shared" si="10"/>
        <v>4.9872877916865059</v>
      </c>
      <c r="P25" s="123">
        <f t="shared" si="10"/>
        <v>4.1776195074250335</v>
      </c>
      <c r="Q25" s="123">
        <f t="shared" si="10"/>
        <v>4.8253537827381505</v>
      </c>
      <c r="R25" s="123">
        <f t="shared" ref="R25:V25" si="11">SUM(R26:R27)</f>
        <v>5.3002972708838678</v>
      </c>
      <c r="S25" s="123">
        <f t="shared" si="11"/>
        <v>0</v>
      </c>
      <c r="T25" s="123">
        <f t="shared" si="11"/>
        <v>0</v>
      </c>
      <c r="U25" s="123">
        <f t="shared" si="11"/>
        <v>0</v>
      </c>
      <c r="V25" s="123">
        <f t="shared" si="11"/>
        <v>5.1668740226439889</v>
      </c>
      <c r="W25" s="123">
        <f t="shared" ref="W25:Y25" si="12">SUM(W26:W27)</f>
        <v>4.9981472636361932</v>
      </c>
      <c r="X25" s="123">
        <f t="shared" si="12"/>
        <v>5.0708606221555632</v>
      </c>
      <c r="Y25" s="123">
        <f t="shared" si="12"/>
        <v>4.2345346037983385</v>
      </c>
      <c r="DA25" s="130" t="s">
        <v>4784</v>
      </c>
    </row>
    <row r="26" spans="1:105" ht="12" customHeight="1" x14ac:dyDescent="0.25">
      <c r="A26" s="97" t="s">
        <v>74</v>
      </c>
      <c r="B26" s="98"/>
      <c r="C26" s="99">
        <v>13.427694594356279</v>
      </c>
      <c r="D26" s="99">
        <v>13.16116854126221</v>
      </c>
      <c r="E26" s="99">
        <v>13.884336165409135</v>
      </c>
      <c r="F26" s="99">
        <v>12.834401283344242</v>
      </c>
      <c r="G26" s="99">
        <v>12.098733854020825</v>
      </c>
      <c r="H26" s="99">
        <v>0</v>
      </c>
      <c r="I26" s="99">
        <v>0</v>
      </c>
      <c r="J26" s="99">
        <v>7.2767750747818329</v>
      </c>
      <c r="K26" s="99">
        <v>7.877110757030847</v>
      </c>
      <c r="L26" s="99">
        <v>6.5709343912649683</v>
      </c>
      <c r="M26" s="99">
        <v>7.1969993816050106</v>
      </c>
      <c r="N26" s="99">
        <v>6.4777549069158376</v>
      </c>
      <c r="O26" s="99">
        <v>4.9872877916865059</v>
      </c>
      <c r="P26" s="99">
        <v>4.1776195074250335</v>
      </c>
      <c r="Q26" s="99">
        <v>4.8253537827381505</v>
      </c>
      <c r="R26" s="99">
        <v>5.3002972708838678</v>
      </c>
      <c r="S26" s="99">
        <v>0</v>
      </c>
      <c r="T26" s="99">
        <v>0</v>
      </c>
      <c r="U26" s="99">
        <v>0</v>
      </c>
      <c r="V26" s="99">
        <v>5.1668740226439889</v>
      </c>
      <c r="W26" s="99">
        <v>4.9981472636361932</v>
      </c>
      <c r="X26" s="99">
        <v>5.0708606221555632</v>
      </c>
      <c r="Y26" s="99">
        <v>4.2345346037983385</v>
      </c>
      <c r="DA26" s="63" t="s">
        <v>4785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X27" s="99">
        <v>0</v>
      </c>
      <c r="Y27" s="99">
        <v>0</v>
      </c>
      <c r="DA27" s="63" t="s">
        <v>4786</v>
      </c>
    </row>
    <row r="28" spans="1:105" ht="12.95" customHeight="1" x14ac:dyDescent="0.25">
      <c r="A28" s="121" t="s">
        <v>92</v>
      </c>
      <c r="B28" s="122"/>
      <c r="C28" s="123">
        <f t="shared" ref="C28:Y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X28" s="123">
        <f t="shared" si="13"/>
        <v>0</v>
      </c>
      <c r="Y28" s="123">
        <f t="shared" si="13"/>
        <v>0</v>
      </c>
      <c r="DA28" s="130" t="s">
        <v>4787</v>
      </c>
    </row>
    <row r="29" spans="1:105" ht="12" customHeight="1" x14ac:dyDescent="0.25">
      <c r="A29" s="97" t="s">
        <v>53</v>
      </c>
      <c r="B29" s="98"/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X29" s="99">
        <v>0</v>
      </c>
      <c r="Y29" s="99">
        <v>0</v>
      </c>
      <c r="DA29" s="63" t="s">
        <v>4788</v>
      </c>
    </row>
    <row r="30" spans="1:105" ht="12" customHeight="1" x14ac:dyDescent="0.25">
      <c r="A30" s="121" t="s">
        <v>55</v>
      </c>
      <c r="B30" s="122"/>
      <c r="C30" s="123">
        <v>0.43098846466623253</v>
      </c>
      <c r="D30" s="123">
        <v>0.2977703708049122</v>
      </c>
      <c r="E30" s="123">
        <v>0.31904263437043068</v>
      </c>
      <c r="F30" s="123">
        <v>0.30379376840157679</v>
      </c>
      <c r="G30" s="123">
        <v>0.37130133218024436</v>
      </c>
      <c r="H30" s="123">
        <v>0</v>
      </c>
      <c r="I30" s="123">
        <v>0</v>
      </c>
      <c r="J30" s="123">
        <v>0.26452041295921191</v>
      </c>
      <c r="K30" s="123">
        <v>0.29462266768570838</v>
      </c>
      <c r="L30" s="123">
        <v>0.29337510540143374</v>
      </c>
      <c r="M30" s="123">
        <v>0.28332002123126443</v>
      </c>
      <c r="N30" s="123">
        <v>0.28895747149016576</v>
      </c>
      <c r="O30" s="123">
        <v>0.1287103768446079</v>
      </c>
      <c r="P30" s="123">
        <v>0.22201546851545331</v>
      </c>
      <c r="Q30" s="123">
        <v>0.19999565966422417</v>
      </c>
      <c r="R30" s="123">
        <v>0.21700780879794249</v>
      </c>
      <c r="S30" s="123">
        <v>0</v>
      </c>
      <c r="T30" s="123">
        <v>0</v>
      </c>
      <c r="U30" s="123">
        <v>0</v>
      </c>
      <c r="V30" s="123">
        <v>0.18724062609125477</v>
      </c>
      <c r="W30" s="123">
        <v>0.22511296993235416</v>
      </c>
      <c r="X30" s="123">
        <v>0.20038968280670139</v>
      </c>
      <c r="Y30" s="123">
        <v>0.11229685731676375</v>
      </c>
      <c r="DA30" s="130" t="s">
        <v>4789</v>
      </c>
    </row>
    <row r="31" spans="1:105" ht="12" customHeight="1" x14ac:dyDescent="0.25">
      <c r="A31" s="97" t="s">
        <v>141</v>
      </c>
      <c r="B31" s="98"/>
      <c r="C31" s="99">
        <v>7.2641349084562261</v>
      </c>
      <c r="D31" s="99">
        <v>7.6166526426940715</v>
      </c>
      <c r="E31" s="99">
        <v>7.9512858488242282</v>
      </c>
      <c r="F31" s="99">
        <v>8.0283476773090854</v>
      </c>
      <c r="G31" s="99">
        <v>8.5902765834920931</v>
      </c>
      <c r="H31" s="99">
        <v>0</v>
      </c>
      <c r="I31" s="99">
        <v>0</v>
      </c>
      <c r="J31" s="99">
        <v>8.7734272830984334</v>
      </c>
      <c r="K31" s="99">
        <v>8.6388213730484988</v>
      </c>
      <c r="L31" s="99">
        <v>8.2547754785945848</v>
      </c>
      <c r="M31" s="99">
        <v>7.6989808710603818</v>
      </c>
      <c r="N31" s="99">
        <v>6.9204064613768157</v>
      </c>
      <c r="O31" s="99">
        <v>6.8404245571747273</v>
      </c>
      <c r="P31" s="99">
        <v>6.61815662044779</v>
      </c>
      <c r="Q31" s="99">
        <v>6.1635026023792721</v>
      </c>
      <c r="R31" s="99">
        <v>5.9677147419434187</v>
      </c>
      <c r="S31" s="99">
        <v>0</v>
      </c>
      <c r="T31" s="99">
        <v>0</v>
      </c>
      <c r="U31" s="99">
        <v>0</v>
      </c>
      <c r="V31" s="99">
        <v>4.7712847581136435</v>
      </c>
      <c r="W31" s="99">
        <v>5.3826830309222169</v>
      </c>
      <c r="X31" s="99">
        <v>5.3166471693463722</v>
      </c>
      <c r="Y31" s="99">
        <v>4.8188358666799251</v>
      </c>
      <c r="DA31" s="63" t="s">
        <v>4790</v>
      </c>
    </row>
    <row r="32" spans="1:105" ht="12" customHeight="1" x14ac:dyDescent="0.25">
      <c r="A32" s="97" t="s">
        <v>140</v>
      </c>
      <c r="B32" s="98"/>
      <c r="C32" s="99">
        <v>0.98964985717281417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1.796936072649266</v>
      </c>
      <c r="K32" s="99">
        <v>1.7666630408794468</v>
      </c>
      <c r="L32" s="99">
        <v>1.4610052414138175</v>
      </c>
      <c r="M32" s="99">
        <v>1.3477195127042425</v>
      </c>
      <c r="N32" s="99">
        <v>0.80849415850129602</v>
      </c>
      <c r="O32" s="99">
        <v>0.54266487619246784</v>
      </c>
      <c r="P32" s="99">
        <v>0.53852439020049137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0.17057608527945933</v>
      </c>
      <c r="W32" s="99">
        <v>0.44026767448165682</v>
      </c>
      <c r="X32" s="99">
        <v>0.39861575631401724</v>
      </c>
      <c r="Y32" s="99">
        <v>0.20678050936968198</v>
      </c>
      <c r="DA32" s="63" t="s">
        <v>4791</v>
      </c>
    </row>
    <row r="33" spans="1:105" ht="12" customHeight="1" x14ac:dyDescent="0.25">
      <c r="A33" s="100" t="s">
        <v>50</v>
      </c>
      <c r="B33" s="101"/>
      <c r="C33" s="102">
        <v>0.98964985717281417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1.796936072649266</v>
      </c>
      <c r="K33" s="102">
        <v>1.7666630408794468</v>
      </c>
      <c r="L33" s="102">
        <v>1.4610052414138175</v>
      </c>
      <c r="M33" s="102">
        <v>1.3477195127042425</v>
      </c>
      <c r="N33" s="102">
        <v>0.80849415850129602</v>
      </c>
      <c r="O33" s="102">
        <v>0.54266487619246784</v>
      </c>
      <c r="P33" s="102">
        <v>0.53852439020049137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0.17057608527945933</v>
      </c>
      <c r="W33" s="102">
        <v>0.44026767448165682</v>
      </c>
      <c r="X33" s="102">
        <v>0.39861575631401724</v>
      </c>
      <c r="Y33" s="102">
        <v>0.20678050936968198</v>
      </c>
      <c r="DA33" s="131" t="s">
        <v>4792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4793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X35" s="102">
        <v>0</v>
      </c>
      <c r="Y35" s="102">
        <v>0</v>
      </c>
      <c r="DA35" s="131" t="s">
        <v>4794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X36" s="105">
        <v>0</v>
      </c>
      <c r="Y36" s="105">
        <v>0</v>
      </c>
      <c r="DA36" s="132" t="s">
        <v>4795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X37" s="99">
        <v>0</v>
      </c>
      <c r="Y37" s="99">
        <v>0</v>
      </c>
      <c r="DA37" s="63" t="s">
        <v>4796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X38" s="99">
        <v>0</v>
      </c>
      <c r="Y38" s="99">
        <v>0</v>
      </c>
      <c r="DA38" s="63" t="s">
        <v>4797</v>
      </c>
    </row>
    <row r="39" spans="1:105" ht="12" customHeight="1" x14ac:dyDescent="0.25">
      <c r="A39" s="121" t="s">
        <v>54</v>
      </c>
      <c r="B39" s="122"/>
      <c r="C39" s="123">
        <v>1.157427939695256</v>
      </c>
      <c r="D39" s="123">
        <v>1.2237271660633344</v>
      </c>
      <c r="E39" s="123">
        <v>1.336392739834124</v>
      </c>
      <c r="F39" s="123">
        <v>1.2921528563939548</v>
      </c>
      <c r="G39" s="123">
        <v>1.2879606971027038</v>
      </c>
      <c r="H39" s="123">
        <v>0</v>
      </c>
      <c r="I39" s="123">
        <v>0</v>
      </c>
      <c r="J39" s="123">
        <v>1.0885368171253094</v>
      </c>
      <c r="K39" s="123">
        <v>0.8993067867143677</v>
      </c>
      <c r="L39" s="123">
        <v>0.94387623888656702</v>
      </c>
      <c r="M39" s="123">
        <v>0.99597121135067634</v>
      </c>
      <c r="N39" s="123">
        <v>0.99727301002433777</v>
      </c>
      <c r="O39" s="123">
        <v>0.76882357204491547</v>
      </c>
      <c r="P39" s="123">
        <v>0.68439419712381044</v>
      </c>
      <c r="Q39" s="123">
        <v>0.84987314423120519</v>
      </c>
      <c r="R39" s="123">
        <v>0.81470073757114092</v>
      </c>
      <c r="S39" s="123">
        <v>0</v>
      </c>
      <c r="T39" s="123">
        <v>0</v>
      </c>
      <c r="U39" s="123">
        <v>0</v>
      </c>
      <c r="V39" s="123">
        <v>0.8140093485774138</v>
      </c>
      <c r="W39" s="123">
        <v>0.8206206455888907</v>
      </c>
      <c r="X39" s="123">
        <v>0.90733889197091422</v>
      </c>
      <c r="Y39" s="123">
        <v>1.0025108352211687</v>
      </c>
      <c r="DA39" s="130" t="s">
        <v>4798</v>
      </c>
    </row>
    <row r="40" spans="1:105" ht="12" customHeight="1" x14ac:dyDescent="0.25">
      <c r="A40" s="97" t="s">
        <v>50</v>
      </c>
      <c r="B40" s="98"/>
      <c r="C40" s="99">
        <v>2.0722811614903085</v>
      </c>
      <c r="D40" s="99">
        <v>2.0555232812446329</v>
      </c>
      <c r="E40" s="99">
        <v>2.1294352347325862</v>
      </c>
      <c r="F40" s="99">
        <v>2.1554209349209801</v>
      </c>
      <c r="G40" s="99">
        <v>2.0418889100408717</v>
      </c>
      <c r="H40" s="99">
        <v>0</v>
      </c>
      <c r="I40" s="99">
        <v>0</v>
      </c>
      <c r="J40" s="99">
        <v>1.61510544004365</v>
      </c>
      <c r="K40" s="99">
        <v>1.5788533938583935</v>
      </c>
      <c r="L40" s="99">
        <v>1.5278307991315636</v>
      </c>
      <c r="M40" s="99">
        <v>1.5528971423354143</v>
      </c>
      <c r="N40" s="99">
        <v>1.4626670813690288</v>
      </c>
      <c r="O40" s="99">
        <v>1.4682850934305081</v>
      </c>
      <c r="P40" s="99">
        <v>1.474163373804779</v>
      </c>
      <c r="Q40" s="99">
        <v>1.5005572702832217</v>
      </c>
      <c r="R40" s="99">
        <v>1.4936180188804249</v>
      </c>
      <c r="S40" s="99">
        <v>0</v>
      </c>
      <c r="T40" s="99">
        <v>0</v>
      </c>
      <c r="U40" s="99">
        <v>0</v>
      </c>
      <c r="V40" s="99">
        <v>1.5067577174994902</v>
      </c>
      <c r="W40" s="99">
        <v>1.5354968858401525</v>
      </c>
      <c r="X40" s="99">
        <v>1.4162322255016841</v>
      </c>
      <c r="Y40" s="99">
        <v>1.3523525473742108</v>
      </c>
      <c r="DA40" s="63" t="s">
        <v>4799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X41" s="110">
        <v>0</v>
      </c>
      <c r="Y41" s="110">
        <v>0</v>
      </c>
      <c r="DA41" s="60" t="s">
        <v>4800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17.674581166780325</v>
      </c>
      <c r="D43" s="118">
        <f t="shared" si="14"/>
        <v>17.713451246061759</v>
      </c>
      <c r="E43" s="118">
        <f t="shared" si="14"/>
        <v>17.688902949576601</v>
      </c>
      <c r="F43" s="118">
        <f t="shared" si="14"/>
        <v>15.095001018618451</v>
      </c>
      <c r="G43" s="118">
        <f t="shared" si="14"/>
        <v>12.392963504780582</v>
      </c>
      <c r="H43" s="118">
        <f t="shared" si="14"/>
        <v>13.763099923905262</v>
      </c>
      <c r="I43" s="118">
        <f t="shared" si="14"/>
        <v>12.213541815633128</v>
      </c>
      <c r="J43" s="118">
        <f t="shared" si="14"/>
        <v>10.120335859116146</v>
      </c>
      <c r="K43" s="118">
        <f t="shared" si="14"/>
        <v>10.554773567009514</v>
      </c>
      <c r="L43" s="118">
        <f t="shared" si="14"/>
        <v>8.606081492147009</v>
      </c>
      <c r="M43" s="118">
        <f t="shared" si="14"/>
        <v>9.4943578009533649</v>
      </c>
      <c r="N43" s="118">
        <f t="shared" si="14"/>
        <v>8.8424961849266221</v>
      </c>
      <c r="O43" s="118">
        <f t="shared" si="14"/>
        <v>6.6294043554241702</v>
      </c>
      <c r="P43" s="118">
        <f t="shared" si="14"/>
        <v>5.3616576039404</v>
      </c>
      <c r="Q43" s="118">
        <f t="shared" si="14"/>
        <v>6.3905139110132803</v>
      </c>
      <c r="R43" s="118">
        <f t="shared" ref="R43:V43" si="15">R44+R47+R49+R58</f>
        <v>6.3472690357077051</v>
      </c>
      <c r="S43" s="118">
        <f t="shared" si="15"/>
        <v>6.6285286429457777</v>
      </c>
      <c r="T43" s="118">
        <f t="shared" si="15"/>
        <v>0</v>
      </c>
      <c r="U43" s="118">
        <f t="shared" si="15"/>
        <v>7.421014621469995</v>
      </c>
      <c r="V43" s="118">
        <f t="shared" si="15"/>
        <v>7.1320595599392487</v>
      </c>
      <c r="W43" s="118">
        <f t="shared" ref="W43:Y43" si="16">W44+W47+W49+W58</f>
        <v>6.2136746907946492</v>
      </c>
      <c r="X43" s="118">
        <f t="shared" si="16"/>
        <v>6.5785075837532077</v>
      </c>
      <c r="Y43" s="118">
        <f t="shared" si="16"/>
        <v>5.4007620811733483</v>
      </c>
      <c r="DA43" s="129" t="s">
        <v>4801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16.493786457675498</v>
      </c>
      <c r="D44" s="123">
        <f t="shared" si="17"/>
        <v>16.450390470604496</v>
      </c>
      <c r="E44" s="123">
        <f t="shared" si="17"/>
        <v>16.314347846284566</v>
      </c>
      <c r="F44" s="123">
        <f t="shared" si="17"/>
        <v>13.756226526628305</v>
      </c>
      <c r="G44" s="123">
        <f t="shared" si="17"/>
        <v>11.047711614405779</v>
      </c>
      <c r="H44" s="123">
        <f t="shared" si="17"/>
        <v>12.437209730680223</v>
      </c>
      <c r="I44" s="123">
        <f t="shared" si="17"/>
        <v>10.915492180726742</v>
      </c>
      <c r="J44" s="123">
        <f t="shared" si="17"/>
        <v>8.8289457997735656</v>
      </c>
      <c r="K44" s="123">
        <f t="shared" si="17"/>
        <v>9.5142666310892618</v>
      </c>
      <c r="L44" s="123">
        <f t="shared" si="17"/>
        <v>7.5179520128832777</v>
      </c>
      <c r="M44" s="123">
        <f t="shared" si="17"/>
        <v>8.3054839122108195</v>
      </c>
      <c r="N44" s="123">
        <f t="shared" si="17"/>
        <v>7.6170512296025175</v>
      </c>
      <c r="O44" s="123">
        <f t="shared" si="17"/>
        <v>5.7399153560256764</v>
      </c>
      <c r="P44" s="123">
        <f t="shared" si="17"/>
        <v>4.6769814248758621</v>
      </c>
      <c r="Q44" s="123">
        <f t="shared" si="17"/>
        <v>5.3604062114341042</v>
      </c>
      <c r="R44" s="123">
        <f t="shared" ref="R44:V44" si="18">SUM(R45:R46)</f>
        <v>5.4031929928246782</v>
      </c>
      <c r="S44" s="123">
        <f t="shared" si="18"/>
        <v>5.6248409118074374</v>
      </c>
      <c r="T44" s="123">
        <f t="shared" si="18"/>
        <v>0</v>
      </c>
      <c r="U44" s="123">
        <f t="shared" si="18"/>
        <v>5.744197391500375</v>
      </c>
      <c r="V44" s="123">
        <f t="shared" si="18"/>
        <v>5.9367295616658353</v>
      </c>
      <c r="W44" s="123">
        <f t="shared" ref="W44:Y44" si="19">SUM(W45:W46)</f>
        <v>5.059421330901599</v>
      </c>
      <c r="X44" s="123">
        <f t="shared" si="19"/>
        <v>5.4929457770576935</v>
      </c>
      <c r="Y44" s="123">
        <f t="shared" si="19"/>
        <v>4.3152300984250029</v>
      </c>
      <c r="DA44" s="130" t="s">
        <v>4802</v>
      </c>
    </row>
    <row r="45" spans="1:105" ht="12" customHeight="1" x14ac:dyDescent="0.25">
      <c r="A45" s="97" t="s">
        <v>211</v>
      </c>
      <c r="B45" s="98"/>
      <c r="C45" s="99">
        <v>16.493786457675498</v>
      </c>
      <c r="D45" s="99">
        <v>16.450390470604496</v>
      </c>
      <c r="E45" s="99">
        <v>16.314347846284566</v>
      </c>
      <c r="F45" s="99">
        <v>13.756226526628305</v>
      </c>
      <c r="G45" s="99">
        <v>11.047711614405779</v>
      </c>
      <c r="H45" s="99">
        <v>12.437209730680223</v>
      </c>
      <c r="I45" s="99">
        <v>10.915492180726742</v>
      </c>
      <c r="J45" s="99">
        <v>8.8289457997735656</v>
      </c>
      <c r="K45" s="99">
        <v>9.5142666310892618</v>
      </c>
      <c r="L45" s="99">
        <v>7.5179520128832777</v>
      </c>
      <c r="M45" s="99">
        <v>8.3054839122108195</v>
      </c>
      <c r="N45" s="99">
        <v>7.6170512296025175</v>
      </c>
      <c r="O45" s="99">
        <v>5.7399153560256764</v>
      </c>
      <c r="P45" s="99">
        <v>4.6769814248758621</v>
      </c>
      <c r="Q45" s="99">
        <v>5.3604062114341042</v>
      </c>
      <c r="R45" s="99">
        <v>5.4031929928246782</v>
      </c>
      <c r="S45" s="99">
        <v>5.6248409118074374</v>
      </c>
      <c r="T45" s="99">
        <v>0</v>
      </c>
      <c r="U45" s="99">
        <v>5.744197391500375</v>
      </c>
      <c r="V45" s="99">
        <v>5.9367295616658353</v>
      </c>
      <c r="W45" s="99">
        <v>5.059421330901599</v>
      </c>
      <c r="X45" s="99">
        <v>5.4929457770576935</v>
      </c>
      <c r="Y45" s="99">
        <v>4.3152300984250029</v>
      </c>
      <c r="DA45" s="63" t="s">
        <v>4803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X46" s="99">
        <v>0</v>
      </c>
      <c r="Y46" s="99">
        <v>0</v>
      </c>
      <c r="DA46" s="63" t="s">
        <v>4804</v>
      </c>
    </row>
    <row r="47" spans="1:105" ht="12.95" customHeight="1" x14ac:dyDescent="0.25">
      <c r="A47" s="121" t="s">
        <v>92</v>
      </c>
      <c r="B47" s="122"/>
      <c r="C47" s="123">
        <f t="shared" ref="C47:Y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X47" s="123">
        <f t="shared" si="20"/>
        <v>0</v>
      </c>
      <c r="Y47" s="123">
        <f t="shared" si="20"/>
        <v>0</v>
      </c>
      <c r="DA47" s="130" t="s">
        <v>4805</v>
      </c>
    </row>
    <row r="48" spans="1:105" ht="12" customHeight="1" x14ac:dyDescent="0.25">
      <c r="A48" s="97" t="s">
        <v>53</v>
      </c>
      <c r="B48" s="98"/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X48" s="99">
        <v>0</v>
      </c>
      <c r="Y48" s="99">
        <v>0</v>
      </c>
      <c r="DA48" s="63" t="s">
        <v>4806</v>
      </c>
    </row>
    <row r="49" spans="1:105" ht="12" customHeight="1" x14ac:dyDescent="0.25">
      <c r="A49" s="121" t="s">
        <v>55</v>
      </c>
      <c r="B49" s="122"/>
      <c r="C49" s="123">
        <v>2.3079109765849769E-2</v>
      </c>
      <c r="D49" s="123">
        <v>3.9301076783187824E-2</v>
      </c>
      <c r="E49" s="123">
        <v>3.8301960018196697E-2</v>
      </c>
      <c r="F49" s="123">
        <v>4.6620856878898977E-2</v>
      </c>
      <c r="G49" s="123">
        <v>5.7275748987172949E-2</v>
      </c>
      <c r="H49" s="123">
        <v>9.0440304369279093E-2</v>
      </c>
      <c r="I49" s="123">
        <v>7.874453133418173E-2</v>
      </c>
      <c r="J49" s="123">
        <v>0.20319984728513046</v>
      </c>
      <c r="K49" s="123">
        <v>0.14146219820805331</v>
      </c>
      <c r="L49" s="123">
        <v>0.14423585846814946</v>
      </c>
      <c r="M49" s="123">
        <v>0.19292072723785164</v>
      </c>
      <c r="N49" s="123">
        <v>0.22804530745722393</v>
      </c>
      <c r="O49" s="123">
        <v>0.12059892433017907</v>
      </c>
      <c r="P49" s="123">
        <v>5.5844571202081793E-4</v>
      </c>
      <c r="Q49" s="123">
        <v>0.18147184357934723</v>
      </c>
      <c r="R49" s="123">
        <v>0.12246075885423159</v>
      </c>
      <c r="S49" s="123">
        <v>0.19477374275112627</v>
      </c>
      <c r="T49" s="123">
        <v>0</v>
      </c>
      <c r="U49" s="123">
        <v>0.73090055353305905</v>
      </c>
      <c r="V49" s="123">
        <v>0.38068282159673467</v>
      </c>
      <c r="W49" s="123">
        <v>0.33334775158378782</v>
      </c>
      <c r="X49" s="123">
        <v>0.17803808219173353</v>
      </c>
      <c r="Y49" s="123">
        <v>8.2866021707193815E-2</v>
      </c>
      <c r="DA49" s="130" t="s">
        <v>4807</v>
      </c>
    </row>
    <row r="50" spans="1:105" ht="12" customHeight="1" x14ac:dyDescent="0.25">
      <c r="A50" s="97" t="s">
        <v>138</v>
      </c>
      <c r="B50" s="98"/>
      <c r="C50" s="99">
        <v>8.2874444243396397</v>
      </c>
      <c r="D50" s="99">
        <v>8.8310975127259468</v>
      </c>
      <c r="E50" s="99">
        <v>9.5173277689659876</v>
      </c>
      <c r="F50" s="99">
        <v>9.4054248691973044</v>
      </c>
      <c r="G50" s="99">
        <v>9.510112117543656</v>
      </c>
      <c r="H50" s="99">
        <v>10.551368843082562</v>
      </c>
      <c r="I50" s="99">
        <v>10.945332372603735</v>
      </c>
      <c r="J50" s="99">
        <v>10.433242535493612</v>
      </c>
      <c r="K50" s="99">
        <v>10.234413772025764</v>
      </c>
      <c r="L50" s="99">
        <v>9.8883757237229197</v>
      </c>
      <c r="M50" s="99">
        <v>9.1999760706186233</v>
      </c>
      <c r="N50" s="99">
        <v>8.3666496687158087</v>
      </c>
      <c r="O50" s="99">
        <v>8.5605597773686508</v>
      </c>
      <c r="P50" s="99">
        <v>0</v>
      </c>
      <c r="Q50" s="99">
        <v>7.5449780010692553</v>
      </c>
      <c r="R50" s="99">
        <v>7.0592701958874802</v>
      </c>
      <c r="S50" s="99">
        <v>6.9010351957511125</v>
      </c>
      <c r="T50" s="99">
        <v>0</v>
      </c>
      <c r="U50" s="99">
        <v>7.958815640237197</v>
      </c>
      <c r="V50" s="99">
        <v>7.5883767133130346</v>
      </c>
      <c r="W50" s="99">
        <v>6.1769258428967113</v>
      </c>
      <c r="X50" s="99">
        <v>6.4750353101073781</v>
      </c>
      <c r="Y50" s="99">
        <v>6.1296926901162383</v>
      </c>
      <c r="DA50" s="63" t="s">
        <v>4808</v>
      </c>
    </row>
    <row r="51" spans="1:105" ht="12" customHeight="1" x14ac:dyDescent="0.25">
      <c r="A51" s="97" t="s">
        <v>137</v>
      </c>
      <c r="B51" s="98"/>
      <c r="C51" s="99">
        <v>1.0794657457196051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2.334145344979111</v>
      </c>
      <c r="J51" s="99">
        <v>2.1373680014580736</v>
      </c>
      <c r="K51" s="99">
        <v>2.0941356872532664</v>
      </c>
      <c r="L51" s="99">
        <v>1.7966655513797587</v>
      </c>
      <c r="M51" s="99">
        <v>1.6337173223092463</v>
      </c>
      <c r="N51" s="99">
        <v>1.0338877243632534</v>
      </c>
      <c r="O51" s="99">
        <v>0.74207061218855652</v>
      </c>
      <c r="P51" s="99">
        <v>0.1865208678149532</v>
      </c>
      <c r="Q51" s="99">
        <v>0</v>
      </c>
      <c r="R51" s="99">
        <v>0</v>
      </c>
      <c r="S51" s="99">
        <v>0</v>
      </c>
      <c r="T51" s="99">
        <v>0</v>
      </c>
      <c r="U51" s="99">
        <v>0.95735392386263829</v>
      </c>
      <c r="V51" s="99">
        <v>0</v>
      </c>
      <c r="W51" s="99">
        <v>0</v>
      </c>
      <c r="X51" s="99">
        <v>0.45691107338809051</v>
      </c>
      <c r="Y51" s="99">
        <v>0.28397970443287712</v>
      </c>
      <c r="DA51" s="63" t="s">
        <v>4809</v>
      </c>
    </row>
    <row r="52" spans="1:105" ht="12" customHeight="1" x14ac:dyDescent="0.25">
      <c r="A52" s="100" t="s">
        <v>211</v>
      </c>
      <c r="B52" s="101"/>
      <c r="C52" s="102">
        <v>1.0794657457196051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2.334145344979111</v>
      </c>
      <c r="J52" s="102">
        <v>2.1373680014580736</v>
      </c>
      <c r="K52" s="102">
        <v>2.0941356872532664</v>
      </c>
      <c r="L52" s="102">
        <v>1.7966655513797587</v>
      </c>
      <c r="M52" s="102">
        <v>1.6337173223092463</v>
      </c>
      <c r="N52" s="102">
        <v>1.0338877243632534</v>
      </c>
      <c r="O52" s="102">
        <v>0.74207061218855652</v>
      </c>
      <c r="P52" s="102">
        <v>0.1865208678149532</v>
      </c>
      <c r="Q52" s="102">
        <v>0</v>
      </c>
      <c r="R52" s="102">
        <v>0</v>
      </c>
      <c r="S52" s="102">
        <v>0</v>
      </c>
      <c r="T52" s="102">
        <v>0</v>
      </c>
      <c r="U52" s="102">
        <v>0.95735392386263829</v>
      </c>
      <c r="V52" s="102">
        <v>0</v>
      </c>
      <c r="W52" s="102">
        <v>0</v>
      </c>
      <c r="X52" s="102">
        <v>0.45691107338809051</v>
      </c>
      <c r="Y52" s="102">
        <v>0.28397970443287712</v>
      </c>
      <c r="DA52" s="131" t="s">
        <v>4810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4811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DA54" s="131" t="s">
        <v>4812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4813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4814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4815</v>
      </c>
    </row>
    <row r="58" spans="1:105" ht="12" customHeight="1" x14ac:dyDescent="0.25">
      <c r="A58" s="121" t="s">
        <v>54</v>
      </c>
      <c r="B58" s="122"/>
      <c r="C58" s="123">
        <v>1.1577155993389778</v>
      </c>
      <c r="D58" s="123">
        <v>1.2237596986740751</v>
      </c>
      <c r="E58" s="123">
        <v>1.3362531432738396</v>
      </c>
      <c r="F58" s="123">
        <v>1.2921536351112459</v>
      </c>
      <c r="G58" s="123">
        <v>1.2879761413876294</v>
      </c>
      <c r="H58" s="123">
        <v>1.2354498888557601</v>
      </c>
      <c r="I58" s="123">
        <v>1.2193051035722031</v>
      </c>
      <c r="J58" s="123">
        <v>1.0881902120574496</v>
      </c>
      <c r="K58" s="123">
        <v>0.89904473771219828</v>
      </c>
      <c r="L58" s="123">
        <v>0.94389362079558214</v>
      </c>
      <c r="M58" s="123">
        <v>0.99595316150469471</v>
      </c>
      <c r="N58" s="123">
        <v>0.9973996478668804</v>
      </c>
      <c r="O58" s="123">
        <v>0.76889007506831497</v>
      </c>
      <c r="P58" s="123">
        <v>0.68411773335251713</v>
      </c>
      <c r="Q58" s="123">
        <v>0.84863585599982871</v>
      </c>
      <c r="R58" s="123">
        <v>0.82161528402879547</v>
      </c>
      <c r="S58" s="123">
        <v>0.80891398838721384</v>
      </c>
      <c r="T58" s="123">
        <v>0</v>
      </c>
      <c r="U58" s="123">
        <v>0.94591667643656052</v>
      </c>
      <c r="V58" s="123">
        <v>0.81464717667667896</v>
      </c>
      <c r="W58" s="123">
        <v>0.82090560830926207</v>
      </c>
      <c r="X58" s="123">
        <v>0.90752372450378038</v>
      </c>
      <c r="Y58" s="123">
        <v>1.0026659610411517</v>
      </c>
      <c r="DA58" s="130" t="s">
        <v>4816</v>
      </c>
    </row>
    <row r="59" spans="1:105" ht="12" customHeight="1" x14ac:dyDescent="0.25">
      <c r="A59" s="97" t="s">
        <v>50</v>
      </c>
      <c r="B59" s="98"/>
      <c r="C59" s="99">
        <v>2.0722811614903094</v>
      </c>
      <c r="D59" s="99">
        <v>2.0555232812446329</v>
      </c>
      <c r="E59" s="99">
        <v>2.1294352347325867</v>
      </c>
      <c r="F59" s="99">
        <v>2.1554209349209796</v>
      </c>
      <c r="G59" s="99">
        <v>2.0418889100408713</v>
      </c>
      <c r="H59" s="99">
        <v>1.813229256431429</v>
      </c>
      <c r="I59" s="99">
        <v>1.7932372720872911</v>
      </c>
      <c r="J59" s="99">
        <v>1.6151054400436495</v>
      </c>
      <c r="K59" s="99">
        <v>1.5788533938583935</v>
      </c>
      <c r="L59" s="99">
        <v>1.5278307991315636</v>
      </c>
      <c r="M59" s="99">
        <v>1.5528971423354143</v>
      </c>
      <c r="N59" s="99">
        <v>1.4626670813690286</v>
      </c>
      <c r="O59" s="99">
        <v>1.4682850934305081</v>
      </c>
      <c r="P59" s="99">
        <v>1.4741633738047788</v>
      </c>
      <c r="Q59" s="99">
        <v>1.5005572702832219</v>
      </c>
      <c r="R59" s="99">
        <v>1.4936180188804247</v>
      </c>
      <c r="S59" s="99">
        <v>1.501642498767592</v>
      </c>
      <c r="T59" s="99">
        <v>0</v>
      </c>
      <c r="U59" s="99">
        <v>1.6260051285393087</v>
      </c>
      <c r="V59" s="99">
        <v>1.5067577174994899</v>
      </c>
      <c r="W59" s="99">
        <v>1.5354968858401521</v>
      </c>
      <c r="X59" s="99">
        <v>1.4162322255016844</v>
      </c>
      <c r="Y59" s="99">
        <v>1.3523525473742111</v>
      </c>
      <c r="DA59" s="63" t="s">
        <v>4817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X60" s="110">
        <v>0</v>
      </c>
      <c r="Y60" s="110">
        <v>0</v>
      </c>
      <c r="DA60" s="60" t="s">
        <v>4818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0</v>
      </c>
      <c r="D62" s="118">
        <f t="shared" si="21"/>
        <v>0</v>
      </c>
      <c r="E62" s="118">
        <f t="shared" si="21"/>
        <v>0</v>
      </c>
      <c r="F62" s="118">
        <f t="shared" si="21"/>
        <v>0</v>
      </c>
      <c r="G62" s="118">
        <f t="shared" si="21"/>
        <v>0</v>
      </c>
      <c r="H62" s="118">
        <f t="shared" si="21"/>
        <v>0</v>
      </c>
      <c r="I62" s="118">
        <f t="shared" si="21"/>
        <v>0</v>
      </c>
      <c r="J62" s="118">
        <f t="shared" si="21"/>
        <v>0</v>
      </c>
      <c r="K62" s="118">
        <f t="shared" si="21"/>
        <v>0</v>
      </c>
      <c r="L62" s="118">
        <f t="shared" si="21"/>
        <v>0</v>
      </c>
      <c r="M62" s="118">
        <f t="shared" si="21"/>
        <v>0</v>
      </c>
      <c r="N62" s="118">
        <f t="shared" si="21"/>
        <v>0</v>
      </c>
      <c r="O62" s="118">
        <f t="shared" si="21"/>
        <v>0</v>
      </c>
      <c r="P62" s="118">
        <f t="shared" si="21"/>
        <v>0</v>
      </c>
      <c r="Q62" s="118">
        <f t="shared" si="21"/>
        <v>0</v>
      </c>
      <c r="R62" s="118">
        <f t="shared" ref="R62:V62" si="22">R63+R66+R68+R77</f>
        <v>0</v>
      </c>
      <c r="S62" s="118">
        <f t="shared" si="22"/>
        <v>0</v>
      </c>
      <c r="T62" s="118">
        <f t="shared" si="22"/>
        <v>0</v>
      </c>
      <c r="U62" s="118">
        <f t="shared" si="22"/>
        <v>0</v>
      </c>
      <c r="V62" s="118">
        <f t="shared" si="22"/>
        <v>0</v>
      </c>
      <c r="W62" s="118">
        <f t="shared" ref="W62:Y62" si="23">W63+W66+W68+W77</f>
        <v>0</v>
      </c>
      <c r="X62" s="118">
        <f t="shared" si="23"/>
        <v>0</v>
      </c>
      <c r="Y62" s="118">
        <f t="shared" si="23"/>
        <v>0</v>
      </c>
      <c r="DA62" s="129" t="s">
        <v>4819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0</v>
      </c>
      <c r="D63" s="123">
        <f t="shared" si="24"/>
        <v>0</v>
      </c>
      <c r="E63" s="123">
        <f t="shared" si="24"/>
        <v>0</v>
      </c>
      <c r="F63" s="123">
        <f t="shared" si="24"/>
        <v>0</v>
      </c>
      <c r="G63" s="123">
        <f t="shared" si="24"/>
        <v>0</v>
      </c>
      <c r="H63" s="123">
        <f t="shared" si="24"/>
        <v>0</v>
      </c>
      <c r="I63" s="123">
        <f t="shared" si="24"/>
        <v>0</v>
      </c>
      <c r="J63" s="123">
        <f t="shared" si="24"/>
        <v>0</v>
      </c>
      <c r="K63" s="123">
        <f t="shared" si="24"/>
        <v>0</v>
      </c>
      <c r="L63" s="123">
        <f t="shared" si="24"/>
        <v>0</v>
      </c>
      <c r="M63" s="123">
        <f t="shared" si="24"/>
        <v>0</v>
      </c>
      <c r="N63" s="123">
        <f t="shared" si="24"/>
        <v>0</v>
      </c>
      <c r="O63" s="123">
        <f t="shared" si="24"/>
        <v>0</v>
      </c>
      <c r="P63" s="123">
        <f t="shared" si="24"/>
        <v>0</v>
      </c>
      <c r="Q63" s="123">
        <f t="shared" si="24"/>
        <v>0</v>
      </c>
      <c r="R63" s="123">
        <f t="shared" ref="R63:V63" si="25">SUM(R64:R65)</f>
        <v>0</v>
      </c>
      <c r="S63" s="123">
        <f t="shared" si="25"/>
        <v>0</v>
      </c>
      <c r="T63" s="123">
        <f t="shared" si="25"/>
        <v>0</v>
      </c>
      <c r="U63" s="123">
        <f t="shared" si="25"/>
        <v>0</v>
      </c>
      <c r="V63" s="123">
        <f t="shared" si="25"/>
        <v>0</v>
      </c>
      <c r="W63" s="123">
        <f t="shared" ref="W63:Y63" si="26">SUM(W64:W65)</f>
        <v>0</v>
      </c>
      <c r="X63" s="123">
        <f t="shared" si="26"/>
        <v>0</v>
      </c>
      <c r="Y63" s="123">
        <f t="shared" si="26"/>
        <v>0</v>
      </c>
      <c r="DA63" s="130" t="s">
        <v>4820</v>
      </c>
    </row>
    <row r="64" spans="1:105" ht="12" customHeight="1" x14ac:dyDescent="0.25">
      <c r="A64" s="97" t="s">
        <v>212</v>
      </c>
      <c r="B64" s="98"/>
      <c r="C64" s="99">
        <v>0</v>
      </c>
      <c r="D64" s="99">
        <v>0</v>
      </c>
      <c r="E64" s="99">
        <v>0</v>
      </c>
      <c r="F64" s="99">
        <v>0</v>
      </c>
      <c r="G64" s="99">
        <v>0</v>
      </c>
      <c r="H64" s="99">
        <v>0</v>
      </c>
      <c r="I64" s="99">
        <v>0</v>
      </c>
      <c r="J64" s="99">
        <v>0</v>
      </c>
      <c r="K64" s="99">
        <v>0</v>
      </c>
      <c r="L64" s="99">
        <v>0</v>
      </c>
      <c r="M64" s="99">
        <v>0</v>
      </c>
      <c r="N64" s="99">
        <v>0</v>
      </c>
      <c r="O64" s="99">
        <v>0</v>
      </c>
      <c r="P64" s="99">
        <v>0</v>
      </c>
      <c r="Q64" s="99">
        <v>0</v>
      </c>
      <c r="R64" s="99">
        <v>0</v>
      </c>
      <c r="S64" s="99">
        <v>0</v>
      </c>
      <c r="T64" s="99">
        <v>0</v>
      </c>
      <c r="U64" s="99">
        <v>0</v>
      </c>
      <c r="V64" s="99">
        <v>0</v>
      </c>
      <c r="W64" s="99">
        <v>0</v>
      </c>
      <c r="X64" s="99">
        <v>0</v>
      </c>
      <c r="Y64" s="99">
        <v>0</v>
      </c>
      <c r="DA64" s="63" t="s">
        <v>4821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X65" s="99">
        <v>0</v>
      </c>
      <c r="Y65" s="99">
        <v>0</v>
      </c>
      <c r="DA65" s="63" t="s">
        <v>4822</v>
      </c>
    </row>
    <row r="66" spans="1:105" ht="12.95" customHeight="1" x14ac:dyDescent="0.25">
      <c r="A66" s="121" t="s">
        <v>92</v>
      </c>
      <c r="B66" s="122"/>
      <c r="C66" s="123">
        <f t="shared" ref="C66:Y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X66" s="123">
        <f t="shared" si="27"/>
        <v>0</v>
      </c>
      <c r="Y66" s="123">
        <f t="shared" si="27"/>
        <v>0</v>
      </c>
      <c r="DA66" s="130" t="s">
        <v>4823</v>
      </c>
    </row>
    <row r="67" spans="1:105" ht="12" customHeight="1" x14ac:dyDescent="0.25">
      <c r="A67" s="97" t="s">
        <v>53</v>
      </c>
      <c r="B67" s="98"/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X67" s="99">
        <v>0</v>
      </c>
      <c r="Y67" s="99">
        <v>0</v>
      </c>
      <c r="DA67" s="63" t="s">
        <v>4824</v>
      </c>
    </row>
    <row r="68" spans="1:105" ht="12" customHeight="1" x14ac:dyDescent="0.25">
      <c r="A68" s="121" t="s">
        <v>55</v>
      </c>
      <c r="B68" s="122"/>
      <c r="C68" s="123">
        <v>0</v>
      </c>
      <c r="D68" s="123">
        <v>0</v>
      </c>
      <c r="E68" s="123">
        <v>0</v>
      </c>
      <c r="F68" s="123">
        <v>0</v>
      </c>
      <c r="G68" s="123">
        <v>0</v>
      </c>
      <c r="H68" s="123">
        <v>0</v>
      </c>
      <c r="I68" s="123">
        <v>0</v>
      </c>
      <c r="J68" s="123">
        <v>0</v>
      </c>
      <c r="K68" s="123">
        <v>0</v>
      </c>
      <c r="L68" s="123">
        <v>0</v>
      </c>
      <c r="M68" s="123">
        <v>0</v>
      </c>
      <c r="N68" s="123">
        <v>0</v>
      </c>
      <c r="O68" s="123">
        <v>0</v>
      </c>
      <c r="P68" s="123">
        <v>0</v>
      </c>
      <c r="Q68" s="123">
        <v>0</v>
      </c>
      <c r="R68" s="123">
        <v>0</v>
      </c>
      <c r="S68" s="123">
        <v>0</v>
      </c>
      <c r="T68" s="123">
        <v>0</v>
      </c>
      <c r="U68" s="123">
        <v>0</v>
      </c>
      <c r="V68" s="123">
        <v>0</v>
      </c>
      <c r="W68" s="123">
        <v>0</v>
      </c>
      <c r="X68" s="123">
        <v>0</v>
      </c>
      <c r="Y68" s="123">
        <v>0</v>
      </c>
      <c r="DA68" s="130" t="s">
        <v>4825</v>
      </c>
    </row>
    <row r="69" spans="1:105" ht="12" customHeight="1" x14ac:dyDescent="0.25">
      <c r="A69" s="97" t="s">
        <v>134</v>
      </c>
      <c r="B69" s="98"/>
      <c r="C69" s="99">
        <v>0</v>
      </c>
      <c r="D69" s="99">
        <v>0</v>
      </c>
      <c r="E69" s="99">
        <v>0</v>
      </c>
      <c r="F69" s="99">
        <v>0</v>
      </c>
      <c r="G69" s="99">
        <v>0</v>
      </c>
      <c r="H69" s="99">
        <v>0</v>
      </c>
      <c r="I69" s="99">
        <v>0</v>
      </c>
      <c r="J69" s="99">
        <v>0</v>
      </c>
      <c r="K69" s="99">
        <v>0</v>
      </c>
      <c r="L69" s="99">
        <v>0</v>
      </c>
      <c r="M69" s="99">
        <v>0</v>
      </c>
      <c r="N69" s="99">
        <v>0</v>
      </c>
      <c r="O69" s="99">
        <v>0</v>
      </c>
      <c r="P69" s="99">
        <v>0</v>
      </c>
      <c r="Q69" s="99">
        <v>0</v>
      </c>
      <c r="R69" s="99">
        <v>0</v>
      </c>
      <c r="S69" s="99">
        <v>0</v>
      </c>
      <c r="T69" s="99">
        <v>0</v>
      </c>
      <c r="U69" s="99">
        <v>0</v>
      </c>
      <c r="V69" s="99">
        <v>0</v>
      </c>
      <c r="W69" s="99">
        <v>0</v>
      </c>
      <c r="X69" s="99">
        <v>0</v>
      </c>
      <c r="Y69" s="99">
        <v>0</v>
      </c>
      <c r="DA69" s="63" t="s">
        <v>4826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X70" s="99">
        <v>0</v>
      </c>
      <c r="Y70" s="99">
        <v>0</v>
      </c>
      <c r="DA70" s="63" t="s">
        <v>4827</v>
      </c>
    </row>
    <row r="71" spans="1:105" ht="12" customHeight="1" x14ac:dyDescent="0.25">
      <c r="A71" s="100" t="s">
        <v>212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X71" s="102">
        <v>0</v>
      </c>
      <c r="Y71" s="102">
        <v>0</v>
      </c>
      <c r="DA71" s="131" t="s">
        <v>4828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X72" s="105">
        <v>0</v>
      </c>
      <c r="Y72" s="105">
        <v>0</v>
      </c>
      <c r="DA72" s="132" t="s">
        <v>4829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X73" s="102">
        <v>0</v>
      </c>
      <c r="Y73" s="102">
        <v>0</v>
      </c>
      <c r="DA73" s="131" t="s">
        <v>4830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X74" s="105">
        <v>0</v>
      </c>
      <c r="Y74" s="105">
        <v>0</v>
      </c>
      <c r="DA74" s="132" t="s">
        <v>4831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X75" s="99">
        <v>0</v>
      </c>
      <c r="Y75" s="99">
        <v>0</v>
      </c>
      <c r="DA75" s="63" t="s">
        <v>4832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X76" s="99">
        <v>0</v>
      </c>
      <c r="Y76" s="99">
        <v>0</v>
      </c>
      <c r="DA76" s="63" t="s">
        <v>4833</v>
      </c>
    </row>
    <row r="77" spans="1:105" ht="12" customHeight="1" x14ac:dyDescent="0.25">
      <c r="A77" s="121" t="s">
        <v>54</v>
      </c>
      <c r="B77" s="122"/>
      <c r="C77" s="123">
        <v>0</v>
      </c>
      <c r="D77" s="123">
        <v>0</v>
      </c>
      <c r="E77" s="123">
        <v>0</v>
      </c>
      <c r="F77" s="123">
        <v>0</v>
      </c>
      <c r="G77" s="123">
        <v>0</v>
      </c>
      <c r="H77" s="123">
        <v>0</v>
      </c>
      <c r="I77" s="123">
        <v>0</v>
      </c>
      <c r="J77" s="123">
        <v>0</v>
      </c>
      <c r="K77" s="123">
        <v>0</v>
      </c>
      <c r="L77" s="123">
        <v>0</v>
      </c>
      <c r="M77" s="123">
        <v>0</v>
      </c>
      <c r="N77" s="123">
        <v>0</v>
      </c>
      <c r="O77" s="123">
        <v>0</v>
      </c>
      <c r="P77" s="123">
        <v>0</v>
      </c>
      <c r="Q77" s="123">
        <v>0</v>
      </c>
      <c r="R77" s="123">
        <v>0</v>
      </c>
      <c r="S77" s="123">
        <v>0</v>
      </c>
      <c r="T77" s="123">
        <v>0</v>
      </c>
      <c r="U77" s="123">
        <v>0</v>
      </c>
      <c r="V77" s="123">
        <v>0</v>
      </c>
      <c r="W77" s="123">
        <v>0</v>
      </c>
      <c r="X77" s="123">
        <v>0</v>
      </c>
      <c r="Y77" s="123">
        <v>0</v>
      </c>
      <c r="DA77" s="130" t="s">
        <v>4834</v>
      </c>
    </row>
    <row r="78" spans="1:105" ht="12" customHeight="1" x14ac:dyDescent="0.25">
      <c r="A78" s="97" t="s">
        <v>189</v>
      </c>
      <c r="B78" s="98"/>
      <c r="C78" s="99">
        <v>0</v>
      </c>
      <c r="D78" s="99">
        <v>0</v>
      </c>
      <c r="E78" s="99">
        <v>0</v>
      </c>
      <c r="F78" s="99">
        <v>0</v>
      </c>
      <c r="G78" s="99">
        <v>0</v>
      </c>
      <c r="H78" s="99">
        <v>0</v>
      </c>
      <c r="I78" s="99">
        <v>0</v>
      </c>
      <c r="J78" s="99">
        <v>0</v>
      </c>
      <c r="K78" s="99">
        <v>0</v>
      </c>
      <c r="L78" s="99">
        <v>0</v>
      </c>
      <c r="M78" s="99">
        <v>0</v>
      </c>
      <c r="N78" s="99">
        <v>0</v>
      </c>
      <c r="O78" s="99">
        <v>0</v>
      </c>
      <c r="P78" s="99">
        <v>0</v>
      </c>
      <c r="Q78" s="99">
        <v>0</v>
      </c>
      <c r="R78" s="99">
        <v>0</v>
      </c>
      <c r="S78" s="99">
        <v>0</v>
      </c>
      <c r="T78" s="99">
        <v>0</v>
      </c>
      <c r="U78" s="99">
        <v>0</v>
      </c>
      <c r="V78" s="99">
        <v>0</v>
      </c>
      <c r="W78" s="99">
        <v>0</v>
      </c>
      <c r="X78" s="99">
        <v>0</v>
      </c>
      <c r="Y78" s="99">
        <v>0</v>
      </c>
      <c r="DA78" s="63" t="s">
        <v>4835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X79" s="110">
        <v>0</v>
      </c>
      <c r="Y79" s="110">
        <v>0</v>
      </c>
      <c r="DA79" s="60" t="s">
        <v>4836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8">
        <f t="shared" ref="C81:Q81" si="28">C82+C85+C87+C100</f>
        <v>1.5767189980076193</v>
      </c>
      <c r="D81" s="118">
        <f t="shared" si="28"/>
        <v>1.5193886260920313</v>
      </c>
      <c r="E81" s="118">
        <f t="shared" si="28"/>
        <v>1.6586986408967115</v>
      </c>
      <c r="F81" s="118">
        <f t="shared" si="28"/>
        <v>1.5910434620376885</v>
      </c>
      <c r="G81" s="118">
        <f t="shared" si="28"/>
        <v>1.6587728545901057</v>
      </c>
      <c r="H81" s="118">
        <f t="shared" si="28"/>
        <v>1.8100028201444842</v>
      </c>
      <c r="I81" s="118">
        <f t="shared" si="28"/>
        <v>1.4809079698375107</v>
      </c>
      <c r="J81" s="118">
        <f t="shared" si="28"/>
        <v>1.3490066039817414</v>
      </c>
      <c r="K81" s="118">
        <f t="shared" si="28"/>
        <v>1.1908964451779673</v>
      </c>
      <c r="L81" s="118">
        <f t="shared" si="28"/>
        <v>1.2436532633747353</v>
      </c>
      <c r="M81" s="118">
        <f t="shared" si="28"/>
        <v>1.2803184007741464</v>
      </c>
      <c r="N81" s="118">
        <f t="shared" si="28"/>
        <v>1.2833436379608714</v>
      </c>
      <c r="O81" s="118">
        <f t="shared" si="28"/>
        <v>0.89515598827059339</v>
      </c>
      <c r="P81" s="118">
        <f t="shared" si="28"/>
        <v>0.90454042217479858</v>
      </c>
      <c r="Q81" s="118">
        <f t="shared" si="28"/>
        <v>1.0531586455806337</v>
      </c>
      <c r="R81" s="118">
        <f t="shared" ref="R81:V81" si="29">R82+R85+R87+R100</f>
        <v>1.0134724990022148</v>
      </c>
      <c r="S81" s="118">
        <f t="shared" si="29"/>
        <v>0.97545394219320536</v>
      </c>
      <c r="T81" s="118">
        <f t="shared" si="29"/>
        <v>0.90540948224278739</v>
      </c>
      <c r="U81" s="118">
        <f t="shared" si="29"/>
        <v>1.1481856612901913</v>
      </c>
      <c r="V81" s="118">
        <f t="shared" si="29"/>
        <v>1.0015609253356521</v>
      </c>
      <c r="W81" s="118">
        <f t="shared" ref="W81:Y81" si="30">W82+W85+W87+W100</f>
        <v>1.0452246923601971</v>
      </c>
      <c r="X81" s="118">
        <f t="shared" si="30"/>
        <v>1.1063135260943295</v>
      </c>
      <c r="Y81" s="118">
        <f t="shared" si="30"/>
        <v>1.1128429241576854</v>
      </c>
      <c r="DA81" s="129" t="s">
        <v>4837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:Y82" si="33">SUM(W83:W84)</f>
        <v>0</v>
      </c>
      <c r="X82" s="123">
        <f t="shared" si="33"/>
        <v>0</v>
      </c>
      <c r="Y82" s="123">
        <f t="shared" si="33"/>
        <v>0</v>
      </c>
      <c r="DA82" s="130" t="s">
        <v>4838</v>
      </c>
    </row>
    <row r="83" spans="1:105" ht="12" customHeight="1" x14ac:dyDescent="0.25">
      <c r="A83" s="97" t="s">
        <v>199</v>
      </c>
      <c r="B83" s="98"/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X83" s="99">
        <v>0</v>
      </c>
      <c r="Y83" s="99">
        <v>0</v>
      </c>
      <c r="DA83" s="63" t="s">
        <v>4839</v>
      </c>
    </row>
    <row r="84" spans="1:105" ht="12" customHeight="1" x14ac:dyDescent="0.25">
      <c r="A84" s="97" t="s">
        <v>53</v>
      </c>
      <c r="B84" s="98"/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X84" s="99">
        <v>0</v>
      </c>
      <c r="Y84" s="99">
        <v>0</v>
      </c>
      <c r="DA84" s="63" t="s">
        <v>4840</v>
      </c>
    </row>
    <row r="85" spans="1:105" ht="12.95" customHeight="1" x14ac:dyDescent="0.25">
      <c r="A85" s="121" t="s">
        <v>92</v>
      </c>
      <c r="B85" s="122"/>
      <c r="C85" s="123">
        <f t="shared" ref="C85:Y85" si="34">C86</f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X85" s="123">
        <f t="shared" si="34"/>
        <v>0</v>
      </c>
      <c r="Y85" s="123">
        <f t="shared" si="34"/>
        <v>0</v>
      </c>
      <c r="DA85" s="130" t="s">
        <v>4841</v>
      </c>
    </row>
    <row r="86" spans="1:105" ht="12" customHeight="1" x14ac:dyDescent="0.25">
      <c r="A86" s="97" t="s">
        <v>53</v>
      </c>
      <c r="B86" s="98"/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X86" s="99">
        <v>0</v>
      </c>
      <c r="Y86" s="99">
        <v>0</v>
      </c>
      <c r="DA86" s="63" t="s">
        <v>4842</v>
      </c>
    </row>
    <row r="87" spans="1:105" ht="12" customHeight="1" x14ac:dyDescent="0.25">
      <c r="A87" s="121" t="s">
        <v>55</v>
      </c>
      <c r="B87" s="122"/>
      <c r="C87" s="123">
        <v>0.42216235089159015</v>
      </c>
      <c r="D87" s="123">
        <v>0.29675270036470408</v>
      </c>
      <c r="E87" s="123">
        <v>0.32454227954384618</v>
      </c>
      <c r="F87" s="123">
        <v>0.29993826938888241</v>
      </c>
      <c r="G87" s="123">
        <v>0.37027054239190066</v>
      </c>
      <c r="H87" s="123">
        <v>0.57499571827697726</v>
      </c>
      <c r="I87" s="123">
        <v>0.26150662481815279</v>
      </c>
      <c r="J87" s="123">
        <v>0.26077051136980667</v>
      </c>
      <c r="K87" s="123">
        <v>0.29190747569978598</v>
      </c>
      <c r="L87" s="123">
        <v>0.29993710351264852</v>
      </c>
      <c r="M87" s="123">
        <v>0.28426821351860304</v>
      </c>
      <c r="N87" s="123">
        <v>0.28564876964126135</v>
      </c>
      <c r="O87" s="123">
        <v>0.1266675914166138</v>
      </c>
      <c r="P87" s="123">
        <v>0.22058848123187058</v>
      </c>
      <c r="Q87" s="123">
        <v>0.20444050401012334</v>
      </c>
      <c r="R87" s="123">
        <v>0.19221167113621437</v>
      </c>
      <c r="S87" s="123">
        <v>0.16670907386131445</v>
      </c>
      <c r="T87" s="123">
        <v>0.15272577062120274</v>
      </c>
      <c r="U87" s="123">
        <v>0.20168513901238294</v>
      </c>
      <c r="V87" s="123">
        <v>0.18737973750648268</v>
      </c>
      <c r="W87" s="123">
        <v>0.22469588354459138</v>
      </c>
      <c r="X87" s="123">
        <v>0.19858912003858759</v>
      </c>
      <c r="Y87" s="123">
        <v>0.1101002780151549</v>
      </c>
      <c r="DA87" s="130" t="s">
        <v>4843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X88" s="99">
        <v>0</v>
      </c>
      <c r="Y88" s="99">
        <v>0</v>
      </c>
      <c r="DA88" s="63" t="s">
        <v>4844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X89" s="99">
        <v>0</v>
      </c>
      <c r="Y89" s="99">
        <v>0</v>
      </c>
      <c r="DA89" s="63" t="s">
        <v>4845</v>
      </c>
    </row>
    <row r="90" spans="1:105" ht="12" customHeight="1" x14ac:dyDescent="0.25">
      <c r="A90" s="100" t="s">
        <v>199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X90" s="102">
        <v>0</v>
      </c>
      <c r="Y90" s="102">
        <v>0</v>
      </c>
      <c r="DA90" s="131" t="s">
        <v>4846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X91" s="105">
        <v>0</v>
      </c>
      <c r="Y91" s="105">
        <v>0</v>
      </c>
      <c r="DA91" s="132" t="s">
        <v>4847</v>
      </c>
    </row>
    <row r="92" spans="1:105" ht="12" customHeight="1" x14ac:dyDescent="0.25">
      <c r="A92" s="106" t="s">
        <v>124</v>
      </c>
      <c r="B92" s="101"/>
      <c r="C92" s="102">
        <v>7.264134908456227</v>
      </c>
      <c r="D92" s="102">
        <v>7.6166526426940715</v>
      </c>
      <c r="E92" s="102">
        <v>7.9512858488242317</v>
      </c>
      <c r="F92" s="102">
        <v>8.0283476773090836</v>
      </c>
      <c r="G92" s="102">
        <v>8.5902765834920949</v>
      </c>
      <c r="H92" s="102">
        <v>8.558169412352898</v>
      </c>
      <c r="I92" s="102">
        <v>8.5953477014284978</v>
      </c>
      <c r="J92" s="102">
        <v>8.773427283098437</v>
      </c>
      <c r="K92" s="102">
        <v>8.6388213730484988</v>
      </c>
      <c r="L92" s="102">
        <v>8.2547754785945848</v>
      </c>
      <c r="M92" s="102">
        <v>7.6989808710603835</v>
      </c>
      <c r="N92" s="102">
        <v>6.9204064613768157</v>
      </c>
      <c r="O92" s="102">
        <v>6.8404245571747282</v>
      </c>
      <c r="P92" s="102">
        <v>6.6181566204477882</v>
      </c>
      <c r="Q92" s="102">
        <v>6.1635026023792738</v>
      </c>
      <c r="R92" s="102">
        <v>5.9677147419434187</v>
      </c>
      <c r="S92" s="102">
        <v>5.8732889098832324</v>
      </c>
      <c r="T92" s="102">
        <v>5.6401982266620916</v>
      </c>
      <c r="U92" s="102">
        <v>5.3402717242844</v>
      </c>
      <c r="V92" s="102">
        <v>4.7712847581136435</v>
      </c>
      <c r="W92" s="102">
        <v>5.382683030922216</v>
      </c>
      <c r="X92" s="102">
        <v>5.3166471693463722</v>
      </c>
      <c r="Y92" s="102">
        <v>4.818835866679926</v>
      </c>
      <c r="DA92" s="131" t="s">
        <v>4848</v>
      </c>
    </row>
    <row r="93" spans="1:105" ht="12" customHeight="1" x14ac:dyDescent="0.25">
      <c r="A93" s="107" t="s">
        <v>123</v>
      </c>
      <c r="B93" s="104"/>
      <c r="C93" s="105">
        <v>0.98964985717281417</v>
      </c>
      <c r="D93" s="105">
        <v>0</v>
      </c>
      <c r="E93" s="105">
        <v>0</v>
      </c>
      <c r="F93" s="105">
        <v>0</v>
      </c>
      <c r="G93" s="105">
        <v>0</v>
      </c>
      <c r="H93" s="105">
        <v>2.1873639254686101</v>
      </c>
      <c r="I93" s="105">
        <v>1.7426645136174783</v>
      </c>
      <c r="J93" s="105">
        <v>1.796936072649266</v>
      </c>
      <c r="K93" s="105">
        <v>1.7666630408794468</v>
      </c>
      <c r="L93" s="105">
        <v>1.4610052414138177</v>
      </c>
      <c r="M93" s="105">
        <v>1.3477195127042427</v>
      </c>
      <c r="N93" s="105">
        <v>0.80849415850129625</v>
      </c>
      <c r="O93" s="105">
        <v>0.54266487619246773</v>
      </c>
      <c r="P93" s="105">
        <v>0.53852439020049125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0.17057608527945928</v>
      </c>
      <c r="W93" s="105">
        <v>0.44026767448165693</v>
      </c>
      <c r="X93" s="105">
        <v>0.39861575631401724</v>
      </c>
      <c r="Y93" s="105">
        <v>0.20678050936968198</v>
      </c>
      <c r="DA93" s="132" t="s">
        <v>4849</v>
      </c>
    </row>
    <row r="94" spans="1:105" ht="12" customHeight="1" x14ac:dyDescent="0.25">
      <c r="A94" s="108" t="s">
        <v>50</v>
      </c>
      <c r="B94" s="98"/>
      <c r="C94" s="99">
        <v>0.98964985717281417</v>
      </c>
      <c r="D94" s="99">
        <v>0</v>
      </c>
      <c r="E94" s="99">
        <v>0</v>
      </c>
      <c r="F94" s="99">
        <v>0</v>
      </c>
      <c r="G94" s="99">
        <v>0</v>
      </c>
      <c r="H94" s="99">
        <v>2.1873639254686101</v>
      </c>
      <c r="I94" s="99">
        <v>1.7426645136174783</v>
      </c>
      <c r="J94" s="99">
        <v>1.796936072649266</v>
      </c>
      <c r="K94" s="99">
        <v>1.7666630408794468</v>
      </c>
      <c r="L94" s="99">
        <v>1.4610052414138177</v>
      </c>
      <c r="M94" s="99">
        <v>1.3477195127042427</v>
      </c>
      <c r="N94" s="99">
        <v>0.80849415850129625</v>
      </c>
      <c r="O94" s="99">
        <v>0.54266487619246773</v>
      </c>
      <c r="P94" s="99">
        <v>0.53852439020049125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0.17057608527945928</v>
      </c>
      <c r="W94" s="99">
        <v>0.44026767448165693</v>
      </c>
      <c r="X94" s="99">
        <v>0.39861575631401724</v>
      </c>
      <c r="Y94" s="99">
        <v>0.20678050936968198</v>
      </c>
      <c r="DA94" s="63" t="s">
        <v>4850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4851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X96" s="102">
        <v>0</v>
      </c>
      <c r="Y96" s="102">
        <v>0</v>
      </c>
      <c r="DA96" s="131" t="s">
        <v>4852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X97" s="105">
        <v>0</v>
      </c>
      <c r="Y97" s="105">
        <v>0</v>
      </c>
      <c r="DA97" s="132" t="s">
        <v>4853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X98" s="99">
        <v>0</v>
      </c>
      <c r="Y98" s="99">
        <v>0</v>
      </c>
      <c r="DA98" s="63" t="s">
        <v>4854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X99" s="99">
        <v>0</v>
      </c>
      <c r="Y99" s="99">
        <v>0</v>
      </c>
      <c r="DA99" s="63" t="s">
        <v>4855</v>
      </c>
    </row>
    <row r="100" spans="1:105" ht="12" customHeight="1" x14ac:dyDescent="0.25">
      <c r="A100" s="121" t="s">
        <v>54</v>
      </c>
      <c r="B100" s="122"/>
      <c r="C100" s="123">
        <v>1.1545566471160291</v>
      </c>
      <c r="D100" s="123">
        <v>1.2226359257273272</v>
      </c>
      <c r="E100" s="123">
        <v>1.3341563613528653</v>
      </c>
      <c r="F100" s="123">
        <v>1.2911051926488062</v>
      </c>
      <c r="G100" s="123">
        <v>1.2885023121982051</v>
      </c>
      <c r="H100" s="123">
        <v>1.2350071018675071</v>
      </c>
      <c r="I100" s="123">
        <v>1.2194013450193579</v>
      </c>
      <c r="J100" s="123">
        <v>1.0882360926119348</v>
      </c>
      <c r="K100" s="123">
        <v>0.89898896947818141</v>
      </c>
      <c r="L100" s="123">
        <v>0.94371615986208668</v>
      </c>
      <c r="M100" s="123">
        <v>0.9960501872555434</v>
      </c>
      <c r="N100" s="123">
        <v>0.99769486831961007</v>
      </c>
      <c r="O100" s="123">
        <v>0.76848839685397963</v>
      </c>
      <c r="P100" s="123">
        <v>0.68395194094292799</v>
      </c>
      <c r="Q100" s="123">
        <v>0.8487181415705104</v>
      </c>
      <c r="R100" s="123">
        <v>0.82126082786600041</v>
      </c>
      <c r="S100" s="123">
        <v>0.80874486833189096</v>
      </c>
      <c r="T100" s="123">
        <v>0.75268371162158465</v>
      </c>
      <c r="U100" s="123">
        <v>0.94650052227780834</v>
      </c>
      <c r="V100" s="123">
        <v>0.81418118782916948</v>
      </c>
      <c r="W100" s="123">
        <v>0.82052880881560564</v>
      </c>
      <c r="X100" s="123">
        <v>0.90772440605574189</v>
      </c>
      <c r="Y100" s="123">
        <v>1.0027426461425304</v>
      </c>
      <c r="DA100" s="130" t="s">
        <v>4856</v>
      </c>
    </row>
    <row r="101" spans="1:105" ht="12" customHeight="1" x14ac:dyDescent="0.25">
      <c r="A101" s="97" t="s">
        <v>202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4857</v>
      </c>
    </row>
    <row r="102" spans="1:105" ht="12" customHeight="1" x14ac:dyDescent="0.25">
      <c r="A102" s="97" t="s">
        <v>50</v>
      </c>
      <c r="B102" s="98"/>
      <c r="C102" s="99">
        <v>2.0722811614903089</v>
      </c>
      <c r="D102" s="99">
        <v>2.0555232812446329</v>
      </c>
      <c r="E102" s="99">
        <v>2.1294352347325867</v>
      </c>
      <c r="F102" s="99">
        <v>2.1554209349209801</v>
      </c>
      <c r="G102" s="99">
        <v>2.0418889100408713</v>
      </c>
      <c r="H102" s="99">
        <v>1.813229256431429</v>
      </c>
      <c r="I102" s="99">
        <v>1.7932372720872911</v>
      </c>
      <c r="J102" s="99">
        <v>1.6151054400436495</v>
      </c>
      <c r="K102" s="99">
        <v>1.5788533938583931</v>
      </c>
      <c r="L102" s="99">
        <v>1.5278307991315636</v>
      </c>
      <c r="M102" s="99">
        <v>1.5528971423354141</v>
      </c>
      <c r="N102" s="99">
        <v>1.4626670813690281</v>
      </c>
      <c r="O102" s="99">
        <v>1.4682850934305085</v>
      </c>
      <c r="P102" s="99">
        <v>1.474163373804779</v>
      </c>
      <c r="Q102" s="99">
        <v>1.5005572702832222</v>
      </c>
      <c r="R102" s="99">
        <v>1.4936180188804247</v>
      </c>
      <c r="S102" s="99">
        <v>1.501642498767592</v>
      </c>
      <c r="T102" s="99">
        <v>1.5149071407542161</v>
      </c>
      <c r="U102" s="99">
        <v>1.6260051285393098</v>
      </c>
      <c r="V102" s="99">
        <v>1.5067577174994899</v>
      </c>
      <c r="W102" s="99">
        <v>1.5354968858401523</v>
      </c>
      <c r="X102" s="99">
        <v>1.4162322255016844</v>
      </c>
      <c r="Y102" s="99">
        <v>1.3523525473742111</v>
      </c>
      <c r="DA102" s="63" t="s">
        <v>4858</v>
      </c>
    </row>
    <row r="103" spans="1:105" ht="12" customHeight="1" x14ac:dyDescent="0.25">
      <c r="A103" s="109" t="s">
        <v>120</v>
      </c>
      <c r="B103" s="33"/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X103" s="110">
        <v>0</v>
      </c>
      <c r="Y103" s="110">
        <v>0</v>
      </c>
      <c r="DA103" s="60" t="s">
        <v>4859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4860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4861</v>
      </c>
    </row>
    <row r="107" spans="1:105" ht="12" customHeight="1" x14ac:dyDescent="0.25">
      <c r="A107" s="97" t="s">
        <v>197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4862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4863</v>
      </c>
    </row>
    <row r="109" spans="1:105" ht="12.95" customHeight="1" x14ac:dyDescent="0.25">
      <c r="A109" s="121" t="s">
        <v>92</v>
      </c>
      <c r="B109" s="122"/>
      <c r="C109" s="123">
        <f t="shared" ref="C109:Y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4864</v>
      </c>
    </row>
    <row r="110" spans="1:105" ht="12" customHeight="1" x14ac:dyDescent="0.25">
      <c r="A110" s="97" t="s">
        <v>53</v>
      </c>
      <c r="B110" s="98"/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X110" s="99">
        <v>0</v>
      </c>
      <c r="Y110" s="99">
        <v>0</v>
      </c>
      <c r="DA110" s="63" t="s">
        <v>4865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4866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4867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4868</v>
      </c>
    </row>
    <row r="114" spans="1:105" ht="12" customHeight="1" x14ac:dyDescent="0.25">
      <c r="A114" s="100" t="s">
        <v>197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4869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4870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4871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4872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4873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4874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4875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4876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4877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8">
        <f t="shared" ref="C124:Q124" si="42">C125+C128+C130+C139</f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:Y124" si="44">W125+W128+W130+W139</f>
        <v>0</v>
      </c>
      <c r="X124" s="118">
        <f t="shared" si="44"/>
        <v>0</v>
      </c>
      <c r="Y124" s="118">
        <f t="shared" si="44"/>
        <v>0</v>
      </c>
      <c r="DA124" s="129" t="s">
        <v>4878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:Y125" si="47">SUM(W126:W127)</f>
        <v>0</v>
      </c>
      <c r="X125" s="123">
        <f t="shared" si="47"/>
        <v>0</v>
      </c>
      <c r="Y125" s="123">
        <f t="shared" si="47"/>
        <v>0</v>
      </c>
      <c r="DA125" s="130" t="s">
        <v>4879</v>
      </c>
    </row>
    <row r="126" spans="1:105" ht="12" customHeight="1" x14ac:dyDescent="0.25">
      <c r="A126" s="97" t="s">
        <v>198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X126" s="99">
        <v>0</v>
      </c>
      <c r="Y126" s="99">
        <v>0</v>
      </c>
      <c r="DA126" s="63" t="s">
        <v>4880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X127" s="99">
        <v>0</v>
      </c>
      <c r="Y127" s="99">
        <v>0</v>
      </c>
      <c r="DA127" s="63" t="s">
        <v>4881</v>
      </c>
    </row>
    <row r="128" spans="1:105" ht="12.95" customHeight="1" x14ac:dyDescent="0.25">
      <c r="A128" s="121" t="s">
        <v>92</v>
      </c>
      <c r="B128" s="122"/>
      <c r="C128" s="123">
        <f t="shared" ref="C128:Y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X128" s="123">
        <f t="shared" si="48"/>
        <v>0</v>
      </c>
      <c r="Y128" s="123">
        <f t="shared" si="48"/>
        <v>0</v>
      </c>
      <c r="DA128" s="130" t="s">
        <v>4882</v>
      </c>
    </row>
    <row r="129" spans="1:105" ht="12" customHeight="1" x14ac:dyDescent="0.25">
      <c r="A129" s="97" t="s">
        <v>53</v>
      </c>
      <c r="B129" s="98"/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X129" s="99">
        <v>0</v>
      </c>
      <c r="Y129" s="99">
        <v>0</v>
      </c>
      <c r="DA129" s="63" t="s">
        <v>4883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X130" s="123">
        <v>0</v>
      </c>
      <c r="Y130" s="123">
        <v>0</v>
      </c>
      <c r="DA130" s="130" t="s">
        <v>4884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X131" s="99">
        <v>0</v>
      </c>
      <c r="Y131" s="99">
        <v>0</v>
      </c>
      <c r="DA131" s="63" t="s">
        <v>4885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4886</v>
      </c>
    </row>
    <row r="133" spans="1:105" ht="12" customHeight="1" x14ac:dyDescent="0.25">
      <c r="A133" s="100" t="s">
        <v>198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4887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4888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X135" s="102">
        <v>0</v>
      </c>
      <c r="Y135" s="102">
        <v>0</v>
      </c>
      <c r="DA135" s="131" t="s">
        <v>4889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4890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4891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4892</v>
      </c>
    </row>
    <row r="139" spans="1:105" ht="12" customHeight="1" x14ac:dyDescent="0.25">
      <c r="A139" s="121" t="s">
        <v>54</v>
      </c>
      <c r="B139" s="122"/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X139" s="123">
        <v>0</v>
      </c>
      <c r="Y139" s="123">
        <v>0</v>
      </c>
      <c r="DA139" s="130" t="s">
        <v>4893</v>
      </c>
    </row>
    <row r="140" spans="1:105" ht="12" customHeight="1" x14ac:dyDescent="0.25">
      <c r="A140" s="97" t="s">
        <v>50</v>
      </c>
      <c r="B140" s="98"/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X140" s="99">
        <v>0</v>
      </c>
      <c r="Y140" s="99">
        <v>0</v>
      </c>
      <c r="DA140" s="63" t="s">
        <v>4894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X141" s="110">
        <v>0</v>
      </c>
      <c r="Y141" s="110">
        <v>0</v>
      </c>
      <c r="DA141" s="60" t="s">
        <v>4895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1.7278302048452696</v>
      </c>
      <c r="D143" s="118">
        <f t="shared" si="49"/>
        <v>1.5102831557538372</v>
      </c>
      <c r="E143" s="118">
        <f t="shared" si="49"/>
        <v>1.6238989499652909</v>
      </c>
      <c r="F143" s="118">
        <f t="shared" si="49"/>
        <v>1.5706109827326957</v>
      </c>
      <c r="G143" s="118">
        <f t="shared" si="49"/>
        <v>1.666380565266695</v>
      </c>
      <c r="H143" s="118">
        <f t="shared" si="49"/>
        <v>1.7842798967128015</v>
      </c>
      <c r="I143" s="118">
        <f t="shared" si="49"/>
        <v>1.4846073429911728</v>
      </c>
      <c r="J143" s="118">
        <f t="shared" si="49"/>
        <v>1.3463895272653295</v>
      </c>
      <c r="K143" s="118">
        <f t="shared" si="49"/>
        <v>1.1909048366947994</v>
      </c>
      <c r="L143" s="118">
        <f t="shared" si="49"/>
        <v>1.2365598158866415</v>
      </c>
      <c r="M143" s="118">
        <f t="shared" si="49"/>
        <v>1.2783230732444948</v>
      </c>
      <c r="N143" s="118">
        <f t="shared" si="49"/>
        <v>1.2847251563626889</v>
      </c>
      <c r="O143" s="118">
        <f t="shared" si="49"/>
        <v>0.89848587344267083</v>
      </c>
      <c r="P143" s="118">
        <f t="shared" si="49"/>
        <v>0.90284687270456432</v>
      </c>
      <c r="Q143" s="118">
        <f t="shared" si="49"/>
        <v>1.0524248419953719</v>
      </c>
      <c r="R143" s="118">
        <f t="shared" ref="R143:V143" si="50">R144+R146+R148+R157</f>
        <v>1.0161522605902762</v>
      </c>
      <c r="S143" s="118">
        <f t="shared" si="50"/>
        <v>0.97700472075961153</v>
      </c>
      <c r="T143" s="118">
        <f t="shared" si="50"/>
        <v>0.90423200216818067</v>
      </c>
      <c r="U143" s="118">
        <f t="shared" si="50"/>
        <v>1.1487146191619713</v>
      </c>
      <c r="V143" s="118">
        <f t="shared" si="50"/>
        <v>1.0035244876805187</v>
      </c>
      <c r="W143" s="118">
        <f t="shared" ref="W143:Y143" si="51">W144+W146+W148+W157</f>
        <v>1.0451788986520159</v>
      </c>
      <c r="X143" s="118">
        <f t="shared" si="51"/>
        <v>1.1091325224824726</v>
      </c>
      <c r="Y143" s="118">
        <f t="shared" si="51"/>
        <v>1.1134692430837965</v>
      </c>
      <c r="DA143" s="129" t="s">
        <v>4896</v>
      </c>
    </row>
    <row r="144" spans="1:105" ht="12.95" customHeight="1" x14ac:dyDescent="0.25">
      <c r="A144" s="121" t="s">
        <v>57</v>
      </c>
      <c r="B144" s="122"/>
      <c r="C144" s="123">
        <f t="shared" ref="C144:Y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X144" s="123">
        <f t="shared" si="52"/>
        <v>0</v>
      </c>
      <c r="Y144" s="123">
        <f t="shared" si="52"/>
        <v>0</v>
      </c>
      <c r="DA144" s="130" t="s">
        <v>4897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X145" s="99">
        <v>0</v>
      </c>
      <c r="Y145" s="99">
        <v>0</v>
      </c>
      <c r="DA145" s="63" t="s">
        <v>4898</v>
      </c>
    </row>
    <row r="146" spans="1:105" ht="12.95" customHeight="1" x14ac:dyDescent="0.25">
      <c r="A146" s="121" t="s">
        <v>92</v>
      </c>
      <c r="B146" s="122"/>
      <c r="C146" s="123">
        <f t="shared" ref="C146:Y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X146" s="123">
        <f t="shared" si="53"/>
        <v>0</v>
      </c>
      <c r="Y146" s="123">
        <f t="shared" si="53"/>
        <v>0</v>
      </c>
      <c r="DA146" s="130" t="s">
        <v>4899</v>
      </c>
    </row>
    <row r="147" spans="1:105" ht="12" customHeight="1" x14ac:dyDescent="0.25">
      <c r="A147" s="97" t="s">
        <v>53</v>
      </c>
      <c r="B147" s="98"/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X147" s="99">
        <v>0</v>
      </c>
      <c r="Y147" s="99">
        <v>0</v>
      </c>
      <c r="DA147" s="63" t="s">
        <v>4900</v>
      </c>
    </row>
    <row r="148" spans="1:105" ht="12" customHeight="1" x14ac:dyDescent="0.25">
      <c r="A148" s="121" t="s">
        <v>55</v>
      </c>
      <c r="B148" s="122"/>
      <c r="C148" s="123">
        <v>0.60534457570468547</v>
      </c>
      <c r="D148" s="123">
        <v>0.27696918700705708</v>
      </c>
      <c r="E148" s="123">
        <v>0.27899248592365727</v>
      </c>
      <c r="F148" s="123">
        <v>0.26322451401013391</v>
      </c>
      <c r="G148" s="123">
        <v>0.37676651681982865</v>
      </c>
      <c r="H148" s="123">
        <v>0.54628199059754978</v>
      </c>
      <c r="I148" s="123">
        <v>0.26599858903130097</v>
      </c>
      <c r="J148" s="123">
        <v>0.25876071937466361</v>
      </c>
      <c r="K148" s="123">
        <v>0.29232284340008441</v>
      </c>
      <c r="L148" s="123">
        <v>0.29231602941037321</v>
      </c>
      <c r="M148" s="123">
        <v>0.28248195074150995</v>
      </c>
      <c r="N148" s="123">
        <v>0.28763657038088936</v>
      </c>
      <c r="O148" s="123">
        <v>0.12986701928498762</v>
      </c>
      <c r="P148" s="123">
        <v>0.21781897725008362</v>
      </c>
      <c r="Q148" s="123">
        <v>0.20479992824361506</v>
      </c>
      <c r="R148" s="123">
        <v>0.19480299220405378</v>
      </c>
      <c r="S148" s="123">
        <v>0.1680788039507092</v>
      </c>
      <c r="T148" s="123">
        <v>0.15191394870734715</v>
      </c>
      <c r="U148" s="123">
        <v>0.20287150032940313</v>
      </c>
      <c r="V148" s="123">
        <v>0.18906085659971333</v>
      </c>
      <c r="W148" s="123">
        <v>0.2242580423956714</v>
      </c>
      <c r="X148" s="123">
        <v>0.20135605366424381</v>
      </c>
      <c r="Y148" s="123">
        <v>0.11068819670706585</v>
      </c>
      <c r="DA148" s="130" t="s">
        <v>4901</v>
      </c>
    </row>
    <row r="149" spans="1:105" ht="12" customHeight="1" x14ac:dyDescent="0.25">
      <c r="A149" s="97" t="s">
        <v>124</v>
      </c>
      <c r="B149" s="98"/>
      <c r="C149" s="99">
        <v>7.264134908456227</v>
      </c>
      <c r="D149" s="99">
        <v>7.6166526426940715</v>
      </c>
      <c r="E149" s="99">
        <v>7.9512858488242317</v>
      </c>
      <c r="F149" s="99">
        <v>8.0283476773090836</v>
      </c>
      <c r="G149" s="99">
        <v>8.5902765834920931</v>
      </c>
      <c r="H149" s="99">
        <v>8.558169412352898</v>
      </c>
      <c r="I149" s="99">
        <v>8.5953477014284978</v>
      </c>
      <c r="J149" s="99">
        <v>8.7734272830984334</v>
      </c>
      <c r="K149" s="99">
        <v>8.6388213730485006</v>
      </c>
      <c r="L149" s="99">
        <v>8.2547754785945848</v>
      </c>
      <c r="M149" s="99">
        <v>7.6989808710603818</v>
      </c>
      <c r="N149" s="99">
        <v>6.9204064613768139</v>
      </c>
      <c r="O149" s="99">
        <v>6.8404245571747282</v>
      </c>
      <c r="P149" s="99">
        <v>6.6181566204477882</v>
      </c>
      <c r="Q149" s="99">
        <v>6.1635026023792729</v>
      </c>
      <c r="R149" s="99">
        <v>5.967714741943416</v>
      </c>
      <c r="S149" s="99">
        <v>5.8732889098832333</v>
      </c>
      <c r="T149" s="99">
        <v>5.6401982266620916</v>
      </c>
      <c r="U149" s="99">
        <v>5.3402717242844</v>
      </c>
      <c r="V149" s="99">
        <v>4.7712847581136417</v>
      </c>
      <c r="W149" s="99">
        <v>5.382683030922216</v>
      </c>
      <c r="X149" s="99">
        <v>5.3166471693463722</v>
      </c>
      <c r="Y149" s="99">
        <v>4.818835866679926</v>
      </c>
      <c r="DA149" s="63" t="s">
        <v>4902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2.1873639254686101</v>
      </c>
      <c r="I150" s="99">
        <v>1.7426645136174785</v>
      </c>
      <c r="J150" s="99">
        <v>1.796936072649266</v>
      </c>
      <c r="K150" s="99">
        <v>1.7666630408794473</v>
      </c>
      <c r="L150" s="99">
        <v>1.4610052414138177</v>
      </c>
      <c r="M150" s="99">
        <v>1.3477195127042427</v>
      </c>
      <c r="N150" s="99">
        <v>0.80849415850129613</v>
      </c>
      <c r="O150" s="99">
        <v>0.54266487619246773</v>
      </c>
      <c r="P150" s="99">
        <v>0.53852439020049148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0.17057608527945931</v>
      </c>
      <c r="W150" s="99">
        <v>0.44026767448165693</v>
      </c>
      <c r="X150" s="99">
        <v>0.39861575631401708</v>
      </c>
      <c r="Y150" s="99">
        <v>0.20678050936968204</v>
      </c>
      <c r="DA150" s="63" t="s">
        <v>4903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2.1873639254686101</v>
      </c>
      <c r="I151" s="102">
        <v>1.7426645136174785</v>
      </c>
      <c r="J151" s="102">
        <v>1.796936072649266</v>
      </c>
      <c r="K151" s="102">
        <v>1.7666630408794473</v>
      </c>
      <c r="L151" s="102">
        <v>1.4610052414138177</v>
      </c>
      <c r="M151" s="102">
        <v>1.3477195127042427</v>
      </c>
      <c r="N151" s="102">
        <v>0.80849415850129613</v>
      </c>
      <c r="O151" s="102">
        <v>0.54266487619246773</v>
      </c>
      <c r="P151" s="102">
        <v>0.53852439020049148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0.17057608527945931</v>
      </c>
      <c r="W151" s="102">
        <v>0.44026767448165693</v>
      </c>
      <c r="X151" s="102">
        <v>0.39861575631401708</v>
      </c>
      <c r="Y151" s="102">
        <v>0.20678050936968204</v>
      </c>
      <c r="DA151" s="131" t="s">
        <v>4904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4905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X153" s="102">
        <v>0</v>
      </c>
      <c r="Y153" s="102">
        <v>0</v>
      </c>
      <c r="DA153" s="131" t="s">
        <v>4906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X154" s="105">
        <v>0</v>
      </c>
      <c r="Y154" s="105">
        <v>0</v>
      </c>
      <c r="DA154" s="132" t="s">
        <v>4907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X155" s="99">
        <v>0</v>
      </c>
      <c r="Y155" s="99">
        <v>0</v>
      </c>
      <c r="DA155" s="63" t="s">
        <v>4908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X156" s="99">
        <v>0</v>
      </c>
      <c r="Y156" s="99">
        <v>0</v>
      </c>
      <c r="DA156" s="63" t="s">
        <v>4909</v>
      </c>
    </row>
    <row r="157" spans="1:105" ht="12" customHeight="1" x14ac:dyDescent="0.25">
      <c r="A157" s="121" t="s">
        <v>54</v>
      </c>
      <c r="B157" s="122"/>
      <c r="C157" s="123">
        <v>1.122485629140584</v>
      </c>
      <c r="D157" s="123">
        <v>1.23331396874678</v>
      </c>
      <c r="E157" s="123">
        <v>1.3449064640416337</v>
      </c>
      <c r="F157" s="123">
        <v>1.3073864687225618</v>
      </c>
      <c r="G157" s="123">
        <v>1.2896140484468663</v>
      </c>
      <c r="H157" s="123">
        <v>1.2379979061152517</v>
      </c>
      <c r="I157" s="123">
        <v>1.2186087539598718</v>
      </c>
      <c r="J157" s="123">
        <v>1.087628807890666</v>
      </c>
      <c r="K157" s="123">
        <v>0.89858199329471511</v>
      </c>
      <c r="L157" s="123">
        <v>0.94424378647626839</v>
      </c>
      <c r="M157" s="123">
        <v>0.99584112250298473</v>
      </c>
      <c r="N157" s="123">
        <v>0.9970885859817995</v>
      </c>
      <c r="O157" s="123">
        <v>0.76861885415768316</v>
      </c>
      <c r="P157" s="123">
        <v>0.68502789545448073</v>
      </c>
      <c r="Q157" s="123">
        <v>0.84762491375175675</v>
      </c>
      <c r="R157" s="123">
        <v>0.82134926838622235</v>
      </c>
      <c r="S157" s="123">
        <v>0.80892591680890236</v>
      </c>
      <c r="T157" s="123">
        <v>0.75231805346083358</v>
      </c>
      <c r="U157" s="123">
        <v>0.94584311883256822</v>
      </c>
      <c r="V157" s="123">
        <v>0.81446363108080544</v>
      </c>
      <c r="W157" s="123">
        <v>0.82092085625634437</v>
      </c>
      <c r="X157" s="123">
        <v>0.90777646881822882</v>
      </c>
      <c r="Y157" s="123">
        <v>1.0027810463767306</v>
      </c>
      <c r="DA157" s="130" t="s">
        <v>4910</v>
      </c>
    </row>
    <row r="158" spans="1:105" ht="12" customHeight="1" x14ac:dyDescent="0.25">
      <c r="A158" s="97" t="s">
        <v>50</v>
      </c>
      <c r="B158" s="98"/>
      <c r="C158" s="99">
        <v>2.0722811614903089</v>
      </c>
      <c r="D158" s="99">
        <v>2.0555232812446329</v>
      </c>
      <c r="E158" s="99">
        <v>2.1294352347325867</v>
      </c>
      <c r="F158" s="99">
        <v>2.1554209349209801</v>
      </c>
      <c r="G158" s="99">
        <v>2.0418889100408713</v>
      </c>
      <c r="H158" s="99">
        <v>1.8132292564314292</v>
      </c>
      <c r="I158" s="99">
        <v>1.7932372720872911</v>
      </c>
      <c r="J158" s="99">
        <v>1.6151054400436498</v>
      </c>
      <c r="K158" s="99">
        <v>1.5788533938583933</v>
      </c>
      <c r="L158" s="99">
        <v>1.5278307991315638</v>
      </c>
      <c r="M158" s="99">
        <v>1.5528971423354145</v>
      </c>
      <c r="N158" s="99">
        <v>1.4626670813690283</v>
      </c>
      <c r="O158" s="99">
        <v>1.4682850934305083</v>
      </c>
      <c r="P158" s="99">
        <v>1.4741633738047792</v>
      </c>
      <c r="Q158" s="99">
        <v>1.5005572702832219</v>
      </c>
      <c r="R158" s="99">
        <v>1.4936180188804249</v>
      </c>
      <c r="S158" s="99">
        <v>1.501642498767592</v>
      </c>
      <c r="T158" s="99">
        <v>1.5149071407542163</v>
      </c>
      <c r="U158" s="99">
        <v>1.6260051285393093</v>
      </c>
      <c r="V158" s="99">
        <v>1.5067577174994902</v>
      </c>
      <c r="W158" s="99">
        <v>1.5354968858401521</v>
      </c>
      <c r="X158" s="99">
        <v>1.4162322255016841</v>
      </c>
      <c r="Y158" s="99">
        <v>1.3523525473742108</v>
      </c>
      <c r="DA158" s="63" t="s">
        <v>4911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X159" s="110">
        <v>0</v>
      </c>
      <c r="Y159" s="110">
        <v>0</v>
      </c>
      <c r="DA159" s="60" t="s">
        <v>4912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1.5938259142509286</v>
      </c>
      <c r="D161" s="118">
        <f t="shared" si="54"/>
        <v>1.5196817282487378</v>
      </c>
      <c r="E161" s="118">
        <f t="shared" si="54"/>
        <v>1.6530690921272717</v>
      </c>
      <c r="F161" s="118">
        <f t="shared" si="54"/>
        <v>1.5973912454784891</v>
      </c>
      <c r="G161" s="118">
        <f t="shared" si="54"/>
        <v>1.6615638778767976</v>
      </c>
      <c r="H161" s="118">
        <f t="shared" si="54"/>
        <v>1.8095610828636097</v>
      </c>
      <c r="I161" s="118">
        <f t="shared" si="54"/>
        <v>1.487739408846138</v>
      </c>
      <c r="J161" s="118">
        <f t="shared" si="54"/>
        <v>1.3515841767901082</v>
      </c>
      <c r="K161" s="118">
        <f t="shared" si="54"/>
        <v>1.1902568070797108</v>
      </c>
      <c r="L161" s="118">
        <f t="shared" si="54"/>
        <v>0</v>
      </c>
      <c r="M161" s="118">
        <f t="shared" si="54"/>
        <v>1.2860497764307284</v>
      </c>
      <c r="N161" s="118">
        <f t="shared" si="54"/>
        <v>1.2927175055643494</v>
      </c>
      <c r="O161" s="118">
        <f t="shared" si="54"/>
        <v>0.89315420271923329</v>
      </c>
      <c r="P161" s="118">
        <f t="shared" si="54"/>
        <v>0.90508968461941719</v>
      </c>
      <c r="Q161" s="118">
        <f t="shared" si="54"/>
        <v>1.0527490324111493</v>
      </c>
      <c r="R161" s="118">
        <f t="shared" ref="R161:V161" si="55">R162+R164+R166+R175</f>
        <v>1.0139453517140191</v>
      </c>
      <c r="S161" s="118">
        <f t="shared" si="55"/>
        <v>0.97646014955875937</v>
      </c>
      <c r="T161" s="118">
        <f t="shared" si="55"/>
        <v>0.90485958061627558</v>
      </c>
      <c r="U161" s="118">
        <f t="shared" si="55"/>
        <v>1.1488723774788707</v>
      </c>
      <c r="V161" s="118">
        <f t="shared" si="55"/>
        <v>1.003671003818186</v>
      </c>
      <c r="W161" s="118">
        <f t="shared" ref="W161:Y161" si="56">W162+W164+W166+W175</f>
        <v>1.0451690873847517</v>
      </c>
      <c r="X161" s="118">
        <f t="shared" si="56"/>
        <v>1.1051158143550897</v>
      </c>
      <c r="Y161" s="118">
        <f t="shared" si="56"/>
        <v>0</v>
      </c>
      <c r="DA161" s="129" t="s">
        <v>4913</v>
      </c>
    </row>
    <row r="162" spans="1:105" ht="12.95" customHeight="1" x14ac:dyDescent="0.25">
      <c r="A162" s="121" t="s">
        <v>57</v>
      </c>
      <c r="B162" s="122"/>
      <c r="C162" s="123">
        <f t="shared" ref="C162:Y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X162" s="123">
        <f t="shared" si="57"/>
        <v>0</v>
      </c>
      <c r="Y162" s="123">
        <f t="shared" si="57"/>
        <v>0</v>
      </c>
      <c r="DA162" s="130" t="s">
        <v>4914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X163" s="110">
        <v>0</v>
      </c>
      <c r="Y163" s="110">
        <v>0</v>
      </c>
      <c r="DA163" s="60" t="s">
        <v>4915</v>
      </c>
    </row>
    <row r="164" spans="1:105" ht="12.95" customHeight="1" x14ac:dyDescent="0.25">
      <c r="A164" s="121" t="s">
        <v>92</v>
      </c>
      <c r="B164" s="122"/>
      <c r="C164" s="123">
        <f t="shared" ref="C164:Y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X164" s="123">
        <f t="shared" si="58"/>
        <v>0</v>
      </c>
      <c r="Y164" s="123">
        <f t="shared" si="58"/>
        <v>0</v>
      </c>
      <c r="DA164" s="130" t="s">
        <v>4916</v>
      </c>
    </row>
    <row r="165" spans="1:105" ht="12" customHeight="1" x14ac:dyDescent="0.25">
      <c r="A165" s="97" t="s">
        <v>53</v>
      </c>
      <c r="B165" s="98"/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X165" s="99">
        <v>0</v>
      </c>
      <c r="Y165" s="99">
        <v>0</v>
      </c>
      <c r="DA165" s="63" t="s">
        <v>4917</v>
      </c>
    </row>
    <row r="166" spans="1:105" ht="12" customHeight="1" x14ac:dyDescent="0.25">
      <c r="A166" s="121" t="s">
        <v>55</v>
      </c>
      <c r="B166" s="122"/>
      <c r="C166" s="123">
        <v>0.4373751712865499</v>
      </c>
      <c r="D166" s="123">
        <v>0.29557159508962072</v>
      </c>
      <c r="E166" s="123">
        <v>0.3165617316862106</v>
      </c>
      <c r="F166" s="123">
        <v>0.30473369375569337</v>
      </c>
      <c r="G166" s="123">
        <v>0.37395482639580013</v>
      </c>
      <c r="H166" s="123">
        <v>0.57382248877462716</v>
      </c>
      <c r="I166" s="123">
        <v>0.26804766102968097</v>
      </c>
      <c r="J166" s="123">
        <v>0.26319782152112631</v>
      </c>
      <c r="K166" s="123">
        <v>0.2914466043461465</v>
      </c>
      <c r="L166" s="123">
        <v>0</v>
      </c>
      <c r="M166" s="123">
        <v>0.28974659192162733</v>
      </c>
      <c r="N166" s="123">
        <v>0.2948231416396852</v>
      </c>
      <c r="O166" s="123">
        <v>0.12499041603424778</v>
      </c>
      <c r="P166" s="123">
        <v>0.22107206393386641</v>
      </c>
      <c r="Q166" s="123">
        <v>0.20408949014500902</v>
      </c>
      <c r="R166" s="123">
        <v>0.19227720528934641</v>
      </c>
      <c r="S166" s="123">
        <v>0.16760872037716712</v>
      </c>
      <c r="T166" s="123">
        <v>0.15282745706190742</v>
      </c>
      <c r="U166" s="123">
        <v>0.20309758235533515</v>
      </c>
      <c r="V166" s="123">
        <v>0.1891277056068543</v>
      </c>
      <c r="W166" s="123">
        <v>0.22476300091734489</v>
      </c>
      <c r="X166" s="123">
        <v>0.19765095138250768</v>
      </c>
      <c r="Y166" s="123">
        <v>0</v>
      </c>
      <c r="DA166" s="130" t="s">
        <v>4918</v>
      </c>
    </row>
    <row r="167" spans="1:105" ht="12" customHeight="1" x14ac:dyDescent="0.25">
      <c r="A167" s="97" t="s">
        <v>124</v>
      </c>
      <c r="B167" s="98"/>
      <c r="C167" s="99">
        <v>7.2641349084562243</v>
      </c>
      <c r="D167" s="99">
        <v>7.6166526426940715</v>
      </c>
      <c r="E167" s="99">
        <v>7.9512858488242317</v>
      </c>
      <c r="F167" s="99">
        <v>8.0283476773090836</v>
      </c>
      <c r="G167" s="99">
        <v>8.5902765834920949</v>
      </c>
      <c r="H167" s="99">
        <v>8.558169412352898</v>
      </c>
      <c r="I167" s="99">
        <v>8.5953477014284978</v>
      </c>
      <c r="J167" s="99">
        <v>8.7734272830984317</v>
      </c>
      <c r="K167" s="99">
        <v>8.6388213730485006</v>
      </c>
      <c r="L167" s="99">
        <v>0</v>
      </c>
      <c r="M167" s="99">
        <v>7.6989808710603835</v>
      </c>
      <c r="N167" s="99">
        <v>6.9204064613768139</v>
      </c>
      <c r="O167" s="99">
        <v>6.8404245571747282</v>
      </c>
      <c r="P167" s="99">
        <v>6.6181566204477882</v>
      </c>
      <c r="Q167" s="99">
        <v>6.1635026023792729</v>
      </c>
      <c r="R167" s="99">
        <v>5.9677147419434178</v>
      </c>
      <c r="S167" s="99">
        <v>5.8732889098832306</v>
      </c>
      <c r="T167" s="99">
        <v>5.6401982266620925</v>
      </c>
      <c r="U167" s="99">
        <v>5.3402717242844009</v>
      </c>
      <c r="V167" s="99">
        <v>4.7712847581136426</v>
      </c>
      <c r="W167" s="99">
        <v>5.382683030922216</v>
      </c>
      <c r="X167" s="99">
        <v>5.316647169346373</v>
      </c>
      <c r="Y167" s="99">
        <v>0</v>
      </c>
      <c r="DA167" s="63" t="s">
        <v>4919</v>
      </c>
    </row>
    <row r="168" spans="1:105" ht="12" customHeight="1" x14ac:dyDescent="0.25">
      <c r="A168" s="97" t="s">
        <v>123</v>
      </c>
      <c r="B168" s="98"/>
      <c r="C168" s="99">
        <v>0.9896498571728144</v>
      </c>
      <c r="D168" s="99">
        <v>0</v>
      </c>
      <c r="E168" s="99">
        <v>0</v>
      </c>
      <c r="F168" s="99">
        <v>0</v>
      </c>
      <c r="G168" s="99">
        <v>0</v>
      </c>
      <c r="H168" s="99">
        <v>2.1873639254686101</v>
      </c>
      <c r="I168" s="99">
        <v>1.7426645136174785</v>
      </c>
      <c r="J168" s="99">
        <v>1.796936072649266</v>
      </c>
      <c r="K168" s="99">
        <v>1.7666630408794473</v>
      </c>
      <c r="L168" s="99">
        <v>0</v>
      </c>
      <c r="M168" s="99">
        <v>0</v>
      </c>
      <c r="N168" s="99">
        <v>0.80849415850129613</v>
      </c>
      <c r="O168" s="99">
        <v>0.54266487619246784</v>
      </c>
      <c r="P168" s="99">
        <v>0.53852439020049125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0.17057608527945928</v>
      </c>
      <c r="W168" s="99">
        <v>0.44026767448165705</v>
      </c>
      <c r="X168" s="99">
        <v>0.39861575631401713</v>
      </c>
      <c r="Y168" s="99">
        <v>0</v>
      </c>
      <c r="DA168" s="63" t="s">
        <v>4920</v>
      </c>
    </row>
    <row r="169" spans="1:105" ht="12" customHeight="1" x14ac:dyDescent="0.25">
      <c r="A169" s="100" t="s">
        <v>50</v>
      </c>
      <c r="B169" s="101"/>
      <c r="C169" s="102">
        <v>0.9896498571728144</v>
      </c>
      <c r="D169" s="102">
        <v>0</v>
      </c>
      <c r="E169" s="102">
        <v>0</v>
      </c>
      <c r="F169" s="102">
        <v>0</v>
      </c>
      <c r="G169" s="102">
        <v>0</v>
      </c>
      <c r="H169" s="102">
        <v>2.1873639254686101</v>
      </c>
      <c r="I169" s="102">
        <v>1.7426645136174785</v>
      </c>
      <c r="J169" s="102">
        <v>1.796936072649266</v>
      </c>
      <c r="K169" s="102">
        <v>1.7666630408794473</v>
      </c>
      <c r="L169" s="102">
        <v>0</v>
      </c>
      <c r="M169" s="102">
        <v>0</v>
      </c>
      <c r="N169" s="102">
        <v>0.80849415850129613</v>
      </c>
      <c r="O169" s="102">
        <v>0.54266487619246784</v>
      </c>
      <c r="P169" s="102">
        <v>0.53852439020049125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0.17057608527945928</v>
      </c>
      <c r="W169" s="102">
        <v>0.44026767448165705</v>
      </c>
      <c r="X169" s="102">
        <v>0.39861575631401713</v>
      </c>
      <c r="Y169" s="102">
        <v>0</v>
      </c>
      <c r="DA169" s="131" t="s">
        <v>4921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4922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X171" s="102">
        <v>0</v>
      </c>
      <c r="Y171" s="102">
        <v>0</v>
      </c>
      <c r="DA171" s="131" t="s">
        <v>4923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X172" s="105">
        <v>0</v>
      </c>
      <c r="Y172" s="105">
        <v>0</v>
      </c>
      <c r="DA172" s="132" t="s">
        <v>4924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X173" s="99">
        <v>0</v>
      </c>
      <c r="Y173" s="99">
        <v>0</v>
      </c>
      <c r="DA173" s="63" t="s">
        <v>4925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X174" s="110">
        <v>0</v>
      </c>
      <c r="Y174" s="110">
        <v>0</v>
      </c>
      <c r="DA174" s="60" t="s">
        <v>4926</v>
      </c>
    </row>
    <row r="175" spans="1:105" ht="12" customHeight="1" x14ac:dyDescent="0.25">
      <c r="A175" s="121" t="s">
        <v>54</v>
      </c>
      <c r="B175" s="122"/>
      <c r="C175" s="123">
        <v>1.1564507429643787</v>
      </c>
      <c r="D175" s="123">
        <v>1.2241101331591171</v>
      </c>
      <c r="E175" s="123">
        <v>1.3365073604410611</v>
      </c>
      <c r="F175" s="123">
        <v>1.2926575517227958</v>
      </c>
      <c r="G175" s="123">
        <v>1.2876090514809975</v>
      </c>
      <c r="H175" s="123">
        <v>1.2357385940889825</v>
      </c>
      <c r="I175" s="123">
        <v>1.2196917478164571</v>
      </c>
      <c r="J175" s="123">
        <v>1.0883863552689819</v>
      </c>
      <c r="K175" s="123">
        <v>0.89881020273356438</v>
      </c>
      <c r="L175" s="123">
        <v>0</v>
      </c>
      <c r="M175" s="123">
        <v>0.99630318450910094</v>
      </c>
      <c r="N175" s="123">
        <v>0.99789436392466424</v>
      </c>
      <c r="O175" s="123">
        <v>0.76816378668498553</v>
      </c>
      <c r="P175" s="123">
        <v>0.68401762068555083</v>
      </c>
      <c r="Q175" s="123">
        <v>0.84865954226614015</v>
      </c>
      <c r="R175" s="123">
        <v>0.82166814642467279</v>
      </c>
      <c r="S175" s="123">
        <v>0.80885142918159225</v>
      </c>
      <c r="T175" s="123">
        <v>0.7520321235543681</v>
      </c>
      <c r="U175" s="123">
        <v>0.94577479512353568</v>
      </c>
      <c r="V175" s="123">
        <v>0.81454329821133176</v>
      </c>
      <c r="W175" s="123">
        <v>0.82040608646740676</v>
      </c>
      <c r="X175" s="123">
        <v>0.90746486297258189</v>
      </c>
      <c r="Y175" s="123">
        <v>0</v>
      </c>
      <c r="DA175" s="130" t="s">
        <v>4927</v>
      </c>
    </row>
    <row r="176" spans="1:105" ht="12" customHeight="1" x14ac:dyDescent="0.25">
      <c r="A176" s="97" t="s">
        <v>50</v>
      </c>
      <c r="B176" s="98"/>
      <c r="C176" s="99">
        <v>2.0722811614903094</v>
      </c>
      <c r="D176" s="99">
        <v>2.0555232812446329</v>
      </c>
      <c r="E176" s="99">
        <v>2.1294352347325862</v>
      </c>
      <c r="F176" s="99">
        <v>2.1554209349209796</v>
      </c>
      <c r="G176" s="99">
        <v>2.0418889100408713</v>
      </c>
      <c r="H176" s="99">
        <v>1.8132292564314292</v>
      </c>
      <c r="I176" s="99">
        <v>1.7932372720872909</v>
      </c>
      <c r="J176" s="99">
        <v>1.6151054400436495</v>
      </c>
      <c r="K176" s="99">
        <v>1.5788533938583933</v>
      </c>
      <c r="L176" s="99">
        <v>0</v>
      </c>
      <c r="M176" s="99">
        <v>1.5528971423354143</v>
      </c>
      <c r="N176" s="99">
        <v>1.4626670813690283</v>
      </c>
      <c r="O176" s="99">
        <v>1.4682850934305085</v>
      </c>
      <c r="P176" s="99">
        <v>1.474163373804779</v>
      </c>
      <c r="Q176" s="99">
        <v>1.5005572702832222</v>
      </c>
      <c r="R176" s="99">
        <v>1.4936180188804247</v>
      </c>
      <c r="S176" s="99">
        <v>1.501642498767592</v>
      </c>
      <c r="T176" s="99">
        <v>1.5149071407542165</v>
      </c>
      <c r="U176" s="99">
        <v>1.6260051285393093</v>
      </c>
      <c r="V176" s="99">
        <v>1.5067577174994899</v>
      </c>
      <c r="W176" s="99">
        <v>1.5354968858401528</v>
      </c>
      <c r="X176" s="99">
        <v>1.4162322255016844</v>
      </c>
      <c r="Y176" s="99">
        <v>0</v>
      </c>
      <c r="DA176" s="63" t="s">
        <v>4928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X177" s="110">
        <v>0</v>
      </c>
      <c r="Y177" s="110">
        <v>0</v>
      </c>
      <c r="DA177" s="60" t="s">
        <v>4929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9" tint="0.59999389629810485"/>
    <pageSetUpPr fitToPage="1"/>
  </sheetPr>
  <dimension ref="A1:DA530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">
        <v>23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X5" s="120">
        <v>0</v>
      </c>
      <c r="Y5" s="120">
        <v>0</v>
      </c>
      <c r="DA5" s="129" t="s">
        <v>336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51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X7" s="52">
        <v>0</v>
      </c>
      <c r="Y7" s="52">
        <v>0</v>
      </c>
      <c r="DA7" s="63" t="s">
        <v>1059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X9" s="52">
        <v>0</v>
      </c>
      <c r="Y9" s="52">
        <v>0</v>
      </c>
      <c r="DA9" s="63" t="s">
        <v>1060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143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1061</v>
      </c>
    </row>
    <row r="12" spans="1:105" ht="12" customHeight="1" x14ac:dyDescent="0.25">
      <c r="A12" s="97" t="s">
        <v>124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1062</v>
      </c>
    </row>
    <row r="13" spans="1:105" ht="12" customHeight="1" x14ac:dyDescent="0.25">
      <c r="A13" s="97" t="s">
        <v>123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X13" s="52">
        <v>0</v>
      </c>
      <c r="Y13" s="52">
        <v>0</v>
      </c>
      <c r="DA13" s="63" t="s">
        <v>1063</v>
      </c>
    </row>
    <row r="14" spans="1:105" ht="12" customHeight="1" x14ac:dyDescent="0.25">
      <c r="A14" s="97" t="s">
        <v>122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X14" s="52">
        <v>0</v>
      </c>
      <c r="Y14" s="52">
        <v>0</v>
      </c>
      <c r="DA14" s="63" t="s">
        <v>1064</v>
      </c>
    </row>
    <row r="15" spans="1:105" ht="12" customHeight="1" x14ac:dyDescent="0.25">
      <c r="A15" s="97" t="s">
        <v>121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X15" s="52">
        <v>0</v>
      </c>
      <c r="Y15" s="52">
        <v>0</v>
      </c>
      <c r="DA15" s="63" t="s">
        <v>1065</v>
      </c>
    </row>
    <row r="16" spans="1:105" ht="12" customHeight="1" x14ac:dyDescent="0.25">
      <c r="A16" s="125" t="s">
        <v>54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DA16" s="134"/>
    </row>
    <row r="17" spans="1:105" ht="12" customHeight="1" x14ac:dyDescent="0.25">
      <c r="A17" s="97" t="s">
        <v>51</v>
      </c>
      <c r="B17" s="52">
        <v>0</v>
      </c>
      <c r="C17" s="52">
        <v>0</v>
      </c>
      <c r="D17" s="52">
        <v>0</v>
      </c>
      <c r="E17" s="52">
        <v>0</v>
      </c>
      <c r="F17" s="52">
        <v>0</v>
      </c>
      <c r="G17" s="52">
        <v>0</v>
      </c>
      <c r="H17" s="52">
        <v>0</v>
      </c>
      <c r="I17" s="52">
        <v>0</v>
      </c>
      <c r="J17" s="52">
        <v>0</v>
      </c>
      <c r="K17" s="52">
        <v>0</v>
      </c>
      <c r="L17" s="52">
        <v>0</v>
      </c>
      <c r="M17" s="52">
        <v>0</v>
      </c>
      <c r="N17" s="52">
        <v>0</v>
      </c>
      <c r="O17" s="52">
        <v>0</v>
      </c>
      <c r="P17" s="52">
        <v>0</v>
      </c>
      <c r="Q17" s="52">
        <v>0</v>
      </c>
      <c r="R17" s="52">
        <v>0</v>
      </c>
      <c r="S17" s="52">
        <v>0</v>
      </c>
      <c r="T17" s="52">
        <v>0</v>
      </c>
      <c r="U17" s="52">
        <v>0</v>
      </c>
      <c r="V17" s="52">
        <v>0</v>
      </c>
      <c r="W17" s="52">
        <v>0</v>
      </c>
      <c r="X17" s="52">
        <v>0</v>
      </c>
      <c r="Y17" s="52">
        <v>0</v>
      </c>
      <c r="DA17" s="63" t="s">
        <v>1066</v>
      </c>
    </row>
    <row r="18" spans="1:105" ht="12" customHeight="1" x14ac:dyDescent="0.25">
      <c r="A18" s="97" t="s">
        <v>50</v>
      </c>
      <c r="B18" s="52">
        <v>0</v>
      </c>
      <c r="C18" s="52">
        <v>0</v>
      </c>
      <c r="D18" s="52">
        <v>0</v>
      </c>
      <c r="E18" s="52">
        <v>0</v>
      </c>
      <c r="F18" s="52">
        <v>0</v>
      </c>
      <c r="G18" s="52">
        <v>0</v>
      </c>
      <c r="H18" s="52">
        <v>0</v>
      </c>
      <c r="I18" s="52">
        <v>0</v>
      </c>
      <c r="J18" s="52">
        <v>0</v>
      </c>
      <c r="K18" s="52">
        <v>0</v>
      </c>
      <c r="L18" s="52">
        <v>0</v>
      </c>
      <c r="M18" s="52">
        <v>0</v>
      </c>
      <c r="N18" s="52">
        <v>0</v>
      </c>
      <c r="O18" s="52">
        <v>0</v>
      </c>
      <c r="P18" s="52">
        <v>0</v>
      </c>
      <c r="Q18" s="52">
        <v>0</v>
      </c>
      <c r="R18" s="52">
        <v>0</v>
      </c>
      <c r="S18" s="52">
        <v>0</v>
      </c>
      <c r="T18" s="52">
        <v>0</v>
      </c>
      <c r="U18" s="52">
        <v>0</v>
      </c>
      <c r="V18" s="52">
        <v>0</v>
      </c>
      <c r="W18" s="52">
        <v>0</v>
      </c>
      <c r="X18" s="52">
        <v>0</v>
      </c>
      <c r="Y18" s="52">
        <v>0</v>
      </c>
      <c r="DA18" s="63" t="s">
        <v>1067</v>
      </c>
    </row>
    <row r="19" spans="1:105" ht="12" customHeight="1" x14ac:dyDescent="0.25">
      <c r="A19" s="109" t="s">
        <v>120</v>
      </c>
      <c r="B19" s="36">
        <v>0</v>
      </c>
      <c r="C19" s="36">
        <v>0</v>
      </c>
      <c r="D19" s="36">
        <v>0</v>
      </c>
      <c r="E19" s="36">
        <v>0</v>
      </c>
      <c r="F19" s="36">
        <v>0</v>
      </c>
      <c r="G19" s="36">
        <v>0</v>
      </c>
      <c r="H19" s="36">
        <v>0</v>
      </c>
      <c r="I19" s="36">
        <v>0</v>
      </c>
      <c r="J19" s="36">
        <v>0</v>
      </c>
      <c r="K19" s="36">
        <v>0</v>
      </c>
      <c r="L19" s="36">
        <v>0</v>
      </c>
      <c r="M19" s="36">
        <v>0</v>
      </c>
      <c r="N19" s="36">
        <v>0</v>
      </c>
      <c r="O19" s="36">
        <v>0</v>
      </c>
      <c r="P19" s="36">
        <v>0</v>
      </c>
      <c r="Q19" s="36">
        <v>0</v>
      </c>
      <c r="R19" s="36">
        <v>0</v>
      </c>
      <c r="S19" s="36">
        <v>0</v>
      </c>
      <c r="T19" s="36">
        <v>0</v>
      </c>
      <c r="U19" s="36">
        <v>0</v>
      </c>
      <c r="V19" s="36">
        <v>0</v>
      </c>
      <c r="W19" s="36">
        <v>0</v>
      </c>
      <c r="X19" s="36">
        <v>0</v>
      </c>
      <c r="Y19" s="36">
        <v>0</v>
      </c>
      <c r="DA19" s="60" t="s">
        <v>1068</v>
      </c>
    </row>
    <row r="20" spans="1:105" s="2" customFormat="1" ht="12" customHeight="1" x14ac:dyDescent="0.25">
      <c r="DA20" s="9"/>
    </row>
    <row r="21" spans="1:105" ht="12" customHeight="1" x14ac:dyDescent="0.25">
      <c r="A21" s="116" t="s">
        <v>22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DA21" s="129" t="s">
        <v>1137</v>
      </c>
    </row>
    <row r="22" spans="1:105" ht="12" customHeight="1" x14ac:dyDescent="0.25">
      <c r="A22" s="127" t="s">
        <v>57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X22" s="128"/>
      <c r="Y22" s="128"/>
      <c r="DA22" s="133"/>
    </row>
    <row r="23" spans="1:105" ht="12" customHeight="1" x14ac:dyDescent="0.25">
      <c r="A23" s="97" t="s">
        <v>51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X23" s="52">
        <v>0</v>
      </c>
      <c r="Y23" s="52">
        <v>0</v>
      </c>
      <c r="DA23" s="63" t="s">
        <v>1138</v>
      </c>
    </row>
    <row r="24" spans="1:105" ht="12" customHeight="1" x14ac:dyDescent="0.25">
      <c r="A24" s="125" t="s">
        <v>92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53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X25" s="52">
        <v>0</v>
      </c>
      <c r="Y25" s="52">
        <v>0</v>
      </c>
      <c r="DA25" s="63" t="s">
        <v>1139</v>
      </c>
    </row>
    <row r="26" spans="1:105" ht="12" customHeight="1" x14ac:dyDescent="0.25">
      <c r="A26" s="125" t="s">
        <v>55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126"/>
      <c r="DA26" s="134"/>
    </row>
    <row r="27" spans="1:105" ht="12" customHeight="1" x14ac:dyDescent="0.25">
      <c r="A27" s="97" t="s">
        <v>143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X27" s="52">
        <v>0</v>
      </c>
      <c r="Y27" s="52">
        <v>0</v>
      </c>
      <c r="DA27" s="63" t="s">
        <v>1140</v>
      </c>
    </row>
    <row r="28" spans="1:105" ht="12" customHeight="1" x14ac:dyDescent="0.25">
      <c r="A28" s="97" t="s">
        <v>124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X28" s="52">
        <v>0</v>
      </c>
      <c r="Y28" s="52">
        <v>0</v>
      </c>
      <c r="DA28" s="63" t="s">
        <v>1141</v>
      </c>
    </row>
    <row r="29" spans="1:105" ht="12" customHeight="1" x14ac:dyDescent="0.25">
      <c r="A29" s="97" t="s">
        <v>123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X29" s="52">
        <v>0</v>
      </c>
      <c r="Y29" s="52">
        <v>0</v>
      </c>
      <c r="DA29" s="63" t="s">
        <v>1142</v>
      </c>
    </row>
    <row r="30" spans="1:105" ht="12" customHeight="1" x14ac:dyDescent="0.25">
      <c r="A30" s="97" t="s">
        <v>122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X30" s="52">
        <v>0</v>
      </c>
      <c r="Y30" s="52">
        <v>0</v>
      </c>
      <c r="DA30" s="63" t="s">
        <v>1143</v>
      </c>
    </row>
    <row r="31" spans="1:105" ht="12" customHeight="1" x14ac:dyDescent="0.25">
      <c r="A31" s="97" t="s">
        <v>121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X31" s="52">
        <v>0</v>
      </c>
      <c r="Y31" s="52">
        <v>0</v>
      </c>
      <c r="DA31" s="63" t="s">
        <v>1144</v>
      </c>
    </row>
    <row r="32" spans="1:105" ht="12" customHeight="1" x14ac:dyDescent="0.25">
      <c r="A32" s="125" t="s">
        <v>54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DA32" s="134"/>
    </row>
    <row r="33" spans="1:105" ht="12" customHeight="1" x14ac:dyDescent="0.25">
      <c r="A33" s="97" t="s">
        <v>51</v>
      </c>
      <c r="B33" s="52"/>
      <c r="C33" s="52">
        <v>0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  <c r="I33" s="52">
        <v>0</v>
      </c>
      <c r="J33" s="52">
        <v>0</v>
      </c>
      <c r="K33" s="52">
        <v>0</v>
      </c>
      <c r="L33" s="52">
        <v>0</v>
      </c>
      <c r="M33" s="52">
        <v>0</v>
      </c>
      <c r="N33" s="52">
        <v>0</v>
      </c>
      <c r="O33" s="52">
        <v>0</v>
      </c>
      <c r="P33" s="52">
        <v>0</v>
      </c>
      <c r="Q33" s="52">
        <v>0</v>
      </c>
      <c r="R33" s="52">
        <v>0</v>
      </c>
      <c r="S33" s="52">
        <v>0</v>
      </c>
      <c r="T33" s="52">
        <v>0</v>
      </c>
      <c r="U33" s="52">
        <v>0</v>
      </c>
      <c r="V33" s="52">
        <v>0</v>
      </c>
      <c r="W33" s="52">
        <v>0</v>
      </c>
      <c r="X33" s="52">
        <v>0</v>
      </c>
      <c r="Y33" s="52">
        <v>0</v>
      </c>
      <c r="DA33" s="63" t="s">
        <v>1145</v>
      </c>
    </row>
    <row r="34" spans="1:105" ht="12" customHeight="1" x14ac:dyDescent="0.25">
      <c r="A34" s="97" t="s">
        <v>50</v>
      </c>
      <c r="B34" s="52"/>
      <c r="C34" s="52">
        <v>0</v>
      </c>
      <c r="D34" s="52">
        <v>0</v>
      </c>
      <c r="E34" s="52">
        <v>0</v>
      </c>
      <c r="F34" s="52">
        <v>0</v>
      </c>
      <c r="G34" s="52">
        <v>0</v>
      </c>
      <c r="H34" s="52">
        <v>0</v>
      </c>
      <c r="I34" s="52">
        <v>0</v>
      </c>
      <c r="J34" s="52">
        <v>0</v>
      </c>
      <c r="K34" s="52">
        <v>0</v>
      </c>
      <c r="L34" s="52">
        <v>0</v>
      </c>
      <c r="M34" s="52">
        <v>0</v>
      </c>
      <c r="N34" s="52">
        <v>0</v>
      </c>
      <c r="O34" s="52">
        <v>0</v>
      </c>
      <c r="P34" s="52">
        <v>0</v>
      </c>
      <c r="Q34" s="52">
        <v>0</v>
      </c>
      <c r="R34" s="52">
        <v>0</v>
      </c>
      <c r="S34" s="52">
        <v>0</v>
      </c>
      <c r="T34" s="52">
        <v>0</v>
      </c>
      <c r="U34" s="52">
        <v>0</v>
      </c>
      <c r="V34" s="52">
        <v>0</v>
      </c>
      <c r="W34" s="52">
        <v>0</v>
      </c>
      <c r="X34" s="52">
        <v>0</v>
      </c>
      <c r="Y34" s="52">
        <v>0</v>
      </c>
      <c r="DA34" s="63" t="s">
        <v>1146</v>
      </c>
    </row>
    <row r="35" spans="1:105" ht="12" customHeight="1" x14ac:dyDescent="0.25">
      <c r="A35" s="109" t="s">
        <v>120</v>
      </c>
      <c r="B35" s="36"/>
      <c r="C35" s="36">
        <v>0</v>
      </c>
      <c r="D35" s="36">
        <v>0</v>
      </c>
      <c r="E35" s="36">
        <v>0</v>
      </c>
      <c r="F35" s="36">
        <v>0</v>
      </c>
      <c r="G35" s="36">
        <v>0</v>
      </c>
      <c r="H35" s="36">
        <v>0</v>
      </c>
      <c r="I35" s="36">
        <v>0</v>
      </c>
      <c r="J35" s="36">
        <v>0</v>
      </c>
      <c r="K35" s="36">
        <v>0</v>
      </c>
      <c r="L35" s="36">
        <v>0</v>
      </c>
      <c r="M35" s="36">
        <v>0</v>
      </c>
      <c r="N35" s="36">
        <v>0</v>
      </c>
      <c r="O35" s="36">
        <v>0</v>
      </c>
      <c r="P35" s="36">
        <v>0</v>
      </c>
      <c r="Q35" s="36">
        <v>0</v>
      </c>
      <c r="R35" s="36">
        <v>0</v>
      </c>
      <c r="S35" s="36">
        <v>0</v>
      </c>
      <c r="T35" s="36">
        <v>0</v>
      </c>
      <c r="U35" s="36">
        <v>0</v>
      </c>
      <c r="V35" s="36">
        <v>0</v>
      </c>
      <c r="W35" s="36">
        <v>0</v>
      </c>
      <c r="X35" s="36">
        <v>0</v>
      </c>
      <c r="Y35" s="36">
        <v>0</v>
      </c>
      <c r="DA35" s="60" t="s">
        <v>1147</v>
      </c>
    </row>
    <row r="37" spans="1:105" ht="12" customHeight="1" x14ac:dyDescent="0.25">
      <c r="A37" s="116" t="s">
        <v>21</v>
      </c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DA37" s="129" t="s">
        <v>1224</v>
      </c>
    </row>
    <row r="38" spans="1:105" ht="12" customHeight="1" x14ac:dyDescent="0.25">
      <c r="A38" s="127" t="s">
        <v>57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X38" s="128"/>
      <c r="Y38" s="128"/>
      <c r="DA38" s="133"/>
    </row>
    <row r="39" spans="1:105" ht="12" customHeight="1" x14ac:dyDescent="0.25">
      <c r="A39" s="97" t="s">
        <v>51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X39" s="52">
        <v>0</v>
      </c>
      <c r="Y39" s="52">
        <v>0</v>
      </c>
      <c r="DA39" s="63" t="s">
        <v>1225</v>
      </c>
    </row>
    <row r="40" spans="1:105" ht="12" customHeight="1" x14ac:dyDescent="0.25">
      <c r="A40" s="125" t="s">
        <v>92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DA40" s="134"/>
    </row>
    <row r="41" spans="1:105" ht="12" customHeight="1" x14ac:dyDescent="0.25">
      <c r="A41" s="97" t="s">
        <v>53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X41" s="52">
        <v>0</v>
      </c>
      <c r="Y41" s="52">
        <v>0</v>
      </c>
      <c r="DA41" s="63" t="s">
        <v>1226</v>
      </c>
    </row>
    <row r="42" spans="1:105" ht="12" customHeight="1" x14ac:dyDescent="0.25">
      <c r="A42" s="125" t="s">
        <v>55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DA42" s="134"/>
    </row>
    <row r="43" spans="1:105" ht="12" customHeight="1" x14ac:dyDescent="0.25">
      <c r="A43" s="97" t="s">
        <v>143</v>
      </c>
      <c r="B43" s="52"/>
      <c r="C43" s="52">
        <v>0</v>
      </c>
      <c r="D43" s="52">
        <v>0</v>
      </c>
      <c r="E43" s="52">
        <v>0</v>
      </c>
      <c r="F43" s="52">
        <v>0</v>
      </c>
      <c r="G43" s="52">
        <v>0</v>
      </c>
      <c r="H43" s="52">
        <v>0</v>
      </c>
      <c r="I43" s="52">
        <v>0</v>
      </c>
      <c r="J43" s="52">
        <v>0</v>
      </c>
      <c r="K43" s="52">
        <v>0</v>
      </c>
      <c r="L43" s="52">
        <v>0</v>
      </c>
      <c r="M43" s="52">
        <v>0</v>
      </c>
      <c r="N43" s="52">
        <v>0</v>
      </c>
      <c r="O43" s="52">
        <v>0</v>
      </c>
      <c r="P43" s="52">
        <v>0</v>
      </c>
      <c r="Q43" s="52">
        <v>0</v>
      </c>
      <c r="R43" s="52">
        <v>0</v>
      </c>
      <c r="S43" s="52">
        <v>0</v>
      </c>
      <c r="T43" s="52">
        <v>0</v>
      </c>
      <c r="U43" s="52">
        <v>0</v>
      </c>
      <c r="V43" s="52">
        <v>0</v>
      </c>
      <c r="W43" s="52">
        <v>0</v>
      </c>
      <c r="X43" s="52">
        <v>0</v>
      </c>
      <c r="Y43" s="52">
        <v>0</v>
      </c>
      <c r="DA43" s="63" t="s">
        <v>1227</v>
      </c>
    </row>
    <row r="44" spans="1:105" ht="12" customHeight="1" x14ac:dyDescent="0.25">
      <c r="A44" s="97" t="s">
        <v>124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X44" s="52">
        <v>0</v>
      </c>
      <c r="Y44" s="52">
        <v>0</v>
      </c>
      <c r="DA44" s="63" t="s">
        <v>1228</v>
      </c>
    </row>
    <row r="45" spans="1:105" ht="12" customHeight="1" x14ac:dyDescent="0.25">
      <c r="A45" s="97" t="s">
        <v>123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X45" s="52">
        <v>0</v>
      </c>
      <c r="Y45" s="52">
        <v>0</v>
      </c>
      <c r="DA45" s="63" t="s">
        <v>1229</v>
      </c>
    </row>
    <row r="46" spans="1:105" ht="12" customHeight="1" x14ac:dyDescent="0.25">
      <c r="A46" s="97" t="s">
        <v>122</v>
      </c>
      <c r="B46" s="52"/>
      <c r="C46" s="52">
        <v>0</v>
      </c>
      <c r="D46" s="52">
        <v>0</v>
      </c>
      <c r="E46" s="52">
        <v>0</v>
      </c>
      <c r="F46" s="52">
        <v>0</v>
      </c>
      <c r="G46" s="52">
        <v>0</v>
      </c>
      <c r="H46" s="52">
        <v>0</v>
      </c>
      <c r="I46" s="52">
        <v>0</v>
      </c>
      <c r="J46" s="52">
        <v>0</v>
      </c>
      <c r="K46" s="52">
        <v>0</v>
      </c>
      <c r="L46" s="52">
        <v>0</v>
      </c>
      <c r="M46" s="52">
        <v>0</v>
      </c>
      <c r="N46" s="52">
        <v>0</v>
      </c>
      <c r="O46" s="52">
        <v>0</v>
      </c>
      <c r="P46" s="52">
        <v>0</v>
      </c>
      <c r="Q46" s="52">
        <v>0</v>
      </c>
      <c r="R46" s="52">
        <v>0</v>
      </c>
      <c r="S46" s="52">
        <v>0</v>
      </c>
      <c r="T46" s="52">
        <v>0</v>
      </c>
      <c r="U46" s="52">
        <v>0</v>
      </c>
      <c r="V46" s="52">
        <v>0</v>
      </c>
      <c r="W46" s="52">
        <v>0</v>
      </c>
      <c r="X46" s="52">
        <v>0</v>
      </c>
      <c r="Y46" s="52">
        <v>0</v>
      </c>
      <c r="DA46" s="63" t="s">
        <v>1230</v>
      </c>
    </row>
    <row r="47" spans="1:105" ht="12" customHeight="1" x14ac:dyDescent="0.25">
      <c r="A47" s="97" t="s">
        <v>121</v>
      </c>
      <c r="B47" s="52"/>
      <c r="C47" s="52">
        <v>0</v>
      </c>
      <c r="D47" s="52">
        <v>0</v>
      </c>
      <c r="E47" s="52">
        <v>0</v>
      </c>
      <c r="F47" s="52">
        <v>0</v>
      </c>
      <c r="G47" s="52">
        <v>0</v>
      </c>
      <c r="H47" s="52">
        <v>0</v>
      </c>
      <c r="I47" s="52">
        <v>0</v>
      </c>
      <c r="J47" s="52">
        <v>0</v>
      </c>
      <c r="K47" s="52">
        <v>0</v>
      </c>
      <c r="L47" s="52">
        <v>0</v>
      </c>
      <c r="M47" s="52">
        <v>0</v>
      </c>
      <c r="N47" s="52">
        <v>0</v>
      </c>
      <c r="O47" s="52">
        <v>0</v>
      </c>
      <c r="P47" s="52">
        <v>0</v>
      </c>
      <c r="Q47" s="52">
        <v>0</v>
      </c>
      <c r="R47" s="52">
        <v>0</v>
      </c>
      <c r="S47" s="52">
        <v>0</v>
      </c>
      <c r="T47" s="52">
        <v>0</v>
      </c>
      <c r="U47" s="52">
        <v>0</v>
      </c>
      <c r="V47" s="52">
        <v>0</v>
      </c>
      <c r="W47" s="52">
        <v>0</v>
      </c>
      <c r="X47" s="52">
        <v>0</v>
      </c>
      <c r="Y47" s="52">
        <v>0</v>
      </c>
      <c r="DA47" s="63" t="s">
        <v>1231</v>
      </c>
    </row>
    <row r="48" spans="1:105" ht="12" customHeight="1" x14ac:dyDescent="0.25">
      <c r="A48" s="125" t="s">
        <v>54</v>
      </c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DA48" s="134"/>
    </row>
    <row r="49" spans="1:105" ht="12" customHeight="1" x14ac:dyDescent="0.25">
      <c r="A49" s="97" t="s">
        <v>51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X49" s="52">
        <v>0</v>
      </c>
      <c r="Y49" s="52">
        <v>0</v>
      </c>
      <c r="DA49" s="63" t="s">
        <v>1232</v>
      </c>
    </row>
    <row r="50" spans="1:105" ht="12" customHeight="1" x14ac:dyDescent="0.25">
      <c r="A50" s="97" t="s">
        <v>50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X50" s="52">
        <v>0</v>
      </c>
      <c r="Y50" s="52">
        <v>0</v>
      </c>
      <c r="DA50" s="63" t="s">
        <v>1233</v>
      </c>
    </row>
    <row r="51" spans="1:105" ht="12" customHeight="1" x14ac:dyDescent="0.25">
      <c r="A51" s="109" t="s">
        <v>120</v>
      </c>
      <c r="B51" s="36"/>
      <c r="C51" s="36">
        <v>0</v>
      </c>
      <c r="D51" s="36">
        <v>0</v>
      </c>
      <c r="E51" s="36">
        <v>0</v>
      </c>
      <c r="F51" s="36">
        <v>0</v>
      </c>
      <c r="G51" s="36">
        <v>0</v>
      </c>
      <c r="H51" s="36">
        <v>0</v>
      </c>
      <c r="I51" s="36">
        <v>0</v>
      </c>
      <c r="J51" s="36">
        <v>0</v>
      </c>
      <c r="K51" s="36">
        <v>0</v>
      </c>
      <c r="L51" s="36">
        <v>0</v>
      </c>
      <c r="M51" s="36">
        <v>0</v>
      </c>
      <c r="N51" s="36">
        <v>0</v>
      </c>
      <c r="O51" s="36">
        <v>0</v>
      </c>
      <c r="P51" s="36">
        <v>0</v>
      </c>
      <c r="Q51" s="36">
        <v>0</v>
      </c>
      <c r="R51" s="36">
        <v>0</v>
      </c>
      <c r="S51" s="36">
        <v>0</v>
      </c>
      <c r="T51" s="36">
        <v>0</v>
      </c>
      <c r="U51" s="36">
        <v>0</v>
      </c>
      <c r="V51" s="36">
        <v>0</v>
      </c>
      <c r="W51" s="36">
        <v>0</v>
      </c>
      <c r="X51" s="36">
        <v>0</v>
      </c>
      <c r="Y51" s="36">
        <v>0</v>
      </c>
      <c r="DA51" s="60" t="s">
        <v>1234</v>
      </c>
    </row>
    <row r="53" spans="1:105" ht="12" customHeight="1" x14ac:dyDescent="0.25">
      <c r="A53" s="144" t="s">
        <v>20</v>
      </c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DA53" s="129" t="s">
        <v>1311</v>
      </c>
    </row>
    <row r="54" spans="1:105" ht="12" customHeight="1" x14ac:dyDescent="0.25">
      <c r="A54" s="145" t="s">
        <v>57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X54" s="128"/>
      <c r="Y54" s="128"/>
      <c r="DA54" s="133"/>
    </row>
    <row r="55" spans="1:105" ht="12" customHeight="1" x14ac:dyDescent="0.25">
      <c r="A55" s="108" t="s">
        <v>51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1312</v>
      </c>
    </row>
    <row r="56" spans="1:105" ht="12" customHeight="1" x14ac:dyDescent="0.25">
      <c r="A56" s="146" t="s">
        <v>92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DA56" s="134"/>
    </row>
    <row r="57" spans="1:105" ht="12" customHeight="1" x14ac:dyDescent="0.25">
      <c r="A57" s="108" t="s">
        <v>53</v>
      </c>
      <c r="B57" s="52"/>
      <c r="C57" s="52">
        <v>0</v>
      </c>
      <c r="D57" s="52">
        <v>0</v>
      </c>
      <c r="E57" s="52">
        <v>0</v>
      </c>
      <c r="F57" s="52">
        <v>0</v>
      </c>
      <c r="G57" s="52">
        <v>0</v>
      </c>
      <c r="H57" s="52">
        <v>0</v>
      </c>
      <c r="I57" s="52">
        <v>0</v>
      </c>
      <c r="J57" s="52">
        <v>0</v>
      </c>
      <c r="K57" s="52">
        <v>0</v>
      </c>
      <c r="L57" s="52">
        <v>0</v>
      </c>
      <c r="M57" s="52">
        <v>0</v>
      </c>
      <c r="N57" s="52">
        <v>0</v>
      </c>
      <c r="O57" s="52">
        <v>0</v>
      </c>
      <c r="P57" s="52">
        <v>0</v>
      </c>
      <c r="Q57" s="52">
        <v>0</v>
      </c>
      <c r="R57" s="52">
        <v>0</v>
      </c>
      <c r="S57" s="52">
        <v>0</v>
      </c>
      <c r="T57" s="52">
        <v>0</v>
      </c>
      <c r="U57" s="52">
        <v>0</v>
      </c>
      <c r="V57" s="52">
        <v>0</v>
      </c>
      <c r="W57" s="52">
        <v>0</v>
      </c>
      <c r="X57" s="52">
        <v>0</v>
      </c>
      <c r="Y57" s="52">
        <v>0</v>
      </c>
      <c r="DA57" s="63" t="s">
        <v>1313</v>
      </c>
    </row>
    <row r="58" spans="1:105" ht="12" customHeight="1" x14ac:dyDescent="0.25">
      <c r="A58" s="146" t="s">
        <v>55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108" t="s">
        <v>143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2">
        <v>0</v>
      </c>
      <c r="Y59" s="52">
        <v>0</v>
      </c>
      <c r="DA59" s="63" t="s">
        <v>1314</v>
      </c>
    </row>
    <row r="60" spans="1:105" ht="12" customHeight="1" x14ac:dyDescent="0.25">
      <c r="A60" s="108" t="s">
        <v>124</v>
      </c>
      <c r="B60" s="52"/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52">
        <v>0</v>
      </c>
      <c r="N60" s="52">
        <v>0</v>
      </c>
      <c r="O60" s="52">
        <v>0</v>
      </c>
      <c r="P60" s="52">
        <v>0</v>
      </c>
      <c r="Q60" s="52">
        <v>0</v>
      </c>
      <c r="R60" s="52">
        <v>0</v>
      </c>
      <c r="S60" s="52">
        <v>0</v>
      </c>
      <c r="T60" s="52">
        <v>0</v>
      </c>
      <c r="U60" s="52">
        <v>0</v>
      </c>
      <c r="V60" s="52">
        <v>0</v>
      </c>
      <c r="W60" s="52">
        <v>0</v>
      </c>
      <c r="X60" s="52">
        <v>0</v>
      </c>
      <c r="Y60" s="52">
        <v>0</v>
      </c>
      <c r="DA60" s="63" t="s">
        <v>1315</v>
      </c>
    </row>
    <row r="61" spans="1:105" ht="12" customHeight="1" x14ac:dyDescent="0.25">
      <c r="A61" s="108" t="s">
        <v>123</v>
      </c>
      <c r="B61" s="52"/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X61" s="52">
        <v>0</v>
      </c>
      <c r="Y61" s="52">
        <v>0</v>
      </c>
      <c r="DA61" s="63" t="s">
        <v>1316</v>
      </c>
    </row>
    <row r="62" spans="1:105" ht="12" customHeight="1" x14ac:dyDescent="0.25">
      <c r="A62" s="108" t="s">
        <v>122</v>
      </c>
      <c r="B62" s="52"/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DA62" s="63" t="s">
        <v>1317</v>
      </c>
    </row>
    <row r="63" spans="1:105" ht="12" customHeight="1" x14ac:dyDescent="0.25">
      <c r="A63" s="108" t="s">
        <v>121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DA63" s="63" t="s">
        <v>1318</v>
      </c>
    </row>
    <row r="64" spans="1:105" ht="12" customHeight="1" x14ac:dyDescent="0.25">
      <c r="A64" s="146" t="s">
        <v>54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51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DA65" s="63" t="s">
        <v>1319</v>
      </c>
    </row>
    <row r="66" spans="1:105" ht="12" customHeight="1" x14ac:dyDescent="0.25">
      <c r="A66" s="108" t="s">
        <v>50</v>
      </c>
      <c r="B66" s="52"/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DA66" s="63" t="s">
        <v>1320</v>
      </c>
    </row>
    <row r="67" spans="1:105" ht="12" customHeight="1" x14ac:dyDescent="0.25">
      <c r="A67" s="115" t="s">
        <v>120</v>
      </c>
      <c r="B67" s="36"/>
      <c r="C67" s="36">
        <v>0</v>
      </c>
      <c r="D67" s="36">
        <v>0</v>
      </c>
      <c r="E67" s="36">
        <v>0</v>
      </c>
      <c r="F67" s="36">
        <v>0</v>
      </c>
      <c r="G67" s="36">
        <v>0</v>
      </c>
      <c r="H67" s="36">
        <v>0</v>
      </c>
      <c r="I67" s="36">
        <v>0</v>
      </c>
      <c r="J67" s="36">
        <v>0</v>
      </c>
      <c r="K67" s="36">
        <v>0</v>
      </c>
      <c r="L67" s="36">
        <v>0</v>
      </c>
      <c r="M67" s="36">
        <v>0</v>
      </c>
      <c r="N67" s="36">
        <v>0</v>
      </c>
      <c r="O67" s="36">
        <v>0</v>
      </c>
      <c r="P67" s="36">
        <v>0</v>
      </c>
      <c r="Q67" s="36">
        <v>0</v>
      </c>
      <c r="R67" s="36">
        <v>0</v>
      </c>
      <c r="S67" s="36">
        <v>0</v>
      </c>
      <c r="T67" s="36">
        <v>0</v>
      </c>
      <c r="U67" s="36">
        <v>0</v>
      </c>
      <c r="V67" s="36">
        <v>0</v>
      </c>
      <c r="W67" s="36">
        <v>0</v>
      </c>
      <c r="X67" s="36">
        <v>0</v>
      </c>
      <c r="Y67" s="36">
        <v>0</v>
      </c>
      <c r="DA67" s="60" t="s">
        <v>1321</v>
      </c>
    </row>
    <row r="68" spans="1:105" ht="12" customHeight="1" x14ac:dyDescent="0.25">
      <c r="A68" s="147"/>
    </row>
    <row r="69" spans="1:105" ht="12" customHeight="1" x14ac:dyDescent="0.25">
      <c r="A69" s="144" t="s">
        <v>174</v>
      </c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DA69" s="129" t="s">
        <v>1398</v>
      </c>
    </row>
    <row r="70" spans="1:105" ht="12" customHeight="1" x14ac:dyDescent="0.25">
      <c r="A70" s="145" t="s">
        <v>57</v>
      </c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X70" s="128"/>
      <c r="Y70" s="128"/>
      <c r="DA70" s="133"/>
    </row>
    <row r="71" spans="1:105" ht="12" customHeight="1" x14ac:dyDescent="0.25">
      <c r="A71" s="108" t="s">
        <v>51</v>
      </c>
      <c r="B71" s="52"/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DA71" s="63" t="s">
        <v>1399</v>
      </c>
    </row>
    <row r="72" spans="1:105" ht="12" customHeight="1" x14ac:dyDescent="0.25">
      <c r="A72" s="146" t="s">
        <v>92</v>
      </c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DA72" s="134"/>
    </row>
    <row r="73" spans="1:105" ht="12" customHeight="1" x14ac:dyDescent="0.25">
      <c r="A73" s="108" t="s">
        <v>53</v>
      </c>
      <c r="B73" s="52"/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0</v>
      </c>
      <c r="R73" s="52">
        <v>0</v>
      </c>
      <c r="S73" s="52">
        <v>0</v>
      </c>
      <c r="T73" s="52">
        <v>0</v>
      </c>
      <c r="U73" s="52">
        <v>0</v>
      </c>
      <c r="V73" s="52">
        <v>0</v>
      </c>
      <c r="W73" s="52">
        <v>0</v>
      </c>
      <c r="X73" s="52">
        <v>0</v>
      </c>
      <c r="Y73" s="52">
        <v>0</v>
      </c>
      <c r="DA73" s="63" t="s">
        <v>1400</v>
      </c>
    </row>
    <row r="74" spans="1:105" ht="12" customHeight="1" x14ac:dyDescent="0.25">
      <c r="A74" s="146" t="s">
        <v>55</v>
      </c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DA74" s="134"/>
    </row>
    <row r="75" spans="1:105" ht="12" customHeight="1" x14ac:dyDescent="0.25">
      <c r="A75" s="108" t="s">
        <v>143</v>
      </c>
      <c r="B75" s="52"/>
      <c r="C75" s="52">
        <f t="shared" ref="C75:Q75" si="0">C43-C59</f>
        <v>0</v>
      </c>
      <c r="D75" s="52">
        <f t="shared" si="0"/>
        <v>0</v>
      </c>
      <c r="E75" s="52">
        <f t="shared" si="0"/>
        <v>0</v>
      </c>
      <c r="F75" s="52">
        <f t="shared" si="0"/>
        <v>0</v>
      </c>
      <c r="G75" s="52">
        <f t="shared" si="0"/>
        <v>0</v>
      </c>
      <c r="H75" s="52">
        <f t="shared" si="0"/>
        <v>0</v>
      </c>
      <c r="I75" s="52">
        <f t="shared" si="0"/>
        <v>0</v>
      </c>
      <c r="J75" s="52">
        <f t="shared" si="0"/>
        <v>0</v>
      </c>
      <c r="K75" s="52">
        <f t="shared" si="0"/>
        <v>0</v>
      </c>
      <c r="L75" s="52">
        <f t="shared" si="0"/>
        <v>0</v>
      </c>
      <c r="M75" s="52">
        <f t="shared" si="0"/>
        <v>0</v>
      </c>
      <c r="N75" s="52">
        <f t="shared" si="0"/>
        <v>0</v>
      </c>
      <c r="O75" s="52">
        <f t="shared" si="0"/>
        <v>0</v>
      </c>
      <c r="P75" s="52">
        <f t="shared" si="0"/>
        <v>0</v>
      </c>
      <c r="Q75" s="52">
        <f t="shared" si="0"/>
        <v>0</v>
      </c>
      <c r="R75" s="52">
        <f t="shared" ref="R75:V75" si="1">R43-R59</f>
        <v>0</v>
      </c>
      <c r="S75" s="52">
        <f t="shared" si="1"/>
        <v>0</v>
      </c>
      <c r="T75" s="52">
        <f t="shared" si="1"/>
        <v>0</v>
      </c>
      <c r="U75" s="52">
        <f t="shared" si="1"/>
        <v>0</v>
      </c>
      <c r="V75" s="52">
        <f t="shared" si="1"/>
        <v>0</v>
      </c>
      <c r="W75" s="52">
        <f t="shared" ref="W75:Y75" si="2">W43-W59</f>
        <v>0</v>
      </c>
      <c r="X75" s="52">
        <f t="shared" si="2"/>
        <v>0</v>
      </c>
      <c r="Y75" s="52">
        <f t="shared" si="2"/>
        <v>0</v>
      </c>
      <c r="DA75" s="63" t="s">
        <v>1401</v>
      </c>
    </row>
    <row r="76" spans="1:105" ht="12" customHeight="1" x14ac:dyDescent="0.25">
      <c r="A76" s="108" t="s">
        <v>124</v>
      </c>
      <c r="B76" s="52"/>
      <c r="C76" s="52">
        <f t="shared" ref="C76:Q76" si="3">C44-C60</f>
        <v>0</v>
      </c>
      <c r="D76" s="52">
        <f t="shared" si="3"/>
        <v>0</v>
      </c>
      <c r="E76" s="52">
        <f t="shared" si="3"/>
        <v>0</v>
      </c>
      <c r="F76" s="52">
        <f t="shared" si="3"/>
        <v>0</v>
      </c>
      <c r="G76" s="52">
        <f t="shared" si="3"/>
        <v>0</v>
      </c>
      <c r="H76" s="52">
        <f t="shared" si="3"/>
        <v>0</v>
      </c>
      <c r="I76" s="52">
        <f t="shared" si="3"/>
        <v>0</v>
      </c>
      <c r="J76" s="52">
        <f t="shared" si="3"/>
        <v>0</v>
      </c>
      <c r="K76" s="52">
        <f t="shared" si="3"/>
        <v>0</v>
      </c>
      <c r="L76" s="52">
        <f t="shared" si="3"/>
        <v>0</v>
      </c>
      <c r="M76" s="52">
        <f t="shared" si="3"/>
        <v>0</v>
      </c>
      <c r="N76" s="52">
        <f t="shared" si="3"/>
        <v>0</v>
      </c>
      <c r="O76" s="52">
        <f t="shared" si="3"/>
        <v>0</v>
      </c>
      <c r="P76" s="52">
        <f t="shared" si="3"/>
        <v>0</v>
      </c>
      <c r="Q76" s="52">
        <f t="shared" si="3"/>
        <v>0</v>
      </c>
      <c r="R76" s="52">
        <f t="shared" ref="R76:V76" si="4">R44-R60</f>
        <v>0</v>
      </c>
      <c r="S76" s="52">
        <f t="shared" si="4"/>
        <v>0</v>
      </c>
      <c r="T76" s="52">
        <f t="shared" si="4"/>
        <v>0</v>
      </c>
      <c r="U76" s="52">
        <f t="shared" si="4"/>
        <v>0</v>
      </c>
      <c r="V76" s="52">
        <f t="shared" si="4"/>
        <v>0</v>
      </c>
      <c r="W76" s="52">
        <f t="shared" ref="W76:Y76" si="5">W44-W60</f>
        <v>0</v>
      </c>
      <c r="X76" s="52">
        <f t="shared" si="5"/>
        <v>0</v>
      </c>
      <c r="Y76" s="52">
        <f t="shared" si="5"/>
        <v>0</v>
      </c>
      <c r="DA76" s="63" t="s">
        <v>1402</v>
      </c>
    </row>
    <row r="77" spans="1:105" ht="12" customHeight="1" x14ac:dyDescent="0.25">
      <c r="A77" s="108" t="s">
        <v>123</v>
      </c>
      <c r="B77" s="52"/>
      <c r="C77" s="52">
        <f t="shared" ref="C77:Q77" si="6">C45-C61</f>
        <v>0</v>
      </c>
      <c r="D77" s="52">
        <f t="shared" si="6"/>
        <v>0</v>
      </c>
      <c r="E77" s="52">
        <f t="shared" si="6"/>
        <v>0</v>
      </c>
      <c r="F77" s="52">
        <f t="shared" si="6"/>
        <v>0</v>
      </c>
      <c r="G77" s="52">
        <f t="shared" si="6"/>
        <v>0</v>
      </c>
      <c r="H77" s="52">
        <f t="shared" si="6"/>
        <v>0</v>
      </c>
      <c r="I77" s="52">
        <f t="shared" si="6"/>
        <v>0</v>
      </c>
      <c r="J77" s="52">
        <f t="shared" si="6"/>
        <v>0</v>
      </c>
      <c r="K77" s="52">
        <f t="shared" si="6"/>
        <v>0</v>
      </c>
      <c r="L77" s="52">
        <f t="shared" si="6"/>
        <v>0</v>
      </c>
      <c r="M77" s="52">
        <f t="shared" si="6"/>
        <v>0</v>
      </c>
      <c r="N77" s="52">
        <f t="shared" si="6"/>
        <v>0</v>
      </c>
      <c r="O77" s="52">
        <f t="shared" si="6"/>
        <v>0</v>
      </c>
      <c r="P77" s="52">
        <f t="shared" si="6"/>
        <v>0</v>
      </c>
      <c r="Q77" s="52">
        <f t="shared" si="6"/>
        <v>0</v>
      </c>
      <c r="R77" s="52">
        <f t="shared" ref="R77:V77" si="7">R45-R61</f>
        <v>0</v>
      </c>
      <c r="S77" s="52">
        <f t="shared" si="7"/>
        <v>0</v>
      </c>
      <c r="T77" s="52">
        <f t="shared" si="7"/>
        <v>0</v>
      </c>
      <c r="U77" s="52">
        <f t="shared" si="7"/>
        <v>0</v>
      </c>
      <c r="V77" s="52">
        <f t="shared" si="7"/>
        <v>0</v>
      </c>
      <c r="W77" s="52">
        <f t="shared" ref="W77:Y77" si="8">W45-W61</f>
        <v>0</v>
      </c>
      <c r="X77" s="52">
        <f t="shared" si="8"/>
        <v>0</v>
      </c>
      <c r="Y77" s="52">
        <f t="shared" si="8"/>
        <v>0</v>
      </c>
      <c r="DA77" s="63" t="s">
        <v>1403</v>
      </c>
    </row>
    <row r="78" spans="1:105" ht="12" customHeight="1" x14ac:dyDescent="0.25">
      <c r="A78" s="108" t="s">
        <v>122</v>
      </c>
      <c r="B78" s="52"/>
      <c r="C78" s="52">
        <f t="shared" ref="C78:Q78" si="9">C46-C62</f>
        <v>0</v>
      </c>
      <c r="D78" s="52">
        <f t="shared" si="9"/>
        <v>0</v>
      </c>
      <c r="E78" s="52">
        <f t="shared" si="9"/>
        <v>0</v>
      </c>
      <c r="F78" s="52">
        <f t="shared" si="9"/>
        <v>0</v>
      </c>
      <c r="G78" s="52">
        <f t="shared" si="9"/>
        <v>0</v>
      </c>
      <c r="H78" s="52">
        <f t="shared" si="9"/>
        <v>0</v>
      </c>
      <c r="I78" s="52">
        <f t="shared" si="9"/>
        <v>0</v>
      </c>
      <c r="J78" s="52">
        <f t="shared" si="9"/>
        <v>0</v>
      </c>
      <c r="K78" s="52">
        <f t="shared" si="9"/>
        <v>0</v>
      </c>
      <c r="L78" s="52">
        <f t="shared" si="9"/>
        <v>0</v>
      </c>
      <c r="M78" s="52">
        <f t="shared" si="9"/>
        <v>0</v>
      </c>
      <c r="N78" s="52">
        <f t="shared" si="9"/>
        <v>0</v>
      </c>
      <c r="O78" s="52">
        <f t="shared" si="9"/>
        <v>0</v>
      </c>
      <c r="P78" s="52">
        <f t="shared" si="9"/>
        <v>0</v>
      </c>
      <c r="Q78" s="52">
        <f t="shared" si="9"/>
        <v>0</v>
      </c>
      <c r="R78" s="52">
        <f t="shared" ref="R78:V78" si="10">R46-R62</f>
        <v>0</v>
      </c>
      <c r="S78" s="52">
        <f t="shared" si="10"/>
        <v>0</v>
      </c>
      <c r="T78" s="52">
        <f t="shared" si="10"/>
        <v>0</v>
      </c>
      <c r="U78" s="52">
        <f t="shared" si="10"/>
        <v>0</v>
      </c>
      <c r="V78" s="52">
        <f t="shared" si="10"/>
        <v>0</v>
      </c>
      <c r="W78" s="52">
        <f t="shared" ref="W78:Y78" si="11">W46-W62</f>
        <v>0</v>
      </c>
      <c r="X78" s="52">
        <f t="shared" si="11"/>
        <v>0</v>
      </c>
      <c r="Y78" s="52">
        <f t="shared" si="11"/>
        <v>0</v>
      </c>
      <c r="DA78" s="63" t="s">
        <v>1404</v>
      </c>
    </row>
    <row r="79" spans="1:105" ht="12" customHeight="1" x14ac:dyDescent="0.25">
      <c r="A79" s="108" t="s">
        <v>121</v>
      </c>
      <c r="B79" s="52"/>
      <c r="C79" s="52">
        <f t="shared" ref="C79:Q79" si="12">C47-C63</f>
        <v>0</v>
      </c>
      <c r="D79" s="52">
        <f t="shared" si="12"/>
        <v>0</v>
      </c>
      <c r="E79" s="52">
        <f t="shared" si="12"/>
        <v>0</v>
      </c>
      <c r="F79" s="52">
        <f t="shared" si="12"/>
        <v>0</v>
      </c>
      <c r="G79" s="52">
        <f t="shared" si="12"/>
        <v>0</v>
      </c>
      <c r="H79" s="52">
        <f t="shared" si="12"/>
        <v>0</v>
      </c>
      <c r="I79" s="52">
        <f t="shared" si="12"/>
        <v>0</v>
      </c>
      <c r="J79" s="52">
        <f t="shared" si="12"/>
        <v>0</v>
      </c>
      <c r="K79" s="52">
        <f t="shared" si="12"/>
        <v>0</v>
      </c>
      <c r="L79" s="52">
        <f t="shared" si="12"/>
        <v>0</v>
      </c>
      <c r="M79" s="52">
        <f t="shared" si="12"/>
        <v>0</v>
      </c>
      <c r="N79" s="52">
        <f t="shared" si="12"/>
        <v>0</v>
      </c>
      <c r="O79" s="52">
        <f t="shared" si="12"/>
        <v>0</v>
      </c>
      <c r="P79" s="52">
        <f t="shared" si="12"/>
        <v>0</v>
      </c>
      <c r="Q79" s="52">
        <f t="shared" si="12"/>
        <v>0</v>
      </c>
      <c r="R79" s="52">
        <f t="shared" ref="R79:V79" si="13">R47-R63</f>
        <v>0</v>
      </c>
      <c r="S79" s="52">
        <f t="shared" si="13"/>
        <v>0</v>
      </c>
      <c r="T79" s="52">
        <f t="shared" si="13"/>
        <v>0</v>
      </c>
      <c r="U79" s="52">
        <f t="shared" si="13"/>
        <v>0</v>
      </c>
      <c r="V79" s="52">
        <f t="shared" si="13"/>
        <v>0</v>
      </c>
      <c r="W79" s="52">
        <f t="shared" ref="W79:Y79" si="14">W47-W63</f>
        <v>0</v>
      </c>
      <c r="X79" s="52">
        <f t="shared" si="14"/>
        <v>0</v>
      </c>
      <c r="Y79" s="52">
        <f t="shared" si="14"/>
        <v>0</v>
      </c>
      <c r="DA79" s="63" t="s">
        <v>1405</v>
      </c>
    </row>
    <row r="80" spans="1:105" ht="12" customHeight="1" x14ac:dyDescent="0.25">
      <c r="A80" s="146" t="s">
        <v>54</v>
      </c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DA80" s="134"/>
    </row>
    <row r="81" spans="1:105" ht="12" customHeight="1" x14ac:dyDescent="0.25">
      <c r="A81" s="108" t="s">
        <v>51</v>
      </c>
      <c r="B81" s="52"/>
      <c r="C81" s="52">
        <v>0</v>
      </c>
      <c r="D81" s="52">
        <v>0</v>
      </c>
      <c r="E81" s="52">
        <v>0</v>
      </c>
      <c r="F81" s="52">
        <v>0</v>
      </c>
      <c r="G81" s="52">
        <v>0</v>
      </c>
      <c r="H81" s="52">
        <v>0</v>
      </c>
      <c r="I81" s="52">
        <v>0</v>
      </c>
      <c r="J81" s="52">
        <v>0</v>
      </c>
      <c r="K81" s="52">
        <v>0</v>
      </c>
      <c r="L81" s="52">
        <v>0</v>
      </c>
      <c r="M81" s="52">
        <v>0</v>
      </c>
      <c r="N81" s="52">
        <v>0</v>
      </c>
      <c r="O81" s="52">
        <v>0</v>
      </c>
      <c r="P81" s="52">
        <v>0</v>
      </c>
      <c r="Q81" s="52">
        <v>0</v>
      </c>
      <c r="R81" s="52">
        <v>0</v>
      </c>
      <c r="S81" s="52">
        <v>0</v>
      </c>
      <c r="T81" s="52">
        <v>0</v>
      </c>
      <c r="U81" s="52">
        <v>0</v>
      </c>
      <c r="V81" s="52">
        <v>0</v>
      </c>
      <c r="W81" s="52">
        <v>0</v>
      </c>
      <c r="X81" s="52">
        <v>0</v>
      </c>
      <c r="Y81" s="52">
        <v>0</v>
      </c>
      <c r="DA81" s="63" t="s">
        <v>1406</v>
      </c>
    </row>
    <row r="82" spans="1:105" ht="12" customHeight="1" x14ac:dyDescent="0.25">
      <c r="A82" s="108" t="s">
        <v>50</v>
      </c>
      <c r="B82" s="52"/>
      <c r="C82" s="52">
        <v>0</v>
      </c>
      <c r="D82" s="52">
        <v>0</v>
      </c>
      <c r="E82" s="52">
        <v>0</v>
      </c>
      <c r="F82" s="52">
        <v>0</v>
      </c>
      <c r="G82" s="52">
        <v>0</v>
      </c>
      <c r="H82" s="52">
        <v>0</v>
      </c>
      <c r="I82" s="52">
        <v>0</v>
      </c>
      <c r="J82" s="52">
        <v>0</v>
      </c>
      <c r="K82" s="52">
        <v>0</v>
      </c>
      <c r="L82" s="52">
        <v>0</v>
      </c>
      <c r="M82" s="52">
        <v>0</v>
      </c>
      <c r="N82" s="52">
        <v>0</v>
      </c>
      <c r="O82" s="52">
        <v>0</v>
      </c>
      <c r="P82" s="52">
        <v>0</v>
      </c>
      <c r="Q82" s="52">
        <v>0</v>
      </c>
      <c r="R82" s="52">
        <v>0</v>
      </c>
      <c r="S82" s="52">
        <v>0</v>
      </c>
      <c r="T82" s="52">
        <v>0</v>
      </c>
      <c r="U82" s="52">
        <v>0</v>
      </c>
      <c r="V82" s="52">
        <v>0</v>
      </c>
      <c r="W82" s="52">
        <v>0</v>
      </c>
      <c r="X82" s="52">
        <v>0</v>
      </c>
      <c r="Y82" s="52">
        <v>0</v>
      </c>
      <c r="DA82" s="63" t="s">
        <v>1407</v>
      </c>
    </row>
    <row r="83" spans="1:105" ht="12" customHeight="1" x14ac:dyDescent="0.25">
      <c r="A83" s="115" t="s">
        <v>120</v>
      </c>
      <c r="B83" s="36"/>
      <c r="C83" s="36">
        <v>0</v>
      </c>
      <c r="D83" s="36">
        <v>0</v>
      </c>
      <c r="E83" s="36">
        <v>0</v>
      </c>
      <c r="F83" s="36">
        <v>0</v>
      </c>
      <c r="G83" s="36">
        <v>0</v>
      </c>
      <c r="H83" s="36">
        <v>0</v>
      </c>
      <c r="I83" s="36">
        <v>0</v>
      </c>
      <c r="J83" s="36">
        <v>0</v>
      </c>
      <c r="K83" s="36">
        <v>0</v>
      </c>
      <c r="L83" s="36">
        <v>0</v>
      </c>
      <c r="M83" s="36">
        <v>0</v>
      </c>
      <c r="N83" s="36">
        <v>0</v>
      </c>
      <c r="O83" s="36">
        <v>0</v>
      </c>
      <c r="P83" s="36">
        <v>0</v>
      </c>
      <c r="Q83" s="36">
        <v>0</v>
      </c>
      <c r="R83" s="36">
        <v>0</v>
      </c>
      <c r="S83" s="36">
        <v>0</v>
      </c>
      <c r="T83" s="36">
        <v>0</v>
      </c>
      <c r="U83" s="36">
        <v>0</v>
      </c>
      <c r="V83" s="36">
        <v>0</v>
      </c>
      <c r="W83" s="36">
        <v>0</v>
      </c>
      <c r="X83" s="36">
        <v>0</v>
      </c>
      <c r="Y83" s="36">
        <v>0</v>
      </c>
      <c r="DA83" s="60" t="s">
        <v>1408</v>
      </c>
    </row>
    <row r="85" spans="1:105" ht="12" customHeight="1" x14ac:dyDescent="0.25">
      <c r="A85" s="141" t="s">
        <v>173</v>
      </c>
      <c r="B85" s="17">
        <v>2021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DA85" s="55"/>
    </row>
    <row r="86" spans="1:105" s="2" customFormat="1" ht="12" customHeight="1" x14ac:dyDescent="0.25">
      <c r="A86" s="139" t="s">
        <v>146</v>
      </c>
      <c r="B86" s="140" t="s">
        <v>145</v>
      </c>
      <c r="C86" s="140">
        <v>2001</v>
      </c>
      <c r="D86" s="140">
        <v>2002</v>
      </c>
      <c r="E86" s="140">
        <v>2003</v>
      </c>
      <c r="F86" s="140">
        <v>2004</v>
      </c>
      <c r="G86" s="140">
        <v>2005</v>
      </c>
      <c r="H86" s="140">
        <v>2006</v>
      </c>
      <c r="I86" s="140">
        <v>2007</v>
      </c>
      <c r="J86" s="140">
        <v>2008</v>
      </c>
      <c r="K86" s="140">
        <v>2009</v>
      </c>
      <c r="L86" s="140">
        <v>2010</v>
      </c>
      <c r="M86" s="140">
        <v>2011</v>
      </c>
      <c r="N86" s="140">
        <v>2012</v>
      </c>
      <c r="O86" s="140">
        <v>2013</v>
      </c>
      <c r="P86" s="140">
        <v>2014</v>
      </c>
      <c r="Q86" s="140">
        <v>2015</v>
      </c>
      <c r="R86" s="140">
        <v>2016</v>
      </c>
      <c r="S86" s="140">
        <v>2017</v>
      </c>
      <c r="T86" s="140">
        <v>2018</v>
      </c>
      <c r="U86" s="140">
        <v>2019</v>
      </c>
      <c r="V86" s="140">
        <v>2020</v>
      </c>
      <c r="W86" s="140">
        <v>2021</v>
      </c>
      <c r="X86" s="140">
        <v>2022</v>
      </c>
      <c r="Y86" s="140">
        <v>2023</v>
      </c>
      <c r="DA86" s="143"/>
    </row>
    <row r="87" spans="1:105" ht="12" customHeight="1" x14ac:dyDescent="0.25">
      <c r="A87" s="116" t="s">
        <v>195</v>
      </c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DA87" s="129" t="s">
        <v>1485</v>
      </c>
    </row>
    <row r="88" spans="1:105" ht="12.95" customHeight="1" x14ac:dyDescent="0.25">
      <c r="A88" s="127" t="s">
        <v>57</v>
      </c>
      <c r="B88" s="128">
        <f>RES_hhdet_numvin!B4</f>
        <v>0</v>
      </c>
      <c r="C88" s="128">
        <f>RES_hhdet_numvin!C4</f>
        <v>0</v>
      </c>
      <c r="D88" s="128">
        <f>RES_hhdet_numvin!D4</f>
        <v>0</v>
      </c>
      <c r="E88" s="128">
        <f>RES_hhdet_numvin!E4</f>
        <v>0</v>
      </c>
      <c r="F88" s="128">
        <f>RES_hhdet_numvin!F4</f>
        <v>0</v>
      </c>
      <c r="G88" s="128">
        <f>RES_hhdet_numvin!G4</f>
        <v>0</v>
      </c>
      <c r="H88" s="128">
        <f>RES_hhdet_numvin!H4</f>
        <v>0</v>
      </c>
      <c r="I88" s="128">
        <f>RES_hhdet_numvin!I4</f>
        <v>0</v>
      </c>
      <c r="J88" s="128">
        <f>RES_hhdet_numvin!J4</f>
        <v>0</v>
      </c>
      <c r="K88" s="128">
        <f>RES_hhdet_numvin!K4</f>
        <v>0</v>
      </c>
      <c r="L88" s="128">
        <f>RES_hhdet_numvin!L4</f>
        <v>0</v>
      </c>
      <c r="M88" s="128">
        <f>RES_hhdet_numvin!M4</f>
        <v>0</v>
      </c>
      <c r="N88" s="128">
        <f>RES_hhdet_numvin!N4</f>
        <v>0</v>
      </c>
      <c r="O88" s="128">
        <f>RES_hhdet_numvin!O4</f>
        <v>0</v>
      </c>
      <c r="P88" s="128">
        <f>RES_hhdet_numvin!P4</f>
        <v>0</v>
      </c>
      <c r="Q88" s="128">
        <f>RES_hhdet_numvin!Q4</f>
        <v>0</v>
      </c>
      <c r="R88" s="128">
        <f>RES_hhdet_numvin!R4</f>
        <v>0</v>
      </c>
      <c r="S88" s="128">
        <f>RES_hhdet_numvin!S4</f>
        <v>0</v>
      </c>
      <c r="T88" s="128">
        <f>RES_hhdet_numvin!T4</f>
        <v>0</v>
      </c>
      <c r="U88" s="128">
        <f>RES_hhdet_numvin!U4</f>
        <v>0</v>
      </c>
      <c r="V88" s="128">
        <f>RES_hhdet_numvin!V4</f>
        <v>0</v>
      </c>
      <c r="W88" s="128">
        <f>RES_hhdet_numvin!W4</f>
        <v>0</v>
      </c>
      <c r="X88" s="128">
        <f>RES_hhdet_numvin!X4</f>
        <v>0</v>
      </c>
      <c r="Y88" s="128">
        <f>RES_hhdet_numvin!Y4</f>
        <v>0</v>
      </c>
      <c r="DA88" s="133"/>
    </row>
    <row r="89" spans="1:105" ht="12" customHeight="1" x14ac:dyDescent="0.25">
      <c r="A89" s="97" t="s">
        <v>51</v>
      </c>
      <c r="B89" s="52">
        <f>RES_hhdet_numvin!B5</f>
        <v>0</v>
      </c>
      <c r="C89" s="52">
        <f>RES_hhdet_numvin!C5</f>
        <v>0</v>
      </c>
      <c r="D89" s="52">
        <f>RES_hhdet_numvin!D5</f>
        <v>0</v>
      </c>
      <c r="E89" s="52">
        <f>RES_hhdet_numvin!E5</f>
        <v>0</v>
      </c>
      <c r="F89" s="52">
        <f>RES_hhdet_numvin!F5</f>
        <v>0</v>
      </c>
      <c r="G89" s="52">
        <f>RES_hhdet_numvin!G5</f>
        <v>0</v>
      </c>
      <c r="H89" s="52">
        <f>RES_hhdet_numvin!H5</f>
        <v>0</v>
      </c>
      <c r="I89" s="52">
        <f>RES_hhdet_numvin!I5</f>
        <v>0</v>
      </c>
      <c r="J89" s="52">
        <f>RES_hhdet_numvin!J5</f>
        <v>0</v>
      </c>
      <c r="K89" s="52">
        <f>RES_hhdet_numvin!K5</f>
        <v>0</v>
      </c>
      <c r="L89" s="52">
        <f>RES_hhdet_numvin!L5</f>
        <v>0</v>
      </c>
      <c r="M89" s="52">
        <f>RES_hhdet_numvin!M5</f>
        <v>0</v>
      </c>
      <c r="N89" s="52">
        <f>RES_hhdet_numvin!N5</f>
        <v>0</v>
      </c>
      <c r="O89" s="52">
        <f>RES_hhdet_numvin!O5</f>
        <v>0</v>
      </c>
      <c r="P89" s="52">
        <f>RES_hhdet_numvin!P5</f>
        <v>0</v>
      </c>
      <c r="Q89" s="52">
        <f>RES_hhdet_numvin!Q5</f>
        <v>0</v>
      </c>
      <c r="R89" s="52">
        <f>RES_hhdet_numvin!R5</f>
        <v>0</v>
      </c>
      <c r="S89" s="52">
        <f>RES_hhdet_numvin!S5</f>
        <v>0</v>
      </c>
      <c r="T89" s="52">
        <f>RES_hhdet_numvin!T5</f>
        <v>0</v>
      </c>
      <c r="U89" s="52">
        <f>RES_hhdet_numvin!U5</f>
        <v>0</v>
      </c>
      <c r="V89" s="52">
        <f>RES_hhdet_numvin!V5</f>
        <v>0</v>
      </c>
      <c r="W89" s="52">
        <f>RES_hhdet_numvin!W5</f>
        <v>0</v>
      </c>
      <c r="X89" s="52">
        <f>RES_hhdet_numvin!X5</f>
        <v>0</v>
      </c>
      <c r="Y89" s="52">
        <f>RES_hhdet_numvin!Y5</f>
        <v>0</v>
      </c>
      <c r="DA89" s="63" t="s">
        <v>1486</v>
      </c>
    </row>
    <row r="90" spans="1:105" ht="12" hidden="1" customHeight="1" x14ac:dyDescent="0.25">
      <c r="A90" s="97" t="s">
        <v>53</v>
      </c>
      <c r="B90" s="138">
        <f>RES_hhdet_numvin!B6</f>
        <v>0</v>
      </c>
      <c r="C90" s="138">
        <f>RES_hhdet_numvin!C6</f>
        <v>0</v>
      </c>
      <c r="D90" s="138">
        <f>RES_hhdet_numvin!D6</f>
        <v>0</v>
      </c>
      <c r="E90" s="138">
        <f>RES_hhdet_numvin!E6</f>
        <v>0</v>
      </c>
      <c r="F90" s="138">
        <f>RES_hhdet_numvin!F6</f>
        <v>0</v>
      </c>
      <c r="G90" s="138">
        <f>RES_hhdet_numvin!G6</f>
        <v>0</v>
      </c>
      <c r="H90" s="138">
        <f>RES_hhdet_numvin!H6</f>
        <v>0</v>
      </c>
      <c r="I90" s="138">
        <f>RES_hhdet_numvin!I6</f>
        <v>0</v>
      </c>
      <c r="J90" s="138">
        <f>RES_hhdet_numvin!J6</f>
        <v>0</v>
      </c>
      <c r="K90" s="138">
        <f>RES_hhdet_numvin!K6</f>
        <v>0</v>
      </c>
      <c r="L90" s="138">
        <f>RES_hhdet_numvin!L6</f>
        <v>0</v>
      </c>
      <c r="M90" s="138">
        <f>RES_hhdet_numvin!M6</f>
        <v>0</v>
      </c>
      <c r="N90" s="138">
        <f>RES_hhdet_numvin!N6</f>
        <v>0</v>
      </c>
      <c r="O90" s="138">
        <f>RES_hhdet_numvin!O6</f>
        <v>0</v>
      </c>
      <c r="P90" s="138">
        <f>RES_hhdet_numvin!P6</f>
        <v>0</v>
      </c>
      <c r="Q90" s="138">
        <f>RES_hhdet_numvin!Q6</f>
        <v>0</v>
      </c>
      <c r="R90" s="138">
        <f>RES_hhdet_numvin!R6</f>
        <v>0</v>
      </c>
      <c r="S90" s="138">
        <f>RES_hhdet_numvin!S6</f>
        <v>0</v>
      </c>
      <c r="T90" s="138">
        <f>RES_hhdet_numvin!T6</f>
        <v>0</v>
      </c>
      <c r="U90" s="138">
        <f>RES_hhdet_numvin!U6</f>
        <v>0</v>
      </c>
      <c r="V90" s="138">
        <f>RES_hhdet_numvin!V6</f>
        <v>0</v>
      </c>
      <c r="W90" s="138">
        <f>RES_hhdet_numvin!W6</f>
        <v>0</v>
      </c>
      <c r="X90" s="138">
        <f>RES_hhdet_numvin!X6</f>
        <v>0</v>
      </c>
      <c r="Y90" s="138">
        <f>RES_hhdet_numvin!Y6</f>
        <v>0</v>
      </c>
      <c r="DA90" s="63"/>
    </row>
    <row r="91" spans="1:105" ht="12.95" customHeight="1" x14ac:dyDescent="0.25">
      <c r="A91" s="125" t="s">
        <v>92</v>
      </c>
      <c r="B91" s="126">
        <f>RES_hhdet_numvin!B7</f>
        <v>0</v>
      </c>
      <c r="C91" s="126">
        <f>RES_hhdet_numvin!C7</f>
        <v>0</v>
      </c>
      <c r="D91" s="126">
        <f>RES_hhdet_numvin!D7</f>
        <v>0</v>
      </c>
      <c r="E91" s="126">
        <f>RES_hhdet_numvin!E7</f>
        <v>0</v>
      </c>
      <c r="F91" s="126">
        <f>RES_hhdet_numvin!F7</f>
        <v>0</v>
      </c>
      <c r="G91" s="126">
        <f>RES_hhdet_numvin!G7</f>
        <v>0</v>
      </c>
      <c r="H91" s="126">
        <f>RES_hhdet_numvin!H7</f>
        <v>0</v>
      </c>
      <c r="I91" s="126">
        <f>RES_hhdet_numvin!I7</f>
        <v>0</v>
      </c>
      <c r="J91" s="126">
        <f>RES_hhdet_numvin!J7</f>
        <v>0</v>
      </c>
      <c r="K91" s="126">
        <f>RES_hhdet_numvin!K7</f>
        <v>0</v>
      </c>
      <c r="L91" s="126">
        <f>RES_hhdet_numvin!L7</f>
        <v>0</v>
      </c>
      <c r="M91" s="126">
        <f>RES_hhdet_numvin!M7</f>
        <v>0</v>
      </c>
      <c r="N91" s="126">
        <f>RES_hhdet_numvin!N7</f>
        <v>0</v>
      </c>
      <c r="O91" s="126">
        <f>RES_hhdet_numvin!O7</f>
        <v>0</v>
      </c>
      <c r="P91" s="126">
        <f>RES_hhdet_numvin!P7</f>
        <v>0</v>
      </c>
      <c r="Q91" s="126">
        <f>RES_hhdet_numvin!Q7</f>
        <v>0</v>
      </c>
      <c r="R91" s="126">
        <f>RES_hhdet_numvin!R7</f>
        <v>0</v>
      </c>
      <c r="S91" s="126">
        <f>RES_hhdet_numvin!S7</f>
        <v>0</v>
      </c>
      <c r="T91" s="126">
        <f>RES_hhdet_numvin!T7</f>
        <v>0</v>
      </c>
      <c r="U91" s="126">
        <f>RES_hhdet_numvin!U7</f>
        <v>0</v>
      </c>
      <c r="V91" s="126">
        <f>RES_hhdet_numvin!V7</f>
        <v>0</v>
      </c>
      <c r="W91" s="126">
        <f>RES_hhdet_numvin!W7</f>
        <v>0</v>
      </c>
      <c r="X91" s="126">
        <f>RES_hhdet_numvin!X7</f>
        <v>0</v>
      </c>
      <c r="Y91" s="126">
        <f>RES_hhdet_numvin!Y7</f>
        <v>0</v>
      </c>
      <c r="DA91" s="134"/>
    </row>
    <row r="92" spans="1:105" ht="12" customHeight="1" x14ac:dyDescent="0.25">
      <c r="A92" s="97" t="s">
        <v>53</v>
      </c>
      <c r="B92" s="52">
        <f>RES_hhdet_numvin!B8</f>
        <v>0</v>
      </c>
      <c r="C92" s="52">
        <f>RES_hhdet_numvin!C8</f>
        <v>0</v>
      </c>
      <c r="D92" s="52">
        <f>RES_hhdet_numvin!D8</f>
        <v>0</v>
      </c>
      <c r="E92" s="52">
        <f>RES_hhdet_numvin!E8</f>
        <v>0</v>
      </c>
      <c r="F92" s="52">
        <f>RES_hhdet_numvin!F8</f>
        <v>0</v>
      </c>
      <c r="G92" s="52">
        <f>RES_hhdet_numvin!G8</f>
        <v>0</v>
      </c>
      <c r="H92" s="52">
        <f>RES_hhdet_numvin!H8</f>
        <v>0</v>
      </c>
      <c r="I92" s="52">
        <f>RES_hhdet_numvin!I8</f>
        <v>0</v>
      </c>
      <c r="J92" s="52">
        <f>RES_hhdet_numvin!J8</f>
        <v>0</v>
      </c>
      <c r="K92" s="52">
        <f>RES_hhdet_numvin!K8</f>
        <v>0</v>
      </c>
      <c r="L92" s="52">
        <f>RES_hhdet_numvin!L8</f>
        <v>0</v>
      </c>
      <c r="M92" s="52">
        <f>RES_hhdet_numvin!M8</f>
        <v>0</v>
      </c>
      <c r="N92" s="52">
        <f>RES_hhdet_numvin!N8</f>
        <v>0</v>
      </c>
      <c r="O92" s="52">
        <f>RES_hhdet_numvin!O8</f>
        <v>0</v>
      </c>
      <c r="P92" s="52">
        <f>RES_hhdet_numvin!P8</f>
        <v>0</v>
      </c>
      <c r="Q92" s="52">
        <f>RES_hhdet_numvin!Q8</f>
        <v>0</v>
      </c>
      <c r="R92" s="52">
        <f>RES_hhdet_numvin!R8</f>
        <v>0</v>
      </c>
      <c r="S92" s="52">
        <f>RES_hhdet_numvin!S8</f>
        <v>0</v>
      </c>
      <c r="T92" s="52">
        <f>RES_hhdet_numvin!T8</f>
        <v>0</v>
      </c>
      <c r="U92" s="52">
        <f>RES_hhdet_numvin!U8</f>
        <v>0</v>
      </c>
      <c r="V92" s="52">
        <f>RES_hhdet_numvin!V8</f>
        <v>0</v>
      </c>
      <c r="W92" s="52">
        <f>RES_hhdet_numvin!W8</f>
        <v>0</v>
      </c>
      <c r="X92" s="52">
        <f>RES_hhdet_numvin!X8</f>
        <v>0</v>
      </c>
      <c r="Y92" s="52">
        <f>RES_hhdet_numvin!Y8</f>
        <v>0</v>
      </c>
      <c r="DA92" s="63" t="s">
        <v>1487</v>
      </c>
    </row>
    <row r="93" spans="1:105" ht="12" customHeight="1" x14ac:dyDescent="0.25">
      <c r="A93" s="125" t="s">
        <v>55</v>
      </c>
      <c r="B93" s="126">
        <f>RES_hhdet_numvin!B9</f>
        <v>0</v>
      </c>
      <c r="C93" s="126">
        <f>RES_hhdet_numvin!C9</f>
        <v>0</v>
      </c>
      <c r="D93" s="126">
        <f>RES_hhdet_numvin!D9</f>
        <v>0</v>
      </c>
      <c r="E93" s="126">
        <f>RES_hhdet_numvin!E9</f>
        <v>0</v>
      </c>
      <c r="F93" s="126">
        <f>RES_hhdet_numvin!F9</f>
        <v>0</v>
      </c>
      <c r="G93" s="126">
        <f>RES_hhdet_numvin!G9</f>
        <v>0</v>
      </c>
      <c r="H93" s="126">
        <f>RES_hhdet_numvin!H9</f>
        <v>0</v>
      </c>
      <c r="I93" s="126">
        <f>RES_hhdet_numvin!I9</f>
        <v>0</v>
      </c>
      <c r="J93" s="126">
        <f>RES_hhdet_numvin!J9</f>
        <v>0</v>
      </c>
      <c r="K93" s="126">
        <f>RES_hhdet_numvin!K9</f>
        <v>0</v>
      </c>
      <c r="L93" s="126">
        <f>RES_hhdet_numvin!L9</f>
        <v>0</v>
      </c>
      <c r="M93" s="126">
        <f>RES_hhdet_numvin!M9</f>
        <v>0</v>
      </c>
      <c r="N93" s="126">
        <f>RES_hhdet_numvin!N9</f>
        <v>0</v>
      </c>
      <c r="O93" s="126">
        <f>RES_hhdet_numvin!O9</f>
        <v>0</v>
      </c>
      <c r="P93" s="126">
        <f>RES_hhdet_numvin!P9</f>
        <v>0</v>
      </c>
      <c r="Q93" s="126">
        <f>RES_hhdet_numvin!Q9</f>
        <v>0</v>
      </c>
      <c r="R93" s="126">
        <f>RES_hhdet_numvin!R9</f>
        <v>0</v>
      </c>
      <c r="S93" s="126">
        <f>RES_hhdet_numvin!S9</f>
        <v>0</v>
      </c>
      <c r="T93" s="126">
        <f>RES_hhdet_numvin!T9</f>
        <v>0</v>
      </c>
      <c r="U93" s="126">
        <f>RES_hhdet_numvin!U9</f>
        <v>0</v>
      </c>
      <c r="V93" s="126">
        <f>RES_hhdet_numvin!V9</f>
        <v>0</v>
      </c>
      <c r="W93" s="126">
        <f>RES_hhdet_numvin!W9</f>
        <v>0</v>
      </c>
      <c r="X93" s="126">
        <f>RES_hhdet_numvin!X9</f>
        <v>0</v>
      </c>
      <c r="Y93" s="126">
        <f>RES_hhdet_numvin!Y9</f>
        <v>0</v>
      </c>
      <c r="DA93" s="134"/>
    </row>
    <row r="94" spans="1:105" ht="12" customHeight="1" x14ac:dyDescent="0.25">
      <c r="A94" s="97" t="s">
        <v>143</v>
      </c>
      <c r="B94" s="52">
        <f>RES_hhdet_numvin!B10</f>
        <v>0</v>
      </c>
      <c r="C94" s="52">
        <f>RES_hhdet_numvin!C10</f>
        <v>0</v>
      </c>
      <c r="D94" s="52">
        <f>RES_hhdet_numvin!D10</f>
        <v>0</v>
      </c>
      <c r="E94" s="52">
        <f>RES_hhdet_numvin!E10</f>
        <v>0</v>
      </c>
      <c r="F94" s="52">
        <f>RES_hhdet_numvin!F10</f>
        <v>0</v>
      </c>
      <c r="G94" s="52">
        <f>RES_hhdet_numvin!G10</f>
        <v>0</v>
      </c>
      <c r="H94" s="52">
        <f>RES_hhdet_numvin!H10</f>
        <v>0</v>
      </c>
      <c r="I94" s="52">
        <f>RES_hhdet_numvin!I10</f>
        <v>0</v>
      </c>
      <c r="J94" s="52">
        <f>RES_hhdet_numvin!J10</f>
        <v>0</v>
      </c>
      <c r="K94" s="52">
        <f>RES_hhdet_numvin!K10</f>
        <v>0</v>
      </c>
      <c r="L94" s="52">
        <f>RES_hhdet_numvin!L10</f>
        <v>0</v>
      </c>
      <c r="M94" s="52">
        <f>RES_hhdet_numvin!M10</f>
        <v>0</v>
      </c>
      <c r="N94" s="52">
        <f>RES_hhdet_numvin!N10</f>
        <v>0</v>
      </c>
      <c r="O94" s="52">
        <f>RES_hhdet_numvin!O10</f>
        <v>0</v>
      </c>
      <c r="P94" s="52">
        <f>RES_hhdet_numvin!P10</f>
        <v>0</v>
      </c>
      <c r="Q94" s="52">
        <f>RES_hhdet_numvin!Q10</f>
        <v>0</v>
      </c>
      <c r="R94" s="52">
        <f>RES_hhdet_numvin!R10</f>
        <v>0</v>
      </c>
      <c r="S94" s="52">
        <f>RES_hhdet_numvin!S10</f>
        <v>0</v>
      </c>
      <c r="T94" s="52">
        <f>RES_hhdet_numvin!T10</f>
        <v>0</v>
      </c>
      <c r="U94" s="52">
        <f>RES_hhdet_numvin!U10</f>
        <v>0</v>
      </c>
      <c r="V94" s="52">
        <f>RES_hhdet_numvin!V10</f>
        <v>0</v>
      </c>
      <c r="W94" s="52">
        <f>RES_hhdet_numvin!W10</f>
        <v>0</v>
      </c>
      <c r="X94" s="52">
        <f>RES_hhdet_numvin!X10</f>
        <v>0</v>
      </c>
      <c r="Y94" s="52">
        <f>RES_hhdet_numvin!Y10</f>
        <v>0</v>
      </c>
      <c r="DA94" s="63" t="s">
        <v>1488</v>
      </c>
    </row>
    <row r="95" spans="1:105" ht="12" customHeight="1" x14ac:dyDescent="0.25">
      <c r="A95" s="97" t="s">
        <v>124</v>
      </c>
      <c r="B95" s="52">
        <f>RES_hhdet_numvin!B11</f>
        <v>0</v>
      </c>
      <c r="C95" s="52">
        <f>RES_hhdet_numvin!C11</f>
        <v>0</v>
      </c>
      <c r="D95" s="52">
        <f>RES_hhdet_numvin!D11</f>
        <v>0</v>
      </c>
      <c r="E95" s="52">
        <f>RES_hhdet_numvin!E11</f>
        <v>0</v>
      </c>
      <c r="F95" s="52">
        <f>RES_hhdet_numvin!F11</f>
        <v>0</v>
      </c>
      <c r="G95" s="52">
        <f>RES_hhdet_numvin!G11</f>
        <v>0</v>
      </c>
      <c r="H95" s="52">
        <f>RES_hhdet_numvin!H11</f>
        <v>0</v>
      </c>
      <c r="I95" s="52">
        <f>RES_hhdet_numvin!I11</f>
        <v>0</v>
      </c>
      <c r="J95" s="52">
        <f>RES_hhdet_numvin!J11</f>
        <v>0</v>
      </c>
      <c r="K95" s="52">
        <f>RES_hhdet_numvin!K11</f>
        <v>0</v>
      </c>
      <c r="L95" s="52">
        <f>RES_hhdet_numvin!L11</f>
        <v>0</v>
      </c>
      <c r="M95" s="52">
        <f>RES_hhdet_numvin!M11</f>
        <v>0</v>
      </c>
      <c r="N95" s="52">
        <f>RES_hhdet_numvin!N11</f>
        <v>0</v>
      </c>
      <c r="O95" s="52">
        <f>RES_hhdet_numvin!O11</f>
        <v>0</v>
      </c>
      <c r="P95" s="52">
        <f>RES_hhdet_numvin!P11</f>
        <v>0</v>
      </c>
      <c r="Q95" s="52">
        <f>RES_hhdet_numvin!Q11</f>
        <v>0</v>
      </c>
      <c r="R95" s="52">
        <f>RES_hhdet_numvin!R11</f>
        <v>0</v>
      </c>
      <c r="S95" s="52">
        <f>RES_hhdet_numvin!S11</f>
        <v>0</v>
      </c>
      <c r="T95" s="52">
        <f>RES_hhdet_numvin!T11</f>
        <v>0</v>
      </c>
      <c r="U95" s="52">
        <f>RES_hhdet_numvin!U11</f>
        <v>0</v>
      </c>
      <c r="V95" s="52">
        <f>RES_hhdet_numvin!V11</f>
        <v>0</v>
      </c>
      <c r="W95" s="52">
        <f>RES_hhdet_numvin!W11</f>
        <v>0</v>
      </c>
      <c r="X95" s="52">
        <f>RES_hhdet_numvin!X11</f>
        <v>0</v>
      </c>
      <c r="Y95" s="52">
        <f>RES_hhdet_numvin!Y11</f>
        <v>0</v>
      </c>
      <c r="DA95" s="63" t="s">
        <v>1489</v>
      </c>
    </row>
    <row r="96" spans="1:105" ht="12" customHeight="1" x14ac:dyDescent="0.25">
      <c r="A96" s="97" t="s">
        <v>123</v>
      </c>
      <c r="B96" s="52">
        <f>RES_hhdet_numvin!B12</f>
        <v>0</v>
      </c>
      <c r="C96" s="52">
        <f>RES_hhdet_numvin!C12</f>
        <v>0</v>
      </c>
      <c r="D96" s="52">
        <f>RES_hhdet_numvin!D12</f>
        <v>0</v>
      </c>
      <c r="E96" s="52">
        <f>RES_hhdet_numvin!E12</f>
        <v>0</v>
      </c>
      <c r="F96" s="52">
        <f>RES_hhdet_numvin!F12</f>
        <v>0</v>
      </c>
      <c r="G96" s="52">
        <f>RES_hhdet_numvin!G12</f>
        <v>0</v>
      </c>
      <c r="H96" s="52">
        <f>RES_hhdet_numvin!H12</f>
        <v>0</v>
      </c>
      <c r="I96" s="52">
        <f>RES_hhdet_numvin!I12</f>
        <v>0</v>
      </c>
      <c r="J96" s="52">
        <f>RES_hhdet_numvin!J12</f>
        <v>0</v>
      </c>
      <c r="K96" s="52">
        <f>RES_hhdet_numvin!K12</f>
        <v>0</v>
      </c>
      <c r="L96" s="52">
        <f>RES_hhdet_numvin!L12</f>
        <v>0</v>
      </c>
      <c r="M96" s="52">
        <f>RES_hhdet_numvin!M12</f>
        <v>0</v>
      </c>
      <c r="N96" s="52">
        <f>RES_hhdet_numvin!N12</f>
        <v>0</v>
      </c>
      <c r="O96" s="52">
        <f>RES_hhdet_numvin!O12</f>
        <v>0</v>
      </c>
      <c r="P96" s="52">
        <f>RES_hhdet_numvin!P12</f>
        <v>0</v>
      </c>
      <c r="Q96" s="52">
        <f>RES_hhdet_numvin!Q12</f>
        <v>0</v>
      </c>
      <c r="R96" s="52">
        <f>RES_hhdet_numvin!R12</f>
        <v>0</v>
      </c>
      <c r="S96" s="52">
        <f>RES_hhdet_numvin!S12</f>
        <v>0</v>
      </c>
      <c r="T96" s="52">
        <f>RES_hhdet_numvin!T12</f>
        <v>0</v>
      </c>
      <c r="U96" s="52">
        <f>RES_hhdet_numvin!U12</f>
        <v>0</v>
      </c>
      <c r="V96" s="52">
        <f>RES_hhdet_numvin!V12</f>
        <v>0</v>
      </c>
      <c r="W96" s="52">
        <f>RES_hhdet_numvin!W12</f>
        <v>0</v>
      </c>
      <c r="X96" s="52">
        <f>RES_hhdet_numvin!X12</f>
        <v>0</v>
      </c>
      <c r="Y96" s="52">
        <f>RES_hhdet_numvin!Y12</f>
        <v>0</v>
      </c>
      <c r="DA96" s="63" t="s">
        <v>1490</v>
      </c>
    </row>
    <row r="97" spans="1:105" ht="12" hidden="1" customHeight="1" x14ac:dyDescent="0.25">
      <c r="A97" s="97" t="s">
        <v>50</v>
      </c>
      <c r="B97" s="52">
        <f>RES_hhdet_numvin!B13</f>
        <v>0</v>
      </c>
      <c r="C97" s="52">
        <f>RES_hhdet_numvin!C13</f>
        <v>0</v>
      </c>
      <c r="D97" s="52">
        <f>RES_hhdet_numvin!D13</f>
        <v>0</v>
      </c>
      <c r="E97" s="52">
        <f>RES_hhdet_numvin!E13</f>
        <v>0</v>
      </c>
      <c r="F97" s="52">
        <f>RES_hhdet_numvin!F13</f>
        <v>0</v>
      </c>
      <c r="G97" s="52">
        <f>RES_hhdet_numvin!G13</f>
        <v>0</v>
      </c>
      <c r="H97" s="52">
        <f>RES_hhdet_numvin!H13</f>
        <v>0</v>
      </c>
      <c r="I97" s="52">
        <f>RES_hhdet_numvin!I13</f>
        <v>0</v>
      </c>
      <c r="J97" s="52">
        <f>RES_hhdet_numvin!J13</f>
        <v>0</v>
      </c>
      <c r="K97" s="52">
        <f>RES_hhdet_numvin!K13</f>
        <v>0</v>
      </c>
      <c r="L97" s="52">
        <f>RES_hhdet_numvin!L13</f>
        <v>0</v>
      </c>
      <c r="M97" s="52">
        <f>RES_hhdet_numvin!M13</f>
        <v>0</v>
      </c>
      <c r="N97" s="52">
        <f>RES_hhdet_numvin!N13</f>
        <v>0</v>
      </c>
      <c r="O97" s="52">
        <f>RES_hhdet_numvin!O13</f>
        <v>0</v>
      </c>
      <c r="P97" s="52">
        <f>RES_hhdet_numvin!P13</f>
        <v>0</v>
      </c>
      <c r="Q97" s="52">
        <f>RES_hhdet_numvin!Q13</f>
        <v>0</v>
      </c>
      <c r="R97" s="52">
        <f>RES_hhdet_numvin!R13</f>
        <v>0</v>
      </c>
      <c r="S97" s="52">
        <f>RES_hhdet_numvin!S13</f>
        <v>0</v>
      </c>
      <c r="T97" s="52">
        <f>RES_hhdet_numvin!T13</f>
        <v>0</v>
      </c>
      <c r="U97" s="52">
        <f>RES_hhdet_numvin!U13</f>
        <v>0</v>
      </c>
      <c r="V97" s="52">
        <f>RES_hhdet_numvin!V13</f>
        <v>0</v>
      </c>
      <c r="W97" s="52">
        <f>RES_hhdet_numvin!W13</f>
        <v>0</v>
      </c>
      <c r="X97" s="52">
        <f>RES_hhdet_numvin!X13</f>
        <v>0</v>
      </c>
      <c r="Y97" s="52">
        <f>RES_hhdet_numvin!Y13</f>
        <v>0</v>
      </c>
      <c r="DA97" s="63"/>
    </row>
    <row r="98" spans="1:105" ht="12" hidden="1" customHeight="1" x14ac:dyDescent="0.25">
      <c r="A98" s="97" t="s">
        <v>52</v>
      </c>
      <c r="B98" s="52">
        <f>RES_hhdet_numvin!B14</f>
        <v>0</v>
      </c>
      <c r="C98" s="52">
        <f>RES_hhdet_numvin!C14</f>
        <v>0</v>
      </c>
      <c r="D98" s="52">
        <f>RES_hhdet_numvin!D14</f>
        <v>0</v>
      </c>
      <c r="E98" s="52">
        <f>RES_hhdet_numvin!E14</f>
        <v>0</v>
      </c>
      <c r="F98" s="52">
        <f>RES_hhdet_numvin!F14</f>
        <v>0</v>
      </c>
      <c r="G98" s="52">
        <f>RES_hhdet_numvin!G14</f>
        <v>0</v>
      </c>
      <c r="H98" s="52">
        <f>RES_hhdet_numvin!H14</f>
        <v>0</v>
      </c>
      <c r="I98" s="52">
        <f>RES_hhdet_numvin!I14</f>
        <v>0</v>
      </c>
      <c r="J98" s="52">
        <f>RES_hhdet_numvin!J14</f>
        <v>0</v>
      </c>
      <c r="K98" s="52">
        <f>RES_hhdet_numvin!K14</f>
        <v>0</v>
      </c>
      <c r="L98" s="52">
        <f>RES_hhdet_numvin!L14</f>
        <v>0</v>
      </c>
      <c r="M98" s="52">
        <f>RES_hhdet_numvin!M14</f>
        <v>0</v>
      </c>
      <c r="N98" s="52">
        <f>RES_hhdet_numvin!N14</f>
        <v>0</v>
      </c>
      <c r="O98" s="52">
        <f>RES_hhdet_numvin!O14</f>
        <v>0</v>
      </c>
      <c r="P98" s="52">
        <f>RES_hhdet_numvin!P14</f>
        <v>0</v>
      </c>
      <c r="Q98" s="52">
        <f>RES_hhdet_numvin!Q14</f>
        <v>0</v>
      </c>
      <c r="R98" s="52">
        <f>RES_hhdet_numvin!R14</f>
        <v>0</v>
      </c>
      <c r="S98" s="52">
        <f>RES_hhdet_numvin!S14</f>
        <v>0</v>
      </c>
      <c r="T98" s="52">
        <f>RES_hhdet_numvin!T14</f>
        <v>0</v>
      </c>
      <c r="U98" s="52">
        <f>RES_hhdet_numvin!U14</f>
        <v>0</v>
      </c>
      <c r="V98" s="52">
        <f>RES_hhdet_numvin!V14</f>
        <v>0</v>
      </c>
      <c r="W98" s="52">
        <f>RES_hhdet_numvin!W14</f>
        <v>0</v>
      </c>
      <c r="X98" s="52">
        <f>RES_hhdet_numvin!X14</f>
        <v>0</v>
      </c>
      <c r="Y98" s="52">
        <f>RES_hhdet_numvin!Y14</f>
        <v>0</v>
      </c>
      <c r="DA98" s="63"/>
    </row>
    <row r="99" spans="1:105" ht="12" customHeight="1" x14ac:dyDescent="0.25">
      <c r="A99" s="97" t="s">
        <v>122</v>
      </c>
      <c r="B99" s="138">
        <f>RES_hhdet_numvin!B15</f>
        <v>0</v>
      </c>
      <c r="C99" s="138">
        <f>RES_hhdet_numvin!C15</f>
        <v>0</v>
      </c>
      <c r="D99" s="138">
        <f>RES_hhdet_numvin!D15</f>
        <v>0</v>
      </c>
      <c r="E99" s="138">
        <f>RES_hhdet_numvin!E15</f>
        <v>0</v>
      </c>
      <c r="F99" s="138">
        <f>RES_hhdet_numvin!F15</f>
        <v>0</v>
      </c>
      <c r="G99" s="138">
        <f>RES_hhdet_numvin!G15</f>
        <v>0</v>
      </c>
      <c r="H99" s="138">
        <f>RES_hhdet_numvin!H15</f>
        <v>0</v>
      </c>
      <c r="I99" s="138">
        <f>RES_hhdet_numvin!I15</f>
        <v>0</v>
      </c>
      <c r="J99" s="138">
        <f>RES_hhdet_numvin!J15</f>
        <v>0</v>
      </c>
      <c r="K99" s="138">
        <f>RES_hhdet_numvin!K15</f>
        <v>0</v>
      </c>
      <c r="L99" s="138">
        <f>RES_hhdet_numvin!L15</f>
        <v>0</v>
      </c>
      <c r="M99" s="138">
        <f>RES_hhdet_numvin!M15</f>
        <v>0</v>
      </c>
      <c r="N99" s="138">
        <f>RES_hhdet_numvin!N15</f>
        <v>0</v>
      </c>
      <c r="O99" s="138">
        <f>RES_hhdet_numvin!O15</f>
        <v>0</v>
      </c>
      <c r="P99" s="138">
        <f>RES_hhdet_numvin!P15</f>
        <v>0</v>
      </c>
      <c r="Q99" s="138">
        <f>RES_hhdet_numvin!Q15</f>
        <v>0</v>
      </c>
      <c r="R99" s="138">
        <f>RES_hhdet_numvin!R15</f>
        <v>0</v>
      </c>
      <c r="S99" s="138">
        <f>RES_hhdet_numvin!S15</f>
        <v>0</v>
      </c>
      <c r="T99" s="138">
        <f>RES_hhdet_numvin!T15</f>
        <v>0</v>
      </c>
      <c r="U99" s="138">
        <f>RES_hhdet_numvin!U15</f>
        <v>0</v>
      </c>
      <c r="V99" s="138">
        <f>RES_hhdet_numvin!V15</f>
        <v>0</v>
      </c>
      <c r="W99" s="138">
        <f>RES_hhdet_numvin!W15</f>
        <v>0</v>
      </c>
      <c r="X99" s="138">
        <f>RES_hhdet_numvin!X15</f>
        <v>0</v>
      </c>
      <c r="Y99" s="138">
        <f>RES_hhdet_numvin!Y15</f>
        <v>0</v>
      </c>
      <c r="DA99" s="63" t="s">
        <v>1491</v>
      </c>
    </row>
    <row r="100" spans="1:105" ht="12" customHeight="1" x14ac:dyDescent="0.25">
      <c r="A100" s="97" t="s">
        <v>121</v>
      </c>
      <c r="B100" s="138">
        <f>RES_hhdet_numvin!B16</f>
        <v>0</v>
      </c>
      <c r="C100" s="138">
        <f>RES_hhdet_numvin!C16</f>
        <v>0</v>
      </c>
      <c r="D100" s="138">
        <f>RES_hhdet_numvin!D16</f>
        <v>0</v>
      </c>
      <c r="E100" s="138">
        <f>RES_hhdet_numvin!E16</f>
        <v>0</v>
      </c>
      <c r="F100" s="138">
        <f>RES_hhdet_numvin!F16</f>
        <v>0</v>
      </c>
      <c r="G100" s="138">
        <f>RES_hhdet_numvin!G16</f>
        <v>0</v>
      </c>
      <c r="H100" s="138">
        <f>RES_hhdet_numvin!H16</f>
        <v>0</v>
      </c>
      <c r="I100" s="138">
        <f>RES_hhdet_numvin!I16</f>
        <v>0</v>
      </c>
      <c r="J100" s="138">
        <f>RES_hhdet_numvin!J16</f>
        <v>0</v>
      </c>
      <c r="K100" s="138">
        <f>RES_hhdet_numvin!K16</f>
        <v>0</v>
      </c>
      <c r="L100" s="138">
        <f>RES_hhdet_numvin!L16</f>
        <v>0</v>
      </c>
      <c r="M100" s="138">
        <f>RES_hhdet_numvin!M16</f>
        <v>0</v>
      </c>
      <c r="N100" s="138">
        <f>RES_hhdet_numvin!N16</f>
        <v>0</v>
      </c>
      <c r="O100" s="138">
        <f>RES_hhdet_numvin!O16</f>
        <v>0</v>
      </c>
      <c r="P100" s="138">
        <f>RES_hhdet_numvin!P16</f>
        <v>0</v>
      </c>
      <c r="Q100" s="138">
        <f>RES_hhdet_numvin!Q16</f>
        <v>0</v>
      </c>
      <c r="R100" s="138">
        <f>RES_hhdet_numvin!R16</f>
        <v>0</v>
      </c>
      <c r="S100" s="138">
        <f>RES_hhdet_numvin!S16</f>
        <v>0</v>
      </c>
      <c r="T100" s="138">
        <f>RES_hhdet_numvin!T16</f>
        <v>0</v>
      </c>
      <c r="U100" s="138">
        <f>RES_hhdet_numvin!U16</f>
        <v>0</v>
      </c>
      <c r="V100" s="138">
        <f>RES_hhdet_numvin!V16</f>
        <v>0</v>
      </c>
      <c r="W100" s="138">
        <f>RES_hhdet_numvin!W16</f>
        <v>0</v>
      </c>
      <c r="X100" s="138">
        <f>RES_hhdet_numvin!X16</f>
        <v>0</v>
      </c>
      <c r="Y100" s="138">
        <f>RES_hhdet_numvin!Y16</f>
        <v>0</v>
      </c>
      <c r="DA100" s="63" t="s">
        <v>1492</v>
      </c>
    </row>
    <row r="101" spans="1:105" ht="12" hidden="1" customHeight="1" x14ac:dyDescent="0.25">
      <c r="A101" s="108" t="s">
        <v>53</v>
      </c>
      <c r="B101" s="138">
        <f>RES_hhdet_numvin!B17</f>
        <v>0</v>
      </c>
      <c r="C101" s="138">
        <f>RES_hhdet_numvin!C17</f>
        <v>0</v>
      </c>
      <c r="D101" s="138">
        <f>RES_hhdet_numvin!D17</f>
        <v>0</v>
      </c>
      <c r="E101" s="138">
        <f>RES_hhdet_numvin!E17</f>
        <v>0</v>
      </c>
      <c r="F101" s="138">
        <f>RES_hhdet_numvin!F17</f>
        <v>0</v>
      </c>
      <c r="G101" s="138">
        <f>RES_hhdet_numvin!G17</f>
        <v>0</v>
      </c>
      <c r="H101" s="138">
        <f>RES_hhdet_numvin!H17</f>
        <v>0</v>
      </c>
      <c r="I101" s="138">
        <f>RES_hhdet_numvin!I17</f>
        <v>0</v>
      </c>
      <c r="J101" s="138">
        <f>RES_hhdet_numvin!J17</f>
        <v>0</v>
      </c>
      <c r="K101" s="138">
        <f>RES_hhdet_numvin!K17</f>
        <v>0</v>
      </c>
      <c r="L101" s="138">
        <f>RES_hhdet_numvin!L17</f>
        <v>0</v>
      </c>
      <c r="M101" s="138">
        <f>RES_hhdet_numvin!M17</f>
        <v>0</v>
      </c>
      <c r="N101" s="138">
        <f>RES_hhdet_numvin!N17</f>
        <v>0</v>
      </c>
      <c r="O101" s="138">
        <f>RES_hhdet_numvin!O17</f>
        <v>0</v>
      </c>
      <c r="P101" s="138">
        <f>RES_hhdet_numvin!P17</f>
        <v>0</v>
      </c>
      <c r="Q101" s="138">
        <f>RES_hhdet_numvin!Q17</f>
        <v>0</v>
      </c>
      <c r="R101" s="138">
        <f>RES_hhdet_numvin!R17</f>
        <v>0</v>
      </c>
      <c r="S101" s="138">
        <f>RES_hhdet_numvin!S17</f>
        <v>0</v>
      </c>
      <c r="T101" s="138">
        <f>RES_hhdet_numvin!T17</f>
        <v>0</v>
      </c>
      <c r="U101" s="138">
        <f>RES_hhdet_numvin!U17</f>
        <v>0</v>
      </c>
      <c r="V101" s="138">
        <f>RES_hhdet_numvin!V17</f>
        <v>0</v>
      </c>
      <c r="W101" s="138">
        <f>RES_hhdet_numvin!W17</f>
        <v>0</v>
      </c>
      <c r="X101" s="138">
        <f>RES_hhdet_numvin!X17</f>
        <v>0</v>
      </c>
      <c r="Y101" s="138">
        <f>RES_hhdet_numvin!Y17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RES_hhdet_numvin!B18</f>
        <v>0</v>
      </c>
      <c r="C102" s="138">
        <f>RES_hhdet_numvin!C18</f>
        <v>0</v>
      </c>
      <c r="D102" s="138">
        <f>RES_hhdet_numvin!D18</f>
        <v>0</v>
      </c>
      <c r="E102" s="138">
        <f>RES_hhdet_numvin!E18</f>
        <v>0</v>
      </c>
      <c r="F102" s="138">
        <f>RES_hhdet_numvin!F18</f>
        <v>0</v>
      </c>
      <c r="G102" s="138">
        <f>RES_hhdet_numvin!G18</f>
        <v>0</v>
      </c>
      <c r="H102" s="138">
        <f>RES_hhdet_numvin!H18</f>
        <v>0</v>
      </c>
      <c r="I102" s="138">
        <f>RES_hhdet_numvin!I18</f>
        <v>0</v>
      </c>
      <c r="J102" s="138">
        <f>RES_hhdet_numvin!J18</f>
        <v>0</v>
      </c>
      <c r="K102" s="138">
        <f>RES_hhdet_numvin!K18</f>
        <v>0</v>
      </c>
      <c r="L102" s="138">
        <f>RES_hhdet_numvin!L18</f>
        <v>0</v>
      </c>
      <c r="M102" s="138">
        <f>RES_hhdet_numvin!M18</f>
        <v>0</v>
      </c>
      <c r="N102" s="138">
        <f>RES_hhdet_numvin!N18</f>
        <v>0</v>
      </c>
      <c r="O102" s="138">
        <f>RES_hhdet_numvin!O18</f>
        <v>0</v>
      </c>
      <c r="P102" s="138">
        <f>RES_hhdet_numvin!P18</f>
        <v>0</v>
      </c>
      <c r="Q102" s="138">
        <f>RES_hhdet_numvin!Q18</f>
        <v>0</v>
      </c>
      <c r="R102" s="138">
        <f>RES_hhdet_numvin!R18</f>
        <v>0</v>
      </c>
      <c r="S102" s="138">
        <f>RES_hhdet_numvin!S18</f>
        <v>0</v>
      </c>
      <c r="T102" s="138">
        <f>RES_hhdet_numvin!T18</f>
        <v>0</v>
      </c>
      <c r="U102" s="138">
        <f>RES_hhdet_numvin!U18</f>
        <v>0</v>
      </c>
      <c r="V102" s="138">
        <f>RES_hhdet_numvin!V18</f>
        <v>0</v>
      </c>
      <c r="W102" s="138">
        <f>RES_hhdet_numvin!W18</f>
        <v>0</v>
      </c>
      <c r="X102" s="138">
        <f>RES_hhdet_numvin!X18</f>
        <v>0</v>
      </c>
      <c r="Y102" s="138">
        <f>RES_hhdet_numvin!Y18</f>
        <v>0</v>
      </c>
      <c r="DA102" s="63"/>
    </row>
    <row r="103" spans="1:105" ht="12" customHeight="1" x14ac:dyDescent="0.25">
      <c r="A103" s="125" t="s">
        <v>54</v>
      </c>
      <c r="B103" s="126">
        <f>RES_hhdet_numvin!B19</f>
        <v>0</v>
      </c>
      <c r="C103" s="126">
        <f>RES_hhdet_numvin!C19</f>
        <v>0</v>
      </c>
      <c r="D103" s="126">
        <f>RES_hhdet_numvin!D19</f>
        <v>0</v>
      </c>
      <c r="E103" s="126">
        <f>RES_hhdet_numvin!E19</f>
        <v>0</v>
      </c>
      <c r="F103" s="126">
        <f>RES_hhdet_numvin!F19</f>
        <v>0</v>
      </c>
      <c r="G103" s="126">
        <f>RES_hhdet_numvin!G19</f>
        <v>0</v>
      </c>
      <c r="H103" s="126">
        <f>RES_hhdet_numvin!H19</f>
        <v>0</v>
      </c>
      <c r="I103" s="126">
        <f>RES_hhdet_numvin!I19</f>
        <v>0</v>
      </c>
      <c r="J103" s="126">
        <f>RES_hhdet_numvin!J19</f>
        <v>0</v>
      </c>
      <c r="K103" s="126">
        <f>RES_hhdet_numvin!K19</f>
        <v>0</v>
      </c>
      <c r="L103" s="126">
        <f>RES_hhdet_numvin!L19</f>
        <v>0</v>
      </c>
      <c r="M103" s="126">
        <f>RES_hhdet_numvin!M19</f>
        <v>0</v>
      </c>
      <c r="N103" s="126">
        <f>RES_hhdet_numvin!N19</f>
        <v>0</v>
      </c>
      <c r="O103" s="126">
        <f>RES_hhdet_numvin!O19</f>
        <v>0</v>
      </c>
      <c r="P103" s="126">
        <f>RES_hhdet_numvin!P19</f>
        <v>0</v>
      </c>
      <c r="Q103" s="126">
        <f>RES_hhdet_numvin!Q19</f>
        <v>0</v>
      </c>
      <c r="R103" s="126">
        <f>RES_hhdet_numvin!R19</f>
        <v>0</v>
      </c>
      <c r="S103" s="126">
        <f>RES_hhdet_numvin!S19</f>
        <v>0</v>
      </c>
      <c r="T103" s="126">
        <f>RES_hhdet_numvin!T19</f>
        <v>0</v>
      </c>
      <c r="U103" s="126">
        <f>RES_hhdet_numvin!U19</f>
        <v>0</v>
      </c>
      <c r="V103" s="126">
        <f>RES_hhdet_numvin!V19</f>
        <v>0</v>
      </c>
      <c r="W103" s="126">
        <f>RES_hhdet_numvin!W19</f>
        <v>0</v>
      </c>
      <c r="X103" s="126">
        <f>RES_hhdet_numvin!X19</f>
        <v>0</v>
      </c>
      <c r="Y103" s="126">
        <f>RES_hhdet_numvin!Y19</f>
        <v>0</v>
      </c>
      <c r="DA103" s="134"/>
    </row>
    <row r="104" spans="1:105" ht="12" customHeight="1" x14ac:dyDescent="0.25">
      <c r="A104" s="97" t="s">
        <v>51</v>
      </c>
      <c r="B104" s="52">
        <f>RES_hhdet_numvin!B20</f>
        <v>0</v>
      </c>
      <c r="C104" s="52">
        <f>RES_hhdet_numvin!C20</f>
        <v>0</v>
      </c>
      <c r="D104" s="52">
        <f>RES_hhdet_numvin!D20</f>
        <v>0</v>
      </c>
      <c r="E104" s="52">
        <f>RES_hhdet_numvin!E20</f>
        <v>0</v>
      </c>
      <c r="F104" s="52">
        <f>RES_hhdet_numvin!F20</f>
        <v>0</v>
      </c>
      <c r="G104" s="52">
        <f>RES_hhdet_numvin!G20</f>
        <v>0</v>
      </c>
      <c r="H104" s="52">
        <f>RES_hhdet_numvin!H20</f>
        <v>0</v>
      </c>
      <c r="I104" s="52">
        <f>RES_hhdet_numvin!I20</f>
        <v>0</v>
      </c>
      <c r="J104" s="52">
        <f>RES_hhdet_numvin!J20</f>
        <v>0</v>
      </c>
      <c r="K104" s="52">
        <f>RES_hhdet_numvin!K20</f>
        <v>0</v>
      </c>
      <c r="L104" s="52">
        <f>RES_hhdet_numvin!L20</f>
        <v>0</v>
      </c>
      <c r="M104" s="52">
        <f>RES_hhdet_numvin!M20</f>
        <v>0</v>
      </c>
      <c r="N104" s="52">
        <f>RES_hhdet_numvin!N20</f>
        <v>0</v>
      </c>
      <c r="O104" s="52">
        <f>RES_hhdet_numvin!O20</f>
        <v>0</v>
      </c>
      <c r="P104" s="52">
        <f>RES_hhdet_numvin!P20</f>
        <v>0</v>
      </c>
      <c r="Q104" s="52">
        <f>RES_hhdet_numvin!Q20</f>
        <v>0</v>
      </c>
      <c r="R104" s="52">
        <f>RES_hhdet_numvin!R20</f>
        <v>0</v>
      </c>
      <c r="S104" s="52">
        <f>RES_hhdet_numvin!S20</f>
        <v>0</v>
      </c>
      <c r="T104" s="52">
        <f>RES_hhdet_numvin!T20</f>
        <v>0</v>
      </c>
      <c r="U104" s="52">
        <f>RES_hhdet_numvin!U20</f>
        <v>0</v>
      </c>
      <c r="V104" s="52">
        <f>RES_hhdet_numvin!V20</f>
        <v>0</v>
      </c>
      <c r="W104" s="52">
        <f>RES_hhdet_numvin!W20</f>
        <v>0</v>
      </c>
      <c r="X104" s="52">
        <f>RES_hhdet_numvin!X20</f>
        <v>0</v>
      </c>
      <c r="Y104" s="52">
        <f>RES_hhdet_numvin!Y20</f>
        <v>0</v>
      </c>
      <c r="DA104" s="63" t="s">
        <v>1493</v>
      </c>
    </row>
    <row r="105" spans="1:105" ht="12" customHeight="1" x14ac:dyDescent="0.25">
      <c r="A105" s="97" t="s">
        <v>50</v>
      </c>
      <c r="B105" s="52">
        <f>RES_hhdet_numvin!B21</f>
        <v>0</v>
      </c>
      <c r="C105" s="52">
        <f>RES_hhdet_numvin!C21</f>
        <v>0</v>
      </c>
      <c r="D105" s="52">
        <f>RES_hhdet_numvin!D21</f>
        <v>0</v>
      </c>
      <c r="E105" s="52">
        <f>RES_hhdet_numvin!E21</f>
        <v>0</v>
      </c>
      <c r="F105" s="52">
        <f>RES_hhdet_numvin!F21</f>
        <v>0</v>
      </c>
      <c r="G105" s="52">
        <f>RES_hhdet_numvin!G21</f>
        <v>0</v>
      </c>
      <c r="H105" s="52">
        <f>RES_hhdet_numvin!H21</f>
        <v>0</v>
      </c>
      <c r="I105" s="52">
        <f>RES_hhdet_numvin!I21</f>
        <v>0</v>
      </c>
      <c r="J105" s="52">
        <f>RES_hhdet_numvin!J21</f>
        <v>0</v>
      </c>
      <c r="K105" s="52">
        <f>RES_hhdet_numvin!K21</f>
        <v>0</v>
      </c>
      <c r="L105" s="52">
        <f>RES_hhdet_numvin!L21</f>
        <v>0</v>
      </c>
      <c r="M105" s="52">
        <f>RES_hhdet_numvin!M21</f>
        <v>0</v>
      </c>
      <c r="N105" s="52">
        <f>RES_hhdet_numvin!N21</f>
        <v>0</v>
      </c>
      <c r="O105" s="52">
        <f>RES_hhdet_numvin!O21</f>
        <v>0</v>
      </c>
      <c r="P105" s="52">
        <f>RES_hhdet_numvin!P21</f>
        <v>0</v>
      </c>
      <c r="Q105" s="52">
        <f>RES_hhdet_numvin!Q21</f>
        <v>0</v>
      </c>
      <c r="R105" s="52">
        <f>RES_hhdet_numvin!R21</f>
        <v>0</v>
      </c>
      <c r="S105" s="52">
        <f>RES_hhdet_numvin!S21</f>
        <v>0</v>
      </c>
      <c r="T105" s="52">
        <f>RES_hhdet_numvin!T21</f>
        <v>0</v>
      </c>
      <c r="U105" s="52">
        <f>RES_hhdet_numvin!U21</f>
        <v>0</v>
      </c>
      <c r="V105" s="52">
        <f>RES_hhdet_numvin!V21</f>
        <v>0</v>
      </c>
      <c r="W105" s="52">
        <f>RES_hhdet_numvin!W21</f>
        <v>0</v>
      </c>
      <c r="X105" s="52">
        <f>RES_hhdet_numvin!X21</f>
        <v>0</v>
      </c>
      <c r="Y105" s="52">
        <f>RES_hhdet_numvin!Y21</f>
        <v>0</v>
      </c>
      <c r="DA105" s="63" t="s">
        <v>1494</v>
      </c>
    </row>
    <row r="106" spans="1:105" ht="12" customHeight="1" x14ac:dyDescent="0.25">
      <c r="A106" s="109" t="s">
        <v>120</v>
      </c>
      <c r="B106" s="36">
        <f>RES_hhdet_numvin!B22</f>
        <v>0</v>
      </c>
      <c r="C106" s="36">
        <f>RES_hhdet_numvin!C22</f>
        <v>0</v>
      </c>
      <c r="D106" s="36">
        <f>RES_hhdet_numvin!D22</f>
        <v>0</v>
      </c>
      <c r="E106" s="36">
        <f>RES_hhdet_numvin!E22</f>
        <v>0</v>
      </c>
      <c r="F106" s="36">
        <f>RES_hhdet_numvin!F22</f>
        <v>0</v>
      </c>
      <c r="G106" s="36">
        <f>RES_hhdet_numvin!G22</f>
        <v>0</v>
      </c>
      <c r="H106" s="36">
        <f>RES_hhdet_numvin!H22</f>
        <v>0</v>
      </c>
      <c r="I106" s="36">
        <f>RES_hhdet_numvin!I22</f>
        <v>0</v>
      </c>
      <c r="J106" s="36">
        <f>RES_hhdet_numvin!J22</f>
        <v>0</v>
      </c>
      <c r="K106" s="36">
        <f>RES_hhdet_numvin!K22</f>
        <v>0</v>
      </c>
      <c r="L106" s="36">
        <f>RES_hhdet_numvin!L22</f>
        <v>0</v>
      </c>
      <c r="M106" s="36">
        <f>RES_hhdet_numvin!M22</f>
        <v>0</v>
      </c>
      <c r="N106" s="36">
        <f>RES_hhdet_numvin!N22</f>
        <v>0</v>
      </c>
      <c r="O106" s="36">
        <f>RES_hhdet_numvin!O22</f>
        <v>0</v>
      </c>
      <c r="P106" s="36">
        <f>RES_hhdet_numvin!P22</f>
        <v>0</v>
      </c>
      <c r="Q106" s="36">
        <f>RES_hhdet_numvin!Q22</f>
        <v>0</v>
      </c>
      <c r="R106" s="36">
        <f>RES_hhdet_numvin!R22</f>
        <v>0</v>
      </c>
      <c r="S106" s="36">
        <f>RES_hhdet_numvin!S22</f>
        <v>0</v>
      </c>
      <c r="T106" s="36">
        <f>RES_hhdet_numvin!T22</f>
        <v>0</v>
      </c>
      <c r="U106" s="36">
        <f>RES_hhdet_numvin!U22</f>
        <v>0</v>
      </c>
      <c r="V106" s="36">
        <f>RES_hhdet_numvin!V22</f>
        <v>0</v>
      </c>
      <c r="W106" s="36">
        <f>RES_hhdet_numvin!W22</f>
        <v>0</v>
      </c>
      <c r="X106" s="36">
        <f>RES_hhdet_numvin!X22</f>
        <v>0</v>
      </c>
      <c r="Y106" s="36">
        <f>RES_hhdet_numvin!Y22</f>
        <v>0</v>
      </c>
      <c r="DA106" s="60" t="s">
        <v>1495</v>
      </c>
    </row>
    <row r="108" spans="1:105" s="2" customFormat="1" ht="12" customHeight="1" x14ac:dyDescent="0.25">
      <c r="A108" s="135" t="s">
        <v>172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DA108" s="142"/>
    </row>
    <row r="110" spans="1:105" ht="12" customHeight="1" x14ac:dyDescent="0.25">
      <c r="A110" s="116" t="s">
        <v>98</v>
      </c>
      <c r="B110" s="117">
        <f t="shared" ref="B110:Q110" si="15">B111+B114+B116+B126</f>
        <v>0</v>
      </c>
      <c r="C110" s="117">
        <f t="shared" si="15"/>
        <v>0</v>
      </c>
      <c r="D110" s="117">
        <f t="shared" si="15"/>
        <v>0</v>
      </c>
      <c r="E110" s="117">
        <f t="shared" si="15"/>
        <v>0</v>
      </c>
      <c r="F110" s="117">
        <f t="shared" si="15"/>
        <v>0</v>
      </c>
      <c r="G110" s="117">
        <f t="shared" si="15"/>
        <v>0</v>
      </c>
      <c r="H110" s="117">
        <f t="shared" si="15"/>
        <v>0</v>
      </c>
      <c r="I110" s="117">
        <f t="shared" si="15"/>
        <v>0</v>
      </c>
      <c r="J110" s="117">
        <f t="shared" si="15"/>
        <v>0</v>
      </c>
      <c r="K110" s="117">
        <f t="shared" si="15"/>
        <v>0</v>
      </c>
      <c r="L110" s="117">
        <f t="shared" si="15"/>
        <v>0</v>
      </c>
      <c r="M110" s="117">
        <f t="shared" si="15"/>
        <v>0</v>
      </c>
      <c r="N110" s="117">
        <f t="shared" si="15"/>
        <v>0</v>
      </c>
      <c r="O110" s="117">
        <f t="shared" si="15"/>
        <v>0</v>
      </c>
      <c r="P110" s="117">
        <f t="shared" si="15"/>
        <v>0</v>
      </c>
      <c r="Q110" s="117">
        <f t="shared" si="15"/>
        <v>0</v>
      </c>
      <c r="R110" s="117">
        <f t="shared" ref="R110:V110" si="16">R111+R114+R116+R126</f>
        <v>0</v>
      </c>
      <c r="S110" s="117">
        <f t="shared" si="16"/>
        <v>0</v>
      </c>
      <c r="T110" s="117">
        <f t="shared" si="16"/>
        <v>0</v>
      </c>
      <c r="U110" s="117">
        <f t="shared" si="16"/>
        <v>0</v>
      </c>
      <c r="V110" s="117">
        <f t="shared" si="16"/>
        <v>0</v>
      </c>
      <c r="W110" s="117">
        <f t="shared" ref="W110:Y110" si="17">W111+W114+W116+W126</f>
        <v>0</v>
      </c>
      <c r="X110" s="117">
        <f t="shared" si="17"/>
        <v>0</v>
      </c>
      <c r="Y110" s="117">
        <f t="shared" si="17"/>
        <v>0</v>
      </c>
      <c r="DA110" s="129" t="s">
        <v>1572</v>
      </c>
    </row>
    <row r="111" spans="1:105" ht="12" customHeight="1" x14ac:dyDescent="0.25">
      <c r="A111" s="121" t="s">
        <v>57</v>
      </c>
      <c r="B111" s="122">
        <f t="shared" ref="B111:Q111" si="18">SUM(B112:B113)</f>
        <v>0</v>
      </c>
      <c r="C111" s="122">
        <f t="shared" si="18"/>
        <v>0</v>
      </c>
      <c r="D111" s="122">
        <f t="shared" si="18"/>
        <v>0</v>
      </c>
      <c r="E111" s="122">
        <f t="shared" si="18"/>
        <v>0</v>
      </c>
      <c r="F111" s="122">
        <f t="shared" si="18"/>
        <v>0</v>
      </c>
      <c r="G111" s="122">
        <f t="shared" si="18"/>
        <v>0</v>
      </c>
      <c r="H111" s="122">
        <f t="shared" si="18"/>
        <v>0</v>
      </c>
      <c r="I111" s="122">
        <f t="shared" si="18"/>
        <v>0</v>
      </c>
      <c r="J111" s="122">
        <f t="shared" si="18"/>
        <v>0</v>
      </c>
      <c r="K111" s="122">
        <f t="shared" si="18"/>
        <v>0</v>
      </c>
      <c r="L111" s="122">
        <f t="shared" si="18"/>
        <v>0</v>
      </c>
      <c r="M111" s="122">
        <f t="shared" si="18"/>
        <v>0</v>
      </c>
      <c r="N111" s="122">
        <f t="shared" si="18"/>
        <v>0</v>
      </c>
      <c r="O111" s="122">
        <f t="shared" si="18"/>
        <v>0</v>
      </c>
      <c r="P111" s="122">
        <f t="shared" si="18"/>
        <v>0</v>
      </c>
      <c r="Q111" s="122">
        <f t="shared" si="18"/>
        <v>0</v>
      </c>
      <c r="R111" s="122">
        <f t="shared" ref="R111:V111" si="19">SUM(R112:R113)</f>
        <v>0</v>
      </c>
      <c r="S111" s="122">
        <f t="shared" si="19"/>
        <v>0</v>
      </c>
      <c r="T111" s="122">
        <f t="shared" si="19"/>
        <v>0</v>
      </c>
      <c r="U111" s="122">
        <f t="shared" si="19"/>
        <v>0</v>
      </c>
      <c r="V111" s="122">
        <f t="shared" si="19"/>
        <v>0</v>
      </c>
      <c r="W111" s="122">
        <f t="shared" ref="W111:Y111" si="20">SUM(W112:W113)</f>
        <v>0</v>
      </c>
      <c r="X111" s="122">
        <f t="shared" si="20"/>
        <v>0</v>
      </c>
      <c r="Y111" s="122">
        <f t="shared" si="20"/>
        <v>0</v>
      </c>
      <c r="DA111" s="130" t="s">
        <v>1573</v>
      </c>
    </row>
    <row r="112" spans="1:105" ht="12" customHeight="1" x14ac:dyDescent="0.25">
      <c r="A112" s="97" t="s">
        <v>51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1574</v>
      </c>
    </row>
    <row r="113" spans="1:105" ht="12" customHeight="1" x14ac:dyDescent="0.25">
      <c r="A113" s="97" t="s">
        <v>53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1575</v>
      </c>
    </row>
    <row r="114" spans="1:105" ht="12" customHeight="1" x14ac:dyDescent="0.25">
      <c r="A114" s="121" t="s">
        <v>92</v>
      </c>
      <c r="B114" s="122">
        <f t="shared" ref="B114:Y114" si="21">B115</f>
        <v>0</v>
      </c>
      <c r="C114" s="122">
        <f t="shared" si="21"/>
        <v>0</v>
      </c>
      <c r="D114" s="122">
        <f t="shared" si="21"/>
        <v>0</v>
      </c>
      <c r="E114" s="122">
        <f t="shared" si="21"/>
        <v>0</v>
      </c>
      <c r="F114" s="122">
        <f t="shared" si="21"/>
        <v>0</v>
      </c>
      <c r="G114" s="122">
        <f t="shared" si="21"/>
        <v>0</v>
      </c>
      <c r="H114" s="122">
        <f t="shared" si="21"/>
        <v>0</v>
      </c>
      <c r="I114" s="122">
        <f t="shared" si="21"/>
        <v>0</v>
      </c>
      <c r="J114" s="122">
        <f t="shared" si="21"/>
        <v>0</v>
      </c>
      <c r="K114" s="122">
        <f t="shared" si="21"/>
        <v>0</v>
      </c>
      <c r="L114" s="122">
        <f t="shared" si="21"/>
        <v>0</v>
      </c>
      <c r="M114" s="122">
        <f t="shared" si="21"/>
        <v>0</v>
      </c>
      <c r="N114" s="122">
        <f t="shared" si="21"/>
        <v>0</v>
      </c>
      <c r="O114" s="122">
        <f t="shared" si="21"/>
        <v>0</v>
      </c>
      <c r="P114" s="122">
        <f t="shared" si="21"/>
        <v>0</v>
      </c>
      <c r="Q114" s="122">
        <f t="shared" si="21"/>
        <v>0</v>
      </c>
      <c r="R114" s="122">
        <f t="shared" si="21"/>
        <v>0</v>
      </c>
      <c r="S114" s="122">
        <f t="shared" si="21"/>
        <v>0</v>
      </c>
      <c r="T114" s="122">
        <f t="shared" si="21"/>
        <v>0</v>
      </c>
      <c r="U114" s="122">
        <f t="shared" si="21"/>
        <v>0</v>
      </c>
      <c r="V114" s="122">
        <f t="shared" si="21"/>
        <v>0</v>
      </c>
      <c r="W114" s="122">
        <f t="shared" si="21"/>
        <v>0</v>
      </c>
      <c r="X114" s="122">
        <f t="shared" si="21"/>
        <v>0</v>
      </c>
      <c r="Y114" s="122">
        <f t="shared" si="21"/>
        <v>0</v>
      </c>
      <c r="DA114" s="130" t="s">
        <v>1576</v>
      </c>
    </row>
    <row r="115" spans="1:105" ht="12" customHeight="1" x14ac:dyDescent="0.25">
      <c r="A115" s="97" t="s">
        <v>53</v>
      </c>
      <c r="B115" s="98">
        <v>0</v>
      </c>
      <c r="C115" s="98">
        <v>0</v>
      </c>
      <c r="D115" s="98">
        <v>0</v>
      </c>
      <c r="E115" s="98">
        <v>0</v>
      </c>
      <c r="F115" s="98">
        <v>0</v>
      </c>
      <c r="G115" s="98">
        <v>0</v>
      </c>
      <c r="H115" s="98">
        <v>0</v>
      </c>
      <c r="I115" s="98">
        <v>0</v>
      </c>
      <c r="J115" s="98">
        <v>0</v>
      </c>
      <c r="K115" s="98">
        <v>0</v>
      </c>
      <c r="L115" s="98">
        <v>0</v>
      </c>
      <c r="M115" s="98">
        <v>0</v>
      </c>
      <c r="N115" s="98">
        <v>0</v>
      </c>
      <c r="O115" s="98">
        <v>0</v>
      </c>
      <c r="P115" s="98">
        <v>0</v>
      </c>
      <c r="Q115" s="98">
        <v>0</v>
      </c>
      <c r="R115" s="98">
        <v>0</v>
      </c>
      <c r="S115" s="98">
        <v>0</v>
      </c>
      <c r="T115" s="98">
        <v>0</v>
      </c>
      <c r="U115" s="98">
        <v>0</v>
      </c>
      <c r="V115" s="98">
        <v>0</v>
      </c>
      <c r="W115" s="98">
        <v>0</v>
      </c>
      <c r="X115" s="98">
        <v>0</v>
      </c>
      <c r="Y115" s="98">
        <v>0</v>
      </c>
      <c r="DA115" s="63" t="s">
        <v>1577</v>
      </c>
    </row>
    <row r="116" spans="1:105" ht="12" customHeight="1" x14ac:dyDescent="0.25">
      <c r="A116" s="121" t="s">
        <v>55</v>
      </c>
      <c r="B116" s="122">
        <v>0</v>
      </c>
      <c r="C116" s="122">
        <v>0</v>
      </c>
      <c r="D116" s="122">
        <v>0</v>
      </c>
      <c r="E116" s="122">
        <v>0</v>
      </c>
      <c r="F116" s="122">
        <v>0</v>
      </c>
      <c r="G116" s="122">
        <v>0</v>
      </c>
      <c r="H116" s="122">
        <v>0</v>
      </c>
      <c r="I116" s="122">
        <v>0</v>
      </c>
      <c r="J116" s="122">
        <v>0</v>
      </c>
      <c r="K116" s="122">
        <v>0</v>
      </c>
      <c r="L116" s="122">
        <v>0</v>
      </c>
      <c r="M116" s="122">
        <v>0</v>
      </c>
      <c r="N116" s="122">
        <v>0</v>
      </c>
      <c r="O116" s="122">
        <v>0</v>
      </c>
      <c r="P116" s="122">
        <v>0</v>
      </c>
      <c r="Q116" s="122">
        <v>0</v>
      </c>
      <c r="R116" s="122">
        <v>0</v>
      </c>
      <c r="S116" s="122">
        <v>0</v>
      </c>
      <c r="T116" s="122">
        <v>0</v>
      </c>
      <c r="U116" s="122">
        <v>0</v>
      </c>
      <c r="V116" s="122">
        <v>0</v>
      </c>
      <c r="W116" s="122">
        <v>0</v>
      </c>
      <c r="X116" s="122">
        <v>0</v>
      </c>
      <c r="Y116" s="122">
        <v>0</v>
      </c>
      <c r="DA116" s="130" t="s">
        <v>1578</v>
      </c>
    </row>
    <row r="117" spans="1:105" ht="12" customHeight="1" x14ac:dyDescent="0.25">
      <c r="A117" s="97" t="s">
        <v>143</v>
      </c>
      <c r="B117" s="98">
        <v>0</v>
      </c>
      <c r="C117" s="98">
        <v>0</v>
      </c>
      <c r="D117" s="98">
        <v>0</v>
      </c>
      <c r="E117" s="98">
        <v>0</v>
      </c>
      <c r="F117" s="98">
        <v>0</v>
      </c>
      <c r="G117" s="98">
        <v>0</v>
      </c>
      <c r="H117" s="98">
        <v>0</v>
      </c>
      <c r="I117" s="98">
        <v>0</v>
      </c>
      <c r="J117" s="98">
        <v>0</v>
      </c>
      <c r="K117" s="98">
        <v>0</v>
      </c>
      <c r="L117" s="98">
        <v>0</v>
      </c>
      <c r="M117" s="98">
        <v>0</v>
      </c>
      <c r="N117" s="98">
        <v>0</v>
      </c>
      <c r="O117" s="98">
        <v>0</v>
      </c>
      <c r="P117" s="98">
        <v>0</v>
      </c>
      <c r="Q117" s="98">
        <v>0</v>
      </c>
      <c r="R117" s="98">
        <v>0</v>
      </c>
      <c r="S117" s="98">
        <v>0</v>
      </c>
      <c r="T117" s="98">
        <v>0</v>
      </c>
      <c r="U117" s="98">
        <v>0</v>
      </c>
      <c r="V117" s="98">
        <v>0</v>
      </c>
      <c r="W117" s="98">
        <v>0</v>
      </c>
      <c r="X117" s="98">
        <v>0</v>
      </c>
      <c r="Y117" s="98">
        <v>0</v>
      </c>
      <c r="DA117" s="63" t="s">
        <v>1579</v>
      </c>
    </row>
    <row r="118" spans="1:105" ht="12" customHeight="1" x14ac:dyDescent="0.25">
      <c r="A118" s="97" t="s">
        <v>124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1580</v>
      </c>
    </row>
    <row r="119" spans="1:105" ht="12" customHeight="1" x14ac:dyDescent="0.25">
      <c r="A119" s="97" t="s">
        <v>123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1581</v>
      </c>
    </row>
    <row r="120" spans="1:105" ht="12" customHeight="1" x14ac:dyDescent="0.25">
      <c r="A120" s="100" t="s">
        <v>50</v>
      </c>
      <c r="B120" s="101">
        <v>0</v>
      </c>
      <c r="C120" s="101">
        <v>0</v>
      </c>
      <c r="D120" s="101">
        <v>0</v>
      </c>
      <c r="E120" s="101">
        <v>0</v>
      </c>
      <c r="F120" s="101">
        <v>0</v>
      </c>
      <c r="G120" s="101">
        <v>0</v>
      </c>
      <c r="H120" s="101">
        <v>0</v>
      </c>
      <c r="I120" s="101">
        <v>0</v>
      </c>
      <c r="J120" s="101">
        <v>0</v>
      </c>
      <c r="K120" s="101">
        <v>0</v>
      </c>
      <c r="L120" s="101">
        <v>0</v>
      </c>
      <c r="M120" s="101">
        <v>0</v>
      </c>
      <c r="N120" s="101">
        <v>0</v>
      </c>
      <c r="O120" s="101">
        <v>0</v>
      </c>
      <c r="P120" s="101">
        <v>0</v>
      </c>
      <c r="Q120" s="101">
        <v>0</v>
      </c>
      <c r="R120" s="101">
        <v>0</v>
      </c>
      <c r="S120" s="101">
        <v>0</v>
      </c>
      <c r="T120" s="101">
        <v>0</v>
      </c>
      <c r="U120" s="101">
        <v>0</v>
      </c>
      <c r="V120" s="101">
        <v>0</v>
      </c>
      <c r="W120" s="101">
        <v>0</v>
      </c>
      <c r="X120" s="101">
        <v>0</v>
      </c>
      <c r="Y120" s="101">
        <v>0</v>
      </c>
      <c r="DA120" s="131" t="s">
        <v>1582</v>
      </c>
    </row>
    <row r="121" spans="1:105" ht="12" customHeight="1" x14ac:dyDescent="0.25">
      <c r="A121" s="103" t="s">
        <v>52</v>
      </c>
      <c r="B121" s="104">
        <v>0</v>
      </c>
      <c r="C121" s="104">
        <v>0</v>
      </c>
      <c r="D121" s="104">
        <v>0</v>
      </c>
      <c r="E121" s="104">
        <v>0</v>
      </c>
      <c r="F121" s="104">
        <v>0</v>
      </c>
      <c r="G121" s="104">
        <v>0</v>
      </c>
      <c r="H121" s="104">
        <v>0</v>
      </c>
      <c r="I121" s="104">
        <v>0</v>
      </c>
      <c r="J121" s="104">
        <v>0</v>
      </c>
      <c r="K121" s="104">
        <v>0</v>
      </c>
      <c r="L121" s="104">
        <v>0</v>
      </c>
      <c r="M121" s="104">
        <v>0</v>
      </c>
      <c r="N121" s="104">
        <v>0</v>
      </c>
      <c r="O121" s="104">
        <v>0</v>
      </c>
      <c r="P121" s="104">
        <v>0</v>
      </c>
      <c r="Q121" s="104">
        <v>0</v>
      </c>
      <c r="R121" s="104">
        <v>0</v>
      </c>
      <c r="S121" s="104">
        <v>0</v>
      </c>
      <c r="T121" s="104">
        <v>0</v>
      </c>
      <c r="U121" s="104">
        <v>0</v>
      </c>
      <c r="V121" s="104">
        <v>0</v>
      </c>
      <c r="W121" s="104">
        <v>0</v>
      </c>
      <c r="X121" s="104">
        <v>0</v>
      </c>
      <c r="Y121" s="104">
        <v>0</v>
      </c>
      <c r="DA121" s="132" t="s">
        <v>1583</v>
      </c>
    </row>
    <row r="122" spans="1:105" ht="12" customHeight="1" x14ac:dyDescent="0.25">
      <c r="A122" s="106" t="s">
        <v>122</v>
      </c>
      <c r="B122" s="101">
        <v>0</v>
      </c>
      <c r="C122" s="101">
        <v>0</v>
      </c>
      <c r="D122" s="101">
        <v>0</v>
      </c>
      <c r="E122" s="101">
        <v>0</v>
      </c>
      <c r="F122" s="101">
        <v>0</v>
      </c>
      <c r="G122" s="101">
        <v>0</v>
      </c>
      <c r="H122" s="101">
        <v>0</v>
      </c>
      <c r="I122" s="101">
        <v>0</v>
      </c>
      <c r="J122" s="101">
        <v>0</v>
      </c>
      <c r="K122" s="101">
        <v>0</v>
      </c>
      <c r="L122" s="101">
        <v>0</v>
      </c>
      <c r="M122" s="101">
        <v>0</v>
      </c>
      <c r="N122" s="101">
        <v>0</v>
      </c>
      <c r="O122" s="101">
        <v>0</v>
      </c>
      <c r="P122" s="101">
        <v>0</v>
      </c>
      <c r="Q122" s="101">
        <v>0</v>
      </c>
      <c r="R122" s="101">
        <v>0</v>
      </c>
      <c r="S122" s="101">
        <v>0</v>
      </c>
      <c r="T122" s="101">
        <v>0</v>
      </c>
      <c r="U122" s="101">
        <v>0</v>
      </c>
      <c r="V122" s="101">
        <v>0</v>
      </c>
      <c r="W122" s="101">
        <v>0</v>
      </c>
      <c r="X122" s="101">
        <v>0</v>
      </c>
      <c r="Y122" s="101">
        <v>0</v>
      </c>
      <c r="DA122" s="131" t="s">
        <v>1584</v>
      </c>
    </row>
    <row r="123" spans="1:105" ht="12" customHeight="1" x14ac:dyDescent="0.25">
      <c r="A123" s="107" t="s">
        <v>121</v>
      </c>
      <c r="B123" s="104">
        <v>0</v>
      </c>
      <c r="C123" s="104">
        <v>0</v>
      </c>
      <c r="D123" s="104">
        <v>0</v>
      </c>
      <c r="E123" s="104">
        <v>0</v>
      </c>
      <c r="F123" s="104">
        <v>0</v>
      </c>
      <c r="G123" s="104">
        <v>0</v>
      </c>
      <c r="H123" s="104">
        <v>0</v>
      </c>
      <c r="I123" s="104">
        <v>0</v>
      </c>
      <c r="J123" s="104">
        <v>0</v>
      </c>
      <c r="K123" s="104">
        <v>0</v>
      </c>
      <c r="L123" s="104">
        <v>0</v>
      </c>
      <c r="M123" s="104">
        <v>0</v>
      </c>
      <c r="N123" s="104">
        <v>0</v>
      </c>
      <c r="O123" s="104">
        <v>0</v>
      </c>
      <c r="P123" s="104">
        <v>0</v>
      </c>
      <c r="Q123" s="104">
        <v>0</v>
      </c>
      <c r="R123" s="104">
        <v>0</v>
      </c>
      <c r="S123" s="104">
        <v>0</v>
      </c>
      <c r="T123" s="104">
        <v>0</v>
      </c>
      <c r="U123" s="104">
        <v>0</v>
      </c>
      <c r="V123" s="104">
        <v>0</v>
      </c>
      <c r="W123" s="104">
        <v>0</v>
      </c>
      <c r="X123" s="104">
        <v>0</v>
      </c>
      <c r="Y123" s="104">
        <v>0</v>
      </c>
      <c r="DA123" s="132" t="s">
        <v>1585</v>
      </c>
    </row>
    <row r="124" spans="1:105" ht="12" customHeight="1" x14ac:dyDescent="0.25">
      <c r="A124" s="108" t="s">
        <v>53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X124" s="98">
        <v>0</v>
      </c>
      <c r="Y124" s="98">
        <v>0</v>
      </c>
      <c r="DA124" s="63" t="s">
        <v>1586</v>
      </c>
    </row>
    <row r="125" spans="1:105" ht="12" customHeight="1" x14ac:dyDescent="0.25">
      <c r="A125" s="108" t="s">
        <v>52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X125" s="98">
        <v>0</v>
      </c>
      <c r="Y125" s="98">
        <v>0</v>
      </c>
      <c r="DA125" s="63" t="s">
        <v>1587</v>
      </c>
    </row>
    <row r="126" spans="1:105" ht="12" customHeight="1" x14ac:dyDescent="0.25">
      <c r="A126" s="121" t="s">
        <v>54</v>
      </c>
      <c r="B126" s="122">
        <v>0</v>
      </c>
      <c r="C126" s="122">
        <v>0</v>
      </c>
      <c r="D126" s="122">
        <v>0</v>
      </c>
      <c r="E126" s="122">
        <v>0</v>
      </c>
      <c r="F126" s="122">
        <v>0</v>
      </c>
      <c r="G126" s="122">
        <v>0</v>
      </c>
      <c r="H126" s="122">
        <v>0</v>
      </c>
      <c r="I126" s="122">
        <v>0</v>
      </c>
      <c r="J126" s="122">
        <v>0</v>
      </c>
      <c r="K126" s="122">
        <v>0</v>
      </c>
      <c r="L126" s="122">
        <v>0</v>
      </c>
      <c r="M126" s="122">
        <v>0</v>
      </c>
      <c r="N126" s="122">
        <v>0</v>
      </c>
      <c r="O126" s="122">
        <v>0</v>
      </c>
      <c r="P126" s="122">
        <v>0</v>
      </c>
      <c r="Q126" s="122">
        <v>0</v>
      </c>
      <c r="R126" s="122">
        <v>0</v>
      </c>
      <c r="S126" s="122">
        <v>0</v>
      </c>
      <c r="T126" s="122">
        <v>0</v>
      </c>
      <c r="U126" s="122">
        <v>0</v>
      </c>
      <c r="V126" s="122">
        <v>0</v>
      </c>
      <c r="W126" s="122">
        <v>0</v>
      </c>
      <c r="X126" s="122">
        <v>0</v>
      </c>
      <c r="Y126" s="122">
        <v>0</v>
      </c>
      <c r="DA126" s="130" t="s">
        <v>1588</v>
      </c>
    </row>
    <row r="127" spans="1:105" ht="12" customHeight="1" x14ac:dyDescent="0.25">
      <c r="A127" s="97" t="s">
        <v>51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1589</v>
      </c>
    </row>
    <row r="128" spans="1:105" ht="12" customHeight="1" x14ac:dyDescent="0.25">
      <c r="A128" s="97" t="s">
        <v>50</v>
      </c>
      <c r="B128" s="98">
        <v>0</v>
      </c>
      <c r="C128" s="98">
        <v>0</v>
      </c>
      <c r="D128" s="98">
        <v>0</v>
      </c>
      <c r="E128" s="98">
        <v>0</v>
      </c>
      <c r="F128" s="98">
        <v>0</v>
      </c>
      <c r="G128" s="98">
        <v>0</v>
      </c>
      <c r="H128" s="98">
        <v>0</v>
      </c>
      <c r="I128" s="98">
        <v>0</v>
      </c>
      <c r="J128" s="98">
        <v>0</v>
      </c>
      <c r="K128" s="98">
        <v>0</v>
      </c>
      <c r="L128" s="98">
        <v>0</v>
      </c>
      <c r="M128" s="98">
        <v>0</v>
      </c>
      <c r="N128" s="98">
        <v>0</v>
      </c>
      <c r="O128" s="98">
        <v>0</v>
      </c>
      <c r="P128" s="98">
        <v>0</v>
      </c>
      <c r="Q128" s="98">
        <v>0</v>
      </c>
      <c r="R128" s="98">
        <v>0</v>
      </c>
      <c r="S128" s="98">
        <v>0</v>
      </c>
      <c r="T128" s="98">
        <v>0</v>
      </c>
      <c r="U128" s="98">
        <v>0</v>
      </c>
      <c r="V128" s="98">
        <v>0</v>
      </c>
      <c r="W128" s="98">
        <v>0</v>
      </c>
      <c r="X128" s="98">
        <v>0</v>
      </c>
      <c r="Y128" s="98">
        <v>0</v>
      </c>
      <c r="DA128" s="63" t="s">
        <v>1590</v>
      </c>
    </row>
    <row r="129" spans="1:105" ht="12" customHeight="1" x14ac:dyDescent="0.25">
      <c r="A129" s="109" t="s">
        <v>120</v>
      </c>
      <c r="B129" s="33">
        <v>0</v>
      </c>
      <c r="C129" s="33">
        <v>0</v>
      </c>
      <c r="D129" s="33">
        <v>0</v>
      </c>
      <c r="E129" s="33">
        <v>0</v>
      </c>
      <c r="F129" s="33">
        <v>0</v>
      </c>
      <c r="G129" s="33">
        <v>0</v>
      </c>
      <c r="H129" s="33">
        <v>0</v>
      </c>
      <c r="I129" s="33">
        <v>0</v>
      </c>
      <c r="J129" s="33">
        <v>0</v>
      </c>
      <c r="K129" s="33">
        <v>0</v>
      </c>
      <c r="L129" s="33">
        <v>0</v>
      </c>
      <c r="M129" s="33">
        <v>0</v>
      </c>
      <c r="N129" s="33">
        <v>0</v>
      </c>
      <c r="O129" s="33">
        <v>0</v>
      </c>
      <c r="P129" s="33">
        <v>0</v>
      </c>
      <c r="Q129" s="33">
        <v>0</v>
      </c>
      <c r="R129" s="33">
        <v>0</v>
      </c>
      <c r="S129" s="33">
        <v>0</v>
      </c>
      <c r="T129" s="33">
        <v>0</v>
      </c>
      <c r="U129" s="33">
        <v>0</v>
      </c>
      <c r="V129" s="33">
        <v>0</v>
      </c>
      <c r="W129" s="33">
        <v>0</v>
      </c>
      <c r="X129" s="33">
        <v>0</v>
      </c>
      <c r="Y129" s="33">
        <v>0</v>
      </c>
      <c r="DA129" s="60" t="s">
        <v>1591</v>
      </c>
    </row>
    <row r="131" spans="1:105" ht="12" customHeight="1" x14ac:dyDescent="0.25">
      <c r="A131" s="116" t="s">
        <v>99</v>
      </c>
      <c r="B131" s="117">
        <f t="shared" ref="B131:Q131" si="22">B132+B135+B137+B147</f>
        <v>0</v>
      </c>
      <c r="C131" s="117">
        <f t="shared" si="22"/>
        <v>0</v>
      </c>
      <c r="D131" s="117">
        <f t="shared" si="22"/>
        <v>0</v>
      </c>
      <c r="E131" s="117">
        <f t="shared" si="22"/>
        <v>0</v>
      </c>
      <c r="F131" s="117">
        <f t="shared" si="22"/>
        <v>0</v>
      </c>
      <c r="G131" s="117">
        <f t="shared" si="22"/>
        <v>0</v>
      </c>
      <c r="H131" s="117">
        <f t="shared" si="22"/>
        <v>0</v>
      </c>
      <c r="I131" s="117">
        <f t="shared" si="22"/>
        <v>0</v>
      </c>
      <c r="J131" s="117">
        <f t="shared" si="22"/>
        <v>0</v>
      </c>
      <c r="K131" s="117">
        <f t="shared" si="22"/>
        <v>0</v>
      </c>
      <c r="L131" s="117">
        <f t="shared" si="22"/>
        <v>0</v>
      </c>
      <c r="M131" s="117">
        <f t="shared" si="22"/>
        <v>0</v>
      </c>
      <c r="N131" s="117">
        <f t="shared" si="22"/>
        <v>0</v>
      </c>
      <c r="O131" s="117">
        <f t="shared" si="22"/>
        <v>0</v>
      </c>
      <c r="P131" s="117">
        <f t="shared" si="22"/>
        <v>0</v>
      </c>
      <c r="Q131" s="117">
        <f t="shared" si="22"/>
        <v>0</v>
      </c>
      <c r="R131" s="117">
        <f t="shared" ref="R131:V131" si="23">R132+R135+R137+R147</f>
        <v>0</v>
      </c>
      <c r="S131" s="117">
        <f t="shared" si="23"/>
        <v>0</v>
      </c>
      <c r="T131" s="117">
        <f t="shared" si="23"/>
        <v>0</v>
      </c>
      <c r="U131" s="117">
        <f t="shared" si="23"/>
        <v>0</v>
      </c>
      <c r="V131" s="117">
        <f t="shared" si="23"/>
        <v>0</v>
      </c>
      <c r="W131" s="117">
        <f t="shared" ref="W131:Y131" si="24">W132+W135+W137+W147</f>
        <v>0</v>
      </c>
      <c r="X131" s="117">
        <f t="shared" si="24"/>
        <v>0</v>
      </c>
      <c r="Y131" s="117">
        <f t="shared" si="24"/>
        <v>0</v>
      </c>
      <c r="DA131" s="129" t="s">
        <v>1740</v>
      </c>
    </row>
    <row r="132" spans="1:105" ht="12" customHeight="1" x14ac:dyDescent="0.25">
      <c r="A132" s="121" t="s">
        <v>57</v>
      </c>
      <c r="B132" s="122">
        <f t="shared" ref="B132:Q132" si="25">SUM(B133:B134)</f>
        <v>0</v>
      </c>
      <c r="C132" s="122">
        <f t="shared" si="25"/>
        <v>0</v>
      </c>
      <c r="D132" s="122">
        <f t="shared" si="25"/>
        <v>0</v>
      </c>
      <c r="E132" s="122">
        <f t="shared" si="25"/>
        <v>0</v>
      </c>
      <c r="F132" s="122">
        <f t="shared" si="25"/>
        <v>0</v>
      </c>
      <c r="G132" s="122">
        <f t="shared" si="25"/>
        <v>0</v>
      </c>
      <c r="H132" s="122">
        <f t="shared" si="25"/>
        <v>0</v>
      </c>
      <c r="I132" s="122">
        <f t="shared" si="25"/>
        <v>0</v>
      </c>
      <c r="J132" s="122">
        <f t="shared" si="25"/>
        <v>0</v>
      </c>
      <c r="K132" s="122">
        <f t="shared" si="25"/>
        <v>0</v>
      </c>
      <c r="L132" s="122">
        <f t="shared" si="25"/>
        <v>0</v>
      </c>
      <c r="M132" s="122">
        <f t="shared" si="25"/>
        <v>0</v>
      </c>
      <c r="N132" s="122">
        <f t="shared" si="25"/>
        <v>0</v>
      </c>
      <c r="O132" s="122">
        <f t="shared" si="25"/>
        <v>0</v>
      </c>
      <c r="P132" s="122">
        <f t="shared" si="25"/>
        <v>0</v>
      </c>
      <c r="Q132" s="122">
        <f t="shared" si="25"/>
        <v>0</v>
      </c>
      <c r="R132" s="122">
        <f t="shared" ref="R132:V132" si="26">SUM(R133:R134)</f>
        <v>0</v>
      </c>
      <c r="S132" s="122">
        <f t="shared" si="26"/>
        <v>0</v>
      </c>
      <c r="T132" s="122">
        <f t="shared" si="26"/>
        <v>0</v>
      </c>
      <c r="U132" s="122">
        <f t="shared" si="26"/>
        <v>0</v>
      </c>
      <c r="V132" s="122">
        <f t="shared" si="26"/>
        <v>0</v>
      </c>
      <c r="W132" s="122">
        <f t="shared" ref="W132:Y132" si="27">SUM(W133:W134)</f>
        <v>0</v>
      </c>
      <c r="X132" s="122">
        <f t="shared" si="27"/>
        <v>0</v>
      </c>
      <c r="Y132" s="122">
        <f t="shared" si="27"/>
        <v>0</v>
      </c>
      <c r="DA132" s="130" t="s">
        <v>1741</v>
      </c>
    </row>
    <row r="133" spans="1:105" ht="12" customHeight="1" x14ac:dyDescent="0.25">
      <c r="A133" s="97" t="s">
        <v>51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X133" s="98">
        <v>0</v>
      </c>
      <c r="Y133" s="98">
        <v>0</v>
      </c>
      <c r="DA133" s="63" t="s">
        <v>1742</v>
      </c>
    </row>
    <row r="134" spans="1:105" ht="12" customHeight="1" x14ac:dyDescent="0.25">
      <c r="A134" s="97" t="s">
        <v>53</v>
      </c>
      <c r="B134" s="98">
        <v>0</v>
      </c>
      <c r="C134" s="98">
        <v>0</v>
      </c>
      <c r="D134" s="98">
        <v>0</v>
      </c>
      <c r="E134" s="98">
        <v>0</v>
      </c>
      <c r="F134" s="98">
        <v>0</v>
      </c>
      <c r="G134" s="98">
        <v>0</v>
      </c>
      <c r="H134" s="98">
        <v>0</v>
      </c>
      <c r="I134" s="98">
        <v>0</v>
      </c>
      <c r="J134" s="98">
        <v>0</v>
      </c>
      <c r="K134" s="98">
        <v>0</v>
      </c>
      <c r="L134" s="98">
        <v>0</v>
      </c>
      <c r="M134" s="98">
        <v>0</v>
      </c>
      <c r="N134" s="98">
        <v>0</v>
      </c>
      <c r="O134" s="98">
        <v>0</v>
      </c>
      <c r="P134" s="98">
        <v>0</v>
      </c>
      <c r="Q134" s="98">
        <v>0</v>
      </c>
      <c r="R134" s="98">
        <v>0</v>
      </c>
      <c r="S134" s="98">
        <v>0</v>
      </c>
      <c r="T134" s="98">
        <v>0</v>
      </c>
      <c r="U134" s="98">
        <v>0</v>
      </c>
      <c r="V134" s="98">
        <v>0</v>
      </c>
      <c r="W134" s="98">
        <v>0</v>
      </c>
      <c r="X134" s="98">
        <v>0</v>
      </c>
      <c r="Y134" s="98">
        <v>0</v>
      </c>
      <c r="DA134" s="63" t="s">
        <v>1743</v>
      </c>
    </row>
    <row r="135" spans="1:105" ht="12" customHeight="1" x14ac:dyDescent="0.25">
      <c r="A135" s="121" t="s">
        <v>92</v>
      </c>
      <c r="B135" s="122">
        <f t="shared" ref="B135:Y135" si="28">B136</f>
        <v>0</v>
      </c>
      <c r="C135" s="122">
        <f t="shared" si="28"/>
        <v>0</v>
      </c>
      <c r="D135" s="122">
        <f t="shared" si="28"/>
        <v>0</v>
      </c>
      <c r="E135" s="122">
        <f t="shared" si="28"/>
        <v>0</v>
      </c>
      <c r="F135" s="122">
        <f t="shared" si="28"/>
        <v>0</v>
      </c>
      <c r="G135" s="122">
        <f t="shared" si="28"/>
        <v>0</v>
      </c>
      <c r="H135" s="122">
        <f t="shared" si="28"/>
        <v>0</v>
      </c>
      <c r="I135" s="122">
        <f t="shared" si="28"/>
        <v>0</v>
      </c>
      <c r="J135" s="122">
        <f t="shared" si="28"/>
        <v>0</v>
      </c>
      <c r="K135" s="122">
        <f t="shared" si="28"/>
        <v>0</v>
      </c>
      <c r="L135" s="122">
        <f t="shared" si="28"/>
        <v>0</v>
      </c>
      <c r="M135" s="122">
        <f t="shared" si="28"/>
        <v>0</v>
      </c>
      <c r="N135" s="122">
        <f t="shared" si="28"/>
        <v>0</v>
      </c>
      <c r="O135" s="122">
        <f t="shared" si="28"/>
        <v>0</v>
      </c>
      <c r="P135" s="122">
        <f t="shared" si="28"/>
        <v>0</v>
      </c>
      <c r="Q135" s="122">
        <f t="shared" si="28"/>
        <v>0</v>
      </c>
      <c r="R135" s="122">
        <f t="shared" si="28"/>
        <v>0</v>
      </c>
      <c r="S135" s="122">
        <f t="shared" si="28"/>
        <v>0</v>
      </c>
      <c r="T135" s="122">
        <f t="shared" si="28"/>
        <v>0</v>
      </c>
      <c r="U135" s="122">
        <f t="shared" si="28"/>
        <v>0</v>
      </c>
      <c r="V135" s="122">
        <f t="shared" si="28"/>
        <v>0</v>
      </c>
      <c r="W135" s="122">
        <f t="shared" si="28"/>
        <v>0</v>
      </c>
      <c r="X135" s="122">
        <f t="shared" si="28"/>
        <v>0</v>
      </c>
      <c r="Y135" s="122">
        <f t="shared" si="28"/>
        <v>0</v>
      </c>
      <c r="DA135" s="130" t="s">
        <v>1744</v>
      </c>
    </row>
    <row r="136" spans="1:105" ht="12" customHeight="1" x14ac:dyDescent="0.25">
      <c r="A136" s="97" t="s">
        <v>53</v>
      </c>
      <c r="B136" s="98">
        <v>0</v>
      </c>
      <c r="C136" s="98">
        <v>0</v>
      </c>
      <c r="D136" s="98">
        <v>0</v>
      </c>
      <c r="E136" s="98">
        <v>0</v>
      </c>
      <c r="F136" s="98">
        <v>0</v>
      </c>
      <c r="G136" s="98">
        <v>0</v>
      </c>
      <c r="H136" s="98">
        <v>0</v>
      </c>
      <c r="I136" s="98">
        <v>0</v>
      </c>
      <c r="J136" s="98">
        <v>0</v>
      </c>
      <c r="K136" s="98">
        <v>0</v>
      </c>
      <c r="L136" s="98">
        <v>0</v>
      </c>
      <c r="M136" s="98">
        <v>0</v>
      </c>
      <c r="N136" s="98">
        <v>0</v>
      </c>
      <c r="O136" s="98">
        <v>0</v>
      </c>
      <c r="P136" s="98">
        <v>0</v>
      </c>
      <c r="Q136" s="98">
        <v>0</v>
      </c>
      <c r="R136" s="98">
        <v>0</v>
      </c>
      <c r="S136" s="98">
        <v>0</v>
      </c>
      <c r="T136" s="98">
        <v>0</v>
      </c>
      <c r="U136" s="98">
        <v>0</v>
      </c>
      <c r="V136" s="98">
        <v>0</v>
      </c>
      <c r="W136" s="98">
        <v>0</v>
      </c>
      <c r="X136" s="98">
        <v>0</v>
      </c>
      <c r="Y136" s="98">
        <v>0</v>
      </c>
      <c r="DA136" s="63" t="s">
        <v>1745</v>
      </c>
    </row>
    <row r="137" spans="1:105" ht="12" customHeight="1" x14ac:dyDescent="0.25">
      <c r="A137" s="121" t="s">
        <v>55</v>
      </c>
      <c r="B137" s="122">
        <v>0</v>
      </c>
      <c r="C137" s="122">
        <v>0</v>
      </c>
      <c r="D137" s="122">
        <v>0</v>
      </c>
      <c r="E137" s="122">
        <v>0</v>
      </c>
      <c r="F137" s="122">
        <v>0</v>
      </c>
      <c r="G137" s="122">
        <v>0</v>
      </c>
      <c r="H137" s="122">
        <v>0</v>
      </c>
      <c r="I137" s="122">
        <v>0</v>
      </c>
      <c r="J137" s="122">
        <v>0</v>
      </c>
      <c r="K137" s="122">
        <v>0</v>
      </c>
      <c r="L137" s="122">
        <v>0</v>
      </c>
      <c r="M137" s="122">
        <v>0</v>
      </c>
      <c r="N137" s="122">
        <v>0</v>
      </c>
      <c r="O137" s="122">
        <v>0</v>
      </c>
      <c r="P137" s="122">
        <v>0</v>
      </c>
      <c r="Q137" s="122">
        <v>0</v>
      </c>
      <c r="R137" s="122">
        <v>0</v>
      </c>
      <c r="S137" s="122">
        <v>0</v>
      </c>
      <c r="T137" s="122">
        <v>0</v>
      </c>
      <c r="U137" s="122">
        <v>0</v>
      </c>
      <c r="V137" s="122">
        <v>0</v>
      </c>
      <c r="W137" s="122">
        <v>0</v>
      </c>
      <c r="X137" s="122">
        <v>0</v>
      </c>
      <c r="Y137" s="122">
        <v>0</v>
      </c>
      <c r="DA137" s="130" t="s">
        <v>1746</v>
      </c>
    </row>
    <row r="138" spans="1:105" ht="12" customHeight="1" x14ac:dyDescent="0.25">
      <c r="A138" s="97" t="s">
        <v>143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1747</v>
      </c>
    </row>
    <row r="139" spans="1:105" ht="12" customHeight="1" x14ac:dyDescent="0.25">
      <c r="A139" s="97" t="s">
        <v>124</v>
      </c>
      <c r="B139" s="98">
        <v>0</v>
      </c>
      <c r="C139" s="98">
        <v>0</v>
      </c>
      <c r="D139" s="98">
        <v>0</v>
      </c>
      <c r="E139" s="98">
        <v>0</v>
      </c>
      <c r="F139" s="98">
        <v>0</v>
      </c>
      <c r="G139" s="98">
        <v>0</v>
      </c>
      <c r="H139" s="98">
        <v>0</v>
      </c>
      <c r="I139" s="98">
        <v>0</v>
      </c>
      <c r="J139" s="98">
        <v>0</v>
      </c>
      <c r="K139" s="98">
        <v>0</v>
      </c>
      <c r="L139" s="98">
        <v>0</v>
      </c>
      <c r="M139" s="98">
        <v>0</v>
      </c>
      <c r="N139" s="98">
        <v>0</v>
      </c>
      <c r="O139" s="98">
        <v>0</v>
      </c>
      <c r="P139" s="98">
        <v>0</v>
      </c>
      <c r="Q139" s="98">
        <v>0</v>
      </c>
      <c r="R139" s="98">
        <v>0</v>
      </c>
      <c r="S139" s="98">
        <v>0</v>
      </c>
      <c r="T139" s="98">
        <v>0</v>
      </c>
      <c r="U139" s="98">
        <v>0</v>
      </c>
      <c r="V139" s="98">
        <v>0</v>
      </c>
      <c r="W139" s="98">
        <v>0</v>
      </c>
      <c r="X139" s="98">
        <v>0</v>
      </c>
      <c r="Y139" s="98">
        <v>0</v>
      </c>
      <c r="DA139" s="63" t="s">
        <v>1748</v>
      </c>
    </row>
    <row r="140" spans="1:105" ht="12" customHeight="1" x14ac:dyDescent="0.25">
      <c r="A140" s="97" t="s">
        <v>123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1749</v>
      </c>
    </row>
    <row r="141" spans="1:105" ht="12" customHeight="1" x14ac:dyDescent="0.25">
      <c r="A141" s="100" t="s">
        <v>50</v>
      </c>
      <c r="B141" s="101">
        <v>0</v>
      </c>
      <c r="C141" s="101">
        <v>0</v>
      </c>
      <c r="D141" s="101">
        <v>0</v>
      </c>
      <c r="E141" s="101">
        <v>0</v>
      </c>
      <c r="F141" s="101">
        <v>0</v>
      </c>
      <c r="G141" s="101">
        <v>0</v>
      </c>
      <c r="H141" s="101">
        <v>0</v>
      </c>
      <c r="I141" s="101">
        <v>0</v>
      </c>
      <c r="J141" s="101">
        <v>0</v>
      </c>
      <c r="K141" s="101">
        <v>0</v>
      </c>
      <c r="L141" s="101">
        <v>0</v>
      </c>
      <c r="M141" s="101">
        <v>0</v>
      </c>
      <c r="N141" s="101">
        <v>0</v>
      </c>
      <c r="O141" s="101">
        <v>0</v>
      </c>
      <c r="P141" s="101">
        <v>0</v>
      </c>
      <c r="Q141" s="101">
        <v>0</v>
      </c>
      <c r="R141" s="101">
        <v>0</v>
      </c>
      <c r="S141" s="101">
        <v>0</v>
      </c>
      <c r="T141" s="101">
        <v>0</v>
      </c>
      <c r="U141" s="101">
        <v>0</v>
      </c>
      <c r="V141" s="101">
        <v>0</v>
      </c>
      <c r="W141" s="101">
        <v>0</v>
      </c>
      <c r="X141" s="101">
        <v>0</v>
      </c>
      <c r="Y141" s="101">
        <v>0</v>
      </c>
      <c r="DA141" s="131" t="s">
        <v>1750</v>
      </c>
    </row>
    <row r="142" spans="1:105" ht="12" customHeight="1" x14ac:dyDescent="0.25">
      <c r="A142" s="103" t="s">
        <v>52</v>
      </c>
      <c r="B142" s="104">
        <v>0</v>
      </c>
      <c r="C142" s="104">
        <v>0</v>
      </c>
      <c r="D142" s="104">
        <v>0</v>
      </c>
      <c r="E142" s="104">
        <v>0</v>
      </c>
      <c r="F142" s="104">
        <v>0</v>
      </c>
      <c r="G142" s="104">
        <v>0</v>
      </c>
      <c r="H142" s="104">
        <v>0</v>
      </c>
      <c r="I142" s="104">
        <v>0</v>
      </c>
      <c r="J142" s="104">
        <v>0</v>
      </c>
      <c r="K142" s="104">
        <v>0</v>
      </c>
      <c r="L142" s="104">
        <v>0</v>
      </c>
      <c r="M142" s="104">
        <v>0</v>
      </c>
      <c r="N142" s="104">
        <v>0</v>
      </c>
      <c r="O142" s="104">
        <v>0</v>
      </c>
      <c r="P142" s="104">
        <v>0</v>
      </c>
      <c r="Q142" s="104">
        <v>0</v>
      </c>
      <c r="R142" s="104">
        <v>0</v>
      </c>
      <c r="S142" s="104">
        <v>0</v>
      </c>
      <c r="T142" s="104">
        <v>0</v>
      </c>
      <c r="U142" s="104">
        <v>0</v>
      </c>
      <c r="V142" s="104">
        <v>0</v>
      </c>
      <c r="W142" s="104">
        <v>0</v>
      </c>
      <c r="X142" s="104">
        <v>0</v>
      </c>
      <c r="Y142" s="104">
        <v>0</v>
      </c>
      <c r="DA142" s="132" t="s">
        <v>1751</v>
      </c>
    </row>
    <row r="143" spans="1:105" ht="12" customHeight="1" x14ac:dyDescent="0.25">
      <c r="A143" s="106" t="s">
        <v>122</v>
      </c>
      <c r="B143" s="101">
        <v>0</v>
      </c>
      <c r="C143" s="101">
        <v>0</v>
      </c>
      <c r="D143" s="101">
        <v>0</v>
      </c>
      <c r="E143" s="101">
        <v>0</v>
      </c>
      <c r="F143" s="101">
        <v>0</v>
      </c>
      <c r="G143" s="101">
        <v>0</v>
      </c>
      <c r="H143" s="101">
        <v>0</v>
      </c>
      <c r="I143" s="101">
        <v>0</v>
      </c>
      <c r="J143" s="101">
        <v>0</v>
      </c>
      <c r="K143" s="101">
        <v>0</v>
      </c>
      <c r="L143" s="101">
        <v>0</v>
      </c>
      <c r="M143" s="101">
        <v>0</v>
      </c>
      <c r="N143" s="101">
        <v>0</v>
      </c>
      <c r="O143" s="101">
        <v>0</v>
      </c>
      <c r="P143" s="101">
        <v>0</v>
      </c>
      <c r="Q143" s="101">
        <v>0</v>
      </c>
      <c r="R143" s="101">
        <v>0</v>
      </c>
      <c r="S143" s="101">
        <v>0</v>
      </c>
      <c r="T143" s="101">
        <v>0</v>
      </c>
      <c r="U143" s="101">
        <v>0</v>
      </c>
      <c r="V143" s="101">
        <v>0</v>
      </c>
      <c r="W143" s="101">
        <v>0</v>
      </c>
      <c r="X143" s="101">
        <v>0</v>
      </c>
      <c r="Y143" s="101">
        <v>0</v>
      </c>
      <c r="DA143" s="131" t="s">
        <v>1752</v>
      </c>
    </row>
    <row r="144" spans="1:105" ht="12" customHeight="1" x14ac:dyDescent="0.25">
      <c r="A144" s="107" t="s">
        <v>121</v>
      </c>
      <c r="B144" s="104">
        <v>0</v>
      </c>
      <c r="C144" s="104">
        <v>0</v>
      </c>
      <c r="D144" s="104">
        <v>0</v>
      </c>
      <c r="E144" s="104">
        <v>0</v>
      </c>
      <c r="F144" s="104">
        <v>0</v>
      </c>
      <c r="G144" s="104">
        <v>0</v>
      </c>
      <c r="H144" s="104">
        <v>0</v>
      </c>
      <c r="I144" s="104">
        <v>0</v>
      </c>
      <c r="J144" s="104">
        <v>0</v>
      </c>
      <c r="K144" s="104">
        <v>0</v>
      </c>
      <c r="L144" s="104">
        <v>0</v>
      </c>
      <c r="M144" s="104">
        <v>0</v>
      </c>
      <c r="N144" s="104">
        <v>0</v>
      </c>
      <c r="O144" s="104">
        <v>0</v>
      </c>
      <c r="P144" s="104">
        <v>0</v>
      </c>
      <c r="Q144" s="104">
        <v>0</v>
      </c>
      <c r="R144" s="104">
        <v>0</v>
      </c>
      <c r="S144" s="104">
        <v>0</v>
      </c>
      <c r="T144" s="104">
        <v>0</v>
      </c>
      <c r="U144" s="104">
        <v>0</v>
      </c>
      <c r="V144" s="104">
        <v>0</v>
      </c>
      <c r="W144" s="104">
        <v>0</v>
      </c>
      <c r="X144" s="104">
        <v>0</v>
      </c>
      <c r="Y144" s="104">
        <v>0</v>
      </c>
      <c r="DA144" s="132" t="s">
        <v>1753</v>
      </c>
    </row>
    <row r="145" spans="1:105" ht="12" customHeight="1" x14ac:dyDescent="0.25">
      <c r="A145" s="108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1754</v>
      </c>
    </row>
    <row r="146" spans="1:105" ht="12" customHeight="1" x14ac:dyDescent="0.25">
      <c r="A146" s="108" t="s">
        <v>52</v>
      </c>
      <c r="B146" s="98">
        <v>0</v>
      </c>
      <c r="C146" s="98">
        <v>0</v>
      </c>
      <c r="D146" s="98">
        <v>0</v>
      </c>
      <c r="E146" s="98">
        <v>0</v>
      </c>
      <c r="F146" s="98">
        <v>0</v>
      </c>
      <c r="G146" s="98">
        <v>0</v>
      </c>
      <c r="H146" s="98">
        <v>0</v>
      </c>
      <c r="I146" s="98">
        <v>0</v>
      </c>
      <c r="J146" s="98">
        <v>0</v>
      </c>
      <c r="K146" s="98">
        <v>0</v>
      </c>
      <c r="L146" s="98">
        <v>0</v>
      </c>
      <c r="M146" s="98">
        <v>0</v>
      </c>
      <c r="N146" s="98">
        <v>0</v>
      </c>
      <c r="O146" s="98">
        <v>0</v>
      </c>
      <c r="P146" s="98">
        <v>0</v>
      </c>
      <c r="Q146" s="98">
        <v>0</v>
      </c>
      <c r="R146" s="98">
        <v>0</v>
      </c>
      <c r="S146" s="98">
        <v>0</v>
      </c>
      <c r="T146" s="98">
        <v>0</v>
      </c>
      <c r="U146" s="98">
        <v>0</v>
      </c>
      <c r="V146" s="98">
        <v>0</v>
      </c>
      <c r="W146" s="98">
        <v>0</v>
      </c>
      <c r="X146" s="98">
        <v>0</v>
      </c>
      <c r="Y146" s="98">
        <v>0</v>
      </c>
      <c r="DA146" s="63" t="s">
        <v>1755</v>
      </c>
    </row>
    <row r="147" spans="1:105" ht="12" customHeight="1" x14ac:dyDescent="0.25">
      <c r="A147" s="121" t="s">
        <v>54</v>
      </c>
      <c r="B147" s="122">
        <v>0</v>
      </c>
      <c r="C147" s="122">
        <v>0</v>
      </c>
      <c r="D147" s="122">
        <v>0</v>
      </c>
      <c r="E147" s="122">
        <v>0</v>
      </c>
      <c r="F147" s="122">
        <v>0</v>
      </c>
      <c r="G147" s="122">
        <v>0</v>
      </c>
      <c r="H147" s="122">
        <v>0</v>
      </c>
      <c r="I147" s="122">
        <v>0</v>
      </c>
      <c r="J147" s="122">
        <v>0</v>
      </c>
      <c r="K147" s="122">
        <v>0</v>
      </c>
      <c r="L147" s="122">
        <v>0</v>
      </c>
      <c r="M147" s="122">
        <v>0</v>
      </c>
      <c r="N147" s="122">
        <v>0</v>
      </c>
      <c r="O147" s="122">
        <v>0</v>
      </c>
      <c r="P147" s="122">
        <v>0</v>
      </c>
      <c r="Q147" s="122">
        <v>0</v>
      </c>
      <c r="R147" s="122">
        <v>0</v>
      </c>
      <c r="S147" s="122">
        <v>0</v>
      </c>
      <c r="T147" s="122">
        <v>0</v>
      </c>
      <c r="U147" s="122">
        <v>0</v>
      </c>
      <c r="V147" s="122">
        <v>0</v>
      </c>
      <c r="W147" s="122">
        <v>0</v>
      </c>
      <c r="X147" s="122">
        <v>0</v>
      </c>
      <c r="Y147" s="122">
        <v>0</v>
      </c>
      <c r="DA147" s="130" t="s">
        <v>1756</v>
      </c>
    </row>
    <row r="148" spans="1:105" ht="12" customHeight="1" x14ac:dyDescent="0.25">
      <c r="A148" s="97" t="s">
        <v>51</v>
      </c>
      <c r="B148" s="98">
        <v>0</v>
      </c>
      <c r="C148" s="98">
        <v>0</v>
      </c>
      <c r="D148" s="98">
        <v>0</v>
      </c>
      <c r="E148" s="98">
        <v>0</v>
      </c>
      <c r="F148" s="98">
        <v>0</v>
      </c>
      <c r="G148" s="98">
        <v>0</v>
      </c>
      <c r="H148" s="98">
        <v>0</v>
      </c>
      <c r="I148" s="98">
        <v>0</v>
      </c>
      <c r="J148" s="98">
        <v>0</v>
      </c>
      <c r="K148" s="98">
        <v>0</v>
      </c>
      <c r="L148" s="98">
        <v>0</v>
      </c>
      <c r="M148" s="98">
        <v>0</v>
      </c>
      <c r="N148" s="98">
        <v>0</v>
      </c>
      <c r="O148" s="98">
        <v>0</v>
      </c>
      <c r="P148" s="98">
        <v>0</v>
      </c>
      <c r="Q148" s="98">
        <v>0</v>
      </c>
      <c r="R148" s="98">
        <v>0</v>
      </c>
      <c r="S148" s="98">
        <v>0</v>
      </c>
      <c r="T148" s="98">
        <v>0</v>
      </c>
      <c r="U148" s="98">
        <v>0</v>
      </c>
      <c r="V148" s="98">
        <v>0</v>
      </c>
      <c r="W148" s="98">
        <v>0</v>
      </c>
      <c r="X148" s="98">
        <v>0</v>
      </c>
      <c r="Y148" s="98">
        <v>0</v>
      </c>
      <c r="DA148" s="63" t="s">
        <v>1757</v>
      </c>
    </row>
    <row r="149" spans="1:105" ht="12" customHeight="1" x14ac:dyDescent="0.25">
      <c r="A149" s="97" t="s">
        <v>50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1758</v>
      </c>
    </row>
    <row r="150" spans="1:105" ht="12" customHeight="1" x14ac:dyDescent="0.25">
      <c r="A150" s="109" t="s">
        <v>120</v>
      </c>
      <c r="B150" s="33">
        <v>0</v>
      </c>
      <c r="C150" s="33">
        <v>0</v>
      </c>
      <c r="D150" s="33">
        <v>0</v>
      </c>
      <c r="E150" s="33">
        <v>0</v>
      </c>
      <c r="F150" s="33">
        <v>0</v>
      </c>
      <c r="G150" s="33">
        <v>0</v>
      </c>
      <c r="H150" s="33">
        <v>0</v>
      </c>
      <c r="I150" s="33">
        <v>0</v>
      </c>
      <c r="J150" s="33">
        <v>0</v>
      </c>
      <c r="K150" s="33">
        <v>0</v>
      </c>
      <c r="L150" s="33">
        <v>0</v>
      </c>
      <c r="M150" s="33">
        <v>0</v>
      </c>
      <c r="N150" s="33">
        <v>0</v>
      </c>
      <c r="O150" s="33">
        <v>0</v>
      </c>
      <c r="P150" s="33">
        <v>0</v>
      </c>
      <c r="Q150" s="33">
        <v>0</v>
      </c>
      <c r="R150" s="33">
        <v>0</v>
      </c>
      <c r="S150" s="33">
        <v>0</v>
      </c>
      <c r="T150" s="33">
        <v>0</v>
      </c>
      <c r="U150" s="33">
        <v>0</v>
      </c>
      <c r="V150" s="33">
        <v>0</v>
      </c>
      <c r="W150" s="33">
        <v>0</v>
      </c>
      <c r="X150" s="33">
        <v>0</v>
      </c>
      <c r="Y150" s="33">
        <v>0</v>
      </c>
      <c r="DA150" s="60" t="s">
        <v>1759</v>
      </c>
    </row>
    <row r="152" spans="1:105" ht="12" customHeight="1" x14ac:dyDescent="0.25">
      <c r="A152" s="116" t="s">
        <v>171</v>
      </c>
      <c r="B152" s="119" t="str">
        <f t="shared" ref="B152:Q152" si="29">IF(B131=0,"",B131/B110)</f>
        <v/>
      </c>
      <c r="C152" s="119" t="str">
        <f t="shared" si="29"/>
        <v/>
      </c>
      <c r="D152" s="119" t="str">
        <f t="shared" si="29"/>
        <v/>
      </c>
      <c r="E152" s="119" t="str">
        <f t="shared" si="29"/>
        <v/>
      </c>
      <c r="F152" s="119" t="str">
        <f t="shared" si="29"/>
        <v/>
      </c>
      <c r="G152" s="119" t="str">
        <f t="shared" si="29"/>
        <v/>
      </c>
      <c r="H152" s="119" t="str">
        <f t="shared" si="29"/>
        <v/>
      </c>
      <c r="I152" s="119" t="str">
        <f t="shared" si="29"/>
        <v/>
      </c>
      <c r="J152" s="119" t="str">
        <f t="shared" si="29"/>
        <v/>
      </c>
      <c r="K152" s="119" t="str">
        <f t="shared" si="29"/>
        <v/>
      </c>
      <c r="L152" s="119" t="str">
        <f t="shared" si="29"/>
        <v/>
      </c>
      <c r="M152" s="119" t="str">
        <f t="shared" si="29"/>
        <v/>
      </c>
      <c r="N152" s="119" t="str">
        <f t="shared" si="29"/>
        <v/>
      </c>
      <c r="O152" s="119" t="str">
        <f t="shared" si="29"/>
        <v/>
      </c>
      <c r="P152" s="119" t="str">
        <f t="shared" si="29"/>
        <v/>
      </c>
      <c r="Q152" s="119" t="str">
        <f t="shared" si="29"/>
        <v/>
      </c>
      <c r="R152" s="119" t="str">
        <f t="shared" ref="R152:V152" si="30">IF(R131=0,"",R131/R110)</f>
        <v/>
      </c>
      <c r="S152" s="119" t="str">
        <f t="shared" si="30"/>
        <v/>
      </c>
      <c r="T152" s="119" t="str">
        <f t="shared" si="30"/>
        <v/>
      </c>
      <c r="U152" s="119" t="str">
        <f t="shared" si="30"/>
        <v/>
      </c>
      <c r="V152" s="119" t="str">
        <f t="shared" si="30"/>
        <v/>
      </c>
      <c r="W152" s="119" t="str">
        <f t="shared" ref="W152:Y152" si="31">IF(W131=0,"",W131/W110)</f>
        <v/>
      </c>
      <c r="X152" s="119" t="str">
        <f t="shared" si="31"/>
        <v/>
      </c>
      <c r="Y152" s="119" t="str">
        <f t="shared" si="31"/>
        <v/>
      </c>
      <c r="DA152" s="129" t="s">
        <v>1908</v>
      </c>
    </row>
    <row r="153" spans="1:105" ht="12" customHeight="1" x14ac:dyDescent="0.25">
      <c r="A153" s="121" t="s">
        <v>57</v>
      </c>
      <c r="B153" s="124" t="str">
        <f t="shared" ref="B153:Q153" si="32">IF(B132=0,"",B132/B111)</f>
        <v/>
      </c>
      <c r="C153" s="124" t="str">
        <f t="shared" si="32"/>
        <v/>
      </c>
      <c r="D153" s="124" t="str">
        <f t="shared" si="32"/>
        <v/>
      </c>
      <c r="E153" s="124" t="str">
        <f t="shared" si="32"/>
        <v/>
      </c>
      <c r="F153" s="124" t="str">
        <f t="shared" si="32"/>
        <v/>
      </c>
      <c r="G153" s="124" t="str">
        <f t="shared" si="32"/>
        <v/>
      </c>
      <c r="H153" s="124" t="str">
        <f t="shared" si="32"/>
        <v/>
      </c>
      <c r="I153" s="124" t="str">
        <f t="shared" si="32"/>
        <v/>
      </c>
      <c r="J153" s="124" t="str">
        <f t="shared" si="32"/>
        <v/>
      </c>
      <c r="K153" s="124" t="str">
        <f t="shared" si="32"/>
        <v/>
      </c>
      <c r="L153" s="124" t="str">
        <f t="shared" si="32"/>
        <v/>
      </c>
      <c r="M153" s="124" t="str">
        <f t="shared" si="32"/>
        <v/>
      </c>
      <c r="N153" s="124" t="str">
        <f t="shared" si="32"/>
        <v/>
      </c>
      <c r="O153" s="124" t="str">
        <f t="shared" si="32"/>
        <v/>
      </c>
      <c r="P153" s="124" t="str">
        <f t="shared" si="32"/>
        <v/>
      </c>
      <c r="Q153" s="124" t="str">
        <f t="shared" si="32"/>
        <v/>
      </c>
      <c r="R153" s="124" t="str">
        <f t="shared" ref="R153:V153" si="33">IF(R132=0,"",R132/R111)</f>
        <v/>
      </c>
      <c r="S153" s="124" t="str">
        <f t="shared" si="33"/>
        <v/>
      </c>
      <c r="T153" s="124" t="str">
        <f t="shared" si="33"/>
        <v/>
      </c>
      <c r="U153" s="124" t="str">
        <f t="shared" si="33"/>
        <v/>
      </c>
      <c r="V153" s="124" t="str">
        <f t="shared" si="33"/>
        <v/>
      </c>
      <c r="W153" s="124" t="str">
        <f t="shared" ref="W153:Y153" si="34">IF(W132=0,"",W132/W111)</f>
        <v/>
      </c>
      <c r="X153" s="124" t="str">
        <f t="shared" si="34"/>
        <v/>
      </c>
      <c r="Y153" s="124" t="str">
        <f t="shared" si="34"/>
        <v/>
      </c>
      <c r="DA153" s="130" t="s">
        <v>1909</v>
      </c>
    </row>
    <row r="154" spans="1:105" ht="12" customHeight="1" x14ac:dyDescent="0.25">
      <c r="A154" s="97" t="s">
        <v>51</v>
      </c>
      <c r="B154" s="111" t="str">
        <f t="shared" ref="B154:Q154" si="35">IF(B133=0,"",B133/B112)</f>
        <v/>
      </c>
      <c r="C154" s="111" t="str">
        <f t="shared" si="35"/>
        <v/>
      </c>
      <c r="D154" s="111" t="str">
        <f t="shared" si="35"/>
        <v/>
      </c>
      <c r="E154" s="111" t="str">
        <f t="shared" si="35"/>
        <v/>
      </c>
      <c r="F154" s="111" t="str">
        <f t="shared" si="35"/>
        <v/>
      </c>
      <c r="G154" s="111" t="str">
        <f t="shared" si="35"/>
        <v/>
      </c>
      <c r="H154" s="111" t="str">
        <f t="shared" si="35"/>
        <v/>
      </c>
      <c r="I154" s="111" t="str">
        <f t="shared" si="35"/>
        <v/>
      </c>
      <c r="J154" s="111" t="str">
        <f t="shared" si="35"/>
        <v/>
      </c>
      <c r="K154" s="111" t="str">
        <f t="shared" si="35"/>
        <v/>
      </c>
      <c r="L154" s="111" t="str">
        <f t="shared" si="35"/>
        <v/>
      </c>
      <c r="M154" s="111" t="str">
        <f t="shared" si="35"/>
        <v/>
      </c>
      <c r="N154" s="111" t="str">
        <f t="shared" si="35"/>
        <v/>
      </c>
      <c r="O154" s="111" t="str">
        <f t="shared" si="35"/>
        <v/>
      </c>
      <c r="P154" s="111" t="str">
        <f t="shared" si="35"/>
        <v/>
      </c>
      <c r="Q154" s="111" t="str">
        <f t="shared" si="35"/>
        <v/>
      </c>
      <c r="R154" s="111" t="str">
        <f t="shared" ref="R154:V154" si="36">IF(R133=0,"",R133/R112)</f>
        <v/>
      </c>
      <c r="S154" s="111" t="str">
        <f t="shared" si="36"/>
        <v/>
      </c>
      <c r="T154" s="111" t="str">
        <f t="shared" si="36"/>
        <v/>
      </c>
      <c r="U154" s="111" t="str">
        <f t="shared" si="36"/>
        <v/>
      </c>
      <c r="V154" s="111" t="str">
        <f t="shared" si="36"/>
        <v/>
      </c>
      <c r="W154" s="111" t="str">
        <f t="shared" ref="W154:Y154" si="37">IF(W133=0,"",W133/W112)</f>
        <v/>
      </c>
      <c r="X154" s="111" t="str">
        <f t="shared" si="37"/>
        <v/>
      </c>
      <c r="Y154" s="111" t="str">
        <f t="shared" si="37"/>
        <v/>
      </c>
      <c r="DA154" s="63" t="s">
        <v>1910</v>
      </c>
    </row>
    <row r="155" spans="1:105" ht="12" customHeight="1" x14ac:dyDescent="0.25">
      <c r="A155" s="97" t="s">
        <v>53</v>
      </c>
      <c r="B155" s="111" t="str">
        <f t="shared" ref="B155:Q155" si="38">IF(B134=0,"",B134/B113)</f>
        <v/>
      </c>
      <c r="C155" s="111" t="str">
        <f t="shared" si="38"/>
        <v/>
      </c>
      <c r="D155" s="111" t="str">
        <f t="shared" si="38"/>
        <v/>
      </c>
      <c r="E155" s="111" t="str">
        <f t="shared" si="38"/>
        <v/>
      </c>
      <c r="F155" s="111" t="str">
        <f t="shared" si="38"/>
        <v/>
      </c>
      <c r="G155" s="111" t="str">
        <f t="shared" si="38"/>
        <v/>
      </c>
      <c r="H155" s="111" t="str">
        <f t="shared" si="38"/>
        <v/>
      </c>
      <c r="I155" s="111" t="str">
        <f t="shared" si="38"/>
        <v/>
      </c>
      <c r="J155" s="111" t="str">
        <f t="shared" si="38"/>
        <v/>
      </c>
      <c r="K155" s="111" t="str">
        <f t="shared" si="38"/>
        <v/>
      </c>
      <c r="L155" s="111" t="str">
        <f t="shared" si="38"/>
        <v/>
      </c>
      <c r="M155" s="111" t="str">
        <f t="shared" si="38"/>
        <v/>
      </c>
      <c r="N155" s="111" t="str">
        <f t="shared" si="38"/>
        <v/>
      </c>
      <c r="O155" s="111" t="str">
        <f t="shared" si="38"/>
        <v/>
      </c>
      <c r="P155" s="111" t="str">
        <f t="shared" si="38"/>
        <v/>
      </c>
      <c r="Q155" s="111" t="str">
        <f t="shared" si="38"/>
        <v/>
      </c>
      <c r="R155" s="111" t="str">
        <f t="shared" ref="R155:V155" si="39">IF(R134=0,"",R134/R113)</f>
        <v/>
      </c>
      <c r="S155" s="111" t="str">
        <f t="shared" si="39"/>
        <v/>
      </c>
      <c r="T155" s="111" t="str">
        <f t="shared" si="39"/>
        <v/>
      </c>
      <c r="U155" s="111" t="str">
        <f t="shared" si="39"/>
        <v/>
      </c>
      <c r="V155" s="111" t="str">
        <f t="shared" si="39"/>
        <v/>
      </c>
      <c r="W155" s="111" t="str">
        <f t="shared" ref="W155:Y155" si="40">IF(W134=0,"",W134/W113)</f>
        <v/>
      </c>
      <c r="X155" s="111" t="str">
        <f t="shared" si="40"/>
        <v/>
      </c>
      <c r="Y155" s="111" t="str">
        <f t="shared" si="40"/>
        <v/>
      </c>
      <c r="DA155" s="63" t="s">
        <v>1911</v>
      </c>
    </row>
    <row r="156" spans="1:105" ht="12" customHeight="1" x14ac:dyDescent="0.25">
      <c r="A156" s="121" t="s">
        <v>92</v>
      </c>
      <c r="B156" s="124" t="str">
        <f t="shared" ref="B156:Q156" si="41">IF(B135=0,"",B135/B114)</f>
        <v/>
      </c>
      <c r="C156" s="124" t="str">
        <f t="shared" si="41"/>
        <v/>
      </c>
      <c r="D156" s="124" t="str">
        <f t="shared" si="41"/>
        <v/>
      </c>
      <c r="E156" s="124" t="str">
        <f t="shared" si="41"/>
        <v/>
      </c>
      <c r="F156" s="124" t="str">
        <f t="shared" si="41"/>
        <v/>
      </c>
      <c r="G156" s="124" t="str">
        <f t="shared" si="41"/>
        <v/>
      </c>
      <c r="H156" s="124" t="str">
        <f t="shared" si="41"/>
        <v/>
      </c>
      <c r="I156" s="124" t="str">
        <f t="shared" si="41"/>
        <v/>
      </c>
      <c r="J156" s="124" t="str">
        <f t="shared" si="41"/>
        <v/>
      </c>
      <c r="K156" s="124" t="str">
        <f t="shared" si="41"/>
        <v/>
      </c>
      <c r="L156" s="124" t="str">
        <f t="shared" si="41"/>
        <v/>
      </c>
      <c r="M156" s="124" t="str">
        <f t="shared" si="41"/>
        <v/>
      </c>
      <c r="N156" s="124" t="str">
        <f t="shared" si="41"/>
        <v/>
      </c>
      <c r="O156" s="124" t="str">
        <f t="shared" si="41"/>
        <v/>
      </c>
      <c r="P156" s="124" t="str">
        <f t="shared" si="41"/>
        <v/>
      </c>
      <c r="Q156" s="124" t="str">
        <f t="shared" si="41"/>
        <v/>
      </c>
      <c r="R156" s="124" t="str">
        <f t="shared" ref="R156:V156" si="42">IF(R135=0,"",R135/R114)</f>
        <v/>
      </c>
      <c r="S156" s="124" t="str">
        <f t="shared" si="42"/>
        <v/>
      </c>
      <c r="T156" s="124" t="str">
        <f t="shared" si="42"/>
        <v/>
      </c>
      <c r="U156" s="124" t="str">
        <f t="shared" si="42"/>
        <v/>
      </c>
      <c r="V156" s="124" t="str">
        <f t="shared" si="42"/>
        <v/>
      </c>
      <c r="W156" s="124" t="str">
        <f t="shared" ref="W156:Y156" si="43">IF(W135=0,"",W135/W114)</f>
        <v/>
      </c>
      <c r="X156" s="124" t="str">
        <f t="shared" si="43"/>
        <v/>
      </c>
      <c r="Y156" s="124" t="str">
        <f t="shared" si="43"/>
        <v/>
      </c>
      <c r="DA156" s="130" t="s">
        <v>1912</v>
      </c>
    </row>
    <row r="157" spans="1:105" ht="12" customHeight="1" x14ac:dyDescent="0.25">
      <c r="A157" s="97" t="s">
        <v>53</v>
      </c>
      <c r="B157" s="111" t="str">
        <f t="shared" ref="B157:Q157" si="44">IF(B136=0,"",B136/B115)</f>
        <v/>
      </c>
      <c r="C157" s="111" t="str">
        <f t="shared" si="44"/>
        <v/>
      </c>
      <c r="D157" s="111" t="str">
        <f t="shared" si="44"/>
        <v/>
      </c>
      <c r="E157" s="111" t="str">
        <f t="shared" si="44"/>
        <v/>
      </c>
      <c r="F157" s="111" t="str">
        <f t="shared" si="44"/>
        <v/>
      </c>
      <c r="G157" s="111" t="str">
        <f t="shared" si="44"/>
        <v/>
      </c>
      <c r="H157" s="111" t="str">
        <f t="shared" si="44"/>
        <v/>
      </c>
      <c r="I157" s="111" t="str">
        <f t="shared" si="44"/>
        <v/>
      </c>
      <c r="J157" s="111" t="str">
        <f t="shared" si="44"/>
        <v/>
      </c>
      <c r="K157" s="111" t="str">
        <f t="shared" si="44"/>
        <v/>
      </c>
      <c r="L157" s="111" t="str">
        <f t="shared" si="44"/>
        <v/>
      </c>
      <c r="M157" s="111" t="str">
        <f t="shared" si="44"/>
        <v/>
      </c>
      <c r="N157" s="111" t="str">
        <f t="shared" si="44"/>
        <v/>
      </c>
      <c r="O157" s="111" t="str">
        <f t="shared" si="44"/>
        <v/>
      </c>
      <c r="P157" s="111" t="str">
        <f t="shared" si="44"/>
        <v/>
      </c>
      <c r="Q157" s="111" t="str">
        <f t="shared" si="44"/>
        <v/>
      </c>
      <c r="R157" s="111" t="str">
        <f t="shared" ref="R157:V157" si="45">IF(R136=0,"",R136/R115)</f>
        <v/>
      </c>
      <c r="S157" s="111" t="str">
        <f t="shared" si="45"/>
        <v/>
      </c>
      <c r="T157" s="111" t="str">
        <f t="shared" si="45"/>
        <v/>
      </c>
      <c r="U157" s="111" t="str">
        <f t="shared" si="45"/>
        <v/>
      </c>
      <c r="V157" s="111" t="str">
        <f t="shared" si="45"/>
        <v/>
      </c>
      <c r="W157" s="111" t="str">
        <f t="shared" ref="W157:Y157" si="46">IF(W136=0,"",W136/W115)</f>
        <v/>
      </c>
      <c r="X157" s="111" t="str">
        <f t="shared" si="46"/>
        <v/>
      </c>
      <c r="Y157" s="111" t="str">
        <f t="shared" si="46"/>
        <v/>
      </c>
      <c r="DA157" s="63" t="s">
        <v>1913</v>
      </c>
    </row>
    <row r="158" spans="1:105" ht="12" customHeight="1" x14ac:dyDescent="0.25">
      <c r="A158" s="121" t="s">
        <v>55</v>
      </c>
      <c r="B158" s="124" t="str">
        <f t="shared" ref="B158:Q158" si="47">IF(B137=0,"",B137/B116)</f>
        <v/>
      </c>
      <c r="C158" s="124" t="str">
        <f t="shared" si="47"/>
        <v/>
      </c>
      <c r="D158" s="124" t="str">
        <f t="shared" si="47"/>
        <v/>
      </c>
      <c r="E158" s="124" t="str">
        <f t="shared" si="47"/>
        <v/>
      </c>
      <c r="F158" s="124" t="str">
        <f t="shared" si="47"/>
        <v/>
      </c>
      <c r="G158" s="124" t="str">
        <f t="shared" si="47"/>
        <v/>
      </c>
      <c r="H158" s="124" t="str">
        <f t="shared" si="47"/>
        <v/>
      </c>
      <c r="I158" s="124" t="str">
        <f t="shared" si="47"/>
        <v/>
      </c>
      <c r="J158" s="124" t="str">
        <f t="shared" si="47"/>
        <v/>
      </c>
      <c r="K158" s="124" t="str">
        <f t="shared" si="47"/>
        <v/>
      </c>
      <c r="L158" s="124" t="str">
        <f t="shared" si="47"/>
        <v/>
      </c>
      <c r="M158" s="124" t="str">
        <f t="shared" si="47"/>
        <v/>
      </c>
      <c r="N158" s="124" t="str">
        <f t="shared" si="47"/>
        <v/>
      </c>
      <c r="O158" s="124" t="str">
        <f t="shared" si="47"/>
        <v/>
      </c>
      <c r="P158" s="124" t="str">
        <f t="shared" si="47"/>
        <v/>
      </c>
      <c r="Q158" s="124" t="str">
        <f t="shared" si="47"/>
        <v/>
      </c>
      <c r="R158" s="124" t="str">
        <f t="shared" ref="R158:V158" si="48">IF(R137=0,"",R137/R116)</f>
        <v/>
      </c>
      <c r="S158" s="124" t="str">
        <f t="shared" si="48"/>
        <v/>
      </c>
      <c r="T158" s="124" t="str">
        <f t="shared" si="48"/>
        <v/>
      </c>
      <c r="U158" s="124" t="str">
        <f t="shared" si="48"/>
        <v/>
      </c>
      <c r="V158" s="124" t="str">
        <f t="shared" si="48"/>
        <v/>
      </c>
      <c r="W158" s="124" t="str">
        <f t="shared" ref="W158:Y158" si="49">IF(W137=0,"",W137/W116)</f>
        <v/>
      </c>
      <c r="X158" s="124" t="str">
        <f t="shared" si="49"/>
        <v/>
      </c>
      <c r="Y158" s="124" t="str">
        <f t="shared" si="49"/>
        <v/>
      </c>
      <c r="DA158" s="130" t="s">
        <v>1914</v>
      </c>
    </row>
    <row r="159" spans="1:105" ht="12" customHeight="1" x14ac:dyDescent="0.25">
      <c r="A159" s="97" t="s">
        <v>143</v>
      </c>
      <c r="B159" s="111" t="str">
        <f t="shared" ref="B159:Q159" si="50">IF(B138=0,"",B138/B117)</f>
        <v/>
      </c>
      <c r="C159" s="111" t="str">
        <f t="shared" si="50"/>
        <v/>
      </c>
      <c r="D159" s="111" t="str">
        <f t="shared" si="50"/>
        <v/>
      </c>
      <c r="E159" s="111" t="str">
        <f t="shared" si="50"/>
        <v/>
      </c>
      <c r="F159" s="111" t="str">
        <f t="shared" si="50"/>
        <v/>
      </c>
      <c r="G159" s="111" t="str">
        <f t="shared" si="50"/>
        <v/>
      </c>
      <c r="H159" s="111" t="str">
        <f t="shared" si="50"/>
        <v/>
      </c>
      <c r="I159" s="111" t="str">
        <f t="shared" si="50"/>
        <v/>
      </c>
      <c r="J159" s="111" t="str">
        <f t="shared" si="50"/>
        <v/>
      </c>
      <c r="K159" s="111" t="str">
        <f t="shared" si="50"/>
        <v/>
      </c>
      <c r="L159" s="111" t="str">
        <f t="shared" si="50"/>
        <v/>
      </c>
      <c r="M159" s="111" t="str">
        <f t="shared" si="50"/>
        <v/>
      </c>
      <c r="N159" s="111" t="str">
        <f t="shared" si="50"/>
        <v/>
      </c>
      <c r="O159" s="111" t="str">
        <f t="shared" si="50"/>
        <v/>
      </c>
      <c r="P159" s="111" t="str">
        <f t="shared" si="50"/>
        <v/>
      </c>
      <c r="Q159" s="111" t="str">
        <f t="shared" si="50"/>
        <v/>
      </c>
      <c r="R159" s="111" t="str">
        <f t="shared" ref="R159:V159" si="51">IF(R138=0,"",R138/R117)</f>
        <v/>
      </c>
      <c r="S159" s="111" t="str">
        <f t="shared" si="51"/>
        <v/>
      </c>
      <c r="T159" s="111" t="str">
        <f t="shared" si="51"/>
        <v/>
      </c>
      <c r="U159" s="111" t="str">
        <f t="shared" si="51"/>
        <v/>
      </c>
      <c r="V159" s="111" t="str">
        <f t="shared" si="51"/>
        <v/>
      </c>
      <c r="W159" s="111" t="str">
        <f t="shared" ref="W159:Y159" si="52">IF(W138=0,"",W138/W117)</f>
        <v/>
      </c>
      <c r="X159" s="111" t="str">
        <f t="shared" si="52"/>
        <v/>
      </c>
      <c r="Y159" s="111" t="str">
        <f t="shared" si="52"/>
        <v/>
      </c>
      <c r="DA159" s="63" t="s">
        <v>1915</v>
      </c>
    </row>
    <row r="160" spans="1:105" ht="12" customHeight="1" x14ac:dyDescent="0.25">
      <c r="A160" s="97" t="s">
        <v>124</v>
      </c>
      <c r="B160" s="111" t="str">
        <f t="shared" ref="B160:Q160" si="53">IF(B139=0,"",B139/B118)</f>
        <v/>
      </c>
      <c r="C160" s="111" t="str">
        <f t="shared" si="53"/>
        <v/>
      </c>
      <c r="D160" s="111" t="str">
        <f t="shared" si="53"/>
        <v/>
      </c>
      <c r="E160" s="111" t="str">
        <f t="shared" si="53"/>
        <v/>
      </c>
      <c r="F160" s="111" t="str">
        <f t="shared" si="53"/>
        <v/>
      </c>
      <c r="G160" s="111" t="str">
        <f t="shared" si="53"/>
        <v/>
      </c>
      <c r="H160" s="111" t="str">
        <f t="shared" si="53"/>
        <v/>
      </c>
      <c r="I160" s="111" t="str">
        <f t="shared" si="53"/>
        <v/>
      </c>
      <c r="J160" s="111" t="str">
        <f t="shared" si="53"/>
        <v/>
      </c>
      <c r="K160" s="111" t="str">
        <f t="shared" si="53"/>
        <v/>
      </c>
      <c r="L160" s="111" t="str">
        <f t="shared" si="53"/>
        <v/>
      </c>
      <c r="M160" s="111" t="str">
        <f t="shared" si="53"/>
        <v/>
      </c>
      <c r="N160" s="111" t="str">
        <f t="shared" si="53"/>
        <v/>
      </c>
      <c r="O160" s="111" t="str">
        <f t="shared" si="53"/>
        <v/>
      </c>
      <c r="P160" s="111" t="str">
        <f t="shared" si="53"/>
        <v/>
      </c>
      <c r="Q160" s="111" t="str">
        <f t="shared" si="53"/>
        <v/>
      </c>
      <c r="R160" s="111" t="str">
        <f t="shared" ref="R160:V160" si="54">IF(R139=0,"",R139/R118)</f>
        <v/>
      </c>
      <c r="S160" s="111" t="str">
        <f t="shared" si="54"/>
        <v/>
      </c>
      <c r="T160" s="111" t="str">
        <f t="shared" si="54"/>
        <v/>
      </c>
      <c r="U160" s="111" t="str">
        <f t="shared" si="54"/>
        <v/>
      </c>
      <c r="V160" s="111" t="str">
        <f t="shared" si="54"/>
        <v/>
      </c>
      <c r="W160" s="111" t="str">
        <f t="shared" ref="W160:Y160" si="55">IF(W139=0,"",W139/W118)</f>
        <v/>
      </c>
      <c r="X160" s="111" t="str">
        <f t="shared" si="55"/>
        <v/>
      </c>
      <c r="Y160" s="111" t="str">
        <f t="shared" si="55"/>
        <v/>
      </c>
      <c r="DA160" s="63" t="s">
        <v>1916</v>
      </c>
    </row>
    <row r="161" spans="1:105" ht="12" customHeight="1" x14ac:dyDescent="0.25">
      <c r="A161" s="97" t="s">
        <v>123</v>
      </c>
      <c r="B161" s="111" t="str">
        <f t="shared" ref="B161:Q161" si="56">IF(B140=0,"",B140/B119)</f>
        <v/>
      </c>
      <c r="C161" s="111" t="str">
        <f t="shared" si="56"/>
        <v/>
      </c>
      <c r="D161" s="111" t="str">
        <f t="shared" si="56"/>
        <v/>
      </c>
      <c r="E161" s="111" t="str">
        <f t="shared" si="56"/>
        <v/>
      </c>
      <c r="F161" s="111" t="str">
        <f t="shared" si="56"/>
        <v/>
      </c>
      <c r="G161" s="111" t="str">
        <f t="shared" si="56"/>
        <v/>
      </c>
      <c r="H161" s="111" t="str">
        <f t="shared" si="56"/>
        <v/>
      </c>
      <c r="I161" s="111" t="str">
        <f t="shared" si="56"/>
        <v/>
      </c>
      <c r="J161" s="111" t="str">
        <f t="shared" si="56"/>
        <v/>
      </c>
      <c r="K161" s="111" t="str">
        <f t="shared" si="56"/>
        <v/>
      </c>
      <c r="L161" s="111" t="str">
        <f t="shared" si="56"/>
        <v/>
      </c>
      <c r="M161" s="111" t="str">
        <f t="shared" si="56"/>
        <v/>
      </c>
      <c r="N161" s="111" t="str">
        <f t="shared" si="56"/>
        <v/>
      </c>
      <c r="O161" s="111" t="str">
        <f t="shared" si="56"/>
        <v/>
      </c>
      <c r="P161" s="111" t="str">
        <f t="shared" si="56"/>
        <v/>
      </c>
      <c r="Q161" s="111" t="str">
        <f t="shared" si="56"/>
        <v/>
      </c>
      <c r="R161" s="111" t="str">
        <f t="shared" ref="R161:V161" si="57">IF(R140=0,"",R140/R119)</f>
        <v/>
      </c>
      <c r="S161" s="111" t="str">
        <f t="shared" si="57"/>
        <v/>
      </c>
      <c r="T161" s="111" t="str">
        <f t="shared" si="57"/>
        <v/>
      </c>
      <c r="U161" s="111" t="str">
        <f t="shared" si="57"/>
        <v/>
      </c>
      <c r="V161" s="111" t="str">
        <f t="shared" si="57"/>
        <v/>
      </c>
      <c r="W161" s="111" t="str">
        <f t="shared" ref="W161:Y161" si="58">IF(W140=0,"",W140/W119)</f>
        <v/>
      </c>
      <c r="X161" s="111" t="str">
        <f t="shared" si="58"/>
        <v/>
      </c>
      <c r="Y161" s="111" t="str">
        <f t="shared" si="58"/>
        <v/>
      </c>
      <c r="DA161" s="63" t="s">
        <v>1917</v>
      </c>
    </row>
    <row r="162" spans="1:105" ht="12" customHeight="1" x14ac:dyDescent="0.25">
      <c r="A162" s="100" t="s">
        <v>50</v>
      </c>
      <c r="B162" s="112" t="str">
        <f t="shared" ref="B162:Q162" si="59">IF(B141=0,"",B141/B120)</f>
        <v/>
      </c>
      <c r="C162" s="112" t="str">
        <f t="shared" si="59"/>
        <v/>
      </c>
      <c r="D162" s="112" t="str">
        <f t="shared" si="59"/>
        <v/>
      </c>
      <c r="E162" s="112" t="str">
        <f t="shared" si="59"/>
        <v/>
      </c>
      <c r="F162" s="112" t="str">
        <f t="shared" si="59"/>
        <v/>
      </c>
      <c r="G162" s="112" t="str">
        <f t="shared" si="59"/>
        <v/>
      </c>
      <c r="H162" s="112" t="str">
        <f t="shared" si="59"/>
        <v/>
      </c>
      <c r="I162" s="112" t="str">
        <f t="shared" si="59"/>
        <v/>
      </c>
      <c r="J162" s="112" t="str">
        <f t="shared" si="59"/>
        <v/>
      </c>
      <c r="K162" s="112" t="str">
        <f t="shared" si="59"/>
        <v/>
      </c>
      <c r="L162" s="112" t="str">
        <f t="shared" si="59"/>
        <v/>
      </c>
      <c r="M162" s="112" t="str">
        <f t="shared" si="59"/>
        <v/>
      </c>
      <c r="N162" s="112" t="str">
        <f t="shared" si="59"/>
        <v/>
      </c>
      <c r="O162" s="112" t="str">
        <f t="shared" si="59"/>
        <v/>
      </c>
      <c r="P162" s="112" t="str">
        <f t="shared" si="59"/>
        <v/>
      </c>
      <c r="Q162" s="112" t="str">
        <f t="shared" si="59"/>
        <v/>
      </c>
      <c r="R162" s="112" t="str">
        <f t="shared" ref="R162:V162" si="60">IF(R141=0,"",R141/R120)</f>
        <v/>
      </c>
      <c r="S162" s="112" t="str">
        <f t="shared" si="60"/>
        <v/>
      </c>
      <c r="T162" s="112" t="str">
        <f t="shared" si="60"/>
        <v/>
      </c>
      <c r="U162" s="112" t="str">
        <f t="shared" si="60"/>
        <v/>
      </c>
      <c r="V162" s="112" t="str">
        <f t="shared" si="60"/>
        <v/>
      </c>
      <c r="W162" s="112" t="str">
        <f t="shared" ref="W162:Y162" si="61">IF(W141=0,"",W141/W120)</f>
        <v/>
      </c>
      <c r="X162" s="112" t="str">
        <f t="shared" si="61"/>
        <v/>
      </c>
      <c r="Y162" s="112" t="str">
        <f t="shared" si="61"/>
        <v/>
      </c>
      <c r="DA162" s="131" t="s">
        <v>1918</v>
      </c>
    </row>
    <row r="163" spans="1:105" ht="12" customHeight="1" x14ac:dyDescent="0.25">
      <c r="A163" s="103" t="s">
        <v>52</v>
      </c>
      <c r="B163" s="113" t="str">
        <f t="shared" ref="B163:Q163" si="62">IF(B142=0,"",B142/B121)</f>
        <v/>
      </c>
      <c r="C163" s="113" t="str">
        <f t="shared" si="62"/>
        <v/>
      </c>
      <c r="D163" s="113" t="str">
        <f t="shared" si="62"/>
        <v/>
      </c>
      <c r="E163" s="113" t="str">
        <f t="shared" si="62"/>
        <v/>
      </c>
      <c r="F163" s="113" t="str">
        <f t="shared" si="62"/>
        <v/>
      </c>
      <c r="G163" s="113" t="str">
        <f t="shared" si="62"/>
        <v/>
      </c>
      <c r="H163" s="113" t="str">
        <f t="shared" si="62"/>
        <v/>
      </c>
      <c r="I163" s="113" t="str">
        <f t="shared" si="62"/>
        <v/>
      </c>
      <c r="J163" s="113" t="str">
        <f t="shared" si="62"/>
        <v/>
      </c>
      <c r="K163" s="113" t="str">
        <f t="shared" si="62"/>
        <v/>
      </c>
      <c r="L163" s="113" t="str">
        <f t="shared" si="62"/>
        <v/>
      </c>
      <c r="M163" s="113" t="str">
        <f t="shared" si="62"/>
        <v/>
      </c>
      <c r="N163" s="113" t="str">
        <f t="shared" si="62"/>
        <v/>
      </c>
      <c r="O163" s="113" t="str">
        <f t="shared" si="62"/>
        <v/>
      </c>
      <c r="P163" s="113" t="str">
        <f t="shared" si="62"/>
        <v/>
      </c>
      <c r="Q163" s="113" t="str">
        <f t="shared" si="62"/>
        <v/>
      </c>
      <c r="R163" s="113" t="str">
        <f t="shared" ref="R163:V163" si="63">IF(R142=0,"",R142/R121)</f>
        <v/>
      </c>
      <c r="S163" s="113" t="str">
        <f t="shared" si="63"/>
        <v/>
      </c>
      <c r="T163" s="113" t="str">
        <f t="shared" si="63"/>
        <v/>
      </c>
      <c r="U163" s="113" t="str">
        <f t="shared" si="63"/>
        <v/>
      </c>
      <c r="V163" s="113" t="str">
        <f t="shared" si="63"/>
        <v/>
      </c>
      <c r="W163" s="113" t="str">
        <f t="shared" ref="W163:Y163" si="64">IF(W142=0,"",W142/W121)</f>
        <v/>
      </c>
      <c r="X163" s="113" t="str">
        <f t="shared" si="64"/>
        <v/>
      </c>
      <c r="Y163" s="113" t="str">
        <f t="shared" si="64"/>
        <v/>
      </c>
      <c r="DA163" s="132" t="s">
        <v>1919</v>
      </c>
    </row>
    <row r="164" spans="1:105" ht="12" customHeight="1" x14ac:dyDescent="0.25">
      <c r="A164" s="106" t="s">
        <v>122</v>
      </c>
      <c r="B164" s="112" t="str">
        <f t="shared" ref="B164:Q164" si="65">IF(B143=0,"",B143/B122)</f>
        <v/>
      </c>
      <c r="C164" s="112" t="str">
        <f t="shared" si="65"/>
        <v/>
      </c>
      <c r="D164" s="112" t="str">
        <f t="shared" si="65"/>
        <v/>
      </c>
      <c r="E164" s="112" t="str">
        <f t="shared" si="65"/>
        <v/>
      </c>
      <c r="F164" s="112" t="str">
        <f t="shared" si="65"/>
        <v/>
      </c>
      <c r="G164" s="112" t="str">
        <f t="shared" si="65"/>
        <v/>
      </c>
      <c r="H164" s="112" t="str">
        <f t="shared" si="65"/>
        <v/>
      </c>
      <c r="I164" s="112" t="str">
        <f t="shared" si="65"/>
        <v/>
      </c>
      <c r="J164" s="112" t="str">
        <f t="shared" si="65"/>
        <v/>
      </c>
      <c r="K164" s="112" t="str">
        <f t="shared" si="65"/>
        <v/>
      </c>
      <c r="L164" s="112" t="str">
        <f t="shared" si="65"/>
        <v/>
      </c>
      <c r="M164" s="112" t="str">
        <f t="shared" si="65"/>
        <v/>
      </c>
      <c r="N164" s="112" t="str">
        <f t="shared" si="65"/>
        <v/>
      </c>
      <c r="O164" s="112" t="str">
        <f t="shared" si="65"/>
        <v/>
      </c>
      <c r="P164" s="112" t="str">
        <f t="shared" si="65"/>
        <v/>
      </c>
      <c r="Q164" s="112" t="str">
        <f t="shared" si="65"/>
        <v/>
      </c>
      <c r="R164" s="112" t="str">
        <f t="shared" ref="R164:V164" si="66">IF(R143=0,"",R143/R122)</f>
        <v/>
      </c>
      <c r="S164" s="112" t="str">
        <f t="shared" si="66"/>
        <v/>
      </c>
      <c r="T164" s="112" t="str">
        <f t="shared" si="66"/>
        <v/>
      </c>
      <c r="U164" s="112" t="str">
        <f t="shared" si="66"/>
        <v/>
      </c>
      <c r="V164" s="112" t="str">
        <f t="shared" si="66"/>
        <v/>
      </c>
      <c r="W164" s="112" t="str">
        <f t="shared" ref="W164:Y164" si="67">IF(W143=0,"",W143/W122)</f>
        <v/>
      </c>
      <c r="X164" s="112" t="str">
        <f t="shared" si="67"/>
        <v/>
      </c>
      <c r="Y164" s="112" t="str">
        <f t="shared" si="67"/>
        <v/>
      </c>
      <c r="DA164" s="131" t="s">
        <v>1920</v>
      </c>
    </row>
    <row r="165" spans="1:105" ht="12" customHeight="1" x14ac:dyDescent="0.25">
      <c r="A165" s="107" t="s">
        <v>121</v>
      </c>
      <c r="B165" s="113" t="str">
        <f t="shared" ref="B165:Q165" si="68">IF(B144=0,"",B144/B123)</f>
        <v/>
      </c>
      <c r="C165" s="113" t="str">
        <f t="shared" si="68"/>
        <v/>
      </c>
      <c r="D165" s="113" t="str">
        <f t="shared" si="68"/>
        <v/>
      </c>
      <c r="E165" s="113" t="str">
        <f t="shared" si="68"/>
        <v/>
      </c>
      <c r="F165" s="113" t="str">
        <f t="shared" si="68"/>
        <v/>
      </c>
      <c r="G165" s="113" t="str">
        <f t="shared" si="68"/>
        <v/>
      </c>
      <c r="H165" s="113" t="str">
        <f t="shared" si="68"/>
        <v/>
      </c>
      <c r="I165" s="113" t="str">
        <f t="shared" si="68"/>
        <v/>
      </c>
      <c r="J165" s="113" t="str">
        <f t="shared" si="68"/>
        <v/>
      </c>
      <c r="K165" s="113" t="str">
        <f t="shared" si="68"/>
        <v/>
      </c>
      <c r="L165" s="113" t="str">
        <f t="shared" si="68"/>
        <v/>
      </c>
      <c r="M165" s="113" t="str">
        <f t="shared" si="68"/>
        <v/>
      </c>
      <c r="N165" s="113" t="str">
        <f t="shared" si="68"/>
        <v/>
      </c>
      <c r="O165" s="113" t="str">
        <f t="shared" si="68"/>
        <v/>
      </c>
      <c r="P165" s="113" t="str">
        <f t="shared" si="68"/>
        <v/>
      </c>
      <c r="Q165" s="113" t="str">
        <f t="shared" si="68"/>
        <v/>
      </c>
      <c r="R165" s="113" t="str">
        <f t="shared" ref="R165:V165" si="69">IF(R144=0,"",R144/R123)</f>
        <v/>
      </c>
      <c r="S165" s="113" t="str">
        <f t="shared" si="69"/>
        <v/>
      </c>
      <c r="T165" s="113" t="str">
        <f t="shared" si="69"/>
        <v/>
      </c>
      <c r="U165" s="113" t="str">
        <f t="shared" si="69"/>
        <v/>
      </c>
      <c r="V165" s="113" t="str">
        <f t="shared" si="69"/>
        <v/>
      </c>
      <c r="W165" s="113" t="str">
        <f t="shared" ref="W165:Y165" si="70">IF(W144=0,"",W144/W123)</f>
        <v/>
      </c>
      <c r="X165" s="113" t="str">
        <f t="shared" si="70"/>
        <v/>
      </c>
      <c r="Y165" s="113" t="str">
        <f t="shared" si="70"/>
        <v/>
      </c>
      <c r="DA165" s="132" t="s">
        <v>1921</v>
      </c>
    </row>
    <row r="166" spans="1:105" ht="12" customHeight="1" x14ac:dyDescent="0.25">
      <c r="A166" s="108" t="s">
        <v>53</v>
      </c>
      <c r="B166" s="111" t="str">
        <f t="shared" ref="B166:Q166" si="71">IF(B145=0,"",B145/B124)</f>
        <v/>
      </c>
      <c r="C166" s="111" t="str">
        <f t="shared" si="71"/>
        <v/>
      </c>
      <c r="D166" s="111" t="str">
        <f t="shared" si="71"/>
        <v/>
      </c>
      <c r="E166" s="111" t="str">
        <f t="shared" si="71"/>
        <v/>
      </c>
      <c r="F166" s="111" t="str">
        <f t="shared" si="71"/>
        <v/>
      </c>
      <c r="G166" s="111" t="str">
        <f t="shared" si="71"/>
        <v/>
      </c>
      <c r="H166" s="111" t="str">
        <f t="shared" si="71"/>
        <v/>
      </c>
      <c r="I166" s="111" t="str">
        <f t="shared" si="71"/>
        <v/>
      </c>
      <c r="J166" s="111" t="str">
        <f t="shared" si="71"/>
        <v/>
      </c>
      <c r="K166" s="111" t="str">
        <f t="shared" si="71"/>
        <v/>
      </c>
      <c r="L166" s="111" t="str">
        <f t="shared" si="71"/>
        <v/>
      </c>
      <c r="M166" s="111" t="str">
        <f t="shared" si="71"/>
        <v/>
      </c>
      <c r="N166" s="111" t="str">
        <f t="shared" si="71"/>
        <v/>
      </c>
      <c r="O166" s="111" t="str">
        <f t="shared" si="71"/>
        <v/>
      </c>
      <c r="P166" s="111" t="str">
        <f t="shared" si="71"/>
        <v/>
      </c>
      <c r="Q166" s="111" t="str">
        <f t="shared" si="71"/>
        <v/>
      </c>
      <c r="R166" s="111" t="str">
        <f t="shared" ref="R166:V166" si="72">IF(R145=0,"",R145/R124)</f>
        <v/>
      </c>
      <c r="S166" s="111" t="str">
        <f t="shared" si="72"/>
        <v/>
      </c>
      <c r="T166" s="111" t="str">
        <f t="shared" si="72"/>
        <v/>
      </c>
      <c r="U166" s="111" t="str">
        <f t="shared" si="72"/>
        <v/>
      </c>
      <c r="V166" s="111" t="str">
        <f t="shared" si="72"/>
        <v/>
      </c>
      <c r="W166" s="111" t="str">
        <f t="shared" ref="W166:Y166" si="73">IF(W145=0,"",W145/W124)</f>
        <v/>
      </c>
      <c r="X166" s="111" t="str">
        <f t="shared" si="73"/>
        <v/>
      </c>
      <c r="Y166" s="111" t="str">
        <f t="shared" si="73"/>
        <v/>
      </c>
      <c r="DA166" s="63" t="s">
        <v>1922</v>
      </c>
    </row>
    <row r="167" spans="1:105" ht="12" customHeight="1" x14ac:dyDescent="0.25">
      <c r="A167" s="108" t="s">
        <v>52</v>
      </c>
      <c r="B167" s="111" t="str">
        <f t="shared" ref="B167:Q167" si="74">IF(B146=0,"",B146/B125)</f>
        <v/>
      </c>
      <c r="C167" s="111" t="str">
        <f t="shared" si="74"/>
        <v/>
      </c>
      <c r="D167" s="111" t="str">
        <f t="shared" si="74"/>
        <v/>
      </c>
      <c r="E167" s="111" t="str">
        <f t="shared" si="74"/>
        <v/>
      </c>
      <c r="F167" s="111" t="str">
        <f t="shared" si="74"/>
        <v/>
      </c>
      <c r="G167" s="111" t="str">
        <f t="shared" si="74"/>
        <v/>
      </c>
      <c r="H167" s="111" t="str">
        <f t="shared" si="74"/>
        <v/>
      </c>
      <c r="I167" s="111" t="str">
        <f t="shared" si="74"/>
        <v/>
      </c>
      <c r="J167" s="111" t="str">
        <f t="shared" si="74"/>
        <v/>
      </c>
      <c r="K167" s="111" t="str">
        <f t="shared" si="74"/>
        <v/>
      </c>
      <c r="L167" s="111" t="str">
        <f t="shared" si="74"/>
        <v/>
      </c>
      <c r="M167" s="111" t="str">
        <f t="shared" si="74"/>
        <v/>
      </c>
      <c r="N167" s="111" t="str">
        <f t="shared" si="74"/>
        <v/>
      </c>
      <c r="O167" s="111" t="str">
        <f t="shared" si="74"/>
        <v/>
      </c>
      <c r="P167" s="111" t="str">
        <f t="shared" si="74"/>
        <v/>
      </c>
      <c r="Q167" s="111" t="str">
        <f t="shared" si="74"/>
        <v/>
      </c>
      <c r="R167" s="111" t="str">
        <f t="shared" ref="R167:V167" si="75">IF(R146=0,"",R146/R125)</f>
        <v/>
      </c>
      <c r="S167" s="111" t="str">
        <f t="shared" si="75"/>
        <v/>
      </c>
      <c r="T167" s="111" t="str">
        <f t="shared" si="75"/>
        <v/>
      </c>
      <c r="U167" s="111" t="str">
        <f t="shared" si="75"/>
        <v/>
      </c>
      <c r="V167" s="111" t="str">
        <f t="shared" si="75"/>
        <v/>
      </c>
      <c r="W167" s="111" t="str">
        <f t="shared" ref="W167:Y167" si="76">IF(W146=0,"",W146/W125)</f>
        <v/>
      </c>
      <c r="X167" s="111" t="str">
        <f t="shared" si="76"/>
        <v/>
      </c>
      <c r="Y167" s="111" t="str">
        <f t="shared" si="76"/>
        <v/>
      </c>
      <c r="DA167" s="63" t="s">
        <v>1923</v>
      </c>
    </row>
    <row r="168" spans="1:105" ht="12" customHeight="1" x14ac:dyDescent="0.25">
      <c r="A168" s="121" t="s">
        <v>54</v>
      </c>
      <c r="B168" s="124" t="str">
        <f t="shared" ref="B168:Q168" si="77">IF(B147=0,"",B147/B126)</f>
        <v/>
      </c>
      <c r="C168" s="124" t="str">
        <f t="shared" si="77"/>
        <v/>
      </c>
      <c r="D168" s="124" t="str">
        <f t="shared" si="77"/>
        <v/>
      </c>
      <c r="E168" s="124" t="str">
        <f t="shared" si="77"/>
        <v/>
      </c>
      <c r="F168" s="124" t="str">
        <f t="shared" si="77"/>
        <v/>
      </c>
      <c r="G168" s="124" t="str">
        <f t="shared" si="77"/>
        <v/>
      </c>
      <c r="H168" s="124" t="str">
        <f t="shared" si="77"/>
        <v/>
      </c>
      <c r="I168" s="124" t="str">
        <f t="shared" si="77"/>
        <v/>
      </c>
      <c r="J168" s="124" t="str">
        <f t="shared" si="77"/>
        <v/>
      </c>
      <c r="K168" s="124" t="str">
        <f t="shared" si="77"/>
        <v/>
      </c>
      <c r="L168" s="124" t="str">
        <f t="shared" si="77"/>
        <v/>
      </c>
      <c r="M168" s="124" t="str">
        <f t="shared" si="77"/>
        <v/>
      </c>
      <c r="N168" s="124" t="str">
        <f t="shared" si="77"/>
        <v/>
      </c>
      <c r="O168" s="124" t="str">
        <f t="shared" si="77"/>
        <v/>
      </c>
      <c r="P168" s="124" t="str">
        <f t="shared" si="77"/>
        <v/>
      </c>
      <c r="Q168" s="124" t="str">
        <f t="shared" si="77"/>
        <v/>
      </c>
      <c r="R168" s="124" t="str">
        <f t="shared" ref="R168:V168" si="78">IF(R147=0,"",R147/R126)</f>
        <v/>
      </c>
      <c r="S168" s="124" t="str">
        <f t="shared" si="78"/>
        <v/>
      </c>
      <c r="T168" s="124" t="str">
        <f t="shared" si="78"/>
        <v/>
      </c>
      <c r="U168" s="124" t="str">
        <f t="shared" si="78"/>
        <v/>
      </c>
      <c r="V168" s="124" t="str">
        <f t="shared" si="78"/>
        <v/>
      </c>
      <c r="W168" s="124" t="str">
        <f t="shared" ref="W168:Y168" si="79">IF(W147=0,"",W147/W126)</f>
        <v/>
      </c>
      <c r="X168" s="124" t="str">
        <f t="shared" si="79"/>
        <v/>
      </c>
      <c r="Y168" s="124" t="str">
        <f t="shared" si="79"/>
        <v/>
      </c>
      <c r="DA168" s="130" t="s">
        <v>1924</v>
      </c>
    </row>
    <row r="169" spans="1:105" ht="12" customHeight="1" x14ac:dyDescent="0.25">
      <c r="A169" s="97" t="s">
        <v>51</v>
      </c>
      <c r="B169" s="111" t="str">
        <f t="shared" ref="B169:Q169" si="80">IF(B148=0,"",B148/B127)</f>
        <v/>
      </c>
      <c r="C169" s="111" t="str">
        <f t="shared" si="80"/>
        <v/>
      </c>
      <c r="D169" s="111" t="str">
        <f t="shared" si="80"/>
        <v/>
      </c>
      <c r="E169" s="111" t="str">
        <f t="shared" si="80"/>
        <v/>
      </c>
      <c r="F169" s="111" t="str">
        <f t="shared" si="80"/>
        <v/>
      </c>
      <c r="G169" s="111" t="str">
        <f t="shared" si="80"/>
        <v/>
      </c>
      <c r="H169" s="111" t="str">
        <f t="shared" si="80"/>
        <v/>
      </c>
      <c r="I169" s="111" t="str">
        <f t="shared" si="80"/>
        <v/>
      </c>
      <c r="J169" s="111" t="str">
        <f t="shared" si="80"/>
        <v/>
      </c>
      <c r="K169" s="111" t="str">
        <f t="shared" si="80"/>
        <v/>
      </c>
      <c r="L169" s="111" t="str">
        <f t="shared" si="80"/>
        <v/>
      </c>
      <c r="M169" s="111" t="str">
        <f t="shared" si="80"/>
        <v/>
      </c>
      <c r="N169" s="111" t="str">
        <f t="shared" si="80"/>
        <v/>
      </c>
      <c r="O169" s="111" t="str">
        <f t="shared" si="80"/>
        <v/>
      </c>
      <c r="P169" s="111" t="str">
        <f t="shared" si="80"/>
        <v/>
      </c>
      <c r="Q169" s="111" t="str">
        <f t="shared" si="80"/>
        <v/>
      </c>
      <c r="R169" s="111" t="str">
        <f t="shared" ref="R169:V169" si="81">IF(R148=0,"",R148/R127)</f>
        <v/>
      </c>
      <c r="S169" s="111" t="str">
        <f t="shared" si="81"/>
        <v/>
      </c>
      <c r="T169" s="111" t="str">
        <f t="shared" si="81"/>
        <v/>
      </c>
      <c r="U169" s="111" t="str">
        <f t="shared" si="81"/>
        <v/>
      </c>
      <c r="V169" s="111" t="str">
        <f t="shared" si="81"/>
        <v/>
      </c>
      <c r="W169" s="111" t="str">
        <f t="shared" ref="W169:Y169" si="82">IF(W148=0,"",W148/W127)</f>
        <v/>
      </c>
      <c r="X169" s="111" t="str">
        <f t="shared" si="82"/>
        <v/>
      </c>
      <c r="Y169" s="111" t="str">
        <f t="shared" si="82"/>
        <v/>
      </c>
      <c r="DA169" s="63" t="s">
        <v>1925</v>
      </c>
    </row>
    <row r="170" spans="1:105" ht="12" customHeight="1" x14ac:dyDescent="0.25">
      <c r="A170" s="97" t="s">
        <v>50</v>
      </c>
      <c r="B170" s="111" t="str">
        <f t="shared" ref="B170:Q170" si="83">IF(B149=0,"",B149/B128)</f>
        <v/>
      </c>
      <c r="C170" s="111" t="str">
        <f t="shared" si="83"/>
        <v/>
      </c>
      <c r="D170" s="111" t="str">
        <f t="shared" si="83"/>
        <v/>
      </c>
      <c r="E170" s="111" t="str">
        <f t="shared" si="83"/>
        <v/>
      </c>
      <c r="F170" s="111" t="str">
        <f t="shared" si="83"/>
        <v/>
      </c>
      <c r="G170" s="111" t="str">
        <f t="shared" si="83"/>
        <v/>
      </c>
      <c r="H170" s="111" t="str">
        <f t="shared" si="83"/>
        <v/>
      </c>
      <c r="I170" s="111" t="str">
        <f t="shared" si="83"/>
        <v/>
      </c>
      <c r="J170" s="111" t="str">
        <f t="shared" si="83"/>
        <v/>
      </c>
      <c r="K170" s="111" t="str">
        <f t="shared" si="83"/>
        <v/>
      </c>
      <c r="L170" s="111" t="str">
        <f t="shared" si="83"/>
        <v/>
      </c>
      <c r="M170" s="111" t="str">
        <f t="shared" si="83"/>
        <v/>
      </c>
      <c r="N170" s="111" t="str">
        <f t="shared" si="83"/>
        <v/>
      </c>
      <c r="O170" s="111" t="str">
        <f t="shared" si="83"/>
        <v/>
      </c>
      <c r="P170" s="111" t="str">
        <f t="shared" si="83"/>
        <v/>
      </c>
      <c r="Q170" s="111" t="str">
        <f t="shared" si="83"/>
        <v/>
      </c>
      <c r="R170" s="111" t="str">
        <f t="shared" ref="R170:V170" si="84">IF(R149=0,"",R149/R128)</f>
        <v/>
      </c>
      <c r="S170" s="111" t="str">
        <f t="shared" si="84"/>
        <v/>
      </c>
      <c r="T170" s="111" t="str">
        <f t="shared" si="84"/>
        <v/>
      </c>
      <c r="U170" s="111" t="str">
        <f t="shared" si="84"/>
        <v/>
      </c>
      <c r="V170" s="111" t="str">
        <f t="shared" si="84"/>
        <v/>
      </c>
      <c r="W170" s="111" t="str">
        <f t="shared" ref="W170:Y170" si="85">IF(W149=0,"",W149/W128)</f>
        <v/>
      </c>
      <c r="X170" s="111" t="str">
        <f t="shared" si="85"/>
        <v/>
      </c>
      <c r="Y170" s="111" t="str">
        <f t="shared" si="85"/>
        <v/>
      </c>
      <c r="DA170" s="63" t="s">
        <v>1926</v>
      </c>
    </row>
    <row r="171" spans="1:105" ht="12" customHeight="1" x14ac:dyDescent="0.25">
      <c r="A171" s="109" t="s">
        <v>120</v>
      </c>
      <c r="B171" s="45" t="str">
        <f t="shared" ref="B171:Q171" si="86">IF(B150=0,"",B150/B129)</f>
        <v/>
      </c>
      <c r="C171" s="45" t="str">
        <f t="shared" si="86"/>
        <v/>
      </c>
      <c r="D171" s="45" t="str">
        <f t="shared" si="86"/>
        <v/>
      </c>
      <c r="E171" s="45" t="str">
        <f t="shared" si="86"/>
        <v/>
      </c>
      <c r="F171" s="45" t="str">
        <f t="shared" si="86"/>
        <v/>
      </c>
      <c r="G171" s="45" t="str">
        <f t="shared" si="86"/>
        <v/>
      </c>
      <c r="H171" s="45" t="str">
        <f t="shared" si="86"/>
        <v/>
      </c>
      <c r="I171" s="45" t="str">
        <f t="shared" si="86"/>
        <v/>
      </c>
      <c r="J171" s="45" t="str">
        <f t="shared" si="86"/>
        <v/>
      </c>
      <c r="K171" s="45" t="str">
        <f t="shared" si="86"/>
        <v/>
      </c>
      <c r="L171" s="45" t="str">
        <f t="shared" si="86"/>
        <v/>
      </c>
      <c r="M171" s="45" t="str">
        <f t="shared" si="86"/>
        <v/>
      </c>
      <c r="N171" s="45" t="str">
        <f t="shared" si="86"/>
        <v/>
      </c>
      <c r="O171" s="45" t="str">
        <f t="shared" si="86"/>
        <v/>
      </c>
      <c r="P171" s="45" t="str">
        <f t="shared" si="86"/>
        <v/>
      </c>
      <c r="Q171" s="45" t="str">
        <f t="shared" si="86"/>
        <v/>
      </c>
      <c r="R171" s="45" t="str">
        <f t="shared" ref="R171:V171" si="87">IF(R150=0,"",R150/R129)</f>
        <v/>
      </c>
      <c r="S171" s="45" t="str">
        <f t="shared" si="87"/>
        <v/>
      </c>
      <c r="T171" s="45" t="str">
        <f t="shared" si="87"/>
        <v/>
      </c>
      <c r="U171" s="45" t="str">
        <f t="shared" si="87"/>
        <v/>
      </c>
      <c r="V171" s="45" t="str">
        <f t="shared" si="87"/>
        <v/>
      </c>
      <c r="W171" s="45" t="str">
        <f t="shared" ref="W171:Y171" si="88">IF(W150=0,"",W150/W129)</f>
        <v/>
      </c>
      <c r="X171" s="45" t="str">
        <f t="shared" si="88"/>
        <v/>
      </c>
      <c r="Y171" s="45" t="str">
        <f t="shared" si="88"/>
        <v/>
      </c>
      <c r="DA171" s="60" t="s">
        <v>1927</v>
      </c>
    </row>
    <row r="173" spans="1:105" ht="12" customHeight="1" x14ac:dyDescent="0.25">
      <c r="A173" s="116" t="s">
        <v>101</v>
      </c>
      <c r="B173" s="117">
        <f t="shared" ref="B173:Q173" si="89">B174+B177+B179+B189</f>
        <v>0</v>
      </c>
      <c r="C173" s="117">
        <f t="shared" si="89"/>
        <v>0</v>
      </c>
      <c r="D173" s="117">
        <f t="shared" si="89"/>
        <v>0</v>
      </c>
      <c r="E173" s="117">
        <f t="shared" si="89"/>
        <v>0</v>
      </c>
      <c r="F173" s="117">
        <f t="shared" si="89"/>
        <v>0</v>
      </c>
      <c r="G173" s="117">
        <f t="shared" si="89"/>
        <v>0</v>
      </c>
      <c r="H173" s="117">
        <f t="shared" si="89"/>
        <v>0</v>
      </c>
      <c r="I173" s="117">
        <f t="shared" si="89"/>
        <v>0</v>
      </c>
      <c r="J173" s="117">
        <f t="shared" si="89"/>
        <v>0</v>
      </c>
      <c r="K173" s="117">
        <f t="shared" si="89"/>
        <v>0</v>
      </c>
      <c r="L173" s="117">
        <f t="shared" si="89"/>
        <v>0</v>
      </c>
      <c r="M173" s="117">
        <f t="shared" si="89"/>
        <v>0</v>
      </c>
      <c r="N173" s="117">
        <f t="shared" si="89"/>
        <v>0</v>
      </c>
      <c r="O173" s="117">
        <f t="shared" si="89"/>
        <v>0</v>
      </c>
      <c r="P173" s="117">
        <f t="shared" si="89"/>
        <v>0</v>
      </c>
      <c r="Q173" s="117">
        <f t="shared" si="89"/>
        <v>0</v>
      </c>
      <c r="R173" s="117">
        <f t="shared" ref="R173:V173" si="90">R174+R177+R179+R189</f>
        <v>0</v>
      </c>
      <c r="S173" s="117">
        <f t="shared" si="90"/>
        <v>0</v>
      </c>
      <c r="T173" s="117">
        <f t="shared" si="90"/>
        <v>0</v>
      </c>
      <c r="U173" s="117">
        <f t="shared" si="90"/>
        <v>0</v>
      </c>
      <c r="V173" s="117">
        <f t="shared" si="90"/>
        <v>0</v>
      </c>
      <c r="W173" s="117">
        <f t="shared" ref="W173:Y173" si="91">W174+W177+W179+W189</f>
        <v>0</v>
      </c>
      <c r="X173" s="117">
        <f t="shared" si="91"/>
        <v>0</v>
      </c>
      <c r="Y173" s="117">
        <f t="shared" si="91"/>
        <v>0</v>
      </c>
      <c r="DA173" s="129" t="s">
        <v>2076</v>
      </c>
    </row>
    <row r="174" spans="1:105" ht="12" customHeight="1" x14ac:dyDescent="0.25">
      <c r="A174" s="121" t="s">
        <v>57</v>
      </c>
      <c r="B174" s="122">
        <f t="shared" ref="B174:Q174" si="92">SUM(B175:B176)</f>
        <v>0</v>
      </c>
      <c r="C174" s="122">
        <f t="shared" si="92"/>
        <v>0</v>
      </c>
      <c r="D174" s="122">
        <f t="shared" si="92"/>
        <v>0</v>
      </c>
      <c r="E174" s="122">
        <f t="shared" si="92"/>
        <v>0</v>
      </c>
      <c r="F174" s="122">
        <f t="shared" si="92"/>
        <v>0</v>
      </c>
      <c r="G174" s="122">
        <f t="shared" si="92"/>
        <v>0</v>
      </c>
      <c r="H174" s="122">
        <f t="shared" si="92"/>
        <v>0</v>
      </c>
      <c r="I174" s="122">
        <f t="shared" si="92"/>
        <v>0</v>
      </c>
      <c r="J174" s="122">
        <f t="shared" si="92"/>
        <v>0</v>
      </c>
      <c r="K174" s="122">
        <f t="shared" si="92"/>
        <v>0</v>
      </c>
      <c r="L174" s="122">
        <f t="shared" si="92"/>
        <v>0</v>
      </c>
      <c r="M174" s="122">
        <f t="shared" si="92"/>
        <v>0</v>
      </c>
      <c r="N174" s="122">
        <f t="shared" si="92"/>
        <v>0</v>
      </c>
      <c r="O174" s="122">
        <f t="shared" si="92"/>
        <v>0</v>
      </c>
      <c r="P174" s="122">
        <f t="shared" si="92"/>
        <v>0</v>
      </c>
      <c r="Q174" s="122">
        <f t="shared" si="92"/>
        <v>0</v>
      </c>
      <c r="R174" s="122">
        <f t="shared" ref="R174:V174" si="93">SUM(R175:R176)</f>
        <v>0</v>
      </c>
      <c r="S174" s="122">
        <f t="shared" si="93"/>
        <v>0</v>
      </c>
      <c r="T174" s="122">
        <f t="shared" si="93"/>
        <v>0</v>
      </c>
      <c r="U174" s="122">
        <f t="shared" si="93"/>
        <v>0</v>
      </c>
      <c r="V174" s="122">
        <f t="shared" si="93"/>
        <v>0</v>
      </c>
      <c r="W174" s="122">
        <f t="shared" ref="W174:Y174" si="94">SUM(W175:W176)</f>
        <v>0</v>
      </c>
      <c r="X174" s="122">
        <f t="shared" si="94"/>
        <v>0</v>
      </c>
      <c r="Y174" s="122">
        <f t="shared" si="94"/>
        <v>0</v>
      </c>
      <c r="DA174" s="130" t="s">
        <v>2077</v>
      </c>
    </row>
    <row r="175" spans="1:105" ht="12" customHeight="1" x14ac:dyDescent="0.25">
      <c r="A175" s="97" t="s">
        <v>51</v>
      </c>
      <c r="B175" s="98">
        <v>0</v>
      </c>
      <c r="C175" s="98">
        <v>0</v>
      </c>
      <c r="D175" s="98">
        <v>0</v>
      </c>
      <c r="E175" s="98">
        <v>0</v>
      </c>
      <c r="F175" s="98">
        <v>0</v>
      </c>
      <c r="G175" s="98">
        <v>0</v>
      </c>
      <c r="H175" s="98">
        <v>0</v>
      </c>
      <c r="I175" s="98">
        <v>0</v>
      </c>
      <c r="J175" s="98">
        <v>0</v>
      </c>
      <c r="K175" s="98">
        <v>0</v>
      </c>
      <c r="L175" s="98">
        <v>0</v>
      </c>
      <c r="M175" s="98">
        <v>0</v>
      </c>
      <c r="N175" s="98">
        <v>0</v>
      </c>
      <c r="O175" s="98">
        <v>0</v>
      </c>
      <c r="P175" s="98">
        <v>0</v>
      </c>
      <c r="Q175" s="98">
        <v>0</v>
      </c>
      <c r="R175" s="98">
        <v>0</v>
      </c>
      <c r="S175" s="98">
        <v>0</v>
      </c>
      <c r="T175" s="98">
        <v>0</v>
      </c>
      <c r="U175" s="98">
        <v>0</v>
      </c>
      <c r="V175" s="98">
        <v>0</v>
      </c>
      <c r="W175" s="98">
        <v>0</v>
      </c>
      <c r="X175" s="98">
        <v>0</v>
      </c>
      <c r="Y175" s="98">
        <v>0</v>
      </c>
      <c r="DA175" s="63" t="s">
        <v>2078</v>
      </c>
    </row>
    <row r="176" spans="1:105" ht="12" customHeight="1" x14ac:dyDescent="0.25">
      <c r="A176" s="97" t="s">
        <v>53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2079</v>
      </c>
    </row>
    <row r="177" spans="1:105" ht="12" customHeight="1" x14ac:dyDescent="0.25">
      <c r="A177" s="121" t="s">
        <v>92</v>
      </c>
      <c r="B177" s="122">
        <f t="shared" ref="B177:Y177" si="95">B178</f>
        <v>0</v>
      </c>
      <c r="C177" s="122">
        <f t="shared" si="95"/>
        <v>0</v>
      </c>
      <c r="D177" s="122">
        <f t="shared" si="95"/>
        <v>0</v>
      </c>
      <c r="E177" s="122">
        <f t="shared" si="95"/>
        <v>0</v>
      </c>
      <c r="F177" s="122">
        <f t="shared" si="95"/>
        <v>0</v>
      </c>
      <c r="G177" s="122">
        <f t="shared" si="95"/>
        <v>0</v>
      </c>
      <c r="H177" s="122">
        <f t="shared" si="95"/>
        <v>0</v>
      </c>
      <c r="I177" s="122">
        <f t="shared" si="95"/>
        <v>0</v>
      </c>
      <c r="J177" s="122">
        <f t="shared" si="95"/>
        <v>0</v>
      </c>
      <c r="K177" s="122">
        <f t="shared" si="95"/>
        <v>0</v>
      </c>
      <c r="L177" s="122">
        <f t="shared" si="95"/>
        <v>0</v>
      </c>
      <c r="M177" s="122">
        <f t="shared" si="95"/>
        <v>0</v>
      </c>
      <c r="N177" s="122">
        <f t="shared" si="95"/>
        <v>0</v>
      </c>
      <c r="O177" s="122">
        <f t="shared" si="95"/>
        <v>0</v>
      </c>
      <c r="P177" s="122">
        <f t="shared" si="95"/>
        <v>0</v>
      </c>
      <c r="Q177" s="122">
        <f t="shared" si="95"/>
        <v>0</v>
      </c>
      <c r="R177" s="122">
        <f t="shared" si="95"/>
        <v>0</v>
      </c>
      <c r="S177" s="122">
        <f t="shared" si="95"/>
        <v>0</v>
      </c>
      <c r="T177" s="122">
        <f t="shared" si="95"/>
        <v>0</v>
      </c>
      <c r="U177" s="122">
        <f t="shared" si="95"/>
        <v>0</v>
      </c>
      <c r="V177" s="122">
        <f t="shared" si="95"/>
        <v>0</v>
      </c>
      <c r="W177" s="122">
        <f t="shared" si="95"/>
        <v>0</v>
      </c>
      <c r="X177" s="122">
        <f t="shared" si="95"/>
        <v>0</v>
      </c>
      <c r="Y177" s="122">
        <f t="shared" si="95"/>
        <v>0</v>
      </c>
      <c r="DA177" s="130" t="s">
        <v>2080</v>
      </c>
    </row>
    <row r="178" spans="1:105" ht="12" customHeight="1" x14ac:dyDescent="0.25">
      <c r="A178" s="97" t="s">
        <v>53</v>
      </c>
      <c r="B178" s="98">
        <v>0</v>
      </c>
      <c r="C178" s="98">
        <v>0</v>
      </c>
      <c r="D178" s="98">
        <v>0</v>
      </c>
      <c r="E178" s="98">
        <v>0</v>
      </c>
      <c r="F178" s="98">
        <v>0</v>
      </c>
      <c r="G178" s="98">
        <v>0</v>
      </c>
      <c r="H178" s="98">
        <v>0</v>
      </c>
      <c r="I178" s="98">
        <v>0</v>
      </c>
      <c r="J178" s="98">
        <v>0</v>
      </c>
      <c r="K178" s="98">
        <v>0</v>
      </c>
      <c r="L178" s="98">
        <v>0</v>
      </c>
      <c r="M178" s="98">
        <v>0</v>
      </c>
      <c r="N178" s="98">
        <v>0</v>
      </c>
      <c r="O178" s="98">
        <v>0</v>
      </c>
      <c r="P178" s="98">
        <v>0</v>
      </c>
      <c r="Q178" s="98">
        <v>0</v>
      </c>
      <c r="R178" s="98">
        <v>0</v>
      </c>
      <c r="S178" s="98">
        <v>0</v>
      </c>
      <c r="T178" s="98">
        <v>0</v>
      </c>
      <c r="U178" s="98">
        <v>0</v>
      </c>
      <c r="V178" s="98">
        <v>0</v>
      </c>
      <c r="W178" s="98">
        <v>0</v>
      </c>
      <c r="X178" s="98">
        <v>0</v>
      </c>
      <c r="Y178" s="98">
        <v>0</v>
      </c>
      <c r="DA178" s="63" t="s">
        <v>2081</v>
      </c>
    </row>
    <row r="179" spans="1:105" ht="12" customHeight="1" x14ac:dyDescent="0.25">
      <c r="A179" s="121" t="s">
        <v>55</v>
      </c>
      <c r="B179" s="122">
        <v>0</v>
      </c>
      <c r="C179" s="122">
        <v>0</v>
      </c>
      <c r="D179" s="122">
        <v>0</v>
      </c>
      <c r="E179" s="122">
        <v>0</v>
      </c>
      <c r="F179" s="122">
        <v>0</v>
      </c>
      <c r="G179" s="122">
        <v>0</v>
      </c>
      <c r="H179" s="122">
        <v>0</v>
      </c>
      <c r="I179" s="122">
        <v>0</v>
      </c>
      <c r="J179" s="122">
        <v>0</v>
      </c>
      <c r="K179" s="122">
        <v>0</v>
      </c>
      <c r="L179" s="122">
        <v>0</v>
      </c>
      <c r="M179" s="122">
        <v>0</v>
      </c>
      <c r="N179" s="122">
        <v>0</v>
      </c>
      <c r="O179" s="122">
        <v>0</v>
      </c>
      <c r="P179" s="122">
        <v>0</v>
      </c>
      <c r="Q179" s="122">
        <v>0</v>
      </c>
      <c r="R179" s="122">
        <v>0</v>
      </c>
      <c r="S179" s="122">
        <v>0</v>
      </c>
      <c r="T179" s="122">
        <v>0</v>
      </c>
      <c r="U179" s="122">
        <v>0</v>
      </c>
      <c r="V179" s="122">
        <v>0</v>
      </c>
      <c r="W179" s="122">
        <v>0</v>
      </c>
      <c r="X179" s="122">
        <v>0</v>
      </c>
      <c r="Y179" s="122">
        <v>0</v>
      </c>
      <c r="DA179" s="130" t="s">
        <v>2082</v>
      </c>
    </row>
    <row r="180" spans="1:105" ht="12" customHeight="1" x14ac:dyDescent="0.25">
      <c r="A180" s="97" t="s">
        <v>143</v>
      </c>
      <c r="B180" s="98">
        <v>0</v>
      </c>
      <c r="C180" s="98">
        <v>0</v>
      </c>
      <c r="D180" s="98">
        <v>0</v>
      </c>
      <c r="E180" s="98">
        <v>0</v>
      </c>
      <c r="F180" s="98">
        <v>0</v>
      </c>
      <c r="G180" s="98">
        <v>0</v>
      </c>
      <c r="H180" s="98">
        <v>0</v>
      </c>
      <c r="I180" s="98">
        <v>0</v>
      </c>
      <c r="J180" s="98">
        <v>0</v>
      </c>
      <c r="K180" s="98">
        <v>0</v>
      </c>
      <c r="L180" s="98">
        <v>0</v>
      </c>
      <c r="M180" s="98">
        <v>0</v>
      </c>
      <c r="N180" s="98">
        <v>0</v>
      </c>
      <c r="O180" s="98">
        <v>0</v>
      </c>
      <c r="P180" s="98">
        <v>0</v>
      </c>
      <c r="Q180" s="98">
        <v>0</v>
      </c>
      <c r="R180" s="98">
        <v>0</v>
      </c>
      <c r="S180" s="98">
        <v>0</v>
      </c>
      <c r="T180" s="98">
        <v>0</v>
      </c>
      <c r="U180" s="98">
        <v>0</v>
      </c>
      <c r="V180" s="98">
        <v>0</v>
      </c>
      <c r="W180" s="98">
        <v>0</v>
      </c>
      <c r="X180" s="98">
        <v>0</v>
      </c>
      <c r="Y180" s="98">
        <v>0</v>
      </c>
      <c r="DA180" s="63" t="s">
        <v>2083</v>
      </c>
    </row>
    <row r="181" spans="1:105" ht="12" customHeight="1" x14ac:dyDescent="0.25">
      <c r="A181" s="97" t="s">
        <v>124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X181" s="98">
        <v>0</v>
      </c>
      <c r="Y181" s="98">
        <v>0</v>
      </c>
      <c r="DA181" s="63" t="s">
        <v>2084</v>
      </c>
    </row>
    <row r="182" spans="1:105" ht="12" customHeight="1" x14ac:dyDescent="0.25">
      <c r="A182" s="97" t="s">
        <v>123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2085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31" t="s">
        <v>2086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2087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X185" s="101">
        <v>0</v>
      </c>
      <c r="Y185" s="101">
        <v>0</v>
      </c>
      <c r="DA185" s="131" t="s">
        <v>2088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X186" s="104">
        <v>0</v>
      </c>
      <c r="Y186" s="104">
        <v>0</v>
      </c>
      <c r="DA186" s="132" t="s">
        <v>2089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X187" s="98">
        <v>0</v>
      </c>
      <c r="Y187" s="98">
        <v>0</v>
      </c>
      <c r="DA187" s="63" t="s">
        <v>2090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X188" s="98">
        <v>0</v>
      </c>
      <c r="Y188" s="98">
        <v>0</v>
      </c>
      <c r="DA188" s="63" t="s">
        <v>2091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X189" s="122">
        <v>0</v>
      </c>
      <c r="Y189" s="122">
        <v>0</v>
      </c>
      <c r="DA189" s="130" t="s">
        <v>2092</v>
      </c>
    </row>
    <row r="190" spans="1:105" ht="12" customHeight="1" x14ac:dyDescent="0.25">
      <c r="A190" s="97" t="s">
        <v>51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X190" s="98">
        <v>0</v>
      </c>
      <c r="Y190" s="98">
        <v>0</v>
      </c>
      <c r="DA190" s="63" t="s">
        <v>2093</v>
      </c>
    </row>
    <row r="191" spans="1:105" ht="12" customHeight="1" x14ac:dyDescent="0.25">
      <c r="A191" s="97" t="s">
        <v>50</v>
      </c>
      <c r="B191" s="98">
        <v>0</v>
      </c>
      <c r="C191" s="98">
        <v>0</v>
      </c>
      <c r="D191" s="98">
        <v>0</v>
      </c>
      <c r="E191" s="98">
        <v>0</v>
      </c>
      <c r="F191" s="98">
        <v>0</v>
      </c>
      <c r="G191" s="98">
        <v>0</v>
      </c>
      <c r="H191" s="98">
        <v>0</v>
      </c>
      <c r="I191" s="98">
        <v>0</v>
      </c>
      <c r="J191" s="98">
        <v>0</v>
      </c>
      <c r="K191" s="98">
        <v>0</v>
      </c>
      <c r="L191" s="98">
        <v>0</v>
      </c>
      <c r="M191" s="98">
        <v>0</v>
      </c>
      <c r="N191" s="98">
        <v>0</v>
      </c>
      <c r="O191" s="98">
        <v>0</v>
      </c>
      <c r="P191" s="98">
        <v>0</v>
      </c>
      <c r="Q191" s="98">
        <v>0</v>
      </c>
      <c r="R191" s="98">
        <v>0</v>
      </c>
      <c r="S191" s="98">
        <v>0</v>
      </c>
      <c r="T191" s="98">
        <v>0</v>
      </c>
      <c r="U191" s="98">
        <v>0</v>
      </c>
      <c r="V191" s="98">
        <v>0</v>
      </c>
      <c r="W191" s="98">
        <v>0</v>
      </c>
      <c r="X191" s="98">
        <v>0</v>
      </c>
      <c r="Y191" s="98">
        <v>0</v>
      </c>
      <c r="DA191" s="63" t="s">
        <v>2094</v>
      </c>
    </row>
    <row r="192" spans="1:105" ht="12" customHeight="1" x14ac:dyDescent="0.25">
      <c r="A192" s="109" t="s">
        <v>120</v>
      </c>
      <c r="B192" s="33">
        <v>0</v>
      </c>
      <c r="C192" s="33">
        <v>0</v>
      </c>
      <c r="D192" s="33">
        <v>0</v>
      </c>
      <c r="E192" s="33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X192" s="33">
        <v>0</v>
      </c>
      <c r="Y192" s="33">
        <v>0</v>
      </c>
      <c r="DA192" s="60" t="s">
        <v>2095</v>
      </c>
    </row>
    <row r="194" spans="1:105" ht="12" customHeight="1" x14ac:dyDescent="0.25">
      <c r="A194" s="116" t="s">
        <v>170</v>
      </c>
      <c r="B194" s="117">
        <f t="shared" ref="B194:Q194" si="96">B195+B198+B200+B210</f>
        <v>0</v>
      </c>
      <c r="C194" s="117">
        <f t="shared" si="96"/>
        <v>0</v>
      </c>
      <c r="D194" s="117">
        <f t="shared" si="96"/>
        <v>0</v>
      </c>
      <c r="E194" s="117">
        <f t="shared" si="96"/>
        <v>0</v>
      </c>
      <c r="F194" s="117">
        <f t="shared" si="96"/>
        <v>0</v>
      </c>
      <c r="G194" s="117">
        <f t="shared" si="96"/>
        <v>0</v>
      </c>
      <c r="H194" s="117">
        <f t="shared" si="96"/>
        <v>0</v>
      </c>
      <c r="I194" s="117">
        <f t="shared" si="96"/>
        <v>0</v>
      </c>
      <c r="J194" s="117">
        <f t="shared" si="96"/>
        <v>0</v>
      </c>
      <c r="K194" s="117">
        <f t="shared" si="96"/>
        <v>0</v>
      </c>
      <c r="L194" s="117">
        <f t="shared" si="96"/>
        <v>0</v>
      </c>
      <c r="M194" s="117">
        <f t="shared" si="96"/>
        <v>0</v>
      </c>
      <c r="N194" s="117">
        <f t="shared" si="96"/>
        <v>0</v>
      </c>
      <c r="O194" s="117">
        <f t="shared" si="96"/>
        <v>0</v>
      </c>
      <c r="P194" s="117">
        <f t="shared" si="96"/>
        <v>0</v>
      </c>
      <c r="Q194" s="117">
        <f t="shared" si="96"/>
        <v>0</v>
      </c>
      <c r="R194" s="117">
        <f t="shared" ref="R194:V194" si="97">R195+R198+R200+R210</f>
        <v>0</v>
      </c>
      <c r="S194" s="117">
        <f t="shared" si="97"/>
        <v>0</v>
      </c>
      <c r="T194" s="117">
        <f t="shared" si="97"/>
        <v>0</v>
      </c>
      <c r="U194" s="117">
        <f t="shared" si="97"/>
        <v>0</v>
      </c>
      <c r="V194" s="117">
        <f t="shared" si="97"/>
        <v>0</v>
      </c>
      <c r="W194" s="117">
        <f t="shared" ref="W194:Y194" si="98">W195+W198+W200+W210</f>
        <v>0</v>
      </c>
      <c r="X194" s="117">
        <f t="shared" si="98"/>
        <v>0</v>
      </c>
      <c r="Y194" s="117">
        <f t="shared" si="98"/>
        <v>0</v>
      </c>
      <c r="DA194" s="129" t="s">
        <v>2244</v>
      </c>
    </row>
    <row r="195" spans="1:105" ht="12" customHeight="1" x14ac:dyDescent="0.25">
      <c r="A195" s="121" t="s">
        <v>57</v>
      </c>
      <c r="B195" s="122">
        <f t="shared" ref="B195:Q195" si="99">SUM(B196:B197)</f>
        <v>0</v>
      </c>
      <c r="C195" s="122">
        <f t="shared" si="99"/>
        <v>0</v>
      </c>
      <c r="D195" s="122">
        <f t="shared" si="99"/>
        <v>0</v>
      </c>
      <c r="E195" s="122">
        <f t="shared" si="99"/>
        <v>0</v>
      </c>
      <c r="F195" s="122">
        <f t="shared" si="99"/>
        <v>0</v>
      </c>
      <c r="G195" s="122">
        <f t="shared" si="99"/>
        <v>0</v>
      </c>
      <c r="H195" s="122">
        <f t="shared" si="99"/>
        <v>0</v>
      </c>
      <c r="I195" s="122">
        <f t="shared" si="99"/>
        <v>0</v>
      </c>
      <c r="J195" s="122">
        <f t="shared" si="99"/>
        <v>0</v>
      </c>
      <c r="K195" s="122">
        <f t="shared" si="99"/>
        <v>0</v>
      </c>
      <c r="L195" s="122">
        <f t="shared" si="99"/>
        <v>0</v>
      </c>
      <c r="M195" s="122">
        <f t="shared" si="99"/>
        <v>0</v>
      </c>
      <c r="N195" s="122">
        <f t="shared" si="99"/>
        <v>0</v>
      </c>
      <c r="O195" s="122">
        <f t="shared" si="99"/>
        <v>0</v>
      </c>
      <c r="P195" s="122">
        <f t="shared" si="99"/>
        <v>0</v>
      </c>
      <c r="Q195" s="122">
        <f t="shared" si="99"/>
        <v>0</v>
      </c>
      <c r="R195" s="122">
        <f t="shared" ref="R195:V195" si="100">SUM(R196:R197)</f>
        <v>0</v>
      </c>
      <c r="S195" s="122">
        <f t="shared" si="100"/>
        <v>0</v>
      </c>
      <c r="T195" s="122">
        <f t="shared" si="100"/>
        <v>0</v>
      </c>
      <c r="U195" s="122">
        <f t="shared" si="100"/>
        <v>0</v>
      </c>
      <c r="V195" s="122">
        <f t="shared" si="100"/>
        <v>0</v>
      </c>
      <c r="W195" s="122">
        <f t="shared" ref="W195:Y195" si="101">SUM(W196:W197)</f>
        <v>0</v>
      </c>
      <c r="X195" s="122">
        <f t="shared" si="101"/>
        <v>0</v>
      </c>
      <c r="Y195" s="122">
        <f t="shared" si="101"/>
        <v>0</v>
      </c>
      <c r="DA195" s="130" t="s">
        <v>2245</v>
      </c>
    </row>
    <row r="196" spans="1:105" ht="12" customHeight="1" x14ac:dyDescent="0.25">
      <c r="A196" s="97" t="s">
        <v>51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X196" s="98">
        <v>0</v>
      </c>
      <c r="Y196" s="98">
        <v>0</v>
      </c>
      <c r="DA196" s="63" t="s">
        <v>2246</v>
      </c>
    </row>
    <row r="197" spans="1:105" ht="12" customHeight="1" x14ac:dyDescent="0.25">
      <c r="A197" s="97" t="s">
        <v>53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X197" s="98">
        <v>0</v>
      </c>
      <c r="Y197" s="98">
        <v>0</v>
      </c>
      <c r="DA197" s="63" t="s">
        <v>2247</v>
      </c>
    </row>
    <row r="198" spans="1:105" ht="12" customHeight="1" x14ac:dyDescent="0.25">
      <c r="A198" s="121" t="s">
        <v>92</v>
      </c>
      <c r="B198" s="122">
        <f t="shared" ref="B198:Y198" si="102">B199</f>
        <v>0</v>
      </c>
      <c r="C198" s="122">
        <f t="shared" si="102"/>
        <v>0</v>
      </c>
      <c r="D198" s="122">
        <f t="shared" si="102"/>
        <v>0</v>
      </c>
      <c r="E198" s="122">
        <f t="shared" si="102"/>
        <v>0</v>
      </c>
      <c r="F198" s="122">
        <f t="shared" si="102"/>
        <v>0</v>
      </c>
      <c r="G198" s="122">
        <f t="shared" si="102"/>
        <v>0</v>
      </c>
      <c r="H198" s="122">
        <f t="shared" si="102"/>
        <v>0</v>
      </c>
      <c r="I198" s="122">
        <f t="shared" si="102"/>
        <v>0</v>
      </c>
      <c r="J198" s="122">
        <f t="shared" si="102"/>
        <v>0</v>
      </c>
      <c r="K198" s="122">
        <f t="shared" si="102"/>
        <v>0</v>
      </c>
      <c r="L198" s="122">
        <f t="shared" si="102"/>
        <v>0</v>
      </c>
      <c r="M198" s="122">
        <f t="shared" si="102"/>
        <v>0</v>
      </c>
      <c r="N198" s="122">
        <f t="shared" si="102"/>
        <v>0</v>
      </c>
      <c r="O198" s="122">
        <f t="shared" si="102"/>
        <v>0</v>
      </c>
      <c r="P198" s="122">
        <f t="shared" si="102"/>
        <v>0</v>
      </c>
      <c r="Q198" s="122">
        <f t="shared" si="102"/>
        <v>0</v>
      </c>
      <c r="R198" s="122">
        <f t="shared" si="102"/>
        <v>0</v>
      </c>
      <c r="S198" s="122">
        <f t="shared" si="102"/>
        <v>0</v>
      </c>
      <c r="T198" s="122">
        <f t="shared" si="102"/>
        <v>0</v>
      </c>
      <c r="U198" s="122">
        <f t="shared" si="102"/>
        <v>0</v>
      </c>
      <c r="V198" s="122">
        <f t="shared" si="102"/>
        <v>0</v>
      </c>
      <c r="W198" s="122">
        <f t="shared" si="102"/>
        <v>0</v>
      </c>
      <c r="X198" s="122">
        <f t="shared" si="102"/>
        <v>0</v>
      </c>
      <c r="Y198" s="122">
        <f t="shared" si="102"/>
        <v>0</v>
      </c>
      <c r="DA198" s="130" t="s">
        <v>2248</v>
      </c>
    </row>
    <row r="199" spans="1:105" ht="12" customHeight="1" x14ac:dyDescent="0.25">
      <c r="A199" s="97" t="s">
        <v>53</v>
      </c>
      <c r="B199" s="98">
        <f>RES_hhdet_fech!B8</f>
        <v>0</v>
      </c>
      <c r="C199" s="98">
        <f>RES_hhdet_fech!C8</f>
        <v>0</v>
      </c>
      <c r="D199" s="98">
        <f>RES_hhdet_fech!D8</f>
        <v>0</v>
      </c>
      <c r="E199" s="98">
        <f>RES_hhdet_fech!E8</f>
        <v>0</v>
      </c>
      <c r="F199" s="98">
        <f>RES_hhdet_fech!F8</f>
        <v>0</v>
      </c>
      <c r="G199" s="98">
        <f>RES_hhdet_fech!G8</f>
        <v>0</v>
      </c>
      <c r="H199" s="98">
        <f>RES_hhdet_fech!H8</f>
        <v>0</v>
      </c>
      <c r="I199" s="98">
        <f>RES_hhdet_fech!I8</f>
        <v>0</v>
      </c>
      <c r="J199" s="98">
        <f>RES_hhdet_fech!J8</f>
        <v>0</v>
      </c>
      <c r="K199" s="98">
        <f>RES_hhdet_fech!K8</f>
        <v>0</v>
      </c>
      <c r="L199" s="98">
        <f>RES_hhdet_fech!L8</f>
        <v>0</v>
      </c>
      <c r="M199" s="98">
        <f>RES_hhdet_fech!M8</f>
        <v>0</v>
      </c>
      <c r="N199" s="98">
        <f>RES_hhdet_fech!N8</f>
        <v>0</v>
      </c>
      <c r="O199" s="98">
        <f>RES_hhdet_fech!O8</f>
        <v>0</v>
      </c>
      <c r="P199" s="98">
        <f>RES_hhdet_fech!P8</f>
        <v>0</v>
      </c>
      <c r="Q199" s="98">
        <f>RES_hhdet_fech!Q8</f>
        <v>0</v>
      </c>
      <c r="R199" s="98">
        <f>RES_hhdet_fech!R8</f>
        <v>0</v>
      </c>
      <c r="S199" s="98">
        <f>RES_hhdet_fech!S8</f>
        <v>0</v>
      </c>
      <c r="T199" s="98">
        <f>RES_hhdet_fech!T8</f>
        <v>0</v>
      </c>
      <c r="U199" s="98">
        <f>RES_hhdet_fech!U8</f>
        <v>0</v>
      </c>
      <c r="V199" s="98">
        <f>RES_hhdet_fech!V8</f>
        <v>0</v>
      </c>
      <c r="W199" s="98">
        <f>RES_hhdet_fech!W8</f>
        <v>0</v>
      </c>
      <c r="X199" s="98">
        <f>RES_hhdet_fech!X8</f>
        <v>0</v>
      </c>
      <c r="Y199" s="98">
        <f>RES_hhdet_fech!Y8</f>
        <v>0</v>
      </c>
      <c r="DA199" s="63" t="s">
        <v>2249</v>
      </c>
    </row>
    <row r="200" spans="1:105" ht="12" customHeight="1" x14ac:dyDescent="0.25">
      <c r="A200" s="121" t="s">
        <v>55</v>
      </c>
      <c r="B200" s="122">
        <v>0</v>
      </c>
      <c r="C200" s="122">
        <v>0</v>
      </c>
      <c r="D200" s="122">
        <v>0</v>
      </c>
      <c r="E200" s="122">
        <v>0</v>
      </c>
      <c r="F200" s="122">
        <v>0</v>
      </c>
      <c r="G200" s="122">
        <v>0</v>
      </c>
      <c r="H200" s="122">
        <v>0</v>
      </c>
      <c r="I200" s="122">
        <v>0</v>
      </c>
      <c r="J200" s="122">
        <v>0</v>
      </c>
      <c r="K200" s="122">
        <v>0</v>
      </c>
      <c r="L200" s="122">
        <v>0</v>
      </c>
      <c r="M200" s="122">
        <v>0</v>
      </c>
      <c r="N200" s="122">
        <v>0</v>
      </c>
      <c r="O200" s="122">
        <v>0</v>
      </c>
      <c r="P200" s="122">
        <v>0</v>
      </c>
      <c r="Q200" s="122">
        <v>0</v>
      </c>
      <c r="R200" s="122">
        <v>0</v>
      </c>
      <c r="S200" s="122">
        <v>0</v>
      </c>
      <c r="T200" s="122">
        <v>0</v>
      </c>
      <c r="U200" s="122">
        <v>0</v>
      </c>
      <c r="V200" s="122">
        <v>0</v>
      </c>
      <c r="W200" s="122">
        <v>0</v>
      </c>
      <c r="X200" s="122">
        <v>0</v>
      </c>
      <c r="Y200" s="122">
        <v>0</v>
      </c>
      <c r="DA200" s="130" t="s">
        <v>2250</v>
      </c>
    </row>
    <row r="201" spans="1:105" ht="12" customHeight="1" x14ac:dyDescent="0.25">
      <c r="A201" s="97" t="s">
        <v>143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X201" s="98">
        <v>0</v>
      </c>
      <c r="Y201" s="98">
        <v>0</v>
      </c>
      <c r="DA201" s="63" t="s">
        <v>2251</v>
      </c>
    </row>
    <row r="202" spans="1:105" ht="12" customHeight="1" x14ac:dyDescent="0.25">
      <c r="A202" s="97" t="s">
        <v>124</v>
      </c>
      <c r="B202" s="98">
        <v>0</v>
      </c>
      <c r="C202" s="98">
        <v>0</v>
      </c>
      <c r="D202" s="98">
        <v>0</v>
      </c>
      <c r="E202" s="98">
        <v>0</v>
      </c>
      <c r="F202" s="98">
        <v>0</v>
      </c>
      <c r="G202" s="98">
        <v>0</v>
      </c>
      <c r="H202" s="98">
        <v>0</v>
      </c>
      <c r="I202" s="98">
        <v>0</v>
      </c>
      <c r="J202" s="98">
        <v>0</v>
      </c>
      <c r="K202" s="98">
        <v>0</v>
      </c>
      <c r="L202" s="98">
        <v>0</v>
      </c>
      <c r="M202" s="98">
        <v>0</v>
      </c>
      <c r="N202" s="98">
        <v>0</v>
      </c>
      <c r="O202" s="98">
        <v>0</v>
      </c>
      <c r="P202" s="98">
        <v>0</v>
      </c>
      <c r="Q202" s="98">
        <v>0</v>
      </c>
      <c r="R202" s="98">
        <v>0</v>
      </c>
      <c r="S202" s="98">
        <v>0</v>
      </c>
      <c r="T202" s="98">
        <v>0</v>
      </c>
      <c r="U202" s="98">
        <v>0</v>
      </c>
      <c r="V202" s="98">
        <v>0</v>
      </c>
      <c r="W202" s="98">
        <v>0</v>
      </c>
      <c r="X202" s="98">
        <v>0</v>
      </c>
      <c r="Y202" s="98">
        <v>0</v>
      </c>
      <c r="DA202" s="63" t="s">
        <v>2252</v>
      </c>
    </row>
    <row r="203" spans="1:105" ht="12" customHeight="1" x14ac:dyDescent="0.25">
      <c r="A203" s="97" t="s">
        <v>123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0</v>
      </c>
      <c r="M203" s="98">
        <v>0</v>
      </c>
      <c r="N203" s="98">
        <v>0</v>
      </c>
      <c r="O203" s="98">
        <v>0</v>
      </c>
      <c r="P203" s="98">
        <v>0</v>
      </c>
      <c r="Q203" s="98">
        <v>0</v>
      </c>
      <c r="R203" s="98">
        <v>0</v>
      </c>
      <c r="S203" s="98">
        <v>0</v>
      </c>
      <c r="T203" s="98">
        <v>0</v>
      </c>
      <c r="U203" s="98">
        <v>0</v>
      </c>
      <c r="V203" s="98">
        <v>0</v>
      </c>
      <c r="W203" s="98">
        <v>0</v>
      </c>
      <c r="X203" s="98">
        <v>0</v>
      </c>
      <c r="Y203" s="98">
        <v>0</v>
      </c>
      <c r="DA203" s="63" t="s">
        <v>2253</v>
      </c>
    </row>
    <row r="204" spans="1:105" ht="12" customHeight="1" x14ac:dyDescent="0.25">
      <c r="A204" s="100" t="s">
        <v>50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X204" s="101">
        <v>0</v>
      </c>
      <c r="Y204" s="101">
        <v>0</v>
      </c>
      <c r="DA204" s="131" t="s">
        <v>2254</v>
      </c>
    </row>
    <row r="205" spans="1:105" ht="12" customHeight="1" x14ac:dyDescent="0.25">
      <c r="A205" s="103" t="s">
        <v>52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X205" s="104">
        <v>0</v>
      </c>
      <c r="Y205" s="104">
        <v>0</v>
      </c>
      <c r="DA205" s="132" t="s">
        <v>2255</v>
      </c>
    </row>
    <row r="206" spans="1:105" ht="12" customHeight="1" x14ac:dyDescent="0.25">
      <c r="A206" s="106" t="s">
        <v>122</v>
      </c>
      <c r="B206" s="101">
        <v>0</v>
      </c>
      <c r="C206" s="101">
        <v>0</v>
      </c>
      <c r="D206" s="101">
        <v>0</v>
      </c>
      <c r="E206" s="101">
        <v>0</v>
      </c>
      <c r="F206" s="101">
        <v>0</v>
      </c>
      <c r="G206" s="101">
        <v>0</v>
      </c>
      <c r="H206" s="101">
        <v>0</v>
      </c>
      <c r="I206" s="101">
        <v>0</v>
      </c>
      <c r="J206" s="101">
        <v>0</v>
      </c>
      <c r="K206" s="101">
        <v>0</v>
      </c>
      <c r="L206" s="101">
        <v>0</v>
      </c>
      <c r="M206" s="101">
        <v>0</v>
      </c>
      <c r="N206" s="101">
        <v>0</v>
      </c>
      <c r="O206" s="101">
        <v>0</v>
      </c>
      <c r="P206" s="101">
        <v>0</v>
      </c>
      <c r="Q206" s="101">
        <v>0</v>
      </c>
      <c r="R206" s="101">
        <v>0</v>
      </c>
      <c r="S206" s="101">
        <v>0</v>
      </c>
      <c r="T206" s="101">
        <v>0</v>
      </c>
      <c r="U206" s="101">
        <v>0</v>
      </c>
      <c r="V206" s="101">
        <v>0</v>
      </c>
      <c r="W206" s="101">
        <v>0</v>
      </c>
      <c r="X206" s="101">
        <v>0</v>
      </c>
      <c r="Y206" s="101">
        <v>0</v>
      </c>
      <c r="DA206" s="131" t="s">
        <v>2256</v>
      </c>
    </row>
    <row r="207" spans="1:105" ht="12" customHeight="1" x14ac:dyDescent="0.25">
      <c r="A207" s="107" t="s">
        <v>121</v>
      </c>
      <c r="B207" s="104">
        <v>0</v>
      </c>
      <c r="C207" s="104">
        <v>0</v>
      </c>
      <c r="D207" s="104">
        <v>0</v>
      </c>
      <c r="E207" s="104">
        <v>0</v>
      </c>
      <c r="F207" s="104">
        <v>0</v>
      </c>
      <c r="G207" s="104">
        <v>0</v>
      </c>
      <c r="H207" s="104">
        <v>0</v>
      </c>
      <c r="I207" s="104">
        <v>0</v>
      </c>
      <c r="J207" s="104">
        <v>0</v>
      </c>
      <c r="K207" s="104">
        <v>0</v>
      </c>
      <c r="L207" s="104">
        <v>0</v>
      </c>
      <c r="M207" s="104">
        <v>0</v>
      </c>
      <c r="N207" s="104">
        <v>0</v>
      </c>
      <c r="O207" s="104">
        <v>0</v>
      </c>
      <c r="P207" s="104">
        <v>0</v>
      </c>
      <c r="Q207" s="104">
        <v>0</v>
      </c>
      <c r="R207" s="104">
        <v>0</v>
      </c>
      <c r="S207" s="104">
        <v>0</v>
      </c>
      <c r="T207" s="104">
        <v>0</v>
      </c>
      <c r="U207" s="104">
        <v>0</v>
      </c>
      <c r="V207" s="104">
        <v>0</v>
      </c>
      <c r="W207" s="104">
        <v>0</v>
      </c>
      <c r="X207" s="104">
        <v>0</v>
      </c>
      <c r="Y207" s="104">
        <v>0</v>
      </c>
      <c r="DA207" s="132" t="s">
        <v>2257</v>
      </c>
    </row>
    <row r="208" spans="1:105" ht="12" customHeight="1" x14ac:dyDescent="0.25">
      <c r="A208" s="108" t="s">
        <v>53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X208" s="98">
        <v>0</v>
      </c>
      <c r="Y208" s="98">
        <v>0</v>
      </c>
      <c r="DA208" s="63" t="s">
        <v>2258</v>
      </c>
    </row>
    <row r="209" spans="1:105" ht="12" customHeight="1" x14ac:dyDescent="0.25">
      <c r="A209" s="108" t="s">
        <v>52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2259</v>
      </c>
    </row>
    <row r="210" spans="1:105" ht="12" customHeight="1" x14ac:dyDescent="0.25">
      <c r="A210" s="121" t="s">
        <v>54</v>
      </c>
      <c r="B210" s="122">
        <v>0</v>
      </c>
      <c r="C210" s="122">
        <v>0</v>
      </c>
      <c r="D210" s="122">
        <v>0</v>
      </c>
      <c r="E210" s="122">
        <v>0</v>
      </c>
      <c r="F210" s="122">
        <v>0</v>
      </c>
      <c r="G210" s="122">
        <v>0</v>
      </c>
      <c r="H210" s="122">
        <v>0</v>
      </c>
      <c r="I210" s="122">
        <v>0</v>
      </c>
      <c r="J210" s="122">
        <v>0</v>
      </c>
      <c r="K210" s="122">
        <v>0</v>
      </c>
      <c r="L210" s="122">
        <v>0</v>
      </c>
      <c r="M210" s="122">
        <v>0</v>
      </c>
      <c r="N210" s="122">
        <v>0</v>
      </c>
      <c r="O210" s="122">
        <v>0</v>
      </c>
      <c r="P210" s="122">
        <v>0</v>
      </c>
      <c r="Q210" s="122">
        <v>0</v>
      </c>
      <c r="R210" s="122">
        <v>0</v>
      </c>
      <c r="S210" s="122">
        <v>0</v>
      </c>
      <c r="T210" s="122">
        <v>0</v>
      </c>
      <c r="U210" s="122">
        <v>0</v>
      </c>
      <c r="V210" s="122">
        <v>0</v>
      </c>
      <c r="W210" s="122">
        <v>0</v>
      </c>
      <c r="X210" s="122">
        <v>0</v>
      </c>
      <c r="Y210" s="122">
        <v>0</v>
      </c>
      <c r="DA210" s="130" t="s">
        <v>2260</v>
      </c>
    </row>
    <row r="211" spans="1:105" ht="12" customHeight="1" x14ac:dyDescent="0.25">
      <c r="A211" s="97" t="s">
        <v>51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X211" s="98">
        <v>0</v>
      </c>
      <c r="Y211" s="98">
        <v>0</v>
      </c>
      <c r="DA211" s="63" t="s">
        <v>2261</v>
      </c>
    </row>
    <row r="212" spans="1:105" ht="12" customHeight="1" x14ac:dyDescent="0.25">
      <c r="A212" s="97" t="s">
        <v>50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X212" s="98">
        <v>0</v>
      </c>
      <c r="Y212" s="98">
        <v>0</v>
      </c>
      <c r="DA212" s="63" t="s">
        <v>2262</v>
      </c>
    </row>
    <row r="213" spans="1:105" ht="12" customHeight="1" x14ac:dyDescent="0.25">
      <c r="A213" s="109" t="s">
        <v>120</v>
      </c>
      <c r="B213" s="33">
        <v>0</v>
      </c>
      <c r="C213" s="33">
        <v>0</v>
      </c>
      <c r="D213" s="33">
        <v>0</v>
      </c>
      <c r="E213" s="33">
        <v>0</v>
      </c>
      <c r="F213" s="33">
        <v>0</v>
      </c>
      <c r="G213" s="33">
        <v>0</v>
      </c>
      <c r="H213" s="33">
        <v>0</v>
      </c>
      <c r="I213" s="33">
        <v>0</v>
      </c>
      <c r="J213" s="33">
        <v>0</v>
      </c>
      <c r="K213" s="33">
        <v>0</v>
      </c>
      <c r="L213" s="33">
        <v>0</v>
      </c>
      <c r="M213" s="33">
        <v>0</v>
      </c>
      <c r="N213" s="33">
        <v>0</v>
      </c>
      <c r="O213" s="33">
        <v>0</v>
      </c>
      <c r="P213" s="33">
        <v>0</v>
      </c>
      <c r="Q213" s="33">
        <v>0</v>
      </c>
      <c r="R213" s="33">
        <v>0</v>
      </c>
      <c r="S213" s="33">
        <v>0</v>
      </c>
      <c r="T213" s="33">
        <v>0</v>
      </c>
      <c r="U213" s="33">
        <v>0</v>
      </c>
      <c r="V213" s="33">
        <v>0</v>
      </c>
      <c r="W213" s="33">
        <v>0</v>
      </c>
      <c r="X213" s="33">
        <v>0</v>
      </c>
      <c r="Y213" s="33">
        <v>0</v>
      </c>
      <c r="DA213" s="60" t="s">
        <v>2263</v>
      </c>
    </row>
    <row r="215" spans="1:105" ht="12" customHeight="1" x14ac:dyDescent="0.25">
      <c r="A215" s="116" t="s">
        <v>66</v>
      </c>
      <c r="B215" s="117">
        <f t="shared" ref="B215:Q215" si="103">B216+B219+B221+B231</f>
        <v>0</v>
      </c>
      <c r="C215" s="117">
        <f t="shared" si="103"/>
        <v>0</v>
      </c>
      <c r="D215" s="117">
        <f t="shared" si="103"/>
        <v>0</v>
      </c>
      <c r="E215" s="117">
        <f t="shared" si="103"/>
        <v>0</v>
      </c>
      <c r="F215" s="117">
        <f t="shared" si="103"/>
        <v>0</v>
      </c>
      <c r="G215" s="117">
        <f t="shared" si="103"/>
        <v>0</v>
      </c>
      <c r="H215" s="117">
        <f t="shared" si="103"/>
        <v>0</v>
      </c>
      <c r="I215" s="117">
        <f t="shared" si="103"/>
        <v>0</v>
      </c>
      <c r="J215" s="117">
        <f t="shared" si="103"/>
        <v>0</v>
      </c>
      <c r="K215" s="117">
        <f t="shared" si="103"/>
        <v>0</v>
      </c>
      <c r="L215" s="117">
        <f t="shared" si="103"/>
        <v>0</v>
      </c>
      <c r="M215" s="117">
        <f t="shared" si="103"/>
        <v>0</v>
      </c>
      <c r="N215" s="117">
        <f t="shared" si="103"/>
        <v>0</v>
      </c>
      <c r="O215" s="117">
        <f t="shared" si="103"/>
        <v>0</v>
      </c>
      <c r="P215" s="117">
        <f t="shared" si="103"/>
        <v>0</v>
      </c>
      <c r="Q215" s="117">
        <f t="shared" si="103"/>
        <v>0</v>
      </c>
      <c r="R215" s="117">
        <f t="shared" ref="R215:V215" si="104">R216+R219+R221+R231</f>
        <v>0</v>
      </c>
      <c r="S215" s="117">
        <f t="shared" si="104"/>
        <v>0</v>
      </c>
      <c r="T215" s="117">
        <f t="shared" si="104"/>
        <v>0</v>
      </c>
      <c r="U215" s="117">
        <f t="shared" si="104"/>
        <v>0</v>
      </c>
      <c r="V215" s="117">
        <f t="shared" si="104"/>
        <v>0</v>
      </c>
      <c r="W215" s="117">
        <f t="shared" ref="W215:Y215" si="105">W216+W219+W221+W231</f>
        <v>0</v>
      </c>
      <c r="X215" s="117">
        <f t="shared" si="105"/>
        <v>0</v>
      </c>
      <c r="Y215" s="117">
        <f t="shared" si="105"/>
        <v>0</v>
      </c>
      <c r="DA215" s="129" t="s">
        <v>2412</v>
      </c>
    </row>
    <row r="216" spans="1:105" ht="12" customHeight="1" x14ac:dyDescent="0.25">
      <c r="A216" s="121" t="s">
        <v>57</v>
      </c>
      <c r="B216" s="122">
        <f t="shared" ref="B216:Q216" si="106">SUM(B217:B218)</f>
        <v>0</v>
      </c>
      <c r="C216" s="122">
        <f t="shared" si="106"/>
        <v>0</v>
      </c>
      <c r="D216" s="122">
        <f t="shared" si="106"/>
        <v>0</v>
      </c>
      <c r="E216" s="122">
        <f t="shared" si="106"/>
        <v>0</v>
      </c>
      <c r="F216" s="122">
        <f t="shared" si="106"/>
        <v>0</v>
      </c>
      <c r="G216" s="122">
        <f t="shared" si="106"/>
        <v>0</v>
      </c>
      <c r="H216" s="122">
        <f t="shared" si="106"/>
        <v>0</v>
      </c>
      <c r="I216" s="122">
        <f t="shared" si="106"/>
        <v>0</v>
      </c>
      <c r="J216" s="122">
        <f t="shared" si="106"/>
        <v>0</v>
      </c>
      <c r="K216" s="122">
        <f t="shared" si="106"/>
        <v>0</v>
      </c>
      <c r="L216" s="122">
        <f t="shared" si="106"/>
        <v>0</v>
      </c>
      <c r="M216" s="122">
        <f t="shared" si="106"/>
        <v>0</v>
      </c>
      <c r="N216" s="122">
        <f t="shared" si="106"/>
        <v>0</v>
      </c>
      <c r="O216" s="122">
        <f t="shared" si="106"/>
        <v>0</v>
      </c>
      <c r="P216" s="122">
        <f t="shared" si="106"/>
        <v>0</v>
      </c>
      <c r="Q216" s="122">
        <f t="shared" si="106"/>
        <v>0</v>
      </c>
      <c r="R216" s="122">
        <f t="shared" ref="R216:V216" si="107">SUM(R217:R218)</f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ref="W216:Y216" si="108">SUM(W217:W218)</f>
        <v>0</v>
      </c>
      <c r="X216" s="122">
        <f t="shared" si="108"/>
        <v>0</v>
      </c>
      <c r="Y216" s="122">
        <f t="shared" si="108"/>
        <v>0</v>
      </c>
      <c r="DA216" s="130" t="s">
        <v>2413</v>
      </c>
    </row>
    <row r="217" spans="1:105" ht="12" customHeight="1" x14ac:dyDescent="0.25">
      <c r="A217" s="97" t="s">
        <v>51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2414</v>
      </c>
    </row>
    <row r="218" spans="1:105" ht="12" customHeight="1" x14ac:dyDescent="0.25">
      <c r="A218" s="97" t="s">
        <v>53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X218" s="98">
        <v>0</v>
      </c>
      <c r="Y218" s="98">
        <v>0</v>
      </c>
      <c r="DA218" s="63" t="s">
        <v>2415</v>
      </c>
    </row>
    <row r="219" spans="1:105" ht="12" customHeight="1" x14ac:dyDescent="0.25">
      <c r="A219" s="121" t="s">
        <v>92</v>
      </c>
      <c r="B219" s="122">
        <f t="shared" ref="B219:Y219" si="109">B220</f>
        <v>0</v>
      </c>
      <c r="C219" s="122">
        <f t="shared" si="109"/>
        <v>0</v>
      </c>
      <c r="D219" s="122">
        <f t="shared" si="109"/>
        <v>0</v>
      </c>
      <c r="E219" s="122">
        <f t="shared" si="109"/>
        <v>0</v>
      </c>
      <c r="F219" s="122">
        <f t="shared" si="109"/>
        <v>0</v>
      </c>
      <c r="G219" s="122">
        <f t="shared" si="109"/>
        <v>0</v>
      </c>
      <c r="H219" s="122">
        <f t="shared" si="109"/>
        <v>0</v>
      </c>
      <c r="I219" s="122">
        <f t="shared" si="109"/>
        <v>0</v>
      </c>
      <c r="J219" s="122">
        <f t="shared" si="109"/>
        <v>0</v>
      </c>
      <c r="K219" s="122">
        <f t="shared" si="109"/>
        <v>0</v>
      </c>
      <c r="L219" s="122">
        <f t="shared" si="109"/>
        <v>0</v>
      </c>
      <c r="M219" s="122">
        <f t="shared" si="109"/>
        <v>0</v>
      </c>
      <c r="N219" s="122">
        <f t="shared" si="109"/>
        <v>0</v>
      </c>
      <c r="O219" s="122">
        <f t="shared" si="109"/>
        <v>0</v>
      </c>
      <c r="P219" s="122">
        <f t="shared" si="109"/>
        <v>0</v>
      </c>
      <c r="Q219" s="122">
        <f t="shared" si="109"/>
        <v>0</v>
      </c>
      <c r="R219" s="122">
        <f t="shared" si="109"/>
        <v>0</v>
      </c>
      <c r="S219" s="122">
        <f t="shared" si="109"/>
        <v>0</v>
      </c>
      <c r="T219" s="122">
        <f t="shared" si="109"/>
        <v>0</v>
      </c>
      <c r="U219" s="122">
        <f t="shared" si="109"/>
        <v>0</v>
      </c>
      <c r="V219" s="122">
        <f t="shared" si="109"/>
        <v>0</v>
      </c>
      <c r="W219" s="122">
        <f t="shared" si="109"/>
        <v>0</v>
      </c>
      <c r="X219" s="122">
        <f t="shared" si="109"/>
        <v>0</v>
      </c>
      <c r="Y219" s="122">
        <f t="shared" si="109"/>
        <v>0</v>
      </c>
      <c r="DA219" s="130" t="s">
        <v>2416</v>
      </c>
    </row>
    <row r="220" spans="1:105" ht="12" customHeight="1" x14ac:dyDescent="0.25">
      <c r="A220" s="97" t="s">
        <v>53</v>
      </c>
      <c r="B220" s="98">
        <f>RES_hhdet_tesh!B8</f>
        <v>0</v>
      </c>
      <c r="C220" s="98">
        <f>RES_hhdet_tesh!C8</f>
        <v>0</v>
      </c>
      <c r="D220" s="98">
        <f>RES_hhdet_tesh!D8</f>
        <v>0</v>
      </c>
      <c r="E220" s="98">
        <f>RES_hhdet_tesh!E8</f>
        <v>0</v>
      </c>
      <c r="F220" s="98">
        <f>RES_hhdet_tesh!F8</f>
        <v>0</v>
      </c>
      <c r="G220" s="98">
        <f>RES_hhdet_tesh!G8</f>
        <v>0</v>
      </c>
      <c r="H220" s="98">
        <f>RES_hhdet_tesh!H8</f>
        <v>0</v>
      </c>
      <c r="I220" s="98">
        <f>RES_hhdet_tesh!I8</f>
        <v>0</v>
      </c>
      <c r="J220" s="98">
        <f>RES_hhdet_tesh!J8</f>
        <v>0</v>
      </c>
      <c r="K220" s="98">
        <f>RES_hhdet_tesh!K8</f>
        <v>0</v>
      </c>
      <c r="L220" s="98">
        <f>RES_hhdet_tesh!L8</f>
        <v>0</v>
      </c>
      <c r="M220" s="98">
        <f>RES_hhdet_tesh!M8</f>
        <v>0</v>
      </c>
      <c r="N220" s="98">
        <f>RES_hhdet_tesh!N8</f>
        <v>0</v>
      </c>
      <c r="O220" s="98">
        <f>RES_hhdet_tesh!O8</f>
        <v>0</v>
      </c>
      <c r="P220" s="98">
        <f>RES_hhdet_tesh!P8</f>
        <v>0</v>
      </c>
      <c r="Q220" s="98">
        <f>RES_hhdet_tesh!Q8</f>
        <v>0</v>
      </c>
      <c r="R220" s="98">
        <f>RES_hhdet_tesh!R8</f>
        <v>0</v>
      </c>
      <c r="S220" s="98">
        <f>RES_hhdet_tesh!S8</f>
        <v>0</v>
      </c>
      <c r="T220" s="98">
        <f>RES_hhdet_tesh!T8</f>
        <v>0</v>
      </c>
      <c r="U220" s="98">
        <f>RES_hhdet_tesh!U8</f>
        <v>0</v>
      </c>
      <c r="V220" s="98">
        <f>RES_hhdet_tesh!V8</f>
        <v>0</v>
      </c>
      <c r="W220" s="98">
        <f>RES_hhdet_tesh!W8</f>
        <v>0</v>
      </c>
      <c r="X220" s="98">
        <f>RES_hhdet_tesh!X8</f>
        <v>0</v>
      </c>
      <c r="Y220" s="98">
        <f>RES_hhdet_tesh!Y8</f>
        <v>0</v>
      </c>
      <c r="DA220" s="63" t="s">
        <v>2417</v>
      </c>
    </row>
    <row r="221" spans="1:105" ht="12" customHeight="1" x14ac:dyDescent="0.25">
      <c r="A221" s="121" t="s">
        <v>55</v>
      </c>
      <c r="B221" s="122">
        <v>0</v>
      </c>
      <c r="C221" s="122">
        <v>0</v>
      </c>
      <c r="D221" s="122">
        <v>0</v>
      </c>
      <c r="E221" s="122">
        <v>0</v>
      </c>
      <c r="F221" s="122">
        <v>0</v>
      </c>
      <c r="G221" s="122">
        <v>0</v>
      </c>
      <c r="H221" s="122">
        <v>0</v>
      </c>
      <c r="I221" s="122">
        <v>0</v>
      </c>
      <c r="J221" s="122">
        <v>0</v>
      </c>
      <c r="K221" s="122">
        <v>0</v>
      </c>
      <c r="L221" s="122">
        <v>0</v>
      </c>
      <c r="M221" s="122">
        <v>0</v>
      </c>
      <c r="N221" s="122">
        <v>0</v>
      </c>
      <c r="O221" s="122">
        <v>0</v>
      </c>
      <c r="P221" s="122">
        <v>0</v>
      </c>
      <c r="Q221" s="122">
        <v>0</v>
      </c>
      <c r="R221" s="122">
        <v>0</v>
      </c>
      <c r="S221" s="122">
        <v>0</v>
      </c>
      <c r="T221" s="122">
        <v>0</v>
      </c>
      <c r="U221" s="122">
        <v>0</v>
      </c>
      <c r="V221" s="122">
        <v>0</v>
      </c>
      <c r="W221" s="122">
        <v>0</v>
      </c>
      <c r="X221" s="122">
        <v>0</v>
      </c>
      <c r="Y221" s="122">
        <v>0</v>
      </c>
      <c r="DA221" s="130" t="s">
        <v>2418</v>
      </c>
    </row>
    <row r="222" spans="1:105" ht="12" customHeight="1" x14ac:dyDescent="0.25">
      <c r="A222" s="97" t="s">
        <v>143</v>
      </c>
      <c r="B222" s="98">
        <v>0</v>
      </c>
      <c r="C222" s="98">
        <v>0</v>
      </c>
      <c r="D222" s="98">
        <v>0</v>
      </c>
      <c r="E222" s="98">
        <v>0</v>
      </c>
      <c r="F222" s="98">
        <v>0</v>
      </c>
      <c r="G222" s="98">
        <v>0</v>
      </c>
      <c r="H222" s="98">
        <v>0</v>
      </c>
      <c r="I222" s="98">
        <v>0</v>
      </c>
      <c r="J222" s="98">
        <v>0</v>
      </c>
      <c r="K222" s="98">
        <v>0</v>
      </c>
      <c r="L222" s="98">
        <v>0</v>
      </c>
      <c r="M222" s="98">
        <v>0</v>
      </c>
      <c r="N222" s="98">
        <v>0</v>
      </c>
      <c r="O222" s="98">
        <v>0</v>
      </c>
      <c r="P222" s="98">
        <v>0</v>
      </c>
      <c r="Q222" s="98">
        <v>0</v>
      </c>
      <c r="R222" s="98">
        <v>0</v>
      </c>
      <c r="S222" s="98">
        <v>0</v>
      </c>
      <c r="T222" s="98">
        <v>0</v>
      </c>
      <c r="U222" s="98">
        <v>0</v>
      </c>
      <c r="V222" s="98">
        <v>0</v>
      </c>
      <c r="W222" s="98">
        <v>0</v>
      </c>
      <c r="X222" s="98">
        <v>0</v>
      </c>
      <c r="Y222" s="98">
        <v>0</v>
      </c>
      <c r="DA222" s="63" t="s">
        <v>2419</v>
      </c>
    </row>
    <row r="223" spans="1:105" ht="12" customHeight="1" x14ac:dyDescent="0.25">
      <c r="A223" s="97" t="s">
        <v>124</v>
      </c>
      <c r="B223" s="98">
        <v>0</v>
      </c>
      <c r="C223" s="98">
        <v>0</v>
      </c>
      <c r="D223" s="98">
        <v>0</v>
      </c>
      <c r="E223" s="98">
        <v>0</v>
      </c>
      <c r="F223" s="98">
        <v>0</v>
      </c>
      <c r="G223" s="98">
        <v>0</v>
      </c>
      <c r="H223" s="98">
        <v>0</v>
      </c>
      <c r="I223" s="98">
        <v>0</v>
      </c>
      <c r="J223" s="98">
        <v>0</v>
      </c>
      <c r="K223" s="98">
        <v>0</v>
      </c>
      <c r="L223" s="98">
        <v>0</v>
      </c>
      <c r="M223" s="98">
        <v>0</v>
      </c>
      <c r="N223" s="98">
        <v>0</v>
      </c>
      <c r="O223" s="98">
        <v>0</v>
      </c>
      <c r="P223" s="98">
        <v>0</v>
      </c>
      <c r="Q223" s="98">
        <v>0</v>
      </c>
      <c r="R223" s="98">
        <v>0</v>
      </c>
      <c r="S223" s="98">
        <v>0</v>
      </c>
      <c r="T223" s="98">
        <v>0</v>
      </c>
      <c r="U223" s="98">
        <v>0</v>
      </c>
      <c r="V223" s="98">
        <v>0</v>
      </c>
      <c r="W223" s="98">
        <v>0</v>
      </c>
      <c r="X223" s="98">
        <v>0</v>
      </c>
      <c r="Y223" s="98">
        <v>0</v>
      </c>
      <c r="DA223" s="63" t="s">
        <v>2420</v>
      </c>
    </row>
    <row r="224" spans="1:105" ht="12" customHeight="1" x14ac:dyDescent="0.25">
      <c r="A224" s="97" t="s">
        <v>123</v>
      </c>
      <c r="B224" s="98">
        <v>0</v>
      </c>
      <c r="C224" s="98">
        <v>0</v>
      </c>
      <c r="D224" s="98">
        <v>0</v>
      </c>
      <c r="E224" s="98">
        <v>0</v>
      </c>
      <c r="F224" s="98">
        <v>0</v>
      </c>
      <c r="G224" s="98">
        <v>0</v>
      </c>
      <c r="H224" s="98">
        <v>0</v>
      </c>
      <c r="I224" s="98">
        <v>0</v>
      </c>
      <c r="J224" s="98">
        <v>0</v>
      </c>
      <c r="K224" s="98">
        <v>0</v>
      </c>
      <c r="L224" s="98">
        <v>0</v>
      </c>
      <c r="M224" s="98">
        <v>0</v>
      </c>
      <c r="N224" s="98">
        <v>0</v>
      </c>
      <c r="O224" s="98">
        <v>0</v>
      </c>
      <c r="P224" s="98">
        <v>0</v>
      </c>
      <c r="Q224" s="98">
        <v>0</v>
      </c>
      <c r="R224" s="98">
        <v>0</v>
      </c>
      <c r="S224" s="98">
        <v>0</v>
      </c>
      <c r="T224" s="98">
        <v>0</v>
      </c>
      <c r="U224" s="98">
        <v>0</v>
      </c>
      <c r="V224" s="98">
        <v>0</v>
      </c>
      <c r="W224" s="98">
        <v>0</v>
      </c>
      <c r="X224" s="98">
        <v>0</v>
      </c>
      <c r="Y224" s="98">
        <v>0</v>
      </c>
      <c r="DA224" s="63" t="s">
        <v>2421</v>
      </c>
    </row>
    <row r="225" spans="1:105" ht="12" customHeight="1" x14ac:dyDescent="0.25">
      <c r="A225" s="100" t="s">
        <v>50</v>
      </c>
      <c r="B225" s="101">
        <v>0</v>
      </c>
      <c r="C225" s="101">
        <v>0</v>
      </c>
      <c r="D225" s="101">
        <v>0</v>
      </c>
      <c r="E225" s="101">
        <v>0</v>
      </c>
      <c r="F225" s="101">
        <v>0</v>
      </c>
      <c r="G225" s="101">
        <v>0</v>
      </c>
      <c r="H225" s="101">
        <v>0</v>
      </c>
      <c r="I225" s="101">
        <v>0</v>
      </c>
      <c r="J225" s="101">
        <v>0</v>
      </c>
      <c r="K225" s="101">
        <v>0</v>
      </c>
      <c r="L225" s="101">
        <v>0</v>
      </c>
      <c r="M225" s="101">
        <v>0</v>
      </c>
      <c r="N225" s="101">
        <v>0</v>
      </c>
      <c r="O225" s="101">
        <v>0</v>
      </c>
      <c r="P225" s="101">
        <v>0</v>
      </c>
      <c r="Q225" s="101">
        <v>0</v>
      </c>
      <c r="R225" s="101">
        <v>0</v>
      </c>
      <c r="S225" s="101">
        <v>0</v>
      </c>
      <c r="T225" s="101">
        <v>0</v>
      </c>
      <c r="U225" s="101">
        <v>0</v>
      </c>
      <c r="V225" s="101">
        <v>0</v>
      </c>
      <c r="W225" s="101">
        <v>0</v>
      </c>
      <c r="X225" s="101">
        <v>0</v>
      </c>
      <c r="Y225" s="101">
        <v>0</v>
      </c>
      <c r="DA225" s="131" t="s">
        <v>2422</v>
      </c>
    </row>
    <row r="226" spans="1:105" ht="12" customHeight="1" x14ac:dyDescent="0.25">
      <c r="A226" s="103" t="s">
        <v>52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0</v>
      </c>
      <c r="M226" s="104">
        <v>0</v>
      </c>
      <c r="N226" s="104">
        <v>0</v>
      </c>
      <c r="O226" s="104">
        <v>0</v>
      </c>
      <c r="P226" s="104">
        <v>0</v>
      </c>
      <c r="Q226" s="104">
        <v>0</v>
      </c>
      <c r="R226" s="104">
        <v>0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X226" s="104">
        <v>0</v>
      </c>
      <c r="Y226" s="104">
        <v>0</v>
      </c>
      <c r="DA226" s="132" t="s">
        <v>2423</v>
      </c>
    </row>
    <row r="227" spans="1:105" ht="12" customHeight="1" x14ac:dyDescent="0.25">
      <c r="A227" s="106" t="s">
        <v>122</v>
      </c>
      <c r="B227" s="101">
        <v>0</v>
      </c>
      <c r="C227" s="101">
        <v>0</v>
      </c>
      <c r="D227" s="101">
        <v>0</v>
      </c>
      <c r="E227" s="101">
        <v>0</v>
      </c>
      <c r="F227" s="101">
        <v>0</v>
      </c>
      <c r="G227" s="101">
        <v>0</v>
      </c>
      <c r="H227" s="101">
        <v>0</v>
      </c>
      <c r="I227" s="101">
        <v>0</v>
      </c>
      <c r="J227" s="101">
        <v>0</v>
      </c>
      <c r="K227" s="101">
        <v>0</v>
      </c>
      <c r="L227" s="101">
        <v>0</v>
      </c>
      <c r="M227" s="101">
        <v>0</v>
      </c>
      <c r="N227" s="101">
        <v>0</v>
      </c>
      <c r="O227" s="101">
        <v>0</v>
      </c>
      <c r="P227" s="101">
        <v>0</v>
      </c>
      <c r="Q227" s="101">
        <v>0</v>
      </c>
      <c r="R227" s="101">
        <v>0</v>
      </c>
      <c r="S227" s="101">
        <v>0</v>
      </c>
      <c r="T227" s="101">
        <v>0</v>
      </c>
      <c r="U227" s="101">
        <v>0</v>
      </c>
      <c r="V227" s="101">
        <v>0</v>
      </c>
      <c r="W227" s="101">
        <v>0</v>
      </c>
      <c r="X227" s="101">
        <v>0</v>
      </c>
      <c r="Y227" s="101">
        <v>0</v>
      </c>
      <c r="DA227" s="131" t="s">
        <v>2424</v>
      </c>
    </row>
    <row r="228" spans="1:105" ht="12" customHeight="1" x14ac:dyDescent="0.25">
      <c r="A228" s="107" t="s">
        <v>121</v>
      </c>
      <c r="B228" s="104">
        <v>0</v>
      </c>
      <c r="C228" s="104">
        <v>0</v>
      </c>
      <c r="D228" s="104">
        <v>0</v>
      </c>
      <c r="E228" s="104">
        <v>0</v>
      </c>
      <c r="F228" s="104">
        <v>0</v>
      </c>
      <c r="G228" s="104">
        <v>0</v>
      </c>
      <c r="H228" s="104">
        <v>0</v>
      </c>
      <c r="I228" s="104">
        <v>0</v>
      </c>
      <c r="J228" s="104">
        <v>0</v>
      </c>
      <c r="K228" s="104">
        <v>0</v>
      </c>
      <c r="L228" s="104">
        <v>0</v>
      </c>
      <c r="M228" s="104">
        <v>0</v>
      </c>
      <c r="N228" s="104">
        <v>0</v>
      </c>
      <c r="O228" s="104">
        <v>0</v>
      </c>
      <c r="P228" s="104">
        <v>0</v>
      </c>
      <c r="Q228" s="104">
        <v>0</v>
      </c>
      <c r="R228" s="104">
        <v>0</v>
      </c>
      <c r="S228" s="104">
        <v>0</v>
      </c>
      <c r="T228" s="104">
        <v>0</v>
      </c>
      <c r="U228" s="104">
        <v>0</v>
      </c>
      <c r="V228" s="104">
        <v>0</v>
      </c>
      <c r="W228" s="104">
        <v>0</v>
      </c>
      <c r="X228" s="104">
        <v>0</v>
      </c>
      <c r="Y228" s="104">
        <v>0</v>
      </c>
      <c r="DA228" s="132" t="s">
        <v>2425</v>
      </c>
    </row>
    <row r="229" spans="1:105" ht="12" customHeight="1" x14ac:dyDescent="0.25">
      <c r="A229" s="108" t="s">
        <v>53</v>
      </c>
      <c r="B229" s="98">
        <v>0</v>
      </c>
      <c r="C229" s="98">
        <v>0</v>
      </c>
      <c r="D229" s="98">
        <v>0</v>
      </c>
      <c r="E229" s="98">
        <v>0</v>
      </c>
      <c r="F229" s="98">
        <v>0</v>
      </c>
      <c r="G229" s="98">
        <v>0</v>
      </c>
      <c r="H229" s="98">
        <v>0</v>
      </c>
      <c r="I229" s="98">
        <v>0</v>
      </c>
      <c r="J229" s="98">
        <v>0</v>
      </c>
      <c r="K229" s="98">
        <v>0</v>
      </c>
      <c r="L229" s="98">
        <v>0</v>
      </c>
      <c r="M229" s="98">
        <v>0</v>
      </c>
      <c r="N229" s="98">
        <v>0</v>
      </c>
      <c r="O229" s="98">
        <v>0</v>
      </c>
      <c r="P229" s="98">
        <v>0</v>
      </c>
      <c r="Q229" s="98">
        <v>0</v>
      </c>
      <c r="R229" s="98">
        <v>0</v>
      </c>
      <c r="S229" s="98">
        <v>0</v>
      </c>
      <c r="T229" s="98">
        <v>0</v>
      </c>
      <c r="U229" s="98">
        <v>0</v>
      </c>
      <c r="V229" s="98">
        <v>0</v>
      </c>
      <c r="W229" s="98">
        <v>0</v>
      </c>
      <c r="X229" s="98">
        <v>0</v>
      </c>
      <c r="Y229" s="98">
        <v>0</v>
      </c>
      <c r="DA229" s="63" t="s">
        <v>2426</v>
      </c>
    </row>
    <row r="230" spans="1:105" ht="12" customHeight="1" x14ac:dyDescent="0.25">
      <c r="A230" s="108" t="s">
        <v>52</v>
      </c>
      <c r="B230" s="98">
        <v>0</v>
      </c>
      <c r="C230" s="98">
        <v>0</v>
      </c>
      <c r="D230" s="98">
        <v>0</v>
      </c>
      <c r="E230" s="98">
        <v>0</v>
      </c>
      <c r="F230" s="98">
        <v>0</v>
      </c>
      <c r="G230" s="98">
        <v>0</v>
      </c>
      <c r="H230" s="98">
        <v>0</v>
      </c>
      <c r="I230" s="98">
        <v>0</v>
      </c>
      <c r="J230" s="98">
        <v>0</v>
      </c>
      <c r="K230" s="98">
        <v>0</v>
      </c>
      <c r="L230" s="98">
        <v>0</v>
      </c>
      <c r="M230" s="98">
        <v>0</v>
      </c>
      <c r="N230" s="98">
        <v>0</v>
      </c>
      <c r="O230" s="98">
        <v>0</v>
      </c>
      <c r="P230" s="98">
        <v>0</v>
      </c>
      <c r="Q230" s="98">
        <v>0</v>
      </c>
      <c r="R230" s="98">
        <v>0</v>
      </c>
      <c r="S230" s="98">
        <v>0</v>
      </c>
      <c r="T230" s="98">
        <v>0</v>
      </c>
      <c r="U230" s="98">
        <v>0</v>
      </c>
      <c r="V230" s="98">
        <v>0</v>
      </c>
      <c r="W230" s="98">
        <v>0</v>
      </c>
      <c r="X230" s="98">
        <v>0</v>
      </c>
      <c r="Y230" s="98">
        <v>0</v>
      </c>
      <c r="DA230" s="63" t="s">
        <v>2427</v>
      </c>
    </row>
    <row r="231" spans="1:105" ht="12" customHeight="1" x14ac:dyDescent="0.25">
      <c r="A231" s="121" t="s">
        <v>54</v>
      </c>
      <c r="B231" s="122">
        <v>0</v>
      </c>
      <c r="C231" s="122">
        <v>0</v>
      </c>
      <c r="D231" s="122">
        <v>0</v>
      </c>
      <c r="E231" s="122">
        <v>0</v>
      </c>
      <c r="F231" s="122">
        <v>0</v>
      </c>
      <c r="G231" s="122">
        <v>0</v>
      </c>
      <c r="H231" s="122">
        <v>0</v>
      </c>
      <c r="I231" s="122">
        <v>0</v>
      </c>
      <c r="J231" s="122">
        <v>0</v>
      </c>
      <c r="K231" s="122">
        <v>0</v>
      </c>
      <c r="L231" s="122">
        <v>0</v>
      </c>
      <c r="M231" s="122">
        <v>0</v>
      </c>
      <c r="N231" s="122">
        <v>0</v>
      </c>
      <c r="O231" s="122">
        <v>0</v>
      </c>
      <c r="P231" s="122">
        <v>0</v>
      </c>
      <c r="Q231" s="122">
        <v>0</v>
      </c>
      <c r="R231" s="122">
        <v>0</v>
      </c>
      <c r="S231" s="122">
        <v>0</v>
      </c>
      <c r="T231" s="122">
        <v>0</v>
      </c>
      <c r="U231" s="122">
        <v>0</v>
      </c>
      <c r="V231" s="122">
        <v>0</v>
      </c>
      <c r="W231" s="122">
        <v>0</v>
      </c>
      <c r="X231" s="122">
        <v>0</v>
      </c>
      <c r="Y231" s="122">
        <v>0</v>
      </c>
      <c r="DA231" s="130" t="s">
        <v>2428</v>
      </c>
    </row>
    <row r="232" spans="1:105" ht="12" customHeight="1" x14ac:dyDescent="0.25">
      <c r="A232" s="97" t="s">
        <v>51</v>
      </c>
      <c r="B232" s="98">
        <v>0</v>
      </c>
      <c r="C232" s="98">
        <v>0</v>
      </c>
      <c r="D232" s="98">
        <v>0</v>
      </c>
      <c r="E232" s="98">
        <v>0</v>
      </c>
      <c r="F232" s="98">
        <v>0</v>
      </c>
      <c r="G232" s="98">
        <v>0</v>
      </c>
      <c r="H232" s="98">
        <v>0</v>
      </c>
      <c r="I232" s="98">
        <v>0</v>
      </c>
      <c r="J232" s="98">
        <v>0</v>
      </c>
      <c r="K232" s="98">
        <v>0</v>
      </c>
      <c r="L232" s="98">
        <v>0</v>
      </c>
      <c r="M232" s="98">
        <v>0</v>
      </c>
      <c r="N232" s="98">
        <v>0</v>
      </c>
      <c r="O232" s="98">
        <v>0</v>
      </c>
      <c r="P232" s="98">
        <v>0</v>
      </c>
      <c r="Q232" s="98">
        <v>0</v>
      </c>
      <c r="R232" s="98">
        <v>0</v>
      </c>
      <c r="S232" s="98">
        <v>0</v>
      </c>
      <c r="T232" s="98">
        <v>0</v>
      </c>
      <c r="U232" s="98">
        <v>0</v>
      </c>
      <c r="V232" s="98">
        <v>0</v>
      </c>
      <c r="W232" s="98">
        <v>0</v>
      </c>
      <c r="X232" s="98">
        <v>0</v>
      </c>
      <c r="Y232" s="98">
        <v>0</v>
      </c>
      <c r="DA232" s="63" t="s">
        <v>2429</v>
      </c>
    </row>
    <row r="233" spans="1:105" ht="12" customHeight="1" x14ac:dyDescent="0.25">
      <c r="A233" s="97" t="s">
        <v>50</v>
      </c>
      <c r="B233" s="98">
        <v>0</v>
      </c>
      <c r="C233" s="98">
        <v>0</v>
      </c>
      <c r="D233" s="98">
        <v>0</v>
      </c>
      <c r="E233" s="98">
        <v>0</v>
      </c>
      <c r="F233" s="98">
        <v>0</v>
      </c>
      <c r="G233" s="98">
        <v>0</v>
      </c>
      <c r="H233" s="98">
        <v>0</v>
      </c>
      <c r="I233" s="98">
        <v>0</v>
      </c>
      <c r="J233" s="98">
        <v>0</v>
      </c>
      <c r="K233" s="98">
        <v>0</v>
      </c>
      <c r="L233" s="98">
        <v>0</v>
      </c>
      <c r="M233" s="98">
        <v>0</v>
      </c>
      <c r="N233" s="98">
        <v>0</v>
      </c>
      <c r="O233" s="98">
        <v>0</v>
      </c>
      <c r="P233" s="98">
        <v>0</v>
      </c>
      <c r="Q233" s="98">
        <v>0</v>
      </c>
      <c r="R233" s="98">
        <v>0</v>
      </c>
      <c r="S233" s="98">
        <v>0</v>
      </c>
      <c r="T233" s="98">
        <v>0</v>
      </c>
      <c r="U233" s="98">
        <v>0</v>
      </c>
      <c r="V233" s="98">
        <v>0</v>
      </c>
      <c r="W233" s="98">
        <v>0</v>
      </c>
      <c r="X233" s="98">
        <v>0</v>
      </c>
      <c r="Y233" s="98">
        <v>0</v>
      </c>
      <c r="DA233" s="63" t="s">
        <v>2430</v>
      </c>
    </row>
    <row r="234" spans="1:105" ht="12" customHeight="1" x14ac:dyDescent="0.25">
      <c r="A234" s="109" t="s">
        <v>120</v>
      </c>
      <c r="B234" s="33">
        <v>0</v>
      </c>
      <c r="C234" s="33">
        <v>0</v>
      </c>
      <c r="D234" s="33">
        <v>0</v>
      </c>
      <c r="E234" s="33">
        <v>0</v>
      </c>
      <c r="F234" s="33">
        <v>0</v>
      </c>
      <c r="G234" s="33">
        <v>0</v>
      </c>
      <c r="H234" s="33">
        <v>0</v>
      </c>
      <c r="I234" s="33">
        <v>0</v>
      </c>
      <c r="J234" s="33">
        <v>0</v>
      </c>
      <c r="K234" s="33">
        <v>0</v>
      </c>
      <c r="L234" s="33">
        <v>0</v>
      </c>
      <c r="M234" s="33">
        <v>0</v>
      </c>
      <c r="N234" s="33">
        <v>0</v>
      </c>
      <c r="O234" s="33">
        <v>0</v>
      </c>
      <c r="P234" s="33">
        <v>0</v>
      </c>
      <c r="Q234" s="33">
        <v>0</v>
      </c>
      <c r="R234" s="33">
        <v>0</v>
      </c>
      <c r="S234" s="33">
        <v>0</v>
      </c>
      <c r="T234" s="33">
        <v>0</v>
      </c>
      <c r="U234" s="33">
        <v>0</v>
      </c>
      <c r="V234" s="33">
        <v>0</v>
      </c>
      <c r="W234" s="33">
        <v>0</v>
      </c>
      <c r="X234" s="33">
        <v>0</v>
      </c>
      <c r="Y234" s="33">
        <v>0</v>
      </c>
      <c r="DA234" s="60" t="s">
        <v>2431</v>
      </c>
    </row>
    <row r="236" spans="1:105" ht="12" customHeight="1" x14ac:dyDescent="0.25">
      <c r="A236" s="116" t="s">
        <v>169</v>
      </c>
      <c r="B236" s="117">
        <f t="shared" ref="B236:Q236" si="110">B237+B240+B242+B252</f>
        <v>0</v>
      </c>
      <c r="C236" s="117">
        <f t="shared" si="110"/>
        <v>0</v>
      </c>
      <c r="D236" s="117">
        <f t="shared" si="110"/>
        <v>0</v>
      </c>
      <c r="E236" s="117">
        <f t="shared" si="110"/>
        <v>0</v>
      </c>
      <c r="F236" s="117">
        <f t="shared" si="110"/>
        <v>0</v>
      </c>
      <c r="G236" s="117">
        <f t="shared" si="110"/>
        <v>0</v>
      </c>
      <c r="H236" s="117">
        <f t="shared" si="110"/>
        <v>0</v>
      </c>
      <c r="I236" s="117">
        <f t="shared" si="110"/>
        <v>0</v>
      </c>
      <c r="J236" s="117">
        <f t="shared" si="110"/>
        <v>0</v>
      </c>
      <c r="K236" s="117">
        <f t="shared" si="110"/>
        <v>0</v>
      </c>
      <c r="L236" s="117">
        <f t="shared" si="110"/>
        <v>0</v>
      </c>
      <c r="M236" s="117">
        <f t="shared" si="110"/>
        <v>0</v>
      </c>
      <c r="N236" s="117">
        <f t="shared" si="110"/>
        <v>0</v>
      </c>
      <c r="O236" s="117">
        <f t="shared" si="110"/>
        <v>0</v>
      </c>
      <c r="P236" s="117">
        <f t="shared" si="110"/>
        <v>0</v>
      </c>
      <c r="Q236" s="117">
        <f t="shared" si="110"/>
        <v>0</v>
      </c>
      <c r="R236" s="117">
        <f t="shared" ref="R236:V236" si="111">R237+R240+R242+R252</f>
        <v>0</v>
      </c>
      <c r="S236" s="117">
        <f t="shared" si="111"/>
        <v>0</v>
      </c>
      <c r="T236" s="117">
        <f t="shared" si="111"/>
        <v>0</v>
      </c>
      <c r="U236" s="117">
        <f t="shared" si="111"/>
        <v>0</v>
      </c>
      <c r="V236" s="117">
        <f t="shared" si="111"/>
        <v>0</v>
      </c>
      <c r="W236" s="117">
        <f t="shared" ref="W236:Y236" si="112">W237+W240+W242+W252</f>
        <v>0</v>
      </c>
      <c r="X236" s="117">
        <f t="shared" si="112"/>
        <v>0</v>
      </c>
      <c r="Y236" s="117">
        <f t="shared" si="112"/>
        <v>0</v>
      </c>
      <c r="DA236" s="129" t="s">
        <v>2580</v>
      </c>
    </row>
    <row r="237" spans="1:105" ht="12" customHeight="1" x14ac:dyDescent="0.25">
      <c r="A237" s="121" t="s">
        <v>57</v>
      </c>
      <c r="B237" s="122">
        <f t="shared" ref="B237:Q237" si="113">SUM(B238:B239)</f>
        <v>0</v>
      </c>
      <c r="C237" s="122">
        <f t="shared" si="113"/>
        <v>0</v>
      </c>
      <c r="D237" s="122">
        <f t="shared" si="113"/>
        <v>0</v>
      </c>
      <c r="E237" s="122">
        <f t="shared" si="113"/>
        <v>0</v>
      </c>
      <c r="F237" s="122">
        <f t="shared" si="113"/>
        <v>0</v>
      </c>
      <c r="G237" s="122">
        <f t="shared" si="113"/>
        <v>0</v>
      </c>
      <c r="H237" s="122">
        <f t="shared" si="113"/>
        <v>0</v>
      </c>
      <c r="I237" s="122">
        <f t="shared" si="113"/>
        <v>0</v>
      </c>
      <c r="J237" s="122">
        <f t="shared" si="113"/>
        <v>0</v>
      </c>
      <c r="K237" s="122">
        <f t="shared" si="113"/>
        <v>0</v>
      </c>
      <c r="L237" s="122">
        <f t="shared" si="113"/>
        <v>0</v>
      </c>
      <c r="M237" s="122">
        <f t="shared" si="113"/>
        <v>0</v>
      </c>
      <c r="N237" s="122">
        <f t="shared" si="113"/>
        <v>0</v>
      </c>
      <c r="O237" s="122">
        <f t="shared" si="113"/>
        <v>0</v>
      </c>
      <c r="P237" s="122">
        <f t="shared" si="113"/>
        <v>0</v>
      </c>
      <c r="Q237" s="122">
        <f t="shared" si="113"/>
        <v>0</v>
      </c>
      <c r="R237" s="122">
        <f t="shared" ref="R237:V237" si="114">SUM(R238:R239)</f>
        <v>0</v>
      </c>
      <c r="S237" s="122">
        <f t="shared" si="114"/>
        <v>0</v>
      </c>
      <c r="T237" s="122">
        <f t="shared" si="114"/>
        <v>0</v>
      </c>
      <c r="U237" s="122">
        <f t="shared" si="114"/>
        <v>0</v>
      </c>
      <c r="V237" s="122">
        <f t="shared" si="114"/>
        <v>0</v>
      </c>
      <c r="W237" s="122">
        <f t="shared" ref="W237:Y237" si="115">SUM(W238:W239)</f>
        <v>0</v>
      </c>
      <c r="X237" s="122">
        <f t="shared" si="115"/>
        <v>0</v>
      </c>
      <c r="Y237" s="122">
        <f t="shared" si="115"/>
        <v>0</v>
      </c>
      <c r="DA237" s="130" t="s">
        <v>2581</v>
      </c>
    </row>
    <row r="238" spans="1:105" ht="12" customHeight="1" x14ac:dyDescent="0.25">
      <c r="A238" s="97" t="s">
        <v>51</v>
      </c>
      <c r="B238" s="98">
        <v>0</v>
      </c>
      <c r="C238" s="98">
        <v>0</v>
      </c>
      <c r="D238" s="98">
        <v>0</v>
      </c>
      <c r="E238" s="98">
        <v>0</v>
      </c>
      <c r="F238" s="98">
        <v>0</v>
      </c>
      <c r="G238" s="98">
        <v>0</v>
      </c>
      <c r="H238" s="98">
        <v>0</v>
      </c>
      <c r="I238" s="98">
        <v>0</v>
      </c>
      <c r="J238" s="98">
        <v>0</v>
      </c>
      <c r="K238" s="98">
        <v>0</v>
      </c>
      <c r="L238" s="98">
        <v>0</v>
      </c>
      <c r="M238" s="98">
        <v>0</v>
      </c>
      <c r="N238" s="98">
        <v>0</v>
      </c>
      <c r="O238" s="98">
        <v>0</v>
      </c>
      <c r="P238" s="98">
        <v>0</v>
      </c>
      <c r="Q238" s="98">
        <v>0</v>
      </c>
      <c r="R238" s="98">
        <v>0</v>
      </c>
      <c r="S238" s="98">
        <v>0</v>
      </c>
      <c r="T238" s="98">
        <v>0</v>
      </c>
      <c r="U238" s="98">
        <v>0</v>
      </c>
      <c r="V238" s="98">
        <v>0</v>
      </c>
      <c r="W238" s="98">
        <v>0</v>
      </c>
      <c r="X238" s="98">
        <v>0</v>
      </c>
      <c r="Y238" s="98">
        <v>0</v>
      </c>
      <c r="DA238" s="63" t="s">
        <v>2582</v>
      </c>
    </row>
    <row r="239" spans="1:105" ht="12" customHeight="1" x14ac:dyDescent="0.25">
      <c r="A239" s="97" t="s">
        <v>53</v>
      </c>
      <c r="B239" s="98">
        <v>0</v>
      </c>
      <c r="C239" s="98">
        <v>0</v>
      </c>
      <c r="D239" s="98">
        <v>0</v>
      </c>
      <c r="E239" s="98">
        <v>0</v>
      </c>
      <c r="F239" s="98">
        <v>0</v>
      </c>
      <c r="G239" s="98">
        <v>0</v>
      </c>
      <c r="H239" s="98">
        <v>0</v>
      </c>
      <c r="I239" s="98">
        <v>0</v>
      </c>
      <c r="J239" s="98">
        <v>0</v>
      </c>
      <c r="K239" s="98">
        <v>0</v>
      </c>
      <c r="L239" s="98">
        <v>0</v>
      </c>
      <c r="M239" s="98">
        <v>0</v>
      </c>
      <c r="N239" s="98">
        <v>0</v>
      </c>
      <c r="O239" s="98">
        <v>0</v>
      </c>
      <c r="P239" s="98">
        <v>0</v>
      </c>
      <c r="Q239" s="98">
        <v>0</v>
      </c>
      <c r="R239" s="98">
        <v>0</v>
      </c>
      <c r="S239" s="98">
        <v>0</v>
      </c>
      <c r="T239" s="98">
        <v>0</v>
      </c>
      <c r="U239" s="98">
        <v>0</v>
      </c>
      <c r="V239" s="98">
        <v>0</v>
      </c>
      <c r="W239" s="98">
        <v>0</v>
      </c>
      <c r="X239" s="98">
        <v>0</v>
      </c>
      <c r="Y239" s="98">
        <v>0</v>
      </c>
      <c r="DA239" s="63" t="s">
        <v>2583</v>
      </c>
    </row>
    <row r="240" spans="1:105" ht="12" customHeight="1" x14ac:dyDescent="0.25">
      <c r="A240" s="121" t="s">
        <v>92</v>
      </c>
      <c r="B240" s="122">
        <f t="shared" ref="B240:Y240" si="116">B241</f>
        <v>0</v>
      </c>
      <c r="C240" s="122">
        <f t="shared" si="116"/>
        <v>0</v>
      </c>
      <c r="D240" s="122">
        <f t="shared" si="116"/>
        <v>0</v>
      </c>
      <c r="E240" s="122">
        <f t="shared" si="116"/>
        <v>0</v>
      </c>
      <c r="F240" s="122">
        <f t="shared" si="116"/>
        <v>0</v>
      </c>
      <c r="G240" s="122">
        <f t="shared" si="116"/>
        <v>0</v>
      </c>
      <c r="H240" s="122">
        <f t="shared" si="116"/>
        <v>0</v>
      </c>
      <c r="I240" s="122">
        <f t="shared" si="116"/>
        <v>0</v>
      </c>
      <c r="J240" s="122">
        <f t="shared" si="116"/>
        <v>0</v>
      </c>
      <c r="K240" s="122">
        <f t="shared" si="116"/>
        <v>0</v>
      </c>
      <c r="L240" s="122">
        <f t="shared" si="116"/>
        <v>0</v>
      </c>
      <c r="M240" s="122">
        <f t="shared" si="116"/>
        <v>0</v>
      </c>
      <c r="N240" s="122">
        <f t="shared" si="116"/>
        <v>0</v>
      </c>
      <c r="O240" s="122">
        <f t="shared" si="116"/>
        <v>0</v>
      </c>
      <c r="P240" s="122">
        <f t="shared" si="116"/>
        <v>0</v>
      </c>
      <c r="Q240" s="122">
        <f t="shared" si="116"/>
        <v>0</v>
      </c>
      <c r="R240" s="122">
        <f t="shared" si="116"/>
        <v>0</v>
      </c>
      <c r="S240" s="122">
        <f t="shared" si="116"/>
        <v>0</v>
      </c>
      <c r="T240" s="122">
        <f t="shared" si="116"/>
        <v>0</v>
      </c>
      <c r="U240" s="122">
        <f t="shared" si="116"/>
        <v>0</v>
      </c>
      <c r="V240" s="122">
        <f t="shared" si="116"/>
        <v>0</v>
      </c>
      <c r="W240" s="122">
        <f t="shared" si="116"/>
        <v>0</v>
      </c>
      <c r="X240" s="122">
        <f t="shared" si="116"/>
        <v>0</v>
      </c>
      <c r="Y240" s="122">
        <f t="shared" si="116"/>
        <v>0</v>
      </c>
      <c r="DA240" s="130" t="s">
        <v>2584</v>
      </c>
    </row>
    <row r="241" spans="1:105" ht="12" customHeight="1" x14ac:dyDescent="0.25">
      <c r="A241" s="97" t="s">
        <v>53</v>
      </c>
      <c r="B241" s="98">
        <v>0</v>
      </c>
      <c r="C241" s="98">
        <v>0</v>
      </c>
      <c r="D241" s="98">
        <v>0</v>
      </c>
      <c r="E241" s="98">
        <v>0</v>
      </c>
      <c r="F241" s="98">
        <v>0</v>
      </c>
      <c r="G241" s="98">
        <v>0</v>
      </c>
      <c r="H241" s="98">
        <v>0</v>
      </c>
      <c r="I241" s="98">
        <v>0</v>
      </c>
      <c r="J241" s="98">
        <v>0</v>
      </c>
      <c r="K241" s="98">
        <v>0</v>
      </c>
      <c r="L241" s="98">
        <v>0</v>
      </c>
      <c r="M241" s="98">
        <v>0</v>
      </c>
      <c r="N241" s="98">
        <v>0</v>
      </c>
      <c r="O241" s="98">
        <v>0</v>
      </c>
      <c r="P241" s="98">
        <v>0</v>
      </c>
      <c r="Q241" s="98">
        <v>0</v>
      </c>
      <c r="R241" s="98">
        <v>0</v>
      </c>
      <c r="S241" s="98">
        <v>0</v>
      </c>
      <c r="T241" s="98">
        <v>0</v>
      </c>
      <c r="U241" s="98">
        <v>0</v>
      </c>
      <c r="V241" s="98">
        <v>0</v>
      </c>
      <c r="W241" s="98">
        <v>0</v>
      </c>
      <c r="X241" s="98">
        <v>0</v>
      </c>
      <c r="Y241" s="98">
        <v>0</v>
      </c>
      <c r="DA241" s="63" t="s">
        <v>2585</v>
      </c>
    </row>
    <row r="242" spans="1:105" ht="12" customHeight="1" x14ac:dyDescent="0.25">
      <c r="A242" s="121" t="s">
        <v>55</v>
      </c>
      <c r="B242" s="122">
        <v>0</v>
      </c>
      <c r="C242" s="122">
        <v>0</v>
      </c>
      <c r="D242" s="122">
        <v>0</v>
      </c>
      <c r="E242" s="122">
        <v>0</v>
      </c>
      <c r="F242" s="122">
        <v>0</v>
      </c>
      <c r="G242" s="122">
        <v>0</v>
      </c>
      <c r="H242" s="122">
        <v>0</v>
      </c>
      <c r="I242" s="122">
        <v>0</v>
      </c>
      <c r="J242" s="122">
        <v>0</v>
      </c>
      <c r="K242" s="122">
        <v>0</v>
      </c>
      <c r="L242" s="122">
        <v>0</v>
      </c>
      <c r="M242" s="122">
        <v>0</v>
      </c>
      <c r="N242" s="122">
        <v>0</v>
      </c>
      <c r="O242" s="122">
        <v>0</v>
      </c>
      <c r="P242" s="122">
        <v>0</v>
      </c>
      <c r="Q242" s="122">
        <v>0</v>
      </c>
      <c r="R242" s="122">
        <v>0</v>
      </c>
      <c r="S242" s="122">
        <v>0</v>
      </c>
      <c r="T242" s="122">
        <v>0</v>
      </c>
      <c r="U242" s="122">
        <v>0</v>
      </c>
      <c r="V242" s="122">
        <v>0</v>
      </c>
      <c r="W242" s="122">
        <v>0</v>
      </c>
      <c r="X242" s="122">
        <v>0</v>
      </c>
      <c r="Y242" s="122">
        <v>0</v>
      </c>
      <c r="DA242" s="130" t="s">
        <v>2586</v>
      </c>
    </row>
    <row r="243" spans="1:105" ht="12" customHeight="1" x14ac:dyDescent="0.25">
      <c r="A243" s="97" t="s">
        <v>143</v>
      </c>
      <c r="B243" s="98">
        <v>0</v>
      </c>
      <c r="C243" s="98">
        <v>0</v>
      </c>
      <c r="D243" s="98">
        <v>0</v>
      </c>
      <c r="E243" s="98">
        <v>0</v>
      </c>
      <c r="F243" s="98">
        <v>0</v>
      </c>
      <c r="G243" s="98">
        <v>0</v>
      </c>
      <c r="H243" s="98">
        <v>0</v>
      </c>
      <c r="I243" s="98">
        <v>0</v>
      </c>
      <c r="J243" s="98">
        <v>0</v>
      </c>
      <c r="K243" s="98">
        <v>0</v>
      </c>
      <c r="L243" s="98">
        <v>0</v>
      </c>
      <c r="M243" s="98">
        <v>0</v>
      </c>
      <c r="N243" s="98">
        <v>0</v>
      </c>
      <c r="O243" s="98">
        <v>0</v>
      </c>
      <c r="P243" s="98">
        <v>0</v>
      </c>
      <c r="Q243" s="98">
        <v>0</v>
      </c>
      <c r="R243" s="98">
        <v>0</v>
      </c>
      <c r="S243" s="98">
        <v>0</v>
      </c>
      <c r="T243" s="98">
        <v>0</v>
      </c>
      <c r="U243" s="98">
        <v>0</v>
      </c>
      <c r="V243" s="98">
        <v>0</v>
      </c>
      <c r="W243" s="98">
        <v>0</v>
      </c>
      <c r="X243" s="98">
        <v>0</v>
      </c>
      <c r="Y243" s="98">
        <v>0</v>
      </c>
      <c r="DA243" s="63" t="s">
        <v>2587</v>
      </c>
    </row>
    <row r="244" spans="1:105" ht="12" customHeight="1" x14ac:dyDescent="0.25">
      <c r="A244" s="97" t="s">
        <v>124</v>
      </c>
      <c r="B244" s="98">
        <v>0</v>
      </c>
      <c r="C244" s="98">
        <v>0</v>
      </c>
      <c r="D244" s="98">
        <v>0</v>
      </c>
      <c r="E244" s="98">
        <v>0</v>
      </c>
      <c r="F244" s="98">
        <v>0</v>
      </c>
      <c r="G244" s="98">
        <v>0</v>
      </c>
      <c r="H244" s="98">
        <v>0</v>
      </c>
      <c r="I244" s="98">
        <v>0</v>
      </c>
      <c r="J244" s="98">
        <v>0</v>
      </c>
      <c r="K244" s="98">
        <v>0</v>
      </c>
      <c r="L244" s="98">
        <v>0</v>
      </c>
      <c r="M244" s="98">
        <v>0</v>
      </c>
      <c r="N244" s="98">
        <v>0</v>
      </c>
      <c r="O244" s="98">
        <v>0</v>
      </c>
      <c r="P244" s="98">
        <v>0</v>
      </c>
      <c r="Q244" s="98">
        <v>0</v>
      </c>
      <c r="R244" s="98">
        <v>0</v>
      </c>
      <c r="S244" s="98">
        <v>0</v>
      </c>
      <c r="T244" s="98">
        <v>0</v>
      </c>
      <c r="U244" s="98">
        <v>0</v>
      </c>
      <c r="V244" s="98">
        <v>0</v>
      </c>
      <c r="W244" s="98">
        <v>0</v>
      </c>
      <c r="X244" s="98">
        <v>0</v>
      </c>
      <c r="Y244" s="98">
        <v>0</v>
      </c>
      <c r="DA244" s="63" t="s">
        <v>2588</v>
      </c>
    </row>
    <row r="245" spans="1:105" ht="12" customHeight="1" x14ac:dyDescent="0.25">
      <c r="A245" s="97" t="s">
        <v>123</v>
      </c>
      <c r="B245" s="98">
        <v>0</v>
      </c>
      <c r="C245" s="98">
        <v>0</v>
      </c>
      <c r="D245" s="98">
        <v>0</v>
      </c>
      <c r="E245" s="98">
        <v>0</v>
      </c>
      <c r="F245" s="98">
        <v>0</v>
      </c>
      <c r="G245" s="98">
        <v>0</v>
      </c>
      <c r="H245" s="98">
        <v>0</v>
      </c>
      <c r="I245" s="98">
        <v>0</v>
      </c>
      <c r="J245" s="98">
        <v>0</v>
      </c>
      <c r="K245" s="98">
        <v>0</v>
      </c>
      <c r="L245" s="98">
        <v>0</v>
      </c>
      <c r="M245" s="98">
        <v>0</v>
      </c>
      <c r="N245" s="98">
        <v>0</v>
      </c>
      <c r="O245" s="98">
        <v>0</v>
      </c>
      <c r="P245" s="98">
        <v>0</v>
      </c>
      <c r="Q245" s="98">
        <v>0</v>
      </c>
      <c r="R245" s="98">
        <v>0</v>
      </c>
      <c r="S245" s="98">
        <v>0</v>
      </c>
      <c r="T245" s="98">
        <v>0</v>
      </c>
      <c r="U245" s="98">
        <v>0</v>
      </c>
      <c r="V245" s="98">
        <v>0</v>
      </c>
      <c r="W245" s="98">
        <v>0</v>
      </c>
      <c r="X245" s="98">
        <v>0</v>
      </c>
      <c r="Y245" s="98">
        <v>0</v>
      </c>
      <c r="DA245" s="63" t="s">
        <v>2589</v>
      </c>
    </row>
    <row r="246" spans="1:105" ht="12" customHeight="1" x14ac:dyDescent="0.25">
      <c r="A246" s="100" t="s">
        <v>50</v>
      </c>
      <c r="B246" s="101">
        <v>0</v>
      </c>
      <c r="C246" s="101">
        <v>0</v>
      </c>
      <c r="D246" s="101">
        <v>0</v>
      </c>
      <c r="E246" s="101">
        <v>0</v>
      </c>
      <c r="F246" s="101">
        <v>0</v>
      </c>
      <c r="G246" s="101">
        <v>0</v>
      </c>
      <c r="H246" s="101">
        <v>0</v>
      </c>
      <c r="I246" s="101">
        <v>0</v>
      </c>
      <c r="J246" s="101">
        <v>0</v>
      </c>
      <c r="K246" s="101">
        <v>0</v>
      </c>
      <c r="L246" s="101">
        <v>0</v>
      </c>
      <c r="M246" s="101">
        <v>0</v>
      </c>
      <c r="N246" s="101">
        <v>0</v>
      </c>
      <c r="O246" s="101">
        <v>0</v>
      </c>
      <c r="P246" s="101">
        <v>0</v>
      </c>
      <c r="Q246" s="101">
        <v>0</v>
      </c>
      <c r="R246" s="101">
        <v>0</v>
      </c>
      <c r="S246" s="101">
        <v>0</v>
      </c>
      <c r="T246" s="101">
        <v>0</v>
      </c>
      <c r="U246" s="101">
        <v>0</v>
      </c>
      <c r="V246" s="101">
        <v>0</v>
      </c>
      <c r="W246" s="101">
        <v>0</v>
      </c>
      <c r="X246" s="101">
        <v>0</v>
      </c>
      <c r="Y246" s="101">
        <v>0</v>
      </c>
      <c r="DA246" s="131" t="s">
        <v>2590</v>
      </c>
    </row>
    <row r="247" spans="1:105" ht="12" customHeight="1" x14ac:dyDescent="0.25">
      <c r="A247" s="103" t="s">
        <v>52</v>
      </c>
      <c r="B247" s="104">
        <v>0</v>
      </c>
      <c r="C247" s="104">
        <v>0</v>
      </c>
      <c r="D247" s="104">
        <v>0</v>
      </c>
      <c r="E247" s="104">
        <v>0</v>
      </c>
      <c r="F247" s="104">
        <v>0</v>
      </c>
      <c r="G247" s="104">
        <v>0</v>
      </c>
      <c r="H247" s="104">
        <v>0</v>
      </c>
      <c r="I247" s="104">
        <v>0</v>
      </c>
      <c r="J247" s="104">
        <v>0</v>
      </c>
      <c r="K247" s="104">
        <v>0</v>
      </c>
      <c r="L247" s="104">
        <v>0</v>
      </c>
      <c r="M247" s="104">
        <v>0</v>
      </c>
      <c r="N247" s="104">
        <v>0</v>
      </c>
      <c r="O247" s="104">
        <v>0</v>
      </c>
      <c r="P247" s="104">
        <v>0</v>
      </c>
      <c r="Q247" s="104">
        <v>0</v>
      </c>
      <c r="R247" s="104">
        <v>0</v>
      </c>
      <c r="S247" s="104">
        <v>0</v>
      </c>
      <c r="T247" s="104">
        <v>0</v>
      </c>
      <c r="U247" s="104">
        <v>0</v>
      </c>
      <c r="V247" s="104">
        <v>0</v>
      </c>
      <c r="W247" s="104">
        <v>0</v>
      </c>
      <c r="X247" s="104">
        <v>0</v>
      </c>
      <c r="Y247" s="104">
        <v>0</v>
      </c>
      <c r="DA247" s="132" t="s">
        <v>2591</v>
      </c>
    </row>
    <row r="248" spans="1:105" ht="12" customHeight="1" x14ac:dyDescent="0.25">
      <c r="A248" s="106" t="s">
        <v>122</v>
      </c>
      <c r="B248" s="101">
        <v>0</v>
      </c>
      <c r="C248" s="101">
        <v>0</v>
      </c>
      <c r="D248" s="101">
        <v>0</v>
      </c>
      <c r="E248" s="101">
        <v>0</v>
      </c>
      <c r="F248" s="101">
        <v>0</v>
      </c>
      <c r="G248" s="101">
        <v>0</v>
      </c>
      <c r="H248" s="101">
        <v>0</v>
      </c>
      <c r="I248" s="101">
        <v>0</v>
      </c>
      <c r="J248" s="101">
        <v>0</v>
      </c>
      <c r="K248" s="101">
        <v>0</v>
      </c>
      <c r="L248" s="101">
        <v>0</v>
      </c>
      <c r="M248" s="101">
        <v>0</v>
      </c>
      <c r="N248" s="101">
        <v>0</v>
      </c>
      <c r="O248" s="101">
        <v>0</v>
      </c>
      <c r="P248" s="101">
        <v>0</v>
      </c>
      <c r="Q248" s="101">
        <v>0</v>
      </c>
      <c r="R248" s="101">
        <v>0</v>
      </c>
      <c r="S248" s="101">
        <v>0</v>
      </c>
      <c r="T248" s="101">
        <v>0</v>
      </c>
      <c r="U248" s="101">
        <v>0</v>
      </c>
      <c r="V248" s="101">
        <v>0</v>
      </c>
      <c r="W248" s="101">
        <v>0</v>
      </c>
      <c r="X248" s="101">
        <v>0</v>
      </c>
      <c r="Y248" s="101">
        <v>0</v>
      </c>
      <c r="DA248" s="131" t="s">
        <v>2592</v>
      </c>
    </row>
    <row r="249" spans="1:105" ht="12" customHeight="1" x14ac:dyDescent="0.25">
      <c r="A249" s="107" t="s">
        <v>121</v>
      </c>
      <c r="B249" s="104">
        <v>0</v>
      </c>
      <c r="C249" s="104">
        <v>0</v>
      </c>
      <c r="D249" s="104">
        <v>0</v>
      </c>
      <c r="E249" s="104">
        <v>0</v>
      </c>
      <c r="F249" s="104">
        <v>0</v>
      </c>
      <c r="G249" s="104">
        <v>0</v>
      </c>
      <c r="H249" s="104">
        <v>0</v>
      </c>
      <c r="I249" s="104">
        <v>0</v>
      </c>
      <c r="J249" s="104">
        <v>0</v>
      </c>
      <c r="K249" s="104">
        <v>0</v>
      </c>
      <c r="L249" s="104">
        <v>0</v>
      </c>
      <c r="M249" s="104">
        <v>0</v>
      </c>
      <c r="N249" s="104">
        <v>0</v>
      </c>
      <c r="O249" s="104">
        <v>0</v>
      </c>
      <c r="P249" s="104">
        <v>0</v>
      </c>
      <c r="Q249" s="104">
        <v>0</v>
      </c>
      <c r="R249" s="104">
        <v>0</v>
      </c>
      <c r="S249" s="104">
        <v>0</v>
      </c>
      <c r="T249" s="104">
        <v>0</v>
      </c>
      <c r="U249" s="104">
        <v>0</v>
      </c>
      <c r="V249" s="104">
        <v>0</v>
      </c>
      <c r="W249" s="104">
        <v>0</v>
      </c>
      <c r="X249" s="104">
        <v>0</v>
      </c>
      <c r="Y249" s="104">
        <v>0</v>
      </c>
      <c r="DA249" s="132" t="s">
        <v>2593</v>
      </c>
    </row>
    <row r="250" spans="1:105" ht="12" customHeight="1" x14ac:dyDescent="0.25">
      <c r="A250" s="108" t="s">
        <v>53</v>
      </c>
      <c r="B250" s="98">
        <v>0</v>
      </c>
      <c r="C250" s="98">
        <v>0</v>
      </c>
      <c r="D250" s="98">
        <v>0</v>
      </c>
      <c r="E250" s="98">
        <v>0</v>
      </c>
      <c r="F250" s="98">
        <v>0</v>
      </c>
      <c r="G250" s="98">
        <v>0</v>
      </c>
      <c r="H250" s="98">
        <v>0</v>
      </c>
      <c r="I250" s="98">
        <v>0</v>
      </c>
      <c r="J250" s="98">
        <v>0</v>
      </c>
      <c r="K250" s="98">
        <v>0</v>
      </c>
      <c r="L250" s="98">
        <v>0</v>
      </c>
      <c r="M250" s="98">
        <v>0</v>
      </c>
      <c r="N250" s="98">
        <v>0</v>
      </c>
      <c r="O250" s="98">
        <v>0</v>
      </c>
      <c r="P250" s="98">
        <v>0</v>
      </c>
      <c r="Q250" s="98">
        <v>0</v>
      </c>
      <c r="R250" s="98">
        <v>0</v>
      </c>
      <c r="S250" s="98">
        <v>0</v>
      </c>
      <c r="T250" s="98">
        <v>0</v>
      </c>
      <c r="U250" s="98">
        <v>0</v>
      </c>
      <c r="V250" s="98">
        <v>0</v>
      </c>
      <c r="W250" s="98">
        <v>0</v>
      </c>
      <c r="X250" s="98">
        <v>0</v>
      </c>
      <c r="Y250" s="98">
        <v>0</v>
      </c>
      <c r="DA250" s="63" t="s">
        <v>2594</v>
      </c>
    </row>
    <row r="251" spans="1:105" ht="12" customHeight="1" x14ac:dyDescent="0.25">
      <c r="A251" s="108" t="s">
        <v>52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X251" s="98">
        <v>0</v>
      </c>
      <c r="Y251" s="98">
        <v>0</v>
      </c>
      <c r="DA251" s="63" t="s">
        <v>2595</v>
      </c>
    </row>
    <row r="252" spans="1:105" ht="12" customHeight="1" x14ac:dyDescent="0.25">
      <c r="A252" s="121" t="s">
        <v>54</v>
      </c>
      <c r="B252" s="122">
        <v>0</v>
      </c>
      <c r="C252" s="122">
        <v>0</v>
      </c>
      <c r="D252" s="122">
        <v>0</v>
      </c>
      <c r="E252" s="122">
        <v>0</v>
      </c>
      <c r="F252" s="122">
        <v>0</v>
      </c>
      <c r="G252" s="122">
        <v>0</v>
      </c>
      <c r="H252" s="122">
        <v>0</v>
      </c>
      <c r="I252" s="122">
        <v>0</v>
      </c>
      <c r="J252" s="122">
        <v>0</v>
      </c>
      <c r="K252" s="122">
        <v>0</v>
      </c>
      <c r="L252" s="122">
        <v>0</v>
      </c>
      <c r="M252" s="122">
        <v>0</v>
      </c>
      <c r="N252" s="122">
        <v>0</v>
      </c>
      <c r="O252" s="122">
        <v>0</v>
      </c>
      <c r="P252" s="122">
        <v>0</v>
      </c>
      <c r="Q252" s="122">
        <v>0</v>
      </c>
      <c r="R252" s="122">
        <v>0</v>
      </c>
      <c r="S252" s="122">
        <v>0</v>
      </c>
      <c r="T252" s="122">
        <v>0</v>
      </c>
      <c r="U252" s="122">
        <v>0</v>
      </c>
      <c r="V252" s="122">
        <v>0</v>
      </c>
      <c r="W252" s="122">
        <v>0</v>
      </c>
      <c r="X252" s="122">
        <v>0</v>
      </c>
      <c r="Y252" s="122">
        <v>0</v>
      </c>
      <c r="DA252" s="130" t="s">
        <v>2596</v>
      </c>
    </row>
    <row r="253" spans="1:105" ht="12" customHeight="1" x14ac:dyDescent="0.25">
      <c r="A253" s="97" t="s">
        <v>51</v>
      </c>
      <c r="B253" s="98">
        <v>0</v>
      </c>
      <c r="C253" s="98">
        <v>0</v>
      </c>
      <c r="D253" s="98">
        <v>0</v>
      </c>
      <c r="E253" s="98">
        <v>0</v>
      </c>
      <c r="F253" s="98">
        <v>0</v>
      </c>
      <c r="G253" s="98">
        <v>0</v>
      </c>
      <c r="H253" s="98">
        <v>0</v>
      </c>
      <c r="I253" s="98">
        <v>0</v>
      </c>
      <c r="J253" s="98">
        <v>0</v>
      </c>
      <c r="K253" s="98">
        <v>0</v>
      </c>
      <c r="L253" s="98">
        <v>0</v>
      </c>
      <c r="M253" s="98">
        <v>0</v>
      </c>
      <c r="N253" s="98">
        <v>0</v>
      </c>
      <c r="O253" s="98">
        <v>0</v>
      </c>
      <c r="P253" s="98">
        <v>0</v>
      </c>
      <c r="Q253" s="98">
        <v>0</v>
      </c>
      <c r="R253" s="98">
        <v>0</v>
      </c>
      <c r="S253" s="98">
        <v>0</v>
      </c>
      <c r="T253" s="98">
        <v>0</v>
      </c>
      <c r="U253" s="98">
        <v>0</v>
      </c>
      <c r="V253" s="98">
        <v>0</v>
      </c>
      <c r="W253" s="98">
        <v>0</v>
      </c>
      <c r="X253" s="98">
        <v>0</v>
      </c>
      <c r="Y253" s="98">
        <v>0</v>
      </c>
      <c r="DA253" s="63" t="s">
        <v>2597</v>
      </c>
    </row>
    <row r="254" spans="1:105" ht="12" customHeight="1" x14ac:dyDescent="0.25">
      <c r="A254" s="97" t="s">
        <v>50</v>
      </c>
      <c r="B254" s="98">
        <v>0</v>
      </c>
      <c r="C254" s="98">
        <v>0</v>
      </c>
      <c r="D254" s="98">
        <v>0</v>
      </c>
      <c r="E254" s="98">
        <v>0</v>
      </c>
      <c r="F254" s="98">
        <v>0</v>
      </c>
      <c r="G254" s="98">
        <v>0</v>
      </c>
      <c r="H254" s="98">
        <v>0</v>
      </c>
      <c r="I254" s="98">
        <v>0</v>
      </c>
      <c r="J254" s="98">
        <v>0</v>
      </c>
      <c r="K254" s="98">
        <v>0</v>
      </c>
      <c r="L254" s="98">
        <v>0</v>
      </c>
      <c r="M254" s="98">
        <v>0</v>
      </c>
      <c r="N254" s="98">
        <v>0</v>
      </c>
      <c r="O254" s="98">
        <v>0</v>
      </c>
      <c r="P254" s="98">
        <v>0</v>
      </c>
      <c r="Q254" s="98">
        <v>0</v>
      </c>
      <c r="R254" s="98">
        <v>0</v>
      </c>
      <c r="S254" s="98">
        <v>0</v>
      </c>
      <c r="T254" s="98">
        <v>0</v>
      </c>
      <c r="U254" s="98">
        <v>0</v>
      </c>
      <c r="V254" s="98">
        <v>0</v>
      </c>
      <c r="W254" s="98">
        <v>0</v>
      </c>
      <c r="X254" s="98">
        <v>0</v>
      </c>
      <c r="Y254" s="98">
        <v>0</v>
      </c>
      <c r="DA254" s="63" t="s">
        <v>2598</v>
      </c>
    </row>
    <row r="255" spans="1:105" ht="12" customHeight="1" x14ac:dyDescent="0.25">
      <c r="A255" s="109" t="s">
        <v>120</v>
      </c>
      <c r="B255" s="33">
        <v>0</v>
      </c>
      <c r="C255" s="33">
        <v>0</v>
      </c>
      <c r="D255" s="33">
        <v>0</v>
      </c>
      <c r="E255" s="33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3">
        <v>0</v>
      </c>
      <c r="O255" s="33">
        <v>0</v>
      </c>
      <c r="P255" s="33">
        <v>0</v>
      </c>
      <c r="Q255" s="33">
        <v>0</v>
      </c>
      <c r="R255" s="33">
        <v>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X255" s="33">
        <v>0</v>
      </c>
      <c r="Y255" s="33">
        <v>0</v>
      </c>
      <c r="DA255" s="60" t="s">
        <v>2599</v>
      </c>
    </row>
    <row r="257" spans="1:105" ht="12" customHeight="1" x14ac:dyDescent="0.25">
      <c r="A257" s="116" t="s">
        <v>168</v>
      </c>
      <c r="B257" s="118">
        <f t="shared" ref="B257:Q257" si="117">B258+B261+B263+B273</f>
        <v>0</v>
      </c>
      <c r="C257" s="118">
        <f t="shared" si="117"/>
        <v>0</v>
      </c>
      <c r="D257" s="118">
        <f t="shared" si="117"/>
        <v>0</v>
      </c>
      <c r="E257" s="118">
        <f t="shared" si="117"/>
        <v>0</v>
      </c>
      <c r="F257" s="118">
        <f t="shared" si="117"/>
        <v>0</v>
      </c>
      <c r="G257" s="118">
        <f t="shared" si="117"/>
        <v>0</v>
      </c>
      <c r="H257" s="118">
        <f t="shared" si="117"/>
        <v>0</v>
      </c>
      <c r="I257" s="118">
        <f t="shared" si="117"/>
        <v>0</v>
      </c>
      <c r="J257" s="118">
        <f t="shared" si="117"/>
        <v>0</v>
      </c>
      <c r="K257" s="118">
        <f t="shared" si="117"/>
        <v>0</v>
      </c>
      <c r="L257" s="118">
        <f t="shared" si="117"/>
        <v>0</v>
      </c>
      <c r="M257" s="118">
        <f t="shared" si="117"/>
        <v>0</v>
      </c>
      <c r="N257" s="118">
        <f t="shared" si="117"/>
        <v>0</v>
      </c>
      <c r="O257" s="118">
        <f t="shared" si="117"/>
        <v>0</v>
      </c>
      <c r="P257" s="118">
        <f t="shared" si="117"/>
        <v>0</v>
      </c>
      <c r="Q257" s="118">
        <f t="shared" si="117"/>
        <v>0</v>
      </c>
      <c r="R257" s="118">
        <f t="shared" ref="R257:V257" si="118">R258+R261+R263+R273</f>
        <v>0</v>
      </c>
      <c r="S257" s="118">
        <f t="shared" si="118"/>
        <v>0</v>
      </c>
      <c r="T257" s="118">
        <f t="shared" si="118"/>
        <v>0</v>
      </c>
      <c r="U257" s="118">
        <f t="shared" si="118"/>
        <v>0</v>
      </c>
      <c r="V257" s="118">
        <f t="shared" si="118"/>
        <v>0</v>
      </c>
      <c r="W257" s="118">
        <f t="shared" ref="W257:Y257" si="119">W258+W261+W263+W273</f>
        <v>0</v>
      </c>
      <c r="X257" s="118">
        <f t="shared" si="119"/>
        <v>0</v>
      </c>
      <c r="Y257" s="118">
        <f t="shared" si="119"/>
        <v>0</v>
      </c>
      <c r="DA257" s="129" t="s">
        <v>2748</v>
      </c>
    </row>
    <row r="258" spans="1:105" ht="12.95" customHeight="1" x14ac:dyDescent="0.25">
      <c r="A258" s="121" t="s">
        <v>57</v>
      </c>
      <c r="B258" s="123">
        <f t="shared" ref="B258:Q258" si="120">SUM(B259:B260)</f>
        <v>0</v>
      </c>
      <c r="C258" s="123">
        <f t="shared" si="120"/>
        <v>0</v>
      </c>
      <c r="D258" s="123">
        <f t="shared" si="120"/>
        <v>0</v>
      </c>
      <c r="E258" s="123">
        <f t="shared" si="120"/>
        <v>0</v>
      </c>
      <c r="F258" s="123">
        <f t="shared" si="120"/>
        <v>0</v>
      </c>
      <c r="G258" s="123">
        <f t="shared" si="120"/>
        <v>0</v>
      </c>
      <c r="H258" s="123">
        <f t="shared" si="120"/>
        <v>0</v>
      </c>
      <c r="I258" s="123">
        <f t="shared" si="120"/>
        <v>0</v>
      </c>
      <c r="J258" s="123">
        <f t="shared" si="120"/>
        <v>0</v>
      </c>
      <c r="K258" s="123">
        <f t="shared" si="120"/>
        <v>0</v>
      </c>
      <c r="L258" s="123">
        <f t="shared" si="120"/>
        <v>0</v>
      </c>
      <c r="M258" s="123">
        <f t="shared" si="120"/>
        <v>0</v>
      </c>
      <c r="N258" s="123">
        <f t="shared" si="120"/>
        <v>0</v>
      </c>
      <c r="O258" s="123">
        <f t="shared" si="120"/>
        <v>0</v>
      </c>
      <c r="P258" s="123">
        <f t="shared" si="120"/>
        <v>0</v>
      </c>
      <c r="Q258" s="123">
        <f t="shared" si="120"/>
        <v>0</v>
      </c>
      <c r="R258" s="123">
        <f t="shared" ref="R258:V258" si="121">SUM(R259:R260)</f>
        <v>0</v>
      </c>
      <c r="S258" s="123">
        <f t="shared" si="121"/>
        <v>0</v>
      </c>
      <c r="T258" s="123">
        <f t="shared" si="121"/>
        <v>0</v>
      </c>
      <c r="U258" s="123">
        <f t="shared" si="121"/>
        <v>0</v>
      </c>
      <c r="V258" s="123">
        <f t="shared" si="121"/>
        <v>0</v>
      </c>
      <c r="W258" s="123">
        <f t="shared" ref="W258:Y258" si="122">SUM(W259:W260)</f>
        <v>0</v>
      </c>
      <c r="X258" s="123">
        <f t="shared" si="122"/>
        <v>0</v>
      </c>
      <c r="Y258" s="123">
        <f t="shared" si="122"/>
        <v>0</v>
      </c>
      <c r="DA258" s="130" t="s">
        <v>2749</v>
      </c>
    </row>
    <row r="259" spans="1:105" ht="12" customHeight="1" x14ac:dyDescent="0.25">
      <c r="A259" s="97" t="s">
        <v>51</v>
      </c>
      <c r="B259" s="99">
        <v>0</v>
      </c>
      <c r="C259" s="99">
        <v>0</v>
      </c>
      <c r="D259" s="99">
        <v>0</v>
      </c>
      <c r="E259" s="99">
        <v>0</v>
      </c>
      <c r="F259" s="99">
        <v>0</v>
      </c>
      <c r="G259" s="99">
        <v>0</v>
      </c>
      <c r="H259" s="99">
        <v>0</v>
      </c>
      <c r="I259" s="99">
        <v>0</v>
      </c>
      <c r="J259" s="99">
        <v>0</v>
      </c>
      <c r="K259" s="99">
        <v>0</v>
      </c>
      <c r="L259" s="99">
        <v>0</v>
      </c>
      <c r="M259" s="99">
        <v>0</v>
      </c>
      <c r="N259" s="99">
        <v>0</v>
      </c>
      <c r="O259" s="99">
        <v>0</v>
      </c>
      <c r="P259" s="99">
        <v>0</v>
      </c>
      <c r="Q259" s="99">
        <v>0</v>
      </c>
      <c r="R259" s="99">
        <v>0</v>
      </c>
      <c r="S259" s="99">
        <v>0</v>
      </c>
      <c r="T259" s="99">
        <v>0</v>
      </c>
      <c r="U259" s="99">
        <v>0</v>
      </c>
      <c r="V259" s="99">
        <v>0</v>
      </c>
      <c r="W259" s="99">
        <v>0</v>
      </c>
      <c r="X259" s="99">
        <v>0</v>
      </c>
      <c r="Y259" s="99">
        <v>0</v>
      </c>
      <c r="DA259" s="63" t="s">
        <v>2750</v>
      </c>
    </row>
    <row r="260" spans="1:105" ht="12" customHeight="1" x14ac:dyDescent="0.25">
      <c r="A260" s="97" t="s">
        <v>53</v>
      </c>
      <c r="B260" s="99">
        <v>0</v>
      </c>
      <c r="C260" s="99">
        <v>0</v>
      </c>
      <c r="D260" s="99">
        <v>0</v>
      </c>
      <c r="E260" s="99">
        <v>0</v>
      </c>
      <c r="F260" s="99">
        <v>0</v>
      </c>
      <c r="G260" s="99">
        <v>0</v>
      </c>
      <c r="H260" s="99">
        <v>0</v>
      </c>
      <c r="I260" s="99">
        <v>0</v>
      </c>
      <c r="J260" s="99">
        <v>0</v>
      </c>
      <c r="K260" s="99">
        <v>0</v>
      </c>
      <c r="L260" s="99">
        <v>0</v>
      </c>
      <c r="M260" s="99">
        <v>0</v>
      </c>
      <c r="N260" s="99">
        <v>0</v>
      </c>
      <c r="O260" s="99">
        <v>0</v>
      </c>
      <c r="P260" s="99">
        <v>0</v>
      </c>
      <c r="Q260" s="99">
        <v>0</v>
      </c>
      <c r="R260" s="99">
        <v>0</v>
      </c>
      <c r="S260" s="99">
        <v>0</v>
      </c>
      <c r="T260" s="99">
        <v>0</v>
      </c>
      <c r="U260" s="99">
        <v>0</v>
      </c>
      <c r="V260" s="99">
        <v>0</v>
      </c>
      <c r="W260" s="99">
        <v>0</v>
      </c>
      <c r="X260" s="99">
        <v>0</v>
      </c>
      <c r="Y260" s="99">
        <v>0</v>
      </c>
      <c r="DA260" s="63" t="s">
        <v>2751</v>
      </c>
    </row>
    <row r="261" spans="1:105" ht="12.95" customHeight="1" x14ac:dyDescent="0.25">
      <c r="A261" s="121" t="s">
        <v>92</v>
      </c>
      <c r="B261" s="123">
        <f t="shared" ref="B261:Y261" si="123">B262</f>
        <v>0</v>
      </c>
      <c r="C261" s="123">
        <f t="shared" si="123"/>
        <v>0</v>
      </c>
      <c r="D261" s="123">
        <f t="shared" si="123"/>
        <v>0</v>
      </c>
      <c r="E261" s="123">
        <f t="shared" si="123"/>
        <v>0</v>
      </c>
      <c r="F261" s="123">
        <f t="shared" si="123"/>
        <v>0</v>
      </c>
      <c r="G261" s="123">
        <f t="shared" si="123"/>
        <v>0</v>
      </c>
      <c r="H261" s="123">
        <f t="shared" si="123"/>
        <v>0</v>
      </c>
      <c r="I261" s="123">
        <f t="shared" si="123"/>
        <v>0</v>
      </c>
      <c r="J261" s="123">
        <f t="shared" si="123"/>
        <v>0</v>
      </c>
      <c r="K261" s="123">
        <f t="shared" si="123"/>
        <v>0</v>
      </c>
      <c r="L261" s="123">
        <f t="shared" si="123"/>
        <v>0</v>
      </c>
      <c r="M261" s="123">
        <f t="shared" si="123"/>
        <v>0</v>
      </c>
      <c r="N261" s="123">
        <f t="shared" si="123"/>
        <v>0</v>
      </c>
      <c r="O261" s="123">
        <f t="shared" si="123"/>
        <v>0</v>
      </c>
      <c r="P261" s="123">
        <f t="shared" si="123"/>
        <v>0</v>
      </c>
      <c r="Q261" s="123">
        <f t="shared" si="123"/>
        <v>0</v>
      </c>
      <c r="R261" s="123">
        <f t="shared" si="123"/>
        <v>0</v>
      </c>
      <c r="S261" s="123">
        <f t="shared" si="123"/>
        <v>0</v>
      </c>
      <c r="T261" s="123">
        <f t="shared" si="123"/>
        <v>0</v>
      </c>
      <c r="U261" s="123">
        <f t="shared" si="123"/>
        <v>0</v>
      </c>
      <c r="V261" s="123">
        <f t="shared" si="123"/>
        <v>0</v>
      </c>
      <c r="W261" s="123">
        <f t="shared" si="123"/>
        <v>0</v>
      </c>
      <c r="X261" s="123">
        <f t="shared" si="123"/>
        <v>0</v>
      </c>
      <c r="Y261" s="123">
        <f t="shared" si="123"/>
        <v>0</v>
      </c>
      <c r="DA261" s="130" t="s">
        <v>2752</v>
      </c>
    </row>
    <row r="262" spans="1:105" ht="12" customHeight="1" x14ac:dyDescent="0.25">
      <c r="A262" s="97" t="s">
        <v>53</v>
      </c>
      <c r="B262" s="99">
        <f>RES_hhdet_fecs!B8</f>
        <v>0</v>
      </c>
      <c r="C262" s="99">
        <f>RES_hhdet_fecs!C8</f>
        <v>0</v>
      </c>
      <c r="D262" s="99">
        <f>RES_hhdet_fecs!D8</f>
        <v>0</v>
      </c>
      <c r="E262" s="99">
        <f>RES_hhdet_fecs!E8</f>
        <v>0</v>
      </c>
      <c r="F262" s="99">
        <f>RES_hhdet_fecs!F8</f>
        <v>0</v>
      </c>
      <c r="G262" s="99">
        <f>RES_hhdet_fecs!G8</f>
        <v>0</v>
      </c>
      <c r="H262" s="99">
        <f>RES_hhdet_fecs!H8</f>
        <v>0</v>
      </c>
      <c r="I262" s="99">
        <f>RES_hhdet_fecs!I8</f>
        <v>0</v>
      </c>
      <c r="J262" s="99">
        <f>RES_hhdet_fecs!J8</f>
        <v>0</v>
      </c>
      <c r="K262" s="99">
        <f>RES_hhdet_fecs!K8</f>
        <v>0</v>
      </c>
      <c r="L262" s="99">
        <f>RES_hhdet_fecs!L8</f>
        <v>0</v>
      </c>
      <c r="M262" s="99">
        <f>RES_hhdet_fecs!M8</f>
        <v>0</v>
      </c>
      <c r="N262" s="99">
        <f>RES_hhdet_fecs!N8</f>
        <v>0</v>
      </c>
      <c r="O262" s="99">
        <f>RES_hhdet_fecs!O8</f>
        <v>0</v>
      </c>
      <c r="P262" s="99">
        <f>RES_hhdet_fecs!P8</f>
        <v>0</v>
      </c>
      <c r="Q262" s="99">
        <f>RES_hhdet_fecs!Q8</f>
        <v>0</v>
      </c>
      <c r="R262" s="99">
        <f>RES_hhdet_fecs!R8</f>
        <v>0</v>
      </c>
      <c r="S262" s="99">
        <f>RES_hhdet_fecs!S8</f>
        <v>0</v>
      </c>
      <c r="T262" s="99">
        <f>RES_hhdet_fecs!T8</f>
        <v>0</v>
      </c>
      <c r="U262" s="99">
        <f>RES_hhdet_fecs!U8</f>
        <v>0</v>
      </c>
      <c r="V262" s="99">
        <f>RES_hhdet_fecs!V8</f>
        <v>0</v>
      </c>
      <c r="W262" s="99">
        <f>RES_hhdet_fecs!W8</f>
        <v>0</v>
      </c>
      <c r="X262" s="99">
        <f>RES_hhdet_fecs!X8</f>
        <v>0</v>
      </c>
      <c r="Y262" s="99">
        <f>RES_hhdet_fecs!Y8</f>
        <v>0</v>
      </c>
      <c r="DA262" s="63" t="s">
        <v>2753</v>
      </c>
    </row>
    <row r="263" spans="1:105" ht="12" customHeight="1" x14ac:dyDescent="0.25">
      <c r="A263" s="121" t="s">
        <v>55</v>
      </c>
      <c r="B263" s="123">
        <v>0</v>
      </c>
      <c r="C263" s="123">
        <v>0</v>
      </c>
      <c r="D263" s="123">
        <v>0</v>
      </c>
      <c r="E263" s="123">
        <v>0</v>
      </c>
      <c r="F263" s="123">
        <v>0</v>
      </c>
      <c r="G263" s="123">
        <v>0</v>
      </c>
      <c r="H263" s="123">
        <v>0</v>
      </c>
      <c r="I263" s="123">
        <v>0</v>
      </c>
      <c r="J263" s="123">
        <v>0</v>
      </c>
      <c r="K263" s="123">
        <v>0</v>
      </c>
      <c r="L263" s="123">
        <v>0</v>
      </c>
      <c r="M263" s="123">
        <v>0</v>
      </c>
      <c r="N263" s="123">
        <v>0</v>
      </c>
      <c r="O263" s="123">
        <v>0</v>
      </c>
      <c r="P263" s="123">
        <v>0</v>
      </c>
      <c r="Q263" s="123">
        <v>0</v>
      </c>
      <c r="R263" s="123">
        <v>0</v>
      </c>
      <c r="S263" s="123">
        <v>0</v>
      </c>
      <c r="T263" s="123">
        <v>0</v>
      </c>
      <c r="U263" s="123">
        <v>0</v>
      </c>
      <c r="V263" s="123">
        <v>0</v>
      </c>
      <c r="W263" s="123">
        <v>0</v>
      </c>
      <c r="X263" s="123">
        <v>0</v>
      </c>
      <c r="Y263" s="123">
        <v>0</v>
      </c>
      <c r="DA263" s="130" t="s">
        <v>2754</v>
      </c>
    </row>
    <row r="264" spans="1:105" ht="12" customHeight="1" x14ac:dyDescent="0.25">
      <c r="A264" s="97" t="s">
        <v>143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X264" s="99">
        <v>0</v>
      </c>
      <c r="Y264" s="99">
        <v>0</v>
      </c>
      <c r="DA264" s="63" t="s">
        <v>2755</v>
      </c>
    </row>
    <row r="265" spans="1:105" ht="12" customHeight="1" x14ac:dyDescent="0.25">
      <c r="A265" s="97" t="s">
        <v>124</v>
      </c>
      <c r="B265" s="99">
        <v>0</v>
      </c>
      <c r="C265" s="99">
        <v>0</v>
      </c>
      <c r="D265" s="99">
        <v>0</v>
      </c>
      <c r="E265" s="99">
        <v>0</v>
      </c>
      <c r="F265" s="99">
        <v>0</v>
      </c>
      <c r="G265" s="99">
        <v>0</v>
      </c>
      <c r="H265" s="99">
        <v>0</v>
      </c>
      <c r="I265" s="99">
        <v>0</v>
      </c>
      <c r="J265" s="99">
        <v>0</v>
      </c>
      <c r="K265" s="99">
        <v>0</v>
      </c>
      <c r="L265" s="99">
        <v>0</v>
      </c>
      <c r="M265" s="99">
        <v>0</v>
      </c>
      <c r="N265" s="99">
        <v>0</v>
      </c>
      <c r="O265" s="99">
        <v>0</v>
      </c>
      <c r="P265" s="99">
        <v>0</v>
      </c>
      <c r="Q265" s="99">
        <v>0</v>
      </c>
      <c r="R265" s="99">
        <v>0</v>
      </c>
      <c r="S265" s="99">
        <v>0</v>
      </c>
      <c r="T265" s="99">
        <v>0</v>
      </c>
      <c r="U265" s="99">
        <v>0</v>
      </c>
      <c r="V265" s="99">
        <v>0</v>
      </c>
      <c r="W265" s="99">
        <v>0</v>
      </c>
      <c r="X265" s="99">
        <v>0</v>
      </c>
      <c r="Y265" s="99">
        <v>0</v>
      </c>
      <c r="DA265" s="63" t="s">
        <v>2756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2757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X267" s="102">
        <v>0</v>
      </c>
      <c r="Y267" s="102">
        <v>0</v>
      </c>
      <c r="DA267" s="131" t="s">
        <v>2758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X268" s="105">
        <v>0</v>
      </c>
      <c r="Y268" s="105">
        <v>0</v>
      </c>
      <c r="DA268" s="132" t="s">
        <v>2759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X269" s="102">
        <v>0</v>
      </c>
      <c r="Y269" s="102">
        <v>0</v>
      </c>
      <c r="DA269" s="131" t="s">
        <v>2760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X270" s="105">
        <v>0</v>
      </c>
      <c r="Y270" s="105">
        <v>0</v>
      </c>
      <c r="DA270" s="132" t="s">
        <v>2761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2762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2763</v>
      </c>
    </row>
    <row r="273" spans="1:105" ht="12" customHeight="1" x14ac:dyDescent="0.25">
      <c r="A273" s="121" t="s">
        <v>54</v>
      </c>
      <c r="B273" s="123">
        <v>0</v>
      </c>
      <c r="C273" s="123">
        <v>0</v>
      </c>
      <c r="D273" s="123">
        <v>0</v>
      </c>
      <c r="E273" s="123">
        <v>0</v>
      </c>
      <c r="F273" s="123">
        <v>0</v>
      </c>
      <c r="G273" s="123">
        <v>0</v>
      </c>
      <c r="H273" s="123">
        <v>0</v>
      </c>
      <c r="I273" s="123">
        <v>0</v>
      </c>
      <c r="J273" s="123">
        <v>0</v>
      </c>
      <c r="K273" s="123">
        <v>0</v>
      </c>
      <c r="L273" s="123">
        <v>0</v>
      </c>
      <c r="M273" s="123">
        <v>0</v>
      </c>
      <c r="N273" s="123">
        <v>0</v>
      </c>
      <c r="O273" s="123">
        <v>0</v>
      </c>
      <c r="P273" s="123">
        <v>0</v>
      </c>
      <c r="Q273" s="123">
        <v>0</v>
      </c>
      <c r="R273" s="123">
        <v>0</v>
      </c>
      <c r="S273" s="123">
        <v>0</v>
      </c>
      <c r="T273" s="123">
        <v>0</v>
      </c>
      <c r="U273" s="123">
        <v>0</v>
      </c>
      <c r="V273" s="123">
        <v>0</v>
      </c>
      <c r="W273" s="123">
        <v>0</v>
      </c>
      <c r="X273" s="123">
        <v>0</v>
      </c>
      <c r="Y273" s="123">
        <v>0</v>
      </c>
      <c r="DA273" s="130" t="s">
        <v>2764</v>
      </c>
    </row>
    <row r="274" spans="1:105" ht="12" customHeight="1" x14ac:dyDescent="0.25">
      <c r="A274" s="97" t="s">
        <v>51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2765</v>
      </c>
    </row>
    <row r="275" spans="1:105" ht="12" customHeight="1" x14ac:dyDescent="0.25">
      <c r="A275" s="97" t="s">
        <v>50</v>
      </c>
      <c r="B275" s="99">
        <v>0</v>
      </c>
      <c r="C275" s="99">
        <v>0</v>
      </c>
      <c r="D275" s="99">
        <v>0</v>
      </c>
      <c r="E275" s="99">
        <v>0</v>
      </c>
      <c r="F275" s="99">
        <v>0</v>
      </c>
      <c r="G275" s="99">
        <v>0</v>
      </c>
      <c r="H275" s="99">
        <v>0</v>
      </c>
      <c r="I275" s="99">
        <v>0</v>
      </c>
      <c r="J275" s="99">
        <v>0</v>
      </c>
      <c r="K275" s="99">
        <v>0</v>
      </c>
      <c r="L275" s="99">
        <v>0</v>
      </c>
      <c r="M275" s="99">
        <v>0</v>
      </c>
      <c r="N275" s="99">
        <v>0</v>
      </c>
      <c r="O275" s="99">
        <v>0</v>
      </c>
      <c r="P275" s="99">
        <v>0</v>
      </c>
      <c r="Q275" s="99">
        <v>0</v>
      </c>
      <c r="R275" s="99">
        <v>0</v>
      </c>
      <c r="S275" s="99">
        <v>0</v>
      </c>
      <c r="T275" s="99">
        <v>0</v>
      </c>
      <c r="U275" s="99">
        <v>0</v>
      </c>
      <c r="V275" s="99">
        <v>0</v>
      </c>
      <c r="W275" s="99">
        <v>0</v>
      </c>
      <c r="X275" s="99">
        <v>0</v>
      </c>
      <c r="Y275" s="99">
        <v>0</v>
      </c>
      <c r="DA275" s="63" t="s">
        <v>2766</v>
      </c>
    </row>
    <row r="276" spans="1:105" ht="12" customHeight="1" x14ac:dyDescent="0.25">
      <c r="A276" s="109" t="s">
        <v>120</v>
      </c>
      <c r="B276" s="110">
        <v>0</v>
      </c>
      <c r="C276" s="110">
        <v>0</v>
      </c>
      <c r="D276" s="110">
        <v>0</v>
      </c>
      <c r="E276" s="110">
        <v>0</v>
      </c>
      <c r="F276" s="110">
        <v>0</v>
      </c>
      <c r="G276" s="110">
        <v>0</v>
      </c>
      <c r="H276" s="110">
        <v>0</v>
      </c>
      <c r="I276" s="110">
        <v>0</v>
      </c>
      <c r="J276" s="110">
        <v>0</v>
      </c>
      <c r="K276" s="110">
        <v>0</v>
      </c>
      <c r="L276" s="110">
        <v>0</v>
      </c>
      <c r="M276" s="110">
        <v>0</v>
      </c>
      <c r="N276" s="110">
        <v>0</v>
      </c>
      <c r="O276" s="110">
        <v>0</v>
      </c>
      <c r="P276" s="110">
        <v>0</v>
      </c>
      <c r="Q276" s="110">
        <v>0</v>
      </c>
      <c r="R276" s="110">
        <v>0</v>
      </c>
      <c r="S276" s="110">
        <v>0</v>
      </c>
      <c r="T276" s="110">
        <v>0</v>
      </c>
      <c r="U276" s="110">
        <v>0</v>
      </c>
      <c r="V276" s="110">
        <v>0</v>
      </c>
      <c r="W276" s="110">
        <v>0</v>
      </c>
      <c r="X276" s="110">
        <v>0</v>
      </c>
      <c r="Y276" s="110">
        <v>0</v>
      </c>
      <c r="DA276" s="60" t="s">
        <v>2767</v>
      </c>
    </row>
    <row r="277" spans="1:105" s="2" customFormat="1" ht="12" customHeight="1" x14ac:dyDescent="0.25">
      <c r="DA277" s="9"/>
    </row>
    <row r="278" spans="1:105" ht="12" customHeight="1" x14ac:dyDescent="0.25">
      <c r="A278" s="116" t="s">
        <v>63</v>
      </c>
      <c r="B278" s="118">
        <f t="shared" ref="B278:Q278" si="124">B279+B282+B284+B294</f>
        <v>0</v>
      </c>
      <c r="C278" s="118">
        <f t="shared" si="124"/>
        <v>0</v>
      </c>
      <c r="D278" s="118">
        <f t="shared" si="124"/>
        <v>0</v>
      </c>
      <c r="E278" s="118">
        <f t="shared" si="124"/>
        <v>0</v>
      </c>
      <c r="F278" s="118">
        <f t="shared" si="124"/>
        <v>0</v>
      </c>
      <c r="G278" s="118">
        <f t="shared" si="124"/>
        <v>0</v>
      </c>
      <c r="H278" s="118">
        <f t="shared" si="124"/>
        <v>0</v>
      </c>
      <c r="I278" s="118">
        <f t="shared" si="124"/>
        <v>0</v>
      </c>
      <c r="J278" s="118">
        <f t="shared" si="124"/>
        <v>0</v>
      </c>
      <c r="K278" s="118">
        <f t="shared" si="124"/>
        <v>0</v>
      </c>
      <c r="L278" s="118">
        <f t="shared" si="124"/>
        <v>0</v>
      </c>
      <c r="M278" s="118">
        <f t="shared" si="124"/>
        <v>0</v>
      </c>
      <c r="N278" s="118">
        <f t="shared" si="124"/>
        <v>0</v>
      </c>
      <c r="O278" s="118">
        <f t="shared" si="124"/>
        <v>0</v>
      </c>
      <c r="P278" s="118">
        <f t="shared" si="124"/>
        <v>0</v>
      </c>
      <c r="Q278" s="118">
        <f t="shared" si="124"/>
        <v>0</v>
      </c>
      <c r="R278" s="118">
        <f t="shared" ref="R278:V278" si="125">R279+R282+R284+R294</f>
        <v>0</v>
      </c>
      <c r="S278" s="118">
        <f t="shared" si="125"/>
        <v>0</v>
      </c>
      <c r="T278" s="118">
        <f t="shared" si="125"/>
        <v>0</v>
      </c>
      <c r="U278" s="118">
        <f t="shared" si="125"/>
        <v>0</v>
      </c>
      <c r="V278" s="118">
        <f t="shared" si="125"/>
        <v>0</v>
      </c>
      <c r="W278" s="118">
        <f t="shared" ref="W278:Y278" si="126">W279+W282+W284+W294</f>
        <v>0</v>
      </c>
      <c r="X278" s="118">
        <f t="shared" si="126"/>
        <v>0</v>
      </c>
      <c r="Y278" s="118">
        <f t="shared" si="126"/>
        <v>0</v>
      </c>
      <c r="DA278" s="129" t="s">
        <v>2916</v>
      </c>
    </row>
    <row r="279" spans="1:105" ht="12" customHeight="1" x14ac:dyDescent="0.25">
      <c r="A279" s="121" t="s">
        <v>57</v>
      </c>
      <c r="B279" s="123">
        <f t="shared" ref="B279:Q279" si="127">SUM(B280:B281)</f>
        <v>0</v>
      </c>
      <c r="C279" s="123">
        <f t="shared" si="127"/>
        <v>0</v>
      </c>
      <c r="D279" s="123">
        <f t="shared" si="127"/>
        <v>0</v>
      </c>
      <c r="E279" s="123">
        <f t="shared" si="127"/>
        <v>0</v>
      </c>
      <c r="F279" s="123">
        <f t="shared" si="127"/>
        <v>0</v>
      </c>
      <c r="G279" s="123">
        <f t="shared" si="127"/>
        <v>0</v>
      </c>
      <c r="H279" s="123">
        <f t="shared" si="127"/>
        <v>0</v>
      </c>
      <c r="I279" s="123">
        <f t="shared" si="127"/>
        <v>0</v>
      </c>
      <c r="J279" s="123">
        <f t="shared" si="127"/>
        <v>0</v>
      </c>
      <c r="K279" s="123">
        <f t="shared" si="127"/>
        <v>0</v>
      </c>
      <c r="L279" s="123">
        <f t="shared" si="127"/>
        <v>0</v>
      </c>
      <c r="M279" s="123">
        <f t="shared" si="127"/>
        <v>0</v>
      </c>
      <c r="N279" s="123">
        <f t="shared" si="127"/>
        <v>0</v>
      </c>
      <c r="O279" s="123">
        <f t="shared" si="127"/>
        <v>0</v>
      </c>
      <c r="P279" s="123">
        <f t="shared" si="127"/>
        <v>0</v>
      </c>
      <c r="Q279" s="123">
        <f t="shared" si="127"/>
        <v>0</v>
      </c>
      <c r="R279" s="123">
        <f t="shared" ref="R279:V279" si="128">SUM(R280:R281)</f>
        <v>0</v>
      </c>
      <c r="S279" s="123">
        <f t="shared" si="128"/>
        <v>0</v>
      </c>
      <c r="T279" s="123">
        <f t="shared" si="128"/>
        <v>0</v>
      </c>
      <c r="U279" s="123">
        <f t="shared" si="128"/>
        <v>0</v>
      </c>
      <c r="V279" s="123">
        <f t="shared" si="128"/>
        <v>0</v>
      </c>
      <c r="W279" s="123">
        <f t="shared" ref="W279:Y279" si="129">SUM(W280:W281)</f>
        <v>0</v>
      </c>
      <c r="X279" s="123">
        <f t="shared" si="129"/>
        <v>0</v>
      </c>
      <c r="Y279" s="123">
        <f t="shared" si="129"/>
        <v>0</v>
      </c>
      <c r="DA279" s="130" t="s">
        <v>2917</v>
      </c>
    </row>
    <row r="280" spans="1:105" ht="12" customHeight="1" x14ac:dyDescent="0.25">
      <c r="A280" s="97" t="s">
        <v>51</v>
      </c>
      <c r="B280" s="99">
        <v>0</v>
      </c>
      <c r="C280" s="99">
        <v>0</v>
      </c>
      <c r="D280" s="99">
        <v>0</v>
      </c>
      <c r="E280" s="99">
        <v>0</v>
      </c>
      <c r="F280" s="99">
        <v>0</v>
      </c>
      <c r="G280" s="99">
        <v>0</v>
      </c>
      <c r="H280" s="99">
        <v>0</v>
      </c>
      <c r="I280" s="99">
        <v>0</v>
      </c>
      <c r="J280" s="99">
        <v>0</v>
      </c>
      <c r="K280" s="99">
        <v>0</v>
      </c>
      <c r="L280" s="99">
        <v>0</v>
      </c>
      <c r="M280" s="99">
        <v>0</v>
      </c>
      <c r="N280" s="99">
        <v>0</v>
      </c>
      <c r="O280" s="99">
        <v>0</v>
      </c>
      <c r="P280" s="99">
        <v>0</v>
      </c>
      <c r="Q280" s="99">
        <v>0</v>
      </c>
      <c r="R280" s="99">
        <v>0</v>
      </c>
      <c r="S280" s="99">
        <v>0</v>
      </c>
      <c r="T280" s="99">
        <v>0</v>
      </c>
      <c r="U280" s="99">
        <v>0</v>
      </c>
      <c r="V280" s="99">
        <v>0</v>
      </c>
      <c r="W280" s="99">
        <v>0</v>
      </c>
      <c r="X280" s="99">
        <v>0</v>
      </c>
      <c r="Y280" s="99">
        <v>0</v>
      </c>
      <c r="DA280" s="63" t="s">
        <v>2918</v>
      </c>
    </row>
    <row r="281" spans="1:105" ht="12" customHeight="1" x14ac:dyDescent="0.25">
      <c r="A281" s="97" t="s">
        <v>53</v>
      </c>
      <c r="B281" s="99">
        <v>0</v>
      </c>
      <c r="C281" s="99">
        <v>0</v>
      </c>
      <c r="D281" s="99">
        <v>0</v>
      </c>
      <c r="E281" s="99">
        <v>0</v>
      </c>
      <c r="F281" s="99">
        <v>0</v>
      </c>
      <c r="G281" s="99">
        <v>0</v>
      </c>
      <c r="H281" s="99">
        <v>0</v>
      </c>
      <c r="I281" s="99">
        <v>0</v>
      </c>
      <c r="J281" s="99">
        <v>0</v>
      </c>
      <c r="K281" s="99">
        <v>0</v>
      </c>
      <c r="L281" s="99">
        <v>0</v>
      </c>
      <c r="M281" s="99">
        <v>0</v>
      </c>
      <c r="N281" s="99">
        <v>0</v>
      </c>
      <c r="O281" s="99">
        <v>0</v>
      </c>
      <c r="P281" s="99">
        <v>0</v>
      </c>
      <c r="Q281" s="99">
        <v>0</v>
      </c>
      <c r="R281" s="99">
        <v>0</v>
      </c>
      <c r="S281" s="99">
        <v>0</v>
      </c>
      <c r="T281" s="99">
        <v>0</v>
      </c>
      <c r="U281" s="99">
        <v>0</v>
      </c>
      <c r="V281" s="99">
        <v>0</v>
      </c>
      <c r="W281" s="99">
        <v>0</v>
      </c>
      <c r="X281" s="99">
        <v>0</v>
      </c>
      <c r="Y281" s="99">
        <v>0</v>
      </c>
      <c r="DA281" s="63" t="s">
        <v>2919</v>
      </c>
    </row>
    <row r="282" spans="1:105" ht="12" customHeight="1" x14ac:dyDescent="0.25">
      <c r="A282" s="121" t="s">
        <v>92</v>
      </c>
      <c r="B282" s="123">
        <f t="shared" ref="B282:Y282" si="130">B283</f>
        <v>0</v>
      </c>
      <c r="C282" s="123">
        <f t="shared" si="130"/>
        <v>0</v>
      </c>
      <c r="D282" s="123">
        <f t="shared" si="130"/>
        <v>0</v>
      </c>
      <c r="E282" s="123">
        <f t="shared" si="130"/>
        <v>0</v>
      </c>
      <c r="F282" s="123">
        <f t="shared" si="130"/>
        <v>0</v>
      </c>
      <c r="G282" s="123">
        <f t="shared" si="130"/>
        <v>0</v>
      </c>
      <c r="H282" s="123">
        <f t="shared" si="130"/>
        <v>0</v>
      </c>
      <c r="I282" s="123">
        <f t="shared" si="130"/>
        <v>0</v>
      </c>
      <c r="J282" s="123">
        <f t="shared" si="130"/>
        <v>0</v>
      </c>
      <c r="K282" s="123">
        <f t="shared" si="130"/>
        <v>0</v>
      </c>
      <c r="L282" s="123">
        <f t="shared" si="130"/>
        <v>0</v>
      </c>
      <c r="M282" s="123">
        <f t="shared" si="130"/>
        <v>0</v>
      </c>
      <c r="N282" s="123">
        <f t="shared" si="130"/>
        <v>0</v>
      </c>
      <c r="O282" s="123">
        <f t="shared" si="130"/>
        <v>0</v>
      </c>
      <c r="P282" s="123">
        <f t="shared" si="130"/>
        <v>0</v>
      </c>
      <c r="Q282" s="123">
        <f t="shared" si="130"/>
        <v>0</v>
      </c>
      <c r="R282" s="123">
        <f t="shared" si="130"/>
        <v>0</v>
      </c>
      <c r="S282" s="123">
        <f t="shared" si="130"/>
        <v>0</v>
      </c>
      <c r="T282" s="123">
        <f t="shared" si="130"/>
        <v>0</v>
      </c>
      <c r="U282" s="123">
        <f t="shared" si="130"/>
        <v>0</v>
      </c>
      <c r="V282" s="123">
        <f t="shared" si="130"/>
        <v>0</v>
      </c>
      <c r="W282" s="123">
        <f t="shared" si="130"/>
        <v>0</v>
      </c>
      <c r="X282" s="123">
        <f t="shared" si="130"/>
        <v>0</v>
      </c>
      <c r="Y282" s="123">
        <f t="shared" si="130"/>
        <v>0</v>
      </c>
      <c r="DA282" s="130" t="s">
        <v>2920</v>
      </c>
    </row>
    <row r="283" spans="1:105" ht="12" customHeight="1" x14ac:dyDescent="0.25">
      <c r="A283" s="97" t="s">
        <v>53</v>
      </c>
      <c r="B283" s="99">
        <f>RES_hhdet_tess!B8</f>
        <v>0</v>
      </c>
      <c r="C283" s="99">
        <f>RES_hhdet_tess!C8</f>
        <v>0</v>
      </c>
      <c r="D283" s="99">
        <f>RES_hhdet_tess!D8</f>
        <v>0</v>
      </c>
      <c r="E283" s="99">
        <f>RES_hhdet_tess!E8</f>
        <v>0</v>
      </c>
      <c r="F283" s="99">
        <f>RES_hhdet_tess!F8</f>
        <v>0</v>
      </c>
      <c r="G283" s="99">
        <f>RES_hhdet_tess!G8</f>
        <v>0</v>
      </c>
      <c r="H283" s="99">
        <f>RES_hhdet_tess!H8</f>
        <v>0</v>
      </c>
      <c r="I283" s="99">
        <f>RES_hhdet_tess!I8</f>
        <v>0</v>
      </c>
      <c r="J283" s="99">
        <f>RES_hhdet_tess!J8</f>
        <v>0</v>
      </c>
      <c r="K283" s="99">
        <f>RES_hhdet_tess!K8</f>
        <v>0</v>
      </c>
      <c r="L283" s="99">
        <f>RES_hhdet_tess!L8</f>
        <v>0</v>
      </c>
      <c r="M283" s="99">
        <f>RES_hhdet_tess!M8</f>
        <v>0</v>
      </c>
      <c r="N283" s="99">
        <f>RES_hhdet_tess!N8</f>
        <v>0</v>
      </c>
      <c r="O283" s="99">
        <f>RES_hhdet_tess!O8</f>
        <v>0</v>
      </c>
      <c r="P283" s="99">
        <f>RES_hhdet_tess!P8</f>
        <v>0</v>
      </c>
      <c r="Q283" s="99">
        <f>RES_hhdet_tess!Q8</f>
        <v>0</v>
      </c>
      <c r="R283" s="99">
        <f>RES_hhdet_tess!R8</f>
        <v>0</v>
      </c>
      <c r="S283" s="99">
        <f>RES_hhdet_tess!S8</f>
        <v>0</v>
      </c>
      <c r="T283" s="99">
        <f>RES_hhdet_tess!T8</f>
        <v>0</v>
      </c>
      <c r="U283" s="99">
        <f>RES_hhdet_tess!U8</f>
        <v>0</v>
      </c>
      <c r="V283" s="99">
        <f>RES_hhdet_tess!V8</f>
        <v>0</v>
      </c>
      <c r="W283" s="99">
        <f>RES_hhdet_tess!W8</f>
        <v>0</v>
      </c>
      <c r="X283" s="99">
        <f>RES_hhdet_tess!X8</f>
        <v>0</v>
      </c>
      <c r="Y283" s="99">
        <f>RES_hhdet_tess!Y8</f>
        <v>0</v>
      </c>
      <c r="DA283" s="63" t="s">
        <v>2921</v>
      </c>
    </row>
    <row r="284" spans="1:105" ht="12" customHeight="1" x14ac:dyDescent="0.25">
      <c r="A284" s="121" t="s">
        <v>55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X284" s="123">
        <v>0</v>
      </c>
      <c r="Y284" s="123">
        <v>0</v>
      </c>
      <c r="DA284" s="130" t="s">
        <v>2922</v>
      </c>
    </row>
    <row r="285" spans="1:105" ht="12" customHeight="1" x14ac:dyDescent="0.25">
      <c r="A285" s="97" t="s">
        <v>143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X285" s="99">
        <v>0</v>
      </c>
      <c r="Y285" s="99">
        <v>0</v>
      </c>
      <c r="DA285" s="63" t="s">
        <v>2923</v>
      </c>
    </row>
    <row r="286" spans="1:105" ht="12" customHeight="1" x14ac:dyDescent="0.25">
      <c r="A286" s="97" t="s">
        <v>124</v>
      </c>
      <c r="B286" s="99">
        <v>0</v>
      </c>
      <c r="C286" s="99">
        <v>0</v>
      </c>
      <c r="D286" s="99">
        <v>0</v>
      </c>
      <c r="E286" s="99">
        <v>0</v>
      </c>
      <c r="F286" s="99">
        <v>0</v>
      </c>
      <c r="G286" s="99">
        <v>0</v>
      </c>
      <c r="H286" s="99">
        <v>0</v>
      </c>
      <c r="I286" s="99">
        <v>0</v>
      </c>
      <c r="J286" s="99">
        <v>0</v>
      </c>
      <c r="K286" s="99">
        <v>0</v>
      </c>
      <c r="L286" s="99">
        <v>0</v>
      </c>
      <c r="M286" s="99">
        <v>0</v>
      </c>
      <c r="N286" s="99">
        <v>0</v>
      </c>
      <c r="O286" s="99">
        <v>0</v>
      </c>
      <c r="P286" s="99">
        <v>0</v>
      </c>
      <c r="Q286" s="99">
        <v>0</v>
      </c>
      <c r="R286" s="99">
        <v>0</v>
      </c>
      <c r="S286" s="99">
        <v>0</v>
      </c>
      <c r="T286" s="99">
        <v>0</v>
      </c>
      <c r="U286" s="99">
        <v>0</v>
      </c>
      <c r="V286" s="99">
        <v>0</v>
      </c>
      <c r="W286" s="99">
        <v>0</v>
      </c>
      <c r="X286" s="99">
        <v>0</v>
      </c>
      <c r="Y286" s="99">
        <v>0</v>
      </c>
      <c r="DA286" s="63" t="s">
        <v>2924</v>
      </c>
    </row>
    <row r="287" spans="1:105" ht="12" customHeight="1" x14ac:dyDescent="0.25">
      <c r="A287" s="97" t="s">
        <v>123</v>
      </c>
      <c r="B287" s="99">
        <v>0</v>
      </c>
      <c r="C287" s="99">
        <v>0</v>
      </c>
      <c r="D287" s="99">
        <v>0</v>
      </c>
      <c r="E287" s="99">
        <v>0</v>
      </c>
      <c r="F287" s="99">
        <v>0</v>
      </c>
      <c r="G287" s="99">
        <v>0</v>
      </c>
      <c r="H287" s="99">
        <v>0</v>
      </c>
      <c r="I287" s="99">
        <v>0</v>
      </c>
      <c r="J287" s="99">
        <v>0</v>
      </c>
      <c r="K287" s="99">
        <v>0</v>
      </c>
      <c r="L287" s="99">
        <v>0</v>
      </c>
      <c r="M287" s="99">
        <v>0</v>
      </c>
      <c r="N287" s="99">
        <v>0</v>
      </c>
      <c r="O287" s="99">
        <v>0</v>
      </c>
      <c r="P287" s="99">
        <v>0</v>
      </c>
      <c r="Q287" s="99">
        <v>0</v>
      </c>
      <c r="R287" s="99">
        <v>0</v>
      </c>
      <c r="S287" s="99">
        <v>0</v>
      </c>
      <c r="T287" s="99">
        <v>0</v>
      </c>
      <c r="U287" s="99">
        <v>0</v>
      </c>
      <c r="V287" s="99">
        <v>0</v>
      </c>
      <c r="W287" s="99">
        <v>0</v>
      </c>
      <c r="X287" s="99">
        <v>0</v>
      </c>
      <c r="Y287" s="99">
        <v>0</v>
      </c>
      <c r="DA287" s="63" t="s">
        <v>2925</v>
      </c>
    </row>
    <row r="288" spans="1:105" ht="12" customHeight="1" x14ac:dyDescent="0.25">
      <c r="A288" s="100" t="s">
        <v>50</v>
      </c>
      <c r="B288" s="102">
        <v>0</v>
      </c>
      <c r="C288" s="102">
        <v>0</v>
      </c>
      <c r="D288" s="102">
        <v>0</v>
      </c>
      <c r="E288" s="102">
        <v>0</v>
      </c>
      <c r="F288" s="102">
        <v>0</v>
      </c>
      <c r="G288" s="102">
        <v>0</v>
      </c>
      <c r="H288" s="102">
        <v>0</v>
      </c>
      <c r="I288" s="102">
        <v>0</v>
      </c>
      <c r="J288" s="102">
        <v>0</v>
      </c>
      <c r="K288" s="102">
        <v>0</v>
      </c>
      <c r="L288" s="102">
        <v>0</v>
      </c>
      <c r="M288" s="102">
        <v>0</v>
      </c>
      <c r="N288" s="102">
        <v>0</v>
      </c>
      <c r="O288" s="102">
        <v>0</v>
      </c>
      <c r="P288" s="102">
        <v>0</v>
      </c>
      <c r="Q288" s="102">
        <v>0</v>
      </c>
      <c r="R288" s="102">
        <v>0</v>
      </c>
      <c r="S288" s="102">
        <v>0</v>
      </c>
      <c r="T288" s="102">
        <v>0</v>
      </c>
      <c r="U288" s="102">
        <v>0</v>
      </c>
      <c r="V288" s="102">
        <v>0</v>
      </c>
      <c r="W288" s="102">
        <v>0</v>
      </c>
      <c r="X288" s="102">
        <v>0</v>
      </c>
      <c r="Y288" s="102">
        <v>0</v>
      </c>
      <c r="DA288" s="131" t="s">
        <v>2926</v>
      </c>
    </row>
    <row r="289" spans="1:105" ht="12" customHeight="1" x14ac:dyDescent="0.25">
      <c r="A289" s="103" t="s">
        <v>52</v>
      </c>
      <c r="B289" s="105">
        <v>0</v>
      </c>
      <c r="C289" s="105">
        <v>0</v>
      </c>
      <c r="D289" s="105">
        <v>0</v>
      </c>
      <c r="E289" s="105">
        <v>0</v>
      </c>
      <c r="F289" s="105">
        <v>0</v>
      </c>
      <c r="G289" s="105">
        <v>0</v>
      </c>
      <c r="H289" s="105">
        <v>0</v>
      </c>
      <c r="I289" s="105">
        <v>0</v>
      </c>
      <c r="J289" s="105">
        <v>0</v>
      </c>
      <c r="K289" s="105">
        <v>0</v>
      </c>
      <c r="L289" s="105">
        <v>0</v>
      </c>
      <c r="M289" s="105">
        <v>0</v>
      </c>
      <c r="N289" s="105">
        <v>0</v>
      </c>
      <c r="O289" s="105">
        <v>0</v>
      </c>
      <c r="P289" s="105">
        <v>0</v>
      </c>
      <c r="Q289" s="105">
        <v>0</v>
      </c>
      <c r="R289" s="105">
        <v>0</v>
      </c>
      <c r="S289" s="105">
        <v>0</v>
      </c>
      <c r="T289" s="105">
        <v>0</v>
      </c>
      <c r="U289" s="105">
        <v>0</v>
      </c>
      <c r="V289" s="105">
        <v>0</v>
      </c>
      <c r="W289" s="105">
        <v>0</v>
      </c>
      <c r="X289" s="105">
        <v>0</v>
      </c>
      <c r="Y289" s="105">
        <v>0</v>
      </c>
      <c r="DA289" s="132" t="s">
        <v>2927</v>
      </c>
    </row>
    <row r="290" spans="1:105" ht="12" customHeight="1" x14ac:dyDescent="0.25">
      <c r="A290" s="106" t="s">
        <v>122</v>
      </c>
      <c r="B290" s="102">
        <v>0</v>
      </c>
      <c r="C290" s="102">
        <v>0</v>
      </c>
      <c r="D290" s="102">
        <v>0</v>
      </c>
      <c r="E290" s="102">
        <v>0</v>
      </c>
      <c r="F290" s="102">
        <v>0</v>
      </c>
      <c r="G290" s="102">
        <v>0</v>
      </c>
      <c r="H290" s="102">
        <v>0</v>
      </c>
      <c r="I290" s="102">
        <v>0</v>
      </c>
      <c r="J290" s="102">
        <v>0</v>
      </c>
      <c r="K290" s="102">
        <v>0</v>
      </c>
      <c r="L290" s="102">
        <v>0</v>
      </c>
      <c r="M290" s="102">
        <v>0</v>
      </c>
      <c r="N290" s="102">
        <v>0</v>
      </c>
      <c r="O290" s="102">
        <v>0</v>
      </c>
      <c r="P290" s="102">
        <v>0</v>
      </c>
      <c r="Q290" s="102">
        <v>0</v>
      </c>
      <c r="R290" s="102">
        <v>0</v>
      </c>
      <c r="S290" s="102">
        <v>0</v>
      </c>
      <c r="T290" s="102">
        <v>0</v>
      </c>
      <c r="U290" s="102">
        <v>0</v>
      </c>
      <c r="V290" s="102">
        <v>0</v>
      </c>
      <c r="W290" s="102">
        <v>0</v>
      </c>
      <c r="X290" s="102">
        <v>0</v>
      </c>
      <c r="Y290" s="102">
        <v>0</v>
      </c>
      <c r="DA290" s="131" t="s">
        <v>2928</v>
      </c>
    </row>
    <row r="291" spans="1:105" ht="12" customHeight="1" x14ac:dyDescent="0.25">
      <c r="A291" s="107" t="s">
        <v>121</v>
      </c>
      <c r="B291" s="105">
        <v>0</v>
      </c>
      <c r="C291" s="105">
        <v>0</v>
      </c>
      <c r="D291" s="105">
        <v>0</v>
      </c>
      <c r="E291" s="105">
        <v>0</v>
      </c>
      <c r="F291" s="105">
        <v>0</v>
      </c>
      <c r="G291" s="105">
        <v>0</v>
      </c>
      <c r="H291" s="105">
        <v>0</v>
      </c>
      <c r="I291" s="105">
        <v>0</v>
      </c>
      <c r="J291" s="105">
        <v>0</v>
      </c>
      <c r="K291" s="105">
        <v>0</v>
      </c>
      <c r="L291" s="105">
        <v>0</v>
      </c>
      <c r="M291" s="105">
        <v>0</v>
      </c>
      <c r="N291" s="105">
        <v>0</v>
      </c>
      <c r="O291" s="105">
        <v>0</v>
      </c>
      <c r="P291" s="105">
        <v>0</v>
      </c>
      <c r="Q291" s="105">
        <v>0</v>
      </c>
      <c r="R291" s="105">
        <v>0</v>
      </c>
      <c r="S291" s="105">
        <v>0</v>
      </c>
      <c r="T291" s="105">
        <v>0</v>
      </c>
      <c r="U291" s="105">
        <v>0</v>
      </c>
      <c r="V291" s="105">
        <v>0</v>
      </c>
      <c r="W291" s="105">
        <v>0</v>
      </c>
      <c r="X291" s="105">
        <v>0</v>
      </c>
      <c r="Y291" s="105">
        <v>0</v>
      </c>
      <c r="DA291" s="132" t="s">
        <v>2929</v>
      </c>
    </row>
    <row r="292" spans="1:105" ht="12" customHeight="1" x14ac:dyDescent="0.25">
      <c r="A292" s="108" t="s">
        <v>53</v>
      </c>
      <c r="B292" s="99">
        <v>0</v>
      </c>
      <c r="C292" s="99">
        <v>0</v>
      </c>
      <c r="D292" s="99">
        <v>0</v>
      </c>
      <c r="E292" s="99">
        <v>0</v>
      </c>
      <c r="F292" s="99">
        <v>0</v>
      </c>
      <c r="G292" s="99">
        <v>0</v>
      </c>
      <c r="H292" s="99">
        <v>0</v>
      </c>
      <c r="I292" s="99">
        <v>0</v>
      </c>
      <c r="J292" s="99">
        <v>0</v>
      </c>
      <c r="K292" s="99">
        <v>0</v>
      </c>
      <c r="L292" s="99">
        <v>0</v>
      </c>
      <c r="M292" s="99">
        <v>0</v>
      </c>
      <c r="N292" s="99">
        <v>0</v>
      </c>
      <c r="O292" s="99">
        <v>0</v>
      </c>
      <c r="P292" s="99">
        <v>0</v>
      </c>
      <c r="Q292" s="99">
        <v>0</v>
      </c>
      <c r="R292" s="99">
        <v>0</v>
      </c>
      <c r="S292" s="99">
        <v>0</v>
      </c>
      <c r="T292" s="99">
        <v>0</v>
      </c>
      <c r="U292" s="99">
        <v>0</v>
      </c>
      <c r="V292" s="99">
        <v>0</v>
      </c>
      <c r="W292" s="99">
        <v>0</v>
      </c>
      <c r="X292" s="99">
        <v>0</v>
      </c>
      <c r="Y292" s="99">
        <v>0</v>
      </c>
      <c r="DA292" s="63" t="s">
        <v>2930</v>
      </c>
    </row>
    <row r="293" spans="1:105" ht="12" customHeight="1" x14ac:dyDescent="0.25">
      <c r="A293" s="108" t="s">
        <v>52</v>
      </c>
      <c r="B293" s="99">
        <v>0</v>
      </c>
      <c r="C293" s="99">
        <v>0</v>
      </c>
      <c r="D293" s="99">
        <v>0</v>
      </c>
      <c r="E293" s="99">
        <v>0</v>
      </c>
      <c r="F293" s="99">
        <v>0</v>
      </c>
      <c r="G293" s="99">
        <v>0</v>
      </c>
      <c r="H293" s="99">
        <v>0</v>
      </c>
      <c r="I293" s="99">
        <v>0</v>
      </c>
      <c r="J293" s="99">
        <v>0</v>
      </c>
      <c r="K293" s="99">
        <v>0</v>
      </c>
      <c r="L293" s="99">
        <v>0</v>
      </c>
      <c r="M293" s="99">
        <v>0</v>
      </c>
      <c r="N293" s="99">
        <v>0</v>
      </c>
      <c r="O293" s="99">
        <v>0</v>
      </c>
      <c r="P293" s="99">
        <v>0</v>
      </c>
      <c r="Q293" s="99">
        <v>0</v>
      </c>
      <c r="R293" s="99">
        <v>0</v>
      </c>
      <c r="S293" s="99">
        <v>0</v>
      </c>
      <c r="T293" s="99">
        <v>0</v>
      </c>
      <c r="U293" s="99">
        <v>0</v>
      </c>
      <c r="V293" s="99">
        <v>0</v>
      </c>
      <c r="W293" s="99">
        <v>0</v>
      </c>
      <c r="X293" s="99">
        <v>0</v>
      </c>
      <c r="Y293" s="99">
        <v>0</v>
      </c>
      <c r="DA293" s="63" t="s">
        <v>2931</v>
      </c>
    </row>
    <row r="294" spans="1:105" ht="12" customHeight="1" x14ac:dyDescent="0.25">
      <c r="A294" s="121" t="s">
        <v>54</v>
      </c>
      <c r="B294" s="123">
        <v>0</v>
      </c>
      <c r="C294" s="123">
        <v>0</v>
      </c>
      <c r="D294" s="123">
        <v>0</v>
      </c>
      <c r="E294" s="123">
        <v>0</v>
      </c>
      <c r="F294" s="123">
        <v>0</v>
      </c>
      <c r="G294" s="123">
        <v>0</v>
      </c>
      <c r="H294" s="123">
        <v>0</v>
      </c>
      <c r="I294" s="123">
        <v>0</v>
      </c>
      <c r="J294" s="123">
        <v>0</v>
      </c>
      <c r="K294" s="123">
        <v>0</v>
      </c>
      <c r="L294" s="123">
        <v>0</v>
      </c>
      <c r="M294" s="123">
        <v>0</v>
      </c>
      <c r="N294" s="123">
        <v>0</v>
      </c>
      <c r="O294" s="123">
        <v>0</v>
      </c>
      <c r="P294" s="123">
        <v>0</v>
      </c>
      <c r="Q294" s="123">
        <v>0</v>
      </c>
      <c r="R294" s="123">
        <v>0</v>
      </c>
      <c r="S294" s="123">
        <v>0</v>
      </c>
      <c r="T294" s="123">
        <v>0</v>
      </c>
      <c r="U294" s="123">
        <v>0</v>
      </c>
      <c r="V294" s="123">
        <v>0</v>
      </c>
      <c r="W294" s="123">
        <v>0</v>
      </c>
      <c r="X294" s="123">
        <v>0</v>
      </c>
      <c r="Y294" s="123">
        <v>0</v>
      </c>
      <c r="DA294" s="130" t="s">
        <v>2932</v>
      </c>
    </row>
    <row r="295" spans="1:105" ht="12" customHeight="1" x14ac:dyDescent="0.25">
      <c r="A295" s="97" t="s">
        <v>51</v>
      </c>
      <c r="B295" s="99">
        <v>0</v>
      </c>
      <c r="C295" s="99">
        <v>0</v>
      </c>
      <c r="D295" s="99">
        <v>0</v>
      </c>
      <c r="E295" s="99">
        <v>0</v>
      </c>
      <c r="F295" s="99">
        <v>0</v>
      </c>
      <c r="G295" s="99">
        <v>0</v>
      </c>
      <c r="H295" s="99">
        <v>0</v>
      </c>
      <c r="I295" s="99">
        <v>0</v>
      </c>
      <c r="J295" s="99">
        <v>0</v>
      </c>
      <c r="K295" s="99">
        <v>0</v>
      </c>
      <c r="L295" s="99">
        <v>0</v>
      </c>
      <c r="M295" s="99">
        <v>0</v>
      </c>
      <c r="N295" s="99">
        <v>0</v>
      </c>
      <c r="O295" s="99">
        <v>0</v>
      </c>
      <c r="P295" s="99">
        <v>0</v>
      </c>
      <c r="Q295" s="99">
        <v>0</v>
      </c>
      <c r="R295" s="99">
        <v>0</v>
      </c>
      <c r="S295" s="99">
        <v>0</v>
      </c>
      <c r="T295" s="99">
        <v>0</v>
      </c>
      <c r="U295" s="99">
        <v>0</v>
      </c>
      <c r="V295" s="99">
        <v>0</v>
      </c>
      <c r="W295" s="99">
        <v>0</v>
      </c>
      <c r="X295" s="99">
        <v>0</v>
      </c>
      <c r="Y295" s="99">
        <v>0</v>
      </c>
      <c r="DA295" s="63" t="s">
        <v>2933</v>
      </c>
    </row>
    <row r="296" spans="1:105" ht="12" customHeight="1" x14ac:dyDescent="0.25">
      <c r="A296" s="97" t="s">
        <v>50</v>
      </c>
      <c r="B296" s="99">
        <v>0</v>
      </c>
      <c r="C296" s="99">
        <v>0</v>
      </c>
      <c r="D296" s="99">
        <v>0</v>
      </c>
      <c r="E296" s="99">
        <v>0</v>
      </c>
      <c r="F296" s="99">
        <v>0</v>
      </c>
      <c r="G296" s="99">
        <v>0</v>
      </c>
      <c r="H296" s="99">
        <v>0</v>
      </c>
      <c r="I296" s="99">
        <v>0</v>
      </c>
      <c r="J296" s="99">
        <v>0</v>
      </c>
      <c r="K296" s="99">
        <v>0</v>
      </c>
      <c r="L296" s="99">
        <v>0</v>
      </c>
      <c r="M296" s="99">
        <v>0</v>
      </c>
      <c r="N296" s="99">
        <v>0</v>
      </c>
      <c r="O296" s="99">
        <v>0</v>
      </c>
      <c r="P296" s="99">
        <v>0</v>
      </c>
      <c r="Q296" s="99">
        <v>0</v>
      </c>
      <c r="R296" s="99">
        <v>0</v>
      </c>
      <c r="S296" s="99">
        <v>0</v>
      </c>
      <c r="T296" s="99">
        <v>0</v>
      </c>
      <c r="U296" s="99">
        <v>0</v>
      </c>
      <c r="V296" s="99">
        <v>0</v>
      </c>
      <c r="W296" s="99">
        <v>0</v>
      </c>
      <c r="X296" s="99">
        <v>0</v>
      </c>
      <c r="Y296" s="99">
        <v>0</v>
      </c>
      <c r="DA296" s="63" t="s">
        <v>2934</v>
      </c>
    </row>
    <row r="297" spans="1:105" ht="12" customHeight="1" x14ac:dyDescent="0.25">
      <c r="A297" s="109" t="s">
        <v>120</v>
      </c>
      <c r="B297" s="110">
        <v>0</v>
      </c>
      <c r="C297" s="110">
        <v>0</v>
      </c>
      <c r="D297" s="110">
        <v>0</v>
      </c>
      <c r="E297" s="110">
        <v>0</v>
      </c>
      <c r="F297" s="110">
        <v>0</v>
      </c>
      <c r="G297" s="110">
        <v>0</v>
      </c>
      <c r="H297" s="110">
        <v>0</v>
      </c>
      <c r="I297" s="110">
        <v>0</v>
      </c>
      <c r="J297" s="110">
        <v>0</v>
      </c>
      <c r="K297" s="110">
        <v>0</v>
      </c>
      <c r="L297" s="110">
        <v>0</v>
      </c>
      <c r="M297" s="110">
        <v>0</v>
      </c>
      <c r="N297" s="110">
        <v>0</v>
      </c>
      <c r="O297" s="110">
        <v>0</v>
      </c>
      <c r="P297" s="110">
        <v>0</v>
      </c>
      <c r="Q297" s="110">
        <v>0</v>
      </c>
      <c r="R297" s="110">
        <v>0</v>
      </c>
      <c r="S297" s="110">
        <v>0</v>
      </c>
      <c r="T297" s="110">
        <v>0</v>
      </c>
      <c r="U297" s="110">
        <v>0</v>
      </c>
      <c r="V297" s="110">
        <v>0</v>
      </c>
      <c r="W297" s="110">
        <v>0</v>
      </c>
      <c r="X297" s="110">
        <v>0</v>
      </c>
      <c r="Y297" s="110">
        <v>0</v>
      </c>
      <c r="DA297" s="60" t="s">
        <v>2935</v>
      </c>
    </row>
    <row r="299" spans="1:105" ht="12" customHeight="1" x14ac:dyDescent="0.25">
      <c r="A299" s="116" t="s">
        <v>167</v>
      </c>
      <c r="B299" s="118">
        <f t="shared" ref="B299:Q299" si="131">B300+B303+B305+B315</f>
        <v>0</v>
      </c>
      <c r="C299" s="118">
        <f t="shared" si="131"/>
        <v>0</v>
      </c>
      <c r="D299" s="118">
        <f t="shared" si="131"/>
        <v>0</v>
      </c>
      <c r="E299" s="118">
        <f t="shared" si="131"/>
        <v>0</v>
      </c>
      <c r="F299" s="118">
        <f t="shared" si="131"/>
        <v>0</v>
      </c>
      <c r="G299" s="118">
        <f t="shared" si="131"/>
        <v>0</v>
      </c>
      <c r="H299" s="118">
        <f t="shared" si="131"/>
        <v>0</v>
      </c>
      <c r="I299" s="118">
        <f t="shared" si="131"/>
        <v>0</v>
      </c>
      <c r="J299" s="118">
        <f t="shared" si="131"/>
        <v>0</v>
      </c>
      <c r="K299" s="118">
        <f t="shared" si="131"/>
        <v>0</v>
      </c>
      <c r="L299" s="118">
        <f t="shared" si="131"/>
        <v>0</v>
      </c>
      <c r="M299" s="118">
        <f t="shared" si="131"/>
        <v>0</v>
      </c>
      <c r="N299" s="118">
        <f t="shared" si="131"/>
        <v>0</v>
      </c>
      <c r="O299" s="118">
        <f t="shared" si="131"/>
        <v>0</v>
      </c>
      <c r="P299" s="118">
        <f t="shared" si="131"/>
        <v>0</v>
      </c>
      <c r="Q299" s="118">
        <f t="shared" si="131"/>
        <v>0</v>
      </c>
      <c r="R299" s="118">
        <f t="shared" ref="R299:V299" si="132">R300+R303+R305+R315</f>
        <v>0</v>
      </c>
      <c r="S299" s="118">
        <f t="shared" si="132"/>
        <v>0</v>
      </c>
      <c r="T299" s="118">
        <f t="shared" si="132"/>
        <v>0</v>
      </c>
      <c r="U299" s="118">
        <f t="shared" si="132"/>
        <v>0</v>
      </c>
      <c r="V299" s="118">
        <f t="shared" si="132"/>
        <v>0</v>
      </c>
      <c r="W299" s="118">
        <f t="shared" ref="W299:Y299" si="133">W300+W303+W305+W315</f>
        <v>0</v>
      </c>
      <c r="X299" s="118">
        <f t="shared" si="133"/>
        <v>0</v>
      </c>
      <c r="Y299" s="118">
        <f t="shared" si="133"/>
        <v>0</v>
      </c>
      <c r="DA299" s="129" t="s">
        <v>3084</v>
      </c>
    </row>
    <row r="300" spans="1:105" ht="12" customHeight="1" x14ac:dyDescent="0.25">
      <c r="A300" s="121" t="s">
        <v>57</v>
      </c>
      <c r="B300" s="123">
        <f t="shared" ref="B300:Q300" si="134">SUM(B301:B302)</f>
        <v>0</v>
      </c>
      <c r="C300" s="123">
        <f t="shared" si="134"/>
        <v>0</v>
      </c>
      <c r="D300" s="123">
        <f t="shared" si="134"/>
        <v>0</v>
      </c>
      <c r="E300" s="123">
        <f t="shared" si="134"/>
        <v>0</v>
      </c>
      <c r="F300" s="123">
        <f t="shared" si="134"/>
        <v>0</v>
      </c>
      <c r="G300" s="123">
        <f t="shared" si="134"/>
        <v>0</v>
      </c>
      <c r="H300" s="123">
        <f t="shared" si="134"/>
        <v>0</v>
      </c>
      <c r="I300" s="123">
        <f t="shared" si="134"/>
        <v>0</v>
      </c>
      <c r="J300" s="123">
        <f t="shared" si="134"/>
        <v>0</v>
      </c>
      <c r="K300" s="123">
        <f t="shared" si="134"/>
        <v>0</v>
      </c>
      <c r="L300" s="123">
        <f t="shared" si="134"/>
        <v>0</v>
      </c>
      <c r="M300" s="123">
        <f t="shared" si="134"/>
        <v>0</v>
      </c>
      <c r="N300" s="123">
        <f t="shared" si="134"/>
        <v>0</v>
      </c>
      <c r="O300" s="123">
        <f t="shared" si="134"/>
        <v>0</v>
      </c>
      <c r="P300" s="123">
        <f t="shared" si="134"/>
        <v>0</v>
      </c>
      <c r="Q300" s="123">
        <f t="shared" si="134"/>
        <v>0</v>
      </c>
      <c r="R300" s="123">
        <f t="shared" ref="R300:V300" si="135">SUM(R301:R302)</f>
        <v>0</v>
      </c>
      <c r="S300" s="123">
        <f t="shared" si="135"/>
        <v>0</v>
      </c>
      <c r="T300" s="123">
        <f t="shared" si="135"/>
        <v>0</v>
      </c>
      <c r="U300" s="123">
        <f t="shared" si="135"/>
        <v>0</v>
      </c>
      <c r="V300" s="123">
        <f t="shared" si="135"/>
        <v>0</v>
      </c>
      <c r="W300" s="123">
        <f t="shared" ref="W300:Y300" si="136">SUM(W301:W302)</f>
        <v>0</v>
      </c>
      <c r="X300" s="123">
        <f t="shared" si="136"/>
        <v>0</v>
      </c>
      <c r="Y300" s="123">
        <f t="shared" si="136"/>
        <v>0</v>
      </c>
      <c r="DA300" s="130" t="s">
        <v>3085</v>
      </c>
    </row>
    <row r="301" spans="1:105" ht="12" customHeight="1" x14ac:dyDescent="0.25">
      <c r="A301" s="97" t="s">
        <v>51</v>
      </c>
      <c r="B301" s="99">
        <v>0</v>
      </c>
      <c r="C301" s="99">
        <v>0</v>
      </c>
      <c r="D301" s="99">
        <v>0</v>
      </c>
      <c r="E301" s="99">
        <v>0</v>
      </c>
      <c r="F301" s="99">
        <v>0</v>
      </c>
      <c r="G301" s="99">
        <v>0</v>
      </c>
      <c r="H301" s="99">
        <v>0</v>
      </c>
      <c r="I301" s="99">
        <v>0</v>
      </c>
      <c r="J301" s="99">
        <v>0</v>
      </c>
      <c r="K301" s="99">
        <v>0</v>
      </c>
      <c r="L301" s="99">
        <v>0</v>
      </c>
      <c r="M301" s="99">
        <v>0</v>
      </c>
      <c r="N301" s="99">
        <v>0</v>
      </c>
      <c r="O301" s="99">
        <v>0</v>
      </c>
      <c r="P301" s="99">
        <v>0</v>
      </c>
      <c r="Q301" s="99">
        <v>0</v>
      </c>
      <c r="R301" s="99">
        <v>0</v>
      </c>
      <c r="S301" s="99">
        <v>0</v>
      </c>
      <c r="T301" s="99">
        <v>0</v>
      </c>
      <c r="U301" s="99">
        <v>0</v>
      </c>
      <c r="V301" s="99">
        <v>0</v>
      </c>
      <c r="W301" s="99">
        <v>0</v>
      </c>
      <c r="X301" s="99">
        <v>0</v>
      </c>
      <c r="Y301" s="99">
        <v>0</v>
      </c>
      <c r="DA301" s="63" t="s">
        <v>3086</v>
      </c>
    </row>
    <row r="302" spans="1:105" ht="12" customHeight="1" x14ac:dyDescent="0.25">
      <c r="A302" s="97" t="s">
        <v>53</v>
      </c>
      <c r="B302" s="99">
        <v>0</v>
      </c>
      <c r="C302" s="99">
        <v>0</v>
      </c>
      <c r="D302" s="99">
        <v>0</v>
      </c>
      <c r="E302" s="99">
        <v>0</v>
      </c>
      <c r="F302" s="99">
        <v>0</v>
      </c>
      <c r="G302" s="99">
        <v>0</v>
      </c>
      <c r="H302" s="99">
        <v>0</v>
      </c>
      <c r="I302" s="99">
        <v>0</v>
      </c>
      <c r="J302" s="99">
        <v>0</v>
      </c>
      <c r="K302" s="99">
        <v>0</v>
      </c>
      <c r="L302" s="99">
        <v>0</v>
      </c>
      <c r="M302" s="99">
        <v>0</v>
      </c>
      <c r="N302" s="99">
        <v>0</v>
      </c>
      <c r="O302" s="99">
        <v>0</v>
      </c>
      <c r="P302" s="99">
        <v>0</v>
      </c>
      <c r="Q302" s="99">
        <v>0</v>
      </c>
      <c r="R302" s="99">
        <v>0</v>
      </c>
      <c r="S302" s="99">
        <v>0</v>
      </c>
      <c r="T302" s="99">
        <v>0</v>
      </c>
      <c r="U302" s="99">
        <v>0</v>
      </c>
      <c r="V302" s="99">
        <v>0</v>
      </c>
      <c r="W302" s="99">
        <v>0</v>
      </c>
      <c r="X302" s="99">
        <v>0</v>
      </c>
      <c r="Y302" s="99">
        <v>0</v>
      </c>
      <c r="DA302" s="63" t="s">
        <v>3087</v>
      </c>
    </row>
    <row r="303" spans="1:105" ht="12" customHeight="1" x14ac:dyDescent="0.25">
      <c r="A303" s="121" t="s">
        <v>92</v>
      </c>
      <c r="B303" s="123">
        <f t="shared" ref="B303:Y303" si="137">B304</f>
        <v>0</v>
      </c>
      <c r="C303" s="123">
        <f t="shared" si="137"/>
        <v>0</v>
      </c>
      <c r="D303" s="123">
        <f t="shared" si="137"/>
        <v>0</v>
      </c>
      <c r="E303" s="123">
        <f t="shared" si="137"/>
        <v>0</v>
      </c>
      <c r="F303" s="123">
        <f t="shared" si="137"/>
        <v>0</v>
      </c>
      <c r="G303" s="123">
        <f t="shared" si="137"/>
        <v>0</v>
      </c>
      <c r="H303" s="123">
        <f t="shared" si="137"/>
        <v>0</v>
      </c>
      <c r="I303" s="123">
        <f t="shared" si="137"/>
        <v>0</v>
      </c>
      <c r="J303" s="123">
        <f t="shared" si="137"/>
        <v>0</v>
      </c>
      <c r="K303" s="123">
        <f t="shared" si="137"/>
        <v>0</v>
      </c>
      <c r="L303" s="123">
        <f t="shared" si="137"/>
        <v>0</v>
      </c>
      <c r="M303" s="123">
        <f t="shared" si="137"/>
        <v>0</v>
      </c>
      <c r="N303" s="123">
        <f t="shared" si="137"/>
        <v>0</v>
      </c>
      <c r="O303" s="123">
        <f t="shared" si="137"/>
        <v>0</v>
      </c>
      <c r="P303" s="123">
        <f t="shared" si="137"/>
        <v>0</v>
      </c>
      <c r="Q303" s="123">
        <f t="shared" si="137"/>
        <v>0</v>
      </c>
      <c r="R303" s="123">
        <f t="shared" si="137"/>
        <v>0</v>
      </c>
      <c r="S303" s="123">
        <f t="shared" si="137"/>
        <v>0</v>
      </c>
      <c r="T303" s="123">
        <f t="shared" si="137"/>
        <v>0</v>
      </c>
      <c r="U303" s="123">
        <f t="shared" si="137"/>
        <v>0</v>
      </c>
      <c r="V303" s="123">
        <f t="shared" si="137"/>
        <v>0</v>
      </c>
      <c r="W303" s="123">
        <f t="shared" si="137"/>
        <v>0</v>
      </c>
      <c r="X303" s="123">
        <f t="shared" si="137"/>
        <v>0</v>
      </c>
      <c r="Y303" s="123">
        <f t="shared" si="137"/>
        <v>0</v>
      </c>
      <c r="DA303" s="130" t="s">
        <v>3088</v>
      </c>
    </row>
    <row r="304" spans="1:105" ht="12" customHeight="1" x14ac:dyDescent="0.25">
      <c r="A304" s="97" t="s">
        <v>53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X304" s="99">
        <v>0</v>
      </c>
      <c r="Y304" s="99">
        <v>0</v>
      </c>
      <c r="DA304" s="63" t="s">
        <v>3089</v>
      </c>
    </row>
    <row r="305" spans="1:105" ht="12" customHeight="1" x14ac:dyDescent="0.25">
      <c r="A305" s="121" t="s">
        <v>55</v>
      </c>
      <c r="B305" s="123">
        <v>0</v>
      </c>
      <c r="C305" s="123">
        <v>0</v>
      </c>
      <c r="D305" s="123">
        <v>0</v>
      </c>
      <c r="E305" s="123">
        <v>0</v>
      </c>
      <c r="F305" s="123">
        <v>0</v>
      </c>
      <c r="G305" s="123">
        <v>0</v>
      </c>
      <c r="H305" s="123">
        <v>0</v>
      </c>
      <c r="I305" s="123">
        <v>0</v>
      </c>
      <c r="J305" s="123">
        <v>0</v>
      </c>
      <c r="K305" s="123">
        <v>0</v>
      </c>
      <c r="L305" s="123">
        <v>0</v>
      </c>
      <c r="M305" s="123">
        <v>0</v>
      </c>
      <c r="N305" s="123">
        <v>0</v>
      </c>
      <c r="O305" s="123">
        <v>0</v>
      </c>
      <c r="P305" s="123">
        <v>0</v>
      </c>
      <c r="Q305" s="123">
        <v>0</v>
      </c>
      <c r="R305" s="123">
        <v>0</v>
      </c>
      <c r="S305" s="123">
        <v>0</v>
      </c>
      <c r="T305" s="123">
        <v>0</v>
      </c>
      <c r="U305" s="123">
        <v>0</v>
      </c>
      <c r="V305" s="123">
        <v>0</v>
      </c>
      <c r="W305" s="123">
        <v>0</v>
      </c>
      <c r="X305" s="123">
        <v>0</v>
      </c>
      <c r="Y305" s="123">
        <v>0</v>
      </c>
      <c r="DA305" s="130" t="s">
        <v>3090</v>
      </c>
    </row>
    <row r="306" spans="1:105" ht="12" customHeight="1" x14ac:dyDescent="0.25">
      <c r="A306" s="97" t="s">
        <v>143</v>
      </c>
      <c r="B306" s="99">
        <v>0</v>
      </c>
      <c r="C306" s="99">
        <v>0</v>
      </c>
      <c r="D306" s="99">
        <v>0</v>
      </c>
      <c r="E306" s="99">
        <v>0</v>
      </c>
      <c r="F306" s="99">
        <v>0</v>
      </c>
      <c r="G306" s="99">
        <v>0</v>
      </c>
      <c r="H306" s="99">
        <v>0</v>
      </c>
      <c r="I306" s="99">
        <v>0</v>
      </c>
      <c r="J306" s="99">
        <v>0</v>
      </c>
      <c r="K306" s="99">
        <v>0</v>
      </c>
      <c r="L306" s="99">
        <v>0</v>
      </c>
      <c r="M306" s="99">
        <v>0</v>
      </c>
      <c r="N306" s="99">
        <v>0</v>
      </c>
      <c r="O306" s="99">
        <v>0</v>
      </c>
      <c r="P306" s="99">
        <v>0</v>
      </c>
      <c r="Q306" s="99">
        <v>0</v>
      </c>
      <c r="R306" s="99">
        <v>0</v>
      </c>
      <c r="S306" s="99">
        <v>0</v>
      </c>
      <c r="T306" s="99">
        <v>0</v>
      </c>
      <c r="U306" s="99">
        <v>0</v>
      </c>
      <c r="V306" s="99">
        <v>0</v>
      </c>
      <c r="W306" s="99">
        <v>0</v>
      </c>
      <c r="X306" s="99">
        <v>0</v>
      </c>
      <c r="Y306" s="99">
        <v>0</v>
      </c>
      <c r="DA306" s="63" t="s">
        <v>3091</v>
      </c>
    </row>
    <row r="307" spans="1:105" ht="12" customHeight="1" x14ac:dyDescent="0.25">
      <c r="A307" s="97" t="s">
        <v>124</v>
      </c>
      <c r="B307" s="99">
        <v>0</v>
      </c>
      <c r="C307" s="99">
        <v>0</v>
      </c>
      <c r="D307" s="99">
        <v>0</v>
      </c>
      <c r="E307" s="99">
        <v>0</v>
      </c>
      <c r="F307" s="99">
        <v>0</v>
      </c>
      <c r="G307" s="99">
        <v>0</v>
      </c>
      <c r="H307" s="99">
        <v>0</v>
      </c>
      <c r="I307" s="99">
        <v>0</v>
      </c>
      <c r="J307" s="99">
        <v>0</v>
      </c>
      <c r="K307" s="99">
        <v>0</v>
      </c>
      <c r="L307" s="99">
        <v>0</v>
      </c>
      <c r="M307" s="99">
        <v>0</v>
      </c>
      <c r="N307" s="99">
        <v>0</v>
      </c>
      <c r="O307" s="99">
        <v>0</v>
      </c>
      <c r="P307" s="99">
        <v>0</v>
      </c>
      <c r="Q307" s="99">
        <v>0</v>
      </c>
      <c r="R307" s="99">
        <v>0</v>
      </c>
      <c r="S307" s="99">
        <v>0</v>
      </c>
      <c r="T307" s="99">
        <v>0</v>
      </c>
      <c r="U307" s="99">
        <v>0</v>
      </c>
      <c r="V307" s="99">
        <v>0</v>
      </c>
      <c r="W307" s="99">
        <v>0</v>
      </c>
      <c r="X307" s="99">
        <v>0</v>
      </c>
      <c r="Y307" s="99">
        <v>0</v>
      </c>
      <c r="DA307" s="63" t="s">
        <v>3092</v>
      </c>
    </row>
    <row r="308" spans="1:105" ht="12" customHeight="1" x14ac:dyDescent="0.25">
      <c r="A308" s="97" t="s">
        <v>123</v>
      </c>
      <c r="B308" s="99">
        <v>0</v>
      </c>
      <c r="C308" s="99">
        <v>0</v>
      </c>
      <c r="D308" s="99">
        <v>0</v>
      </c>
      <c r="E308" s="99">
        <v>0</v>
      </c>
      <c r="F308" s="99">
        <v>0</v>
      </c>
      <c r="G308" s="99">
        <v>0</v>
      </c>
      <c r="H308" s="99">
        <v>0</v>
      </c>
      <c r="I308" s="99">
        <v>0</v>
      </c>
      <c r="J308" s="99">
        <v>0</v>
      </c>
      <c r="K308" s="99">
        <v>0</v>
      </c>
      <c r="L308" s="99">
        <v>0</v>
      </c>
      <c r="M308" s="99">
        <v>0</v>
      </c>
      <c r="N308" s="99">
        <v>0</v>
      </c>
      <c r="O308" s="99">
        <v>0</v>
      </c>
      <c r="P308" s="99">
        <v>0</v>
      </c>
      <c r="Q308" s="99">
        <v>0</v>
      </c>
      <c r="R308" s="99">
        <v>0</v>
      </c>
      <c r="S308" s="99">
        <v>0</v>
      </c>
      <c r="T308" s="99">
        <v>0</v>
      </c>
      <c r="U308" s="99">
        <v>0</v>
      </c>
      <c r="V308" s="99">
        <v>0</v>
      </c>
      <c r="W308" s="99">
        <v>0</v>
      </c>
      <c r="X308" s="99">
        <v>0</v>
      </c>
      <c r="Y308" s="99">
        <v>0</v>
      </c>
      <c r="DA308" s="63" t="s">
        <v>3093</v>
      </c>
    </row>
    <row r="309" spans="1:105" ht="12" customHeight="1" x14ac:dyDescent="0.25">
      <c r="A309" s="100" t="s">
        <v>50</v>
      </c>
      <c r="B309" s="102">
        <v>0</v>
      </c>
      <c r="C309" s="102">
        <v>0</v>
      </c>
      <c r="D309" s="102">
        <v>0</v>
      </c>
      <c r="E309" s="102">
        <v>0</v>
      </c>
      <c r="F309" s="102">
        <v>0</v>
      </c>
      <c r="G309" s="102">
        <v>0</v>
      </c>
      <c r="H309" s="102">
        <v>0</v>
      </c>
      <c r="I309" s="102">
        <v>0</v>
      </c>
      <c r="J309" s="102">
        <v>0</v>
      </c>
      <c r="K309" s="102">
        <v>0</v>
      </c>
      <c r="L309" s="102">
        <v>0</v>
      </c>
      <c r="M309" s="102">
        <v>0</v>
      </c>
      <c r="N309" s="102">
        <v>0</v>
      </c>
      <c r="O309" s="102">
        <v>0</v>
      </c>
      <c r="P309" s="102">
        <v>0</v>
      </c>
      <c r="Q309" s="102">
        <v>0</v>
      </c>
      <c r="R309" s="102">
        <v>0</v>
      </c>
      <c r="S309" s="102">
        <v>0</v>
      </c>
      <c r="T309" s="102">
        <v>0</v>
      </c>
      <c r="U309" s="102">
        <v>0</v>
      </c>
      <c r="V309" s="102">
        <v>0</v>
      </c>
      <c r="W309" s="102">
        <v>0</v>
      </c>
      <c r="X309" s="102">
        <v>0</v>
      </c>
      <c r="Y309" s="102">
        <v>0</v>
      </c>
      <c r="DA309" s="131" t="s">
        <v>3094</v>
      </c>
    </row>
    <row r="310" spans="1:105" ht="12" customHeight="1" x14ac:dyDescent="0.25">
      <c r="A310" s="103" t="s">
        <v>52</v>
      </c>
      <c r="B310" s="105">
        <v>0</v>
      </c>
      <c r="C310" s="105">
        <v>0</v>
      </c>
      <c r="D310" s="105">
        <v>0</v>
      </c>
      <c r="E310" s="105">
        <v>0</v>
      </c>
      <c r="F310" s="105">
        <v>0</v>
      </c>
      <c r="G310" s="105">
        <v>0</v>
      </c>
      <c r="H310" s="105">
        <v>0</v>
      </c>
      <c r="I310" s="105">
        <v>0</v>
      </c>
      <c r="J310" s="105">
        <v>0</v>
      </c>
      <c r="K310" s="105">
        <v>0</v>
      </c>
      <c r="L310" s="105">
        <v>0</v>
      </c>
      <c r="M310" s="105">
        <v>0</v>
      </c>
      <c r="N310" s="105">
        <v>0</v>
      </c>
      <c r="O310" s="105">
        <v>0</v>
      </c>
      <c r="P310" s="105">
        <v>0</v>
      </c>
      <c r="Q310" s="105">
        <v>0</v>
      </c>
      <c r="R310" s="105">
        <v>0</v>
      </c>
      <c r="S310" s="105">
        <v>0</v>
      </c>
      <c r="T310" s="105">
        <v>0</v>
      </c>
      <c r="U310" s="105">
        <v>0</v>
      </c>
      <c r="V310" s="105">
        <v>0</v>
      </c>
      <c r="W310" s="105">
        <v>0</v>
      </c>
      <c r="X310" s="105">
        <v>0</v>
      </c>
      <c r="Y310" s="105">
        <v>0</v>
      </c>
      <c r="DA310" s="132" t="s">
        <v>3095</v>
      </c>
    </row>
    <row r="311" spans="1:105" ht="12" customHeight="1" x14ac:dyDescent="0.25">
      <c r="A311" s="106" t="s">
        <v>122</v>
      </c>
      <c r="B311" s="102">
        <v>0</v>
      </c>
      <c r="C311" s="102">
        <v>0</v>
      </c>
      <c r="D311" s="102">
        <v>0</v>
      </c>
      <c r="E311" s="102">
        <v>0</v>
      </c>
      <c r="F311" s="102">
        <v>0</v>
      </c>
      <c r="G311" s="102">
        <v>0</v>
      </c>
      <c r="H311" s="102">
        <v>0</v>
      </c>
      <c r="I311" s="102">
        <v>0</v>
      </c>
      <c r="J311" s="102">
        <v>0</v>
      </c>
      <c r="K311" s="102">
        <v>0</v>
      </c>
      <c r="L311" s="102">
        <v>0</v>
      </c>
      <c r="M311" s="102">
        <v>0</v>
      </c>
      <c r="N311" s="102">
        <v>0</v>
      </c>
      <c r="O311" s="102">
        <v>0</v>
      </c>
      <c r="P311" s="102">
        <v>0</v>
      </c>
      <c r="Q311" s="102">
        <v>0</v>
      </c>
      <c r="R311" s="102">
        <v>0</v>
      </c>
      <c r="S311" s="102">
        <v>0</v>
      </c>
      <c r="T311" s="102">
        <v>0</v>
      </c>
      <c r="U311" s="102">
        <v>0</v>
      </c>
      <c r="V311" s="102">
        <v>0</v>
      </c>
      <c r="W311" s="102">
        <v>0</v>
      </c>
      <c r="X311" s="102">
        <v>0</v>
      </c>
      <c r="Y311" s="102">
        <v>0</v>
      </c>
      <c r="DA311" s="131" t="s">
        <v>3096</v>
      </c>
    </row>
    <row r="312" spans="1:105" ht="12" customHeight="1" x14ac:dyDescent="0.25">
      <c r="A312" s="107" t="s">
        <v>121</v>
      </c>
      <c r="B312" s="105">
        <v>0</v>
      </c>
      <c r="C312" s="105">
        <v>0</v>
      </c>
      <c r="D312" s="105">
        <v>0</v>
      </c>
      <c r="E312" s="105">
        <v>0</v>
      </c>
      <c r="F312" s="105">
        <v>0</v>
      </c>
      <c r="G312" s="105">
        <v>0</v>
      </c>
      <c r="H312" s="105">
        <v>0</v>
      </c>
      <c r="I312" s="105">
        <v>0</v>
      </c>
      <c r="J312" s="105">
        <v>0</v>
      </c>
      <c r="K312" s="105">
        <v>0</v>
      </c>
      <c r="L312" s="105">
        <v>0</v>
      </c>
      <c r="M312" s="105">
        <v>0</v>
      </c>
      <c r="N312" s="105">
        <v>0</v>
      </c>
      <c r="O312" s="105">
        <v>0</v>
      </c>
      <c r="P312" s="105">
        <v>0</v>
      </c>
      <c r="Q312" s="105">
        <v>0</v>
      </c>
      <c r="R312" s="105">
        <v>0</v>
      </c>
      <c r="S312" s="105">
        <v>0</v>
      </c>
      <c r="T312" s="105">
        <v>0</v>
      </c>
      <c r="U312" s="105">
        <v>0</v>
      </c>
      <c r="V312" s="105">
        <v>0</v>
      </c>
      <c r="W312" s="105">
        <v>0</v>
      </c>
      <c r="X312" s="105">
        <v>0</v>
      </c>
      <c r="Y312" s="105">
        <v>0</v>
      </c>
      <c r="DA312" s="132" t="s">
        <v>3097</v>
      </c>
    </row>
    <row r="313" spans="1:105" ht="12" customHeight="1" x14ac:dyDescent="0.25">
      <c r="A313" s="108" t="s">
        <v>53</v>
      </c>
      <c r="B313" s="99">
        <v>0</v>
      </c>
      <c r="C313" s="99">
        <v>0</v>
      </c>
      <c r="D313" s="99">
        <v>0</v>
      </c>
      <c r="E313" s="99">
        <v>0</v>
      </c>
      <c r="F313" s="99">
        <v>0</v>
      </c>
      <c r="G313" s="99">
        <v>0</v>
      </c>
      <c r="H313" s="99">
        <v>0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N313" s="99">
        <v>0</v>
      </c>
      <c r="O313" s="99">
        <v>0</v>
      </c>
      <c r="P313" s="99">
        <v>0</v>
      </c>
      <c r="Q313" s="99">
        <v>0</v>
      </c>
      <c r="R313" s="99">
        <v>0</v>
      </c>
      <c r="S313" s="99">
        <v>0</v>
      </c>
      <c r="T313" s="99">
        <v>0</v>
      </c>
      <c r="U313" s="99">
        <v>0</v>
      </c>
      <c r="V313" s="99">
        <v>0</v>
      </c>
      <c r="W313" s="99">
        <v>0</v>
      </c>
      <c r="X313" s="99">
        <v>0</v>
      </c>
      <c r="Y313" s="99">
        <v>0</v>
      </c>
      <c r="DA313" s="63" t="s">
        <v>3098</v>
      </c>
    </row>
    <row r="314" spans="1:105" ht="12" customHeight="1" x14ac:dyDescent="0.25">
      <c r="A314" s="108" t="s">
        <v>52</v>
      </c>
      <c r="B314" s="99">
        <v>0</v>
      </c>
      <c r="C314" s="99">
        <v>0</v>
      </c>
      <c r="D314" s="99">
        <v>0</v>
      </c>
      <c r="E314" s="99">
        <v>0</v>
      </c>
      <c r="F314" s="99">
        <v>0</v>
      </c>
      <c r="G314" s="99">
        <v>0</v>
      </c>
      <c r="H314" s="99">
        <v>0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N314" s="99">
        <v>0</v>
      </c>
      <c r="O314" s="99">
        <v>0</v>
      </c>
      <c r="P314" s="99">
        <v>0</v>
      </c>
      <c r="Q314" s="99">
        <v>0</v>
      </c>
      <c r="R314" s="99">
        <v>0</v>
      </c>
      <c r="S314" s="99">
        <v>0</v>
      </c>
      <c r="T314" s="99">
        <v>0</v>
      </c>
      <c r="U314" s="99">
        <v>0</v>
      </c>
      <c r="V314" s="99">
        <v>0</v>
      </c>
      <c r="W314" s="99">
        <v>0</v>
      </c>
      <c r="X314" s="99">
        <v>0</v>
      </c>
      <c r="Y314" s="99">
        <v>0</v>
      </c>
      <c r="DA314" s="63" t="s">
        <v>3099</v>
      </c>
    </row>
    <row r="315" spans="1:105" ht="12" customHeight="1" x14ac:dyDescent="0.25">
      <c r="A315" s="121" t="s">
        <v>54</v>
      </c>
      <c r="B315" s="123">
        <v>0</v>
      </c>
      <c r="C315" s="123">
        <v>0</v>
      </c>
      <c r="D315" s="123">
        <v>0</v>
      </c>
      <c r="E315" s="123">
        <v>0</v>
      </c>
      <c r="F315" s="123">
        <v>0</v>
      </c>
      <c r="G315" s="123">
        <v>0</v>
      </c>
      <c r="H315" s="123">
        <v>0</v>
      </c>
      <c r="I315" s="123">
        <v>0</v>
      </c>
      <c r="J315" s="123">
        <v>0</v>
      </c>
      <c r="K315" s="123">
        <v>0</v>
      </c>
      <c r="L315" s="123">
        <v>0</v>
      </c>
      <c r="M315" s="123">
        <v>0</v>
      </c>
      <c r="N315" s="123">
        <v>0</v>
      </c>
      <c r="O315" s="123">
        <v>0</v>
      </c>
      <c r="P315" s="123">
        <v>0</v>
      </c>
      <c r="Q315" s="123">
        <v>0</v>
      </c>
      <c r="R315" s="123">
        <v>0</v>
      </c>
      <c r="S315" s="123">
        <v>0</v>
      </c>
      <c r="T315" s="123">
        <v>0</v>
      </c>
      <c r="U315" s="123">
        <v>0</v>
      </c>
      <c r="V315" s="123">
        <v>0</v>
      </c>
      <c r="W315" s="123">
        <v>0</v>
      </c>
      <c r="X315" s="123">
        <v>0</v>
      </c>
      <c r="Y315" s="123">
        <v>0</v>
      </c>
      <c r="DA315" s="130" t="s">
        <v>3100</v>
      </c>
    </row>
    <row r="316" spans="1:105" ht="12" customHeight="1" x14ac:dyDescent="0.25">
      <c r="A316" s="97" t="s">
        <v>51</v>
      </c>
      <c r="B316" s="99">
        <v>0</v>
      </c>
      <c r="C316" s="99">
        <v>0</v>
      </c>
      <c r="D316" s="99">
        <v>0</v>
      </c>
      <c r="E316" s="99">
        <v>0</v>
      </c>
      <c r="F316" s="99">
        <v>0</v>
      </c>
      <c r="G316" s="99">
        <v>0</v>
      </c>
      <c r="H316" s="99">
        <v>0</v>
      </c>
      <c r="I316" s="99">
        <v>0</v>
      </c>
      <c r="J316" s="99">
        <v>0</v>
      </c>
      <c r="K316" s="99">
        <v>0</v>
      </c>
      <c r="L316" s="99">
        <v>0</v>
      </c>
      <c r="M316" s="99">
        <v>0</v>
      </c>
      <c r="N316" s="99">
        <v>0</v>
      </c>
      <c r="O316" s="99">
        <v>0</v>
      </c>
      <c r="P316" s="99">
        <v>0</v>
      </c>
      <c r="Q316" s="99">
        <v>0</v>
      </c>
      <c r="R316" s="99">
        <v>0</v>
      </c>
      <c r="S316" s="99">
        <v>0</v>
      </c>
      <c r="T316" s="99">
        <v>0</v>
      </c>
      <c r="U316" s="99">
        <v>0</v>
      </c>
      <c r="V316" s="99">
        <v>0</v>
      </c>
      <c r="W316" s="99">
        <v>0</v>
      </c>
      <c r="X316" s="99">
        <v>0</v>
      </c>
      <c r="Y316" s="99">
        <v>0</v>
      </c>
      <c r="DA316" s="63" t="s">
        <v>3101</v>
      </c>
    </row>
    <row r="317" spans="1:105" ht="12" customHeight="1" x14ac:dyDescent="0.25">
      <c r="A317" s="97" t="s">
        <v>50</v>
      </c>
      <c r="B317" s="99">
        <v>0</v>
      </c>
      <c r="C317" s="99">
        <v>0</v>
      </c>
      <c r="D317" s="99">
        <v>0</v>
      </c>
      <c r="E317" s="99">
        <v>0</v>
      </c>
      <c r="F317" s="99">
        <v>0</v>
      </c>
      <c r="G317" s="99">
        <v>0</v>
      </c>
      <c r="H317" s="99">
        <v>0</v>
      </c>
      <c r="I317" s="99">
        <v>0</v>
      </c>
      <c r="J317" s="99">
        <v>0</v>
      </c>
      <c r="K317" s="99">
        <v>0</v>
      </c>
      <c r="L317" s="99">
        <v>0</v>
      </c>
      <c r="M317" s="99">
        <v>0</v>
      </c>
      <c r="N317" s="99">
        <v>0</v>
      </c>
      <c r="O317" s="99">
        <v>0</v>
      </c>
      <c r="P317" s="99">
        <v>0</v>
      </c>
      <c r="Q317" s="99">
        <v>0</v>
      </c>
      <c r="R317" s="99">
        <v>0</v>
      </c>
      <c r="S317" s="99">
        <v>0</v>
      </c>
      <c r="T317" s="99">
        <v>0</v>
      </c>
      <c r="U317" s="99">
        <v>0</v>
      </c>
      <c r="V317" s="99">
        <v>0</v>
      </c>
      <c r="W317" s="99">
        <v>0</v>
      </c>
      <c r="X317" s="99">
        <v>0</v>
      </c>
      <c r="Y317" s="99">
        <v>0</v>
      </c>
      <c r="DA317" s="63" t="s">
        <v>3102</v>
      </c>
    </row>
    <row r="318" spans="1:105" ht="12" customHeight="1" x14ac:dyDescent="0.25">
      <c r="A318" s="109" t="s">
        <v>120</v>
      </c>
      <c r="B318" s="110">
        <v>0</v>
      </c>
      <c r="C318" s="110">
        <v>0</v>
      </c>
      <c r="D318" s="110">
        <v>0</v>
      </c>
      <c r="E318" s="110">
        <v>0</v>
      </c>
      <c r="F318" s="110">
        <v>0</v>
      </c>
      <c r="G318" s="110">
        <v>0</v>
      </c>
      <c r="H318" s="110">
        <v>0</v>
      </c>
      <c r="I318" s="110">
        <v>0</v>
      </c>
      <c r="J318" s="110">
        <v>0</v>
      </c>
      <c r="K318" s="110">
        <v>0</v>
      </c>
      <c r="L318" s="110">
        <v>0</v>
      </c>
      <c r="M318" s="110">
        <v>0</v>
      </c>
      <c r="N318" s="110">
        <v>0</v>
      </c>
      <c r="O318" s="110">
        <v>0</v>
      </c>
      <c r="P318" s="110">
        <v>0</v>
      </c>
      <c r="Q318" s="110">
        <v>0</v>
      </c>
      <c r="R318" s="110">
        <v>0</v>
      </c>
      <c r="S318" s="110">
        <v>0</v>
      </c>
      <c r="T318" s="110">
        <v>0</v>
      </c>
      <c r="U318" s="110">
        <v>0</v>
      </c>
      <c r="V318" s="110">
        <v>0</v>
      </c>
      <c r="W318" s="110">
        <v>0</v>
      </c>
      <c r="X318" s="110">
        <v>0</v>
      </c>
      <c r="Y318" s="110">
        <v>0</v>
      </c>
      <c r="DA318" s="60" t="s">
        <v>3103</v>
      </c>
    </row>
    <row r="320" spans="1:105" s="2" customFormat="1" ht="12" customHeight="1" x14ac:dyDescent="0.25">
      <c r="A320" s="135" t="s">
        <v>166</v>
      </c>
      <c r="B320" s="136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X320" s="137"/>
      <c r="Y320" s="137"/>
      <c r="DA320" s="142"/>
    </row>
    <row r="322" spans="1:105" ht="12" customHeight="1" x14ac:dyDescent="0.25">
      <c r="A322" s="116" t="s">
        <v>165</v>
      </c>
      <c r="B322" s="117"/>
      <c r="C322" s="117">
        <f t="shared" ref="C322:Q322" si="138">C323+C326+C328+C338</f>
        <v>0</v>
      </c>
      <c r="D322" s="117">
        <f t="shared" si="138"/>
        <v>0</v>
      </c>
      <c r="E322" s="117">
        <f t="shared" si="138"/>
        <v>0</v>
      </c>
      <c r="F322" s="117">
        <f t="shared" si="138"/>
        <v>0</v>
      </c>
      <c r="G322" s="117">
        <f t="shared" si="138"/>
        <v>0</v>
      </c>
      <c r="H322" s="117">
        <f t="shared" si="138"/>
        <v>0</v>
      </c>
      <c r="I322" s="117">
        <f t="shared" si="138"/>
        <v>0</v>
      </c>
      <c r="J322" s="117">
        <f t="shared" si="138"/>
        <v>0</v>
      </c>
      <c r="K322" s="117">
        <f t="shared" si="138"/>
        <v>0</v>
      </c>
      <c r="L322" s="117">
        <f t="shared" si="138"/>
        <v>0</v>
      </c>
      <c r="M322" s="117">
        <f t="shared" si="138"/>
        <v>0</v>
      </c>
      <c r="N322" s="117">
        <f t="shared" si="138"/>
        <v>0</v>
      </c>
      <c r="O322" s="117">
        <f t="shared" si="138"/>
        <v>0</v>
      </c>
      <c r="P322" s="117">
        <f t="shared" si="138"/>
        <v>0</v>
      </c>
      <c r="Q322" s="117">
        <f t="shared" si="138"/>
        <v>0</v>
      </c>
      <c r="R322" s="117">
        <f t="shared" ref="R322:V322" si="139">R323+R326+R328+R338</f>
        <v>0</v>
      </c>
      <c r="S322" s="117">
        <f t="shared" si="139"/>
        <v>0</v>
      </c>
      <c r="T322" s="117">
        <f t="shared" si="139"/>
        <v>0</v>
      </c>
      <c r="U322" s="117">
        <f t="shared" si="139"/>
        <v>0</v>
      </c>
      <c r="V322" s="117">
        <f t="shared" si="139"/>
        <v>0</v>
      </c>
      <c r="W322" s="117">
        <f t="shared" ref="W322:Y322" si="140">W323+W326+W328+W338</f>
        <v>0</v>
      </c>
      <c r="X322" s="117">
        <f t="shared" si="140"/>
        <v>0</v>
      </c>
      <c r="Y322" s="117">
        <f t="shared" si="140"/>
        <v>0</v>
      </c>
      <c r="DA322" s="129" t="s">
        <v>3252</v>
      </c>
    </row>
    <row r="323" spans="1:105" ht="12" customHeight="1" x14ac:dyDescent="0.25">
      <c r="A323" s="121" t="s">
        <v>57</v>
      </c>
      <c r="B323" s="122"/>
      <c r="C323" s="122">
        <f t="shared" ref="C323:Q323" si="141">SUM(C324:C325)</f>
        <v>0</v>
      </c>
      <c r="D323" s="122">
        <f t="shared" si="141"/>
        <v>0</v>
      </c>
      <c r="E323" s="122">
        <f t="shared" si="141"/>
        <v>0</v>
      </c>
      <c r="F323" s="122">
        <f t="shared" si="141"/>
        <v>0</v>
      </c>
      <c r="G323" s="122">
        <f t="shared" si="141"/>
        <v>0</v>
      </c>
      <c r="H323" s="122">
        <f t="shared" si="141"/>
        <v>0</v>
      </c>
      <c r="I323" s="122">
        <f t="shared" si="141"/>
        <v>0</v>
      </c>
      <c r="J323" s="122">
        <f t="shared" si="141"/>
        <v>0</v>
      </c>
      <c r="K323" s="122">
        <f t="shared" si="141"/>
        <v>0</v>
      </c>
      <c r="L323" s="122">
        <f t="shared" si="141"/>
        <v>0</v>
      </c>
      <c r="M323" s="122">
        <f t="shared" si="141"/>
        <v>0</v>
      </c>
      <c r="N323" s="122">
        <f t="shared" si="141"/>
        <v>0</v>
      </c>
      <c r="O323" s="122">
        <f t="shared" si="141"/>
        <v>0</v>
      </c>
      <c r="P323" s="122">
        <f t="shared" si="141"/>
        <v>0</v>
      </c>
      <c r="Q323" s="122">
        <f t="shared" si="141"/>
        <v>0</v>
      </c>
      <c r="R323" s="122">
        <f t="shared" ref="R323:V323" si="142">SUM(R324:R325)</f>
        <v>0</v>
      </c>
      <c r="S323" s="122">
        <f t="shared" si="142"/>
        <v>0</v>
      </c>
      <c r="T323" s="122">
        <f t="shared" si="142"/>
        <v>0</v>
      </c>
      <c r="U323" s="122">
        <f t="shared" si="142"/>
        <v>0</v>
      </c>
      <c r="V323" s="122">
        <f t="shared" si="142"/>
        <v>0</v>
      </c>
      <c r="W323" s="122">
        <f t="shared" ref="W323:Y323" si="143">SUM(W324:W325)</f>
        <v>0</v>
      </c>
      <c r="X323" s="122">
        <f t="shared" si="143"/>
        <v>0</v>
      </c>
      <c r="Y323" s="122">
        <f t="shared" si="143"/>
        <v>0</v>
      </c>
      <c r="DA323" s="130" t="s">
        <v>3253</v>
      </c>
    </row>
    <row r="324" spans="1:105" ht="12" customHeight="1" x14ac:dyDescent="0.25">
      <c r="A324" s="97" t="s">
        <v>51</v>
      </c>
      <c r="B324" s="98"/>
      <c r="C324" s="98">
        <v>0</v>
      </c>
      <c r="D324" s="98">
        <v>0</v>
      </c>
      <c r="E324" s="98">
        <v>0</v>
      </c>
      <c r="F324" s="98">
        <v>0</v>
      </c>
      <c r="G324" s="98">
        <v>0</v>
      </c>
      <c r="H324" s="98">
        <v>0</v>
      </c>
      <c r="I324" s="98">
        <v>0</v>
      </c>
      <c r="J324" s="98">
        <v>0</v>
      </c>
      <c r="K324" s="98">
        <v>0</v>
      </c>
      <c r="L324" s="98">
        <v>0</v>
      </c>
      <c r="M324" s="98">
        <v>0</v>
      </c>
      <c r="N324" s="98">
        <v>0</v>
      </c>
      <c r="O324" s="98">
        <v>0</v>
      </c>
      <c r="P324" s="98">
        <v>0</v>
      </c>
      <c r="Q324" s="98">
        <v>0</v>
      </c>
      <c r="R324" s="98">
        <v>0</v>
      </c>
      <c r="S324" s="98">
        <v>0</v>
      </c>
      <c r="T324" s="98">
        <v>0</v>
      </c>
      <c r="U324" s="98">
        <v>0</v>
      </c>
      <c r="V324" s="98">
        <v>0</v>
      </c>
      <c r="W324" s="98">
        <v>0</v>
      </c>
      <c r="X324" s="98">
        <v>0</v>
      </c>
      <c r="Y324" s="98">
        <v>0</v>
      </c>
      <c r="DA324" s="63" t="s">
        <v>3254</v>
      </c>
    </row>
    <row r="325" spans="1:105" ht="12" customHeight="1" x14ac:dyDescent="0.25">
      <c r="A325" s="97" t="s">
        <v>53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X325" s="98">
        <v>0</v>
      </c>
      <c r="Y325" s="98">
        <v>0</v>
      </c>
      <c r="DA325" s="63" t="s">
        <v>3255</v>
      </c>
    </row>
    <row r="326" spans="1:105" ht="12" customHeight="1" x14ac:dyDescent="0.25">
      <c r="A326" s="121" t="s">
        <v>92</v>
      </c>
      <c r="B326" s="122"/>
      <c r="C326" s="122">
        <f t="shared" ref="C326:Y326" si="144">C327</f>
        <v>0</v>
      </c>
      <c r="D326" s="122">
        <f t="shared" si="144"/>
        <v>0</v>
      </c>
      <c r="E326" s="122">
        <f t="shared" si="144"/>
        <v>0</v>
      </c>
      <c r="F326" s="122">
        <f t="shared" si="144"/>
        <v>0</v>
      </c>
      <c r="G326" s="122">
        <f t="shared" si="144"/>
        <v>0</v>
      </c>
      <c r="H326" s="122">
        <f t="shared" si="144"/>
        <v>0</v>
      </c>
      <c r="I326" s="122">
        <f t="shared" si="144"/>
        <v>0</v>
      </c>
      <c r="J326" s="122">
        <f t="shared" si="144"/>
        <v>0</v>
      </c>
      <c r="K326" s="122">
        <f t="shared" si="144"/>
        <v>0</v>
      </c>
      <c r="L326" s="122">
        <f t="shared" si="144"/>
        <v>0</v>
      </c>
      <c r="M326" s="122">
        <f t="shared" si="144"/>
        <v>0</v>
      </c>
      <c r="N326" s="122">
        <f t="shared" si="144"/>
        <v>0</v>
      </c>
      <c r="O326" s="122">
        <f t="shared" si="144"/>
        <v>0</v>
      </c>
      <c r="P326" s="122">
        <f t="shared" si="144"/>
        <v>0</v>
      </c>
      <c r="Q326" s="122">
        <f t="shared" si="144"/>
        <v>0</v>
      </c>
      <c r="R326" s="122">
        <f t="shared" si="144"/>
        <v>0</v>
      </c>
      <c r="S326" s="122">
        <f t="shared" si="144"/>
        <v>0</v>
      </c>
      <c r="T326" s="122">
        <f t="shared" si="144"/>
        <v>0</v>
      </c>
      <c r="U326" s="122">
        <f t="shared" si="144"/>
        <v>0</v>
      </c>
      <c r="V326" s="122">
        <f t="shared" si="144"/>
        <v>0</v>
      </c>
      <c r="W326" s="122">
        <f t="shared" si="144"/>
        <v>0</v>
      </c>
      <c r="X326" s="122">
        <f t="shared" si="144"/>
        <v>0</v>
      </c>
      <c r="Y326" s="122">
        <f t="shared" si="144"/>
        <v>0</v>
      </c>
      <c r="DA326" s="130" t="s">
        <v>3256</v>
      </c>
    </row>
    <row r="327" spans="1:105" ht="12" customHeight="1" x14ac:dyDescent="0.25">
      <c r="A327" s="97" t="s">
        <v>53</v>
      </c>
      <c r="B327" s="98"/>
      <c r="C327" s="98">
        <v>0</v>
      </c>
      <c r="D327" s="98">
        <v>0</v>
      </c>
      <c r="E327" s="98">
        <v>0</v>
      </c>
      <c r="F327" s="98">
        <v>0</v>
      </c>
      <c r="G327" s="98">
        <v>0</v>
      </c>
      <c r="H327" s="98">
        <v>0</v>
      </c>
      <c r="I327" s="98">
        <v>0</v>
      </c>
      <c r="J327" s="98">
        <v>0</v>
      </c>
      <c r="K327" s="98">
        <v>0</v>
      </c>
      <c r="L327" s="98">
        <v>0</v>
      </c>
      <c r="M327" s="98">
        <v>0</v>
      </c>
      <c r="N327" s="98">
        <v>0</v>
      </c>
      <c r="O327" s="98">
        <v>0</v>
      </c>
      <c r="P327" s="98">
        <v>0</v>
      </c>
      <c r="Q327" s="98">
        <v>0</v>
      </c>
      <c r="R327" s="98">
        <v>0</v>
      </c>
      <c r="S327" s="98">
        <v>0</v>
      </c>
      <c r="T327" s="98">
        <v>0</v>
      </c>
      <c r="U327" s="98">
        <v>0</v>
      </c>
      <c r="V327" s="98">
        <v>0</v>
      </c>
      <c r="W327" s="98">
        <v>0</v>
      </c>
      <c r="X327" s="98">
        <v>0</v>
      </c>
      <c r="Y327" s="98">
        <v>0</v>
      </c>
      <c r="DA327" s="63" t="s">
        <v>3257</v>
      </c>
    </row>
    <row r="328" spans="1:105" ht="12" customHeight="1" x14ac:dyDescent="0.25">
      <c r="A328" s="121" t="s">
        <v>55</v>
      </c>
      <c r="B328" s="122"/>
      <c r="C328" s="122">
        <v>0</v>
      </c>
      <c r="D328" s="122">
        <v>0</v>
      </c>
      <c r="E328" s="122">
        <v>0</v>
      </c>
      <c r="F328" s="122">
        <v>0</v>
      </c>
      <c r="G328" s="122">
        <v>0</v>
      </c>
      <c r="H328" s="122">
        <v>0</v>
      </c>
      <c r="I328" s="122">
        <v>0</v>
      </c>
      <c r="J328" s="122">
        <v>0</v>
      </c>
      <c r="K328" s="122">
        <v>0</v>
      </c>
      <c r="L328" s="122">
        <v>0</v>
      </c>
      <c r="M328" s="122">
        <v>0</v>
      </c>
      <c r="N328" s="122">
        <v>0</v>
      </c>
      <c r="O328" s="122">
        <v>0</v>
      </c>
      <c r="P328" s="122">
        <v>0</v>
      </c>
      <c r="Q328" s="122">
        <v>0</v>
      </c>
      <c r="R328" s="122">
        <v>0</v>
      </c>
      <c r="S328" s="122">
        <v>0</v>
      </c>
      <c r="T328" s="122">
        <v>0</v>
      </c>
      <c r="U328" s="122">
        <v>0</v>
      </c>
      <c r="V328" s="122">
        <v>0</v>
      </c>
      <c r="W328" s="122">
        <v>0</v>
      </c>
      <c r="X328" s="122">
        <v>0</v>
      </c>
      <c r="Y328" s="122">
        <v>0</v>
      </c>
      <c r="DA328" s="130" t="s">
        <v>3258</v>
      </c>
    </row>
    <row r="329" spans="1:105" ht="12" customHeight="1" x14ac:dyDescent="0.25">
      <c r="A329" s="97" t="s">
        <v>143</v>
      </c>
      <c r="B329" s="98"/>
      <c r="C329" s="98">
        <v>0</v>
      </c>
      <c r="D329" s="98">
        <v>0</v>
      </c>
      <c r="E329" s="98">
        <v>0</v>
      </c>
      <c r="F329" s="98">
        <v>0</v>
      </c>
      <c r="G329" s="98">
        <v>0</v>
      </c>
      <c r="H329" s="98">
        <v>0</v>
      </c>
      <c r="I329" s="98">
        <v>0</v>
      </c>
      <c r="J329" s="98">
        <v>0</v>
      </c>
      <c r="K329" s="98">
        <v>0</v>
      </c>
      <c r="L329" s="98">
        <v>0</v>
      </c>
      <c r="M329" s="98">
        <v>0</v>
      </c>
      <c r="N329" s="98">
        <v>0</v>
      </c>
      <c r="O329" s="98">
        <v>0</v>
      </c>
      <c r="P329" s="98">
        <v>0</v>
      </c>
      <c r="Q329" s="98">
        <v>0</v>
      </c>
      <c r="R329" s="98">
        <v>0</v>
      </c>
      <c r="S329" s="98">
        <v>0</v>
      </c>
      <c r="T329" s="98">
        <v>0</v>
      </c>
      <c r="U329" s="98">
        <v>0</v>
      </c>
      <c r="V329" s="98">
        <v>0</v>
      </c>
      <c r="W329" s="98">
        <v>0</v>
      </c>
      <c r="X329" s="98">
        <v>0</v>
      </c>
      <c r="Y329" s="98">
        <v>0</v>
      </c>
      <c r="DA329" s="63" t="s">
        <v>3259</v>
      </c>
    </row>
    <row r="330" spans="1:105" ht="12" customHeight="1" x14ac:dyDescent="0.25">
      <c r="A330" s="97" t="s">
        <v>124</v>
      </c>
      <c r="B330" s="98"/>
      <c r="C330" s="98">
        <v>0</v>
      </c>
      <c r="D330" s="98">
        <v>0</v>
      </c>
      <c r="E330" s="98">
        <v>0</v>
      </c>
      <c r="F330" s="98">
        <v>0</v>
      </c>
      <c r="G330" s="98">
        <v>0</v>
      </c>
      <c r="H330" s="98">
        <v>0</v>
      </c>
      <c r="I330" s="98">
        <v>0</v>
      </c>
      <c r="J330" s="98">
        <v>0</v>
      </c>
      <c r="K330" s="98">
        <v>0</v>
      </c>
      <c r="L330" s="98">
        <v>0</v>
      </c>
      <c r="M330" s="98">
        <v>0</v>
      </c>
      <c r="N330" s="98">
        <v>0</v>
      </c>
      <c r="O330" s="98">
        <v>0</v>
      </c>
      <c r="P330" s="98">
        <v>0</v>
      </c>
      <c r="Q330" s="98">
        <v>0</v>
      </c>
      <c r="R330" s="98">
        <v>0</v>
      </c>
      <c r="S330" s="98">
        <v>0</v>
      </c>
      <c r="T330" s="98">
        <v>0</v>
      </c>
      <c r="U330" s="98">
        <v>0</v>
      </c>
      <c r="V330" s="98">
        <v>0</v>
      </c>
      <c r="W330" s="98">
        <v>0</v>
      </c>
      <c r="X330" s="98">
        <v>0</v>
      </c>
      <c r="Y330" s="98">
        <v>0</v>
      </c>
      <c r="DA330" s="63" t="s">
        <v>3260</v>
      </c>
    </row>
    <row r="331" spans="1:105" ht="12" customHeight="1" x14ac:dyDescent="0.25">
      <c r="A331" s="97" t="s">
        <v>123</v>
      </c>
      <c r="B331" s="98"/>
      <c r="C331" s="98">
        <v>0</v>
      </c>
      <c r="D331" s="98">
        <v>0</v>
      </c>
      <c r="E331" s="98">
        <v>0</v>
      </c>
      <c r="F331" s="98">
        <v>0</v>
      </c>
      <c r="G331" s="98">
        <v>0</v>
      </c>
      <c r="H331" s="98">
        <v>0</v>
      </c>
      <c r="I331" s="98">
        <v>0</v>
      </c>
      <c r="J331" s="98">
        <v>0</v>
      </c>
      <c r="K331" s="98">
        <v>0</v>
      </c>
      <c r="L331" s="98">
        <v>0</v>
      </c>
      <c r="M331" s="98">
        <v>0</v>
      </c>
      <c r="N331" s="98">
        <v>0</v>
      </c>
      <c r="O331" s="98">
        <v>0</v>
      </c>
      <c r="P331" s="98">
        <v>0</v>
      </c>
      <c r="Q331" s="98">
        <v>0</v>
      </c>
      <c r="R331" s="98">
        <v>0</v>
      </c>
      <c r="S331" s="98">
        <v>0</v>
      </c>
      <c r="T331" s="98">
        <v>0</v>
      </c>
      <c r="U331" s="98">
        <v>0</v>
      </c>
      <c r="V331" s="98">
        <v>0</v>
      </c>
      <c r="W331" s="98">
        <v>0</v>
      </c>
      <c r="X331" s="98">
        <v>0</v>
      </c>
      <c r="Y331" s="98">
        <v>0</v>
      </c>
      <c r="DA331" s="63" t="s">
        <v>3261</v>
      </c>
    </row>
    <row r="332" spans="1:105" ht="12" customHeight="1" x14ac:dyDescent="0.25">
      <c r="A332" s="100" t="s">
        <v>50</v>
      </c>
      <c r="B332" s="101"/>
      <c r="C332" s="101">
        <v>0</v>
      </c>
      <c r="D332" s="101">
        <v>0</v>
      </c>
      <c r="E332" s="101">
        <v>0</v>
      </c>
      <c r="F332" s="101">
        <v>0</v>
      </c>
      <c r="G332" s="101">
        <v>0</v>
      </c>
      <c r="H332" s="101">
        <v>0</v>
      </c>
      <c r="I332" s="101">
        <v>0</v>
      </c>
      <c r="J332" s="101">
        <v>0</v>
      </c>
      <c r="K332" s="101">
        <v>0</v>
      </c>
      <c r="L332" s="101">
        <v>0</v>
      </c>
      <c r="M332" s="101">
        <v>0</v>
      </c>
      <c r="N332" s="101">
        <v>0</v>
      </c>
      <c r="O332" s="101">
        <v>0</v>
      </c>
      <c r="P332" s="101">
        <v>0</v>
      </c>
      <c r="Q332" s="101">
        <v>0</v>
      </c>
      <c r="R332" s="101">
        <v>0</v>
      </c>
      <c r="S332" s="101">
        <v>0</v>
      </c>
      <c r="T332" s="101">
        <v>0</v>
      </c>
      <c r="U332" s="101">
        <v>0</v>
      </c>
      <c r="V332" s="101">
        <v>0</v>
      </c>
      <c r="W332" s="101">
        <v>0</v>
      </c>
      <c r="X332" s="101">
        <v>0</v>
      </c>
      <c r="Y332" s="101">
        <v>0</v>
      </c>
      <c r="DA332" s="131" t="s">
        <v>3262</v>
      </c>
    </row>
    <row r="333" spans="1:105" ht="12" customHeight="1" x14ac:dyDescent="0.25">
      <c r="A333" s="103" t="s">
        <v>52</v>
      </c>
      <c r="B333" s="104"/>
      <c r="C333" s="104">
        <v>0</v>
      </c>
      <c r="D333" s="104">
        <v>0</v>
      </c>
      <c r="E333" s="104">
        <v>0</v>
      </c>
      <c r="F333" s="104">
        <v>0</v>
      </c>
      <c r="G333" s="104">
        <v>0</v>
      </c>
      <c r="H333" s="104">
        <v>0</v>
      </c>
      <c r="I333" s="104">
        <v>0</v>
      </c>
      <c r="J333" s="104">
        <v>0</v>
      </c>
      <c r="K333" s="104">
        <v>0</v>
      </c>
      <c r="L333" s="104">
        <v>0</v>
      </c>
      <c r="M333" s="104">
        <v>0</v>
      </c>
      <c r="N333" s="104">
        <v>0</v>
      </c>
      <c r="O333" s="104">
        <v>0</v>
      </c>
      <c r="P333" s="104">
        <v>0</v>
      </c>
      <c r="Q333" s="104">
        <v>0</v>
      </c>
      <c r="R333" s="104">
        <v>0</v>
      </c>
      <c r="S333" s="104">
        <v>0</v>
      </c>
      <c r="T333" s="104">
        <v>0</v>
      </c>
      <c r="U333" s="104">
        <v>0</v>
      </c>
      <c r="V333" s="104">
        <v>0</v>
      </c>
      <c r="W333" s="104">
        <v>0</v>
      </c>
      <c r="X333" s="104">
        <v>0</v>
      </c>
      <c r="Y333" s="104">
        <v>0</v>
      </c>
      <c r="DA333" s="132" t="s">
        <v>3263</v>
      </c>
    </row>
    <row r="334" spans="1:105" ht="12" customHeight="1" x14ac:dyDescent="0.25">
      <c r="A334" s="106" t="s">
        <v>122</v>
      </c>
      <c r="B334" s="101"/>
      <c r="C334" s="101">
        <v>0</v>
      </c>
      <c r="D334" s="101">
        <v>0</v>
      </c>
      <c r="E334" s="101">
        <v>0</v>
      </c>
      <c r="F334" s="101">
        <v>0</v>
      </c>
      <c r="G334" s="101">
        <v>0</v>
      </c>
      <c r="H334" s="101">
        <v>0</v>
      </c>
      <c r="I334" s="101">
        <v>0</v>
      </c>
      <c r="J334" s="101">
        <v>0</v>
      </c>
      <c r="K334" s="101">
        <v>0</v>
      </c>
      <c r="L334" s="101">
        <v>0</v>
      </c>
      <c r="M334" s="101">
        <v>0</v>
      </c>
      <c r="N334" s="101">
        <v>0</v>
      </c>
      <c r="O334" s="101">
        <v>0</v>
      </c>
      <c r="P334" s="101">
        <v>0</v>
      </c>
      <c r="Q334" s="101">
        <v>0</v>
      </c>
      <c r="R334" s="101">
        <v>0</v>
      </c>
      <c r="S334" s="101">
        <v>0</v>
      </c>
      <c r="T334" s="101">
        <v>0</v>
      </c>
      <c r="U334" s="101">
        <v>0</v>
      </c>
      <c r="V334" s="101">
        <v>0</v>
      </c>
      <c r="W334" s="101">
        <v>0</v>
      </c>
      <c r="X334" s="101">
        <v>0</v>
      </c>
      <c r="Y334" s="101">
        <v>0</v>
      </c>
      <c r="DA334" s="131" t="s">
        <v>3264</v>
      </c>
    </row>
    <row r="335" spans="1:105" ht="12" customHeight="1" x14ac:dyDescent="0.25">
      <c r="A335" s="107" t="s">
        <v>121</v>
      </c>
      <c r="B335" s="104"/>
      <c r="C335" s="104">
        <v>0</v>
      </c>
      <c r="D335" s="104">
        <v>0</v>
      </c>
      <c r="E335" s="104">
        <v>0</v>
      </c>
      <c r="F335" s="104">
        <v>0</v>
      </c>
      <c r="G335" s="104">
        <v>0</v>
      </c>
      <c r="H335" s="104">
        <v>0</v>
      </c>
      <c r="I335" s="104">
        <v>0</v>
      </c>
      <c r="J335" s="104">
        <v>0</v>
      </c>
      <c r="K335" s="104">
        <v>0</v>
      </c>
      <c r="L335" s="104">
        <v>0</v>
      </c>
      <c r="M335" s="104">
        <v>0</v>
      </c>
      <c r="N335" s="104">
        <v>0</v>
      </c>
      <c r="O335" s="104">
        <v>0</v>
      </c>
      <c r="P335" s="104">
        <v>0</v>
      </c>
      <c r="Q335" s="104">
        <v>0</v>
      </c>
      <c r="R335" s="104">
        <v>0</v>
      </c>
      <c r="S335" s="104">
        <v>0</v>
      </c>
      <c r="T335" s="104">
        <v>0</v>
      </c>
      <c r="U335" s="104">
        <v>0</v>
      </c>
      <c r="V335" s="104">
        <v>0</v>
      </c>
      <c r="W335" s="104">
        <v>0</v>
      </c>
      <c r="X335" s="104">
        <v>0</v>
      </c>
      <c r="Y335" s="104">
        <v>0</v>
      </c>
      <c r="DA335" s="132" t="s">
        <v>3265</v>
      </c>
    </row>
    <row r="336" spans="1:105" ht="12" customHeight="1" x14ac:dyDescent="0.25">
      <c r="A336" s="108" t="s">
        <v>53</v>
      </c>
      <c r="B336" s="98"/>
      <c r="C336" s="98">
        <v>0</v>
      </c>
      <c r="D336" s="98">
        <v>0</v>
      </c>
      <c r="E336" s="98">
        <v>0</v>
      </c>
      <c r="F336" s="98">
        <v>0</v>
      </c>
      <c r="G336" s="98">
        <v>0</v>
      </c>
      <c r="H336" s="98">
        <v>0</v>
      </c>
      <c r="I336" s="98">
        <v>0</v>
      </c>
      <c r="J336" s="98">
        <v>0</v>
      </c>
      <c r="K336" s="98">
        <v>0</v>
      </c>
      <c r="L336" s="98">
        <v>0</v>
      </c>
      <c r="M336" s="98">
        <v>0</v>
      </c>
      <c r="N336" s="98">
        <v>0</v>
      </c>
      <c r="O336" s="98">
        <v>0</v>
      </c>
      <c r="P336" s="98">
        <v>0</v>
      </c>
      <c r="Q336" s="98">
        <v>0</v>
      </c>
      <c r="R336" s="98">
        <v>0</v>
      </c>
      <c r="S336" s="98">
        <v>0</v>
      </c>
      <c r="T336" s="98">
        <v>0</v>
      </c>
      <c r="U336" s="98">
        <v>0</v>
      </c>
      <c r="V336" s="98">
        <v>0</v>
      </c>
      <c r="W336" s="98">
        <v>0</v>
      </c>
      <c r="X336" s="98">
        <v>0</v>
      </c>
      <c r="Y336" s="98">
        <v>0</v>
      </c>
      <c r="DA336" s="63" t="s">
        <v>3266</v>
      </c>
    </row>
    <row r="337" spans="1:105" ht="12" customHeight="1" x14ac:dyDescent="0.25">
      <c r="A337" s="108" t="s">
        <v>52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X337" s="98">
        <v>0</v>
      </c>
      <c r="Y337" s="98">
        <v>0</v>
      </c>
      <c r="DA337" s="63" t="s">
        <v>3267</v>
      </c>
    </row>
    <row r="338" spans="1:105" ht="12" customHeight="1" x14ac:dyDescent="0.25">
      <c r="A338" s="121" t="s">
        <v>54</v>
      </c>
      <c r="B338" s="122"/>
      <c r="C338" s="122">
        <v>0</v>
      </c>
      <c r="D338" s="122">
        <v>0</v>
      </c>
      <c r="E338" s="122">
        <v>0</v>
      </c>
      <c r="F338" s="122">
        <v>0</v>
      </c>
      <c r="G338" s="122">
        <v>0</v>
      </c>
      <c r="H338" s="122">
        <v>0</v>
      </c>
      <c r="I338" s="122">
        <v>0</v>
      </c>
      <c r="J338" s="122">
        <v>0</v>
      </c>
      <c r="K338" s="122">
        <v>0</v>
      </c>
      <c r="L338" s="122">
        <v>0</v>
      </c>
      <c r="M338" s="122">
        <v>0</v>
      </c>
      <c r="N338" s="122">
        <v>0</v>
      </c>
      <c r="O338" s="122">
        <v>0</v>
      </c>
      <c r="P338" s="122">
        <v>0</v>
      </c>
      <c r="Q338" s="122">
        <v>0</v>
      </c>
      <c r="R338" s="122">
        <v>0</v>
      </c>
      <c r="S338" s="122">
        <v>0</v>
      </c>
      <c r="T338" s="122">
        <v>0</v>
      </c>
      <c r="U338" s="122">
        <v>0</v>
      </c>
      <c r="V338" s="122">
        <v>0</v>
      </c>
      <c r="W338" s="122">
        <v>0</v>
      </c>
      <c r="X338" s="122">
        <v>0</v>
      </c>
      <c r="Y338" s="122">
        <v>0</v>
      </c>
      <c r="DA338" s="130" t="s">
        <v>3268</v>
      </c>
    </row>
    <row r="339" spans="1:105" ht="12" customHeight="1" x14ac:dyDescent="0.25">
      <c r="A339" s="97" t="s">
        <v>51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X339" s="98">
        <v>0</v>
      </c>
      <c r="Y339" s="98">
        <v>0</v>
      </c>
      <c r="DA339" s="63" t="s">
        <v>3269</v>
      </c>
    </row>
    <row r="340" spans="1:105" ht="12" customHeight="1" x14ac:dyDescent="0.25">
      <c r="A340" s="97" t="s">
        <v>50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X340" s="98">
        <v>0</v>
      </c>
      <c r="Y340" s="98">
        <v>0</v>
      </c>
      <c r="DA340" s="63" t="s">
        <v>3270</v>
      </c>
    </row>
    <row r="341" spans="1:105" ht="12" customHeight="1" x14ac:dyDescent="0.25">
      <c r="A341" s="109" t="s">
        <v>120</v>
      </c>
      <c r="B341" s="33"/>
      <c r="C341" s="33">
        <v>0</v>
      </c>
      <c r="D341" s="33">
        <v>0</v>
      </c>
      <c r="E341" s="33">
        <v>0</v>
      </c>
      <c r="F341" s="33">
        <v>0</v>
      </c>
      <c r="G341" s="33">
        <v>0</v>
      </c>
      <c r="H341" s="33">
        <v>0</v>
      </c>
      <c r="I341" s="33">
        <v>0</v>
      </c>
      <c r="J341" s="33">
        <v>0</v>
      </c>
      <c r="K341" s="33">
        <v>0</v>
      </c>
      <c r="L341" s="33">
        <v>0</v>
      </c>
      <c r="M341" s="33">
        <v>0</v>
      </c>
      <c r="N341" s="33">
        <v>0</v>
      </c>
      <c r="O341" s="33">
        <v>0</v>
      </c>
      <c r="P341" s="33">
        <v>0</v>
      </c>
      <c r="Q341" s="33">
        <v>0</v>
      </c>
      <c r="R341" s="33">
        <v>0</v>
      </c>
      <c r="S341" s="33">
        <v>0</v>
      </c>
      <c r="T341" s="33">
        <v>0</v>
      </c>
      <c r="U341" s="33">
        <v>0</v>
      </c>
      <c r="V341" s="33">
        <v>0</v>
      </c>
      <c r="W341" s="33">
        <v>0</v>
      </c>
      <c r="X341" s="33">
        <v>0</v>
      </c>
      <c r="Y341" s="33">
        <v>0</v>
      </c>
      <c r="DA341" s="60" t="s">
        <v>3271</v>
      </c>
    </row>
    <row r="343" spans="1:105" ht="12" customHeight="1" x14ac:dyDescent="0.25">
      <c r="A343" s="116" t="s">
        <v>164</v>
      </c>
      <c r="B343" s="117"/>
      <c r="C343" s="117">
        <f t="shared" ref="C343:Q343" si="145">C344+C347+C349+C359</f>
        <v>0</v>
      </c>
      <c r="D343" s="117">
        <f t="shared" si="145"/>
        <v>0</v>
      </c>
      <c r="E343" s="117">
        <f t="shared" si="145"/>
        <v>0</v>
      </c>
      <c r="F343" s="117">
        <f t="shared" si="145"/>
        <v>0</v>
      </c>
      <c r="G343" s="117">
        <f t="shared" si="145"/>
        <v>0</v>
      </c>
      <c r="H343" s="117">
        <f t="shared" si="145"/>
        <v>0</v>
      </c>
      <c r="I343" s="117">
        <f t="shared" si="145"/>
        <v>0</v>
      </c>
      <c r="J343" s="117">
        <f t="shared" si="145"/>
        <v>0</v>
      </c>
      <c r="K343" s="117">
        <f t="shared" si="145"/>
        <v>0</v>
      </c>
      <c r="L343" s="117">
        <f t="shared" si="145"/>
        <v>0</v>
      </c>
      <c r="M343" s="117">
        <f t="shared" si="145"/>
        <v>0</v>
      </c>
      <c r="N343" s="117">
        <f t="shared" si="145"/>
        <v>0</v>
      </c>
      <c r="O343" s="117">
        <f t="shared" si="145"/>
        <v>0</v>
      </c>
      <c r="P343" s="117">
        <f t="shared" si="145"/>
        <v>0</v>
      </c>
      <c r="Q343" s="117">
        <f t="shared" si="145"/>
        <v>0</v>
      </c>
      <c r="R343" s="117">
        <f t="shared" ref="R343:V343" si="146">R344+R347+R349+R359</f>
        <v>0</v>
      </c>
      <c r="S343" s="117">
        <f t="shared" si="146"/>
        <v>0</v>
      </c>
      <c r="T343" s="117">
        <f t="shared" si="146"/>
        <v>0</v>
      </c>
      <c r="U343" s="117">
        <f t="shared" si="146"/>
        <v>0</v>
      </c>
      <c r="V343" s="117">
        <f t="shared" si="146"/>
        <v>0</v>
      </c>
      <c r="W343" s="117">
        <f t="shared" ref="W343:Y343" si="147">W344+W347+W349+W359</f>
        <v>0</v>
      </c>
      <c r="X343" s="117">
        <f t="shared" si="147"/>
        <v>0</v>
      </c>
      <c r="Y343" s="117">
        <f t="shared" si="147"/>
        <v>0</v>
      </c>
      <c r="DA343" s="129" t="s">
        <v>3420</v>
      </c>
    </row>
    <row r="344" spans="1:105" ht="12" customHeight="1" x14ac:dyDescent="0.25">
      <c r="A344" s="121" t="s">
        <v>57</v>
      </c>
      <c r="B344" s="122"/>
      <c r="C344" s="122">
        <f t="shared" ref="C344:Q344" si="148">SUM(C345:C346)</f>
        <v>0</v>
      </c>
      <c r="D344" s="122">
        <f t="shared" si="148"/>
        <v>0</v>
      </c>
      <c r="E344" s="122">
        <f t="shared" si="148"/>
        <v>0</v>
      </c>
      <c r="F344" s="122">
        <f t="shared" si="148"/>
        <v>0</v>
      </c>
      <c r="G344" s="122">
        <f t="shared" si="148"/>
        <v>0</v>
      </c>
      <c r="H344" s="122">
        <f t="shared" si="148"/>
        <v>0</v>
      </c>
      <c r="I344" s="122">
        <f t="shared" si="148"/>
        <v>0</v>
      </c>
      <c r="J344" s="122">
        <f t="shared" si="148"/>
        <v>0</v>
      </c>
      <c r="K344" s="122">
        <f t="shared" si="148"/>
        <v>0</v>
      </c>
      <c r="L344" s="122">
        <f t="shared" si="148"/>
        <v>0</v>
      </c>
      <c r="M344" s="122">
        <f t="shared" si="148"/>
        <v>0</v>
      </c>
      <c r="N344" s="122">
        <f t="shared" si="148"/>
        <v>0</v>
      </c>
      <c r="O344" s="122">
        <f t="shared" si="148"/>
        <v>0</v>
      </c>
      <c r="P344" s="122">
        <f t="shared" si="148"/>
        <v>0</v>
      </c>
      <c r="Q344" s="122">
        <f t="shared" si="148"/>
        <v>0</v>
      </c>
      <c r="R344" s="122">
        <f t="shared" ref="R344:V344" si="149">SUM(R345:R346)</f>
        <v>0</v>
      </c>
      <c r="S344" s="122">
        <f t="shared" si="149"/>
        <v>0</v>
      </c>
      <c r="T344" s="122">
        <f t="shared" si="149"/>
        <v>0</v>
      </c>
      <c r="U344" s="122">
        <f t="shared" si="149"/>
        <v>0</v>
      </c>
      <c r="V344" s="122">
        <f t="shared" si="149"/>
        <v>0</v>
      </c>
      <c r="W344" s="122">
        <f t="shared" ref="W344:Y344" si="150">SUM(W345:W346)</f>
        <v>0</v>
      </c>
      <c r="X344" s="122">
        <f t="shared" si="150"/>
        <v>0</v>
      </c>
      <c r="Y344" s="122">
        <f t="shared" si="150"/>
        <v>0</v>
      </c>
      <c r="DA344" s="130" t="s">
        <v>3421</v>
      </c>
    </row>
    <row r="345" spans="1:105" ht="12" customHeight="1" x14ac:dyDescent="0.25">
      <c r="A345" s="97" t="s">
        <v>51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X345" s="98">
        <v>0</v>
      </c>
      <c r="Y345" s="98">
        <v>0</v>
      </c>
      <c r="DA345" s="63" t="s">
        <v>3422</v>
      </c>
    </row>
    <row r="346" spans="1:105" ht="12" customHeight="1" x14ac:dyDescent="0.25">
      <c r="A346" s="97" t="s">
        <v>53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X346" s="98">
        <v>0</v>
      </c>
      <c r="Y346" s="98">
        <v>0</v>
      </c>
      <c r="DA346" s="63" t="s">
        <v>3423</v>
      </c>
    </row>
    <row r="347" spans="1:105" ht="12" customHeight="1" x14ac:dyDescent="0.25">
      <c r="A347" s="121" t="s">
        <v>92</v>
      </c>
      <c r="B347" s="122"/>
      <c r="C347" s="122">
        <f t="shared" ref="C347:Y347" si="151">C348</f>
        <v>0</v>
      </c>
      <c r="D347" s="122">
        <f t="shared" si="151"/>
        <v>0</v>
      </c>
      <c r="E347" s="122">
        <f t="shared" si="151"/>
        <v>0</v>
      </c>
      <c r="F347" s="122">
        <f t="shared" si="151"/>
        <v>0</v>
      </c>
      <c r="G347" s="122">
        <f t="shared" si="151"/>
        <v>0</v>
      </c>
      <c r="H347" s="122">
        <f t="shared" si="151"/>
        <v>0</v>
      </c>
      <c r="I347" s="122">
        <f t="shared" si="151"/>
        <v>0</v>
      </c>
      <c r="J347" s="122">
        <f t="shared" si="151"/>
        <v>0</v>
      </c>
      <c r="K347" s="122">
        <f t="shared" si="151"/>
        <v>0</v>
      </c>
      <c r="L347" s="122">
        <f t="shared" si="151"/>
        <v>0</v>
      </c>
      <c r="M347" s="122">
        <f t="shared" si="151"/>
        <v>0</v>
      </c>
      <c r="N347" s="122">
        <f t="shared" si="151"/>
        <v>0</v>
      </c>
      <c r="O347" s="122">
        <f t="shared" si="151"/>
        <v>0</v>
      </c>
      <c r="P347" s="122">
        <f t="shared" si="151"/>
        <v>0</v>
      </c>
      <c r="Q347" s="122">
        <f t="shared" si="151"/>
        <v>0</v>
      </c>
      <c r="R347" s="122">
        <f t="shared" si="151"/>
        <v>0</v>
      </c>
      <c r="S347" s="122">
        <f t="shared" si="151"/>
        <v>0</v>
      </c>
      <c r="T347" s="122">
        <f t="shared" si="151"/>
        <v>0</v>
      </c>
      <c r="U347" s="122">
        <f t="shared" si="151"/>
        <v>0</v>
      </c>
      <c r="V347" s="122">
        <f t="shared" si="151"/>
        <v>0</v>
      </c>
      <c r="W347" s="122">
        <f t="shared" si="151"/>
        <v>0</v>
      </c>
      <c r="X347" s="122">
        <f t="shared" si="151"/>
        <v>0</v>
      </c>
      <c r="Y347" s="122">
        <f t="shared" si="151"/>
        <v>0</v>
      </c>
      <c r="DA347" s="130" t="s">
        <v>3424</v>
      </c>
    </row>
    <row r="348" spans="1:105" ht="12" customHeight="1" x14ac:dyDescent="0.25">
      <c r="A348" s="97" t="s">
        <v>53</v>
      </c>
      <c r="B348" s="98"/>
      <c r="C348" s="98">
        <v>0</v>
      </c>
      <c r="D348" s="98">
        <v>0</v>
      </c>
      <c r="E348" s="98">
        <v>0</v>
      </c>
      <c r="F348" s="98">
        <v>0</v>
      </c>
      <c r="G348" s="98">
        <v>0</v>
      </c>
      <c r="H348" s="98">
        <v>0</v>
      </c>
      <c r="I348" s="98">
        <v>0</v>
      </c>
      <c r="J348" s="98">
        <v>0</v>
      </c>
      <c r="K348" s="98">
        <v>0</v>
      </c>
      <c r="L348" s="98">
        <v>0</v>
      </c>
      <c r="M348" s="98">
        <v>0</v>
      </c>
      <c r="N348" s="98">
        <v>0</v>
      </c>
      <c r="O348" s="98">
        <v>0</v>
      </c>
      <c r="P348" s="98">
        <v>0</v>
      </c>
      <c r="Q348" s="98">
        <v>0</v>
      </c>
      <c r="R348" s="98">
        <v>0</v>
      </c>
      <c r="S348" s="98">
        <v>0</v>
      </c>
      <c r="T348" s="98">
        <v>0</v>
      </c>
      <c r="U348" s="98">
        <v>0</v>
      </c>
      <c r="V348" s="98">
        <v>0</v>
      </c>
      <c r="W348" s="98">
        <v>0</v>
      </c>
      <c r="X348" s="98">
        <v>0</v>
      </c>
      <c r="Y348" s="98">
        <v>0</v>
      </c>
      <c r="DA348" s="63" t="s">
        <v>3425</v>
      </c>
    </row>
    <row r="349" spans="1:105" ht="12" customHeight="1" x14ac:dyDescent="0.25">
      <c r="A349" s="121" t="s">
        <v>55</v>
      </c>
      <c r="B349" s="122"/>
      <c r="C349" s="122">
        <v>0</v>
      </c>
      <c r="D349" s="122">
        <v>0</v>
      </c>
      <c r="E349" s="122">
        <v>0</v>
      </c>
      <c r="F349" s="122">
        <v>0</v>
      </c>
      <c r="G349" s="122">
        <v>0</v>
      </c>
      <c r="H349" s="122">
        <v>0</v>
      </c>
      <c r="I349" s="122">
        <v>0</v>
      </c>
      <c r="J349" s="122">
        <v>0</v>
      </c>
      <c r="K349" s="122">
        <v>0</v>
      </c>
      <c r="L349" s="122">
        <v>0</v>
      </c>
      <c r="M349" s="122">
        <v>0</v>
      </c>
      <c r="N349" s="122">
        <v>0</v>
      </c>
      <c r="O349" s="122">
        <v>0</v>
      </c>
      <c r="P349" s="122">
        <v>0</v>
      </c>
      <c r="Q349" s="122">
        <v>0</v>
      </c>
      <c r="R349" s="122">
        <v>0</v>
      </c>
      <c r="S349" s="122">
        <v>0</v>
      </c>
      <c r="T349" s="122">
        <v>0</v>
      </c>
      <c r="U349" s="122">
        <v>0</v>
      </c>
      <c r="V349" s="122">
        <v>0</v>
      </c>
      <c r="W349" s="122">
        <v>0</v>
      </c>
      <c r="X349" s="122">
        <v>0</v>
      </c>
      <c r="Y349" s="122">
        <v>0</v>
      </c>
      <c r="DA349" s="130" t="s">
        <v>3426</v>
      </c>
    </row>
    <row r="350" spans="1:105" ht="12" customHeight="1" x14ac:dyDescent="0.25">
      <c r="A350" s="97" t="s">
        <v>143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3427</v>
      </c>
    </row>
    <row r="351" spans="1:105" ht="12" customHeight="1" x14ac:dyDescent="0.25">
      <c r="A351" s="97" t="s">
        <v>124</v>
      </c>
      <c r="B351" s="98"/>
      <c r="C351" s="98">
        <v>0</v>
      </c>
      <c r="D351" s="98">
        <v>0</v>
      </c>
      <c r="E351" s="98">
        <v>0</v>
      </c>
      <c r="F351" s="98">
        <v>0</v>
      </c>
      <c r="G351" s="98">
        <v>0</v>
      </c>
      <c r="H351" s="98">
        <v>0</v>
      </c>
      <c r="I351" s="98">
        <v>0</v>
      </c>
      <c r="J351" s="98">
        <v>0</v>
      </c>
      <c r="K351" s="98">
        <v>0</v>
      </c>
      <c r="L351" s="98">
        <v>0</v>
      </c>
      <c r="M351" s="98">
        <v>0</v>
      </c>
      <c r="N351" s="98">
        <v>0</v>
      </c>
      <c r="O351" s="98">
        <v>0</v>
      </c>
      <c r="P351" s="98">
        <v>0</v>
      </c>
      <c r="Q351" s="98">
        <v>0</v>
      </c>
      <c r="R351" s="98">
        <v>0</v>
      </c>
      <c r="S351" s="98">
        <v>0</v>
      </c>
      <c r="T351" s="98">
        <v>0</v>
      </c>
      <c r="U351" s="98">
        <v>0</v>
      </c>
      <c r="V351" s="98">
        <v>0</v>
      </c>
      <c r="W351" s="98">
        <v>0</v>
      </c>
      <c r="X351" s="98">
        <v>0</v>
      </c>
      <c r="Y351" s="98">
        <v>0</v>
      </c>
      <c r="DA351" s="63" t="s">
        <v>3428</v>
      </c>
    </row>
    <row r="352" spans="1:105" ht="12" customHeight="1" x14ac:dyDescent="0.25">
      <c r="A352" s="97" t="s">
        <v>123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3429</v>
      </c>
    </row>
    <row r="353" spans="1:105" ht="12" customHeight="1" x14ac:dyDescent="0.25">
      <c r="A353" s="100" t="s">
        <v>50</v>
      </c>
      <c r="B353" s="101"/>
      <c r="C353" s="101">
        <v>0</v>
      </c>
      <c r="D353" s="101">
        <v>0</v>
      </c>
      <c r="E353" s="101">
        <v>0</v>
      </c>
      <c r="F353" s="101">
        <v>0</v>
      </c>
      <c r="G353" s="101">
        <v>0</v>
      </c>
      <c r="H353" s="101">
        <v>0</v>
      </c>
      <c r="I353" s="101">
        <v>0</v>
      </c>
      <c r="J353" s="101">
        <v>0</v>
      </c>
      <c r="K353" s="101">
        <v>0</v>
      </c>
      <c r="L353" s="101">
        <v>0</v>
      </c>
      <c r="M353" s="101">
        <v>0</v>
      </c>
      <c r="N353" s="101">
        <v>0</v>
      </c>
      <c r="O353" s="101">
        <v>0</v>
      </c>
      <c r="P353" s="101">
        <v>0</v>
      </c>
      <c r="Q353" s="101">
        <v>0</v>
      </c>
      <c r="R353" s="101">
        <v>0</v>
      </c>
      <c r="S353" s="101">
        <v>0</v>
      </c>
      <c r="T353" s="101">
        <v>0</v>
      </c>
      <c r="U353" s="101">
        <v>0</v>
      </c>
      <c r="V353" s="101">
        <v>0</v>
      </c>
      <c r="W353" s="101">
        <v>0</v>
      </c>
      <c r="X353" s="101">
        <v>0</v>
      </c>
      <c r="Y353" s="101">
        <v>0</v>
      </c>
      <c r="DA353" s="131" t="s">
        <v>3430</v>
      </c>
    </row>
    <row r="354" spans="1:105" ht="12" customHeight="1" x14ac:dyDescent="0.25">
      <c r="A354" s="103" t="s">
        <v>52</v>
      </c>
      <c r="B354" s="104"/>
      <c r="C354" s="104">
        <v>0</v>
      </c>
      <c r="D354" s="104">
        <v>0</v>
      </c>
      <c r="E354" s="104">
        <v>0</v>
      </c>
      <c r="F354" s="104">
        <v>0</v>
      </c>
      <c r="G354" s="104">
        <v>0</v>
      </c>
      <c r="H354" s="104">
        <v>0</v>
      </c>
      <c r="I354" s="104">
        <v>0</v>
      </c>
      <c r="J354" s="104">
        <v>0</v>
      </c>
      <c r="K354" s="104">
        <v>0</v>
      </c>
      <c r="L354" s="104">
        <v>0</v>
      </c>
      <c r="M354" s="104">
        <v>0</v>
      </c>
      <c r="N354" s="104">
        <v>0</v>
      </c>
      <c r="O354" s="104">
        <v>0</v>
      </c>
      <c r="P354" s="104">
        <v>0</v>
      </c>
      <c r="Q354" s="104">
        <v>0</v>
      </c>
      <c r="R354" s="104">
        <v>0</v>
      </c>
      <c r="S354" s="104">
        <v>0</v>
      </c>
      <c r="T354" s="104">
        <v>0</v>
      </c>
      <c r="U354" s="104">
        <v>0</v>
      </c>
      <c r="V354" s="104">
        <v>0</v>
      </c>
      <c r="W354" s="104">
        <v>0</v>
      </c>
      <c r="X354" s="104">
        <v>0</v>
      </c>
      <c r="Y354" s="104">
        <v>0</v>
      </c>
      <c r="DA354" s="132" t="s">
        <v>3431</v>
      </c>
    </row>
    <row r="355" spans="1:105" ht="12" customHeight="1" x14ac:dyDescent="0.25">
      <c r="A355" s="106" t="s">
        <v>122</v>
      </c>
      <c r="B355" s="101"/>
      <c r="C355" s="101">
        <v>0</v>
      </c>
      <c r="D355" s="101">
        <v>0</v>
      </c>
      <c r="E355" s="101">
        <v>0</v>
      </c>
      <c r="F355" s="101">
        <v>0</v>
      </c>
      <c r="G355" s="101">
        <v>0</v>
      </c>
      <c r="H355" s="101">
        <v>0</v>
      </c>
      <c r="I355" s="101">
        <v>0</v>
      </c>
      <c r="J355" s="101">
        <v>0</v>
      </c>
      <c r="K355" s="101">
        <v>0</v>
      </c>
      <c r="L355" s="101">
        <v>0</v>
      </c>
      <c r="M355" s="101">
        <v>0</v>
      </c>
      <c r="N355" s="101">
        <v>0</v>
      </c>
      <c r="O355" s="101">
        <v>0</v>
      </c>
      <c r="P355" s="101">
        <v>0</v>
      </c>
      <c r="Q355" s="101">
        <v>0</v>
      </c>
      <c r="R355" s="101">
        <v>0</v>
      </c>
      <c r="S355" s="101">
        <v>0</v>
      </c>
      <c r="T355" s="101">
        <v>0</v>
      </c>
      <c r="U355" s="101">
        <v>0</v>
      </c>
      <c r="V355" s="101">
        <v>0</v>
      </c>
      <c r="W355" s="101">
        <v>0</v>
      </c>
      <c r="X355" s="101">
        <v>0</v>
      </c>
      <c r="Y355" s="101">
        <v>0</v>
      </c>
      <c r="DA355" s="131" t="s">
        <v>3432</v>
      </c>
    </row>
    <row r="356" spans="1:105" ht="12" customHeight="1" x14ac:dyDescent="0.25">
      <c r="A356" s="107" t="s">
        <v>121</v>
      </c>
      <c r="B356" s="104"/>
      <c r="C356" s="104">
        <v>0</v>
      </c>
      <c r="D356" s="104">
        <v>0</v>
      </c>
      <c r="E356" s="104">
        <v>0</v>
      </c>
      <c r="F356" s="104">
        <v>0</v>
      </c>
      <c r="G356" s="104">
        <v>0</v>
      </c>
      <c r="H356" s="104">
        <v>0</v>
      </c>
      <c r="I356" s="104">
        <v>0</v>
      </c>
      <c r="J356" s="104">
        <v>0</v>
      </c>
      <c r="K356" s="104">
        <v>0</v>
      </c>
      <c r="L356" s="104">
        <v>0</v>
      </c>
      <c r="M356" s="104">
        <v>0</v>
      </c>
      <c r="N356" s="104">
        <v>0</v>
      </c>
      <c r="O356" s="104">
        <v>0</v>
      </c>
      <c r="P356" s="104">
        <v>0</v>
      </c>
      <c r="Q356" s="104">
        <v>0</v>
      </c>
      <c r="R356" s="104">
        <v>0</v>
      </c>
      <c r="S356" s="104">
        <v>0</v>
      </c>
      <c r="T356" s="104">
        <v>0</v>
      </c>
      <c r="U356" s="104">
        <v>0</v>
      </c>
      <c r="V356" s="104">
        <v>0</v>
      </c>
      <c r="W356" s="104">
        <v>0</v>
      </c>
      <c r="X356" s="104">
        <v>0</v>
      </c>
      <c r="Y356" s="104">
        <v>0</v>
      </c>
      <c r="DA356" s="132" t="s">
        <v>3433</v>
      </c>
    </row>
    <row r="357" spans="1:105" ht="12" customHeight="1" x14ac:dyDescent="0.25">
      <c r="A357" s="108" t="s">
        <v>53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0</v>
      </c>
      <c r="L357" s="98">
        <v>0</v>
      </c>
      <c r="M357" s="98">
        <v>0</v>
      </c>
      <c r="N357" s="98">
        <v>0</v>
      </c>
      <c r="O357" s="98">
        <v>0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0</v>
      </c>
      <c r="X357" s="98">
        <v>0</v>
      </c>
      <c r="Y357" s="98">
        <v>0</v>
      </c>
      <c r="DA357" s="63" t="s">
        <v>3434</v>
      </c>
    </row>
    <row r="358" spans="1:105" ht="12" customHeight="1" x14ac:dyDescent="0.25">
      <c r="A358" s="108" t="s">
        <v>52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X358" s="98">
        <v>0</v>
      </c>
      <c r="Y358" s="98">
        <v>0</v>
      </c>
      <c r="DA358" s="63" t="s">
        <v>3435</v>
      </c>
    </row>
    <row r="359" spans="1:105" ht="12" customHeight="1" x14ac:dyDescent="0.25">
      <c r="A359" s="121" t="s">
        <v>54</v>
      </c>
      <c r="B359" s="122"/>
      <c r="C359" s="122">
        <v>0</v>
      </c>
      <c r="D359" s="122">
        <v>0</v>
      </c>
      <c r="E359" s="122">
        <v>0</v>
      </c>
      <c r="F359" s="122">
        <v>0</v>
      </c>
      <c r="G359" s="122">
        <v>0</v>
      </c>
      <c r="H359" s="122">
        <v>0</v>
      </c>
      <c r="I359" s="122">
        <v>0</v>
      </c>
      <c r="J359" s="122">
        <v>0</v>
      </c>
      <c r="K359" s="122">
        <v>0</v>
      </c>
      <c r="L359" s="122">
        <v>0</v>
      </c>
      <c r="M359" s="122">
        <v>0</v>
      </c>
      <c r="N359" s="122">
        <v>0</v>
      </c>
      <c r="O359" s="122">
        <v>0</v>
      </c>
      <c r="P359" s="122">
        <v>0</v>
      </c>
      <c r="Q359" s="122">
        <v>0</v>
      </c>
      <c r="R359" s="122">
        <v>0</v>
      </c>
      <c r="S359" s="122">
        <v>0</v>
      </c>
      <c r="T359" s="122">
        <v>0</v>
      </c>
      <c r="U359" s="122">
        <v>0</v>
      </c>
      <c r="V359" s="122">
        <v>0</v>
      </c>
      <c r="W359" s="122">
        <v>0</v>
      </c>
      <c r="X359" s="122">
        <v>0</v>
      </c>
      <c r="Y359" s="122">
        <v>0</v>
      </c>
      <c r="DA359" s="130" t="s">
        <v>3436</v>
      </c>
    </row>
    <row r="360" spans="1:105" ht="12" customHeight="1" x14ac:dyDescent="0.25">
      <c r="A360" s="97" t="s">
        <v>51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3437</v>
      </c>
    </row>
    <row r="361" spans="1:105" ht="12" customHeight="1" x14ac:dyDescent="0.25">
      <c r="A361" s="97" t="s">
        <v>50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3438</v>
      </c>
    </row>
    <row r="362" spans="1:105" ht="12" customHeight="1" x14ac:dyDescent="0.25">
      <c r="A362" s="109" t="s">
        <v>120</v>
      </c>
      <c r="B362" s="33"/>
      <c r="C362" s="33">
        <v>0</v>
      </c>
      <c r="D362" s="33">
        <v>0</v>
      </c>
      <c r="E362" s="33">
        <v>0</v>
      </c>
      <c r="F362" s="33">
        <v>0</v>
      </c>
      <c r="G362" s="33">
        <v>0</v>
      </c>
      <c r="H362" s="33">
        <v>0</v>
      </c>
      <c r="I362" s="33">
        <v>0</v>
      </c>
      <c r="J362" s="33">
        <v>0</v>
      </c>
      <c r="K362" s="33">
        <v>0</v>
      </c>
      <c r="L362" s="33">
        <v>0</v>
      </c>
      <c r="M362" s="33">
        <v>0</v>
      </c>
      <c r="N362" s="33">
        <v>0</v>
      </c>
      <c r="O362" s="33">
        <v>0</v>
      </c>
      <c r="P362" s="33">
        <v>0</v>
      </c>
      <c r="Q362" s="33">
        <v>0</v>
      </c>
      <c r="R362" s="33">
        <v>0</v>
      </c>
      <c r="S362" s="33">
        <v>0</v>
      </c>
      <c r="T362" s="33">
        <v>0</v>
      </c>
      <c r="U362" s="33">
        <v>0</v>
      </c>
      <c r="V362" s="33">
        <v>0</v>
      </c>
      <c r="W362" s="33">
        <v>0</v>
      </c>
      <c r="X362" s="33">
        <v>0</v>
      </c>
      <c r="Y362" s="33">
        <v>0</v>
      </c>
      <c r="DA362" s="60" t="s">
        <v>3439</v>
      </c>
    </row>
    <row r="364" spans="1:105" ht="12" customHeight="1" x14ac:dyDescent="0.25">
      <c r="A364" s="116" t="s">
        <v>163</v>
      </c>
      <c r="B364" s="119"/>
      <c r="C364" s="119" t="str">
        <f t="shared" ref="C364:Q364" si="152">IF(C343=0,"",C343/C322)</f>
        <v/>
      </c>
      <c r="D364" s="119" t="str">
        <f t="shared" si="152"/>
        <v/>
      </c>
      <c r="E364" s="119" t="str">
        <f t="shared" si="152"/>
        <v/>
      </c>
      <c r="F364" s="119" t="str">
        <f t="shared" si="152"/>
        <v/>
      </c>
      <c r="G364" s="119" t="str">
        <f t="shared" si="152"/>
        <v/>
      </c>
      <c r="H364" s="119" t="str">
        <f t="shared" si="152"/>
        <v/>
      </c>
      <c r="I364" s="119" t="str">
        <f t="shared" si="152"/>
        <v/>
      </c>
      <c r="J364" s="119" t="str">
        <f t="shared" si="152"/>
        <v/>
      </c>
      <c r="K364" s="119" t="str">
        <f t="shared" si="152"/>
        <v/>
      </c>
      <c r="L364" s="119" t="str">
        <f t="shared" si="152"/>
        <v/>
      </c>
      <c r="M364" s="119" t="str">
        <f t="shared" si="152"/>
        <v/>
      </c>
      <c r="N364" s="119" t="str">
        <f t="shared" si="152"/>
        <v/>
      </c>
      <c r="O364" s="119" t="str">
        <f t="shared" si="152"/>
        <v/>
      </c>
      <c r="P364" s="119" t="str">
        <f t="shared" si="152"/>
        <v/>
      </c>
      <c r="Q364" s="119" t="str">
        <f t="shared" si="152"/>
        <v/>
      </c>
      <c r="R364" s="119" t="str">
        <f t="shared" ref="R364:V364" si="153">IF(R343=0,"",R343/R322)</f>
        <v/>
      </c>
      <c r="S364" s="119" t="str">
        <f t="shared" si="153"/>
        <v/>
      </c>
      <c r="T364" s="119" t="str">
        <f t="shared" si="153"/>
        <v/>
      </c>
      <c r="U364" s="119" t="str">
        <f t="shared" si="153"/>
        <v/>
      </c>
      <c r="V364" s="119" t="str">
        <f t="shared" si="153"/>
        <v/>
      </c>
      <c r="W364" s="119" t="str">
        <f t="shared" ref="W364:Y364" si="154">IF(W343=0,"",W343/W322)</f>
        <v/>
      </c>
      <c r="X364" s="119" t="str">
        <f t="shared" si="154"/>
        <v/>
      </c>
      <c r="Y364" s="119" t="str">
        <f t="shared" si="154"/>
        <v/>
      </c>
      <c r="DA364" s="129" t="s">
        <v>3588</v>
      </c>
    </row>
    <row r="365" spans="1:105" ht="12" customHeight="1" x14ac:dyDescent="0.25">
      <c r="A365" s="121" t="s">
        <v>57</v>
      </c>
      <c r="B365" s="124"/>
      <c r="C365" s="124" t="str">
        <f t="shared" ref="C365:Q365" si="155">IF(C344=0,"",C344/C323)</f>
        <v/>
      </c>
      <c r="D365" s="124" t="str">
        <f t="shared" si="155"/>
        <v/>
      </c>
      <c r="E365" s="124" t="str">
        <f t="shared" si="155"/>
        <v/>
      </c>
      <c r="F365" s="124" t="str">
        <f t="shared" si="155"/>
        <v/>
      </c>
      <c r="G365" s="124" t="str">
        <f t="shared" si="155"/>
        <v/>
      </c>
      <c r="H365" s="124" t="str">
        <f t="shared" si="155"/>
        <v/>
      </c>
      <c r="I365" s="124" t="str">
        <f t="shared" si="155"/>
        <v/>
      </c>
      <c r="J365" s="124" t="str">
        <f t="shared" si="155"/>
        <v/>
      </c>
      <c r="K365" s="124" t="str">
        <f t="shared" si="155"/>
        <v/>
      </c>
      <c r="L365" s="124" t="str">
        <f t="shared" si="155"/>
        <v/>
      </c>
      <c r="M365" s="124" t="str">
        <f t="shared" si="155"/>
        <v/>
      </c>
      <c r="N365" s="124" t="str">
        <f t="shared" si="155"/>
        <v/>
      </c>
      <c r="O365" s="124" t="str">
        <f t="shared" si="155"/>
        <v/>
      </c>
      <c r="P365" s="124" t="str">
        <f t="shared" si="155"/>
        <v/>
      </c>
      <c r="Q365" s="124" t="str">
        <f t="shared" si="155"/>
        <v/>
      </c>
      <c r="R365" s="124" t="str">
        <f t="shared" ref="R365:V365" si="156">IF(R344=0,"",R344/R323)</f>
        <v/>
      </c>
      <c r="S365" s="124" t="str">
        <f t="shared" si="156"/>
        <v/>
      </c>
      <c r="T365" s="124" t="str">
        <f t="shared" si="156"/>
        <v/>
      </c>
      <c r="U365" s="124" t="str">
        <f t="shared" si="156"/>
        <v/>
      </c>
      <c r="V365" s="124" t="str">
        <f t="shared" si="156"/>
        <v/>
      </c>
      <c r="W365" s="124" t="str">
        <f t="shared" ref="W365:Y365" si="157">IF(W344=0,"",W344/W323)</f>
        <v/>
      </c>
      <c r="X365" s="124" t="str">
        <f t="shared" si="157"/>
        <v/>
      </c>
      <c r="Y365" s="124" t="str">
        <f t="shared" si="157"/>
        <v/>
      </c>
      <c r="DA365" s="130" t="s">
        <v>3589</v>
      </c>
    </row>
    <row r="366" spans="1:105" ht="12" customHeight="1" x14ac:dyDescent="0.25">
      <c r="A366" s="97" t="s">
        <v>51</v>
      </c>
      <c r="B366" s="111"/>
      <c r="C366" s="111" t="str">
        <f t="shared" ref="C366:Q366" si="158">IF(C345=0,"",C345/C324)</f>
        <v/>
      </c>
      <c r="D366" s="111" t="str">
        <f t="shared" si="158"/>
        <v/>
      </c>
      <c r="E366" s="111" t="str">
        <f t="shared" si="158"/>
        <v/>
      </c>
      <c r="F366" s="111" t="str">
        <f t="shared" si="158"/>
        <v/>
      </c>
      <c r="G366" s="111" t="str">
        <f t="shared" si="158"/>
        <v/>
      </c>
      <c r="H366" s="111" t="str">
        <f t="shared" si="158"/>
        <v/>
      </c>
      <c r="I366" s="111" t="str">
        <f t="shared" si="158"/>
        <v/>
      </c>
      <c r="J366" s="111" t="str">
        <f t="shared" si="158"/>
        <v/>
      </c>
      <c r="K366" s="111" t="str">
        <f t="shared" si="158"/>
        <v/>
      </c>
      <c r="L366" s="111" t="str">
        <f t="shared" si="158"/>
        <v/>
      </c>
      <c r="M366" s="111" t="str">
        <f t="shared" si="158"/>
        <v/>
      </c>
      <c r="N366" s="111" t="str">
        <f t="shared" si="158"/>
        <v/>
      </c>
      <c r="O366" s="111" t="str">
        <f t="shared" si="158"/>
        <v/>
      </c>
      <c r="P366" s="111" t="str">
        <f t="shared" si="158"/>
        <v/>
      </c>
      <c r="Q366" s="111" t="str">
        <f t="shared" si="158"/>
        <v/>
      </c>
      <c r="R366" s="111" t="str">
        <f t="shared" ref="R366:V366" si="159">IF(R345=0,"",R345/R324)</f>
        <v/>
      </c>
      <c r="S366" s="111" t="str">
        <f t="shared" si="159"/>
        <v/>
      </c>
      <c r="T366" s="111" t="str">
        <f t="shared" si="159"/>
        <v/>
      </c>
      <c r="U366" s="111" t="str">
        <f t="shared" si="159"/>
        <v/>
      </c>
      <c r="V366" s="111" t="str">
        <f t="shared" si="159"/>
        <v/>
      </c>
      <c r="W366" s="111" t="str">
        <f t="shared" ref="W366:Y366" si="160">IF(W345=0,"",W345/W324)</f>
        <v/>
      </c>
      <c r="X366" s="111" t="str">
        <f t="shared" si="160"/>
        <v/>
      </c>
      <c r="Y366" s="111" t="str">
        <f t="shared" si="160"/>
        <v/>
      </c>
      <c r="DA366" s="63" t="s">
        <v>3590</v>
      </c>
    </row>
    <row r="367" spans="1:105" ht="12" customHeight="1" x14ac:dyDescent="0.25">
      <c r="A367" s="97" t="s">
        <v>53</v>
      </c>
      <c r="B367" s="111"/>
      <c r="C367" s="111" t="str">
        <f t="shared" ref="C367:Q367" si="161">IF(C346=0,"",C346/C325)</f>
        <v/>
      </c>
      <c r="D367" s="111" t="str">
        <f t="shared" si="161"/>
        <v/>
      </c>
      <c r="E367" s="111" t="str">
        <f t="shared" si="161"/>
        <v/>
      </c>
      <c r="F367" s="111" t="str">
        <f t="shared" si="161"/>
        <v/>
      </c>
      <c r="G367" s="111" t="str">
        <f t="shared" si="161"/>
        <v/>
      </c>
      <c r="H367" s="111" t="str">
        <f t="shared" si="161"/>
        <v/>
      </c>
      <c r="I367" s="111" t="str">
        <f t="shared" si="161"/>
        <v/>
      </c>
      <c r="J367" s="111" t="str">
        <f t="shared" si="161"/>
        <v/>
      </c>
      <c r="K367" s="111" t="str">
        <f t="shared" si="161"/>
        <v/>
      </c>
      <c r="L367" s="111" t="str">
        <f t="shared" si="161"/>
        <v/>
      </c>
      <c r="M367" s="111" t="str">
        <f t="shared" si="161"/>
        <v/>
      </c>
      <c r="N367" s="111" t="str">
        <f t="shared" si="161"/>
        <v/>
      </c>
      <c r="O367" s="111" t="str">
        <f t="shared" si="161"/>
        <v/>
      </c>
      <c r="P367" s="111" t="str">
        <f t="shared" si="161"/>
        <v/>
      </c>
      <c r="Q367" s="111" t="str">
        <f t="shared" si="161"/>
        <v/>
      </c>
      <c r="R367" s="111" t="str">
        <f t="shared" ref="R367:V367" si="162">IF(R346=0,"",R346/R325)</f>
        <v/>
      </c>
      <c r="S367" s="111" t="str">
        <f t="shared" si="162"/>
        <v/>
      </c>
      <c r="T367" s="111" t="str">
        <f t="shared" si="162"/>
        <v/>
      </c>
      <c r="U367" s="111" t="str">
        <f t="shared" si="162"/>
        <v/>
      </c>
      <c r="V367" s="111" t="str">
        <f t="shared" si="162"/>
        <v/>
      </c>
      <c r="W367" s="111" t="str">
        <f t="shared" ref="W367:Y367" si="163">IF(W346=0,"",W346/W325)</f>
        <v/>
      </c>
      <c r="X367" s="111" t="str">
        <f t="shared" si="163"/>
        <v/>
      </c>
      <c r="Y367" s="111" t="str">
        <f t="shared" si="163"/>
        <v/>
      </c>
      <c r="DA367" s="63" t="s">
        <v>3591</v>
      </c>
    </row>
    <row r="368" spans="1:105" ht="12" customHeight="1" x14ac:dyDescent="0.25">
      <c r="A368" s="121" t="s">
        <v>92</v>
      </c>
      <c r="B368" s="124"/>
      <c r="C368" s="124" t="str">
        <f t="shared" ref="C368:Q368" si="164">IF(C347=0,"",C347/C326)</f>
        <v/>
      </c>
      <c r="D368" s="124" t="str">
        <f t="shared" si="164"/>
        <v/>
      </c>
      <c r="E368" s="124" t="str">
        <f t="shared" si="164"/>
        <v/>
      </c>
      <c r="F368" s="124" t="str">
        <f t="shared" si="164"/>
        <v/>
      </c>
      <c r="G368" s="124" t="str">
        <f t="shared" si="164"/>
        <v/>
      </c>
      <c r="H368" s="124" t="str">
        <f t="shared" si="164"/>
        <v/>
      </c>
      <c r="I368" s="124" t="str">
        <f t="shared" si="164"/>
        <v/>
      </c>
      <c r="J368" s="124" t="str">
        <f t="shared" si="164"/>
        <v/>
      </c>
      <c r="K368" s="124" t="str">
        <f t="shared" si="164"/>
        <v/>
      </c>
      <c r="L368" s="124" t="str">
        <f t="shared" si="164"/>
        <v/>
      </c>
      <c r="M368" s="124" t="str">
        <f t="shared" si="164"/>
        <v/>
      </c>
      <c r="N368" s="124" t="str">
        <f t="shared" si="164"/>
        <v/>
      </c>
      <c r="O368" s="124" t="str">
        <f t="shared" si="164"/>
        <v/>
      </c>
      <c r="P368" s="124" t="str">
        <f t="shared" si="164"/>
        <v/>
      </c>
      <c r="Q368" s="124" t="str">
        <f t="shared" si="164"/>
        <v/>
      </c>
      <c r="R368" s="124" t="str">
        <f t="shared" ref="R368:V368" si="165">IF(R347=0,"",R347/R326)</f>
        <v/>
      </c>
      <c r="S368" s="124" t="str">
        <f t="shared" si="165"/>
        <v/>
      </c>
      <c r="T368" s="124" t="str">
        <f t="shared" si="165"/>
        <v/>
      </c>
      <c r="U368" s="124" t="str">
        <f t="shared" si="165"/>
        <v/>
      </c>
      <c r="V368" s="124" t="str">
        <f t="shared" si="165"/>
        <v/>
      </c>
      <c r="W368" s="124" t="str">
        <f t="shared" ref="W368:Y368" si="166">IF(W347=0,"",W347/W326)</f>
        <v/>
      </c>
      <c r="X368" s="124" t="str">
        <f t="shared" si="166"/>
        <v/>
      </c>
      <c r="Y368" s="124" t="str">
        <f t="shared" si="166"/>
        <v/>
      </c>
      <c r="DA368" s="130" t="s">
        <v>3592</v>
      </c>
    </row>
    <row r="369" spans="1:105" ht="12" customHeight="1" x14ac:dyDescent="0.25">
      <c r="A369" s="97" t="s">
        <v>53</v>
      </c>
      <c r="B369" s="111"/>
      <c r="C369" s="111" t="str">
        <f t="shared" ref="C369:Q369" si="167">IF(C348=0,"",C348/C327)</f>
        <v/>
      </c>
      <c r="D369" s="111" t="str">
        <f t="shared" si="167"/>
        <v/>
      </c>
      <c r="E369" s="111" t="str">
        <f t="shared" si="167"/>
        <v/>
      </c>
      <c r="F369" s="111" t="str">
        <f t="shared" si="167"/>
        <v/>
      </c>
      <c r="G369" s="111" t="str">
        <f t="shared" si="167"/>
        <v/>
      </c>
      <c r="H369" s="111" t="str">
        <f t="shared" si="167"/>
        <v/>
      </c>
      <c r="I369" s="111" t="str">
        <f t="shared" si="167"/>
        <v/>
      </c>
      <c r="J369" s="111" t="str">
        <f t="shared" si="167"/>
        <v/>
      </c>
      <c r="K369" s="111" t="str">
        <f t="shared" si="167"/>
        <v/>
      </c>
      <c r="L369" s="111" t="str">
        <f t="shared" si="167"/>
        <v/>
      </c>
      <c r="M369" s="111" t="str">
        <f t="shared" si="167"/>
        <v/>
      </c>
      <c r="N369" s="111" t="str">
        <f t="shared" si="167"/>
        <v/>
      </c>
      <c r="O369" s="111" t="str">
        <f t="shared" si="167"/>
        <v/>
      </c>
      <c r="P369" s="111" t="str">
        <f t="shared" si="167"/>
        <v/>
      </c>
      <c r="Q369" s="111" t="str">
        <f t="shared" si="167"/>
        <v/>
      </c>
      <c r="R369" s="111" t="str">
        <f t="shared" ref="R369:V369" si="168">IF(R348=0,"",R348/R327)</f>
        <v/>
      </c>
      <c r="S369" s="111" t="str">
        <f t="shared" si="168"/>
        <v/>
      </c>
      <c r="T369" s="111" t="str">
        <f t="shared" si="168"/>
        <v/>
      </c>
      <c r="U369" s="111" t="str">
        <f t="shared" si="168"/>
        <v/>
      </c>
      <c r="V369" s="111" t="str">
        <f t="shared" si="168"/>
        <v/>
      </c>
      <c r="W369" s="111" t="str">
        <f t="shared" ref="W369:Y369" si="169">IF(W348=0,"",W348/W327)</f>
        <v/>
      </c>
      <c r="X369" s="111" t="str">
        <f t="shared" si="169"/>
        <v/>
      </c>
      <c r="Y369" s="111" t="str">
        <f t="shared" si="169"/>
        <v/>
      </c>
      <c r="DA369" s="63" t="s">
        <v>3593</v>
      </c>
    </row>
    <row r="370" spans="1:105" ht="12" customHeight="1" x14ac:dyDescent="0.25">
      <c r="A370" s="121" t="s">
        <v>55</v>
      </c>
      <c r="B370" s="124"/>
      <c r="C370" s="124" t="str">
        <f t="shared" ref="C370:Q370" si="170">IF(C349=0,"",C349/C328)</f>
        <v/>
      </c>
      <c r="D370" s="124" t="str">
        <f t="shared" si="170"/>
        <v/>
      </c>
      <c r="E370" s="124" t="str">
        <f t="shared" si="170"/>
        <v/>
      </c>
      <c r="F370" s="124" t="str">
        <f t="shared" si="170"/>
        <v/>
      </c>
      <c r="G370" s="124" t="str">
        <f t="shared" si="170"/>
        <v/>
      </c>
      <c r="H370" s="124" t="str">
        <f t="shared" si="170"/>
        <v/>
      </c>
      <c r="I370" s="124" t="str">
        <f t="shared" si="170"/>
        <v/>
      </c>
      <c r="J370" s="124" t="str">
        <f t="shared" si="170"/>
        <v/>
      </c>
      <c r="K370" s="124" t="str">
        <f t="shared" si="170"/>
        <v/>
      </c>
      <c r="L370" s="124" t="str">
        <f t="shared" si="170"/>
        <v/>
      </c>
      <c r="M370" s="124" t="str">
        <f t="shared" si="170"/>
        <v/>
      </c>
      <c r="N370" s="124" t="str">
        <f t="shared" si="170"/>
        <v/>
      </c>
      <c r="O370" s="124" t="str">
        <f t="shared" si="170"/>
        <v/>
      </c>
      <c r="P370" s="124" t="str">
        <f t="shared" si="170"/>
        <v/>
      </c>
      <c r="Q370" s="124" t="str">
        <f t="shared" si="170"/>
        <v/>
      </c>
      <c r="R370" s="124" t="str">
        <f t="shared" ref="R370:V370" si="171">IF(R349=0,"",R349/R328)</f>
        <v/>
      </c>
      <c r="S370" s="124" t="str">
        <f t="shared" si="171"/>
        <v/>
      </c>
      <c r="T370" s="124" t="str">
        <f t="shared" si="171"/>
        <v/>
      </c>
      <c r="U370" s="124" t="str">
        <f t="shared" si="171"/>
        <v/>
      </c>
      <c r="V370" s="124" t="str">
        <f t="shared" si="171"/>
        <v/>
      </c>
      <c r="W370" s="124" t="str">
        <f t="shared" ref="W370:Y370" si="172">IF(W349=0,"",W349/W328)</f>
        <v/>
      </c>
      <c r="X370" s="124" t="str">
        <f t="shared" si="172"/>
        <v/>
      </c>
      <c r="Y370" s="124" t="str">
        <f t="shared" si="172"/>
        <v/>
      </c>
      <c r="DA370" s="130" t="s">
        <v>3594</v>
      </c>
    </row>
    <row r="371" spans="1:105" ht="12" customHeight="1" x14ac:dyDescent="0.25">
      <c r="A371" s="97" t="s">
        <v>143</v>
      </c>
      <c r="B371" s="111"/>
      <c r="C371" s="111" t="str">
        <f t="shared" ref="C371:Q371" si="173">IF(C350=0,"",C350/C329)</f>
        <v/>
      </c>
      <c r="D371" s="111" t="str">
        <f t="shared" si="173"/>
        <v/>
      </c>
      <c r="E371" s="111" t="str">
        <f t="shared" si="173"/>
        <v/>
      </c>
      <c r="F371" s="111" t="str">
        <f t="shared" si="173"/>
        <v/>
      </c>
      <c r="G371" s="111" t="str">
        <f t="shared" si="173"/>
        <v/>
      </c>
      <c r="H371" s="111" t="str">
        <f t="shared" si="173"/>
        <v/>
      </c>
      <c r="I371" s="111" t="str">
        <f t="shared" si="173"/>
        <v/>
      </c>
      <c r="J371" s="111" t="str">
        <f t="shared" si="173"/>
        <v/>
      </c>
      <c r="K371" s="111" t="str">
        <f t="shared" si="173"/>
        <v/>
      </c>
      <c r="L371" s="111" t="str">
        <f t="shared" si="173"/>
        <v/>
      </c>
      <c r="M371" s="111" t="str">
        <f t="shared" si="173"/>
        <v/>
      </c>
      <c r="N371" s="111" t="str">
        <f t="shared" si="173"/>
        <v/>
      </c>
      <c r="O371" s="111" t="str">
        <f t="shared" si="173"/>
        <v/>
      </c>
      <c r="P371" s="111" t="str">
        <f t="shared" si="173"/>
        <v/>
      </c>
      <c r="Q371" s="111" t="str">
        <f t="shared" si="173"/>
        <v/>
      </c>
      <c r="R371" s="111" t="str">
        <f t="shared" ref="R371:V371" si="174">IF(R350=0,"",R350/R329)</f>
        <v/>
      </c>
      <c r="S371" s="111" t="str">
        <f t="shared" si="174"/>
        <v/>
      </c>
      <c r="T371" s="111" t="str">
        <f t="shared" si="174"/>
        <v/>
      </c>
      <c r="U371" s="111" t="str">
        <f t="shared" si="174"/>
        <v/>
      </c>
      <c r="V371" s="111" t="str">
        <f t="shared" si="174"/>
        <v/>
      </c>
      <c r="W371" s="111" t="str">
        <f t="shared" ref="W371:Y371" si="175">IF(W350=0,"",W350/W329)</f>
        <v/>
      </c>
      <c r="X371" s="111" t="str">
        <f t="shared" si="175"/>
        <v/>
      </c>
      <c r="Y371" s="111" t="str">
        <f t="shared" si="175"/>
        <v/>
      </c>
      <c r="DA371" s="63" t="s">
        <v>3595</v>
      </c>
    </row>
    <row r="372" spans="1:105" ht="12" customHeight="1" x14ac:dyDescent="0.25">
      <c r="A372" s="97" t="s">
        <v>124</v>
      </c>
      <c r="B372" s="111"/>
      <c r="C372" s="111" t="str">
        <f t="shared" ref="C372:Q372" si="176">IF(C351=0,"",C351/C330)</f>
        <v/>
      </c>
      <c r="D372" s="111" t="str">
        <f t="shared" si="176"/>
        <v/>
      </c>
      <c r="E372" s="111" t="str">
        <f t="shared" si="176"/>
        <v/>
      </c>
      <c r="F372" s="111" t="str">
        <f t="shared" si="176"/>
        <v/>
      </c>
      <c r="G372" s="111" t="str">
        <f t="shared" si="176"/>
        <v/>
      </c>
      <c r="H372" s="111" t="str">
        <f t="shared" si="176"/>
        <v/>
      </c>
      <c r="I372" s="111" t="str">
        <f t="shared" si="176"/>
        <v/>
      </c>
      <c r="J372" s="111" t="str">
        <f t="shared" si="176"/>
        <v/>
      </c>
      <c r="K372" s="111" t="str">
        <f t="shared" si="176"/>
        <v/>
      </c>
      <c r="L372" s="111" t="str">
        <f t="shared" si="176"/>
        <v/>
      </c>
      <c r="M372" s="111" t="str">
        <f t="shared" si="176"/>
        <v/>
      </c>
      <c r="N372" s="111" t="str">
        <f t="shared" si="176"/>
        <v/>
      </c>
      <c r="O372" s="111" t="str">
        <f t="shared" si="176"/>
        <v/>
      </c>
      <c r="P372" s="111" t="str">
        <f t="shared" si="176"/>
        <v/>
      </c>
      <c r="Q372" s="111" t="str">
        <f t="shared" si="176"/>
        <v/>
      </c>
      <c r="R372" s="111" t="str">
        <f t="shared" ref="R372:V372" si="177">IF(R351=0,"",R351/R330)</f>
        <v/>
      </c>
      <c r="S372" s="111" t="str">
        <f t="shared" si="177"/>
        <v/>
      </c>
      <c r="T372" s="111" t="str">
        <f t="shared" si="177"/>
        <v/>
      </c>
      <c r="U372" s="111" t="str">
        <f t="shared" si="177"/>
        <v/>
      </c>
      <c r="V372" s="111" t="str">
        <f t="shared" si="177"/>
        <v/>
      </c>
      <c r="W372" s="111" t="str">
        <f t="shared" ref="W372:Y372" si="178">IF(W351=0,"",W351/W330)</f>
        <v/>
      </c>
      <c r="X372" s="111" t="str">
        <f t="shared" si="178"/>
        <v/>
      </c>
      <c r="Y372" s="111" t="str">
        <f t="shared" si="178"/>
        <v/>
      </c>
      <c r="DA372" s="63" t="s">
        <v>3596</v>
      </c>
    </row>
    <row r="373" spans="1:105" ht="12" customHeight="1" x14ac:dyDescent="0.25">
      <c r="A373" s="97" t="s">
        <v>123</v>
      </c>
      <c r="B373" s="111"/>
      <c r="C373" s="111" t="str">
        <f t="shared" ref="C373:Q373" si="179">IF(C352=0,"",C352/C331)</f>
        <v/>
      </c>
      <c r="D373" s="111" t="str">
        <f t="shared" si="179"/>
        <v/>
      </c>
      <c r="E373" s="111" t="str">
        <f t="shared" si="179"/>
        <v/>
      </c>
      <c r="F373" s="111" t="str">
        <f t="shared" si="179"/>
        <v/>
      </c>
      <c r="G373" s="111" t="str">
        <f t="shared" si="179"/>
        <v/>
      </c>
      <c r="H373" s="111" t="str">
        <f t="shared" si="179"/>
        <v/>
      </c>
      <c r="I373" s="111" t="str">
        <f t="shared" si="179"/>
        <v/>
      </c>
      <c r="J373" s="111" t="str">
        <f t="shared" si="179"/>
        <v/>
      </c>
      <c r="K373" s="111" t="str">
        <f t="shared" si="179"/>
        <v/>
      </c>
      <c r="L373" s="111" t="str">
        <f t="shared" si="179"/>
        <v/>
      </c>
      <c r="M373" s="111" t="str">
        <f t="shared" si="179"/>
        <v/>
      </c>
      <c r="N373" s="111" t="str">
        <f t="shared" si="179"/>
        <v/>
      </c>
      <c r="O373" s="111" t="str">
        <f t="shared" si="179"/>
        <v/>
      </c>
      <c r="P373" s="111" t="str">
        <f t="shared" si="179"/>
        <v/>
      </c>
      <c r="Q373" s="111" t="str">
        <f t="shared" si="179"/>
        <v/>
      </c>
      <c r="R373" s="111" t="str">
        <f t="shared" ref="R373:V373" si="180">IF(R352=0,"",R352/R331)</f>
        <v/>
      </c>
      <c r="S373" s="111" t="str">
        <f t="shared" si="180"/>
        <v/>
      </c>
      <c r="T373" s="111" t="str">
        <f t="shared" si="180"/>
        <v/>
      </c>
      <c r="U373" s="111" t="str">
        <f t="shared" si="180"/>
        <v/>
      </c>
      <c r="V373" s="111" t="str">
        <f t="shared" si="180"/>
        <v/>
      </c>
      <c r="W373" s="111" t="str">
        <f t="shared" ref="W373:Y373" si="181">IF(W352=0,"",W352/W331)</f>
        <v/>
      </c>
      <c r="X373" s="111" t="str">
        <f t="shared" si="181"/>
        <v/>
      </c>
      <c r="Y373" s="111" t="str">
        <f t="shared" si="181"/>
        <v/>
      </c>
      <c r="DA373" s="63" t="s">
        <v>3597</v>
      </c>
    </row>
    <row r="374" spans="1:105" ht="12" customHeight="1" x14ac:dyDescent="0.25">
      <c r="A374" s="100" t="s">
        <v>50</v>
      </c>
      <c r="B374" s="112"/>
      <c r="C374" s="112" t="str">
        <f t="shared" ref="C374:Q374" si="182">IF(C353=0,"",C353/C332)</f>
        <v/>
      </c>
      <c r="D374" s="112" t="str">
        <f t="shared" si="182"/>
        <v/>
      </c>
      <c r="E374" s="112" t="str">
        <f t="shared" si="182"/>
        <v/>
      </c>
      <c r="F374" s="112" t="str">
        <f t="shared" si="182"/>
        <v/>
      </c>
      <c r="G374" s="112" t="str">
        <f t="shared" si="182"/>
        <v/>
      </c>
      <c r="H374" s="112" t="str">
        <f t="shared" si="182"/>
        <v/>
      </c>
      <c r="I374" s="112" t="str">
        <f t="shared" si="182"/>
        <v/>
      </c>
      <c r="J374" s="112" t="str">
        <f t="shared" si="182"/>
        <v/>
      </c>
      <c r="K374" s="112" t="str">
        <f t="shared" si="182"/>
        <v/>
      </c>
      <c r="L374" s="112" t="str">
        <f t="shared" si="182"/>
        <v/>
      </c>
      <c r="M374" s="112" t="str">
        <f t="shared" si="182"/>
        <v/>
      </c>
      <c r="N374" s="112" t="str">
        <f t="shared" si="182"/>
        <v/>
      </c>
      <c r="O374" s="112" t="str">
        <f t="shared" si="182"/>
        <v/>
      </c>
      <c r="P374" s="112" t="str">
        <f t="shared" si="182"/>
        <v/>
      </c>
      <c r="Q374" s="112" t="str">
        <f t="shared" si="182"/>
        <v/>
      </c>
      <c r="R374" s="112" t="str">
        <f t="shared" ref="R374:V374" si="183">IF(R353=0,"",R353/R332)</f>
        <v/>
      </c>
      <c r="S374" s="112" t="str">
        <f t="shared" si="183"/>
        <v/>
      </c>
      <c r="T374" s="112" t="str">
        <f t="shared" si="183"/>
        <v/>
      </c>
      <c r="U374" s="112" t="str">
        <f t="shared" si="183"/>
        <v/>
      </c>
      <c r="V374" s="112" t="str">
        <f t="shared" si="183"/>
        <v/>
      </c>
      <c r="W374" s="112" t="str">
        <f t="shared" ref="W374:Y374" si="184">IF(W353=0,"",W353/W332)</f>
        <v/>
      </c>
      <c r="X374" s="112" t="str">
        <f t="shared" si="184"/>
        <v/>
      </c>
      <c r="Y374" s="112" t="str">
        <f t="shared" si="184"/>
        <v/>
      </c>
      <c r="DA374" s="131" t="s">
        <v>3598</v>
      </c>
    </row>
    <row r="375" spans="1:105" ht="12" customHeight="1" x14ac:dyDescent="0.25">
      <c r="A375" s="103" t="s">
        <v>52</v>
      </c>
      <c r="B375" s="113"/>
      <c r="C375" s="113" t="str">
        <f t="shared" ref="C375:Q375" si="185">IF(C354=0,"",C354/C333)</f>
        <v/>
      </c>
      <c r="D375" s="113" t="str">
        <f t="shared" si="185"/>
        <v/>
      </c>
      <c r="E375" s="113" t="str">
        <f t="shared" si="185"/>
        <v/>
      </c>
      <c r="F375" s="113" t="str">
        <f t="shared" si="185"/>
        <v/>
      </c>
      <c r="G375" s="113" t="str">
        <f t="shared" si="185"/>
        <v/>
      </c>
      <c r="H375" s="113" t="str">
        <f t="shared" si="185"/>
        <v/>
      </c>
      <c r="I375" s="113" t="str">
        <f t="shared" si="185"/>
        <v/>
      </c>
      <c r="J375" s="113" t="str">
        <f t="shared" si="185"/>
        <v/>
      </c>
      <c r="K375" s="113" t="str">
        <f t="shared" si="185"/>
        <v/>
      </c>
      <c r="L375" s="113" t="str">
        <f t="shared" si="185"/>
        <v/>
      </c>
      <c r="M375" s="113" t="str">
        <f t="shared" si="185"/>
        <v/>
      </c>
      <c r="N375" s="113" t="str">
        <f t="shared" si="185"/>
        <v/>
      </c>
      <c r="O375" s="113" t="str">
        <f t="shared" si="185"/>
        <v/>
      </c>
      <c r="P375" s="113" t="str">
        <f t="shared" si="185"/>
        <v/>
      </c>
      <c r="Q375" s="113" t="str">
        <f t="shared" si="185"/>
        <v/>
      </c>
      <c r="R375" s="113" t="str">
        <f t="shared" ref="R375:V375" si="186">IF(R354=0,"",R354/R333)</f>
        <v/>
      </c>
      <c r="S375" s="113" t="str">
        <f t="shared" si="186"/>
        <v/>
      </c>
      <c r="T375" s="113" t="str">
        <f t="shared" si="186"/>
        <v/>
      </c>
      <c r="U375" s="113" t="str">
        <f t="shared" si="186"/>
        <v/>
      </c>
      <c r="V375" s="113" t="str">
        <f t="shared" si="186"/>
        <v/>
      </c>
      <c r="W375" s="113" t="str">
        <f t="shared" ref="W375:Y375" si="187">IF(W354=0,"",W354/W333)</f>
        <v/>
      </c>
      <c r="X375" s="113" t="str">
        <f t="shared" si="187"/>
        <v/>
      </c>
      <c r="Y375" s="113" t="str">
        <f t="shared" si="187"/>
        <v/>
      </c>
      <c r="DA375" s="132" t="s">
        <v>3599</v>
      </c>
    </row>
    <row r="376" spans="1:105" ht="12" customHeight="1" x14ac:dyDescent="0.25">
      <c r="A376" s="106" t="s">
        <v>122</v>
      </c>
      <c r="B376" s="112"/>
      <c r="C376" s="112" t="str">
        <f t="shared" ref="C376:Q376" si="188">IF(C355=0,"",C355/C334)</f>
        <v/>
      </c>
      <c r="D376" s="112" t="str">
        <f t="shared" si="188"/>
        <v/>
      </c>
      <c r="E376" s="112" t="str">
        <f t="shared" si="188"/>
        <v/>
      </c>
      <c r="F376" s="112" t="str">
        <f t="shared" si="188"/>
        <v/>
      </c>
      <c r="G376" s="112" t="str">
        <f t="shared" si="188"/>
        <v/>
      </c>
      <c r="H376" s="112" t="str">
        <f t="shared" si="188"/>
        <v/>
      </c>
      <c r="I376" s="112" t="str">
        <f t="shared" si="188"/>
        <v/>
      </c>
      <c r="J376" s="112" t="str">
        <f t="shared" si="188"/>
        <v/>
      </c>
      <c r="K376" s="112" t="str">
        <f t="shared" si="188"/>
        <v/>
      </c>
      <c r="L376" s="112" t="str">
        <f t="shared" si="188"/>
        <v/>
      </c>
      <c r="M376" s="112" t="str">
        <f t="shared" si="188"/>
        <v/>
      </c>
      <c r="N376" s="112" t="str">
        <f t="shared" si="188"/>
        <v/>
      </c>
      <c r="O376" s="112" t="str">
        <f t="shared" si="188"/>
        <v/>
      </c>
      <c r="P376" s="112" t="str">
        <f t="shared" si="188"/>
        <v/>
      </c>
      <c r="Q376" s="112" t="str">
        <f t="shared" si="188"/>
        <v/>
      </c>
      <c r="R376" s="112" t="str">
        <f t="shared" ref="R376:V376" si="189">IF(R355=0,"",R355/R334)</f>
        <v/>
      </c>
      <c r="S376" s="112" t="str">
        <f t="shared" si="189"/>
        <v/>
      </c>
      <c r="T376" s="112" t="str">
        <f t="shared" si="189"/>
        <v/>
      </c>
      <c r="U376" s="112" t="str">
        <f t="shared" si="189"/>
        <v/>
      </c>
      <c r="V376" s="112" t="str">
        <f t="shared" si="189"/>
        <v/>
      </c>
      <c r="W376" s="112" t="str">
        <f t="shared" ref="W376:Y376" si="190">IF(W355=0,"",W355/W334)</f>
        <v/>
      </c>
      <c r="X376" s="112" t="str">
        <f t="shared" si="190"/>
        <v/>
      </c>
      <c r="Y376" s="112" t="str">
        <f t="shared" si="190"/>
        <v/>
      </c>
      <c r="DA376" s="131" t="s">
        <v>3600</v>
      </c>
    </row>
    <row r="377" spans="1:105" ht="12" customHeight="1" x14ac:dyDescent="0.25">
      <c r="A377" s="107" t="s">
        <v>121</v>
      </c>
      <c r="B377" s="113"/>
      <c r="C377" s="113" t="str">
        <f t="shared" ref="C377:Q377" si="191">IF(C356=0,"",C356/C335)</f>
        <v/>
      </c>
      <c r="D377" s="113" t="str">
        <f t="shared" si="191"/>
        <v/>
      </c>
      <c r="E377" s="113" t="str">
        <f t="shared" si="191"/>
        <v/>
      </c>
      <c r="F377" s="113" t="str">
        <f t="shared" si="191"/>
        <v/>
      </c>
      <c r="G377" s="113" t="str">
        <f t="shared" si="191"/>
        <v/>
      </c>
      <c r="H377" s="113" t="str">
        <f t="shared" si="191"/>
        <v/>
      </c>
      <c r="I377" s="113" t="str">
        <f t="shared" si="191"/>
        <v/>
      </c>
      <c r="J377" s="113" t="str">
        <f t="shared" si="191"/>
        <v/>
      </c>
      <c r="K377" s="113" t="str">
        <f t="shared" si="191"/>
        <v/>
      </c>
      <c r="L377" s="113" t="str">
        <f t="shared" si="191"/>
        <v/>
      </c>
      <c r="M377" s="113" t="str">
        <f t="shared" si="191"/>
        <v/>
      </c>
      <c r="N377" s="113" t="str">
        <f t="shared" si="191"/>
        <v/>
      </c>
      <c r="O377" s="113" t="str">
        <f t="shared" si="191"/>
        <v/>
      </c>
      <c r="P377" s="113" t="str">
        <f t="shared" si="191"/>
        <v/>
      </c>
      <c r="Q377" s="113" t="str">
        <f t="shared" si="191"/>
        <v/>
      </c>
      <c r="R377" s="113" t="str">
        <f t="shared" ref="R377:V377" si="192">IF(R356=0,"",R356/R335)</f>
        <v/>
      </c>
      <c r="S377" s="113" t="str">
        <f t="shared" si="192"/>
        <v/>
      </c>
      <c r="T377" s="113" t="str">
        <f t="shared" si="192"/>
        <v/>
      </c>
      <c r="U377" s="113" t="str">
        <f t="shared" si="192"/>
        <v/>
      </c>
      <c r="V377" s="113" t="str">
        <f t="shared" si="192"/>
        <v/>
      </c>
      <c r="W377" s="113" t="str">
        <f t="shared" ref="W377:Y377" si="193">IF(W356=0,"",W356/W335)</f>
        <v/>
      </c>
      <c r="X377" s="113" t="str">
        <f t="shared" si="193"/>
        <v/>
      </c>
      <c r="Y377" s="113" t="str">
        <f t="shared" si="193"/>
        <v/>
      </c>
      <c r="DA377" s="132" t="s">
        <v>3601</v>
      </c>
    </row>
    <row r="378" spans="1:105" ht="12" customHeight="1" x14ac:dyDescent="0.25">
      <c r="A378" s="108" t="s">
        <v>53</v>
      </c>
      <c r="B378" s="111"/>
      <c r="C378" s="111" t="str">
        <f t="shared" ref="C378:Q378" si="194">IF(C357=0,"",C357/C336)</f>
        <v/>
      </c>
      <c r="D378" s="111" t="str">
        <f t="shared" si="194"/>
        <v/>
      </c>
      <c r="E378" s="111" t="str">
        <f t="shared" si="194"/>
        <v/>
      </c>
      <c r="F378" s="111" t="str">
        <f t="shared" si="194"/>
        <v/>
      </c>
      <c r="G378" s="111" t="str">
        <f t="shared" si="194"/>
        <v/>
      </c>
      <c r="H378" s="111" t="str">
        <f t="shared" si="194"/>
        <v/>
      </c>
      <c r="I378" s="111" t="str">
        <f t="shared" si="194"/>
        <v/>
      </c>
      <c r="J378" s="111" t="str">
        <f t="shared" si="194"/>
        <v/>
      </c>
      <c r="K378" s="111" t="str">
        <f t="shared" si="194"/>
        <v/>
      </c>
      <c r="L378" s="111" t="str">
        <f t="shared" si="194"/>
        <v/>
      </c>
      <c r="M378" s="111" t="str">
        <f t="shared" si="194"/>
        <v/>
      </c>
      <c r="N378" s="111" t="str">
        <f t="shared" si="194"/>
        <v/>
      </c>
      <c r="O378" s="111" t="str">
        <f t="shared" si="194"/>
        <v/>
      </c>
      <c r="P378" s="111" t="str">
        <f t="shared" si="194"/>
        <v/>
      </c>
      <c r="Q378" s="111" t="str">
        <f t="shared" si="194"/>
        <v/>
      </c>
      <c r="R378" s="111" t="str">
        <f t="shared" ref="R378:V378" si="195">IF(R357=0,"",R357/R336)</f>
        <v/>
      </c>
      <c r="S378" s="111" t="str">
        <f t="shared" si="195"/>
        <v/>
      </c>
      <c r="T378" s="111" t="str">
        <f t="shared" si="195"/>
        <v/>
      </c>
      <c r="U378" s="111" t="str">
        <f t="shared" si="195"/>
        <v/>
      </c>
      <c r="V378" s="111" t="str">
        <f t="shared" si="195"/>
        <v/>
      </c>
      <c r="W378" s="111" t="str">
        <f t="shared" ref="W378:Y378" si="196">IF(W357=0,"",W357/W336)</f>
        <v/>
      </c>
      <c r="X378" s="111" t="str">
        <f t="shared" si="196"/>
        <v/>
      </c>
      <c r="Y378" s="111" t="str">
        <f t="shared" si="196"/>
        <v/>
      </c>
      <c r="DA378" s="63" t="s">
        <v>3602</v>
      </c>
    </row>
    <row r="379" spans="1:105" ht="12" customHeight="1" x14ac:dyDescent="0.25">
      <c r="A379" s="108" t="s">
        <v>52</v>
      </c>
      <c r="B379" s="111"/>
      <c r="C379" s="111" t="str">
        <f t="shared" ref="C379:Q379" si="197">IF(C358=0,"",C358/C337)</f>
        <v/>
      </c>
      <c r="D379" s="111" t="str">
        <f t="shared" si="197"/>
        <v/>
      </c>
      <c r="E379" s="111" t="str">
        <f t="shared" si="197"/>
        <v/>
      </c>
      <c r="F379" s="111" t="str">
        <f t="shared" si="197"/>
        <v/>
      </c>
      <c r="G379" s="111" t="str">
        <f t="shared" si="197"/>
        <v/>
      </c>
      <c r="H379" s="111" t="str">
        <f t="shared" si="197"/>
        <v/>
      </c>
      <c r="I379" s="111" t="str">
        <f t="shared" si="197"/>
        <v/>
      </c>
      <c r="J379" s="111" t="str">
        <f t="shared" si="197"/>
        <v/>
      </c>
      <c r="K379" s="111" t="str">
        <f t="shared" si="197"/>
        <v/>
      </c>
      <c r="L379" s="111" t="str">
        <f t="shared" si="197"/>
        <v/>
      </c>
      <c r="M379" s="111" t="str">
        <f t="shared" si="197"/>
        <v/>
      </c>
      <c r="N379" s="111" t="str">
        <f t="shared" si="197"/>
        <v/>
      </c>
      <c r="O379" s="111" t="str">
        <f t="shared" si="197"/>
        <v/>
      </c>
      <c r="P379" s="111" t="str">
        <f t="shared" si="197"/>
        <v/>
      </c>
      <c r="Q379" s="111" t="str">
        <f t="shared" si="197"/>
        <v/>
      </c>
      <c r="R379" s="111" t="str">
        <f t="shared" ref="R379:V379" si="198">IF(R358=0,"",R358/R337)</f>
        <v/>
      </c>
      <c r="S379" s="111" t="str">
        <f t="shared" si="198"/>
        <v/>
      </c>
      <c r="T379" s="111" t="str">
        <f t="shared" si="198"/>
        <v/>
      </c>
      <c r="U379" s="111" t="str">
        <f t="shared" si="198"/>
        <v/>
      </c>
      <c r="V379" s="111" t="str">
        <f t="shared" si="198"/>
        <v/>
      </c>
      <c r="W379" s="111" t="str">
        <f t="shared" ref="W379:Y379" si="199">IF(W358=0,"",W358/W337)</f>
        <v/>
      </c>
      <c r="X379" s="111" t="str">
        <f t="shared" si="199"/>
        <v/>
      </c>
      <c r="Y379" s="111" t="str">
        <f t="shared" si="199"/>
        <v/>
      </c>
      <c r="DA379" s="63" t="s">
        <v>3603</v>
      </c>
    </row>
    <row r="380" spans="1:105" ht="12" customHeight="1" x14ac:dyDescent="0.25">
      <c r="A380" s="121" t="s">
        <v>54</v>
      </c>
      <c r="B380" s="124"/>
      <c r="C380" s="124" t="str">
        <f t="shared" ref="C380:Q380" si="200">IF(C359=0,"",C359/C338)</f>
        <v/>
      </c>
      <c r="D380" s="124" t="str">
        <f t="shared" si="200"/>
        <v/>
      </c>
      <c r="E380" s="124" t="str">
        <f t="shared" si="200"/>
        <v/>
      </c>
      <c r="F380" s="124" t="str">
        <f t="shared" si="200"/>
        <v/>
      </c>
      <c r="G380" s="124" t="str">
        <f t="shared" si="200"/>
        <v/>
      </c>
      <c r="H380" s="124" t="str">
        <f t="shared" si="200"/>
        <v/>
      </c>
      <c r="I380" s="124" t="str">
        <f t="shared" si="200"/>
        <v/>
      </c>
      <c r="J380" s="124" t="str">
        <f t="shared" si="200"/>
        <v/>
      </c>
      <c r="K380" s="124" t="str">
        <f t="shared" si="200"/>
        <v/>
      </c>
      <c r="L380" s="124" t="str">
        <f t="shared" si="200"/>
        <v/>
      </c>
      <c r="M380" s="124" t="str">
        <f t="shared" si="200"/>
        <v/>
      </c>
      <c r="N380" s="124" t="str">
        <f t="shared" si="200"/>
        <v/>
      </c>
      <c r="O380" s="124" t="str">
        <f t="shared" si="200"/>
        <v/>
      </c>
      <c r="P380" s="124" t="str">
        <f t="shared" si="200"/>
        <v/>
      </c>
      <c r="Q380" s="124" t="str">
        <f t="shared" si="200"/>
        <v/>
      </c>
      <c r="R380" s="124" t="str">
        <f t="shared" ref="R380:V380" si="201">IF(R359=0,"",R359/R338)</f>
        <v/>
      </c>
      <c r="S380" s="124" t="str">
        <f t="shared" si="201"/>
        <v/>
      </c>
      <c r="T380" s="124" t="str">
        <f t="shared" si="201"/>
        <v/>
      </c>
      <c r="U380" s="124" t="str">
        <f t="shared" si="201"/>
        <v/>
      </c>
      <c r="V380" s="124" t="str">
        <f t="shared" si="201"/>
        <v/>
      </c>
      <c r="W380" s="124" t="str">
        <f t="shared" ref="W380:Y380" si="202">IF(W359=0,"",W359/W338)</f>
        <v/>
      </c>
      <c r="X380" s="124" t="str">
        <f t="shared" si="202"/>
        <v/>
      </c>
      <c r="Y380" s="124" t="str">
        <f t="shared" si="202"/>
        <v/>
      </c>
      <c r="DA380" s="130" t="s">
        <v>3604</v>
      </c>
    </row>
    <row r="381" spans="1:105" ht="12" customHeight="1" x14ac:dyDescent="0.25">
      <c r="A381" s="97" t="s">
        <v>51</v>
      </c>
      <c r="B381" s="111"/>
      <c r="C381" s="111" t="str">
        <f t="shared" ref="C381:Q381" si="203">IF(C360=0,"",C360/C339)</f>
        <v/>
      </c>
      <c r="D381" s="111" t="str">
        <f t="shared" si="203"/>
        <v/>
      </c>
      <c r="E381" s="111" t="str">
        <f t="shared" si="203"/>
        <v/>
      </c>
      <c r="F381" s="111" t="str">
        <f t="shared" si="203"/>
        <v/>
      </c>
      <c r="G381" s="111" t="str">
        <f t="shared" si="203"/>
        <v/>
      </c>
      <c r="H381" s="111" t="str">
        <f t="shared" si="203"/>
        <v/>
      </c>
      <c r="I381" s="111" t="str">
        <f t="shared" si="203"/>
        <v/>
      </c>
      <c r="J381" s="111" t="str">
        <f t="shared" si="203"/>
        <v/>
      </c>
      <c r="K381" s="111" t="str">
        <f t="shared" si="203"/>
        <v/>
      </c>
      <c r="L381" s="111" t="str">
        <f t="shared" si="203"/>
        <v/>
      </c>
      <c r="M381" s="111" t="str">
        <f t="shared" si="203"/>
        <v/>
      </c>
      <c r="N381" s="111" t="str">
        <f t="shared" si="203"/>
        <v/>
      </c>
      <c r="O381" s="111" t="str">
        <f t="shared" si="203"/>
        <v/>
      </c>
      <c r="P381" s="111" t="str">
        <f t="shared" si="203"/>
        <v/>
      </c>
      <c r="Q381" s="111" t="str">
        <f t="shared" si="203"/>
        <v/>
      </c>
      <c r="R381" s="111" t="str">
        <f t="shared" ref="R381:V381" si="204">IF(R360=0,"",R360/R339)</f>
        <v/>
      </c>
      <c r="S381" s="111" t="str">
        <f t="shared" si="204"/>
        <v/>
      </c>
      <c r="T381" s="111" t="str">
        <f t="shared" si="204"/>
        <v/>
      </c>
      <c r="U381" s="111" t="str">
        <f t="shared" si="204"/>
        <v/>
      </c>
      <c r="V381" s="111" t="str">
        <f t="shared" si="204"/>
        <v/>
      </c>
      <c r="W381" s="111" t="str">
        <f t="shared" ref="W381:Y381" si="205">IF(W360=0,"",W360/W339)</f>
        <v/>
      </c>
      <c r="X381" s="111" t="str">
        <f t="shared" si="205"/>
        <v/>
      </c>
      <c r="Y381" s="111" t="str">
        <f t="shared" si="205"/>
        <v/>
      </c>
      <c r="DA381" s="63" t="s">
        <v>3605</v>
      </c>
    </row>
    <row r="382" spans="1:105" ht="12" customHeight="1" x14ac:dyDescent="0.25">
      <c r="A382" s="97" t="s">
        <v>50</v>
      </c>
      <c r="B382" s="111"/>
      <c r="C382" s="111" t="str">
        <f t="shared" ref="C382:Q382" si="206">IF(C361=0,"",C361/C340)</f>
        <v/>
      </c>
      <c r="D382" s="111" t="str">
        <f t="shared" si="206"/>
        <v/>
      </c>
      <c r="E382" s="111" t="str">
        <f t="shared" si="206"/>
        <v/>
      </c>
      <c r="F382" s="111" t="str">
        <f t="shared" si="206"/>
        <v/>
      </c>
      <c r="G382" s="111" t="str">
        <f t="shared" si="206"/>
        <v/>
      </c>
      <c r="H382" s="111" t="str">
        <f t="shared" si="206"/>
        <v/>
      </c>
      <c r="I382" s="111" t="str">
        <f t="shared" si="206"/>
        <v/>
      </c>
      <c r="J382" s="111" t="str">
        <f t="shared" si="206"/>
        <v/>
      </c>
      <c r="K382" s="111" t="str">
        <f t="shared" si="206"/>
        <v/>
      </c>
      <c r="L382" s="111" t="str">
        <f t="shared" si="206"/>
        <v/>
      </c>
      <c r="M382" s="111" t="str">
        <f t="shared" si="206"/>
        <v/>
      </c>
      <c r="N382" s="111" t="str">
        <f t="shared" si="206"/>
        <v/>
      </c>
      <c r="O382" s="111" t="str">
        <f t="shared" si="206"/>
        <v/>
      </c>
      <c r="P382" s="111" t="str">
        <f t="shared" si="206"/>
        <v/>
      </c>
      <c r="Q382" s="111" t="str">
        <f t="shared" si="206"/>
        <v/>
      </c>
      <c r="R382" s="111" t="str">
        <f t="shared" ref="R382:V382" si="207">IF(R361=0,"",R361/R340)</f>
        <v/>
      </c>
      <c r="S382" s="111" t="str">
        <f t="shared" si="207"/>
        <v/>
      </c>
      <c r="T382" s="111" t="str">
        <f t="shared" si="207"/>
        <v/>
      </c>
      <c r="U382" s="111" t="str">
        <f t="shared" si="207"/>
        <v/>
      </c>
      <c r="V382" s="111" t="str">
        <f t="shared" si="207"/>
        <v/>
      </c>
      <c r="W382" s="111" t="str">
        <f t="shared" ref="W382:Y382" si="208">IF(W361=0,"",W361/W340)</f>
        <v/>
      </c>
      <c r="X382" s="111" t="str">
        <f t="shared" si="208"/>
        <v/>
      </c>
      <c r="Y382" s="111" t="str">
        <f t="shared" si="208"/>
        <v/>
      </c>
      <c r="DA382" s="63" t="s">
        <v>3606</v>
      </c>
    </row>
    <row r="383" spans="1:105" ht="12" customHeight="1" x14ac:dyDescent="0.25">
      <c r="A383" s="109" t="s">
        <v>120</v>
      </c>
      <c r="B383" s="45"/>
      <c r="C383" s="45" t="str">
        <f t="shared" ref="C383:Q383" si="209">IF(C362=0,"",C362/C341)</f>
        <v/>
      </c>
      <c r="D383" s="45" t="str">
        <f t="shared" si="209"/>
        <v/>
      </c>
      <c r="E383" s="45" t="str">
        <f t="shared" si="209"/>
        <v/>
      </c>
      <c r="F383" s="45" t="str">
        <f t="shared" si="209"/>
        <v/>
      </c>
      <c r="G383" s="45" t="str">
        <f t="shared" si="209"/>
        <v/>
      </c>
      <c r="H383" s="45" t="str">
        <f t="shared" si="209"/>
        <v/>
      </c>
      <c r="I383" s="45" t="str">
        <f t="shared" si="209"/>
        <v/>
      </c>
      <c r="J383" s="45" t="str">
        <f t="shared" si="209"/>
        <v/>
      </c>
      <c r="K383" s="45" t="str">
        <f t="shared" si="209"/>
        <v/>
      </c>
      <c r="L383" s="45" t="str">
        <f t="shared" si="209"/>
        <v/>
      </c>
      <c r="M383" s="45" t="str">
        <f t="shared" si="209"/>
        <v/>
      </c>
      <c r="N383" s="45" t="str">
        <f t="shared" si="209"/>
        <v/>
      </c>
      <c r="O383" s="45" t="str">
        <f t="shared" si="209"/>
        <v/>
      </c>
      <c r="P383" s="45" t="str">
        <f t="shared" si="209"/>
        <v/>
      </c>
      <c r="Q383" s="45" t="str">
        <f t="shared" si="209"/>
        <v/>
      </c>
      <c r="R383" s="45" t="str">
        <f t="shared" ref="R383:V383" si="210">IF(R362=0,"",R362/R341)</f>
        <v/>
      </c>
      <c r="S383" s="45" t="str">
        <f t="shared" si="210"/>
        <v/>
      </c>
      <c r="T383" s="45" t="str">
        <f t="shared" si="210"/>
        <v/>
      </c>
      <c r="U383" s="45" t="str">
        <f t="shared" si="210"/>
        <v/>
      </c>
      <c r="V383" s="45" t="str">
        <f t="shared" si="210"/>
        <v/>
      </c>
      <c r="W383" s="45" t="str">
        <f t="shared" ref="W383:Y383" si="211">IF(W362=0,"",W362/W341)</f>
        <v/>
      </c>
      <c r="X383" s="45" t="str">
        <f t="shared" si="211"/>
        <v/>
      </c>
      <c r="Y383" s="45" t="str">
        <f t="shared" si="211"/>
        <v/>
      </c>
      <c r="DA383" s="60" t="s">
        <v>3607</v>
      </c>
    </row>
    <row r="385" spans="1:105" ht="12" customHeight="1" x14ac:dyDescent="0.25">
      <c r="A385" s="116" t="s">
        <v>162</v>
      </c>
      <c r="B385" s="117"/>
      <c r="C385" s="117">
        <f t="shared" ref="C385:Q385" si="212">C386+C389+C391+C401</f>
        <v>0</v>
      </c>
      <c r="D385" s="117">
        <f t="shared" si="212"/>
        <v>0</v>
      </c>
      <c r="E385" s="117">
        <f t="shared" si="212"/>
        <v>0</v>
      </c>
      <c r="F385" s="117">
        <f t="shared" si="212"/>
        <v>0</v>
      </c>
      <c r="G385" s="117">
        <f t="shared" si="212"/>
        <v>0</v>
      </c>
      <c r="H385" s="117">
        <f t="shared" si="212"/>
        <v>0</v>
      </c>
      <c r="I385" s="117">
        <f t="shared" si="212"/>
        <v>0</v>
      </c>
      <c r="J385" s="117">
        <f t="shared" si="212"/>
        <v>0</v>
      </c>
      <c r="K385" s="117">
        <f t="shared" si="212"/>
        <v>0</v>
      </c>
      <c r="L385" s="117">
        <f t="shared" si="212"/>
        <v>0</v>
      </c>
      <c r="M385" s="117">
        <f t="shared" si="212"/>
        <v>0</v>
      </c>
      <c r="N385" s="117">
        <f t="shared" si="212"/>
        <v>0</v>
      </c>
      <c r="O385" s="117">
        <f t="shared" si="212"/>
        <v>0</v>
      </c>
      <c r="P385" s="117">
        <f t="shared" si="212"/>
        <v>0</v>
      </c>
      <c r="Q385" s="117">
        <f t="shared" si="212"/>
        <v>0</v>
      </c>
      <c r="R385" s="117">
        <f t="shared" ref="R385:V385" si="213">R386+R389+R391+R401</f>
        <v>0</v>
      </c>
      <c r="S385" s="117">
        <f t="shared" si="213"/>
        <v>0</v>
      </c>
      <c r="T385" s="117">
        <f t="shared" si="213"/>
        <v>0</v>
      </c>
      <c r="U385" s="117">
        <f t="shared" si="213"/>
        <v>0</v>
      </c>
      <c r="V385" s="117">
        <f t="shared" si="213"/>
        <v>0</v>
      </c>
      <c r="W385" s="117">
        <f t="shared" ref="W385:Y385" si="214">W386+W389+W391+W401</f>
        <v>0</v>
      </c>
      <c r="X385" s="117">
        <f t="shared" si="214"/>
        <v>0</v>
      </c>
      <c r="Y385" s="117">
        <f t="shared" si="214"/>
        <v>0</v>
      </c>
      <c r="DA385" s="129" t="s">
        <v>3756</v>
      </c>
    </row>
    <row r="386" spans="1:105" ht="12" customHeight="1" x14ac:dyDescent="0.25">
      <c r="A386" s="121" t="s">
        <v>57</v>
      </c>
      <c r="B386" s="122"/>
      <c r="C386" s="122">
        <f t="shared" ref="C386:Q386" si="215">SUM(C387:C388)</f>
        <v>0</v>
      </c>
      <c r="D386" s="122">
        <f t="shared" si="215"/>
        <v>0</v>
      </c>
      <c r="E386" s="122">
        <f t="shared" si="215"/>
        <v>0</v>
      </c>
      <c r="F386" s="122">
        <f t="shared" si="215"/>
        <v>0</v>
      </c>
      <c r="G386" s="122">
        <f t="shared" si="215"/>
        <v>0</v>
      </c>
      <c r="H386" s="122">
        <f t="shared" si="215"/>
        <v>0</v>
      </c>
      <c r="I386" s="122">
        <f t="shared" si="215"/>
        <v>0</v>
      </c>
      <c r="J386" s="122">
        <f t="shared" si="215"/>
        <v>0</v>
      </c>
      <c r="K386" s="122">
        <f t="shared" si="215"/>
        <v>0</v>
      </c>
      <c r="L386" s="122">
        <f t="shared" si="215"/>
        <v>0</v>
      </c>
      <c r="M386" s="122">
        <f t="shared" si="215"/>
        <v>0</v>
      </c>
      <c r="N386" s="122">
        <f t="shared" si="215"/>
        <v>0</v>
      </c>
      <c r="O386" s="122">
        <f t="shared" si="215"/>
        <v>0</v>
      </c>
      <c r="P386" s="122">
        <f t="shared" si="215"/>
        <v>0</v>
      </c>
      <c r="Q386" s="122">
        <f t="shared" si="215"/>
        <v>0</v>
      </c>
      <c r="R386" s="122">
        <f t="shared" ref="R386:V386" si="216">SUM(R387:R388)</f>
        <v>0</v>
      </c>
      <c r="S386" s="122">
        <f t="shared" si="216"/>
        <v>0</v>
      </c>
      <c r="T386" s="122">
        <f t="shared" si="216"/>
        <v>0</v>
      </c>
      <c r="U386" s="122">
        <f t="shared" si="216"/>
        <v>0</v>
      </c>
      <c r="V386" s="122">
        <f t="shared" si="216"/>
        <v>0</v>
      </c>
      <c r="W386" s="122">
        <f t="shared" ref="W386:Y386" si="217">SUM(W387:W388)</f>
        <v>0</v>
      </c>
      <c r="X386" s="122">
        <f t="shared" si="217"/>
        <v>0</v>
      </c>
      <c r="Y386" s="122">
        <f t="shared" si="217"/>
        <v>0</v>
      </c>
      <c r="DA386" s="130" t="s">
        <v>3757</v>
      </c>
    </row>
    <row r="387" spans="1:105" ht="12" customHeight="1" x14ac:dyDescent="0.25">
      <c r="A387" s="97" t="s">
        <v>51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X387" s="98">
        <v>0</v>
      </c>
      <c r="Y387" s="98">
        <v>0</v>
      </c>
      <c r="DA387" s="63" t="s">
        <v>3758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X388" s="98">
        <v>0</v>
      </c>
      <c r="Y388" s="98">
        <v>0</v>
      </c>
      <c r="DA388" s="63" t="s">
        <v>3759</v>
      </c>
    </row>
    <row r="389" spans="1:105" ht="12" customHeight="1" x14ac:dyDescent="0.25">
      <c r="A389" s="121" t="s">
        <v>92</v>
      </c>
      <c r="B389" s="122"/>
      <c r="C389" s="122">
        <f t="shared" ref="C389:Y389" si="218">C390</f>
        <v>0</v>
      </c>
      <c r="D389" s="122">
        <f t="shared" si="218"/>
        <v>0</v>
      </c>
      <c r="E389" s="122">
        <f t="shared" si="218"/>
        <v>0</v>
      </c>
      <c r="F389" s="122">
        <f t="shared" si="218"/>
        <v>0</v>
      </c>
      <c r="G389" s="122">
        <f t="shared" si="218"/>
        <v>0</v>
      </c>
      <c r="H389" s="122">
        <f t="shared" si="218"/>
        <v>0</v>
      </c>
      <c r="I389" s="122">
        <f t="shared" si="218"/>
        <v>0</v>
      </c>
      <c r="J389" s="122">
        <f t="shared" si="218"/>
        <v>0</v>
      </c>
      <c r="K389" s="122">
        <f t="shared" si="218"/>
        <v>0</v>
      </c>
      <c r="L389" s="122">
        <f t="shared" si="218"/>
        <v>0</v>
      </c>
      <c r="M389" s="122">
        <f t="shared" si="218"/>
        <v>0</v>
      </c>
      <c r="N389" s="122">
        <f t="shared" si="218"/>
        <v>0</v>
      </c>
      <c r="O389" s="122">
        <f t="shared" si="218"/>
        <v>0</v>
      </c>
      <c r="P389" s="122">
        <f t="shared" si="218"/>
        <v>0</v>
      </c>
      <c r="Q389" s="122">
        <f t="shared" si="218"/>
        <v>0</v>
      </c>
      <c r="R389" s="122">
        <f t="shared" si="218"/>
        <v>0</v>
      </c>
      <c r="S389" s="122">
        <f t="shared" si="218"/>
        <v>0</v>
      </c>
      <c r="T389" s="122">
        <f t="shared" si="218"/>
        <v>0</v>
      </c>
      <c r="U389" s="122">
        <f t="shared" si="218"/>
        <v>0</v>
      </c>
      <c r="V389" s="122">
        <f t="shared" si="218"/>
        <v>0</v>
      </c>
      <c r="W389" s="122">
        <f t="shared" si="218"/>
        <v>0</v>
      </c>
      <c r="X389" s="122">
        <f t="shared" si="218"/>
        <v>0</v>
      </c>
      <c r="Y389" s="122">
        <f t="shared" si="218"/>
        <v>0</v>
      </c>
      <c r="DA389" s="130" t="s">
        <v>3760</v>
      </c>
    </row>
    <row r="390" spans="1:105" ht="12" customHeight="1" x14ac:dyDescent="0.25">
      <c r="A390" s="97" t="s">
        <v>53</v>
      </c>
      <c r="B390" s="98"/>
      <c r="C390" s="98">
        <v>0</v>
      </c>
      <c r="D390" s="98">
        <v>0</v>
      </c>
      <c r="E390" s="98">
        <v>0</v>
      </c>
      <c r="F390" s="98">
        <v>0</v>
      </c>
      <c r="G390" s="98">
        <v>0</v>
      </c>
      <c r="H390" s="98">
        <v>0</v>
      </c>
      <c r="I390" s="98">
        <v>0</v>
      </c>
      <c r="J390" s="98">
        <v>0</v>
      </c>
      <c r="K390" s="98">
        <v>0</v>
      </c>
      <c r="L390" s="98">
        <v>0</v>
      </c>
      <c r="M390" s="98">
        <v>0</v>
      </c>
      <c r="N390" s="98">
        <v>0</v>
      </c>
      <c r="O390" s="98">
        <v>0</v>
      </c>
      <c r="P390" s="98">
        <v>0</v>
      </c>
      <c r="Q390" s="98">
        <v>0</v>
      </c>
      <c r="R390" s="98">
        <v>0</v>
      </c>
      <c r="S390" s="98">
        <v>0</v>
      </c>
      <c r="T390" s="98">
        <v>0</v>
      </c>
      <c r="U390" s="98">
        <v>0</v>
      </c>
      <c r="V390" s="98">
        <v>0</v>
      </c>
      <c r="W390" s="98">
        <v>0</v>
      </c>
      <c r="X390" s="98">
        <v>0</v>
      </c>
      <c r="Y390" s="98">
        <v>0</v>
      </c>
      <c r="DA390" s="63" t="s">
        <v>3761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X391" s="122">
        <v>0</v>
      </c>
      <c r="Y391" s="122">
        <v>0</v>
      </c>
      <c r="DA391" s="130" t="s">
        <v>3762</v>
      </c>
    </row>
    <row r="392" spans="1:105" ht="12" customHeight="1" x14ac:dyDescent="0.25">
      <c r="A392" s="97" t="s">
        <v>143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X392" s="98">
        <v>0</v>
      </c>
      <c r="Y392" s="98">
        <v>0</v>
      </c>
      <c r="DA392" s="63" t="s">
        <v>3763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3764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X394" s="98">
        <v>0</v>
      </c>
      <c r="Y394" s="98">
        <v>0</v>
      </c>
      <c r="DA394" s="63" t="s">
        <v>3765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X395" s="101">
        <v>0</v>
      </c>
      <c r="Y395" s="101">
        <v>0</v>
      </c>
      <c r="DA395" s="131" t="s">
        <v>3766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3767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X397" s="101">
        <v>0</v>
      </c>
      <c r="Y397" s="101">
        <v>0</v>
      </c>
      <c r="DA397" s="131" t="s">
        <v>3768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X398" s="104">
        <v>0</v>
      </c>
      <c r="Y398" s="104">
        <v>0</v>
      </c>
      <c r="DA398" s="132" t="s">
        <v>3769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3770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X400" s="98">
        <v>0</v>
      </c>
      <c r="Y400" s="98">
        <v>0</v>
      </c>
      <c r="DA400" s="63" t="s">
        <v>3771</v>
      </c>
    </row>
    <row r="401" spans="1:105" ht="12" customHeight="1" x14ac:dyDescent="0.25">
      <c r="A401" s="121" t="s">
        <v>54</v>
      </c>
      <c r="B401" s="122"/>
      <c r="C401" s="122">
        <v>0</v>
      </c>
      <c r="D401" s="122">
        <v>0</v>
      </c>
      <c r="E401" s="122">
        <v>0</v>
      </c>
      <c r="F401" s="122">
        <v>0</v>
      </c>
      <c r="G401" s="122">
        <v>0</v>
      </c>
      <c r="H401" s="122">
        <v>0</v>
      </c>
      <c r="I401" s="122">
        <v>0</v>
      </c>
      <c r="J401" s="122">
        <v>0</v>
      </c>
      <c r="K401" s="122">
        <v>0</v>
      </c>
      <c r="L401" s="122">
        <v>0</v>
      </c>
      <c r="M401" s="122">
        <v>0</v>
      </c>
      <c r="N401" s="122">
        <v>0</v>
      </c>
      <c r="O401" s="122">
        <v>0</v>
      </c>
      <c r="P401" s="122">
        <v>0</v>
      </c>
      <c r="Q401" s="122">
        <v>0</v>
      </c>
      <c r="R401" s="122">
        <v>0</v>
      </c>
      <c r="S401" s="122">
        <v>0</v>
      </c>
      <c r="T401" s="122">
        <v>0</v>
      </c>
      <c r="U401" s="122">
        <v>0</v>
      </c>
      <c r="V401" s="122">
        <v>0</v>
      </c>
      <c r="W401" s="122">
        <v>0</v>
      </c>
      <c r="X401" s="122">
        <v>0</v>
      </c>
      <c r="Y401" s="122">
        <v>0</v>
      </c>
      <c r="DA401" s="130" t="s">
        <v>3772</v>
      </c>
    </row>
    <row r="402" spans="1:105" ht="12" customHeight="1" x14ac:dyDescent="0.25">
      <c r="A402" s="97" t="s">
        <v>51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X402" s="98">
        <v>0</v>
      </c>
      <c r="Y402" s="98">
        <v>0</v>
      </c>
      <c r="DA402" s="63" t="s">
        <v>3773</v>
      </c>
    </row>
    <row r="403" spans="1:105" ht="12" customHeight="1" x14ac:dyDescent="0.25">
      <c r="A403" s="97" t="s">
        <v>50</v>
      </c>
      <c r="B403" s="98"/>
      <c r="C403" s="98">
        <v>0</v>
      </c>
      <c r="D403" s="98">
        <v>0</v>
      </c>
      <c r="E403" s="98">
        <v>0</v>
      </c>
      <c r="F403" s="98">
        <v>0</v>
      </c>
      <c r="G403" s="98">
        <v>0</v>
      </c>
      <c r="H403" s="98">
        <v>0</v>
      </c>
      <c r="I403" s="98">
        <v>0</v>
      </c>
      <c r="J403" s="98">
        <v>0</v>
      </c>
      <c r="K403" s="98">
        <v>0</v>
      </c>
      <c r="L403" s="98">
        <v>0</v>
      </c>
      <c r="M403" s="98">
        <v>0</v>
      </c>
      <c r="N403" s="98">
        <v>0</v>
      </c>
      <c r="O403" s="98">
        <v>0</v>
      </c>
      <c r="P403" s="98">
        <v>0</v>
      </c>
      <c r="Q403" s="98">
        <v>0</v>
      </c>
      <c r="R403" s="98">
        <v>0</v>
      </c>
      <c r="S403" s="98">
        <v>0</v>
      </c>
      <c r="T403" s="98">
        <v>0</v>
      </c>
      <c r="U403" s="98">
        <v>0</v>
      </c>
      <c r="V403" s="98">
        <v>0</v>
      </c>
      <c r="W403" s="98">
        <v>0</v>
      </c>
      <c r="X403" s="98">
        <v>0</v>
      </c>
      <c r="Y403" s="98">
        <v>0</v>
      </c>
      <c r="DA403" s="63" t="s">
        <v>3774</v>
      </c>
    </row>
    <row r="404" spans="1:105" ht="12" customHeight="1" x14ac:dyDescent="0.25">
      <c r="A404" s="109" t="s">
        <v>120</v>
      </c>
      <c r="B404" s="33"/>
      <c r="C404" s="33">
        <v>0</v>
      </c>
      <c r="D404" s="33">
        <v>0</v>
      </c>
      <c r="E404" s="33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X404" s="33">
        <v>0</v>
      </c>
      <c r="Y404" s="33">
        <v>0</v>
      </c>
      <c r="DA404" s="60" t="s">
        <v>3775</v>
      </c>
    </row>
    <row r="406" spans="1:105" ht="12" customHeight="1" x14ac:dyDescent="0.25">
      <c r="A406" s="116" t="s">
        <v>161</v>
      </c>
      <c r="B406" s="117"/>
      <c r="C406" s="117">
        <f t="shared" ref="C406:Q406" si="219">C407+C410+C412+C422</f>
        <v>0</v>
      </c>
      <c r="D406" s="117">
        <f t="shared" si="219"/>
        <v>0</v>
      </c>
      <c r="E406" s="117">
        <f t="shared" si="219"/>
        <v>0</v>
      </c>
      <c r="F406" s="117">
        <f t="shared" si="219"/>
        <v>0</v>
      </c>
      <c r="G406" s="117">
        <f t="shared" si="219"/>
        <v>0</v>
      </c>
      <c r="H406" s="117">
        <f t="shared" si="219"/>
        <v>0</v>
      </c>
      <c r="I406" s="117">
        <f t="shared" si="219"/>
        <v>0</v>
      </c>
      <c r="J406" s="117">
        <f t="shared" si="219"/>
        <v>0</v>
      </c>
      <c r="K406" s="117">
        <f t="shared" si="219"/>
        <v>0</v>
      </c>
      <c r="L406" s="117">
        <f t="shared" si="219"/>
        <v>0</v>
      </c>
      <c r="M406" s="117">
        <f t="shared" si="219"/>
        <v>0</v>
      </c>
      <c r="N406" s="117">
        <f t="shared" si="219"/>
        <v>0</v>
      </c>
      <c r="O406" s="117">
        <f t="shared" si="219"/>
        <v>0</v>
      </c>
      <c r="P406" s="117">
        <f t="shared" si="219"/>
        <v>0</v>
      </c>
      <c r="Q406" s="117">
        <f t="shared" si="219"/>
        <v>0</v>
      </c>
      <c r="R406" s="117">
        <f t="shared" ref="R406:V406" si="220">R407+R410+R412+R422</f>
        <v>0</v>
      </c>
      <c r="S406" s="117">
        <f t="shared" si="220"/>
        <v>0</v>
      </c>
      <c r="T406" s="117">
        <f t="shared" si="220"/>
        <v>0</v>
      </c>
      <c r="U406" s="117">
        <f t="shared" si="220"/>
        <v>0</v>
      </c>
      <c r="V406" s="117">
        <f t="shared" si="220"/>
        <v>0</v>
      </c>
      <c r="W406" s="117">
        <f t="shared" ref="W406:Y406" si="221">W407+W410+W412+W422</f>
        <v>0</v>
      </c>
      <c r="X406" s="117">
        <f t="shared" si="221"/>
        <v>0</v>
      </c>
      <c r="Y406" s="117">
        <f t="shared" si="221"/>
        <v>0</v>
      </c>
      <c r="DA406" s="129" t="s">
        <v>3924</v>
      </c>
    </row>
    <row r="407" spans="1:105" ht="12" customHeight="1" x14ac:dyDescent="0.25">
      <c r="A407" s="121" t="s">
        <v>57</v>
      </c>
      <c r="B407" s="122"/>
      <c r="C407" s="122">
        <f t="shared" ref="C407:Q407" si="222">SUM(C408:C409)</f>
        <v>0</v>
      </c>
      <c r="D407" s="122">
        <f t="shared" si="222"/>
        <v>0</v>
      </c>
      <c r="E407" s="122">
        <f t="shared" si="222"/>
        <v>0</v>
      </c>
      <c r="F407" s="122">
        <f t="shared" si="222"/>
        <v>0</v>
      </c>
      <c r="G407" s="122">
        <f t="shared" si="222"/>
        <v>0</v>
      </c>
      <c r="H407" s="122">
        <f t="shared" si="222"/>
        <v>0</v>
      </c>
      <c r="I407" s="122">
        <f t="shared" si="222"/>
        <v>0</v>
      </c>
      <c r="J407" s="122">
        <f t="shared" si="222"/>
        <v>0</v>
      </c>
      <c r="K407" s="122">
        <f t="shared" si="222"/>
        <v>0</v>
      </c>
      <c r="L407" s="122">
        <f t="shared" si="222"/>
        <v>0</v>
      </c>
      <c r="M407" s="122">
        <f t="shared" si="222"/>
        <v>0</v>
      </c>
      <c r="N407" s="122">
        <f t="shared" si="222"/>
        <v>0</v>
      </c>
      <c r="O407" s="122">
        <f t="shared" si="222"/>
        <v>0</v>
      </c>
      <c r="P407" s="122">
        <f t="shared" si="222"/>
        <v>0</v>
      </c>
      <c r="Q407" s="122">
        <f t="shared" si="222"/>
        <v>0</v>
      </c>
      <c r="R407" s="122">
        <f t="shared" ref="R407:V407" si="223">SUM(R408:R409)</f>
        <v>0</v>
      </c>
      <c r="S407" s="122">
        <f t="shared" si="223"/>
        <v>0</v>
      </c>
      <c r="T407" s="122">
        <f t="shared" si="223"/>
        <v>0</v>
      </c>
      <c r="U407" s="122">
        <f t="shared" si="223"/>
        <v>0</v>
      </c>
      <c r="V407" s="122">
        <f t="shared" si="223"/>
        <v>0</v>
      </c>
      <c r="W407" s="122">
        <f t="shared" ref="W407:Y407" si="224">SUM(W408:W409)</f>
        <v>0</v>
      </c>
      <c r="X407" s="122">
        <f t="shared" si="224"/>
        <v>0</v>
      </c>
      <c r="Y407" s="122">
        <f t="shared" si="224"/>
        <v>0</v>
      </c>
      <c r="DA407" s="130" t="s">
        <v>3925</v>
      </c>
    </row>
    <row r="408" spans="1:105" ht="12" customHeight="1" x14ac:dyDescent="0.25">
      <c r="A408" s="97" t="s">
        <v>51</v>
      </c>
      <c r="B408" s="98"/>
      <c r="C408" s="98">
        <v>0</v>
      </c>
      <c r="D408" s="98">
        <v>0</v>
      </c>
      <c r="E408" s="98">
        <v>0</v>
      </c>
      <c r="F408" s="98">
        <v>0</v>
      </c>
      <c r="G408" s="98">
        <v>0</v>
      </c>
      <c r="H408" s="98">
        <v>0</v>
      </c>
      <c r="I408" s="98">
        <v>0</v>
      </c>
      <c r="J408" s="98">
        <v>0</v>
      </c>
      <c r="K408" s="98">
        <v>0</v>
      </c>
      <c r="L408" s="98">
        <v>0</v>
      </c>
      <c r="M408" s="98">
        <v>0</v>
      </c>
      <c r="N408" s="98">
        <v>0</v>
      </c>
      <c r="O408" s="98">
        <v>0</v>
      </c>
      <c r="P408" s="98">
        <v>0</v>
      </c>
      <c r="Q408" s="98">
        <v>0</v>
      </c>
      <c r="R408" s="98">
        <v>0</v>
      </c>
      <c r="S408" s="98">
        <v>0</v>
      </c>
      <c r="T408" s="98">
        <v>0</v>
      </c>
      <c r="U408" s="98">
        <v>0</v>
      </c>
      <c r="V408" s="98">
        <v>0</v>
      </c>
      <c r="W408" s="98">
        <v>0</v>
      </c>
      <c r="X408" s="98">
        <v>0</v>
      </c>
      <c r="Y408" s="98">
        <v>0</v>
      </c>
      <c r="DA408" s="63" t="s">
        <v>3926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3927</v>
      </c>
    </row>
    <row r="410" spans="1:105" ht="12" customHeight="1" x14ac:dyDescent="0.25">
      <c r="A410" s="121" t="s">
        <v>92</v>
      </c>
      <c r="B410" s="122"/>
      <c r="C410" s="122">
        <f t="shared" ref="C410:Y410" si="225">C411</f>
        <v>0</v>
      </c>
      <c r="D410" s="122">
        <f t="shared" si="225"/>
        <v>0</v>
      </c>
      <c r="E410" s="122">
        <f t="shared" si="225"/>
        <v>0</v>
      </c>
      <c r="F410" s="122">
        <f t="shared" si="225"/>
        <v>0</v>
      </c>
      <c r="G410" s="122">
        <f t="shared" si="225"/>
        <v>0</v>
      </c>
      <c r="H410" s="122">
        <f t="shared" si="225"/>
        <v>0</v>
      </c>
      <c r="I410" s="122">
        <f t="shared" si="225"/>
        <v>0</v>
      </c>
      <c r="J410" s="122">
        <f t="shared" si="225"/>
        <v>0</v>
      </c>
      <c r="K410" s="122">
        <f t="shared" si="225"/>
        <v>0</v>
      </c>
      <c r="L410" s="122">
        <f t="shared" si="225"/>
        <v>0</v>
      </c>
      <c r="M410" s="122">
        <f t="shared" si="225"/>
        <v>0</v>
      </c>
      <c r="N410" s="122">
        <f t="shared" si="225"/>
        <v>0</v>
      </c>
      <c r="O410" s="122">
        <f t="shared" si="225"/>
        <v>0</v>
      </c>
      <c r="P410" s="122">
        <f t="shared" si="225"/>
        <v>0</v>
      </c>
      <c r="Q410" s="122">
        <f t="shared" si="225"/>
        <v>0</v>
      </c>
      <c r="R410" s="122">
        <f t="shared" si="225"/>
        <v>0</v>
      </c>
      <c r="S410" s="122">
        <f t="shared" si="225"/>
        <v>0</v>
      </c>
      <c r="T410" s="122">
        <f t="shared" si="225"/>
        <v>0</v>
      </c>
      <c r="U410" s="122">
        <f t="shared" si="225"/>
        <v>0</v>
      </c>
      <c r="V410" s="122">
        <f t="shared" si="225"/>
        <v>0</v>
      </c>
      <c r="W410" s="122">
        <f t="shared" si="225"/>
        <v>0</v>
      </c>
      <c r="X410" s="122">
        <f t="shared" si="225"/>
        <v>0</v>
      </c>
      <c r="Y410" s="122">
        <f t="shared" si="225"/>
        <v>0</v>
      </c>
      <c r="DA410" s="130" t="s">
        <v>3928</v>
      </c>
    </row>
    <row r="411" spans="1:105" ht="12" customHeight="1" x14ac:dyDescent="0.25">
      <c r="A411" s="97" t="s">
        <v>53</v>
      </c>
      <c r="B411" s="98"/>
      <c r="C411" s="98">
        <f>RES_hhdet_in_fech!C8</f>
        <v>0</v>
      </c>
      <c r="D411" s="98">
        <f>RES_hhdet_in_fech!D8</f>
        <v>0</v>
      </c>
      <c r="E411" s="98">
        <f>RES_hhdet_in_fech!E8</f>
        <v>0</v>
      </c>
      <c r="F411" s="98">
        <f>RES_hhdet_in_fech!F8</f>
        <v>0</v>
      </c>
      <c r="G411" s="98">
        <f>RES_hhdet_in_fech!G8</f>
        <v>0</v>
      </c>
      <c r="H411" s="98">
        <f>RES_hhdet_in_fech!H8</f>
        <v>0</v>
      </c>
      <c r="I411" s="98">
        <f>RES_hhdet_in_fech!I8</f>
        <v>0</v>
      </c>
      <c r="J411" s="98">
        <f>RES_hhdet_in_fech!J8</f>
        <v>0</v>
      </c>
      <c r="K411" s="98">
        <f>RES_hhdet_in_fech!K8</f>
        <v>0</v>
      </c>
      <c r="L411" s="98">
        <f>RES_hhdet_in_fech!L8</f>
        <v>0</v>
      </c>
      <c r="M411" s="98">
        <f>RES_hhdet_in_fech!M8</f>
        <v>0</v>
      </c>
      <c r="N411" s="98">
        <f>RES_hhdet_in_fech!N8</f>
        <v>0</v>
      </c>
      <c r="O411" s="98">
        <f>RES_hhdet_in_fech!O8</f>
        <v>0</v>
      </c>
      <c r="P411" s="98">
        <f>RES_hhdet_in_fech!P8</f>
        <v>0</v>
      </c>
      <c r="Q411" s="98">
        <f>RES_hhdet_in_fech!Q8</f>
        <v>0</v>
      </c>
      <c r="R411" s="98">
        <f>RES_hhdet_in_fech!R8</f>
        <v>0</v>
      </c>
      <c r="S411" s="98">
        <f>RES_hhdet_in_fech!S8</f>
        <v>0</v>
      </c>
      <c r="T411" s="98">
        <f>RES_hhdet_in_fech!T8</f>
        <v>0</v>
      </c>
      <c r="U411" s="98">
        <f>RES_hhdet_in_fech!U8</f>
        <v>0</v>
      </c>
      <c r="V411" s="98">
        <f>RES_hhdet_in_fech!V8</f>
        <v>0</v>
      </c>
      <c r="W411" s="98">
        <f>RES_hhdet_in_fech!W8</f>
        <v>0</v>
      </c>
      <c r="X411" s="98">
        <f>RES_hhdet_in_fech!X8</f>
        <v>0</v>
      </c>
      <c r="Y411" s="98">
        <f>RES_hhdet_in_fech!Y8</f>
        <v>0</v>
      </c>
      <c r="DA411" s="63" t="s">
        <v>3929</v>
      </c>
    </row>
    <row r="412" spans="1:105" ht="12" customHeight="1" x14ac:dyDescent="0.25">
      <c r="A412" s="121" t="s">
        <v>55</v>
      </c>
      <c r="B412" s="122"/>
      <c r="C412" s="122">
        <v>0</v>
      </c>
      <c r="D412" s="122">
        <v>0</v>
      </c>
      <c r="E412" s="122">
        <v>0</v>
      </c>
      <c r="F412" s="122">
        <v>0</v>
      </c>
      <c r="G412" s="122">
        <v>0</v>
      </c>
      <c r="H412" s="122">
        <v>0</v>
      </c>
      <c r="I412" s="122">
        <v>0</v>
      </c>
      <c r="J412" s="122">
        <v>0</v>
      </c>
      <c r="K412" s="122">
        <v>0</v>
      </c>
      <c r="L412" s="122">
        <v>0</v>
      </c>
      <c r="M412" s="122">
        <v>0</v>
      </c>
      <c r="N412" s="122">
        <v>0</v>
      </c>
      <c r="O412" s="122">
        <v>0</v>
      </c>
      <c r="P412" s="122">
        <v>0</v>
      </c>
      <c r="Q412" s="122">
        <v>0</v>
      </c>
      <c r="R412" s="122">
        <v>0</v>
      </c>
      <c r="S412" s="122">
        <v>0</v>
      </c>
      <c r="T412" s="122">
        <v>0</v>
      </c>
      <c r="U412" s="122">
        <v>0</v>
      </c>
      <c r="V412" s="122">
        <v>0</v>
      </c>
      <c r="W412" s="122">
        <v>0</v>
      </c>
      <c r="X412" s="122">
        <v>0</v>
      </c>
      <c r="Y412" s="122">
        <v>0</v>
      </c>
      <c r="DA412" s="130" t="s">
        <v>3930</v>
      </c>
    </row>
    <row r="413" spans="1:105" ht="12" customHeight="1" x14ac:dyDescent="0.25">
      <c r="A413" s="97" t="s">
        <v>143</v>
      </c>
      <c r="B413" s="98"/>
      <c r="C413" s="98">
        <v>0</v>
      </c>
      <c r="D413" s="98">
        <v>0</v>
      </c>
      <c r="E413" s="98">
        <v>0</v>
      </c>
      <c r="F413" s="98">
        <v>0</v>
      </c>
      <c r="G413" s="98">
        <v>0</v>
      </c>
      <c r="H413" s="98">
        <v>0</v>
      </c>
      <c r="I413" s="98">
        <v>0</v>
      </c>
      <c r="J413" s="98">
        <v>0</v>
      </c>
      <c r="K413" s="98">
        <v>0</v>
      </c>
      <c r="L413" s="98">
        <v>0</v>
      </c>
      <c r="M413" s="98">
        <v>0</v>
      </c>
      <c r="N413" s="98">
        <v>0</v>
      </c>
      <c r="O413" s="98">
        <v>0</v>
      </c>
      <c r="P413" s="98">
        <v>0</v>
      </c>
      <c r="Q413" s="98">
        <v>0</v>
      </c>
      <c r="R413" s="98">
        <v>0</v>
      </c>
      <c r="S413" s="98">
        <v>0</v>
      </c>
      <c r="T413" s="98">
        <v>0</v>
      </c>
      <c r="U413" s="98">
        <v>0</v>
      </c>
      <c r="V413" s="98">
        <v>0</v>
      </c>
      <c r="W413" s="98">
        <v>0</v>
      </c>
      <c r="X413" s="98">
        <v>0</v>
      </c>
      <c r="Y413" s="98">
        <v>0</v>
      </c>
      <c r="DA413" s="63" t="s">
        <v>3931</v>
      </c>
    </row>
    <row r="414" spans="1:105" ht="12" customHeight="1" x14ac:dyDescent="0.25">
      <c r="A414" s="97" t="s">
        <v>124</v>
      </c>
      <c r="B414" s="98"/>
      <c r="C414" s="98">
        <v>0</v>
      </c>
      <c r="D414" s="98">
        <v>0</v>
      </c>
      <c r="E414" s="98">
        <v>0</v>
      </c>
      <c r="F414" s="98">
        <v>0</v>
      </c>
      <c r="G414" s="98">
        <v>0</v>
      </c>
      <c r="H414" s="98">
        <v>0</v>
      </c>
      <c r="I414" s="98">
        <v>0</v>
      </c>
      <c r="J414" s="98">
        <v>0</v>
      </c>
      <c r="K414" s="98">
        <v>0</v>
      </c>
      <c r="L414" s="98">
        <v>0</v>
      </c>
      <c r="M414" s="98">
        <v>0</v>
      </c>
      <c r="N414" s="98">
        <v>0</v>
      </c>
      <c r="O414" s="98">
        <v>0</v>
      </c>
      <c r="P414" s="98">
        <v>0</v>
      </c>
      <c r="Q414" s="98">
        <v>0</v>
      </c>
      <c r="R414" s="98">
        <v>0</v>
      </c>
      <c r="S414" s="98">
        <v>0</v>
      </c>
      <c r="T414" s="98">
        <v>0</v>
      </c>
      <c r="U414" s="98">
        <v>0</v>
      </c>
      <c r="V414" s="98">
        <v>0</v>
      </c>
      <c r="W414" s="98">
        <v>0</v>
      </c>
      <c r="X414" s="98">
        <v>0</v>
      </c>
      <c r="Y414" s="98">
        <v>0</v>
      </c>
      <c r="DA414" s="63" t="s">
        <v>3932</v>
      </c>
    </row>
    <row r="415" spans="1:105" ht="12" customHeight="1" x14ac:dyDescent="0.25">
      <c r="A415" s="97" t="s">
        <v>123</v>
      </c>
      <c r="B415" s="98"/>
      <c r="C415" s="98">
        <v>0</v>
      </c>
      <c r="D415" s="98">
        <v>0</v>
      </c>
      <c r="E415" s="98">
        <v>0</v>
      </c>
      <c r="F415" s="98">
        <v>0</v>
      </c>
      <c r="G415" s="98">
        <v>0</v>
      </c>
      <c r="H415" s="98">
        <v>0</v>
      </c>
      <c r="I415" s="98">
        <v>0</v>
      </c>
      <c r="J415" s="98">
        <v>0</v>
      </c>
      <c r="K415" s="98">
        <v>0</v>
      </c>
      <c r="L415" s="98">
        <v>0</v>
      </c>
      <c r="M415" s="98">
        <v>0</v>
      </c>
      <c r="N415" s="98">
        <v>0</v>
      </c>
      <c r="O415" s="98">
        <v>0</v>
      </c>
      <c r="P415" s="98">
        <v>0</v>
      </c>
      <c r="Q415" s="98">
        <v>0</v>
      </c>
      <c r="R415" s="98">
        <v>0</v>
      </c>
      <c r="S415" s="98">
        <v>0</v>
      </c>
      <c r="T415" s="98">
        <v>0</v>
      </c>
      <c r="U415" s="98">
        <v>0</v>
      </c>
      <c r="V415" s="98">
        <v>0</v>
      </c>
      <c r="W415" s="98">
        <v>0</v>
      </c>
      <c r="X415" s="98">
        <v>0</v>
      </c>
      <c r="Y415" s="98">
        <v>0</v>
      </c>
      <c r="DA415" s="63" t="s">
        <v>3933</v>
      </c>
    </row>
    <row r="416" spans="1:105" ht="12" customHeight="1" x14ac:dyDescent="0.25">
      <c r="A416" s="100" t="s">
        <v>50</v>
      </c>
      <c r="B416" s="101"/>
      <c r="C416" s="101">
        <v>0</v>
      </c>
      <c r="D416" s="101">
        <v>0</v>
      </c>
      <c r="E416" s="101">
        <v>0</v>
      </c>
      <c r="F416" s="101">
        <v>0</v>
      </c>
      <c r="G416" s="101">
        <v>0</v>
      </c>
      <c r="H416" s="101">
        <v>0</v>
      </c>
      <c r="I416" s="101">
        <v>0</v>
      </c>
      <c r="J416" s="101">
        <v>0</v>
      </c>
      <c r="K416" s="101">
        <v>0</v>
      </c>
      <c r="L416" s="101">
        <v>0</v>
      </c>
      <c r="M416" s="101">
        <v>0</v>
      </c>
      <c r="N416" s="101">
        <v>0</v>
      </c>
      <c r="O416" s="101">
        <v>0</v>
      </c>
      <c r="P416" s="101">
        <v>0</v>
      </c>
      <c r="Q416" s="101">
        <v>0</v>
      </c>
      <c r="R416" s="101">
        <v>0</v>
      </c>
      <c r="S416" s="101">
        <v>0</v>
      </c>
      <c r="T416" s="101">
        <v>0</v>
      </c>
      <c r="U416" s="101">
        <v>0</v>
      </c>
      <c r="V416" s="101">
        <v>0</v>
      </c>
      <c r="W416" s="101">
        <v>0</v>
      </c>
      <c r="X416" s="101">
        <v>0</v>
      </c>
      <c r="Y416" s="101">
        <v>0</v>
      </c>
      <c r="DA416" s="131" t="s">
        <v>3934</v>
      </c>
    </row>
    <row r="417" spans="1:105" ht="12" customHeight="1" x14ac:dyDescent="0.25">
      <c r="A417" s="103" t="s">
        <v>52</v>
      </c>
      <c r="B417" s="104"/>
      <c r="C417" s="104">
        <v>0</v>
      </c>
      <c r="D417" s="104">
        <v>0</v>
      </c>
      <c r="E417" s="104">
        <v>0</v>
      </c>
      <c r="F417" s="104">
        <v>0</v>
      </c>
      <c r="G417" s="104">
        <v>0</v>
      </c>
      <c r="H417" s="104">
        <v>0</v>
      </c>
      <c r="I417" s="104">
        <v>0</v>
      </c>
      <c r="J417" s="104">
        <v>0</v>
      </c>
      <c r="K417" s="104">
        <v>0</v>
      </c>
      <c r="L417" s="104">
        <v>0</v>
      </c>
      <c r="M417" s="104">
        <v>0</v>
      </c>
      <c r="N417" s="104">
        <v>0</v>
      </c>
      <c r="O417" s="104">
        <v>0</v>
      </c>
      <c r="P417" s="104">
        <v>0</v>
      </c>
      <c r="Q417" s="104">
        <v>0</v>
      </c>
      <c r="R417" s="104">
        <v>0</v>
      </c>
      <c r="S417" s="104">
        <v>0</v>
      </c>
      <c r="T417" s="104">
        <v>0</v>
      </c>
      <c r="U417" s="104">
        <v>0</v>
      </c>
      <c r="V417" s="104">
        <v>0</v>
      </c>
      <c r="W417" s="104">
        <v>0</v>
      </c>
      <c r="X417" s="104">
        <v>0</v>
      </c>
      <c r="Y417" s="104">
        <v>0</v>
      </c>
      <c r="DA417" s="132" t="s">
        <v>3935</v>
      </c>
    </row>
    <row r="418" spans="1:105" ht="12" customHeight="1" x14ac:dyDescent="0.25">
      <c r="A418" s="106" t="s">
        <v>122</v>
      </c>
      <c r="B418" s="101"/>
      <c r="C418" s="101">
        <v>0</v>
      </c>
      <c r="D418" s="101">
        <v>0</v>
      </c>
      <c r="E418" s="101">
        <v>0</v>
      </c>
      <c r="F418" s="101">
        <v>0</v>
      </c>
      <c r="G418" s="101">
        <v>0</v>
      </c>
      <c r="H418" s="101">
        <v>0</v>
      </c>
      <c r="I418" s="101">
        <v>0</v>
      </c>
      <c r="J418" s="101">
        <v>0</v>
      </c>
      <c r="K418" s="101">
        <v>0</v>
      </c>
      <c r="L418" s="101">
        <v>0</v>
      </c>
      <c r="M418" s="101">
        <v>0</v>
      </c>
      <c r="N418" s="101">
        <v>0</v>
      </c>
      <c r="O418" s="101">
        <v>0</v>
      </c>
      <c r="P418" s="101">
        <v>0</v>
      </c>
      <c r="Q418" s="101">
        <v>0</v>
      </c>
      <c r="R418" s="101">
        <v>0</v>
      </c>
      <c r="S418" s="101">
        <v>0</v>
      </c>
      <c r="T418" s="101">
        <v>0</v>
      </c>
      <c r="U418" s="101">
        <v>0</v>
      </c>
      <c r="V418" s="101">
        <v>0</v>
      </c>
      <c r="W418" s="101">
        <v>0</v>
      </c>
      <c r="X418" s="101">
        <v>0</v>
      </c>
      <c r="Y418" s="101">
        <v>0</v>
      </c>
      <c r="DA418" s="131" t="s">
        <v>3936</v>
      </c>
    </row>
    <row r="419" spans="1:105" ht="12" customHeight="1" x14ac:dyDescent="0.25">
      <c r="A419" s="107" t="s">
        <v>121</v>
      </c>
      <c r="B419" s="104"/>
      <c r="C419" s="104">
        <v>0</v>
      </c>
      <c r="D419" s="104">
        <v>0</v>
      </c>
      <c r="E419" s="104">
        <v>0</v>
      </c>
      <c r="F419" s="104">
        <v>0</v>
      </c>
      <c r="G419" s="104">
        <v>0</v>
      </c>
      <c r="H419" s="104">
        <v>0</v>
      </c>
      <c r="I419" s="104">
        <v>0</v>
      </c>
      <c r="J419" s="104">
        <v>0</v>
      </c>
      <c r="K419" s="104">
        <v>0</v>
      </c>
      <c r="L419" s="104">
        <v>0</v>
      </c>
      <c r="M419" s="104">
        <v>0</v>
      </c>
      <c r="N419" s="104">
        <v>0</v>
      </c>
      <c r="O419" s="104">
        <v>0</v>
      </c>
      <c r="P419" s="104">
        <v>0</v>
      </c>
      <c r="Q419" s="104">
        <v>0</v>
      </c>
      <c r="R419" s="104">
        <v>0</v>
      </c>
      <c r="S419" s="104">
        <v>0</v>
      </c>
      <c r="T419" s="104">
        <v>0</v>
      </c>
      <c r="U419" s="104">
        <v>0</v>
      </c>
      <c r="V419" s="104">
        <v>0</v>
      </c>
      <c r="W419" s="104">
        <v>0</v>
      </c>
      <c r="X419" s="104">
        <v>0</v>
      </c>
      <c r="Y419" s="104">
        <v>0</v>
      </c>
      <c r="DA419" s="132" t="s">
        <v>3937</v>
      </c>
    </row>
    <row r="420" spans="1:105" ht="12" customHeight="1" x14ac:dyDescent="0.25">
      <c r="A420" s="108" t="s">
        <v>53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X420" s="98">
        <v>0</v>
      </c>
      <c r="Y420" s="98">
        <v>0</v>
      </c>
      <c r="DA420" s="63" t="s">
        <v>3938</v>
      </c>
    </row>
    <row r="421" spans="1:105" ht="12" customHeight="1" x14ac:dyDescent="0.25">
      <c r="A421" s="108" t="s">
        <v>52</v>
      </c>
      <c r="B421" s="98"/>
      <c r="C421" s="98">
        <v>0</v>
      </c>
      <c r="D421" s="98">
        <v>0</v>
      </c>
      <c r="E421" s="98">
        <v>0</v>
      </c>
      <c r="F421" s="98">
        <v>0</v>
      </c>
      <c r="G421" s="98">
        <v>0</v>
      </c>
      <c r="H421" s="98">
        <v>0</v>
      </c>
      <c r="I421" s="98">
        <v>0</v>
      </c>
      <c r="J421" s="98">
        <v>0</v>
      </c>
      <c r="K421" s="98">
        <v>0</v>
      </c>
      <c r="L421" s="98">
        <v>0</v>
      </c>
      <c r="M421" s="98">
        <v>0</v>
      </c>
      <c r="N421" s="98">
        <v>0</v>
      </c>
      <c r="O421" s="98">
        <v>0</v>
      </c>
      <c r="P421" s="98">
        <v>0</v>
      </c>
      <c r="Q421" s="98">
        <v>0</v>
      </c>
      <c r="R421" s="98">
        <v>0</v>
      </c>
      <c r="S421" s="98">
        <v>0</v>
      </c>
      <c r="T421" s="98">
        <v>0</v>
      </c>
      <c r="U421" s="98">
        <v>0</v>
      </c>
      <c r="V421" s="98">
        <v>0</v>
      </c>
      <c r="W421" s="98">
        <v>0</v>
      </c>
      <c r="X421" s="98">
        <v>0</v>
      </c>
      <c r="Y421" s="98">
        <v>0</v>
      </c>
      <c r="DA421" s="63" t="s">
        <v>3939</v>
      </c>
    </row>
    <row r="422" spans="1:105" ht="12" customHeight="1" x14ac:dyDescent="0.25">
      <c r="A422" s="121" t="s">
        <v>54</v>
      </c>
      <c r="B422" s="122"/>
      <c r="C422" s="122">
        <v>0</v>
      </c>
      <c r="D422" s="122">
        <v>0</v>
      </c>
      <c r="E422" s="122">
        <v>0</v>
      </c>
      <c r="F422" s="122">
        <v>0</v>
      </c>
      <c r="G422" s="122">
        <v>0</v>
      </c>
      <c r="H422" s="122">
        <v>0</v>
      </c>
      <c r="I422" s="122">
        <v>0</v>
      </c>
      <c r="J422" s="122">
        <v>0</v>
      </c>
      <c r="K422" s="122">
        <v>0</v>
      </c>
      <c r="L422" s="122">
        <v>0</v>
      </c>
      <c r="M422" s="122">
        <v>0</v>
      </c>
      <c r="N422" s="122">
        <v>0</v>
      </c>
      <c r="O422" s="122">
        <v>0</v>
      </c>
      <c r="P422" s="122">
        <v>0</v>
      </c>
      <c r="Q422" s="122">
        <v>0</v>
      </c>
      <c r="R422" s="122">
        <v>0</v>
      </c>
      <c r="S422" s="122">
        <v>0</v>
      </c>
      <c r="T422" s="122">
        <v>0</v>
      </c>
      <c r="U422" s="122">
        <v>0</v>
      </c>
      <c r="V422" s="122">
        <v>0</v>
      </c>
      <c r="W422" s="122">
        <v>0</v>
      </c>
      <c r="X422" s="122">
        <v>0</v>
      </c>
      <c r="Y422" s="122">
        <v>0</v>
      </c>
      <c r="DA422" s="130" t="s">
        <v>3940</v>
      </c>
    </row>
    <row r="423" spans="1:105" ht="12" customHeight="1" x14ac:dyDescent="0.25">
      <c r="A423" s="97" t="s">
        <v>51</v>
      </c>
      <c r="B423" s="98"/>
      <c r="C423" s="98">
        <v>0</v>
      </c>
      <c r="D423" s="98">
        <v>0</v>
      </c>
      <c r="E423" s="98">
        <v>0</v>
      </c>
      <c r="F423" s="98">
        <v>0</v>
      </c>
      <c r="G423" s="98">
        <v>0</v>
      </c>
      <c r="H423" s="98">
        <v>0</v>
      </c>
      <c r="I423" s="98">
        <v>0</v>
      </c>
      <c r="J423" s="98">
        <v>0</v>
      </c>
      <c r="K423" s="98">
        <v>0</v>
      </c>
      <c r="L423" s="98">
        <v>0</v>
      </c>
      <c r="M423" s="98">
        <v>0</v>
      </c>
      <c r="N423" s="98">
        <v>0</v>
      </c>
      <c r="O423" s="98">
        <v>0</v>
      </c>
      <c r="P423" s="98">
        <v>0</v>
      </c>
      <c r="Q423" s="98">
        <v>0</v>
      </c>
      <c r="R423" s="98">
        <v>0</v>
      </c>
      <c r="S423" s="98">
        <v>0</v>
      </c>
      <c r="T423" s="98">
        <v>0</v>
      </c>
      <c r="U423" s="98">
        <v>0</v>
      </c>
      <c r="V423" s="98">
        <v>0</v>
      </c>
      <c r="W423" s="98">
        <v>0</v>
      </c>
      <c r="X423" s="98">
        <v>0</v>
      </c>
      <c r="Y423" s="98">
        <v>0</v>
      </c>
      <c r="DA423" s="63" t="s">
        <v>3941</v>
      </c>
    </row>
    <row r="424" spans="1:105" ht="12" customHeight="1" x14ac:dyDescent="0.25">
      <c r="A424" s="97" t="s">
        <v>50</v>
      </c>
      <c r="B424" s="98"/>
      <c r="C424" s="98">
        <v>0</v>
      </c>
      <c r="D424" s="98">
        <v>0</v>
      </c>
      <c r="E424" s="98">
        <v>0</v>
      </c>
      <c r="F424" s="98">
        <v>0</v>
      </c>
      <c r="G424" s="98">
        <v>0</v>
      </c>
      <c r="H424" s="98">
        <v>0</v>
      </c>
      <c r="I424" s="98">
        <v>0</v>
      </c>
      <c r="J424" s="98">
        <v>0</v>
      </c>
      <c r="K424" s="98">
        <v>0</v>
      </c>
      <c r="L424" s="98">
        <v>0</v>
      </c>
      <c r="M424" s="98">
        <v>0</v>
      </c>
      <c r="N424" s="98">
        <v>0</v>
      </c>
      <c r="O424" s="98">
        <v>0</v>
      </c>
      <c r="P424" s="98">
        <v>0</v>
      </c>
      <c r="Q424" s="98">
        <v>0</v>
      </c>
      <c r="R424" s="98">
        <v>0</v>
      </c>
      <c r="S424" s="98">
        <v>0</v>
      </c>
      <c r="T424" s="98">
        <v>0</v>
      </c>
      <c r="U424" s="98">
        <v>0</v>
      </c>
      <c r="V424" s="98">
        <v>0</v>
      </c>
      <c r="W424" s="98">
        <v>0</v>
      </c>
      <c r="X424" s="98">
        <v>0</v>
      </c>
      <c r="Y424" s="98">
        <v>0</v>
      </c>
      <c r="DA424" s="63" t="s">
        <v>3942</v>
      </c>
    </row>
    <row r="425" spans="1:105" ht="12" customHeight="1" x14ac:dyDescent="0.25">
      <c r="A425" s="109" t="s">
        <v>120</v>
      </c>
      <c r="B425" s="33"/>
      <c r="C425" s="33">
        <v>0</v>
      </c>
      <c r="D425" s="33">
        <v>0</v>
      </c>
      <c r="E425" s="33">
        <v>0</v>
      </c>
      <c r="F425" s="33">
        <v>0</v>
      </c>
      <c r="G425" s="33">
        <v>0</v>
      </c>
      <c r="H425" s="33">
        <v>0</v>
      </c>
      <c r="I425" s="33">
        <v>0</v>
      </c>
      <c r="J425" s="33">
        <v>0</v>
      </c>
      <c r="K425" s="33">
        <v>0</v>
      </c>
      <c r="L425" s="33">
        <v>0</v>
      </c>
      <c r="M425" s="33">
        <v>0</v>
      </c>
      <c r="N425" s="33">
        <v>0</v>
      </c>
      <c r="O425" s="33">
        <v>0</v>
      </c>
      <c r="P425" s="33">
        <v>0</v>
      </c>
      <c r="Q425" s="33">
        <v>0</v>
      </c>
      <c r="R425" s="33">
        <v>0</v>
      </c>
      <c r="S425" s="33">
        <v>0</v>
      </c>
      <c r="T425" s="33">
        <v>0</v>
      </c>
      <c r="U425" s="33">
        <v>0</v>
      </c>
      <c r="V425" s="33">
        <v>0</v>
      </c>
      <c r="W425" s="33">
        <v>0</v>
      </c>
      <c r="X425" s="33">
        <v>0</v>
      </c>
      <c r="Y425" s="33">
        <v>0</v>
      </c>
      <c r="DA425" s="60" t="s">
        <v>3943</v>
      </c>
    </row>
    <row r="427" spans="1:105" ht="12" customHeight="1" x14ac:dyDescent="0.25">
      <c r="A427" s="116" t="s">
        <v>160</v>
      </c>
      <c r="B427" s="117"/>
      <c r="C427" s="117">
        <f t="shared" ref="C427:Q427" si="226">C428+C431+C433+C443</f>
        <v>0</v>
      </c>
      <c r="D427" s="117">
        <f t="shared" si="226"/>
        <v>0</v>
      </c>
      <c r="E427" s="117">
        <f t="shared" si="226"/>
        <v>0</v>
      </c>
      <c r="F427" s="117">
        <f t="shared" si="226"/>
        <v>0</v>
      </c>
      <c r="G427" s="117">
        <f t="shared" si="226"/>
        <v>0</v>
      </c>
      <c r="H427" s="117">
        <f t="shared" si="226"/>
        <v>0</v>
      </c>
      <c r="I427" s="117">
        <f t="shared" si="226"/>
        <v>0</v>
      </c>
      <c r="J427" s="117">
        <f t="shared" si="226"/>
        <v>0</v>
      </c>
      <c r="K427" s="117">
        <f t="shared" si="226"/>
        <v>0</v>
      </c>
      <c r="L427" s="117">
        <f t="shared" si="226"/>
        <v>0</v>
      </c>
      <c r="M427" s="117">
        <f t="shared" si="226"/>
        <v>0</v>
      </c>
      <c r="N427" s="117">
        <f t="shared" si="226"/>
        <v>0</v>
      </c>
      <c r="O427" s="117">
        <f t="shared" si="226"/>
        <v>0</v>
      </c>
      <c r="P427" s="117">
        <f t="shared" si="226"/>
        <v>0</v>
      </c>
      <c r="Q427" s="117">
        <f t="shared" si="226"/>
        <v>0</v>
      </c>
      <c r="R427" s="117">
        <f t="shared" ref="R427:V427" si="227">R428+R431+R433+R443</f>
        <v>0</v>
      </c>
      <c r="S427" s="117">
        <f t="shared" si="227"/>
        <v>0</v>
      </c>
      <c r="T427" s="117">
        <f t="shared" si="227"/>
        <v>0</v>
      </c>
      <c r="U427" s="117">
        <f t="shared" si="227"/>
        <v>0</v>
      </c>
      <c r="V427" s="117">
        <f t="shared" si="227"/>
        <v>0</v>
      </c>
      <c r="W427" s="117">
        <f t="shared" ref="W427:Y427" si="228">W428+W431+W433+W443</f>
        <v>0</v>
      </c>
      <c r="X427" s="117">
        <f t="shared" si="228"/>
        <v>0</v>
      </c>
      <c r="Y427" s="117">
        <f t="shared" si="228"/>
        <v>0</v>
      </c>
      <c r="DA427" s="129" t="s">
        <v>4092</v>
      </c>
    </row>
    <row r="428" spans="1:105" ht="12" customHeight="1" x14ac:dyDescent="0.25">
      <c r="A428" s="121" t="s">
        <v>57</v>
      </c>
      <c r="B428" s="122"/>
      <c r="C428" s="122">
        <f t="shared" ref="C428:Q428" si="229">SUM(C429:C430)</f>
        <v>0</v>
      </c>
      <c r="D428" s="122">
        <f t="shared" si="229"/>
        <v>0</v>
      </c>
      <c r="E428" s="122">
        <f t="shared" si="229"/>
        <v>0</v>
      </c>
      <c r="F428" s="122">
        <f t="shared" si="229"/>
        <v>0</v>
      </c>
      <c r="G428" s="122">
        <f t="shared" si="229"/>
        <v>0</v>
      </c>
      <c r="H428" s="122">
        <f t="shared" si="229"/>
        <v>0</v>
      </c>
      <c r="I428" s="122">
        <f t="shared" si="229"/>
        <v>0</v>
      </c>
      <c r="J428" s="122">
        <f t="shared" si="229"/>
        <v>0</v>
      </c>
      <c r="K428" s="122">
        <f t="shared" si="229"/>
        <v>0</v>
      </c>
      <c r="L428" s="122">
        <f t="shared" si="229"/>
        <v>0</v>
      </c>
      <c r="M428" s="122">
        <f t="shared" si="229"/>
        <v>0</v>
      </c>
      <c r="N428" s="122">
        <f t="shared" si="229"/>
        <v>0</v>
      </c>
      <c r="O428" s="122">
        <f t="shared" si="229"/>
        <v>0</v>
      </c>
      <c r="P428" s="122">
        <f t="shared" si="229"/>
        <v>0</v>
      </c>
      <c r="Q428" s="122">
        <f t="shared" si="229"/>
        <v>0</v>
      </c>
      <c r="R428" s="122">
        <f t="shared" ref="R428:V428" si="230">SUM(R429:R430)</f>
        <v>0</v>
      </c>
      <c r="S428" s="122">
        <f t="shared" si="230"/>
        <v>0</v>
      </c>
      <c r="T428" s="122">
        <f t="shared" si="230"/>
        <v>0</v>
      </c>
      <c r="U428" s="122">
        <f t="shared" si="230"/>
        <v>0</v>
      </c>
      <c r="V428" s="122">
        <f t="shared" si="230"/>
        <v>0</v>
      </c>
      <c r="W428" s="122">
        <f t="shared" ref="W428:Y428" si="231">SUM(W429:W430)</f>
        <v>0</v>
      </c>
      <c r="X428" s="122">
        <f t="shared" si="231"/>
        <v>0</v>
      </c>
      <c r="Y428" s="122">
        <f t="shared" si="231"/>
        <v>0</v>
      </c>
      <c r="DA428" s="130" t="s">
        <v>4093</v>
      </c>
    </row>
    <row r="429" spans="1:105" ht="12" customHeight="1" x14ac:dyDescent="0.25">
      <c r="A429" s="97" t="s">
        <v>51</v>
      </c>
      <c r="B429" s="98"/>
      <c r="C429" s="98">
        <v>0</v>
      </c>
      <c r="D429" s="98">
        <v>0</v>
      </c>
      <c r="E429" s="98">
        <v>0</v>
      </c>
      <c r="F429" s="98">
        <v>0</v>
      </c>
      <c r="G429" s="98">
        <v>0</v>
      </c>
      <c r="H429" s="98">
        <v>0</v>
      </c>
      <c r="I429" s="98">
        <v>0</v>
      </c>
      <c r="J429" s="98">
        <v>0</v>
      </c>
      <c r="K429" s="98">
        <v>0</v>
      </c>
      <c r="L429" s="98">
        <v>0</v>
      </c>
      <c r="M429" s="98">
        <v>0</v>
      </c>
      <c r="N429" s="98">
        <v>0</v>
      </c>
      <c r="O429" s="98">
        <v>0</v>
      </c>
      <c r="P429" s="98">
        <v>0</v>
      </c>
      <c r="Q429" s="98">
        <v>0</v>
      </c>
      <c r="R429" s="98">
        <v>0</v>
      </c>
      <c r="S429" s="98">
        <v>0</v>
      </c>
      <c r="T429" s="98">
        <v>0</v>
      </c>
      <c r="U429" s="98">
        <v>0</v>
      </c>
      <c r="V429" s="98">
        <v>0</v>
      </c>
      <c r="W429" s="98">
        <v>0</v>
      </c>
      <c r="X429" s="98">
        <v>0</v>
      </c>
      <c r="Y429" s="98">
        <v>0</v>
      </c>
      <c r="DA429" s="63" t="s">
        <v>4094</v>
      </c>
    </row>
    <row r="430" spans="1:105" ht="12" customHeight="1" x14ac:dyDescent="0.25">
      <c r="A430" s="97" t="s">
        <v>53</v>
      </c>
      <c r="B430" s="98"/>
      <c r="C430" s="98">
        <v>0</v>
      </c>
      <c r="D430" s="98">
        <v>0</v>
      </c>
      <c r="E430" s="98">
        <v>0</v>
      </c>
      <c r="F430" s="98">
        <v>0</v>
      </c>
      <c r="G430" s="98">
        <v>0</v>
      </c>
      <c r="H430" s="98">
        <v>0</v>
      </c>
      <c r="I430" s="98">
        <v>0</v>
      </c>
      <c r="J430" s="98">
        <v>0</v>
      </c>
      <c r="K430" s="98">
        <v>0</v>
      </c>
      <c r="L430" s="98">
        <v>0</v>
      </c>
      <c r="M430" s="98">
        <v>0</v>
      </c>
      <c r="N430" s="98">
        <v>0</v>
      </c>
      <c r="O430" s="98">
        <v>0</v>
      </c>
      <c r="P430" s="98">
        <v>0</v>
      </c>
      <c r="Q430" s="98">
        <v>0</v>
      </c>
      <c r="R430" s="98">
        <v>0</v>
      </c>
      <c r="S430" s="98">
        <v>0</v>
      </c>
      <c r="T430" s="98">
        <v>0</v>
      </c>
      <c r="U430" s="98">
        <v>0</v>
      </c>
      <c r="V430" s="98">
        <v>0</v>
      </c>
      <c r="W430" s="98">
        <v>0</v>
      </c>
      <c r="X430" s="98">
        <v>0</v>
      </c>
      <c r="Y430" s="98">
        <v>0</v>
      </c>
      <c r="DA430" s="63" t="s">
        <v>4095</v>
      </c>
    </row>
    <row r="431" spans="1:105" ht="12" customHeight="1" x14ac:dyDescent="0.25">
      <c r="A431" s="121" t="s">
        <v>92</v>
      </c>
      <c r="B431" s="122"/>
      <c r="C431" s="122">
        <f t="shared" ref="C431:Y431" si="232">C432</f>
        <v>0</v>
      </c>
      <c r="D431" s="122">
        <f t="shared" si="232"/>
        <v>0</v>
      </c>
      <c r="E431" s="122">
        <f t="shared" si="232"/>
        <v>0</v>
      </c>
      <c r="F431" s="122">
        <f t="shared" si="232"/>
        <v>0</v>
      </c>
      <c r="G431" s="122">
        <f t="shared" si="232"/>
        <v>0</v>
      </c>
      <c r="H431" s="122">
        <f t="shared" si="232"/>
        <v>0</v>
      </c>
      <c r="I431" s="122">
        <f t="shared" si="232"/>
        <v>0</v>
      </c>
      <c r="J431" s="122">
        <f t="shared" si="232"/>
        <v>0</v>
      </c>
      <c r="K431" s="122">
        <f t="shared" si="232"/>
        <v>0</v>
      </c>
      <c r="L431" s="122">
        <f t="shared" si="232"/>
        <v>0</v>
      </c>
      <c r="M431" s="122">
        <f t="shared" si="232"/>
        <v>0</v>
      </c>
      <c r="N431" s="122">
        <f t="shared" si="232"/>
        <v>0</v>
      </c>
      <c r="O431" s="122">
        <f t="shared" si="232"/>
        <v>0</v>
      </c>
      <c r="P431" s="122">
        <f t="shared" si="232"/>
        <v>0</v>
      </c>
      <c r="Q431" s="122">
        <f t="shared" si="232"/>
        <v>0</v>
      </c>
      <c r="R431" s="122">
        <f t="shared" si="232"/>
        <v>0</v>
      </c>
      <c r="S431" s="122">
        <f t="shared" si="232"/>
        <v>0</v>
      </c>
      <c r="T431" s="122">
        <f t="shared" si="232"/>
        <v>0</v>
      </c>
      <c r="U431" s="122">
        <f t="shared" si="232"/>
        <v>0</v>
      </c>
      <c r="V431" s="122">
        <f t="shared" si="232"/>
        <v>0</v>
      </c>
      <c r="W431" s="122">
        <f t="shared" si="232"/>
        <v>0</v>
      </c>
      <c r="X431" s="122">
        <f t="shared" si="232"/>
        <v>0</v>
      </c>
      <c r="Y431" s="122">
        <f t="shared" si="232"/>
        <v>0</v>
      </c>
      <c r="DA431" s="130" t="s">
        <v>4096</v>
      </c>
    </row>
    <row r="432" spans="1:105" ht="12" customHeight="1" x14ac:dyDescent="0.25">
      <c r="A432" s="97" t="s">
        <v>53</v>
      </c>
      <c r="B432" s="98"/>
      <c r="C432" s="98">
        <f>RES_hhdet_in_tesh!C8</f>
        <v>0</v>
      </c>
      <c r="D432" s="98">
        <f>RES_hhdet_in_tesh!D8</f>
        <v>0</v>
      </c>
      <c r="E432" s="98">
        <f>RES_hhdet_in_tesh!E8</f>
        <v>0</v>
      </c>
      <c r="F432" s="98">
        <f>RES_hhdet_in_tesh!F8</f>
        <v>0</v>
      </c>
      <c r="G432" s="98">
        <f>RES_hhdet_in_tesh!G8</f>
        <v>0</v>
      </c>
      <c r="H432" s="98">
        <f>RES_hhdet_in_tesh!H8</f>
        <v>0</v>
      </c>
      <c r="I432" s="98">
        <f>RES_hhdet_in_tesh!I8</f>
        <v>0</v>
      </c>
      <c r="J432" s="98">
        <f>RES_hhdet_in_tesh!J8</f>
        <v>0</v>
      </c>
      <c r="K432" s="98">
        <f>RES_hhdet_in_tesh!K8</f>
        <v>0</v>
      </c>
      <c r="L432" s="98">
        <f>RES_hhdet_in_tesh!L8</f>
        <v>0</v>
      </c>
      <c r="M432" s="98">
        <f>RES_hhdet_in_tesh!M8</f>
        <v>0</v>
      </c>
      <c r="N432" s="98">
        <f>RES_hhdet_in_tesh!N8</f>
        <v>0</v>
      </c>
      <c r="O432" s="98">
        <f>RES_hhdet_in_tesh!O8</f>
        <v>0</v>
      </c>
      <c r="P432" s="98">
        <f>RES_hhdet_in_tesh!P8</f>
        <v>0</v>
      </c>
      <c r="Q432" s="98">
        <f>RES_hhdet_in_tesh!Q8</f>
        <v>0</v>
      </c>
      <c r="R432" s="98">
        <f>RES_hhdet_in_tesh!R8</f>
        <v>0</v>
      </c>
      <c r="S432" s="98">
        <f>RES_hhdet_in_tesh!S8</f>
        <v>0</v>
      </c>
      <c r="T432" s="98">
        <f>RES_hhdet_in_tesh!T8</f>
        <v>0</v>
      </c>
      <c r="U432" s="98">
        <f>RES_hhdet_in_tesh!U8</f>
        <v>0</v>
      </c>
      <c r="V432" s="98">
        <f>RES_hhdet_in_tesh!V8</f>
        <v>0</v>
      </c>
      <c r="W432" s="98">
        <f>RES_hhdet_in_tesh!W8</f>
        <v>0</v>
      </c>
      <c r="X432" s="98">
        <f>RES_hhdet_in_tesh!X8</f>
        <v>0</v>
      </c>
      <c r="Y432" s="98">
        <f>RES_hhdet_in_tesh!Y8</f>
        <v>0</v>
      </c>
      <c r="DA432" s="63" t="s">
        <v>4097</v>
      </c>
    </row>
    <row r="433" spans="1:105" ht="12" customHeight="1" x14ac:dyDescent="0.25">
      <c r="A433" s="121" t="s">
        <v>55</v>
      </c>
      <c r="B433" s="122"/>
      <c r="C433" s="122">
        <v>0</v>
      </c>
      <c r="D433" s="122">
        <v>0</v>
      </c>
      <c r="E433" s="122">
        <v>0</v>
      </c>
      <c r="F433" s="122">
        <v>0</v>
      </c>
      <c r="G433" s="122">
        <v>0</v>
      </c>
      <c r="H433" s="122">
        <v>0</v>
      </c>
      <c r="I433" s="122">
        <v>0</v>
      </c>
      <c r="J433" s="122">
        <v>0</v>
      </c>
      <c r="K433" s="122">
        <v>0</v>
      </c>
      <c r="L433" s="122">
        <v>0</v>
      </c>
      <c r="M433" s="122">
        <v>0</v>
      </c>
      <c r="N433" s="122">
        <v>0</v>
      </c>
      <c r="O433" s="122">
        <v>0</v>
      </c>
      <c r="P433" s="122">
        <v>0</v>
      </c>
      <c r="Q433" s="122">
        <v>0</v>
      </c>
      <c r="R433" s="122">
        <v>0</v>
      </c>
      <c r="S433" s="122">
        <v>0</v>
      </c>
      <c r="T433" s="122">
        <v>0</v>
      </c>
      <c r="U433" s="122">
        <v>0</v>
      </c>
      <c r="V433" s="122">
        <v>0</v>
      </c>
      <c r="W433" s="122">
        <v>0</v>
      </c>
      <c r="X433" s="122">
        <v>0</v>
      </c>
      <c r="Y433" s="122">
        <v>0</v>
      </c>
      <c r="DA433" s="130" t="s">
        <v>4098</v>
      </c>
    </row>
    <row r="434" spans="1:105" ht="12" customHeight="1" x14ac:dyDescent="0.25">
      <c r="A434" s="97" t="s">
        <v>143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X434" s="98">
        <v>0</v>
      </c>
      <c r="Y434" s="98">
        <v>0</v>
      </c>
      <c r="DA434" s="63" t="s">
        <v>4099</v>
      </c>
    </row>
    <row r="435" spans="1:105" ht="12" customHeight="1" x14ac:dyDescent="0.25">
      <c r="A435" s="97" t="s">
        <v>124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X435" s="98">
        <v>0</v>
      </c>
      <c r="Y435" s="98">
        <v>0</v>
      </c>
      <c r="DA435" s="63" t="s">
        <v>4100</v>
      </c>
    </row>
    <row r="436" spans="1:105" ht="12" customHeight="1" x14ac:dyDescent="0.25">
      <c r="A436" s="97" t="s">
        <v>123</v>
      </c>
      <c r="B436" s="98"/>
      <c r="C436" s="98">
        <v>0</v>
      </c>
      <c r="D436" s="98">
        <v>0</v>
      </c>
      <c r="E436" s="98">
        <v>0</v>
      </c>
      <c r="F436" s="98">
        <v>0</v>
      </c>
      <c r="G436" s="98">
        <v>0</v>
      </c>
      <c r="H436" s="98">
        <v>0</v>
      </c>
      <c r="I436" s="98">
        <v>0</v>
      </c>
      <c r="J436" s="98">
        <v>0</v>
      </c>
      <c r="K436" s="98">
        <v>0</v>
      </c>
      <c r="L436" s="98">
        <v>0</v>
      </c>
      <c r="M436" s="98">
        <v>0</v>
      </c>
      <c r="N436" s="98">
        <v>0</v>
      </c>
      <c r="O436" s="98">
        <v>0</v>
      </c>
      <c r="P436" s="98">
        <v>0</v>
      </c>
      <c r="Q436" s="98">
        <v>0</v>
      </c>
      <c r="R436" s="98">
        <v>0</v>
      </c>
      <c r="S436" s="98">
        <v>0</v>
      </c>
      <c r="T436" s="98">
        <v>0</v>
      </c>
      <c r="U436" s="98">
        <v>0</v>
      </c>
      <c r="V436" s="98">
        <v>0</v>
      </c>
      <c r="W436" s="98">
        <v>0</v>
      </c>
      <c r="X436" s="98">
        <v>0</v>
      </c>
      <c r="Y436" s="98">
        <v>0</v>
      </c>
      <c r="DA436" s="63" t="s">
        <v>4101</v>
      </c>
    </row>
    <row r="437" spans="1:105" ht="12" customHeight="1" x14ac:dyDescent="0.25">
      <c r="A437" s="100" t="s">
        <v>50</v>
      </c>
      <c r="B437" s="101"/>
      <c r="C437" s="101">
        <v>0</v>
      </c>
      <c r="D437" s="101">
        <v>0</v>
      </c>
      <c r="E437" s="101">
        <v>0</v>
      </c>
      <c r="F437" s="101">
        <v>0</v>
      </c>
      <c r="G437" s="101">
        <v>0</v>
      </c>
      <c r="H437" s="101">
        <v>0</v>
      </c>
      <c r="I437" s="101">
        <v>0</v>
      </c>
      <c r="J437" s="101">
        <v>0</v>
      </c>
      <c r="K437" s="101">
        <v>0</v>
      </c>
      <c r="L437" s="101">
        <v>0</v>
      </c>
      <c r="M437" s="101">
        <v>0</v>
      </c>
      <c r="N437" s="101">
        <v>0</v>
      </c>
      <c r="O437" s="101">
        <v>0</v>
      </c>
      <c r="P437" s="101">
        <v>0</v>
      </c>
      <c r="Q437" s="101">
        <v>0</v>
      </c>
      <c r="R437" s="101">
        <v>0</v>
      </c>
      <c r="S437" s="101">
        <v>0</v>
      </c>
      <c r="T437" s="101">
        <v>0</v>
      </c>
      <c r="U437" s="101">
        <v>0</v>
      </c>
      <c r="V437" s="101">
        <v>0</v>
      </c>
      <c r="W437" s="101">
        <v>0</v>
      </c>
      <c r="X437" s="101">
        <v>0</v>
      </c>
      <c r="Y437" s="101">
        <v>0</v>
      </c>
      <c r="DA437" s="131" t="s">
        <v>4102</v>
      </c>
    </row>
    <row r="438" spans="1:105" ht="12" customHeight="1" x14ac:dyDescent="0.25">
      <c r="A438" s="103" t="s">
        <v>52</v>
      </c>
      <c r="B438" s="104"/>
      <c r="C438" s="104">
        <v>0</v>
      </c>
      <c r="D438" s="104">
        <v>0</v>
      </c>
      <c r="E438" s="104">
        <v>0</v>
      </c>
      <c r="F438" s="104">
        <v>0</v>
      </c>
      <c r="G438" s="104">
        <v>0</v>
      </c>
      <c r="H438" s="104">
        <v>0</v>
      </c>
      <c r="I438" s="104">
        <v>0</v>
      </c>
      <c r="J438" s="104">
        <v>0</v>
      </c>
      <c r="K438" s="104">
        <v>0</v>
      </c>
      <c r="L438" s="104">
        <v>0</v>
      </c>
      <c r="M438" s="104">
        <v>0</v>
      </c>
      <c r="N438" s="104">
        <v>0</v>
      </c>
      <c r="O438" s="104">
        <v>0</v>
      </c>
      <c r="P438" s="104">
        <v>0</v>
      </c>
      <c r="Q438" s="104">
        <v>0</v>
      </c>
      <c r="R438" s="104">
        <v>0</v>
      </c>
      <c r="S438" s="104">
        <v>0</v>
      </c>
      <c r="T438" s="104">
        <v>0</v>
      </c>
      <c r="U438" s="104">
        <v>0</v>
      </c>
      <c r="V438" s="104">
        <v>0</v>
      </c>
      <c r="W438" s="104">
        <v>0</v>
      </c>
      <c r="X438" s="104">
        <v>0</v>
      </c>
      <c r="Y438" s="104">
        <v>0</v>
      </c>
      <c r="DA438" s="132" t="s">
        <v>4103</v>
      </c>
    </row>
    <row r="439" spans="1:105" ht="12" customHeight="1" x14ac:dyDescent="0.25">
      <c r="A439" s="106" t="s">
        <v>122</v>
      </c>
      <c r="B439" s="101"/>
      <c r="C439" s="101">
        <v>0</v>
      </c>
      <c r="D439" s="101">
        <v>0</v>
      </c>
      <c r="E439" s="101">
        <v>0</v>
      </c>
      <c r="F439" s="101">
        <v>0</v>
      </c>
      <c r="G439" s="101">
        <v>0</v>
      </c>
      <c r="H439" s="101">
        <v>0</v>
      </c>
      <c r="I439" s="101">
        <v>0</v>
      </c>
      <c r="J439" s="101">
        <v>0</v>
      </c>
      <c r="K439" s="101">
        <v>0</v>
      </c>
      <c r="L439" s="101">
        <v>0</v>
      </c>
      <c r="M439" s="101">
        <v>0</v>
      </c>
      <c r="N439" s="101">
        <v>0</v>
      </c>
      <c r="O439" s="101">
        <v>0</v>
      </c>
      <c r="P439" s="101">
        <v>0</v>
      </c>
      <c r="Q439" s="101">
        <v>0</v>
      </c>
      <c r="R439" s="101">
        <v>0</v>
      </c>
      <c r="S439" s="101">
        <v>0</v>
      </c>
      <c r="T439" s="101">
        <v>0</v>
      </c>
      <c r="U439" s="101">
        <v>0</v>
      </c>
      <c r="V439" s="101">
        <v>0</v>
      </c>
      <c r="W439" s="101">
        <v>0</v>
      </c>
      <c r="X439" s="101">
        <v>0</v>
      </c>
      <c r="Y439" s="101">
        <v>0</v>
      </c>
      <c r="DA439" s="131" t="s">
        <v>4104</v>
      </c>
    </row>
    <row r="440" spans="1:105" ht="12" customHeight="1" x14ac:dyDescent="0.25">
      <c r="A440" s="107" t="s">
        <v>121</v>
      </c>
      <c r="B440" s="104"/>
      <c r="C440" s="104">
        <v>0</v>
      </c>
      <c r="D440" s="104">
        <v>0</v>
      </c>
      <c r="E440" s="104">
        <v>0</v>
      </c>
      <c r="F440" s="104">
        <v>0</v>
      </c>
      <c r="G440" s="104">
        <v>0</v>
      </c>
      <c r="H440" s="104">
        <v>0</v>
      </c>
      <c r="I440" s="104">
        <v>0</v>
      </c>
      <c r="J440" s="104">
        <v>0</v>
      </c>
      <c r="K440" s="104">
        <v>0</v>
      </c>
      <c r="L440" s="104">
        <v>0</v>
      </c>
      <c r="M440" s="104">
        <v>0</v>
      </c>
      <c r="N440" s="104">
        <v>0</v>
      </c>
      <c r="O440" s="104">
        <v>0</v>
      </c>
      <c r="P440" s="104">
        <v>0</v>
      </c>
      <c r="Q440" s="104">
        <v>0</v>
      </c>
      <c r="R440" s="104">
        <v>0</v>
      </c>
      <c r="S440" s="104">
        <v>0</v>
      </c>
      <c r="T440" s="104">
        <v>0</v>
      </c>
      <c r="U440" s="104">
        <v>0</v>
      </c>
      <c r="V440" s="104">
        <v>0</v>
      </c>
      <c r="W440" s="104">
        <v>0</v>
      </c>
      <c r="X440" s="104">
        <v>0</v>
      </c>
      <c r="Y440" s="104">
        <v>0</v>
      </c>
      <c r="DA440" s="132" t="s">
        <v>4105</v>
      </c>
    </row>
    <row r="441" spans="1:105" ht="12" customHeight="1" x14ac:dyDescent="0.25">
      <c r="A441" s="108" t="s">
        <v>53</v>
      </c>
      <c r="B441" s="98"/>
      <c r="C441" s="98">
        <v>0</v>
      </c>
      <c r="D441" s="98">
        <v>0</v>
      </c>
      <c r="E441" s="98">
        <v>0</v>
      </c>
      <c r="F441" s="98">
        <v>0</v>
      </c>
      <c r="G441" s="98">
        <v>0</v>
      </c>
      <c r="H441" s="98">
        <v>0</v>
      </c>
      <c r="I441" s="98">
        <v>0</v>
      </c>
      <c r="J441" s="98">
        <v>0</v>
      </c>
      <c r="K441" s="98">
        <v>0</v>
      </c>
      <c r="L441" s="98">
        <v>0</v>
      </c>
      <c r="M441" s="98">
        <v>0</v>
      </c>
      <c r="N441" s="98">
        <v>0</v>
      </c>
      <c r="O441" s="98">
        <v>0</v>
      </c>
      <c r="P441" s="98">
        <v>0</v>
      </c>
      <c r="Q441" s="98">
        <v>0</v>
      </c>
      <c r="R441" s="98">
        <v>0</v>
      </c>
      <c r="S441" s="98">
        <v>0</v>
      </c>
      <c r="T441" s="98">
        <v>0</v>
      </c>
      <c r="U441" s="98">
        <v>0</v>
      </c>
      <c r="V441" s="98">
        <v>0</v>
      </c>
      <c r="W441" s="98">
        <v>0</v>
      </c>
      <c r="X441" s="98">
        <v>0</v>
      </c>
      <c r="Y441" s="98">
        <v>0</v>
      </c>
      <c r="DA441" s="63" t="s">
        <v>4106</v>
      </c>
    </row>
    <row r="442" spans="1:105" ht="12" customHeight="1" x14ac:dyDescent="0.25">
      <c r="A442" s="108" t="s">
        <v>52</v>
      </c>
      <c r="B442" s="98"/>
      <c r="C442" s="98">
        <v>0</v>
      </c>
      <c r="D442" s="98">
        <v>0</v>
      </c>
      <c r="E442" s="98">
        <v>0</v>
      </c>
      <c r="F442" s="98">
        <v>0</v>
      </c>
      <c r="G442" s="98">
        <v>0</v>
      </c>
      <c r="H442" s="98">
        <v>0</v>
      </c>
      <c r="I442" s="98">
        <v>0</v>
      </c>
      <c r="J442" s="98">
        <v>0</v>
      </c>
      <c r="K442" s="98">
        <v>0</v>
      </c>
      <c r="L442" s="98">
        <v>0</v>
      </c>
      <c r="M442" s="98">
        <v>0</v>
      </c>
      <c r="N442" s="98">
        <v>0</v>
      </c>
      <c r="O442" s="98">
        <v>0</v>
      </c>
      <c r="P442" s="98">
        <v>0</v>
      </c>
      <c r="Q442" s="98">
        <v>0</v>
      </c>
      <c r="R442" s="98">
        <v>0</v>
      </c>
      <c r="S442" s="98">
        <v>0</v>
      </c>
      <c r="T442" s="98">
        <v>0</v>
      </c>
      <c r="U442" s="98">
        <v>0</v>
      </c>
      <c r="V442" s="98">
        <v>0</v>
      </c>
      <c r="W442" s="98">
        <v>0</v>
      </c>
      <c r="X442" s="98">
        <v>0</v>
      </c>
      <c r="Y442" s="98">
        <v>0</v>
      </c>
      <c r="DA442" s="63" t="s">
        <v>4107</v>
      </c>
    </row>
    <row r="443" spans="1:105" ht="12" customHeight="1" x14ac:dyDescent="0.25">
      <c r="A443" s="121" t="s">
        <v>54</v>
      </c>
      <c r="B443" s="122"/>
      <c r="C443" s="122">
        <v>0</v>
      </c>
      <c r="D443" s="122">
        <v>0</v>
      </c>
      <c r="E443" s="122">
        <v>0</v>
      </c>
      <c r="F443" s="122">
        <v>0</v>
      </c>
      <c r="G443" s="122">
        <v>0</v>
      </c>
      <c r="H443" s="122">
        <v>0</v>
      </c>
      <c r="I443" s="122">
        <v>0</v>
      </c>
      <c r="J443" s="122">
        <v>0</v>
      </c>
      <c r="K443" s="122">
        <v>0</v>
      </c>
      <c r="L443" s="122">
        <v>0</v>
      </c>
      <c r="M443" s="122">
        <v>0</v>
      </c>
      <c r="N443" s="122">
        <v>0</v>
      </c>
      <c r="O443" s="122">
        <v>0</v>
      </c>
      <c r="P443" s="122">
        <v>0</v>
      </c>
      <c r="Q443" s="122">
        <v>0</v>
      </c>
      <c r="R443" s="122">
        <v>0</v>
      </c>
      <c r="S443" s="122">
        <v>0</v>
      </c>
      <c r="T443" s="122">
        <v>0</v>
      </c>
      <c r="U443" s="122">
        <v>0</v>
      </c>
      <c r="V443" s="122">
        <v>0</v>
      </c>
      <c r="W443" s="122">
        <v>0</v>
      </c>
      <c r="X443" s="122">
        <v>0</v>
      </c>
      <c r="Y443" s="122">
        <v>0</v>
      </c>
      <c r="DA443" s="130" t="s">
        <v>4108</v>
      </c>
    </row>
    <row r="444" spans="1:105" ht="12" customHeight="1" x14ac:dyDescent="0.25">
      <c r="A444" s="97" t="s">
        <v>51</v>
      </c>
      <c r="B444" s="98"/>
      <c r="C444" s="98">
        <v>0</v>
      </c>
      <c r="D444" s="98">
        <v>0</v>
      </c>
      <c r="E444" s="98">
        <v>0</v>
      </c>
      <c r="F444" s="98">
        <v>0</v>
      </c>
      <c r="G444" s="98">
        <v>0</v>
      </c>
      <c r="H444" s="98">
        <v>0</v>
      </c>
      <c r="I444" s="98">
        <v>0</v>
      </c>
      <c r="J444" s="98">
        <v>0</v>
      </c>
      <c r="K444" s="98">
        <v>0</v>
      </c>
      <c r="L444" s="98">
        <v>0</v>
      </c>
      <c r="M444" s="98">
        <v>0</v>
      </c>
      <c r="N444" s="98">
        <v>0</v>
      </c>
      <c r="O444" s="98">
        <v>0</v>
      </c>
      <c r="P444" s="98">
        <v>0</v>
      </c>
      <c r="Q444" s="98">
        <v>0</v>
      </c>
      <c r="R444" s="98">
        <v>0</v>
      </c>
      <c r="S444" s="98">
        <v>0</v>
      </c>
      <c r="T444" s="98">
        <v>0</v>
      </c>
      <c r="U444" s="98">
        <v>0</v>
      </c>
      <c r="V444" s="98">
        <v>0</v>
      </c>
      <c r="W444" s="98">
        <v>0</v>
      </c>
      <c r="X444" s="98">
        <v>0</v>
      </c>
      <c r="Y444" s="98">
        <v>0</v>
      </c>
      <c r="DA444" s="63" t="s">
        <v>4109</v>
      </c>
    </row>
    <row r="445" spans="1:105" ht="12" customHeight="1" x14ac:dyDescent="0.25">
      <c r="A445" s="97" t="s">
        <v>50</v>
      </c>
      <c r="B445" s="98"/>
      <c r="C445" s="98">
        <v>0</v>
      </c>
      <c r="D445" s="98">
        <v>0</v>
      </c>
      <c r="E445" s="98">
        <v>0</v>
      </c>
      <c r="F445" s="98">
        <v>0</v>
      </c>
      <c r="G445" s="98">
        <v>0</v>
      </c>
      <c r="H445" s="98">
        <v>0</v>
      </c>
      <c r="I445" s="98">
        <v>0</v>
      </c>
      <c r="J445" s="98">
        <v>0</v>
      </c>
      <c r="K445" s="98">
        <v>0</v>
      </c>
      <c r="L445" s="98">
        <v>0</v>
      </c>
      <c r="M445" s="98">
        <v>0</v>
      </c>
      <c r="N445" s="98">
        <v>0</v>
      </c>
      <c r="O445" s="98">
        <v>0</v>
      </c>
      <c r="P445" s="98">
        <v>0</v>
      </c>
      <c r="Q445" s="98">
        <v>0</v>
      </c>
      <c r="R445" s="98">
        <v>0</v>
      </c>
      <c r="S445" s="98">
        <v>0</v>
      </c>
      <c r="T445" s="98">
        <v>0</v>
      </c>
      <c r="U445" s="98">
        <v>0</v>
      </c>
      <c r="V445" s="98">
        <v>0</v>
      </c>
      <c r="W445" s="98">
        <v>0</v>
      </c>
      <c r="X445" s="98">
        <v>0</v>
      </c>
      <c r="Y445" s="98">
        <v>0</v>
      </c>
      <c r="DA445" s="63" t="s">
        <v>4110</v>
      </c>
    </row>
    <row r="446" spans="1:105" ht="12" customHeight="1" x14ac:dyDescent="0.25">
      <c r="A446" s="109" t="s">
        <v>120</v>
      </c>
      <c r="B446" s="33"/>
      <c r="C446" s="33">
        <v>0</v>
      </c>
      <c r="D446" s="33">
        <v>0</v>
      </c>
      <c r="E446" s="33">
        <v>0</v>
      </c>
      <c r="F446" s="33">
        <v>0</v>
      </c>
      <c r="G446" s="33">
        <v>0</v>
      </c>
      <c r="H446" s="33">
        <v>0</v>
      </c>
      <c r="I446" s="33">
        <v>0</v>
      </c>
      <c r="J446" s="33">
        <v>0</v>
      </c>
      <c r="K446" s="33">
        <v>0</v>
      </c>
      <c r="L446" s="33">
        <v>0</v>
      </c>
      <c r="M446" s="33">
        <v>0</v>
      </c>
      <c r="N446" s="33">
        <v>0</v>
      </c>
      <c r="O446" s="33">
        <v>0</v>
      </c>
      <c r="P446" s="33">
        <v>0</v>
      </c>
      <c r="Q446" s="33">
        <v>0</v>
      </c>
      <c r="R446" s="33">
        <v>0</v>
      </c>
      <c r="S446" s="33">
        <v>0</v>
      </c>
      <c r="T446" s="33">
        <v>0</v>
      </c>
      <c r="U446" s="33">
        <v>0</v>
      </c>
      <c r="V446" s="33">
        <v>0</v>
      </c>
      <c r="W446" s="33">
        <v>0</v>
      </c>
      <c r="X446" s="33">
        <v>0</v>
      </c>
      <c r="Y446" s="33">
        <v>0</v>
      </c>
      <c r="DA446" s="60" t="s">
        <v>4111</v>
      </c>
    </row>
    <row r="448" spans="1:105" ht="12" customHeight="1" x14ac:dyDescent="0.25">
      <c r="A448" s="116" t="s">
        <v>159</v>
      </c>
      <c r="B448" s="117"/>
      <c r="C448" s="117">
        <f t="shared" ref="C448:Q448" si="233">C449+C452+C454+C464</f>
        <v>0</v>
      </c>
      <c r="D448" s="117">
        <f t="shared" si="233"/>
        <v>0</v>
      </c>
      <c r="E448" s="117">
        <f t="shared" si="233"/>
        <v>0</v>
      </c>
      <c r="F448" s="117">
        <f t="shared" si="233"/>
        <v>0</v>
      </c>
      <c r="G448" s="117">
        <f t="shared" si="233"/>
        <v>0</v>
      </c>
      <c r="H448" s="117">
        <f t="shared" si="233"/>
        <v>0</v>
      </c>
      <c r="I448" s="117">
        <f t="shared" si="233"/>
        <v>0</v>
      </c>
      <c r="J448" s="117">
        <f t="shared" si="233"/>
        <v>0</v>
      </c>
      <c r="K448" s="117">
        <f t="shared" si="233"/>
        <v>0</v>
      </c>
      <c r="L448" s="117">
        <f t="shared" si="233"/>
        <v>0</v>
      </c>
      <c r="M448" s="117">
        <f t="shared" si="233"/>
        <v>0</v>
      </c>
      <c r="N448" s="117">
        <f t="shared" si="233"/>
        <v>0</v>
      </c>
      <c r="O448" s="117">
        <f t="shared" si="233"/>
        <v>0</v>
      </c>
      <c r="P448" s="117">
        <f t="shared" si="233"/>
        <v>0</v>
      </c>
      <c r="Q448" s="117">
        <f t="shared" si="233"/>
        <v>0</v>
      </c>
      <c r="R448" s="117">
        <f t="shared" ref="R448:V448" si="234">R449+R452+R454+R464</f>
        <v>0</v>
      </c>
      <c r="S448" s="117">
        <f t="shared" si="234"/>
        <v>0</v>
      </c>
      <c r="T448" s="117">
        <f t="shared" si="234"/>
        <v>0</v>
      </c>
      <c r="U448" s="117">
        <f t="shared" si="234"/>
        <v>0</v>
      </c>
      <c r="V448" s="117">
        <f t="shared" si="234"/>
        <v>0</v>
      </c>
      <c r="W448" s="117">
        <f t="shared" ref="W448:Y448" si="235">W449+W452+W454+W464</f>
        <v>0</v>
      </c>
      <c r="X448" s="117">
        <f t="shared" si="235"/>
        <v>0</v>
      </c>
      <c r="Y448" s="117">
        <f t="shared" si="235"/>
        <v>0</v>
      </c>
      <c r="DA448" s="129" t="s">
        <v>4259</v>
      </c>
    </row>
    <row r="449" spans="1:105" ht="12" customHeight="1" x14ac:dyDescent="0.25">
      <c r="A449" s="121" t="s">
        <v>57</v>
      </c>
      <c r="B449" s="122"/>
      <c r="C449" s="122">
        <f t="shared" ref="C449:Q449" si="236">SUM(C450:C451)</f>
        <v>0</v>
      </c>
      <c r="D449" s="122">
        <f t="shared" si="236"/>
        <v>0</v>
      </c>
      <c r="E449" s="122">
        <f t="shared" si="236"/>
        <v>0</v>
      </c>
      <c r="F449" s="122">
        <f t="shared" si="236"/>
        <v>0</v>
      </c>
      <c r="G449" s="122">
        <f t="shared" si="236"/>
        <v>0</v>
      </c>
      <c r="H449" s="122">
        <f t="shared" si="236"/>
        <v>0</v>
      </c>
      <c r="I449" s="122">
        <f t="shared" si="236"/>
        <v>0</v>
      </c>
      <c r="J449" s="122">
        <f t="shared" si="236"/>
        <v>0</v>
      </c>
      <c r="K449" s="122">
        <f t="shared" si="236"/>
        <v>0</v>
      </c>
      <c r="L449" s="122">
        <f t="shared" si="236"/>
        <v>0</v>
      </c>
      <c r="M449" s="122">
        <f t="shared" si="236"/>
        <v>0</v>
      </c>
      <c r="N449" s="122">
        <f t="shared" si="236"/>
        <v>0</v>
      </c>
      <c r="O449" s="122">
        <f t="shared" si="236"/>
        <v>0</v>
      </c>
      <c r="P449" s="122">
        <f t="shared" si="236"/>
        <v>0</v>
      </c>
      <c r="Q449" s="122">
        <f t="shared" si="236"/>
        <v>0</v>
      </c>
      <c r="R449" s="122">
        <f t="shared" ref="R449:V449" si="237">SUM(R450:R451)</f>
        <v>0</v>
      </c>
      <c r="S449" s="122">
        <f t="shared" si="237"/>
        <v>0</v>
      </c>
      <c r="T449" s="122">
        <f t="shared" si="237"/>
        <v>0</v>
      </c>
      <c r="U449" s="122">
        <f t="shared" si="237"/>
        <v>0</v>
      </c>
      <c r="V449" s="122">
        <f t="shared" si="237"/>
        <v>0</v>
      </c>
      <c r="W449" s="122">
        <f t="shared" ref="W449:Y449" si="238">SUM(W450:W451)</f>
        <v>0</v>
      </c>
      <c r="X449" s="122">
        <f t="shared" si="238"/>
        <v>0</v>
      </c>
      <c r="Y449" s="122">
        <f t="shared" si="238"/>
        <v>0</v>
      </c>
      <c r="DA449" s="130" t="s">
        <v>4260</v>
      </c>
    </row>
    <row r="450" spans="1:105" ht="12" customHeight="1" x14ac:dyDescent="0.25">
      <c r="A450" s="97" t="s">
        <v>51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X450" s="98">
        <v>0</v>
      </c>
      <c r="Y450" s="98">
        <v>0</v>
      </c>
      <c r="DA450" s="63" t="s">
        <v>4261</v>
      </c>
    </row>
    <row r="451" spans="1:105" ht="12" customHeight="1" x14ac:dyDescent="0.25">
      <c r="A451" s="97" t="s">
        <v>53</v>
      </c>
      <c r="B451" s="98"/>
      <c r="C451" s="98">
        <v>0</v>
      </c>
      <c r="D451" s="98">
        <v>0</v>
      </c>
      <c r="E451" s="98">
        <v>0</v>
      </c>
      <c r="F451" s="98">
        <v>0</v>
      </c>
      <c r="G451" s="98">
        <v>0</v>
      </c>
      <c r="H451" s="98">
        <v>0</v>
      </c>
      <c r="I451" s="98">
        <v>0</v>
      </c>
      <c r="J451" s="98">
        <v>0</v>
      </c>
      <c r="K451" s="98">
        <v>0</v>
      </c>
      <c r="L451" s="98">
        <v>0</v>
      </c>
      <c r="M451" s="98">
        <v>0</v>
      </c>
      <c r="N451" s="98">
        <v>0</v>
      </c>
      <c r="O451" s="98">
        <v>0</v>
      </c>
      <c r="P451" s="98">
        <v>0</v>
      </c>
      <c r="Q451" s="98">
        <v>0</v>
      </c>
      <c r="R451" s="98">
        <v>0</v>
      </c>
      <c r="S451" s="98">
        <v>0</v>
      </c>
      <c r="T451" s="98">
        <v>0</v>
      </c>
      <c r="U451" s="98">
        <v>0</v>
      </c>
      <c r="V451" s="98">
        <v>0</v>
      </c>
      <c r="W451" s="98">
        <v>0</v>
      </c>
      <c r="X451" s="98">
        <v>0</v>
      </c>
      <c r="Y451" s="98">
        <v>0</v>
      </c>
      <c r="DA451" s="63" t="s">
        <v>4262</v>
      </c>
    </row>
    <row r="452" spans="1:105" ht="12" customHeight="1" x14ac:dyDescent="0.25">
      <c r="A452" s="121" t="s">
        <v>92</v>
      </c>
      <c r="B452" s="122"/>
      <c r="C452" s="122">
        <f t="shared" ref="C452:Y452" si="239">C453</f>
        <v>0</v>
      </c>
      <c r="D452" s="122">
        <f t="shared" si="239"/>
        <v>0</v>
      </c>
      <c r="E452" s="122">
        <f t="shared" si="239"/>
        <v>0</v>
      </c>
      <c r="F452" s="122">
        <f t="shared" si="239"/>
        <v>0</v>
      </c>
      <c r="G452" s="122">
        <f t="shared" si="239"/>
        <v>0</v>
      </c>
      <c r="H452" s="122">
        <f t="shared" si="239"/>
        <v>0</v>
      </c>
      <c r="I452" s="122">
        <f t="shared" si="239"/>
        <v>0</v>
      </c>
      <c r="J452" s="122">
        <f t="shared" si="239"/>
        <v>0</v>
      </c>
      <c r="K452" s="122">
        <f t="shared" si="239"/>
        <v>0</v>
      </c>
      <c r="L452" s="122">
        <f t="shared" si="239"/>
        <v>0</v>
      </c>
      <c r="M452" s="122">
        <f t="shared" si="239"/>
        <v>0</v>
      </c>
      <c r="N452" s="122">
        <f t="shared" si="239"/>
        <v>0</v>
      </c>
      <c r="O452" s="122">
        <f t="shared" si="239"/>
        <v>0</v>
      </c>
      <c r="P452" s="122">
        <f t="shared" si="239"/>
        <v>0</v>
      </c>
      <c r="Q452" s="122">
        <f t="shared" si="239"/>
        <v>0</v>
      </c>
      <c r="R452" s="122">
        <f t="shared" si="239"/>
        <v>0</v>
      </c>
      <c r="S452" s="122">
        <f t="shared" si="239"/>
        <v>0</v>
      </c>
      <c r="T452" s="122">
        <f t="shared" si="239"/>
        <v>0</v>
      </c>
      <c r="U452" s="122">
        <f t="shared" si="239"/>
        <v>0</v>
      </c>
      <c r="V452" s="122">
        <f t="shared" si="239"/>
        <v>0</v>
      </c>
      <c r="W452" s="122">
        <f t="shared" si="239"/>
        <v>0</v>
      </c>
      <c r="X452" s="122">
        <f t="shared" si="239"/>
        <v>0</v>
      </c>
      <c r="Y452" s="122">
        <f t="shared" si="239"/>
        <v>0</v>
      </c>
      <c r="DA452" s="130" t="s">
        <v>4263</v>
      </c>
    </row>
    <row r="453" spans="1:105" ht="12" customHeight="1" x14ac:dyDescent="0.25">
      <c r="A453" s="97" t="s">
        <v>53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X453" s="98">
        <v>0</v>
      </c>
      <c r="Y453" s="98">
        <v>0</v>
      </c>
      <c r="DA453" s="63" t="s">
        <v>4264</v>
      </c>
    </row>
    <row r="454" spans="1:105" ht="12" customHeight="1" x14ac:dyDescent="0.25">
      <c r="A454" s="121" t="s">
        <v>55</v>
      </c>
      <c r="B454" s="122"/>
      <c r="C454" s="122">
        <v>0</v>
      </c>
      <c r="D454" s="122">
        <v>0</v>
      </c>
      <c r="E454" s="122">
        <v>0</v>
      </c>
      <c r="F454" s="122">
        <v>0</v>
      </c>
      <c r="G454" s="122">
        <v>0</v>
      </c>
      <c r="H454" s="122">
        <v>0</v>
      </c>
      <c r="I454" s="122">
        <v>0</v>
      </c>
      <c r="J454" s="122">
        <v>0</v>
      </c>
      <c r="K454" s="122">
        <v>0</v>
      </c>
      <c r="L454" s="122">
        <v>0</v>
      </c>
      <c r="M454" s="122">
        <v>0</v>
      </c>
      <c r="N454" s="122">
        <v>0</v>
      </c>
      <c r="O454" s="122">
        <v>0</v>
      </c>
      <c r="P454" s="122">
        <v>0</v>
      </c>
      <c r="Q454" s="122">
        <v>0</v>
      </c>
      <c r="R454" s="122">
        <v>0</v>
      </c>
      <c r="S454" s="122">
        <v>0</v>
      </c>
      <c r="T454" s="122">
        <v>0</v>
      </c>
      <c r="U454" s="122">
        <v>0</v>
      </c>
      <c r="V454" s="122">
        <v>0</v>
      </c>
      <c r="W454" s="122">
        <v>0</v>
      </c>
      <c r="X454" s="122">
        <v>0</v>
      </c>
      <c r="Y454" s="122">
        <v>0</v>
      </c>
      <c r="DA454" s="130" t="s">
        <v>4265</v>
      </c>
    </row>
    <row r="455" spans="1:105" ht="12" customHeight="1" x14ac:dyDescent="0.25">
      <c r="A455" s="97" t="s">
        <v>143</v>
      </c>
      <c r="B455" s="98"/>
      <c r="C455" s="98">
        <v>0</v>
      </c>
      <c r="D455" s="98">
        <v>0</v>
      </c>
      <c r="E455" s="98">
        <v>0</v>
      </c>
      <c r="F455" s="98">
        <v>0</v>
      </c>
      <c r="G455" s="98">
        <v>0</v>
      </c>
      <c r="H455" s="98">
        <v>0</v>
      </c>
      <c r="I455" s="98">
        <v>0</v>
      </c>
      <c r="J455" s="98">
        <v>0</v>
      </c>
      <c r="K455" s="98">
        <v>0</v>
      </c>
      <c r="L455" s="98">
        <v>0</v>
      </c>
      <c r="M455" s="98">
        <v>0</v>
      </c>
      <c r="N455" s="98">
        <v>0</v>
      </c>
      <c r="O455" s="98">
        <v>0</v>
      </c>
      <c r="P455" s="98">
        <v>0</v>
      </c>
      <c r="Q455" s="98">
        <v>0</v>
      </c>
      <c r="R455" s="98">
        <v>0</v>
      </c>
      <c r="S455" s="98">
        <v>0</v>
      </c>
      <c r="T455" s="98">
        <v>0</v>
      </c>
      <c r="U455" s="98">
        <v>0</v>
      </c>
      <c r="V455" s="98">
        <v>0</v>
      </c>
      <c r="W455" s="98">
        <v>0</v>
      </c>
      <c r="X455" s="98">
        <v>0</v>
      </c>
      <c r="Y455" s="98">
        <v>0</v>
      </c>
      <c r="DA455" s="63" t="s">
        <v>4266</v>
      </c>
    </row>
    <row r="456" spans="1:105" ht="12" customHeight="1" x14ac:dyDescent="0.25">
      <c r="A456" s="97" t="s">
        <v>124</v>
      </c>
      <c r="B456" s="98"/>
      <c r="C456" s="98">
        <v>0</v>
      </c>
      <c r="D456" s="98">
        <v>0</v>
      </c>
      <c r="E456" s="98">
        <v>0</v>
      </c>
      <c r="F456" s="98">
        <v>0</v>
      </c>
      <c r="G456" s="98">
        <v>0</v>
      </c>
      <c r="H456" s="98">
        <v>0</v>
      </c>
      <c r="I456" s="98">
        <v>0</v>
      </c>
      <c r="J456" s="98">
        <v>0</v>
      </c>
      <c r="K456" s="98">
        <v>0</v>
      </c>
      <c r="L456" s="98">
        <v>0</v>
      </c>
      <c r="M456" s="98">
        <v>0</v>
      </c>
      <c r="N456" s="98">
        <v>0</v>
      </c>
      <c r="O456" s="98">
        <v>0</v>
      </c>
      <c r="P456" s="98">
        <v>0</v>
      </c>
      <c r="Q456" s="98">
        <v>0</v>
      </c>
      <c r="R456" s="98">
        <v>0</v>
      </c>
      <c r="S456" s="98">
        <v>0</v>
      </c>
      <c r="T456" s="98">
        <v>0</v>
      </c>
      <c r="U456" s="98">
        <v>0</v>
      </c>
      <c r="V456" s="98">
        <v>0</v>
      </c>
      <c r="W456" s="98">
        <v>0</v>
      </c>
      <c r="X456" s="98">
        <v>0</v>
      </c>
      <c r="Y456" s="98">
        <v>0</v>
      </c>
      <c r="DA456" s="63" t="s">
        <v>4267</v>
      </c>
    </row>
    <row r="457" spans="1:105" ht="12" customHeight="1" x14ac:dyDescent="0.25">
      <c r="A457" s="97" t="s">
        <v>123</v>
      </c>
      <c r="B457" s="98"/>
      <c r="C457" s="98">
        <v>0</v>
      </c>
      <c r="D457" s="98">
        <v>0</v>
      </c>
      <c r="E457" s="98">
        <v>0</v>
      </c>
      <c r="F457" s="98">
        <v>0</v>
      </c>
      <c r="G457" s="98">
        <v>0</v>
      </c>
      <c r="H457" s="98">
        <v>0</v>
      </c>
      <c r="I457" s="98">
        <v>0</v>
      </c>
      <c r="J457" s="98">
        <v>0</v>
      </c>
      <c r="K457" s="98">
        <v>0</v>
      </c>
      <c r="L457" s="98">
        <v>0</v>
      </c>
      <c r="M457" s="98">
        <v>0</v>
      </c>
      <c r="N457" s="98">
        <v>0</v>
      </c>
      <c r="O457" s="98">
        <v>0</v>
      </c>
      <c r="P457" s="98">
        <v>0</v>
      </c>
      <c r="Q457" s="98">
        <v>0</v>
      </c>
      <c r="R457" s="98">
        <v>0</v>
      </c>
      <c r="S457" s="98">
        <v>0</v>
      </c>
      <c r="T457" s="98">
        <v>0</v>
      </c>
      <c r="U457" s="98">
        <v>0</v>
      </c>
      <c r="V457" s="98">
        <v>0</v>
      </c>
      <c r="W457" s="98">
        <v>0</v>
      </c>
      <c r="X457" s="98">
        <v>0</v>
      </c>
      <c r="Y457" s="98">
        <v>0</v>
      </c>
      <c r="DA457" s="63" t="s">
        <v>4268</v>
      </c>
    </row>
    <row r="458" spans="1:105" ht="12" customHeight="1" x14ac:dyDescent="0.25">
      <c r="A458" s="100" t="s">
        <v>50</v>
      </c>
      <c r="B458" s="101"/>
      <c r="C458" s="101">
        <v>0</v>
      </c>
      <c r="D458" s="101">
        <v>0</v>
      </c>
      <c r="E458" s="101">
        <v>0</v>
      </c>
      <c r="F458" s="101">
        <v>0</v>
      </c>
      <c r="G458" s="101">
        <v>0</v>
      </c>
      <c r="H458" s="101">
        <v>0</v>
      </c>
      <c r="I458" s="101">
        <v>0</v>
      </c>
      <c r="J458" s="101">
        <v>0</v>
      </c>
      <c r="K458" s="101">
        <v>0</v>
      </c>
      <c r="L458" s="101">
        <v>0</v>
      </c>
      <c r="M458" s="101">
        <v>0</v>
      </c>
      <c r="N458" s="101">
        <v>0</v>
      </c>
      <c r="O458" s="101">
        <v>0</v>
      </c>
      <c r="P458" s="101">
        <v>0</v>
      </c>
      <c r="Q458" s="101">
        <v>0</v>
      </c>
      <c r="R458" s="101">
        <v>0</v>
      </c>
      <c r="S458" s="101">
        <v>0</v>
      </c>
      <c r="T458" s="101">
        <v>0</v>
      </c>
      <c r="U458" s="101">
        <v>0</v>
      </c>
      <c r="V458" s="101">
        <v>0</v>
      </c>
      <c r="W458" s="101">
        <v>0</v>
      </c>
      <c r="X458" s="101">
        <v>0</v>
      </c>
      <c r="Y458" s="101">
        <v>0</v>
      </c>
      <c r="DA458" s="131" t="s">
        <v>4269</v>
      </c>
    </row>
    <row r="459" spans="1:105" ht="12" customHeight="1" x14ac:dyDescent="0.25">
      <c r="A459" s="103" t="s">
        <v>52</v>
      </c>
      <c r="B459" s="104"/>
      <c r="C459" s="104">
        <v>0</v>
      </c>
      <c r="D459" s="104">
        <v>0</v>
      </c>
      <c r="E459" s="104">
        <v>0</v>
      </c>
      <c r="F459" s="104">
        <v>0</v>
      </c>
      <c r="G459" s="104">
        <v>0</v>
      </c>
      <c r="H459" s="104">
        <v>0</v>
      </c>
      <c r="I459" s="104">
        <v>0</v>
      </c>
      <c r="J459" s="104">
        <v>0</v>
      </c>
      <c r="K459" s="104">
        <v>0</v>
      </c>
      <c r="L459" s="104">
        <v>0</v>
      </c>
      <c r="M459" s="104">
        <v>0</v>
      </c>
      <c r="N459" s="104">
        <v>0</v>
      </c>
      <c r="O459" s="104">
        <v>0</v>
      </c>
      <c r="P459" s="104">
        <v>0</v>
      </c>
      <c r="Q459" s="104">
        <v>0</v>
      </c>
      <c r="R459" s="104">
        <v>0</v>
      </c>
      <c r="S459" s="104">
        <v>0</v>
      </c>
      <c r="T459" s="104">
        <v>0</v>
      </c>
      <c r="U459" s="104">
        <v>0</v>
      </c>
      <c r="V459" s="104">
        <v>0</v>
      </c>
      <c r="W459" s="104">
        <v>0</v>
      </c>
      <c r="X459" s="104">
        <v>0</v>
      </c>
      <c r="Y459" s="104">
        <v>0</v>
      </c>
      <c r="DA459" s="132" t="s">
        <v>4270</v>
      </c>
    </row>
    <row r="460" spans="1:105" ht="12" customHeight="1" x14ac:dyDescent="0.25">
      <c r="A460" s="106" t="s">
        <v>122</v>
      </c>
      <c r="B460" s="101"/>
      <c r="C460" s="101">
        <v>0</v>
      </c>
      <c r="D460" s="101">
        <v>0</v>
      </c>
      <c r="E460" s="101">
        <v>0</v>
      </c>
      <c r="F460" s="101">
        <v>0</v>
      </c>
      <c r="G460" s="101">
        <v>0</v>
      </c>
      <c r="H460" s="101">
        <v>0</v>
      </c>
      <c r="I460" s="101">
        <v>0</v>
      </c>
      <c r="J460" s="101">
        <v>0</v>
      </c>
      <c r="K460" s="101">
        <v>0</v>
      </c>
      <c r="L460" s="101">
        <v>0</v>
      </c>
      <c r="M460" s="101">
        <v>0</v>
      </c>
      <c r="N460" s="101">
        <v>0</v>
      </c>
      <c r="O460" s="101">
        <v>0</v>
      </c>
      <c r="P460" s="101">
        <v>0</v>
      </c>
      <c r="Q460" s="101">
        <v>0</v>
      </c>
      <c r="R460" s="101">
        <v>0</v>
      </c>
      <c r="S460" s="101">
        <v>0</v>
      </c>
      <c r="T460" s="101">
        <v>0</v>
      </c>
      <c r="U460" s="101">
        <v>0</v>
      </c>
      <c r="V460" s="101">
        <v>0</v>
      </c>
      <c r="W460" s="101">
        <v>0</v>
      </c>
      <c r="X460" s="101">
        <v>0</v>
      </c>
      <c r="Y460" s="101">
        <v>0</v>
      </c>
      <c r="DA460" s="131" t="s">
        <v>4271</v>
      </c>
    </row>
    <row r="461" spans="1:105" ht="12" customHeight="1" x14ac:dyDescent="0.25">
      <c r="A461" s="107" t="s">
        <v>121</v>
      </c>
      <c r="B461" s="104"/>
      <c r="C461" s="104">
        <v>0</v>
      </c>
      <c r="D461" s="104">
        <v>0</v>
      </c>
      <c r="E461" s="104">
        <v>0</v>
      </c>
      <c r="F461" s="104">
        <v>0</v>
      </c>
      <c r="G461" s="104">
        <v>0</v>
      </c>
      <c r="H461" s="104">
        <v>0</v>
      </c>
      <c r="I461" s="104">
        <v>0</v>
      </c>
      <c r="J461" s="104">
        <v>0</v>
      </c>
      <c r="K461" s="104">
        <v>0</v>
      </c>
      <c r="L461" s="104">
        <v>0</v>
      </c>
      <c r="M461" s="104">
        <v>0</v>
      </c>
      <c r="N461" s="104">
        <v>0</v>
      </c>
      <c r="O461" s="104">
        <v>0</v>
      </c>
      <c r="P461" s="104">
        <v>0</v>
      </c>
      <c r="Q461" s="104">
        <v>0</v>
      </c>
      <c r="R461" s="104">
        <v>0</v>
      </c>
      <c r="S461" s="104">
        <v>0</v>
      </c>
      <c r="T461" s="104">
        <v>0</v>
      </c>
      <c r="U461" s="104">
        <v>0</v>
      </c>
      <c r="V461" s="104">
        <v>0</v>
      </c>
      <c r="W461" s="104">
        <v>0</v>
      </c>
      <c r="X461" s="104">
        <v>0</v>
      </c>
      <c r="Y461" s="104">
        <v>0</v>
      </c>
      <c r="DA461" s="132" t="s">
        <v>4272</v>
      </c>
    </row>
    <row r="462" spans="1:105" ht="12" customHeight="1" x14ac:dyDescent="0.25">
      <c r="A462" s="108" t="s">
        <v>53</v>
      </c>
      <c r="B462" s="98"/>
      <c r="C462" s="98">
        <v>0</v>
      </c>
      <c r="D462" s="98">
        <v>0</v>
      </c>
      <c r="E462" s="98">
        <v>0</v>
      </c>
      <c r="F462" s="98">
        <v>0</v>
      </c>
      <c r="G462" s="98">
        <v>0</v>
      </c>
      <c r="H462" s="98">
        <v>0</v>
      </c>
      <c r="I462" s="98">
        <v>0</v>
      </c>
      <c r="J462" s="98">
        <v>0</v>
      </c>
      <c r="K462" s="98">
        <v>0</v>
      </c>
      <c r="L462" s="98">
        <v>0</v>
      </c>
      <c r="M462" s="98">
        <v>0</v>
      </c>
      <c r="N462" s="98">
        <v>0</v>
      </c>
      <c r="O462" s="98">
        <v>0</v>
      </c>
      <c r="P462" s="98">
        <v>0</v>
      </c>
      <c r="Q462" s="98">
        <v>0</v>
      </c>
      <c r="R462" s="98">
        <v>0</v>
      </c>
      <c r="S462" s="98">
        <v>0</v>
      </c>
      <c r="T462" s="98">
        <v>0</v>
      </c>
      <c r="U462" s="98">
        <v>0</v>
      </c>
      <c r="V462" s="98">
        <v>0</v>
      </c>
      <c r="W462" s="98">
        <v>0</v>
      </c>
      <c r="X462" s="98">
        <v>0</v>
      </c>
      <c r="Y462" s="98">
        <v>0</v>
      </c>
      <c r="DA462" s="63" t="s">
        <v>4273</v>
      </c>
    </row>
    <row r="463" spans="1:105" ht="12" customHeight="1" x14ac:dyDescent="0.25">
      <c r="A463" s="108" t="s">
        <v>52</v>
      </c>
      <c r="B463" s="98"/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98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98">
        <v>0</v>
      </c>
      <c r="P463" s="98">
        <v>0</v>
      </c>
      <c r="Q463" s="98">
        <v>0</v>
      </c>
      <c r="R463" s="98">
        <v>0</v>
      </c>
      <c r="S463" s="98">
        <v>0</v>
      </c>
      <c r="T463" s="98">
        <v>0</v>
      </c>
      <c r="U463" s="98">
        <v>0</v>
      </c>
      <c r="V463" s="98">
        <v>0</v>
      </c>
      <c r="W463" s="98">
        <v>0</v>
      </c>
      <c r="X463" s="98">
        <v>0</v>
      </c>
      <c r="Y463" s="98">
        <v>0</v>
      </c>
      <c r="DA463" s="63" t="s">
        <v>4274</v>
      </c>
    </row>
    <row r="464" spans="1:105" ht="12" customHeight="1" x14ac:dyDescent="0.25">
      <c r="A464" s="121" t="s">
        <v>54</v>
      </c>
      <c r="B464" s="122"/>
      <c r="C464" s="122">
        <v>0</v>
      </c>
      <c r="D464" s="122">
        <v>0</v>
      </c>
      <c r="E464" s="122">
        <v>0</v>
      </c>
      <c r="F464" s="122">
        <v>0</v>
      </c>
      <c r="G464" s="122">
        <v>0</v>
      </c>
      <c r="H464" s="122">
        <v>0</v>
      </c>
      <c r="I464" s="122">
        <v>0</v>
      </c>
      <c r="J464" s="122">
        <v>0</v>
      </c>
      <c r="K464" s="122">
        <v>0</v>
      </c>
      <c r="L464" s="122">
        <v>0</v>
      </c>
      <c r="M464" s="122">
        <v>0</v>
      </c>
      <c r="N464" s="122">
        <v>0</v>
      </c>
      <c r="O464" s="122">
        <v>0</v>
      </c>
      <c r="P464" s="122">
        <v>0</v>
      </c>
      <c r="Q464" s="122">
        <v>0</v>
      </c>
      <c r="R464" s="122">
        <v>0</v>
      </c>
      <c r="S464" s="122">
        <v>0</v>
      </c>
      <c r="T464" s="122">
        <v>0</v>
      </c>
      <c r="U464" s="122">
        <v>0</v>
      </c>
      <c r="V464" s="122">
        <v>0</v>
      </c>
      <c r="W464" s="122">
        <v>0</v>
      </c>
      <c r="X464" s="122">
        <v>0</v>
      </c>
      <c r="Y464" s="122">
        <v>0</v>
      </c>
      <c r="DA464" s="130" t="s">
        <v>4275</v>
      </c>
    </row>
    <row r="465" spans="1:105" ht="12" customHeight="1" x14ac:dyDescent="0.25">
      <c r="A465" s="97" t="s">
        <v>51</v>
      </c>
      <c r="B465" s="98"/>
      <c r="C465" s="98">
        <v>0</v>
      </c>
      <c r="D465" s="98">
        <v>0</v>
      </c>
      <c r="E465" s="98">
        <v>0</v>
      </c>
      <c r="F465" s="98">
        <v>0</v>
      </c>
      <c r="G465" s="98">
        <v>0</v>
      </c>
      <c r="H465" s="98">
        <v>0</v>
      </c>
      <c r="I465" s="98">
        <v>0</v>
      </c>
      <c r="J465" s="98">
        <v>0</v>
      </c>
      <c r="K465" s="98">
        <v>0</v>
      </c>
      <c r="L465" s="98">
        <v>0</v>
      </c>
      <c r="M465" s="98">
        <v>0</v>
      </c>
      <c r="N465" s="98">
        <v>0</v>
      </c>
      <c r="O465" s="98">
        <v>0</v>
      </c>
      <c r="P465" s="98">
        <v>0</v>
      </c>
      <c r="Q465" s="98">
        <v>0</v>
      </c>
      <c r="R465" s="98">
        <v>0</v>
      </c>
      <c r="S465" s="98">
        <v>0</v>
      </c>
      <c r="T465" s="98">
        <v>0</v>
      </c>
      <c r="U465" s="98">
        <v>0</v>
      </c>
      <c r="V465" s="98">
        <v>0</v>
      </c>
      <c r="W465" s="98">
        <v>0</v>
      </c>
      <c r="X465" s="98">
        <v>0</v>
      </c>
      <c r="Y465" s="98">
        <v>0</v>
      </c>
      <c r="DA465" s="63" t="s">
        <v>4276</v>
      </c>
    </row>
    <row r="466" spans="1:105" ht="12" customHeight="1" x14ac:dyDescent="0.25">
      <c r="A466" s="97" t="s">
        <v>50</v>
      </c>
      <c r="B466" s="98"/>
      <c r="C466" s="98">
        <v>0</v>
      </c>
      <c r="D466" s="98">
        <v>0</v>
      </c>
      <c r="E466" s="98">
        <v>0</v>
      </c>
      <c r="F466" s="98">
        <v>0</v>
      </c>
      <c r="G466" s="98">
        <v>0</v>
      </c>
      <c r="H466" s="98">
        <v>0</v>
      </c>
      <c r="I466" s="98">
        <v>0</v>
      </c>
      <c r="J466" s="98">
        <v>0</v>
      </c>
      <c r="K466" s="98">
        <v>0</v>
      </c>
      <c r="L466" s="98">
        <v>0</v>
      </c>
      <c r="M466" s="98">
        <v>0</v>
      </c>
      <c r="N466" s="98">
        <v>0</v>
      </c>
      <c r="O466" s="98">
        <v>0</v>
      </c>
      <c r="P466" s="98">
        <v>0</v>
      </c>
      <c r="Q466" s="98">
        <v>0</v>
      </c>
      <c r="R466" s="98">
        <v>0</v>
      </c>
      <c r="S466" s="98">
        <v>0</v>
      </c>
      <c r="T466" s="98">
        <v>0</v>
      </c>
      <c r="U466" s="98">
        <v>0</v>
      </c>
      <c r="V466" s="98">
        <v>0</v>
      </c>
      <c r="W466" s="98">
        <v>0</v>
      </c>
      <c r="X466" s="98">
        <v>0</v>
      </c>
      <c r="Y466" s="98">
        <v>0</v>
      </c>
      <c r="DA466" s="63" t="s">
        <v>4277</v>
      </c>
    </row>
    <row r="467" spans="1:105" ht="12" customHeight="1" x14ac:dyDescent="0.25">
      <c r="A467" s="109" t="s">
        <v>120</v>
      </c>
      <c r="B467" s="33"/>
      <c r="C467" s="33">
        <v>0</v>
      </c>
      <c r="D467" s="33">
        <v>0</v>
      </c>
      <c r="E467" s="33">
        <v>0</v>
      </c>
      <c r="F467" s="33">
        <v>0</v>
      </c>
      <c r="G467" s="33">
        <v>0</v>
      </c>
      <c r="H467" s="33">
        <v>0</v>
      </c>
      <c r="I467" s="33">
        <v>0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X467" s="33">
        <v>0</v>
      </c>
      <c r="Y467" s="33">
        <v>0</v>
      </c>
      <c r="DA467" s="60" t="s">
        <v>4278</v>
      </c>
    </row>
    <row r="469" spans="1:105" ht="12" customHeight="1" x14ac:dyDescent="0.25">
      <c r="A469" s="116" t="s">
        <v>158</v>
      </c>
      <c r="B469" s="118"/>
      <c r="C469" s="118">
        <f t="shared" ref="C469:Q469" si="240">C470+C473+C475+C485</f>
        <v>0</v>
      </c>
      <c r="D469" s="118">
        <f t="shared" si="240"/>
        <v>0</v>
      </c>
      <c r="E469" s="118">
        <f t="shared" si="240"/>
        <v>0</v>
      </c>
      <c r="F469" s="118">
        <f t="shared" si="240"/>
        <v>0</v>
      </c>
      <c r="G469" s="118">
        <f t="shared" si="240"/>
        <v>0</v>
      </c>
      <c r="H469" s="118">
        <f t="shared" si="240"/>
        <v>0</v>
      </c>
      <c r="I469" s="118">
        <f t="shared" si="240"/>
        <v>0</v>
      </c>
      <c r="J469" s="118">
        <f t="shared" si="240"/>
        <v>0</v>
      </c>
      <c r="K469" s="118">
        <f t="shared" si="240"/>
        <v>0</v>
      </c>
      <c r="L469" s="118">
        <f t="shared" si="240"/>
        <v>0</v>
      </c>
      <c r="M469" s="118">
        <f t="shared" si="240"/>
        <v>0</v>
      </c>
      <c r="N469" s="118">
        <f t="shared" si="240"/>
        <v>0</v>
      </c>
      <c r="O469" s="118">
        <f t="shared" si="240"/>
        <v>0</v>
      </c>
      <c r="P469" s="118">
        <f t="shared" si="240"/>
        <v>0</v>
      </c>
      <c r="Q469" s="118">
        <f t="shared" si="240"/>
        <v>0</v>
      </c>
      <c r="R469" s="118">
        <f t="shared" ref="R469:V469" si="241">R470+R473+R475+R485</f>
        <v>0</v>
      </c>
      <c r="S469" s="118">
        <f t="shared" si="241"/>
        <v>0</v>
      </c>
      <c r="T469" s="118">
        <f t="shared" si="241"/>
        <v>0</v>
      </c>
      <c r="U469" s="118">
        <f t="shared" si="241"/>
        <v>0</v>
      </c>
      <c r="V469" s="118">
        <f t="shared" si="241"/>
        <v>0</v>
      </c>
      <c r="W469" s="118">
        <f t="shared" ref="W469:Y469" si="242">W470+W473+W475+W485</f>
        <v>0</v>
      </c>
      <c r="X469" s="118">
        <f t="shared" si="242"/>
        <v>0</v>
      </c>
      <c r="Y469" s="118">
        <f t="shared" si="242"/>
        <v>0</v>
      </c>
      <c r="DA469" s="129" t="s">
        <v>4427</v>
      </c>
    </row>
    <row r="470" spans="1:105" ht="12" customHeight="1" x14ac:dyDescent="0.25">
      <c r="A470" s="121" t="s">
        <v>57</v>
      </c>
      <c r="B470" s="123"/>
      <c r="C470" s="123">
        <f t="shared" ref="C470:Q470" si="243">SUM(C471:C472)</f>
        <v>0</v>
      </c>
      <c r="D470" s="123">
        <f t="shared" si="243"/>
        <v>0</v>
      </c>
      <c r="E470" s="123">
        <f t="shared" si="243"/>
        <v>0</v>
      </c>
      <c r="F470" s="123">
        <f t="shared" si="243"/>
        <v>0</v>
      </c>
      <c r="G470" s="123">
        <f t="shared" si="243"/>
        <v>0</v>
      </c>
      <c r="H470" s="123">
        <f t="shared" si="243"/>
        <v>0</v>
      </c>
      <c r="I470" s="123">
        <f t="shared" si="243"/>
        <v>0</v>
      </c>
      <c r="J470" s="123">
        <f t="shared" si="243"/>
        <v>0</v>
      </c>
      <c r="K470" s="123">
        <f t="shared" si="243"/>
        <v>0</v>
      </c>
      <c r="L470" s="123">
        <f t="shared" si="243"/>
        <v>0</v>
      </c>
      <c r="M470" s="123">
        <f t="shared" si="243"/>
        <v>0</v>
      </c>
      <c r="N470" s="123">
        <f t="shared" si="243"/>
        <v>0</v>
      </c>
      <c r="O470" s="123">
        <f t="shared" si="243"/>
        <v>0</v>
      </c>
      <c r="P470" s="123">
        <f t="shared" si="243"/>
        <v>0</v>
      </c>
      <c r="Q470" s="123">
        <f t="shared" si="243"/>
        <v>0</v>
      </c>
      <c r="R470" s="123">
        <f t="shared" ref="R470:V470" si="244">SUM(R471:R472)</f>
        <v>0</v>
      </c>
      <c r="S470" s="123">
        <f t="shared" si="244"/>
        <v>0</v>
      </c>
      <c r="T470" s="123">
        <f t="shared" si="244"/>
        <v>0</v>
      </c>
      <c r="U470" s="123">
        <f t="shared" si="244"/>
        <v>0</v>
      </c>
      <c r="V470" s="123">
        <f t="shared" si="244"/>
        <v>0</v>
      </c>
      <c r="W470" s="123">
        <f t="shared" ref="W470:Y470" si="245">SUM(W471:W472)</f>
        <v>0</v>
      </c>
      <c r="X470" s="123">
        <f t="shared" si="245"/>
        <v>0</v>
      </c>
      <c r="Y470" s="123">
        <f t="shared" si="245"/>
        <v>0</v>
      </c>
      <c r="DA470" s="130" t="s">
        <v>4428</v>
      </c>
    </row>
    <row r="471" spans="1:105" ht="12" customHeight="1" x14ac:dyDescent="0.25">
      <c r="A471" s="97" t="s">
        <v>51</v>
      </c>
      <c r="B471" s="99"/>
      <c r="C471" s="99">
        <v>0</v>
      </c>
      <c r="D471" s="99">
        <v>0</v>
      </c>
      <c r="E471" s="99">
        <v>0</v>
      </c>
      <c r="F471" s="99">
        <v>0</v>
      </c>
      <c r="G471" s="99">
        <v>0</v>
      </c>
      <c r="H471" s="99">
        <v>0</v>
      </c>
      <c r="I471" s="99">
        <v>0</v>
      </c>
      <c r="J471" s="99">
        <v>0</v>
      </c>
      <c r="K471" s="99">
        <v>0</v>
      </c>
      <c r="L471" s="99">
        <v>0</v>
      </c>
      <c r="M471" s="99">
        <v>0</v>
      </c>
      <c r="N471" s="99">
        <v>0</v>
      </c>
      <c r="O471" s="99">
        <v>0</v>
      </c>
      <c r="P471" s="99">
        <v>0</v>
      </c>
      <c r="Q471" s="99">
        <v>0</v>
      </c>
      <c r="R471" s="99">
        <v>0</v>
      </c>
      <c r="S471" s="99">
        <v>0</v>
      </c>
      <c r="T471" s="99">
        <v>0</v>
      </c>
      <c r="U471" s="99">
        <v>0</v>
      </c>
      <c r="V471" s="99">
        <v>0</v>
      </c>
      <c r="W471" s="99">
        <v>0</v>
      </c>
      <c r="X471" s="99">
        <v>0</v>
      </c>
      <c r="Y471" s="99">
        <v>0</v>
      </c>
      <c r="DA471" s="63" t="s">
        <v>4429</v>
      </c>
    </row>
    <row r="472" spans="1:105" ht="12" customHeight="1" x14ac:dyDescent="0.25">
      <c r="A472" s="97" t="s">
        <v>53</v>
      </c>
      <c r="B472" s="99"/>
      <c r="C472" s="99">
        <v>0</v>
      </c>
      <c r="D472" s="99">
        <v>0</v>
      </c>
      <c r="E472" s="99">
        <v>0</v>
      </c>
      <c r="F472" s="99">
        <v>0</v>
      </c>
      <c r="G472" s="99">
        <v>0</v>
      </c>
      <c r="H472" s="99">
        <v>0</v>
      </c>
      <c r="I472" s="99">
        <v>0</v>
      </c>
      <c r="J472" s="99">
        <v>0</v>
      </c>
      <c r="K472" s="99">
        <v>0</v>
      </c>
      <c r="L472" s="99">
        <v>0</v>
      </c>
      <c r="M472" s="99">
        <v>0</v>
      </c>
      <c r="N472" s="99">
        <v>0</v>
      </c>
      <c r="O472" s="99">
        <v>0</v>
      </c>
      <c r="P472" s="99">
        <v>0</v>
      </c>
      <c r="Q472" s="99">
        <v>0</v>
      </c>
      <c r="R472" s="99">
        <v>0</v>
      </c>
      <c r="S472" s="99">
        <v>0</v>
      </c>
      <c r="T472" s="99">
        <v>0</v>
      </c>
      <c r="U472" s="99">
        <v>0</v>
      </c>
      <c r="V472" s="99">
        <v>0</v>
      </c>
      <c r="W472" s="99">
        <v>0</v>
      </c>
      <c r="X472" s="99">
        <v>0</v>
      </c>
      <c r="Y472" s="99">
        <v>0</v>
      </c>
      <c r="DA472" s="63" t="s">
        <v>4430</v>
      </c>
    </row>
    <row r="473" spans="1:105" ht="12" customHeight="1" x14ac:dyDescent="0.25">
      <c r="A473" s="121" t="s">
        <v>92</v>
      </c>
      <c r="B473" s="123"/>
      <c r="C473" s="123">
        <f t="shared" ref="C473:Y473" si="246">C474</f>
        <v>0</v>
      </c>
      <c r="D473" s="123">
        <f t="shared" si="246"/>
        <v>0</v>
      </c>
      <c r="E473" s="123">
        <f t="shared" si="246"/>
        <v>0</v>
      </c>
      <c r="F473" s="123">
        <f t="shared" si="246"/>
        <v>0</v>
      </c>
      <c r="G473" s="123">
        <f t="shared" si="246"/>
        <v>0</v>
      </c>
      <c r="H473" s="123">
        <f t="shared" si="246"/>
        <v>0</v>
      </c>
      <c r="I473" s="123">
        <f t="shared" si="246"/>
        <v>0</v>
      </c>
      <c r="J473" s="123">
        <f t="shared" si="246"/>
        <v>0</v>
      </c>
      <c r="K473" s="123">
        <f t="shared" si="246"/>
        <v>0</v>
      </c>
      <c r="L473" s="123">
        <f t="shared" si="246"/>
        <v>0</v>
      </c>
      <c r="M473" s="123">
        <f t="shared" si="246"/>
        <v>0</v>
      </c>
      <c r="N473" s="123">
        <f t="shared" si="246"/>
        <v>0</v>
      </c>
      <c r="O473" s="123">
        <f t="shared" si="246"/>
        <v>0</v>
      </c>
      <c r="P473" s="123">
        <f t="shared" si="246"/>
        <v>0</v>
      </c>
      <c r="Q473" s="123">
        <f t="shared" si="246"/>
        <v>0</v>
      </c>
      <c r="R473" s="123">
        <f t="shared" si="246"/>
        <v>0</v>
      </c>
      <c r="S473" s="123">
        <f t="shared" si="246"/>
        <v>0</v>
      </c>
      <c r="T473" s="123">
        <f t="shared" si="246"/>
        <v>0</v>
      </c>
      <c r="U473" s="123">
        <f t="shared" si="246"/>
        <v>0</v>
      </c>
      <c r="V473" s="123">
        <f t="shared" si="246"/>
        <v>0</v>
      </c>
      <c r="W473" s="123">
        <f t="shared" si="246"/>
        <v>0</v>
      </c>
      <c r="X473" s="123">
        <f t="shared" si="246"/>
        <v>0</v>
      </c>
      <c r="Y473" s="123">
        <f t="shared" si="246"/>
        <v>0</v>
      </c>
      <c r="DA473" s="130" t="s">
        <v>4431</v>
      </c>
    </row>
    <row r="474" spans="1:105" ht="12" customHeight="1" x14ac:dyDescent="0.25">
      <c r="A474" s="97" t="s">
        <v>53</v>
      </c>
      <c r="B474" s="99"/>
      <c r="C474" s="99">
        <f>RES_hhdet_in_fecs!C8</f>
        <v>0</v>
      </c>
      <c r="D474" s="99">
        <f>RES_hhdet_in_fecs!D8</f>
        <v>0</v>
      </c>
      <c r="E474" s="99">
        <f>RES_hhdet_in_fecs!E8</f>
        <v>0</v>
      </c>
      <c r="F474" s="99">
        <f>RES_hhdet_in_fecs!F8</f>
        <v>0</v>
      </c>
      <c r="G474" s="99">
        <f>RES_hhdet_in_fecs!G8</f>
        <v>0</v>
      </c>
      <c r="H474" s="99">
        <f>RES_hhdet_in_fecs!H8</f>
        <v>0</v>
      </c>
      <c r="I474" s="99">
        <f>RES_hhdet_in_fecs!I8</f>
        <v>0</v>
      </c>
      <c r="J474" s="99">
        <f>RES_hhdet_in_fecs!J8</f>
        <v>0</v>
      </c>
      <c r="K474" s="99">
        <f>RES_hhdet_in_fecs!K8</f>
        <v>0</v>
      </c>
      <c r="L474" s="99">
        <f>RES_hhdet_in_fecs!L8</f>
        <v>0</v>
      </c>
      <c r="M474" s="99">
        <f>RES_hhdet_in_fecs!M8</f>
        <v>0</v>
      </c>
      <c r="N474" s="99">
        <f>RES_hhdet_in_fecs!N8</f>
        <v>0</v>
      </c>
      <c r="O474" s="99">
        <f>RES_hhdet_in_fecs!O8</f>
        <v>0</v>
      </c>
      <c r="P474" s="99">
        <f>RES_hhdet_in_fecs!P8</f>
        <v>0</v>
      </c>
      <c r="Q474" s="99">
        <f>RES_hhdet_in_fecs!Q8</f>
        <v>0</v>
      </c>
      <c r="R474" s="99">
        <f>RES_hhdet_in_fecs!R8</f>
        <v>0</v>
      </c>
      <c r="S474" s="99">
        <f>RES_hhdet_in_fecs!S8</f>
        <v>0</v>
      </c>
      <c r="T474" s="99">
        <f>RES_hhdet_in_fecs!T8</f>
        <v>0</v>
      </c>
      <c r="U474" s="99">
        <f>RES_hhdet_in_fecs!U8</f>
        <v>0</v>
      </c>
      <c r="V474" s="99">
        <f>RES_hhdet_in_fecs!V8</f>
        <v>0</v>
      </c>
      <c r="W474" s="99">
        <f>RES_hhdet_in_fecs!W8</f>
        <v>0</v>
      </c>
      <c r="X474" s="99">
        <f>RES_hhdet_in_fecs!X8</f>
        <v>0</v>
      </c>
      <c r="Y474" s="99">
        <f>RES_hhdet_in_fecs!Y8</f>
        <v>0</v>
      </c>
      <c r="DA474" s="63" t="s">
        <v>4432</v>
      </c>
    </row>
    <row r="475" spans="1:105" ht="12" customHeight="1" x14ac:dyDescent="0.25">
      <c r="A475" s="121" t="s">
        <v>55</v>
      </c>
      <c r="B475" s="123"/>
      <c r="C475" s="123">
        <v>0</v>
      </c>
      <c r="D475" s="123">
        <v>0</v>
      </c>
      <c r="E475" s="123">
        <v>0</v>
      </c>
      <c r="F475" s="123">
        <v>0</v>
      </c>
      <c r="G475" s="123">
        <v>0</v>
      </c>
      <c r="H475" s="123">
        <v>0</v>
      </c>
      <c r="I475" s="123">
        <v>0</v>
      </c>
      <c r="J475" s="123">
        <v>0</v>
      </c>
      <c r="K475" s="123">
        <v>0</v>
      </c>
      <c r="L475" s="123">
        <v>0</v>
      </c>
      <c r="M475" s="123">
        <v>0</v>
      </c>
      <c r="N475" s="123">
        <v>0</v>
      </c>
      <c r="O475" s="123">
        <v>0</v>
      </c>
      <c r="P475" s="123">
        <v>0</v>
      </c>
      <c r="Q475" s="123">
        <v>0</v>
      </c>
      <c r="R475" s="123">
        <v>0</v>
      </c>
      <c r="S475" s="123">
        <v>0</v>
      </c>
      <c r="T475" s="123">
        <v>0</v>
      </c>
      <c r="U475" s="123">
        <v>0</v>
      </c>
      <c r="V475" s="123">
        <v>0</v>
      </c>
      <c r="W475" s="123">
        <v>0</v>
      </c>
      <c r="X475" s="123">
        <v>0</v>
      </c>
      <c r="Y475" s="123">
        <v>0</v>
      </c>
      <c r="DA475" s="130" t="s">
        <v>4433</v>
      </c>
    </row>
    <row r="476" spans="1:105" ht="12" customHeight="1" x14ac:dyDescent="0.25">
      <c r="A476" s="97" t="s">
        <v>143</v>
      </c>
      <c r="B476" s="99"/>
      <c r="C476" s="99">
        <v>0</v>
      </c>
      <c r="D476" s="99">
        <v>0</v>
      </c>
      <c r="E476" s="99">
        <v>0</v>
      </c>
      <c r="F476" s="99">
        <v>0</v>
      </c>
      <c r="G476" s="99">
        <v>0</v>
      </c>
      <c r="H476" s="99">
        <v>0</v>
      </c>
      <c r="I476" s="99">
        <v>0</v>
      </c>
      <c r="J476" s="99">
        <v>0</v>
      </c>
      <c r="K476" s="99">
        <v>0</v>
      </c>
      <c r="L476" s="99">
        <v>0</v>
      </c>
      <c r="M476" s="99">
        <v>0</v>
      </c>
      <c r="N476" s="99">
        <v>0</v>
      </c>
      <c r="O476" s="99">
        <v>0</v>
      </c>
      <c r="P476" s="99">
        <v>0</v>
      </c>
      <c r="Q476" s="99">
        <v>0</v>
      </c>
      <c r="R476" s="99">
        <v>0</v>
      </c>
      <c r="S476" s="99">
        <v>0</v>
      </c>
      <c r="T476" s="99">
        <v>0</v>
      </c>
      <c r="U476" s="99">
        <v>0</v>
      </c>
      <c r="V476" s="99">
        <v>0</v>
      </c>
      <c r="W476" s="99">
        <v>0</v>
      </c>
      <c r="X476" s="99">
        <v>0</v>
      </c>
      <c r="Y476" s="99">
        <v>0</v>
      </c>
      <c r="DA476" s="63" t="s">
        <v>4434</v>
      </c>
    </row>
    <row r="477" spans="1:105" ht="12" customHeight="1" x14ac:dyDescent="0.25">
      <c r="A477" s="97" t="s">
        <v>124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X477" s="99">
        <v>0</v>
      </c>
      <c r="Y477" s="99">
        <v>0</v>
      </c>
      <c r="DA477" s="63" t="s">
        <v>4435</v>
      </c>
    </row>
    <row r="478" spans="1:105" ht="12" customHeight="1" x14ac:dyDescent="0.25">
      <c r="A478" s="97" t="s">
        <v>123</v>
      </c>
      <c r="B478" s="99"/>
      <c r="C478" s="99">
        <v>0</v>
      </c>
      <c r="D478" s="99">
        <v>0</v>
      </c>
      <c r="E478" s="99">
        <v>0</v>
      </c>
      <c r="F478" s="99">
        <v>0</v>
      </c>
      <c r="G478" s="99">
        <v>0</v>
      </c>
      <c r="H478" s="99">
        <v>0</v>
      </c>
      <c r="I478" s="99">
        <v>0</v>
      </c>
      <c r="J478" s="99">
        <v>0</v>
      </c>
      <c r="K478" s="99">
        <v>0</v>
      </c>
      <c r="L478" s="99">
        <v>0</v>
      </c>
      <c r="M478" s="99">
        <v>0</v>
      </c>
      <c r="N478" s="99">
        <v>0</v>
      </c>
      <c r="O478" s="99">
        <v>0</v>
      </c>
      <c r="P478" s="99">
        <v>0</v>
      </c>
      <c r="Q478" s="99">
        <v>0</v>
      </c>
      <c r="R478" s="99">
        <v>0</v>
      </c>
      <c r="S478" s="99">
        <v>0</v>
      </c>
      <c r="T478" s="99">
        <v>0</v>
      </c>
      <c r="U478" s="99">
        <v>0</v>
      </c>
      <c r="V478" s="99">
        <v>0</v>
      </c>
      <c r="W478" s="99">
        <v>0</v>
      </c>
      <c r="X478" s="99">
        <v>0</v>
      </c>
      <c r="Y478" s="99">
        <v>0</v>
      </c>
      <c r="DA478" s="63" t="s">
        <v>4436</v>
      </c>
    </row>
    <row r="479" spans="1:105" ht="12" customHeight="1" x14ac:dyDescent="0.25">
      <c r="A479" s="100" t="s">
        <v>50</v>
      </c>
      <c r="B479" s="102"/>
      <c r="C479" s="102">
        <v>0</v>
      </c>
      <c r="D479" s="102">
        <v>0</v>
      </c>
      <c r="E479" s="102">
        <v>0</v>
      </c>
      <c r="F479" s="102">
        <v>0</v>
      </c>
      <c r="G479" s="102">
        <v>0</v>
      </c>
      <c r="H479" s="102">
        <v>0</v>
      </c>
      <c r="I479" s="102">
        <v>0</v>
      </c>
      <c r="J479" s="102">
        <v>0</v>
      </c>
      <c r="K479" s="102">
        <v>0</v>
      </c>
      <c r="L479" s="102">
        <v>0</v>
      </c>
      <c r="M479" s="102">
        <v>0</v>
      </c>
      <c r="N479" s="102">
        <v>0</v>
      </c>
      <c r="O479" s="102">
        <v>0</v>
      </c>
      <c r="P479" s="102">
        <v>0</v>
      </c>
      <c r="Q479" s="102">
        <v>0</v>
      </c>
      <c r="R479" s="102">
        <v>0</v>
      </c>
      <c r="S479" s="102">
        <v>0</v>
      </c>
      <c r="T479" s="102">
        <v>0</v>
      </c>
      <c r="U479" s="102">
        <v>0</v>
      </c>
      <c r="V479" s="102">
        <v>0</v>
      </c>
      <c r="W479" s="102">
        <v>0</v>
      </c>
      <c r="X479" s="102">
        <v>0</v>
      </c>
      <c r="Y479" s="102">
        <v>0</v>
      </c>
      <c r="DA479" s="131" t="s">
        <v>4437</v>
      </c>
    </row>
    <row r="480" spans="1:105" ht="12" customHeight="1" x14ac:dyDescent="0.25">
      <c r="A480" s="103" t="s">
        <v>52</v>
      </c>
      <c r="B480" s="105"/>
      <c r="C480" s="105">
        <v>0</v>
      </c>
      <c r="D480" s="105">
        <v>0</v>
      </c>
      <c r="E480" s="105">
        <v>0</v>
      </c>
      <c r="F480" s="105">
        <v>0</v>
      </c>
      <c r="G480" s="105">
        <v>0</v>
      </c>
      <c r="H480" s="105">
        <v>0</v>
      </c>
      <c r="I480" s="105">
        <v>0</v>
      </c>
      <c r="J480" s="105">
        <v>0</v>
      </c>
      <c r="K480" s="105">
        <v>0</v>
      </c>
      <c r="L480" s="105">
        <v>0</v>
      </c>
      <c r="M480" s="105">
        <v>0</v>
      </c>
      <c r="N480" s="105">
        <v>0</v>
      </c>
      <c r="O480" s="105">
        <v>0</v>
      </c>
      <c r="P480" s="105">
        <v>0</v>
      </c>
      <c r="Q480" s="105">
        <v>0</v>
      </c>
      <c r="R480" s="105">
        <v>0</v>
      </c>
      <c r="S480" s="105">
        <v>0</v>
      </c>
      <c r="T480" s="105">
        <v>0</v>
      </c>
      <c r="U480" s="105">
        <v>0</v>
      </c>
      <c r="V480" s="105">
        <v>0</v>
      </c>
      <c r="W480" s="105">
        <v>0</v>
      </c>
      <c r="X480" s="105">
        <v>0</v>
      </c>
      <c r="Y480" s="105">
        <v>0</v>
      </c>
      <c r="DA480" s="132" t="s">
        <v>4438</v>
      </c>
    </row>
    <row r="481" spans="1:105" ht="12" customHeight="1" x14ac:dyDescent="0.25">
      <c r="A481" s="106" t="s">
        <v>122</v>
      </c>
      <c r="B481" s="102"/>
      <c r="C481" s="102">
        <v>0</v>
      </c>
      <c r="D481" s="102">
        <v>0</v>
      </c>
      <c r="E481" s="102">
        <v>0</v>
      </c>
      <c r="F481" s="102">
        <v>0</v>
      </c>
      <c r="G481" s="102">
        <v>0</v>
      </c>
      <c r="H481" s="102">
        <v>0</v>
      </c>
      <c r="I481" s="102">
        <v>0</v>
      </c>
      <c r="J481" s="102">
        <v>0</v>
      </c>
      <c r="K481" s="102">
        <v>0</v>
      </c>
      <c r="L481" s="102">
        <v>0</v>
      </c>
      <c r="M481" s="102">
        <v>0</v>
      </c>
      <c r="N481" s="102">
        <v>0</v>
      </c>
      <c r="O481" s="102">
        <v>0</v>
      </c>
      <c r="P481" s="102">
        <v>0</v>
      </c>
      <c r="Q481" s="102">
        <v>0</v>
      </c>
      <c r="R481" s="102">
        <v>0</v>
      </c>
      <c r="S481" s="102">
        <v>0</v>
      </c>
      <c r="T481" s="102">
        <v>0</v>
      </c>
      <c r="U481" s="102">
        <v>0</v>
      </c>
      <c r="V481" s="102">
        <v>0</v>
      </c>
      <c r="W481" s="102">
        <v>0</v>
      </c>
      <c r="X481" s="102">
        <v>0</v>
      </c>
      <c r="Y481" s="102">
        <v>0</v>
      </c>
      <c r="DA481" s="131" t="s">
        <v>4439</v>
      </c>
    </row>
    <row r="482" spans="1:105" ht="12" customHeight="1" x14ac:dyDescent="0.25">
      <c r="A482" s="107" t="s">
        <v>121</v>
      </c>
      <c r="B482" s="105"/>
      <c r="C482" s="105">
        <v>0</v>
      </c>
      <c r="D482" s="105">
        <v>0</v>
      </c>
      <c r="E482" s="105">
        <v>0</v>
      </c>
      <c r="F482" s="105">
        <v>0</v>
      </c>
      <c r="G482" s="105">
        <v>0</v>
      </c>
      <c r="H482" s="105">
        <v>0</v>
      </c>
      <c r="I482" s="105">
        <v>0</v>
      </c>
      <c r="J482" s="105">
        <v>0</v>
      </c>
      <c r="K482" s="105">
        <v>0</v>
      </c>
      <c r="L482" s="105">
        <v>0</v>
      </c>
      <c r="M482" s="105">
        <v>0</v>
      </c>
      <c r="N482" s="105">
        <v>0</v>
      </c>
      <c r="O482" s="105">
        <v>0</v>
      </c>
      <c r="P482" s="105">
        <v>0</v>
      </c>
      <c r="Q482" s="105">
        <v>0</v>
      </c>
      <c r="R482" s="105">
        <v>0</v>
      </c>
      <c r="S482" s="105">
        <v>0</v>
      </c>
      <c r="T482" s="105">
        <v>0</v>
      </c>
      <c r="U482" s="105">
        <v>0</v>
      </c>
      <c r="V482" s="105">
        <v>0</v>
      </c>
      <c r="W482" s="105">
        <v>0</v>
      </c>
      <c r="X482" s="105">
        <v>0</v>
      </c>
      <c r="Y482" s="105">
        <v>0</v>
      </c>
      <c r="DA482" s="132" t="s">
        <v>4440</v>
      </c>
    </row>
    <row r="483" spans="1:105" ht="12" customHeight="1" x14ac:dyDescent="0.25">
      <c r="A483" s="108" t="s">
        <v>53</v>
      </c>
      <c r="B483" s="99"/>
      <c r="C483" s="99">
        <v>0</v>
      </c>
      <c r="D483" s="99">
        <v>0</v>
      </c>
      <c r="E483" s="99">
        <v>0</v>
      </c>
      <c r="F483" s="99">
        <v>0</v>
      </c>
      <c r="G483" s="99">
        <v>0</v>
      </c>
      <c r="H483" s="99">
        <v>0</v>
      </c>
      <c r="I483" s="99">
        <v>0</v>
      </c>
      <c r="J483" s="99">
        <v>0</v>
      </c>
      <c r="K483" s="99">
        <v>0</v>
      </c>
      <c r="L483" s="99">
        <v>0</v>
      </c>
      <c r="M483" s="99">
        <v>0</v>
      </c>
      <c r="N483" s="99">
        <v>0</v>
      </c>
      <c r="O483" s="99">
        <v>0</v>
      </c>
      <c r="P483" s="99">
        <v>0</v>
      </c>
      <c r="Q483" s="99">
        <v>0</v>
      </c>
      <c r="R483" s="99">
        <v>0</v>
      </c>
      <c r="S483" s="99">
        <v>0</v>
      </c>
      <c r="T483" s="99">
        <v>0</v>
      </c>
      <c r="U483" s="99">
        <v>0</v>
      </c>
      <c r="V483" s="99">
        <v>0</v>
      </c>
      <c r="W483" s="99">
        <v>0</v>
      </c>
      <c r="X483" s="99">
        <v>0</v>
      </c>
      <c r="Y483" s="99">
        <v>0</v>
      </c>
      <c r="DA483" s="63" t="s">
        <v>4441</v>
      </c>
    </row>
    <row r="484" spans="1:105" ht="12" customHeight="1" x14ac:dyDescent="0.25">
      <c r="A484" s="108" t="s">
        <v>52</v>
      </c>
      <c r="B484" s="99"/>
      <c r="C484" s="99">
        <v>0</v>
      </c>
      <c r="D484" s="99">
        <v>0</v>
      </c>
      <c r="E484" s="99">
        <v>0</v>
      </c>
      <c r="F484" s="99">
        <v>0</v>
      </c>
      <c r="G484" s="99">
        <v>0</v>
      </c>
      <c r="H484" s="99">
        <v>0</v>
      </c>
      <c r="I484" s="99">
        <v>0</v>
      </c>
      <c r="J484" s="99">
        <v>0</v>
      </c>
      <c r="K484" s="99">
        <v>0</v>
      </c>
      <c r="L484" s="99">
        <v>0</v>
      </c>
      <c r="M484" s="99">
        <v>0</v>
      </c>
      <c r="N484" s="99">
        <v>0</v>
      </c>
      <c r="O484" s="99">
        <v>0</v>
      </c>
      <c r="P484" s="99">
        <v>0</v>
      </c>
      <c r="Q484" s="99">
        <v>0</v>
      </c>
      <c r="R484" s="99">
        <v>0</v>
      </c>
      <c r="S484" s="99">
        <v>0</v>
      </c>
      <c r="T484" s="99">
        <v>0</v>
      </c>
      <c r="U484" s="99">
        <v>0</v>
      </c>
      <c r="V484" s="99">
        <v>0</v>
      </c>
      <c r="W484" s="99">
        <v>0</v>
      </c>
      <c r="X484" s="99">
        <v>0</v>
      </c>
      <c r="Y484" s="99">
        <v>0</v>
      </c>
      <c r="DA484" s="63" t="s">
        <v>4442</v>
      </c>
    </row>
    <row r="485" spans="1:105" ht="12" customHeight="1" x14ac:dyDescent="0.25">
      <c r="A485" s="121" t="s">
        <v>54</v>
      </c>
      <c r="B485" s="123"/>
      <c r="C485" s="123">
        <v>0</v>
      </c>
      <c r="D485" s="123">
        <v>0</v>
      </c>
      <c r="E485" s="123">
        <v>0</v>
      </c>
      <c r="F485" s="123">
        <v>0</v>
      </c>
      <c r="G485" s="123">
        <v>0</v>
      </c>
      <c r="H485" s="123">
        <v>0</v>
      </c>
      <c r="I485" s="123">
        <v>0</v>
      </c>
      <c r="J485" s="123">
        <v>0</v>
      </c>
      <c r="K485" s="123">
        <v>0</v>
      </c>
      <c r="L485" s="123">
        <v>0</v>
      </c>
      <c r="M485" s="123">
        <v>0</v>
      </c>
      <c r="N485" s="123">
        <v>0</v>
      </c>
      <c r="O485" s="123">
        <v>0</v>
      </c>
      <c r="P485" s="123">
        <v>0</v>
      </c>
      <c r="Q485" s="123">
        <v>0</v>
      </c>
      <c r="R485" s="123">
        <v>0</v>
      </c>
      <c r="S485" s="123">
        <v>0</v>
      </c>
      <c r="T485" s="123">
        <v>0</v>
      </c>
      <c r="U485" s="123">
        <v>0</v>
      </c>
      <c r="V485" s="123">
        <v>0</v>
      </c>
      <c r="W485" s="123">
        <v>0</v>
      </c>
      <c r="X485" s="123">
        <v>0</v>
      </c>
      <c r="Y485" s="123">
        <v>0</v>
      </c>
      <c r="DA485" s="130" t="s">
        <v>4443</v>
      </c>
    </row>
    <row r="486" spans="1:105" ht="12" customHeight="1" x14ac:dyDescent="0.25">
      <c r="A486" s="97" t="s">
        <v>51</v>
      </c>
      <c r="B486" s="99"/>
      <c r="C486" s="99">
        <v>0</v>
      </c>
      <c r="D486" s="99">
        <v>0</v>
      </c>
      <c r="E486" s="99">
        <v>0</v>
      </c>
      <c r="F486" s="99">
        <v>0</v>
      </c>
      <c r="G486" s="99">
        <v>0</v>
      </c>
      <c r="H486" s="99">
        <v>0</v>
      </c>
      <c r="I486" s="99">
        <v>0</v>
      </c>
      <c r="J486" s="99">
        <v>0</v>
      </c>
      <c r="K486" s="99">
        <v>0</v>
      </c>
      <c r="L486" s="99">
        <v>0</v>
      </c>
      <c r="M486" s="99">
        <v>0</v>
      </c>
      <c r="N486" s="99">
        <v>0</v>
      </c>
      <c r="O486" s="99">
        <v>0</v>
      </c>
      <c r="P486" s="99">
        <v>0</v>
      </c>
      <c r="Q486" s="99">
        <v>0</v>
      </c>
      <c r="R486" s="99">
        <v>0</v>
      </c>
      <c r="S486" s="99">
        <v>0</v>
      </c>
      <c r="T486" s="99">
        <v>0</v>
      </c>
      <c r="U486" s="99">
        <v>0</v>
      </c>
      <c r="V486" s="99">
        <v>0</v>
      </c>
      <c r="W486" s="99">
        <v>0</v>
      </c>
      <c r="X486" s="99">
        <v>0</v>
      </c>
      <c r="Y486" s="99">
        <v>0</v>
      </c>
      <c r="DA486" s="63" t="s">
        <v>4444</v>
      </c>
    </row>
    <row r="487" spans="1:105" ht="12" customHeight="1" x14ac:dyDescent="0.25">
      <c r="A487" s="97" t="s">
        <v>50</v>
      </c>
      <c r="B487" s="99"/>
      <c r="C487" s="99">
        <v>0</v>
      </c>
      <c r="D487" s="99">
        <v>0</v>
      </c>
      <c r="E487" s="99">
        <v>0</v>
      </c>
      <c r="F487" s="99">
        <v>0</v>
      </c>
      <c r="G487" s="99">
        <v>0</v>
      </c>
      <c r="H487" s="99">
        <v>0</v>
      </c>
      <c r="I487" s="99">
        <v>0</v>
      </c>
      <c r="J487" s="99">
        <v>0</v>
      </c>
      <c r="K487" s="99">
        <v>0</v>
      </c>
      <c r="L487" s="99">
        <v>0</v>
      </c>
      <c r="M487" s="99">
        <v>0</v>
      </c>
      <c r="N487" s="99">
        <v>0</v>
      </c>
      <c r="O487" s="99">
        <v>0</v>
      </c>
      <c r="P487" s="99">
        <v>0</v>
      </c>
      <c r="Q487" s="99">
        <v>0</v>
      </c>
      <c r="R487" s="99">
        <v>0</v>
      </c>
      <c r="S487" s="99">
        <v>0</v>
      </c>
      <c r="T487" s="99">
        <v>0</v>
      </c>
      <c r="U487" s="99">
        <v>0</v>
      </c>
      <c r="V487" s="99">
        <v>0</v>
      </c>
      <c r="W487" s="99">
        <v>0</v>
      </c>
      <c r="X487" s="99">
        <v>0</v>
      </c>
      <c r="Y487" s="99">
        <v>0</v>
      </c>
      <c r="DA487" s="63" t="s">
        <v>4445</v>
      </c>
    </row>
    <row r="488" spans="1:105" ht="12" customHeight="1" x14ac:dyDescent="0.25">
      <c r="A488" s="109" t="s">
        <v>120</v>
      </c>
      <c r="B488" s="110"/>
      <c r="C488" s="110">
        <v>0</v>
      </c>
      <c r="D488" s="110">
        <v>0</v>
      </c>
      <c r="E488" s="110">
        <v>0</v>
      </c>
      <c r="F488" s="110">
        <v>0</v>
      </c>
      <c r="G488" s="110">
        <v>0</v>
      </c>
      <c r="H488" s="110">
        <v>0</v>
      </c>
      <c r="I488" s="110">
        <v>0</v>
      </c>
      <c r="J488" s="110">
        <v>0</v>
      </c>
      <c r="K488" s="110">
        <v>0</v>
      </c>
      <c r="L488" s="110">
        <v>0</v>
      </c>
      <c r="M488" s="110">
        <v>0</v>
      </c>
      <c r="N488" s="110">
        <v>0</v>
      </c>
      <c r="O488" s="110">
        <v>0</v>
      </c>
      <c r="P488" s="110">
        <v>0</v>
      </c>
      <c r="Q488" s="110">
        <v>0</v>
      </c>
      <c r="R488" s="110">
        <v>0</v>
      </c>
      <c r="S488" s="110">
        <v>0</v>
      </c>
      <c r="T488" s="110">
        <v>0</v>
      </c>
      <c r="U488" s="110">
        <v>0</v>
      </c>
      <c r="V488" s="110">
        <v>0</v>
      </c>
      <c r="W488" s="110">
        <v>0</v>
      </c>
      <c r="X488" s="110">
        <v>0</v>
      </c>
      <c r="Y488" s="110">
        <v>0</v>
      </c>
      <c r="DA488" s="60" t="s">
        <v>4446</v>
      </c>
    </row>
    <row r="489" spans="1:105" ht="12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105" ht="12" customHeight="1" x14ac:dyDescent="0.25">
      <c r="A490" s="116" t="s">
        <v>157</v>
      </c>
      <c r="B490" s="118"/>
      <c r="C490" s="118">
        <f t="shared" ref="C490:Q490" si="247">C491+C494+C496+C506</f>
        <v>0</v>
      </c>
      <c r="D490" s="118">
        <f t="shared" si="247"/>
        <v>0</v>
      </c>
      <c r="E490" s="118">
        <f t="shared" si="247"/>
        <v>0</v>
      </c>
      <c r="F490" s="118">
        <f t="shared" si="247"/>
        <v>0</v>
      </c>
      <c r="G490" s="118">
        <f t="shared" si="247"/>
        <v>0</v>
      </c>
      <c r="H490" s="118">
        <f t="shared" si="247"/>
        <v>0</v>
      </c>
      <c r="I490" s="118">
        <f t="shared" si="247"/>
        <v>0</v>
      </c>
      <c r="J490" s="118">
        <f t="shared" si="247"/>
        <v>0</v>
      </c>
      <c r="K490" s="118">
        <f t="shared" si="247"/>
        <v>0</v>
      </c>
      <c r="L490" s="118">
        <f t="shared" si="247"/>
        <v>0</v>
      </c>
      <c r="M490" s="118">
        <f t="shared" si="247"/>
        <v>0</v>
      </c>
      <c r="N490" s="118">
        <f t="shared" si="247"/>
        <v>0</v>
      </c>
      <c r="O490" s="118">
        <f t="shared" si="247"/>
        <v>0</v>
      </c>
      <c r="P490" s="118">
        <f t="shared" si="247"/>
        <v>0</v>
      </c>
      <c r="Q490" s="118">
        <f t="shared" si="247"/>
        <v>0</v>
      </c>
      <c r="R490" s="118">
        <f t="shared" ref="R490:V490" si="248">R491+R494+R496+R506</f>
        <v>0</v>
      </c>
      <c r="S490" s="118">
        <f t="shared" si="248"/>
        <v>0</v>
      </c>
      <c r="T490" s="118">
        <f t="shared" si="248"/>
        <v>0</v>
      </c>
      <c r="U490" s="118">
        <f t="shared" si="248"/>
        <v>0</v>
      </c>
      <c r="V490" s="118">
        <f t="shared" si="248"/>
        <v>0</v>
      </c>
      <c r="W490" s="118">
        <f t="shared" ref="W490:Y490" si="249">W491+W494+W496+W506</f>
        <v>0</v>
      </c>
      <c r="X490" s="118">
        <f t="shared" si="249"/>
        <v>0</v>
      </c>
      <c r="Y490" s="118">
        <f t="shared" si="249"/>
        <v>0</v>
      </c>
      <c r="DA490" s="129" t="s">
        <v>4595</v>
      </c>
    </row>
    <row r="491" spans="1:105" ht="12" customHeight="1" x14ac:dyDescent="0.25">
      <c r="A491" s="121" t="s">
        <v>57</v>
      </c>
      <c r="B491" s="123"/>
      <c r="C491" s="123">
        <f t="shared" ref="C491:Q491" si="250">SUM(C492:C493)</f>
        <v>0</v>
      </c>
      <c r="D491" s="123">
        <f t="shared" si="250"/>
        <v>0</v>
      </c>
      <c r="E491" s="123">
        <f t="shared" si="250"/>
        <v>0</v>
      </c>
      <c r="F491" s="123">
        <f t="shared" si="250"/>
        <v>0</v>
      </c>
      <c r="G491" s="123">
        <f t="shared" si="250"/>
        <v>0</v>
      </c>
      <c r="H491" s="123">
        <f t="shared" si="250"/>
        <v>0</v>
      </c>
      <c r="I491" s="123">
        <f t="shared" si="250"/>
        <v>0</v>
      </c>
      <c r="J491" s="123">
        <f t="shared" si="250"/>
        <v>0</v>
      </c>
      <c r="K491" s="123">
        <f t="shared" si="250"/>
        <v>0</v>
      </c>
      <c r="L491" s="123">
        <f t="shared" si="250"/>
        <v>0</v>
      </c>
      <c r="M491" s="123">
        <f t="shared" si="250"/>
        <v>0</v>
      </c>
      <c r="N491" s="123">
        <f t="shared" si="250"/>
        <v>0</v>
      </c>
      <c r="O491" s="123">
        <f t="shared" si="250"/>
        <v>0</v>
      </c>
      <c r="P491" s="123">
        <f t="shared" si="250"/>
        <v>0</v>
      </c>
      <c r="Q491" s="123">
        <f t="shared" si="250"/>
        <v>0</v>
      </c>
      <c r="R491" s="123">
        <f t="shared" ref="R491:V491" si="251">SUM(R492:R493)</f>
        <v>0</v>
      </c>
      <c r="S491" s="123">
        <f t="shared" si="251"/>
        <v>0</v>
      </c>
      <c r="T491" s="123">
        <f t="shared" si="251"/>
        <v>0</v>
      </c>
      <c r="U491" s="123">
        <f t="shared" si="251"/>
        <v>0</v>
      </c>
      <c r="V491" s="123">
        <f t="shared" si="251"/>
        <v>0</v>
      </c>
      <c r="W491" s="123">
        <f t="shared" ref="W491:Y491" si="252">SUM(W492:W493)</f>
        <v>0</v>
      </c>
      <c r="X491" s="123">
        <f t="shared" si="252"/>
        <v>0</v>
      </c>
      <c r="Y491" s="123">
        <f t="shared" si="252"/>
        <v>0</v>
      </c>
      <c r="DA491" s="130" t="s">
        <v>4596</v>
      </c>
    </row>
    <row r="492" spans="1:105" ht="12" customHeight="1" x14ac:dyDescent="0.25">
      <c r="A492" s="97" t="s">
        <v>51</v>
      </c>
      <c r="B492" s="99"/>
      <c r="C492" s="99">
        <v>0</v>
      </c>
      <c r="D492" s="99">
        <v>0</v>
      </c>
      <c r="E492" s="99">
        <v>0</v>
      </c>
      <c r="F492" s="99">
        <v>0</v>
      </c>
      <c r="G492" s="99">
        <v>0</v>
      </c>
      <c r="H492" s="99">
        <v>0</v>
      </c>
      <c r="I492" s="99">
        <v>0</v>
      </c>
      <c r="J492" s="99">
        <v>0</v>
      </c>
      <c r="K492" s="99">
        <v>0</v>
      </c>
      <c r="L492" s="99">
        <v>0</v>
      </c>
      <c r="M492" s="99">
        <v>0</v>
      </c>
      <c r="N492" s="99">
        <v>0</v>
      </c>
      <c r="O492" s="99">
        <v>0</v>
      </c>
      <c r="P492" s="99">
        <v>0</v>
      </c>
      <c r="Q492" s="99">
        <v>0</v>
      </c>
      <c r="R492" s="99">
        <v>0</v>
      </c>
      <c r="S492" s="99">
        <v>0</v>
      </c>
      <c r="T492" s="99">
        <v>0</v>
      </c>
      <c r="U492" s="99">
        <v>0</v>
      </c>
      <c r="V492" s="99">
        <v>0</v>
      </c>
      <c r="W492" s="99">
        <v>0</v>
      </c>
      <c r="X492" s="99">
        <v>0</v>
      </c>
      <c r="Y492" s="99">
        <v>0</v>
      </c>
      <c r="DA492" s="63" t="s">
        <v>4597</v>
      </c>
    </row>
    <row r="493" spans="1:105" ht="12" customHeight="1" x14ac:dyDescent="0.25">
      <c r="A493" s="97" t="s">
        <v>53</v>
      </c>
      <c r="B493" s="99"/>
      <c r="C493" s="99">
        <v>0</v>
      </c>
      <c r="D493" s="99">
        <v>0</v>
      </c>
      <c r="E493" s="99">
        <v>0</v>
      </c>
      <c r="F493" s="99">
        <v>0</v>
      </c>
      <c r="G493" s="99">
        <v>0</v>
      </c>
      <c r="H493" s="99">
        <v>0</v>
      </c>
      <c r="I493" s="99">
        <v>0</v>
      </c>
      <c r="J493" s="99">
        <v>0</v>
      </c>
      <c r="K493" s="99">
        <v>0</v>
      </c>
      <c r="L493" s="99">
        <v>0</v>
      </c>
      <c r="M493" s="99">
        <v>0</v>
      </c>
      <c r="N493" s="99">
        <v>0</v>
      </c>
      <c r="O493" s="99">
        <v>0</v>
      </c>
      <c r="P493" s="99">
        <v>0</v>
      </c>
      <c r="Q493" s="99">
        <v>0</v>
      </c>
      <c r="R493" s="99">
        <v>0</v>
      </c>
      <c r="S493" s="99">
        <v>0</v>
      </c>
      <c r="T493" s="99">
        <v>0</v>
      </c>
      <c r="U493" s="99">
        <v>0</v>
      </c>
      <c r="V493" s="99">
        <v>0</v>
      </c>
      <c r="W493" s="99">
        <v>0</v>
      </c>
      <c r="X493" s="99">
        <v>0</v>
      </c>
      <c r="Y493" s="99">
        <v>0</v>
      </c>
      <c r="DA493" s="63" t="s">
        <v>4598</v>
      </c>
    </row>
    <row r="494" spans="1:105" ht="12" customHeight="1" x14ac:dyDescent="0.25">
      <c r="A494" s="121" t="s">
        <v>92</v>
      </c>
      <c r="B494" s="123"/>
      <c r="C494" s="123">
        <f t="shared" ref="C494:Y494" si="253">C495</f>
        <v>0</v>
      </c>
      <c r="D494" s="123">
        <f t="shared" si="253"/>
        <v>0</v>
      </c>
      <c r="E494" s="123">
        <f t="shared" si="253"/>
        <v>0</v>
      </c>
      <c r="F494" s="123">
        <f t="shared" si="253"/>
        <v>0</v>
      </c>
      <c r="G494" s="123">
        <f t="shared" si="253"/>
        <v>0</v>
      </c>
      <c r="H494" s="123">
        <f t="shared" si="253"/>
        <v>0</v>
      </c>
      <c r="I494" s="123">
        <f t="shared" si="253"/>
        <v>0</v>
      </c>
      <c r="J494" s="123">
        <f t="shared" si="253"/>
        <v>0</v>
      </c>
      <c r="K494" s="123">
        <f t="shared" si="253"/>
        <v>0</v>
      </c>
      <c r="L494" s="123">
        <f t="shared" si="253"/>
        <v>0</v>
      </c>
      <c r="M494" s="123">
        <f t="shared" si="253"/>
        <v>0</v>
      </c>
      <c r="N494" s="123">
        <f t="shared" si="253"/>
        <v>0</v>
      </c>
      <c r="O494" s="123">
        <f t="shared" si="253"/>
        <v>0</v>
      </c>
      <c r="P494" s="123">
        <f t="shared" si="253"/>
        <v>0</v>
      </c>
      <c r="Q494" s="123">
        <f t="shared" si="253"/>
        <v>0</v>
      </c>
      <c r="R494" s="123">
        <f t="shared" si="253"/>
        <v>0</v>
      </c>
      <c r="S494" s="123">
        <f t="shared" si="253"/>
        <v>0</v>
      </c>
      <c r="T494" s="123">
        <f t="shared" si="253"/>
        <v>0</v>
      </c>
      <c r="U494" s="123">
        <f t="shared" si="253"/>
        <v>0</v>
      </c>
      <c r="V494" s="123">
        <f t="shared" si="253"/>
        <v>0</v>
      </c>
      <c r="W494" s="123">
        <f t="shared" si="253"/>
        <v>0</v>
      </c>
      <c r="X494" s="123">
        <f t="shared" si="253"/>
        <v>0</v>
      </c>
      <c r="Y494" s="123">
        <f t="shared" si="253"/>
        <v>0</v>
      </c>
      <c r="DA494" s="130" t="s">
        <v>4599</v>
      </c>
    </row>
    <row r="495" spans="1:105" ht="12" customHeight="1" x14ac:dyDescent="0.25">
      <c r="A495" s="97" t="s">
        <v>53</v>
      </c>
      <c r="B495" s="99"/>
      <c r="C495" s="99">
        <f>RES_hhdet_in_tess!C8</f>
        <v>0</v>
      </c>
      <c r="D495" s="99">
        <f>RES_hhdet_in_tess!D8</f>
        <v>0</v>
      </c>
      <c r="E495" s="99">
        <f>RES_hhdet_in_tess!E8</f>
        <v>0</v>
      </c>
      <c r="F495" s="99">
        <f>RES_hhdet_in_tess!F8</f>
        <v>0</v>
      </c>
      <c r="G495" s="99">
        <f>RES_hhdet_in_tess!G8</f>
        <v>0</v>
      </c>
      <c r="H495" s="99">
        <f>RES_hhdet_in_tess!H8</f>
        <v>0</v>
      </c>
      <c r="I495" s="99">
        <f>RES_hhdet_in_tess!I8</f>
        <v>0</v>
      </c>
      <c r="J495" s="99">
        <f>RES_hhdet_in_tess!J8</f>
        <v>0</v>
      </c>
      <c r="K495" s="99">
        <f>RES_hhdet_in_tess!K8</f>
        <v>0</v>
      </c>
      <c r="L495" s="99">
        <f>RES_hhdet_in_tess!L8</f>
        <v>0</v>
      </c>
      <c r="M495" s="99">
        <f>RES_hhdet_in_tess!M8</f>
        <v>0</v>
      </c>
      <c r="N495" s="99">
        <f>RES_hhdet_in_tess!N8</f>
        <v>0</v>
      </c>
      <c r="O495" s="99">
        <f>RES_hhdet_in_tess!O8</f>
        <v>0</v>
      </c>
      <c r="P495" s="99">
        <f>RES_hhdet_in_tess!P8</f>
        <v>0</v>
      </c>
      <c r="Q495" s="99">
        <f>RES_hhdet_in_tess!Q8</f>
        <v>0</v>
      </c>
      <c r="R495" s="99">
        <f>RES_hhdet_in_tess!R8</f>
        <v>0</v>
      </c>
      <c r="S495" s="99">
        <f>RES_hhdet_in_tess!S8</f>
        <v>0</v>
      </c>
      <c r="T495" s="99">
        <f>RES_hhdet_in_tess!T8</f>
        <v>0</v>
      </c>
      <c r="U495" s="99">
        <f>RES_hhdet_in_tess!U8</f>
        <v>0</v>
      </c>
      <c r="V495" s="99">
        <f>RES_hhdet_in_tess!V8</f>
        <v>0</v>
      </c>
      <c r="W495" s="99">
        <f>RES_hhdet_in_tess!W8</f>
        <v>0</v>
      </c>
      <c r="X495" s="99">
        <f>RES_hhdet_in_tess!X8</f>
        <v>0</v>
      </c>
      <c r="Y495" s="99">
        <f>RES_hhdet_in_tess!Y8</f>
        <v>0</v>
      </c>
      <c r="DA495" s="63" t="s">
        <v>4600</v>
      </c>
    </row>
    <row r="496" spans="1:105" ht="12" customHeight="1" x14ac:dyDescent="0.25">
      <c r="A496" s="121" t="s">
        <v>55</v>
      </c>
      <c r="B496" s="123"/>
      <c r="C496" s="123">
        <v>0</v>
      </c>
      <c r="D496" s="123">
        <v>0</v>
      </c>
      <c r="E496" s="123">
        <v>0</v>
      </c>
      <c r="F496" s="123">
        <v>0</v>
      </c>
      <c r="G496" s="123">
        <v>0</v>
      </c>
      <c r="H496" s="123">
        <v>0</v>
      </c>
      <c r="I496" s="123">
        <v>0</v>
      </c>
      <c r="J496" s="123">
        <v>0</v>
      </c>
      <c r="K496" s="123">
        <v>0</v>
      </c>
      <c r="L496" s="123">
        <v>0</v>
      </c>
      <c r="M496" s="123">
        <v>0</v>
      </c>
      <c r="N496" s="123">
        <v>0</v>
      </c>
      <c r="O496" s="123">
        <v>0</v>
      </c>
      <c r="P496" s="123">
        <v>0</v>
      </c>
      <c r="Q496" s="123">
        <v>0</v>
      </c>
      <c r="R496" s="123">
        <v>0</v>
      </c>
      <c r="S496" s="123">
        <v>0</v>
      </c>
      <c r="T496" s="123">
        <v>0</v>
      </c>
      <c r="U496" s="123">
        <v>0</v>
      </c>
      <c r="V496" s="123">
        <v>0</v>
      </c>
      <c r="W496" s="123">
        <v>0</v>
      </c>
      <c r="X496" s="123">
        <v>0</v>
      </c>
      <c r="Y496" s="123">
        <v>0</v>
      </c>
      <c r="DA496" s="130" t="s">
        <v>4601</v>
      </c>
    </row>
    <row r="497" spans="1:105" ht="12" customHeight="1" x14ac:dyDescent="0.25">
      <c r="A497" s="97" t="s">
        <v>143</v>
      </c>
      <c r="B497" s="99"/>
      <c r="C497" s="99">
        <v>0</v>
      </c>
      <c r="D497" s="99">
        <v>0</v>
      </c>
      <c r="E497" s="99">
        <v>0</v>
      </c>
      <c r="F497" s="99">
        <v>0</v>
      </c>
      <c r="G497" s="99">
        <v>0</v>
      </c>
      <c r="H497" s="99">
        <v>0</v>
      </c>
      <c r="I497" s="99">
        <v>0</v>
      </c>
      <c r="J497" s="99">
        <v>0</v>
      </c>
      <c r="K497" s="99">
        <v>0</v>
      </c>
      <c r="L497" s="99">
        <v>0</v>
      </c>
      <c r="M497" s="99">
        <v>0</v>
      </c>
      <c r="N497" s="99">
        <v>0</v>
      </c>
      <c r="O497" s="99">
        <v>0</v>
      </c>
      <c r="P497" s="99">
        <v>0</v>
      </c>
      <c r="Q497" s="99">
        <v>0</v>
      </c>
      <c r="R497" s="99">
        <v>0</v>
      </c>
      <c r="S497" s="99">
        <v>0</v>
      </c>
      <c r="T497" s="99">
        <v>0</v>
      </c>
      <c r="U497" s="99">
        <v>0</v>
      </c>
      <c r="V497" s="99">
        <v>0</v>
      </c>
      <c r="W497" s="99">
        <v>0</v>
      </c>
      <c r="X497" s="99">
        <v>0</v>
      </c>
      <c r="Y497" s="99">
        <v>0</v>
      </c>
      <c r="DA497" s="63" t="s">
        <v>4602</v>
      </c>
    </row>
    <row r="498" spans="1:105" ht="12" customHeight="1" x14ac:dyDescent="0.25">
      <c r="A498" s="97" t="s">
        <v>124</v>
      </c>
      <c r="B498" s="99"/>
      <c r="C498" s="99">
        <v>0</v>
      </c>
      <c r="D498" s="99">
        <v>0</v>
      </c>
      <c r="E498" s="99">
        <v>0</v>
      </c>
      <c r="F498" s="99">
        <v>0</v>
      </c>
      <c r="G498" s="99">
        <v>0</v>
      </c>
      <c r="H498" s="99">
        <v>0</v>
      </c>
      <c r="I498" s="99">
        <v>0</v>
      </c>
      <c r="J498" s="99">
        <v>0</v>
      </c>
      <c r="K498" s="99">
        <v>0</v>
      </c>
      <c r="L498" s="99">
        <v>0</v>
      </c>
      <c r="M498" s="99">
        <v>0</v>
      </c>
      <c r="N498" s="99">
        <v>0</v>
      </c>
      <c r="O498" s="99">
        <v>0</v>
      </c>
      <c r="P498" s="99">
        <v>0</v>
      </c>
      <c r="Q498" s="99">
        <v>0</v>
      </c>
      <c r="R498" s="99">
        <v>0</v>
      </c>
      <c r="S498" s="99">
        <v>0</v>
      </c>
      <c r="T498" s="99">
        <v>0</v>
      </c>
      <c r="U498" s="99">
        <v>0</v>
      </c>
      <c r="V498" s="99">
        <v>0</v>
      </c>
      <c r="W498" s="99">
        <v>0</v>
      </c>
      <c r="X498" s="99">
        <v>0</v>
      </c>
      <c r="Y498" s="99">
        <v>0</v>
      </c>
      <c r="DA498" s="63" t="s">
        <v>4603</v>
      </c>
    </row>
    <row r="499" spans="1:105" ht="12" customHeight="1" x14ac:dyDescent="0.25">
      <c r="A499" s="97" t="s">
        <v>123</v>
      </c>
      <c r="B499" s="99"/>
      <c r="C499" s="99">
        <v>0</v>
      </c>
      <c r="D499" s="99">
        <v>0</v>
      </c>
      <c r="E499" s="99">
        <v>0</v>
      </c>
      <c r="F499" s="99">
        <v>0</v>
      </c>
      <c r="G499" s="99">
        <v>0</v>
      </c>
      <c r="H499" s="99">
        <v>0</v>
      </c>
      <c r="I499" s="99">
        <v>0</v>
      </c>
      <c r="J499" s="99">
        <v>0</v>
      </c>
      <c r="K499" s="99">
        <v>0</v>
      </c>
      <c r="L499" s="99">
        <v>0</v>
      </c>
      <c r="M499" s="99">
        <v>0</v>
      </c>
      <c r="N499" s="99">
        <v>0</v>
      </c>
      <c r="O499" s="99">
        <v>0</v>
      </c>
      <c r="P499" s="99">
        <v>0</v>
      </c>
      <c r="Q499" s="99">
        <v>0</v>
      </c>
      <c r="R499" s="99">
        <v>0</v>
      </c>
      <c r="S499" s="99">
        <v>0</v>
      </c>
      <c r="T499" s="99">
        <v>0</v>
      </c>
      <c r="U499" s="99">
        <v>0</v>
      </c>
      <c r="V499" s="99">
        <v>0</v>
      </c>
      <c r="W499" s="99">
        <v>0</v>
      </c>
      <c r="X499" s="99">
        <v>0</v>
      </c>
      <c r="Y499" s="99">
        <v>0</v>
      </c>
      <c r="DA499" s="63" t="s">
        <v>4604</v>
      </c>
    </row>
    <row r="500" spans="1:105" ht="12" customHeight="1" x14ac:dyDescent="0.25">
      <c r="A500" s="100" t="s">
        <v>50</v>
      </c>
      <c r="B500" s="102"/>
      <c r="C500" s="102">
        <v>0</v>
      </c>
      <c r="D500" s="102">
        <v>0</v>
      </c>
      <c r="E500" s="102">
        <v>0</v>
      </c>
      <c r="F500" s="102">
        <v>0</v>
      </c>
      <c r="G500" s="102">
        <v>0</v>
      </c>
      <c r="H500" s="102">
        <v>0</v>
      </c>
      <c r="I500" s="102">
        <v>0</v>
      </c>
      <c r="J500" s="102">
        <v>0</v>
      </c>
      <c r="K500" s="102">
        <v>0</v>
      </c>
      <c r="L500" s="102">
        <v>0</v>
      </c>
      <c r="M500" s="102">
        <v>0</v>
      </c>
      <c r="N500" s="102">
        <v>0</v>
      </c>
      <c r="O500" s="102">
        <v>0</v>
      </c>
      <c r="P500" s="102">
        <v>0</v>
      </c>
      <c r="Q500" s="102">
        <v>0</v>
      </c>
      <c r="R500" s="102">
        <v>0</v>
      </c>
      <c r="S500" s="102">
        <v>0</v>
      </c>
      <c r="T500" s="102">
        <v>0</v>
      </c>
      <c r="U500" s="102">
        <v>0</v>
      </c>
      <c r="V500" s="102">
        <v>0</v>
      </c>
      <c r="W500" s="102">
        <v>0</v>
      </c>
      <c r="X500" s="102">
        <v>0</v>
      </c>
      <c r="Y500" s="102">
        <v>0</v>
      </c>
      <c r="DA500" s="131" t="s">
        <v>4605</v>
      </c>
    </row>
    <row r="501" spans="1:105" ht="12" customHeight="1" x14ac:dyDescent="0.25">
      <c r="A501" s="103" t="s">
        <v>52</v>
      </c>
      <c r="B501" s="105"/>
      <c r="C501" s="105">
        <v>0</v>
      </c>
      <c r="D501" s="105">
        <v>0</v>
      </c>
      <c r="E501" s="105">
        <v>0</v>
      </c>
      <c r="F501" s="105">
        <v>0</v>
      </c>
      <c r="G501" s="105">
        <v>0</v>
      </c>
      <c r="H501" s="105">
        <v>0</v>
      </c>
      <c r="I501" s="105">
        <v>0</v>
      </c>
      <c r="J501" s="105">
        <v>0</v>
      </c>
      <c r="K501" s="105">
        <v>0</v>
      </c>
      <c r="L501" s="105">
        <v>0</v>
      </c>
      <c r="M501" s="105">
        <v>0</v>
      </c>
      <c r="N501" s="105">
        <v>0</v>
      </c>
      <c r="O501" s="105">
        <v>0</v>
      </c>
      <c r="P501" s="105">
        <v>0</v>
      </c>
      <c r="Q501" s="105">
        <v>0</v>
      </c>
      <c r="R501" s="105">
        <v>0</v>
      </c>
      <c r="S501" s="105">
        <v>0</v>
      </c>
      <c r="T501" s="105">
        <v>0</v>
      </c>
      <c r="U501" s="105">
        <v>0</v>
      </c>
      <c r="V501" s="105">
        <v>0</v>
      </c>
      <c r="W501" s="105">
        <v>0</v>
      </c>
      <c r="X501" s="105">
        <v>0</v>
      </c>
      <c r="Y501" s="105">
        <v>0</v>
      </c>
      <c r="DA501" s="132" t="s">
        <v>4606</v>
      </c>
    </row>
    <row r="502" spans="1:105" ht="12" customHeight="1" x14ac:dyDescent="0.25">
      <c r="A502" s="106" t="s">
        <v>122</v>
      </c>
      <c r="B502" s="102"/>
      <c r="C502" s="102">
        <v>0</v>
      </c>
      <c r="D502" s="102">
        <v>0</v>
      </c>
      <c r="E502" s="102">
        <v>0</v>
      </c>
      <c r="F502" s="102">
        <v>0</v>
      </c>
      <c r="G502" s="102">
        <v>0</v>
      </c>
      <c r="H502" s="102">
        <v>0</v>
      </c>
      <c r="I502" s="102">
        <v>0</v>
      </c>
      <c r="J502" s="102">
        <v>0</v>
      </c>
      <c r="K502" s="102">
        <v>0</v>
      </c>
      <c r="L502" s="102">
        <v>0</v>
      </c>
      <c r="M502" s="102">
        <v>0</v>
      </c>
      <c r="N502" s="102">
        <v>0</v>
      </c>
      <c r="O502" s="102">
        <v>0</v>
      </c>
      <c r="P502" s="102">
        <v>0</v>
      </c>
      <c r="Q502" s="102">
        <v>0</v>
      </c>
      <c r="R502" s="102">
        <v>0</v>
      </c>
      <c r="S502" s="102">
        <v>0</v>
      </c>
      <c r="T502" s="102">
        <v>0</v>
      </c>
      <c r="U502" s="102">
        <v>0</v>
      </c>
      <c r="V502" s="102">
        <v>0</v>
      </c>
      <c r="W502" s="102">
        <v>0</v>
      </c>
      <c r="X502" s="102">
        <v>0</v>
      </c>
      <c r="Y502" s="102">
        <v>0</v>
      </c>
      <c r="DA502" s="131" t="s">
        <v>4607</v>
      </c>
    </row>
    <row r="503" spans="1:105" ht="12" customHeight="1" x14ac:dyDescent="0.25">
      <c r="A503" s="107" t="s">
        <v>121</v>
      </c>
      <c r="B503" s="105"/>
      <c r="C503" s="105">
        <v>0</v>
      </c>
      <c r="D503" s="105">
        <v>0</v>
      </c>
      <c r="E503" s="105">
        <v>0</v>
      </c>
      <c r="F503" s="105">
        <v>0</v>
      </c>
      <c r="G503" s="105">
        <v>0</v>
      </c>
      <c r="H503" s="105">
        <v>0</v>
      </c>
      <c r="I503" s="105">
        <v>0</v>
      </c>
      <c r="J503" s="105">
        <v>0</v>
      </c>
      <c r="K503" s="105">
        <v>0</v>
      </c>
      <c r="L503" s="105">
        <v>0</v>
      </c>
      <c r="M503" s="105">
        <v>0</v>
      </c>
      <c r="N503" s="105">
        <v>0</v>
      </c>
      <c r="O503" s="105">
        <v>0</v>
      </c>
      <c r="P503" s="105">
        <v>0</v>
      </c>
      <c r="Q503" s="105">
        <v>0</v>
      </c>
      <c r="R503" s="105">
        <v>0</v>
      </c>
      <c r="S503" s="105">
        <v>0</v>
      </c>
      <c r="T503" s="105">
        <v>0</v>
      </c>
      <c r="U503" s="105">
        <v>0</v>
      </c>
      <c r="V503" s="105">
        <v>0</v>
      </c>
      <c r="W503" s="105">
        <v>0</v>
      </c>
      <c r="X503" s="105">
        <v>0</v>
      </c>
      <c r="Y503" s="105">
        <v>0</v>
      </c>
      <c r="DA503" s="132" t="s">
        <v>4608</v>
      </c>
    </row>
    <row r="504" spans="1:105" ht="12" customHeight="1" x14ac:dyDescent="0.25">
      <c r="A504" s="108" t="s">
        <v>53</v>
      </c>
      <c r="B504" s="99"/>
      <c r="C504" s="99">
        <v>0</v>
      </c>
      <c r="D504" s="99">
        <v>0</v>
      </c>
      <c r="E504" s="99">
        <v>0</v>
      </c>
      <c r="F504" s="99">
        <v>0</v>
      </c>
      <c r="G504" s="99">
        <v>0</v>
      </c>
      <c r="H504" s="99">
        <v>0</v>
      </c>
      <c r="I504" s="99">
        <v>0</v>
      </c>
      <c r="J504" s="99">
        <v>0</v>
      </c>
      <c r="K504" s="99">
        <v>0</v>
      </c>
      <c r="L504" s="99">
        <v>0</v>
      </c>
      <c r="M504" s="99">
        <v>0</v>
      </c>
      <c r="N504" s="99">
        <v>0</v>
      </c>
      <c r="O504" s="99">
        <v>0</v>
      </c>
      <c r="P504" s="99">
        <v>0</v>
      </c>
      <c r="Q504" s="99">
        <v>0</v>
      </c>
      <c r="R504" s="99">
        <v>0</v>
      </c>
      <c r="S504" s="99">
        <v>0</v>
      </c>
      <c r="T504" s="99">
        <v>0</v>
      </c>
      <c r="U504" s="99">
        <v>0</v>
      </c>
      <c r="V504" s="99">
        <v>0</v>
      </c>
      <c r="W504" s="99">
        <v>0</v>
      </c>
      <c r="X504" s="99">
        <v>0</v>
      </c>
      <c r="Y504" s="99">
        <v>0</v>
      </c>
      <c r="DA504" s="63" t="s">
        <v>4609</v>
      </c>
    </row>
    <row r="505" spans="1:105" ht="12" customHeight="1" x14ac:dyDescent="0.25">
      <c r="A505" s="108" t="s">
        <v>52</v>
      </c>
      <c r="B505" s="99"/>
      <c r="C505" s="99">
        <v>0</v>
      </c>
      <c r="D505" s="99">
        <v>0</v>
      </c>
      <c r="E505" s="99">
        <v>0</v>
      </c>
      <c r="F505" s="99">
        <v>0</v>
      </c>
      <c r="G505" s="99">
        <v>0</v>
      </c>
      <c r="H505" s="99">
        <v>0</v>
      </c>
      <c r="I505" s="99">
        <v>0</v>
      </c>
      <c r="J505" s="99">
        <v>0</v>
      </c>
      <c r="K505" s="99">
        <v>0</v>
      </c>
      <c r="L505" s="99">
        <v>0</v>
      </c>
      <c r="M505" s="99">
        <v>0</v>
      </c>
      <c r="N505" s="99">
        <v>0</v>
      </c>
      <c r="O505" s="99">
        <v>0</v>
      </c>
      <c r="P505" s="99">
        <v>0</v>
      </c>
      <c r="Q505" s="99">
        <v>0</v>
      </c>
      <c r="R505" s="99">
        <v>0</v>
      </c>
      <c r="S505" s="99">
        <v>0</v>
      </c>
      <c r="T505" s="99">
        <v>0</v>
      </c>
      <c r="U505" s="99">
        <v>0</v>
      </c>
      <c r="V505" s="99">
        <v>0</v>
      </c>
      <c r="W505" s="99">
        <v>0</v>
      </c>
      <c r="X505" s="99">
        <v>0</v>
      </c>
      <c r="Y505" s="99">
        <v>0</v>
      </c>
      <c r="DA505" s="63" t="s">
        <v>4610</v>
      </c>
    </row>
    <row r="506" spans="1:105" ht="12" customHeight="1" x14ac:dyDescent="0.25">
      <c r="A506" s="121" t="s">
        <v>54</v>
      </c>
      <c r="B506" s="123"/>
      <c r="C506" s="123">
        <v>0</v>
      </c>
      <c r="D506" s="123">
        <v>0</v>
      </c>
      <c r="E506" s="123">
        <v>0</v>
      </c>
      <c r="F506" s="123">
        <v>0</v>
      </c>
      <c r="G506" s="123">
        <v>0</v>
      </c>
      <c r="H506" s="123">
        <v>0</v>
      </c>
      <c r="I506" s="123">
        <v>0</v>
      </c>
      <c r="J506" s="123">
        <v>0</v>
      </c>
      <c r="K506" s="123">
        <v>0</v>
      </c>
      <c r="L506" s="123">
        <v>0</v>
      </c>
      <c r="M506" s="123">
        <v>0</v>
      </c>
      <c r="N506" s="123">
        <v>0</v>
      </c>
      <c r="O506" s="123">
        <v>0</v>
      </c>
      <c r="P506" s="123">
        <v>0</v>
      </c>
      <c r="Q506" s="123">
        <v>0</v>
      </c>
      <c r="R506" s="123">
        <v>0</v>
      </c>
      <c r="S506" s="123">
        <v>0</v>
      </c>
      <c r="T506" s="123">
        <v>0</v>
      </c>
      <c r="U506" s="123">
        <v>0</v>
      </c>
      <c r="V506" s="123">
        <v>0</v>
      </c>
      <c r="W506" s="123">
        <v>0</v>
      </c>
      <c r="X506" s="123">
        <v>0</v>
      </c>
      <c r="Y506" s="123">
        <v>0</v>
      </c>
      <c r="DA506" s="130" t="s">
        <v>4611</v>
      </c>
    </row>
    <row r="507" spans="1:105" ht="12" customHeight="1" x14ac:dyDescent="0.25">
      <c r="A507" s="97" t="s">
        <v>51</v>
      </c>
      <c r="B507" s="99"/>
      <c r="C507" s="99">
        <v>0</v>
      </c>
      <c r="D507" s="99">
        <v>0</v>
      </c>
      <c r="E507" s="99">
        <v>0</v>
      </c>
      <c r="F507" s="99">
        <v>0</v>
      </c>
      <c r="G507" s="99">
        <v>0</v>
      </c>
      <c r="H507" s="99">
        <v>0</v>
      </c>
      <c r="I507" s="99">
        <v>0</v>
      </c>
      <c r="J507" s="99">
        <v>0</v>
      </c>
      <c r="K507" s="99">
        <v>0</v>
      </c>
      <c r="L507" s="99">
        <v>0</v>
      </c>
      <c r="M507" s="99">
        <v>0</v>
      </c>
      <c r="N507" s="99">
        <v>0</v>
      </c>
      <c r="O507" s="99">
        <v>0</v>
      </c>
      <c r="P507" s="99">
        <v>0</v>
      </c>
      <c r="Q507" s="99">
        <v>0</v>
      </c>
      <c r="R507" s="99">
        <v>0</v>
      </c>
      <c r="S507" s="99">
        <v>0</v>
      </c>
      <c r="T507" s="99">
        <v>0</v>
      </c>
      <c r="U507" s="99">
        <v>0</v>
      </c>
      <c r="V507" s="99">
        <v>0</v>
      </c>
      <c r="W507" s="99">
        <v>0</v>
      </c>
      <c r="X507" s="99">
        <v>0</v>
      </c>
      <c r="Y507" s="99">
        <v>0</v>
      </c>
      <c r="DA507" s="63" t="s">
        <v>4612</v>
      </c>
    </row>
    <row r="508" spans="1:105" ht="12" customHeight="1" x14ac:dyDescent="0.25">
      <c r="A508" s="97" t="s">
        <v>50</v>
      </c>
      <c r="B508" s="99"/>
      <c r="C508" s="99">
        <v>0</v>
      </c>
      <c r="D508" s="99">
        <v>0</v>
      </c>
      <c r="E508" s="99">
        <v>0</v>
      </c>
      <c r="F508" s="99">
        <v>0</v>
      </c>
      <c r="G508" s="99">
        <v>0</v>
      </c>
      <c r="H508" s="99">
        <v>0</v>
      </c>
      <c r="I508" s="99">
        <v>0</v>
      </c>
      <c r="J508" s="99">
        <v>0</v>
      </c>
      <c r="K508" s="99">
        <v>0</v>
      </c>
      <c r="L508" s="99">
        <v>0</v>
      </c>
      <c r="M508" s="99">
        <v>0</v>
      </c>
      <c r="N508" s="99">
        <v>0</v>
      </c>
      <c r="O508" s="99">
        <v>0</v>
      </c>
      <c r="P508" s="99">
        <v>0</v>
      </c>
      <c r="Q508" s="99">
        <v>0</v>
      </c>
      <c r="R508" s="99">
        <v>0</v>
      </c>
      <c r="S508" s="99">
        <v>0</v>
      </c>
      <c r="T508" s="99">
        <v>0</v>
      </c>
      <c r="U508" s="99">
        <v>0</v>
      </c>
      <c r="V508" s="99">
        <v>0</v>
      </c>
      <c r="W508" s="99">
        <v>0</v>
      </c>
      <c r="X508" s="99">
        <v>0</v>
      </c>
      <c r="Y508" s="99">
        <v>0</v>
      </c>
      <c r="DA508" s="63" t="s">
        <v>4613</v>
      </c>
    </row>
    <row r="509" spans="1:105" ht="12" customHeight="1" x14ac:dyDescent="0.25">
      <c r="A509" s="109" t="s">
        <v>120</v>
      </c>
      <c r="B509" s="110"/>
      <c r="C509" s="110">
        <v>0</v>
      </c>
      <c r="D509" s="110">
        <v>0</v>
      </c>
      <c r="E509" s="110">
        <v>0</v>
      </c>
      <c r="F509" s="110">
        <v>0</v>
      </c>
      <c r="G509" s="110">
        <v>0</v>
      </c>
      <c r="H509" s="110">
        <v>0</v>
      </c>
      <c r="I509" s="110">
        <v>0</v>
      </c>
      <c r="J509" s="110">
        <v>0</v>
      </c>
      <c r="K509" s="110">
        <v>0</v>
      </c>
      <c r="L509" s="110">
        <v>0</v>
      </c>
      <c r="M509" s="110">
        <v>0</v>
      </c>
      <c r="N509" s="110">
        <v>0</v>
      </c>
      <c r="O509" s="110">
        <v>0</v>
      </c>
      <c r="P509" s="110">
        <v>0</v>
      </c>
      <c r="Q509" s="110">
        <v>0</v>
      </c>
      <c r="R509" s="110">
        <v>0</v>
      </c>
      <c r="S509" s="110">
        <v>0</v>
      </c>
      <c r="T509" s="110">
        <v>0</v>
      </c>
      <c r="U509" s="110">
        <v>0</v>
      </c>
      <c r="V509" s="110">
        <v>0</v>
      </c>
      <c r="W509" s="110">
        <v>0</v>
      </c>
      <c r="X509" s="110">
        <v>0</v>
      </c>
      <c r="Y509" s="110">
        <v>0</v>
      </c>
      <c r="DA509" s="60" t="s">
        <v>4614</v>
      </c>
    </row>
    <row r="511" spans="1:105" ht="12" customHeight="1" x14ac:dyDescent="0.25">
      <c r="A511" s="116" t="s">
        <v>156</v>
      </c>
      <c r="B511" s="118"/>
      <c r="C511" s="118">
        <f t="shared" ref="C511:Q511" si="254">C512+C515+C517+C527</f>
        <v>0</v>
      </c>
      <c r="D511" s="118">
        <f t="shared" si="254"/>
        <v>0</v>
      </c>
      <c r="E511" s="118">
        <f t="shared" si="254"/>
        <v>0</v>
      </c>
      <c r="F511" s="118">
        <f t="shared" si="254"/>
        <v>0</v>
      </c>
      <c r="G511" s="118">
        <f t="shared" si="254"/>
        <v>0</v>
      </c>
      <c r="H511" s="118">
        <f t="shared" si="254"/>
        <v>0</v>
      </c>
      <c r="I511" s="118">
        <f t="shared" si="254"/>
        <v>0</v>
      </c>
      <c r="J511" s="118">
        <f t="shared" si="254"/>
        <v>0</v>
      </c>
      <c r="K511" s="118">
        <f t="shared" si="254"/>
        <v>0</v>
      </c>
      <c r="L511" s="118">
        <f t="shared" si="254"/>
        <v>0</v>
      </c>
      <c r="M511" s="118">
        <f t="shared" si="254"/>
        <v>0</v>
      </c>
      <c r="N511" s="118">
        <f t="shared" si="254"/>
        <v>0</v>
      </c>
      <c r="O511" s="118">
        <f t="shared" si="254"/>
        <v>0</v>
      </c>
      <c r="P511" s="118">
        <f t="shared" si="254"/>
        <v>0</v>
      </c>
      <c r="Q511" s="118">
        <f t="shared" si="254"/>
        <v>0</v>
      </c>
      <c r="R511" s="118">
        <f t="shared" ref="R511:V511" si="255">R512+R515+R517+R527</f>
        <v>0</v>
      </c>
      <c r="S511" s="118">
        <f t="shared" si="255"/>
        <v>0</v>
      </c>
      <c r="T511" s="118">
        <f t="shared" si="255"/>
        <v>0</v>
      </c>
      <c r="U511" s="118">
        <f t="shared" si="255"/>
        <v>0</v>
      </c>
      <c r="V511" s="118">
        <f t="shared" si="255"/>
        <v>0</v>
      </c>
      <c r="W511" s="118">
        <f t="shared" ref="W511:Y511" si="256">W512+W515+W517+W527</f>
        <v>0</v>
      </c>
      <c r="X511" s="118">
        <f t="shared" si="256"/>
        <v>0</v>
      </c>
      <c r="Y511" s="118">
        <f t="shared" si="256"/>
        <v>0</v>
      </c>
      <c r="DA511" s="129" t="s">
        <v>4763</v>
      </c>
    </row>
    <row r="512" spans="1:105" ht="12" customHeight="1" x14ac:dyDescent="0.25">
      <c r="A512" s="121" t="s">
        <v>57</v>
      </c>
      <c r="B512" s="123"/>
      <c r="C512" s="123">
        <f t="shared" ref="C512:Q512" si="257">SUM(C513:C514)</f>
        <v>0</v>
      </c>
      <c r="D512" s="123">
        <f t="shared" si="257"/>
        <v>0</v>
      </c>
      <c r="E512" s="123">
        <f t="shared" si="257"/>
        <v>0</v>
      </c>
      <c r="F512" s="123">
        <f t="shared" si="257"/>
        <v>0</v>
      </c>
      <c r="G512" s="123">
        <f t="shared" si="257"/>
        <v>0</v>
      </c>
      <c r="H512" s="123">
        <f t="shared" si="257"/>
        <v>0</v>
      </c>
      <c r="I512" s="123">
        <f t="shared" si="257"/>
        <v>0</v>
      </c>
      <c r="J512" s="123">
        <f t="shared" si="257"/>
        <v>0</v>
      </c>
      <c r="K512" s="123">
        <f t="shared" si="257"/>
        <v>0</v>
      </c>
      <c r="L512" s="123">
        <f t="shared" si="257"/>
        <v>0</v>
      </c>
      <c r="M512" s="123">
        <f t="shared" si="257"/>
        <v>0</v>
      </c>
      <c r="N512" s="123">
        <f t="shared" si="257"/>
        <v>0</v>
      </c>
      <c r="O512" s="123">
        <f t="shared" si="257"/>
        <v>0</v>
      </c>
      <c r="P512" s="123">
        <f t="shared" si="257"/>
        <v>0</v>
      </c>
      <c r="Q512" s="123">
        <f t="shared" si="257"/>
        <v>0</v>
      </c>
      <c r="R512" s="123">
        <f t="shared" ref="R512:V512" si="258">SUM(R513:R514)</f>
        <v>0</v>
      </c>
      <c r="S512" s="123">
        <f t="shared" si="258"/>
        <v>0</v>
      </c>
      <c r="T512" s="123">
        <f t="shared" si="258"/>
        <v>0</v>
      </c>
      <c r="U512" s="123">
        <f t="shared" si="258"/>
        <v>0</v>
      </c>
      <c r="V512" s="123">
        <f t="shared" si="258"/>
        <v>0</v>
      </c>
      <c r="W512" s="123">
        <f t="shared" ref="W512:Y512" si="259">SUM(W513:W514)</f>
        <v>0</v>
      </c>
      <c r="X512" s="123">
        <f t="shared" si="259"/>
        <v>0</v>
      </c>
      <c r="Y512" s="123">
        <f t="shared" si="259"/>
        <v>0</v>
      </c>
      <c r="DA512" s="130" t="s">
        <v>4764</v>
      </c>
    </row>
    <row r="513" spans="1:105" ht="12" customHeight="1" x14ac:dyDescent="0.25">
      <c r="A513" s="97" t="s">
        <v>51</v>
      </c>
      <c r="B513" s="99"/>
      <c r="C513" s="99">
        <v>0</v>
      </c>
      <c r="D513" s="99">
        <v>0</v>
      </c>
      <c r="E513" s="99">
        <v>0</v>
      </c>
      <c r="F513" s="99">
        <v>0</v>
      </c>
      <c r="G513" s="99">
        <v>0</v>
      </c>
      <c r="H513" s="99">
        <v>0</v>
      </c>
      <c r="I513" s="99">
        <v>0</v>
      </c>
      <c r="J513" s="99">
        <v>0</v>
      </c>
      <c r="K513" s="99">
        <v>0</v>
      </c>
      <c r="L513" s="99">
        <v>0</v>
      </c>
      <c r="M513" s="99">
        <v>0</v>
      </c>
      <c r="N513" s="99">
        <v>0</v>
      </c>
      <c r="O513" s="99">
        <v>0</v>
      </c>
      <c r="P513" s="99">
        <v>0</v>
      </c>
      <c r="Q513" s="99">
        <v>0</v>
      </c>
      <c r="R513" s="99">
        <v>0</v>
      </c>
      <c r="S513" s="99">
        <v>0</v>
      </c>
      <c r="T513" s="99">
        <v>0</v>
      </c>
      <c r="U513" s="99">
        <v>0</v>
      </c>
      <c r="V513" s="99">
        <v>0</v>
      </c>
      <c r="W513" s="99">
        <v>0</v>
      </c>
      <c r="X513" s="99">
        <v>0</v>
      </c>
      <c r="Y513" s="99">
        <v>0</v>
      </c>
      <c r="DA513" s="63" t="s">
        <v>4765</v>
      </c>
    </row>
    <row r="514" spans="1:105" ht="12" customHeight="1" x14ac:dyDescent="0.25">
      <c r="A514" s="97" t="s">
        <v>53</v>
      </c>
      <c r="B514" s="99"/>
      <c r="C514" s="99">
        <v>0</v>
      </c>
      <c r="D514" s="99">
        <v>0</v>
      </c>
      <c r="E514" s="99">
        <v>0</v>
      </c>
      <c r="F514" s="99">
        <v>0</v>
      </c>
      <c r="G514" s="99">
        <v>0</v>
      </c>
      <c r="H514" s="99">
        <v>0</v>
      </c>
      <c r="I514" s="99">
        <v>0</v>
      </c>
      <c r="J514" s="99">
        <v>0</v>
      </c>
      <c r="K514" s="99">
        <v>0</v>
      </c>
      <c r="L514" s="99">
        <v>0</v>
      </c>
      <c r="M514" s="99">
        <v>0</v>
      </c>
      <c r="N514" s="99">
        <v>0</v>
      </c>
      <c r="O514" s="99">
        <v>0</v>
      </c>
      <c r="P514" s="99">
        <v>0</v>
      </c>
      <c r="Q514" s="99">
        <v>0</v>
      </c>
      <c r="R514" s="99">
        <v>0</v>
      </c>
      <c r="S514" s="99">
        <v>0</v>
      </c>
      <c r="T514" s="99">
        <v>0</v>
      </c>
      <c r="U514" s="99">
        <v>0</v>
      </c>
      <c r="V514" s="99">
        <v>0</v>
      </c>
      <c r="W514" s="99">
        <v>0</v>
      </c>
      <c r="X514" s="99">
        <v>0</v>
      </c>
      <c r="Y514" s="99">
        <v>0</v>
      </c>
      <c r="DA514" s="63" t="s">
        <v>4766</v>
      </c>
    </row>
    <row r="515" spans="1:105" ht="12" customHeight="1" x14ac:dyDescent="0.25">
      <c r="A515" s="121" t="s">
        <v>92</v>
      </c>
      <c r="B515" s="123"/>
      <c r="C515" s="123">
        <f t="shared" ref="C515:Y515" si="260">C516</f>
        <v>0</v>
      </c>
      <c r="D515" s="123">
        <f t="shared" si="260"/>
        <v>0</v>
      </c>
      <c r="E515" s="123">
        <f t="shared" si="260"/>
        <v>0</v>
      </c>
      <c r="F515" s="123">
        <f t="shared" si="260"/>
        <v>0</v>
      </c>
      <c r="G515" s="123">
        <f t="shared" si="260"/>
        <v>0</v>
      </c>
      <c r="H515" s="123">
        <f t="shared" si="260"/>
        <v>0</v>
      </c>
      <c r="I515" s="123">
        <f t="shared" si="260"/>
        <v>0</v>
      </c>
      <c r="J515" s="123">
        <f t="shared" si="260"/>
        <v>0</v>
      </c>
      <c r="K515" s="123">
        <f t="shared" si="260"/>
        <v>0</v>
      </c>
      <c r="L515" s="123">
        <f t="shared" si="260"/>
        <v>0</v>
      </c>
      <c r="M515" s="123">
        <f t="shared" si="260"/>
        <v>0</v>
      </c>
      <c r="N515" s="123">
        <f t="shared" si="260"/>
        <v>0</v>
      </c>
      <c r="O515" s="123">
        <f t="shared" si="260"/>
        <v>0</v>
      </c>
      <c r="P515" s="123">
        <f t="shared" si="260"/>
        <v>0</v>
      </c>
      <c r="Q515" s="123">
        <f t="shared" si="260"/>
        <v>0</v>
      </c>
      <c r="R515" s="123">
        <f t="shared" si="260"/>
        <v>0</v>
      </c>
      <c r="S515" s="123">
        <f t="shared" si="260"/>
        <v>0</v>
      </c>
      <c r="T515" s="123">
        <f t="shared" si="260"/>
        <v>0</v>
      </c>
      <c r="U515" s="123">
        <f t="shared" si="260"/>
        <v>0</v>
      </c>
      <c r="V515" s="123">
        <f t="shared" si="260"/>
        <v>0</v>
      </c>
      <c r="W515" s="123">
        <f t="shared" si="260"/>
        <v>0</v>
      </c>
      <c r="X515" s="123">
        <f t="shared" si="260"/>
        <v>0</v>
      </c>
      <c r="Y515" s="123">
        <f t="shared" si="260"/>
        <v>0</v>
      </c>
      <c r="DA515" s="130" t="s">
        <v>4767</v>
      </c>
    </row>
    <row r="516" spans="1:105" ht="12" customHeight="1" x14ac:dyDescent="0.25">
      <c r="A516" s="97" t="s">
        <v>53</v>
      </c>
      <c r="B516" s="99"/>
      <c r="C516" s="99">
        <v>0</v>
      </c>
      <c r="D516" s="99">
        <v>0</v>
      </c>
      <c r="E516" s="99">
        <v>0</v>
      </c>
      <c r="F516" s="99">
        <v>0</v>
      </c>
      <c r="G516" s="99">
        <v>0</v>
      </c>
      <c r="H516" s="99">
        <v>0</v>
      </c>
      <c r="I516" s="99">
        <v>0</v>
      </c>
      <c r="J516" s="99">
        <v>0</v>
      </c>
      <c r="K516" s="99">
        <v>0</v>
      </c>
      <c r="L516" s="99">
        <v>0</v>
      </c>
      <c r="M516" s="99">
        <v>0</v>
      </c>
      <c r="N516" s="99">
        <v>0</v>
      </c>
      <c r="O516" s="99">
        <v>0</v>
      </c>
      <c r="P516" s="99">
        <v>0</v>
      </c>
      <c r="Q516" s="99">
        <v>0</v>
      </c>
      <c r="R516" s="99">
        <v>0</v>
      </c>
      <c r="S516" s="99">
        <v>0</v>
      </c>
      <c r="T516" s="99">
        <v>0</v>
      </c>
      <c r="U516" s="99">
        <v>0</v>
      </c>
      <c r="V516" s="99">
        <v>0</v>
      </c>
      <c r="W516" s="99">
        <v>0</v>
      </c>
      <c r="X516" s="99">
        <v>0</v>
      </c>
      <c r="Y516" s="99">
        <v>0</v>
      </c>
      <c r="DA516" s="63" t="s">
        <v>4768</v>
      </c>
    </row>
    <row r="517" spans="1:105" ht="12" customHeight="1" x14ac:dyDescent="0.25">
      <c r="A517" s="121" t="s">
        <v>55</v>
      </c>
      <c r="B517" s="123"/>
      <c r="C517" s="123">
        <v>0</v>
      </c>
      <c r="D517" s="123">
        <v>0</v>
      </c>
      <c r="E517" s="123">
        <v>0</v>
      </c>
      <c r="F517" s="123">
        <v>0</v>
      </c>
      <c r="G517" s="123">
        <v>0</v>
      </c>
      <c r="H517" s="123">
        <v>0</v>
      </c>
      <c r="I517" s="123">
        <v>0</v>
      </c>
      <c r="J517" s="123">
        <v>0</v>
      </c>
      <c r="K517" s="123">
        <v>0</v>
      </c>
      <c r="L517" s="123">
        <v>0</v>
      </c>
      <c r="M517" s="123">
        <v>0</v>
      </c>
      <c r="N517" s="123">
        <v>0</v>
      </c>
      <c r="O517" s="123">
        <v>0</v>
      </c>
      <c r="P517" s="123">
        <v>0</v>
      </c>
      <c r="Q517" s="123">
        <v>0</v>
      </c>
      <c r="R517" s="123">
        <v>0</v>
      </c>
      <c r="S517" s="123">
        <v>0</v>
      </c>
      <c r="T517" s="123">
        <v>0</v>
      </c>
      <c r="U517" s="123">
        <v>0</v>
      </c>
      <c r="V517" s="123">
        <v>0</v>
      </c>
      <c r="W517" s="123">
        <v>0</v>
      </c>
      <c r="X517" s="123">
        <v>0</v>
      </c>
      <c r="Y517" s="123">
        <v>0</v>
      </c>
      <c r="DA517" s="130" t="s">
        <v>4769</v>
      </c>
    </row>
    <row r="518" spans="1:105" ht="12" customHeight="1" x14ac:dyDescent="0.25">
      <c r="A518" s="97" t="s">
        <v>143</v>
      </c>
      <c r="B518" s="99"/>
      <c r="C518" s="99">
        <v>0</v>
      </c>
      <c r="D518" s="99">
        <v>0</v>
      </c>
      <c r="E518" s="99">
        <v>0</v>
      </c>
      <c r="F518" s="99">
        <v>0</v>
      </c>
      <c r="G518" s="99">
        <v>0</v>
      </c>
      <c r="H518" s="99">
        <v>0</v>
      </c>
      <c r="I518" s="99">
        <v>0</v>
      </c>
      <c r="J518" s="99">
        <v>0</v>
      </c>
      <c r="K518" s="99">
        <v>0</v>
      </c>
      <c r="L518" s="99">
        <v>0</v>
      </c>
      <c r="M518" s="99">
        <v>0</v>
      </c>
      <c r="N518" s="99">
        <v>0</v>
      </c>
      <c r="O518" s="99">
        <v>0</v>
      </c>
      <c r="P518" s="99">
        <v>0</v>
      </c>
      <c r="Q518" s="99">
        <v>0</v>
      </c>
      <c r="R518" s="99">
        <v>0</v>
      </c>
      <c r="S518" s="99">
        <v>0</v>
      </c>
      <c r="T518" s="99">
        <v>0</v>
      </c>
      <c r="U518" s="99">
        <v>0</v>
      </c>
      <c r="V518" s="99">
        <v>0</v>
      </c>
      <c r="W518" s="99">
        <v>0</v>
      </c>
      <c r="X518" s="99">
        <v>0</v>
      </c>
      <c r="Y518" s="99">
        <v>0</v>
      </c>
      <c r="DA518" s="63" t="s">
        <v>4770</v>
      </c>
    </row>
    <row r="519" spans="1:105" ht="12" customHeight="1" x14ac:dyDescent="0.25">
      <c r="A519" s="97" t="s">
        <v>124</v>
      </c>
      <c r="B519" s="99"/>
      <c r="C519" s="99">
        <v>0</v>
      </c>
      <c r="D519" s="99">
        <v>0</v>
      </c>
      <c r="E519" s="99">
        <v>0</v>
      </c>
      <c r="F519" s="99">
        <v>0</v>
      </c>
      <c r="G519" s="99">
        <v>0</v>
      </c>
      <c r="H519" s="99">
        <v>0</v>
      </c>
      <c r="I519" s="99">
        <v>0</v>
      </c>
      <c r="J519" s="99">
        <v>0</v>
      </c>
      <c r="K519" s="99">
        <v>0</v>
      </c>
      <c r="L519" s="99">
        <v>0</v>
      </c>
      <c r="M519" s="99">
        <v>0</v>
      </c>
      <c r="N519" s="99">
        <v>0</v>
      </c>
      <c r="O519" s="99">
        <v>0</v>
      </c>
      <c r="P519" s="99">
        <v>0</v>
      </c>
      <c r="Q519" s="99">
        <v>0</v>
      </c>
      <c r="R519" s="99">
        <v>0</v>
      </c>
      <c r="S519" s="99">
        <v>0</v>
      </c>
      <c r="T519" s="99">
        <v>0</v>
      </c>
      <c r="U519" s="99">
        <v>0</v>
      </c>
      <c r="V519" s="99">
        <v>0</v>
      </c>
      <c r="W519" s="99">
        <v>0</v>
      </c>
      <c r="X519" s="99">
        <v>0</v>
      </c>
      <c r="Y519" s="99">
        <v>0</v>
      </c>
      <c r="DA519" s="63" t="s">
        <v>4771</v>
      </c>
    </row>
    <row r="520" spans="1:105" ht="12" customHeight="1" x14ac:dyDescent="0.25">
      <c r="A520" s="97" t="s">
        <v>123</v>
      </c>
      <c r="B520" s="99"/>
      <c r="C520" s="99">
        <v>0</v>
      </c>
      <c r="D520" s="99">
        <v>0</v>
      </c>
      <c r="E520" s="99">
        <v>0</v>
      </c>
      <c r="F520" s="99">
        <v>0</v>
      </c>
      <c r="G520" s="99">
        <v>0</v>
      </c>
      <c r="H520" s="99">
        <v>0</v>
      </c>
      <c r="I520" s="99">
        <v>0</v>
      </c>
      <c r="J520" s="99">
        <v>0</v>
      </c>
      <c r="K520" s="99">
        <v>0</v>
      </c>
      <c r="L520" s="99">
        <v>0</v>
      </c>
      <c r="M520" s="99">
        <v>0</v>
      </c>
      <c r="N520" s="99">
        <v>0</v>
      </c>
      <c r="O520" s="99">
        <v>0</v>
      </c>
      <c r="P520" s="99">
        <v>0</v>
      </c>
      <c r="Q520" s="99">
        <v>0</v>
      </c>
      <c r="R520" s="99">
        <v>0</v>
      </c>
      <c r="S520" s="99">
        <v>0</v>
      </c>
      <c r="T520" s="99">
        <v>0</v>
      </c>
      <c r="U520" s="99">
        <v>0</v>
      </c>
      <c r="V520" s="99">
        <v>0</v>
      </c>
      <c r="W520" s="99">
        <v>0</v>
      </c>
      <c r="X520" s="99">
        <v>0</v>
      </c>
      <c r="Y520" s="99">
        <v>0</v>
      </c>
      <c r="DA520" s="63" t="s">
        <v>4772</v>
      </c>
    </row>
    <row r="521" spans="1:105" ht="12" customHeight="1" x14ac:dyDescent="0.25">
      <c r="A521" s="100" t="s">
        <v>50</v>
      </c>
      <c r="B521" s="102"/>
      <c r="C521" s="102">
        <v>0</v>
      </c>
      <c r="D521" s="102">
        <v>0</v>
      </c>
      <c r="E521" s="102">
        <v>0</v>
      </c>
      <c r="F521" s="102">
        <v>0</v>
      </c>
      <c r="G521" s="102">
        <v>0</v>
      </c>
      <c r="H521" s="102">
        <v>0</v>
      </c>
      <c r="I521" s="102">
        <v>0</v>
      </c>
      <c r="J521" s="102">
        <v>0</v>
      </c>
      <c r="K521" s="102">
        <v>0</v>
      </c>
      <c r="L521" s="102">
        <v>0</v>
      </c>
      <c r="M521" s="102">
        <v>0</v>
      </c>
      <c r="N521" s="102">
        <v>0</v>
      </c>
      <c r="O521" s="102">
        <v>0</v>
      </c>
      <c r="P521" s="102">
        <v>0</v>
      </c>
      <c r="Q521" s="102">
        <v>0</v>
      </c>
      <c r="R521" s="102">
        <v>0</v>
      </c>
      <c r="S521" s="102">
        <v>0</v>
      </c>
      <c r="T521" s="102">
        <v>0</v>
      </c>
      <c r="U521" s="102">
        <v>0</v>
      </c>
      <c r="V521" s="102">
        <v>0</v>
      </c>
      <c r="W521" s="102">
        <v>0</v>
      </c>
      <c r="X521" s="102">
        <v>0</v>
      </c>
      <c r="Y521" s="102">
        <v>0</v>
      </c>
      <c r="DA521" s="131" t="s">
        <v>4773</v>
      </c>
    </row>
    <row r="522" spans="1:105" ht="12" customHeight="1" x14ac:dyDescent="0.25">
      <c r="A522" s="103" t="s">
        <v>52</v>
      </c>
      <c r="B522" s="105"/>
      <c r="C522" s="105">
        <v>0</v>
      </c>
      <c r="D522" s="105">
        <v>0</v>
      </c>
      <c r="E522" s="105">
        <v>0</v>
      </c>
      <c r="F522" s="105">
        <v>0</v>
      </c>
      <c r="G522" s="105">
        <v>0</v>
      </c>
      <c r="H522" s="105">
        <v>0</v>
      </c>
      <c r="I522" s="105">
        <v>0</v>
      </c>
      <c r="J522" s="105">
        <v>0</v>
      </c>
      <c r="K522" s="105">
        <v>0</v>
      </c>
      <c r="L522" s="105">
        <v>0</v>
      </c>
      <c r="M522" s="105">
        <v>0</v>
      </c>
      <c r="N522" s="105">
        <v>0</v>
      </c>
      <c r="O522" s="105">
        <v>0</v>
      </c>
      <c r="P522" s="105">
        <v>0</v>
      </c>
      <c r="Q522" s="105">
        <v>0</v>
      </c>
      <c r="R522" s="105">
        <v>0</v>
      </c>
      <c r="S522" s="105">
        <v>0</v>
      </c>
      <c r="T522" s="105">
        <v>0</v>
      </c>
      <c r="U522" s="105">
        <v>0</v>
      </c>
      <c r="V522" s="105">
        <v>0</v>
      </c>
      <c r="W522" s="105">
        <v>0</v>
      </c>
      <c r="X522" s="105">
        <v>0</v>
      </c>
      <c r="Y522" s="105">
        <v>0</v>
      </c>
      <c r="DA522" s="132" t="s">
        <v>4774</v>
      </c>
    </row>
    <row r="523" spans="1:105" ht="12" customHeight="1" x14ac:dyDescent="0.25">
      <c r="A523" s="106" t="s">
        <v>122</v>
      </c>
      <c r="B523" s="102"/>
      <c r="C523" s="102">
        <v>0</v>
      </c>
      <c r="D523" s="102">
        <v>0</v>
      </c>
      <c r="E523" s="102">
        <v>0</v>
      </c>
      <c r="F523" s="102">
        <v>0</v>
      </c>
      <c r="G523" s="102">
        <v>0</v>
      </c>
      <c r="H523" s="102">
        <v>0</v>
      </c>
      <c r="I523" s="102">
        <v>0</v>
      </c>
      <c r="J523" s="102">
        <v>0</v>
      </c>
      <c r="K523" s="102">
        <v>0</v>
      </c>
      <c r="L523" s="102">
        <v>0</v>
      </c>
      <c r="M523" s="102">
        <v>0</v>
      </c>
      <c r="N523" s="102">
        <v>0</v>
      </c>
      <c r="O523" s="102">
        <v>0</v>
      </c>
      <c r="P523" s="102">
        <v>0</v>
      </c>
      <c r="Q523" s="102">
        <v>0</v>
      </c>
      <c r="R523" s="102">
        <v>0</v>
      </c>
      <c r="S523" s="102">
        <v>0</v>
      </c>
      <c r="T523" s="102">
        <v>0</v>
      </c>
      <c r="U523" s="102">
        <v>0</v>
      </c>
      <c r="V523" s="102">
        <v>0</v>
      </c>
      <c r="W523" s="102">
        <v>0</v>
      </c>
      <c r="X523" s="102">
        <v>0</v>
      </c>
      <c r="Y523" s="102">
        <v>0</v>
      </c>
      <c r="DA523" s="131" t="s">
        <v>4775</v>
      </c>
    </row>
    <row r="524" spans="1:105" ht="12" customHeight="1" x14ac:dyDescent="0.25">
      <c r="A524" s="107" t="s">
        <v>121</v>
      </c>
      <c r="B524" s="105"/>
      <c r="C524" s="105">
        <v>0</v>
      </c>
      <c r="D524" s="105">
        <v>0</v>
      </c>
      <c r="E524" s="105">
        <v>0</v>
      </c>
      <c r="F524" s="105">
        <v>0</v>
      </c>
      <c r="G524" s="105">
        <v>0</v>
      </c>
      <c r="H524" s="105">
        <v>0</v>
      </c>
      <c r="I524" s="105">
        <v>0</v>
      </c>
      <c r="J524" s="105">
        <v>0</v>
      </c>
      <c r="K524" s="105">
        <v>0</v>
      </c>
      <c r="L524" s="105">
        <v>0</v>
      </c>
      <c r="M524" s="105">
        <v>0</v>
      </c>
      <c r="N524" s="105">
        <v>0</v>
      </c>
      <c r="O524" s="105">
        <v>0</v>
      </c>
      <c r="P524" s="105">
        <v>0</v>
      </c>
      <c r="Q524" s="105">
        <v>0</v>
      </c>
      <c r="R524" s="105">
        <v>0</v>
      </c>
      <c r="S524" s="105">
        <v>0</v>
      </c>
      <c r="T524" s="105">
        <v>0</v>
      </c>
      <c r="U524" s="105">
        <v>0</v>
      </c>
      <c r="V524" s="105">
        <v>0</v>
      </c>
      <c r="W524" s="105">
        <v>0</v>
      </c>
      <c r="X524" s="105">
        <v>0</v>
      </c>
      <c r="Y524" s="105">
        <v>0</v>
      </c>
      <c r="DA524" s="132" t="s">
        <v>4776</v>
      </c>
    </row>
    <row r="525" spans="1:105" ht="12" customHeight="1" x14ac:dyDescent="0.25">
      <c r="A525" s="108" t="s">
        <v>53</v>
      </c>
      <c r="B525" s="99"/>
      <c r="C525" s="99">
        <v>0</v>
      </c>
      <c r="D525" s="99">
        <v>0</v>
      </c>
      <c r="E525" s="99">
        <v>0</v>
      </c>
      <c r="F525" s="99">
        <v>0</v>
      </c>
      <c r="G525" s="99">
        <v>0</v>
      </c>
      <c r="H525" s="99">
        <v>0</v>
      </c>
      <c r="I525" s="99">
        <v>0</v>
      </c>
      <c r="J525" s="99">
        <v>0</v>
      </c>
      <c r="K525" s="99">
        <v>0</v>
      </c>
      <c r="L525" s="99">
        <v>0</v>
      </c>
      <c r="M525" s="99">
        <v>0</v>
      </c>
      <c r="N525" s="99">
        <v>0</v>
      </c>
      <c r="O525" s="99">
        <v>0</v>
      </c>
      <c r="P525" s="99">
        <v>0</v>
      </c>
      <c r="Q525" s="99">
        <v>0</v>
      </c>
      <c r="R525" s="99">
        <v>0</v>
      </c>
      <c r="S525" s="99">
        <v>0</v>
      </c>
      <c r="T525" s="99">
        <v>0</v>
      </c>
      <c r="U525" s="99">
        <v>0</v>
      </c>
      <c r="V525" s="99">
        <v>0</v>
      </c>
      <c r="W525" s="99">
        <v>0</v>
      </c>
      <c r="X525" s="99">
        <v>0</v>
      </c>
      <c r="Y525" s="99">
        <v>0</v>
      </c>
      <c r="DA525" s="63" t="s">
        <v>4777</v>
      </c>
    </row>
    <row r="526" spans="1:105" ht="12" customHeight="1" x14ac:dyDescent="0.25">
      <c r="A526" s="108" t="s">
        <v>52</v>
      </c>
      <c r="B526" s="99"/>
      <c r="C526" s="99">
        <v>0</v>
      </c>
      <c r="D526" s="99">
        <v>0</v>
      </c>
      <c r="E526" s="99">
        <v>0</v>
      </c>
      <c r="F526" s="99">
        <v>0</v>
      </c>
      <c r="G526" s="99">
        <v>0</v>
      </c>
      <c r="H526" s="99">
        <v>0</v>
      </c>
      <c r="I526" s="99">
        <v>0</v>
      </c>
      <c r="J526" s="99">
        <v>0</v>
      </c>
      <c r="K526" s="99">
        <v>0</v>
      </c>
      <c r="L526" s="99">
        <v>0</v>
      </c>
      <c r="M526" s="99">
        <v>0</v>
      </c>
      <c r="N526" s="99">
        <v>0</v>
      </c>
      <c r="O526" s="99">
        <v>0</v>
      </c>
      <c r="P526" s="99">
        <v>0</v>
      </c>
      <c r="Q526" s="99">
        <v>0</v>
      </c>
      <c r="R526" s="99">
        <v>0</v>
      </c>
      <c r="S526" s="99">
        <v>0</v>
      </c>
      <c r="T526" s="99">
        <v>0</v>
      </c>
      <c r="U526" s="99">
        <v>0</v>
      </c>
      <c r="V526" s="99">
        <v>0</v>
      </c>
      <c r="W526" s="99">
        <v>0</v>
      </c>
      <c r="X526" s="99">
        <v>0</v>
      </c>
      <c r="Y526" s="99">
        <v>0</v>
      </c>
      <c r="DA526" s="63" t="s">
        <v>4778</v>
      </c>
    </row>
    <row r="527" spans="1:105" ht="12" customHeight="1" x14ac:dyDescent="0.25">
      <c r="A527" s="121" t="s">
        <v>54</v>
      </c>
      <c r="B527" s="123"/>
      <c r="C527" s="123">
        <v>0</v>
      </c>
      <c r="D527" s="123">
        <v>0</v>
      </c>
      <c r="E527" s="123">
        <v>0</v>
      </c>
      <c r="F527" s="123">
        <v>0</v>
      </c>
      <c r="G527" s="123">
        <v>0</v>
      </c>
      <c r="H527" s="123">
        <v>0</v>
      </c>
      <c r="I527" s="123">
        <v>0</v>
      </c>
      <c r="J527" s="123">
        <v>0</v>
      </c>
      <c r="K527" s="123">
        <v>0</v>
      </c>
      <c r="L527" s="123">
        <v>0</v>
      </c>
      <c r="M527" s="123">
        <v>0</v>
      </c>
      <c r="N527" s="123">
        <v>0</v>
      </c>
      <c r="O527" s="123">
        <v>0</v>
      </c>
      <c r="P527" s="123">
        <v>0</v>
      </c>
      <c r="Q527" s="123">
        <v>0</v>
      </c>
      <c r="R527" s="123">
        <v>0</v>
      </c>
      <c r="S527" s="123">
        <v>0</v>
      </c>
      <c r="T527" s="123">
        <v>0</v>
      </c>
      <c r="U527" s="123">
        <v>0</v>
      </c>
      <c r="V527" s="123">
        <v>0</v>
      </c>
      <c r="W527" s="123">
        <v>0</v>
      </c>
      <c r="X527" s="123">
        <v>0</v>
      </c>
      <c r="Y527" s="123">
        <v>0</v>
      </c>
      <c r="DA527" s="130" t="s">
        <v>4779</v>
      </c>
    </row>
    <row r="528" spans="1:105" ht="12" customHeight="1" x14ac:dyDescent="0.25">
      <c r="A528" s="97" t="s">
        <v>51</v>
      </c>
      <c r="B528" s="99"/>
      <c r="C528" s="99">
        <v>0</v>
      </c>
      <c r="D528" s="99">
        <v>0</v>
      </c>
      <c r="E528" s="99">
        <v>0</v>
      </c>
      <c r="F528" s="99">
        <v>0</v>
      </c>
      <c r="G528" s="99">
        <v>0</v>
      </c>
      <c r="H528" s="99">
        <v>0</v>
      </c>
      <c r="I528" s="99">
        <v>0</v>
      </c>
      <c r="J528" s="99">
        <v>0</v>
      </c>
      <c r="K528" s="99">
        <v>0</v>
      </c>
      <c r="L528" s="99">
        <v>0</v>
      </c>
      <c r="M528" s="99">
        <v>0</v>
      </c>
      <c r="N528" s="99">
        <v>0</v>
      </c>
      <c r="O528" s="99">
        <v>0</v>
      </c>
      <c r="P528" s="99">
        <v>0</v>
      </c>
      <c r="Q528" s="99">
        <v>0</v>
      </c>
      <c r="R528" s="99">
        <v>0</v>
      </c>
      <c r="S528" s="99">
        <v>0</v>
      </c>
      <c r="T528" s="99">
        <v>0</v>
      </c>
      <c r="U528" s="99">
        <v>0</v>
      </c>
      <c r="V528" s="99">
        <v>0</v>
      </c>
      <c r="W528" s="99">
        <v>0</v>
      </c>
      <c r="X528" s="99">
        <v>0</v>
      </c>
      <c r="Y528" s="99">
        <v>0</v>
      </c>
      <c r="DA528" s="63" t="s">
        <v>4780</v>
      </c>
    </row>
    <row r="529" spans="1:105" ht="12" customHeight="1" x14ac:dyDescent="0.25">
      <c r="A529" s="97" t="s">
        <v>50</v>
      </c>
      <c r="B529" s="99"/>
      <c r="C529" s="99">
        <v>0</v>
      </c>
      <c r="D529" s="99">
        <v>0</v>
      </c>
      <c r="E529" s="99">
        <v>0</v>
      </c>
      <c r="F529" s="99">
        <v>0</v>
      </c>
      <c r="G529" s="99">
        <v>0</v>
      </c>
      <c r="H529" s="99">
        <v>0</v>
      </c>
      <c r="I529" s="99">
        <v>0</v>
      </c>
      <c r="J529" s="99">
        <v>0</v>
      </c>
      <c r="K529" s="99">
        <v>0</v>
      </c>
      <c r="L529" s="99">
        <v>0</v>
      </c>
      <c r="M529" s="99">
        <v>0</v>
      </c>
      <c r="N529" s="99">
        <v>0</v>
      </c>
      <c r="O529" s="99">
        <v>0</v>
      </c>
      <c r="P529" s="99">
        <v>0</v>
      </c>
      <c r="Q529" s="99">
        <v>0</v>
      </c>
      <c r="R529" s="99">
        <v>0</v>
      </c>
      <c r="S529" s="99">
        <v>0</v>
      </c>
      <c r="T529" s="99">
        <v>0</v>
      </c>
      <c r="U529" s="99">
        <v>0</v>
      </c>
      <c r="V529" s="99">
        <v>0</v>
      </c>
      <c r="W529" s="99">
        <v>0</v>
      </c>
      <c r="X529" s="99">
        <v>0</v>
      </c>
      <c r="Y529" s="99">
        <v>0</v>
      </c>
      <c r="DA529" s="63" t="s">
        <v>4781</v>
      </c>
    </row>
    <row r="530" spans="1:105" ht="12" customHeight="1" x14ac:dyDescent="0.25">
      <c r="A530" s="109" t="s">
        <v>120</v>
      </c>
      <c r="B530" s="110"/>
      <c r="C530" s="110">
        <v>0</v>
      </c>
      <c r="D530" s="110">
        <v>0</v>
      </c>
      <c r="E530" s="110">
        <v>0</v>
      </c>
      <c r="F530" s="110">
        <v>0</v>
      </c>
      <c r="G530" s="110">
        <v>0</v>
      </c>
      <c r="H530" s="110">
        <v>0</v>
      </c>
      <c r="I530" s="110">
        <v>0</v>
      </c>
      <c r="J530" s="110">
        <v>0</v>
      </c>
      <c r="K530" s="110">
        <v>0</v>
      </c>
      <c r="L530" s="110">
        <v>0</v>
      </c>
      <c r="M530" s="110">
        <v>0</v>
      </c>
      <c r="N530" s="110">
        <v>0</v>
      </c>
      <c r="O530" s="110">
        <v>0</v>
      </c>
      <c r="P530" s="110">
        <v>0</v>
      </c>
      <c r="Q530" s="110">
        <v>0</v>
      </c>
      <c r="R530" s="110">
        <v>0</v>
      </c>
      <c r="S530" s="110">
        <v>0</v>
      </c>
      <c r="T530" s="110">
        <v>0</v>
      </c>
      <c r="U530" s="110">
        <v>0</v>
      </c>
      <c r="V530" s="110">
        <v>0</v>
      </c>
      <c r="W530" s="110">
        <v>0</v>
      </c>
      <c r="X530" s="110">
        <v>0</v>
      </c>
      <c r="Y530" s="110">
        <v>0</v>
      </c>
      <c r="DA530" s="60" t="s">
        <v>4782</v>
      </c>
    </row>
  </sheetData>
  <pageMargins left="0.39370078740157483" right="0.39370078740157483" top="0.39370078740157483" bottom="0.39370078740157483" header="0.31496062992125984" footer="0.31496062992125984"/>
  <pageSetup paperSize="9" scale="13" orientation="portrait" horizontalDpi="1200" verticalDpi="120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53219</v>
      </c>
      <c r="C5" s="120">
        <v>53618</v>
      </c>
      <c r="D5" s="120">
        <v>55598</v>
      </c>
      <c r="E5" s="120">
        <v>56727</v>
      </c>
      <c r="F5" s="120">
        <v>57251</v>
      </c>
      <c r="G5" s="120">
        <v>55684</v>
      </c>
      <c r="H5" s="120">
        <v>46393</v>
      </c>
      <c r="I5" s="120">
        <v>44225</v>
      </c>
      <c r="J5" s="120">
        <v>43233</v>
      </c>
      <c r="K5" s="120">
        <v>43633</v>
      </c>
      <c r="L5" s="120">
        <v>46866</v>
      </c>
      <c r="M5" s="120">
        <v>49559</v>
      </c>
      <c r="N5" s="120">
        <v>51593</v>
      </c>
      <c r="O5" s="120">
        <v>52415</v>
      </c>
      <c r="P5" s="120">
        <v>52158</v>
      </c>
      <c r="Q5" s="120">
        <v>50047</v>
      </c>
      <c r="R5" s="120">
        <v>46783</v>
      </c>
      <c r="S5" s="120">
        <v>40884</v>
      </c>
      <c r="T5" s="120">
        <v>34688</v>
      </c>
      <c r="U5" s="120">
        <v>32635</v>
      </c>
      <c r="V5" s="120">
        <v>33359</v>
      </c>
      <c r="W5" s="120">
        <v>36961</v>
      </c>
      <c r="X5" s="120">
        <v>40907</v>
      </c>
      <c r="Y5" s="120">
        <v>43372</v>
      </c>
      <c r="DA5" s="129" t="s">
        <v>337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74</v>
      </c>
      <c r="B7" s="52">
        <v>53219</v>
      </c>
      <c r="C7" s="52">
        <v>53618</v>
      </c>
      <c r="D7" s="52">
        <v>55598</v>
      </c>
      <c r="E7" s="52">
        <v>56727</v>
      </c>
      <c r="F7" s="52">
        <v>57251</v>
      </c>
      <c r="G7" s="52">
        <v>55684</v>
      </c>
      <c r="H7" s="52">
        <v>46393</v>
      </c>
      <c r="I7" s="52">
        <v>44225</v>
      </c>
      <c r="J7" s="52">
        <v>43233</v>
      </c>
      <c r="K7" s="52">
        <v>43633</v>
      </c>
      <c r="L7" s="52">
        <v>46866</v>
      </c>
      <c r="M7" s="52">
        <v>49559</v>
      </c>
      <c r="N7" s="52">
        <v>51593</v>
      </c>
      <c r="O7" s="52">
        <v>52415</v>
      </c>
      <c r="P7" s="52">
        <v>52158</v>
      </c>
      <c r="Q7" s="52">
        <v>50047</v>
      </c>
      <c r="R7" s="52">
        <v>46783</v>
      </c>
      <c r="S7" s="52">
        <v>40884</v>
      </c>
      <c r="T7" s="52">
        <v>34688</v>
      </c>
      <c r="U7" s="52">
        <v>32635</v>
      </c>
      <c r="V7" s="52">
        <v>33359</v>
      </c>
      <c r="W7" s="52">
        <v>36961</v>
      </c>
      <c r="X7" s="52">
        <v>40907</v>
      </c>
      <c r="Y7" s="52">
        <v>43372</v>
      </c>
      <c r="DA7" s="63" t="s">
        <v>1069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18626</v>
      </c>
      <c r="C9" s="52">
        <v>19376</v>
      </c>
      <c r="D9" s="52">
        <v>19993</v>
      </c>
      <c r="E9" s="52">
        <v>23016</v>
      </c>
      <c r="F9" s="52">
        <v>26722</v>
      </c>
      <c r="G9" s="52">
        <v>30512</v>
      </c>
      <c r="H9" s="52">
        <v>29117</v>
      </c>
      <c r="I9" s="52">
        <v>31216</v>
      </c>
      <c r="J9" s="52">
        <v>31908</v>
      </c>
      <c r="K9" s="52">
        <v>32606</v>
      </c>
      <c r="L9" s="52">
        <v>35465</v>
      </c>
      <c r="M9" s="52">
        <v>37723</v>
      </c>
      <c r="N9" s="52">
        <v>39136</v>
      </c>
      <c r="O9" s="52">
        <v>40470</v>
      </c>
      <c r="P9" s="52">
        <v>42559</v>
      </c>
      <c r="Q9" s="52">
        <v>42649</v>
      </c>
      <c r="R9" s="52">
        <v>40105</v>
      </c>
      <c r="S9" s="52">
        <v>34716</v>
      </c>
      <c r="T9" s="52">
        <v>27333</v>
      </c>
      <c r="U9" s="52">
        <v>22250</v>
      </c>
      <c r="V9" s="52">
        <v>19798</v>
      </c>
      <c r="W9" s="52">
        <v>22238</v>
      </c>
      <c r="X9" s="52">
        <v>26196</v>
      </c>
      <c r="Y9" s="52">
        <v>30384</v>
      </c>
      <c r="DA9" s="63" t="s">
        <v>1070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141</v>
      </c>
      <c r="B11" s="52">
        <v>3699</v>
      </c>
      <c r="C11" s="52">
        <v>3630</v>
      </c>
      <c r="D11" s="52">
        <v>3454</v>
      </c>
      <c r="E11" s="52">
        <v>3251</v>
      </c>
      <c r="F11" s="52">
        <v>2999</v>
      </c>
      <c r="G11" s="52">
        <v>2705</v>
      </c>
      <c r="H11" s="52">
        <v>2136</v>
      </c>
      <c r="I11" s="52">
        <v>1876</v>
      </c>
      <c r="J11" s="52">
        <v>1736</v>
      </c>
      <c r="K11" s="52">
        <v>1643</v>
      </c>
      <c r="L11" s="52">
        <v>1721</v>
      </c>
      <c r="M11" s="52">
        <v>1792</v>
      </c>
      <c r="N11" s="52">
        <v>1887</v>
      </c>
      <c r="O11" s="52">
        <v>1742</v>
      </c>
      <c r="P11" s="52">
        <v>1726</v>
      </c>
      <c r="Q11" s="52">
        <v>1647</v>
      </c>
      <c r="R11" s="52">
        <v>1529</v>
      </c>
      <c r="S11" s="52">
        <v>1304</v>
      </c>
      <c r="T11" s="52">
        <v>1047</v>
      </c>
      <c r="U11" s="52">
        <v>994</v>
      </c>
      <c r="V11" s="52">
        <v>1076</v>
      </c>
      <c r="W11" s="52">
        <v>1311</v>
      </c>
      <c r="X11" s="52">
        <v>1472</v>
      </c>
      <c r="Y11" s="52">
        <v>1492</v>
      </c>
      <c r="DA11" s="63" t="s">
        <v>1071</v>
      </c>
    </row>
    <row r="12" spans="1:105" ht="12" customHeight="1" x14ac:dyDescent="0.25">
      <c r="A12" s="97" t="s">
        <v>140</v>
      </c>
      <c r="B12" s="52">
        <v>251</v>
      </c>
      <c r="C12" s="52">
        <v>277</v>
      </c>
      <c r="D12" s="52">
        <v>238</v>
      </c>
      <c r="E12" s="52">
        <v>198</v>
      </c>
      <c r="F12" s="52">
        <v>155</v>
      </c>
      <c r="G12" s="52">
        <v>112</v>
      </c>
      <c r="H12" s="52">
        <v>79</v>
      </c>
      <c r="I12" s="52">
        <v>69</v>
      </c>
      <c r="J12" s="52">
        <v>69</v>
      </c>
      <c r="K12" s="52">
        <v>64</v>
      </c>
      <c r="L12" s="52">
        <v>81</v>
      </c>
      <c r="M12" s="52">
        <v>85</v>
      </c>
      <c r="N12" s="52">
        <v>130</v>
      </c>
      <c r="O12" s="52">
        <v>349</v>
      </c>
      <c r="P12" s="52">
        <v>418</v>
      </c>
      <c r="Q12" s="52">
        <v>404</v>
      </c>
      <c r="R12" s="52">
        <v>374</v>
      </c>
      <c r="S12" s="52">
        <v>334</v>
      </c>
      <c r="T12" s="52">
        <v>280</v>
      </c>
      <c r="U12" s="52">
        <v>215</v>
      </c>
      <c r="V12" s="52">
        <v>160</v>
      </c>
      <c r="W12" s="52">
        <v>200</v>
      </c>
      <c r="X12" s="52">
        <v>267</v>
      </c>
      <c r="Y12" s="52">
        <v>340</v>
      </c>
      <c r="DA12" s="63" t="s">
        <v>1072</v>
      </c>
    </row>
    <row r="13" spans="1:105" ht="12" customHeight="1" x14ac:dyDescent="0.25">
      <c r="A13" s="97" t="s">
        <v>122</v>
      </c>
      <c r="B13" s="52">
        <v>119</v>
      </c>
      <c r="C13" s="52">
        <v>164</v>
      </c>
      <c r="D13" s="52">
        <v>146</v>
      </c>
      <c r="E13" s="52">
        <v>127</v>
      </c>
      <c r="F13" s="52">
        <v>105</v>
      </c>
      <c r="G13" s="52">
        <v>82</v>
      </c>
      <c r="H13" s="52">
        <v>77</v>
      </c>
      <c r="I13" s="52">
        <v>59</v>
      </c>
      <c r="J13" s="52">
        <v>42</v>
      </c>
      <c r="K13" s="52">
        <v>31</v>
      </c>
      <c r="L13" s="52">
        <v>29</v>
      </c>
      <c r="M13" s="52">
        <v>26</v>
      </c>
      <c r="N13" s="52">
        <v>19</v>
      </c>
      <c r="O13" s="52">
        <v>641</v>
      </c>
      <c r="P13" s="52">
        <v>862</v>
      </c>
      <c r="Q13" s="52">
        <v>852</v>
      </c>
      <c r="R13" s="52">
        <v>817</v>
      </c>
      <c r="S13" s="52">
        <v>759</v>
      </c>
      <c r="T13" s="52">
        <v>662</v>
      </c>
      <c r="U13" s="52">
        <v>675</v>
      </c>
      <c r="V13" s="52">
        <v>471</v>
      </c>
      <c r="W13" s="52">
        <v>1793</v>
      </c>
      <c r="X13" s="52">
        <v>1709</v>
      </c>
      <c r="Y13" s="52">
        <v>1924</v>
      </c>
      <c r="DA13" s="63" t="s">
        <v>1073</v>
      </c>
    </row>
    <row r="14" spans="1:105" ht="12" customHeight="1" x14ac:dyDescent="0.25">
      <c r="A14" s="97" t="s">
        <v>121</v>
      </c>
      <c r="B14" s="52">
        <v>49150</v>
      </c>
      <c r="C14" s="52">
        <v>49547</v>
      </c>
      <c r="D14" s="52">
        <v>51760</v>
      </c>
      <c r="E14" s="52">
        <v>53151</v>
      </c>
      <c r="F14" s="52">
        <v>53992</v>
      </c>
      <c r="G14" s="52">
        <v>52785</v>
      </c>
      <c r="H14" s="52">
        <v>44101</v>
      </c>
      <c r="I14" s="52">
        <v>42221</v>
      </c>
      <c r="J14" s="52">
        <v>41386</v>
      </c>
      <c r="K14" s="52">
        <v>41895</v>
      </c>
      <c r="L14" s="52">
        <v>45035</v>
      </c>
      <c r="M14" s="52">
        <v>47656</v>
      </c>
      <c r="N14" s="52">
        <v>49557</v>
      </c>
      <c r="O14" s="52">
        <v>49683</v>
      </c>
      <c r="P14" s="52">
        <v>49152</v>
      </c>
      <c r="Q14" s="52">
        <v>47144</v>
      </c>
      <c r="R14" s="52">
        <v>44063</v>
      </c>
      <c r="S14" s="52">
        <v>38487</v>
      </c>
      <c r="T14" s="52">
        <v>32699</v>
      </c>
      <c r="U14" s="52">
        <v>30751</v>
      </c>
      <c r="V14" s="52">
        <v>31652</v>
      </c>
      <c r="W14" s="52">
        <v>33657</v>
      </c>
      <c r="X14" s="52">
        <v>37459</v>
      </c>
      <c r="Y14" s="52">
        <v>39616</v>
      </c>
      <c r="DA14" s="63" t="s">
        <v>1074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38079</v>
      </c>
      <c r="C16" s="52">
        <v>36998</v>
      </c>
      <c r="D16" s="52">
        <v>37178</v>
      </c>
      <c r="E16" s="52">
        <v>37165</v>
      </c>
      <c r="F16" s="52">
        <v>36526</v>
      </c>
      <c r="G16" s="52">
        <v>34894</v>
      </c>
      <c r="H16" s="52">
        <v>28580</v>
      </c>
      <c r="I16" s="52">
        <v>27310</v>
      </c>
      <c r="J16" s="52">
        <v>27162</v>
      </c>
      <c r="K16" s="52">
        <v>27165</v>
      </c>
      <c r="L16" s="52">
        <v>29196</v>
      </c>
      <c r="M16" s="52">
        <v>31050</v>
      </c>
      <c r="N16" s="52">
        <v>32852</v>
      </c>
      <c r="O16" s="52">
        <v>32443</v>
      </c>
      <c r="P16" s="52">
        <v>31655</v>
      </c>
      <c r="Q16" s="52">
        <v>30104</v>
      </c>
      <c r="R16" s="52">
        <v>27718</v>
      </c>
      <c r="S16" s="52">
        <v>23864</v>
      </c>
      <c r="T16" s="52">
        <v>19502</v>
      </c>
      <c r="U16" s="52">
        <v>17970</v>
      </c>
      <c r="V16" s="52">
        <v>17981</v>
      </c>
      <c r="W16" s="52">
        <v>19974</v>
      </c>
      <c r="X16" s="52">
        <v>22990</v>
      </c>
      <c r="Y16" s="52">
        <v>25689</v>
      </c>
      <c r="DA16" s="63" t="s">
        <v>1075</v>
      </c>
    </row>
    <row r="17" spans="1:105" ht="12" customHeight="1" x14ac:dyDescent="0.25">
      <c r="A17" s="109" t="s">
        <v>120</v>
      </c>
      <c r="B17" s="36">
        <v>15140</v>
      </c>
      <c r="C17" s="36">
        <v>16620</v>
      </c>
      <c r="D17" s="36">
        <v>18420</v>
      </c>
      <c r="E17" s="36">
        <v>19562</v>
      </c>
      <c r="F17" s="36">
        <v>20725</v>
      </c>
      <c r="G17" s="36">
        <v>20790</v>
      </c>
      <c r="H17" s="36">
        <v>17813</v>
      </c>
      <c r="I17" s="36">
        <v>16915</v>
      </c>
      <c r="J17" s="36">
        <v>16071</v>
      </c>
      <c r="K17" s="36">
        <v>16468</v>
      </c>
      <c r="L17" s="36">
        <v>17670</v>
      </c>
      <c r="M17" s="36">
        <v>18509</v>
      </c>
      <c r="N17" s="36">
        <v>18741</v>
      </c>
      <c r="O17" s="36">
        <v>19972</v>
      </c>
      <c r="P17" s="36">
        <v>20503</v>
      </c>
      <c r="Q17" s="36">
        <v>19943</v>
      </c>
      <c r="R17" s="36">
        <v>19065</v>
      </c>
      <c r="S17" s="36">
        <v>17020</v>
      </c>
      <c r="T17" s="36">
        <v>15186</v>
      </c>
      <c r="U17" s="36">
        <v>14665</v>
      </c>
      <c r="V17" s="36">
        <v>15378</v>
      </c>
      <c r="W17" s="36">
        <v>16987</v>
      </c>
      <c r="X17" s="36">
        <v>17917</v>
      </c>
      <c r="Y17" s="36">
        <v>17683</v>
      </c>
      <c r="DA17" s="60" t="s">
        <v>1076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1148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74</v>
      </c>
      <c r="B21" s="52"/>
      <c r="C21" s="52">
        <v>4158</v>
      </c>
      <c r="D21" s="52">
        <v>4159</v>
      </c>
      <c r="E21" s="52">
        <v>4167</v>
      </c>
      <c r="F21" s="52">
        <v>4191</v>
      </c>
      <c r="G21" s="52">
        <v>4237</v>
      </c>
      <c r="H21" s="52">
        <v>9291</v>
      </c>
      <c r="I21" s="52">
        <v>2168</v>
      </c>
      <c r="J21" s="52">
        <v>3754</v>
      </c>
      <c r="K21" s="52">
        <v>4158</v>
      </c>
      <c r="L21" s="52">
        <v>4342</v>
      </c>
      <c r="M21" s="52">
        <v>4840</v>
      </c>
      <c r="N21" s="52">
        <v>5324</v>
      </c>
      <c r="O21" s="52">
        <v>5035</v>
      </c>
      <c r="P21" s="52">
        <v>2382</v>
      </c>
      <c r="Q21" s="52">
        <v>2685</v>
      </c>
      <c r="R21" s="52">
        <v>3410</v>
      </c>
      <c r="S21" s="52">
        <v>5899</v>
      </c>
      <c r="T21" s="52">
        <v>6196</v>
      </c>
      <c r="U21" s="52">
        <v>2053</v>
      </c>
      <c r="V21" s="52">
        <v>2019</v>
      </c>
      <c r="W21" s="52">
        <v>2412</v>
      </c>
      <c r="X21" s="52">
        <v>2894</v>
      </c>
      <c r="Y21" s="52">
        <v>3719</v>
      </c>
      <c r="DA21" s="63" t="s">
        <v>1149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2910</v>
      </c>
      <c r="D23" s="52">
        <v>2918</v>
      </c>
      <c r="E23" s="52">
        <v>2967</v>
      </c>
      <c r="F23" s="52">
        <v>3107</v>
      </c>
      <c r="G23" s="52">
        <v>4929</v>
      </c>
      <c r="H23" s="52">
        <v>6114</v>
      </c>
      <c r="I23" s="52">
        <v>2577</v>
      </c>
      <c r="J23" s="52">
        <v>2320</v>
      </c>
      <c r="K23" s="52">
        <v>3915</v>
      </c>
      <c r="L23" s="52">
        <v>5513</v>
      </c>
      <c r="M23" s="52">
        <v>8627</v>
      </c>
      <c r="N23" s="52">
        <v>9878</v>
      </c>
      <c r="O23" s="52">
        <v>8129</v>
      </c>
      <c r="P23" s="52">
        <v>3539</v>
      </c>
      <c r="Q23" s="52">
        <v>3589</v>
      </c>
      <c r="R23" s="52">
        <v>4996</v>
      </c>
      <c r="S23" s="52">
        <v>7579</v>
      </c>
      <c r="T23" s="52">
        <v>8785</v>
      </c>
      <c r="U23" s="52">
        <v>7614</v>
      </c>
      <c r="V23" s="52">
        <v>6769</v>
      </c>
      <c r="W23" s="52">
        <v>4922</v>
      </c>
      <c r="X23" s="52">
        <v>3532</v>
      </c>
      <c r="Y23" s="52">
        <v>3736</v>
      </c>
      <c r="DA23" s="63" t="s">
        <v>1150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141</v>
      </c>
      <c r="B25" s="52"/>
      <c r="C25" s="52">
        <v>578</v>
      </c>
      <c r="D25" s="52">
        <v>578</v>
      </c>
      <c r="E25" s="52">
        <v>586</v>
      </c>
      <c r="F25" s="52">
        <v>604</v>
      </c>
      <c r="G25" s="52">
        <v>636</v>
      </c>
      <c r="H25" s="52">
        <v>733</v>
      </c>
      <c r="I25" s="52">
        <v>393</v>
      </c>
      <c r="J25" s="52">
        <v>304</v>
      </c>
      <c r="K25" s="52">
        <v>403</v>
      </c>
      <c r="L25" s="52">
        <v>353</v>
      </c>
      <c r="M25" s="52">
        <v>337</v>
      </c>
      <c r="N25" s="52">
        <v>317</v>
      </c>
      <c r="O25" s="52">
        <v>267</v>
      </c>
      <c r="P25" s="52">
        <v>133</v>
      </c>
      <c r="Q25" s="52">
        <v>198</v>
      </c>
      <c r="R25" s="52">
        <v>277</v>
      </c>
      <c r="S25" s="52">
        <v>347</v>
      </c>
      <c r="T25" s="52">
        <v>374</v>
      </c>
      <c r="U25" s="52">
        <v>284</v>
      </c>
      <c r="V25" s="52">
        <v>226</v>
      </c>
      <c r="W25" s="52">
        <v>125</v>
      </c>
      <c r="X25" s="52">
        <v>138</v>
      </c>
      <c r="Y25" s="52">
        <v>133</v>
      </c>
      <c r="DA25" s="63" t="s">
        <v>1151</v>
      </c>
    </row>
    <row r="26" spans="1:105" ht="12" customHeight="1" x14ac:dyDescent="0.25">
      <c r="A26" s="97" t="s">
        <v>140</v>
      </c>
      <c r="B26" s="52"/>
      <c r="C26" s="52">
        <v>39</v>
      </c>
      <c r="D26" s="52">
        <v>39</v>
      </c>
      <c r="E26" s="52">
        <v>40</v>
      </c>
      <c r="F26" s="52">
        <v>43</v>
      </c>
      <c r="G26" s="52">
        <v>43</v>
      </c>
      <c r="H26" s="52">
        <v>47</v>
      </c>
      <c r="I26" s="52">
        <v>28</v>
      </c>
      <c r="J26" s="52">
        <v>18</v>
      </c>
      <c r="K26" s="52">
        <v>23</v>
      </c>
      <c r="L26" s="52">
        <v>2</v>
      </c>
      <c r="M26" s="52">
        <v>3</v>
      </c>
      <c r="N26" s="52">
        <v>8</v>
      </c>
      <c r="O26" s="52">
        <v>14</v>
      </c>
      <c r="P26" s="52">
        <v>13</v>
      </c>
      <c r="Q26" s="52">
        <v>14</v>
      </c>
      <c r="R26" s="52">
        <v>30</v>
      </c>
      <c r="S26" s="52">
        <v>40</v>
      </c>
      <c r="T26" s="52">
        <v>54</v>
      </c>
      <c r="U26" s="52">
        <v>65</v>
      </c>
      <c r="V26" s="52">
        <v>90</v>
      </c>
      <c r="W26" s="52">
        <v>99</v>
      </c>
      <c r="X26" s="52">
        <v>26</v>
      </c>
      <c r="Y26" s="52">
        <v>1</v>
      </c>
      <c r="DA26" s="63" t="s">
        <v>1152</v>
      </c>
    </row>
    <row r="27" spans="1:105" ht="12" customHeight="1" x14ac:dyDescent="0.25">
      <c r="A27" s="97" t="s">
        <v>122</v>
      </c>
      <c r="B27" s="52"/>
      <c r="C27" s="52">
        <v>19</v>
      </c>
      <c r="D27" s="52">
        <v>18</v>
      </c>
      <c r="E27" s="52">
        <v>19</v>
      </c>
      <c r="F27" s="52">
        <v>22</v>
      </c>
      <c r="G27" s="52">
        <v>23</v>
      </c>
      <c r="H27" s="52">
        <v>27</v>
      </c>
      <c r="I27" s="52">
        <v>18</v>
      </c>
      <c r="J27" s="52">
        <v>17</v>
      </c>
      <c r="K27" s="52">
        <v>22</v>
      </c>
      <c r="L27" s="52">
        <v>2</v>
      </c>
      <c r="M27" s="52">
        <v>3</v>
      </c>
      <c r="N27" s="52">
        <v>7</v>
      </c>
      <c r="O27" s="52">
        <v>8</v>
      </c>
      <c r="P27" s="52">
        <v>5</v>
      </c>
      <c r="Q27" s="52">
        <v>10</v>
      </c>
      <c r="R27" s="52">
        <v>35</v>
      </c>
      <c r="S27" s="52">
        <v>58</v>
      </c>
      <c r="T27" s="52">
        <v>97</v>
      </c>
      <c r="U27" s="52">
        <v>123</v>
      </c>
      <c r="V27" s="52">
        <v>204</v>
      </c>
      <c r="W27" s="52">
        <v>267</v>
      </c>
      <c r="X27" s="52">
        <v>84</v>
      </c>
      <c r="Y27" s="52">
        <v>36</v>
      </c>
      <c r="DA27" s="63" t="s">
        <v>1153</v>
      </c>
    </row>
    <row r="28" spans="1:105" ht="12" customHeight="1" x14ac:dyDescent="0.25">
      <c r="A28" s="97" t="s">
        <v>121</v>
      </c>
      <c r="B28" s="52"/>
      <c r="C28" s="52">
        <v>7680</v>
      </c>
      <c r="D28" s="52">
        <v>7695</v>
      </c>
      <c r="E28" s="52">
        <v>7809</v>
      </c>
      <c r="F28" s="52">
        <v>8133</v>
      </c>
      <c r="G28" s="52">
        <v>8770</v>
      </c>
      <c r="H28" s="52">
        <v>10978</v>
      </c>
      <c r="I28" s="52">
        <v>6217</v>
      </c>
      <c r="J28" s="52">
        <v>6325</v>
      </c>
      <c r="K28" s="52">
        <v>8386</v>
      </c>
      <c r="L28" s="52">
        <v>8619</v>
      </c>
      <c r="M28" s="52">
        <v>8067</v>
      </c>
      <c r="N28" s="52">
        <v>7628</v>
      </c>
      <c r="O28" s="52">
        <v>6533</v>
      </c>
      <c r="P28" s="52">
        <v>3899</v>
      </c>
      <c r="Q28" s="52">
        <v>5656</v>
      </c>
      <c r="R28" s="52">
        <v>8050</v>
      </c>
      <c r="S28" s="52">
        <v>9843</v>
      </c>
      <c r="T28" s="52">
        <v>10095</v>
      </c>
      <c r="U28" s="52">
        <v>7783</v>
      </c>
      <c r="V28" s="52">
        <v>6481</v>
      </c>
      <c r="W28" s="52">
        <v>4890</v>
      </c>
      <c r="X28" s="52">
        <v>3979</v>
      </c>
      <c r="Y28" s="52">
        <v>4398</v>
      </c>
      <c r="DA28" s="63" t="s">
        <v>1154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5950</v>
      </c>
      <c r="D30" s="52">
        <v>5960</v>
      </c>
      <c r="E30" s="52">
        <v>6028</v>
      </c>
      <c r="F30" s="52">
        <v>6226</v>
      </c>
      <c r="G30" s="52">
        <v>6621</v>
      </c>
      <c r="H30" s="52">
        <v>8011</v>
      </c>
      <c r="I30" s="52">
        <v>4322</v>
      </c>
      <c r="J30" s="52">
        <v>3969</v>
      </c>
      <c r="K30" s="52">
        <v>5254</v>
      </c>
      <c r="L30" s="52">
        <v>5513</v>
      </c>
      <c r="M30" s="52">
        <v>5268</v>
      </c>
      <c r="N30" s="52">
        <v>5014</v>
      </c>
      <c r="O30" s="52">
        <v>4420</v>
      </c>
      <c r="P30" s="52">
        <v>2544</v>
      </c>
      <c r="Q30" s="52">
        <v>3688</v>
      </c>
      <c r="R30" s="52">
        <v>5212</v>
      </c>
      <c r="S30" s="52">
        <v>6226</v>
      </c>
      <c r="T30" s="52">
        <v>6540</v>
      </c>
      <c r="U30" s="52">
        <v>5135</v>
      </c>
      <c r="V30" s="52">
        <v>4174</v>
      </c>
      <c r="W30" s="52">
        <v>2812</v>
      </c>
      <c r="X30" s="52">
        <v>2220</v>
      </c>
      <c r="Y30" s="52">
        <v>2517</v>
      </c>
      <c r="DA30" s="63" t="s">
        <v>1155</v>
      </c>
    </row>
    <row r="31" spans="1:105" ht="12" customHeight="1" x14ac:dyDescent="0.25">
      <c r="A31" s="109" t="s">
        <v>120</v>
      </c>
      <c r="B31" s="36"/>
      <c r="C31" s="36">
        <v>2366</v>
      </c>
      <c r="D31" s="36">
        <v>2373</v>
      </c>
      <c r="E31" s="36">
        <v>2426</v>
      </c>
      <c r="F31" s="36">
        <v>2571</v>
      </c>
      <c r="G31" s="36">
        <v>2855</v>
      </c>
      <c r="H31" s="36">
        <v>3772</v>
      </c>
      <c r="I31" s="36">
        <v>2335</v>
      </c>
      <c r="J31" s="36">
        <v>2694</v>
      </c>
      <c r="K31" s="36">
        <v>3577</v>
      </c>
      <c r="L31" s="36">
        <v>3469</v>
      </c>
      <c r="M31" s="36">
        <v>3142</v>
      </c>
      <c r="N31" s="36">
        <v>2954</v>
      </c>
      <c r="O31" s="36">
        <v>2403</v>
      </c>
      <c r="P31" s="36">
        <v>1501</v>
      </c>
      <c r="Q31" s="36">
        <v>2198</v>
      </c>
      <c r="R31" s="36">
        <v>3174</v>
      </c>
      <c r="S31" s="36">
        <v>4066</v>
      </c>
      <c r="T31" s="36">
        <v>4068</v>
      </c>
      <c r="U31" s="36">
        <v>3109</v>
      </c>
      <c r="V31" s="36">
        <v>2833</v>
      </c>
      <c r="W31" s="36">
        <v>2563</v>
      </c>
      <c r="X31" s="36">
        <v>1999</v>
      </c>
      <c r="Y31" s="36">
        <v>2058</v>
      </c>
      <c r="DA31" s="60" t="s">
        <v>1156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1235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74</v>
      </c>
      <c r="B35" s="52"/>
      <c r="C35" s="52">
        <v>4557</v>
      </c>
      <c r="D35" s="52">
        <v>6139</v>
      </c>
      <c r="E35" s="52">
        <v>5296</v>
      </c>
      <c r="F35" s="52">
        <v>4715</v>
      </c>
      <c r="G35" s="52">
        <v>2670</v>
      </c>
      <c r="H35" s="52">
        <v>0</v>
      </c>
      <c r="I35" s="52">
        <v>0</v>
      </c>
      <c r="J35" s="52">
        <v>2762</v>
      </c>
      <c r="K35" s="52">
        <v>4558</v>
      </c>
      <c r="L35" s="52">
        <v>7575</v>
      </c>
      <c r="M35" s="52">
        <v>7533</v>
      </c>
      <c r="N35" s="52">
        <v>7358</v>
      </c>
      <c r="O35" s="52">
        <v>5857</v>
      </c>
      <c r="P35" s="52">
        <v>2125</v>
      </c>
      <c r="Q35" s="52">
        <v>574</v>
      </c>
      <c r="R35" s="52">
        <v>146</v>
      </c>
      <c r="S35" s="52">
        <v>0</v>
      </c>
      <c r="T35" s="52">
        <v>0</v>
      </c>
      <c r="U35" s="52">
        <v>0</v>
      </c>
      <c r="V35" s="52">
        <v>2743</v>
      </c>
      <c r="W35" s="52">
        <v>6014</v>
      </c>
      <c r="X35" s="52">
        <v>6840</v>
      </c>
      <c r="Y35" s="52">
        <v>6184</v>
      </c>
      <c r="DA35" s="63" t="s">
        <v>1236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3660</v>
      </c>
      <c r="D37" s="52">
        <v>3535</v>
      </c>
      <c r="E37" s="52">
        <v>5990</v>
      </c>
      <c r="F37" s="52">
        <v>6813</v>
      </c>
      <c r="G37" s="52">
        <v>8719</v>
      </c>
      <c r="H37" s="52">
        <v>4719</v>
      </c>
      <c r="I37" s="52">
        <v>4676</v>
      </c>
      <c r="J37" s="52">
        <v>3012</v>
      </c>
      <c r="K37" s="52">
        <v>4613</v>
      </c>
      <c r="L37" s="52">
        <v>8372</v>
      </c>
      <c r="M37" s="52">
        <v>10885</v>
      </c>
      <c r="N37" s="52">
        <v>11291</v>
      </c>
      <c r="O37" s="52">
        <v>9463</v>
      </c>
      <c r="P37" s="52">
        <v>5628</v>
      </c>
      <c r="Q37" s="52">
        <v>3679</v>
      </c>
      <c r="R37" s="52">
        <v>2452</v>
      </c>
      <c r="S37" s="52">
        <v>2190</v>
      </c>
      <c r="T37" s="52">
        <v>1402</v>
      </c>
      <c r="U37" s="52">
        <v>2531</v>
      </c>
      <c r="V37" s="52">
        <v>4317</v>
      </c>
      <c r="W37" s="52">
        <v>7362</v>
      </c>
      <c r="X37" s="52">
        <v>7490</v>
      </c>
      <c r="Y37" s="52">
        <v>7924</v>
      </c>
      <c r="DA37" s="63" t="s">
        <v>1237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141</v>
      </c>
      <c r="B39" s="52"/>
      <c r="C39" s="52">
        <v>509</v>
      </c>
      <c r="D39" s="52">
        <v>402</v>
      </c>
      <c r="E39" s="52">
        <v>383</v>
      </c>
      <c r="F39" s="52">
        <v>352</v>
      </c>
      <c r="G39" s="52">
        <v>342</v>
      </c>
      <c r="H39" s="52">
        <v>164</v>
      </c>
      <c r="I39" s="52">
        <v>133</v>
      </c>
      <c r="J39" s="52">
        <v>164</v>
      </c>
      <c r="K39" s="52">
        <v>310</v>
      </c>
      <c r="L39" s="52">
        <v>431</v>
      </c>
      <c r="M39" s="52">
        <v>408</v>
      </c>
      <c r="N39" s="52">
        <v>412</v>
      </c>
      <c r="O39" s="52">
        <v>122</v>
      </c>
      <c r="P39" s="52">
        <v>117</v>
      </c>
      <c r="Q39" s="52">
        <v>119</v>
      </c>
      <c r="R39" s="52">
        <v>159</v>
      </c>
      <c r="S39" s="52">
        <v>122</v>
      </c>
      <c r="T39" s="52">
        <v>117</v>
      </c>
      <c r="U39" s="52">
        <v>231</v>
      </c>
      <c r="V39" s="52">
        <v>308</v>
      </c>
      <c r="W39" s="52">
        <v>360</v>
      </c>
      <c r="X39" s="52">
        <v>299</v>
      </c>
      <c r="Y39" s="52">
        <v>153</v>
      </c>
      <c r="DA39" s="63" t="s">
        <v>1238</v>
      </c>
    </row>
    <row r="40" spans="1:105" ht="12" customHeight="1" x14ac:dyDescent="0.25">
      <c r="A40" s="97" t="s">
        <v>140</v>
      </c>
      <c r="B40" s="52"/>
      <c r="C40" s="52">
        <v>65</v>
      </c>
      <c r="D40" s="52">
        <v>0</v>
      </c>
      <c r="E40" s="52">
        <v>0</v>
      </c>
      <c r="F40" s="52">
        <v>0</v>
      </c>
      <c r="G40" s="52">
        <v>0</v>
      </c>
      <c r="H40" s="52">
        <v>14</v>
      </c>
      <c r="I40" s="52">
        <v>18</v>
      </c>
      <c r="J40" s="52">
        <v>18</v>
      </c>
      <c r="K40" s="52">
        <v>18</v>
      </c>
      <c r="L40" s="52">
        <v>19</v>
      </c>
      <c r="M40" s="52">
        <v>7</v>
      </c>
      <c r="N40" s="52">
        <v>53</v>
      </c>
      <c r="O40" s="52">
        <v>233</v>
      </c>
      <c r="P40" s="52">
        <v>82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35</v>
      </c>
      <c r="W40" s="52">
        <v>139</v>
      </c>
      <c r="X40" s="52">
        <v>93</v>
      </c>
      <c r="Y40" s="52">
        <v>74</v>
      </c>
      <c r="DA40" s="63" t="s">
        <v>1239</v>
      </c>
    </row>
    <row r="41" spans="1:105" ht="12" customHeight="1" x14ac:dyDescent="0.25">
      <c r="A41" s="97" t="s">
        <v>122</v>
      </c>
      <c r="B41" s="52"/>
      <c r="C41" s="52">
        <v>64</v>
      </c>
      <c r="D41" s="52">
        <v>0</v>
      </c>
      <c r="E41" s="52">
        <v>0</v>
      </c>
      <c r="F41" s="52">
        <v>0</v>
      </c>
      <c r="G41" s="52">
        <v>0</v>
      </c>
      <c r="H41" s="52">
        <v>22</v>
      </c>
      <c r="I41" s="52">
        <v>0</v>
      </c>
      <c r="J41" s="52">
        <v>0</v>
      </c>
      <c r="K41" s="52">
        <v>11</v>
      </c>
      <c r="L41" s="52">
        <v>0</v>
      </c>
      <c r="M41" s="52">
        <v>0</v>
      </c>
      <c r="N41" s="52">
        <v>0</v>
      </c>
      <c r="O41" s="52">
        <v>630</v>
      </c>
      <c r="P41" s="52">
        <v>226</v>
      </c>
      <c r="Q41" s="52">
        <v>0</v>
      </c>
      <c r="R41" s="52">
        <v>0</v>
      </c>
      <c r="S41" s="52">
        <v>0</v>
      </c>
      <c r="T41" s="52">
        <v>0</v>
      </c>
      <c r="U41" s="52">
        <v>136</v>
      </c>
      <c r="V41" s="52">
        <v>0</v>
      </c>
      <c r="W41" s="52">
        <v>1589</v>
      </c>
      <c r="X41" s="52">
        <v>0</v>
      </c>
      <c r="Y41" s="52">
        <v>251</v>
      </c>
      <c r="DA41" s="63" t="s">
        <v>1240</v>
      </c>
    </row>
    <row r="42" spans="1:105" ht="12" customHeight="1" x14ac:dyDescent="0.25">
      <c r="A42" s="97" t="s">
        <v>121</v>
      </c>
      <c r="B42" s="52"/>
      <c r="C42" s="52">
        <v>8077</v>
      </c>
      <c r="D42" s="52">
        <v>9908</v>
      </c>
      <c r="E42" s="52">
        <v>9200</v>
      </c>
      <c r="F42" s="52">
        <v>8974</v>
      </c>
      <c r="G42" s="52">
        <v>7563</v>
      </c>
      <c r="H42" s="52">
        <v>2294</v>
      </c>
      <c r="I42" s="52">
        <v>4337</v>
      </c>
      <c r="J42" s="52">
        <v>5490</v>
      </c>
      <c r="K42" s="52">
        <v>8895</v>
      </c>
      <c r="L42" s="52">
        <v>11759</v>
      </c>
      <c r="M42" s="52">
        <v>10688</v>
      </c>
      <c r="N42" s="52">
        <v>9529</v>
      </c>
      <c r="O42" s="52">
        <v>6659</v>
      </c>
      <c r="P42" s="52">
        <v>3368</v>
      </c>
      <c r="Q42" s="52">
        <v>3648</v>
      </c>
      <c r="R42" s="52">
        <v>4969</v>
      </c>
      <c r="S42" s="52">
        <v>4267</v>
      </c>
      <c r="T42" s="52">
        <v>4307</v>
      </c>
      <c r="U42" s="52">
        <v>5835</v>
      </c>
      <c r="V42" s="52">
        <v>7382</v>
      </c>
      <c r="W42" s="52">
        <v>6895</v>
      </c>
      <c r="X42" s="52">
        <v>7781</v>
      </c>
      <c r="Y42" s="52">
        <v>6555</v>
      </c>
      <c r="DA42" s="63" t="s">
        <v>1241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4869</v>
      </c>
      <c r="D44" s="52">
        <v>6140</v>
      </c>
      <c r="E44" s="52">
        <v>6015</v>
      </c>
      <c r="F44" s="52">
        <v>5587</v>
      </c>
      <c r="G44" s="52">
        <v>4989</v>
      </c>
      <c r="H44" s="52">
        <v>1697</v>
      </c>
      <c r="I44" s="52">
        <v>3052</v>
      </c>
      <c r="J44" s="52">
        <v>3821</v>
      </c>
      <c r="K44" s="52">
        <v>5257</v>
      </c>
      <c r="L44" s="52">
        <v>7544</v>
      </c>
      <c r="M44" s="52">
        <v>7122</v>
      </c>
      <c r="N44" s="52">
        <v>6816</v>
      </c>
      <c r="O44" s="52">
        <v>4011</v>
      </c>
      <c r="P44" s="52">
        <v>1756</v>
      </c>
      <c r="Q44" s="52">
        <v>2137</v>
      </c>
      <c r="R44" s="52">
        <v>2826</v>
      </c>
      <c r="S44" s="52">
        <v>2372</v>
      </c>
      <c r="T44" s="52">
        <v>2178</v>
      </c>
      <c r="U44" s="52">
        <v>3603</v>
      </c>
      <c r="V44" s="52">
        <v>4185</v>
      </c>
      <c r="W44" s="52">
        <v>4805</v>
      </c>
      <c r="X44" s="52">
        <v>5236</v>
      </c>
      <c r="Y44" s="52">
        <v>5216</v>
      </c>
      <c r="DA44" s="63" t="s">
        <v>1242</v>
      </c>
    </row>
    <row r="45" spans="1:105" ht="12" customHeight="1" x14ac:dyDescent="0.25">
      <c r="A45" s="109" t="s">
        <v>120</v>
      </c>
      <c r="B45" s="36"/>
      <c r="C45" s="36">
        <v>3846</v>
      </c>
      <c r="D45" s="36">
        <v>4173</v>
      </c>
      <c r="E45" s="36">
        <v>3568</v>
      </c>
      <c r="F45" s="36">
        <v>3734</v>
      </c>
      <c r="G45" s="36">
        <v>2920</v>
      </c>
      <c r="H45" s="36">
        <v>795</v>
      </c>
      <c r="I45" s="36">
        <v>1437</v>
      </c>
      <c r="J45" s="36">
        <v>1850</v>
      </c>
      <c r="K45" s="36">
        <v>3974</v>
      </c>
      <c r="L45" s="36">
        <v>4671</v>
      </c>
      <c r="M45" s="36">
        <v>3981</v>
      </c>
      <c r="N45" s="36">
        <v>3186</v>
      </c>
      <c r="O45" s="36">
        <v>3634</v>
      </c>
      <c r="P45" s="36">
        <v>2032</v>
      </c>
      <c r="Q45" s="36">
        <v>1638</v>
      </c>
      <c r="R45" s="36">
        <v>2296</v>
      </c>
      <c r="S45" s="36">
        <v>2021</v>
      </c>
      <c r="T45" s="36">
        <v>2234</v>
      </c>
      <c r="U45" s="36">
        <v>2588</v>
      </c>
      <c r="V45" s="36">
        <v>3546</v>
      </c>
      <c r="W45" s="36">
        <v>4172</v>
      </c>
      <c r="X45" s="36">
        <v>2929</v>
      </c>
      <c r="Y45" s="36">
        <v>1824</v>
      </c>
      <c r="DA45" s="60" t="s">
        <v>1243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1322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74</v>
      </c>
      <c r="B49" s="52"/>
      <c r="C49" s="52">
        <v>2093</v>
      </c>
      <c r="D49" s="52">
        <v>2916</v>
      </c>
      <c r="E49" s="52">
        <v>2567</v>
      </c>
      <c r="F49" s="52">
        <v>2352</v>
      </c>
      <c r="G49" s="52">
        <v>1365</v>
      </c>
      <c r="H49" s="52">
        <v>0</v>
      </c>
      <c r="I49" s="52">
        <v>0</v>
      </c>
      <c r="J49" s="52">
        <v>1825</v>
      </c>
      <c r="K49" s="52">
        <v>2493</v>
      </c>
      <c r="L49" s="52">
        <v>3744</v>
      </c>
      <c r="M49" s="52">
        <v>3873</v>
      </c>
      <c r="N49" s="52">
        <v>3454</v>
      </c>
      <c r="O49" s="52">
        <v>2011</v>
      </c>
      <c r="P49" s="52">
        <v>1357</v>
      </c>
      <c r="Q49" s="52">
        <v>339</v>
      </c>
      <c r="R49" s="52">
        <v>55</v>
      </c>
      <c r="S49" s="52">
        <v>0</v>
      </c>
      <c r="T49" s="52">
        <v>0</v>
      </c>
      <c r="U49" s="52">
        <v>0</v>
      </c>
      <c r="V49" s="52">
        <v>1255</v>
      </c>
      <c r="W49" s="52">
        <v>2788</v>
      </c>
      <c r="X49" s="52">
        <v>3398</v>
      </c>
      <c r="Y49" s="52">
        <v>2934</v>
      </c>
      <c r="DA49" s="63" t="s">
        <v>1323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480</v>
      </c>
      <c r="E51" s="52">
        <v>1501</v>
      </c>
      <c r="F51" s="52">
        <v>1686</v>
      </c>
      <c r="G51" s="52">
        <v>1247</v>
      </c>
      <c r="H51" s="52">
        <v>0</v>
      </c>
      <c r="I51" s="52">
        <v>0</v>
      </c>
      <c r="J51" s="52">
        <v>998</v>
      </c>
      <c r="K51" s="52">
        <v>1097</v>
      </c>
      <c r="L51" s="52">
        <v>2119</v>
      </c>
      <c r="M51" s="52">
        <v>1899</v>
      </c>
      <c r="N51" s="52">
        <v>1606</v>
      </c>
      <c r="O51" s="52">
        <v>735</v>
      </c>
      <c r="P51" s="52">
        <v>358</v>
      </c>
      <c r="Q51" s="52">
        <v>78</v>
      </c>
      <c r="R51" s="52">
        <v>17</v>
      </c>
      <c r="S51" s="52">
        <v>0</v>
      </c>
      <c r="T51" s="52">
        <v>0</v>
      </c>
      <c r="U51" s="52">
        <v>0</v>
      </c>
      <c r="V51" s="52">
        <v>341</v>
      </c>
      <c r="W51" s="52">
        <v>928</v>
      </c>
      <c r="X51" s="52">
        <v>955</v>
      </c>
      <c r="Y51" s="52">
        <v>1192</v>
      </c>
      <c r="DA51" s="63" t="s">
        <v>1324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141</v>
      </c>
      <c r="B53" s="52"/>
      <c r="C53" s="52">
        <v>122</v>
      </c>
      <c r="D53" s="52">
        <v>114</v>
      </c>
      <c r="E53" s="52">
        <v>103</v>
      </c>
      <c r="F53" s="52">
        <v>89</v>
      </c>
      <c r="G53" s="52">
        <v>59</v>
      </c>
      <c r="H53" s="52">
        <v>0</v>
      </c>
      <c r="I53" s="52">
        <v>0</v>
      </c>
      <c r="J53" s="52">
        <v>54</v>
      </c>
      <c r="K53" s="52">
        <v>84</v>
      </c>
      <c r="L53" s="52">
        <v>132</v>
      </c>
      <c r="M53" s="52">
        <v>142</v>
      </c>
      <c r="N53" s="52">
        <v>142</v>
      </c>
      <c r="O53" s="52">
        <v>33</v>
      </c>
      <c r="P53" s="52">
        <v>43</v>
      </c>
      <c r="Q53" s="52">
        <v>11</v>
      </c>
      <c r="R53" s="52">
        <v>2</v>
      </c>
      <c r="S53" s="52">
        <v>0</v>
      </c>
      <c r="T53" s="52">
        <v>0</v>
      </c>
      <c r="U53" s="52">
        <v>0</v>
      </c>
      <c r="V53" s="52">
        <v>49</v>
      </c>
      <c r="W53" s="52">
        <v>113</v>
      </c>
      <c r="X53" s="52">
        <v>125</v>
      </c>
      <c r="Y53" s="52">
        <v>67</v>
      </c>
      <c r="DA53" s="63" t="s">
        <v>1325</v>
      </c>
    </row>
    <row r="54" spans="1:105" ht="12" customHeight="1" x14ac:dyDescent="0.25">
      <c r="A54" s="108" t="s">
        <v>140</v>
      </c>
      <c r="B54" s="52"/>
      <c r="C54" s="52">
        <v>16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5</v>
      </c>
      <c r="K54" s="52">
        <v>5</v>
      </c>
      <c r="L54" s="52">
        <v>6</v>
      </c>
      <c r="M54" s="52">
        <v>3</v>
      </c>
      <c r="N54" s="52">
        <v>19</v>
      </c>
      <c r="O54" s="52">
        <v>61</v>
      </c>
      <c r="P54" s="52">
        <v>31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7</v>
      </c>
      <c r="W54" s="52">
        <v>44</v>
      </c>
      <c r="X54" s="52">
        <v>41</v>
      </c>
      <c r="Y54" s="52">
        <v>32</v>
      </c>
      <c r="DA54" s="63" t="s">
        <v>1326</v>
      </c>
    </row>
    <row r="55" spans="1:105" ht="12" customHeight="1" x14ac:dyDescent="0.25">
      <c r="A55" s="108" t="s">
        <v>122</v>
      </c>
      <c r="B55" s="52"/>
      <c r="C55" s="52">
        <v>15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3</v>
      </c>
      <c r="L55" s="52">
        <v>0</v>
      </c>
      <c r="M55" s="52">
        <v>0</v>
      </c>
      <c r="N55" s="52">
        <v>0</v>
      </c>
      <c r="O55" s="52">
        <v>166</v>
      </c>
      <c r="P55" s="52">
        <v>82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494</v>
      </c>
      <c r="X55" s="52">
        <v>0</v>
      </c>
      <c r="Y55" s="52">
        <v>108</v>
      </c>
      <c r="DA55" s="63" t="s">
        <v>1327</v>
      </c>
    </row>
    <row r="56" spans="1:105" ht="12" customHeight="1" x14ac:dyDescent="0.25">
      <c r="A56" s="108" t="s">
        <v>121</v>
      </c>
      <c r="B56" s="52"/>
      <c r="C56" s="52">
        <v>1940</v>
      </c>
      <c r="D56" s="52">
        <v>2802</v>
      </c>
      <c r="E56" s="52">
        <v>2464</v>
      </c>
      <c r="F56" s="52">
        <v>2263</v>
      </c>
      <c r="G56" s="52">
        <v>1306</v>
      </c>
      <c r="H56" s="52">
        <v>0</v>
      </c>
      <c r="I56" s="52">
        <v>0</v>
      </c>
      <c r="J56" s="52">
        <v>1766</v>
      </c>
      <c r="K56" s="52">
        <v>2401</v>
      </c>
      <c r="L56" s="52">
        <v>3606</v>
      </c>
      <c r="M56" s="52">
        <v>3728</v>
      </c>
      <c r="N56" s="52">
        <v>3293</v>
      </c>
      <c r="O56" s="52">
        <v>1751</v>
      </c>
      <c r="P56" s="52">
        <v>1201</v>
      </c>
      <c r="Q56" s="52">
        <v>328</v>
      </c>
      <c r="R56" s="52">
        <v>53</v>
      </c>
      <c r="S56" s="52">
        <v>0</v>
      </c>
      <c r="T56" s="52">
        <v>0</v>
      </c>
      <c r="U56" s="52">
        <v>0</v>
      </c>
      <c r="V56" s="52">
        <v>1199</v>
      </c>
      <c r="W56" s="52">
        <v>2137</v>
      </c>
      <c r="X56" s="52">
        <v>3232</v>
      </c>
      <c r="Y56" s="52">
        <v>2727</v>
      </c>
      <c r="DA56" s="63" t="s">
        <v>1328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1169</v>
      </c>
      <c r="D58" s="52">
        <v>1736</v>
      </c>
      <c r="E58" s="52">
        <v>1611</v>
      </c>
      <c r="F58" s="52">
        <v>1410</v>
      </c>
      <c r="G58" s="52">
        <v>861</v>
      </c>
      <c r="H58" s="52">
        <v>0</v>
      </c>
      <c r="I58" s="52">
        <v>0</v>
      </c>
      <c r="J58" s="52">
        <v>1230</v>
      </c>
      <c r="K58" s="52">
        <v>1420</v>
      </c>
      <c r="L58" s="52">
        <v>2313</v>
      </c>
      <c r="M58" s="52">
        <v>2484</v>
      </c>
      <c r="N58" s="52">
        <v>2355</v>
      </c>
      <c r="O58" s="52">
        <v>1053</v>
      </c>
      <c r="P58" s="52">
        <v>630</v>
      </c>
      <c r="Q58" s="52">
        <v>192</v>
      </c>
      <c r="R58" s="52">
        <v>30</v>
      </c>
      <c r="S58" s="52">
        <v>0</v>
      </c>
      <c r="T58" s="52">
        <v>0</v>
      </c>
      <c r="U58" s="52">
        <v>0</v>
      </c>
      <c r="V58" s="52">
        <v>678</v>
      </c>
      <c r="W58" s="52">
        <v>1490</v>
      </c>
      <c r="X58" s="52">
        <v>2177</v>
      </c>
      <c r="Y58" s="52">
        <v>2175</v>
      </c>
      <c r="DA58" s="63" t="s">
        <v>1329</v>
      </c>
    </row>
    <row r="59" spans="1:105" ht="12" customHeight="1" x14ac:dyDescent="0.25">
      <c r="A59" s="115" t="s">
        <v>120</v>
      </c>
      <c r="B59" s="36"/>
      <c r="C59" s="36">
        <v>924</v>
      </c>
      <c r="D59" s="36">
        <v>1180</v>
      </c>
      <c r="E59" s="36">
        <v>956</v>
      </c>
      <c r="F59" s="36">
        <v>942</v>
      </c>
      <c r="G59" s="36">
        <v>504</v>
      </c>
      <c r="H59" s="36">
        <v>0</v>
      </c>
      <c r="I59" s="36">
        <v>0</v>
      </c>
      <c r="J59" s="36">
        <v>595</v>
      </c>
      <c r="K59" s="36">
        <v>1073</v>
      </c>
      <c r="L59" s="36">
        <v>1431</v>
      </c>
      <c r="M59" s="36">
        <v>1389</v>
      </c>
      <c r="N59" s="36">
        <v>1099</v>
      </c>
      <c r="O59" s="36">
        <v>958</v>
      </c>
      <c r="P59" s="36">
        <v>727</v>
      </c>
      <c r="Q59" s="36">
        <v>147</v>
      </c>
      <c r="R59" s="36">
        <v>25</v>
      </c>
      <c r="S59" s="36">
        <v>0</v>
      </c>
      <c r="T59" s="36">
        <v>0</v>
      </c>
      <c r="U59" s="36">
        <v>0</v>
      </c>
      <c r="V59" s="36">
        <v>577</v>
      </c>
      <c r="W59" s="36">
        <v>1298</v>
      </c>
      <c r="X59" s="36">
        <v>1221</v>
      </c>
      <c r="Y59" s="36">
        <v>759</v>
      </c>
      <c r="DA59" s="60" t="s">
        <v>1330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1409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74</v>
      </c>
      <c r="B63" s="52"/>
      <c r="C63" s="52">
        <v>2464</v>
      </c>
      <c r="D63" s="52">
        <v>3223</v>
      </c>
      <c r="E63" s="52">
        <v>2729</v>
      </c>
      <c r="F63" s="52">
        <v>2363</v>
      </c>
      <c r="G63" s="52">
        <v>1305</v>
      </c>
      <c r="H63" s="52">
        <v>0</v>
      </c>
      <c r="I63" s="52">
        <v>0</v>
      </c>
      <c r="J63" s="52">
        <v>937</v>
      </c>
      <c r="K63" s="52">
        <v>2065</v>
      </c>
      <c r="L63" s="52">
        <v>3831</v>
      </c>
      <c r="M63" s="52">
        <v>3660</v>
      </c>
      <c r="N63" s="52">
        <v>3904</v>
      </c>
      <c r="O63" s="52">
        <v>3846</v>
      </c>
      <c r="P63" s="52">
        <v>768</v>
      </c>
      <c r="Q63" s="52">
        <v>235</v>
      </c>
      <c r="R63" s="52">
        <v>91</v>
      </c>
      <c r="S63" s="52">
        <v>0</v>
      </c>
      <c r="T63" s="52">
        <v>0</v>
      </c>
      <c r="U63" s="52">
        <v>0</v>
      </c>
      <c r="V63" s="52">
        <v>1488</v>
      </c>
      <c r="W63" s="52">
        <v>3226</v>
      </c>
      <c r="X63" s="52">
        <v>3442</v>
      </c>
      <c r="Y63" s="52">
        <v>3250</v>
      </c>
      <c r="DA63" s="63" t="s">
        <v>1410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3660</v>
      </c>
      <c r="D65" s="52">
        <v>3055</v>
      </c>
      <c r="E65" s="52">
        <v>4489</v>
      </c>
      <c r="F65" s="52">
        <v>5127</v>
      </c>
      <c r="G65" s="52">
        <v>7472</v>
      </c>
      <c r="H65" s="52">
        <v>4719</v>
      </c>
      <c r="I65" s="52">
        <v>4676</v>
      </c>
      <c r="J65" s="52">
        <v>2014</v>
      </c>
      <c r="K65" s="52">
        <v>3516</v>
      </c>
      <c r="L65" s="52">
        <v>6253</v>
      </c>
      <c r="M65" s="52">
        <v>8986</v>
      </c>
      <c r="N65" s="52">
        <v>9685</v>
      </c>
      <c r="O65" s="52">
        <v>8728</v>
      </c>
      <c r="P65" s="52">
        <v>5270</v>
      </c>
      <c r="Q65" s="52">
        <v>3601</v>
      </c>
      <c r="R65" s="52">
        <v>2435</v>
      </c>
      <c r="S65" s="52">
        <v>2190</v>
      </c>
      <c r="T65" s="52">
        <v>1402</v>
      </c>
      <c r="U65" s="52">
        <v>2531</v>
      </c>
      <c r="V65" s="52">
        <v>3976</v>
      </c>
      <c r="W65" s="52">
        <v>6434</v>
      </c>
      <c r="X65" s="52">
        <v>6535</v>
      </c>
      <c r="Y65" s="52">
        <v>6732</v>
      </c>
      <c r="DA65" s="63" t="s">
        <v>1411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141</v>
      </c>
      <c r="B67" s="52"/>
      <c r="C67" s="52">
        <f t="shared" ref="C67:Q67" si="0">C39-C53</f>
        <v>387</v>
      </c>
      <c r="D67" s="52">
        <f t="shared" si="0"/>
        <v>288</v>
      </c>
      <c r="E67" s="52">
        <f t="shared" si="0"/>
        <v>280</v>
      </c>
      <c r="F67" s="52">
        <f t="shared" si="0"/>
        <v>263</v>
      </c>
      <c r="G67" s="52">
        <f t="shared" si="0"/>
        <v>283</v>
      </c>
      <c r="H67" s="52">
        <f t="shared" si="0"/>
        <v>164</v>
      </c>
      <c r="I67" s="52">
        <f t="shared" si="0"/>
        <v>133</v>
      </c>
      <c r="J67" s="52">
        <f t="shared" si="0"/>
        <v>110</v>
      </c>
      <c r="K67" s="52">
        <f t="shared" si="0"/>
        <v>226</v>
      </c>
      <c r="L67" s="52">
        <f t="shared" si="0"/>
        <v>299</v>
      </c>
      <c r="M67" s="52">
        <f t="shared" si="0"/>
        <v>266</v>
      </c>
      <c r="N67" s="52">
        <f t="shared" si="0"/>
        <v>270</v>
      </c>
      <c r="O67" s="52">
        <f t="shared" si="0"/>
        <v>89</v>
      </c>
      <c r="P67" s="52">
        <f t="shared" si="0"/>
        <v>74</v>
      </c>
      <c r="Q67" s="52">
        <f t="shared" si="0"/>
        <v>108</v>
      </c>
      <c r="R67" s="52">
        <f t="shared" ref="R67:V67" si="1">R39-R53</f>
        <v>157</v>
      </c>
      <c r="S67" s="52">
        <f t="shared" si="1"/>
        <v>122</v>
      </c>
      <c r="T67" s="52">
        <f t="shared" si="1"/>
        <v>117</v>
      </c>
      <c r="U67" s="52">
        <f t="shared" si="1"/>
        <v>231</v>
      </c>
      <c r="V67" s="52">
        <f t="shared" si="1"/>
        <v>259</v>
      </c>
      <c r="W67" s="52">
        <f t="shared" ref="W67:Y67" si="2">W39-W53</f>
        <v>247</v>
      </c>
      <c r="X67" s="52">
        <f t="shared" si="2"/>
        <v>174</v>
      </c>
      <c r="Y67" s="52">
        <f t="shared" si="2"/>
        <v>86</v>
      </c>
      <c r="DA67" s="63" t="s">
        <v>1412</v>
      </c>
    </row>
    <row r="68" spans="1:105" ht="12" customHeight="1" x14ac:dyDescent="0.25">
      <c r="A68" s="108" t="s">
        <v>140</v>
      </c>
      <c r="B68" s="52"/>
      <c r="C68" s="52">
        <f t="shared" ref="C68:Q68" si="3">C40-C54</f>
        <v>49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14</v>
      </c>
      <c r="I68" s="52">
        <f t="shared" si="3"/>
        <v>18</v>
      </c>
      <c r="J68" s="52">
        <f t="shared" si="3"/>
        <v>13</v>
      </c>
      <c r="K68" s="52">
        <f t="shared" si="3"/>
        <v>13</v>
      </c>
      <c r="L68" s="52">
        <f t="shared" si="3"/>
        <v>13</v>
      </c>
      <c r="M68" s="52">
        <f t="shared" si="3"/>
        <v>4</v>
      </c>
      <c r="N68" s="52">
        <f t="shared" si="3"/>
        <v>34</v>
      </c>
      <c r="O68" s="52">
        <f t="shared" si="3"/>
        <v>172</v>
      </c>
      <c r="P68" s="52">
        <f t="shared" si="3"/>
        <v>51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28</v>
      </c>
      <c r="W68" s="52">
        <f t="shared" ref="W68:Y68" si="5">W40-W54</f>
        <v>95</v>
      </c>
      <c r="X68" s="52">
        <f t="shared" si="5"/>
        <v>52</v>
      </c>
      <c r="Y68" s="52">
        <f t="shared" si="5"/>
        <v>42</v>
      </c>
      <c r="DA68" s="63" t="s">
        <v>1413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49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22</v>
      </c>
      <c r="I69" s="52">
        <f t="shared" si="6"/>
        <v>0</v>
      </c>
      <c r="J69" s="52">
        <f t="shared" si="6"/>
        <v>0</v>
      </c>
      <c r="K69" s="52">
        <f t="shared" si="6"/>
        <v>8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464</v>
      </c>
      <c r="P69" s="52">
        <f t="shared" si="6"/>
        <v>144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136</v>
      </c>
      <c r="V69" s="52">
        <f t="shared" si="7"/>
        <v>0</v>
      </c>
      <c r="W69" s="52">
        <f t="shared" ref="W69:Y69" si="8">W41-W55</f>
        <v>1095</v>
      </c>
      <c r="X69" s="52">
        <f t="shared" si="8"/>
        <v>0</v>
      </c>
      <c r="Y69" s="52">
        <f t="shared" si="8"/>
        <v>143</v>
      </c>
      <c r="DA69" s="63" t="s">
        <v>1414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6137</v>
      </c>
      <c r="D70" s="52">
        <f t="shared" si="9"/>
        <v>7106</v>
      </c>
      <c r="E70" s="52">
        <f t="shared" si="9"/>
        <v>6736</v>
      </c>
      <c r="F70" s="52">
        <f t="shared" si="9"/>
        <v>6711</v>
      </c>
      <c r="G70" s="52">
        <f t="shared" si="9"/>
        <v>6257</v>
      </c>
      <c r="H70" s="52">
        <f t="shared" si="9"/>
        <v>2294</v>
      </c>
      <c r="I70" s="52">
        <f t="shared" si="9"/>
        <v>4337</v>
      </c>
      <c r="J70" s="52">
        <f t="shared" si="9"/>
        <v>3724</v>
      </c>
      <c r="K70" s="52">
        <f t="shared" si="9"/>
        <v>6494</v>
      </c>
      <c r="L70" s="52">
        <f t="shared" si="9"/>
        <v>8153</v>
      </c>
      <c r="M70" s="52">
        <f t="shared" si="9"/>
        <v>6960</v>
      </c>
      <c r="N70" s="52">
        <f t="shared" si="9"/>
        <v>6236</v>
      </c>
      <c r="O70" s="52">
        <f t="shared" si="9"/>
        <v>4908</v>
      </c>
      <c r="P70" s="52">
        <f t="shared" si="9"/>
        <v>2167</v>
      </c>
      <c r="Q70" s="52">
        <f t="shared" si="9"/>
        <v>3320</v>
      </c>
      <c r="R70" s="52">
        <f t="shared" ref="R70:V70" si="10">R42-R56</f>
        <v>4916</v>
      </c>
      <c r="S70" s="52">
        <f t="shared" si="10"/>
        <v>4267</v>
      </c>
      <c r="T70" s="52">
        <f t="shared" si="10"/>
        <v>4307</v>
      </c>
      <c r="U70" s="52">
        <f t="shared" si="10"/>
        <v>5835</v>
      </c>
      <c r="V70" s="52">
        <f t="shared" si="10"/>
        <v>6183</v>
      </c>
      <c r="W70" s="52">
        <f t="shared" ref="W70:Y70" si="11">W42-W56</f>
        <v>4758</v>
      </c>
      <c r="X70" s="52">
        <f t="shared" si="11"/>
        <v>4549</v>
      </c>
      <c r="Y70" s="52">
        <f t="shared" si="11"/>
        <v>3828</v>
      </c>
      <c r="DA70" s="63" t="s">
        <v>1415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3700</v>
      </c>
      <c r="D72" s="52">
        <v>4404</v>
      </c>
      <c r="E72" s="52">
        <v>4404</v>
      </c>
      <c r="F72" s="52">
        <v>4177</v>
      </c>
      <c r="G72" s="52">
        <v>4128</v>
      </c>
      <c r="H72" s="52">
        <v>1697</v>
      </c>
      <c r="I72" s="52">
        <v>3052</v>
      </c>
      <c r="J72" s="52">
        <v>2591</v>
      </c>
      <c r="K72" s="52">
        <v>3837</v>
      </c>
      <c r="L72" s="52">
        <v>5231</v>
      </c>
      <c r="M72" s="52">
        <v>4638</v>
      </c>
      <c r="N72" s="52">
        <v>4461</v>
      </c>
      <c r="O72" s="52">
        <v>2958</v>
      </c>
      <c r="P72" s="52">
        <v>1126</v>
      </c>
      <c r="Q72" s="52">
        <v>1945</v>
      </c>
      <c r="R72" s="52">
        <v>2796</v>
      </c>
      <c r="S72" s="52">
        <v>2372</v>
      </c>
      <c r="T72" s="52">
        <v>2178</v>
      </c>
      <c r="U72" s="52">
        <v>3603</v>
      </c>
      <c r="V72" s="52">
        <v>3507</v>
      </c>
      <c r="W72" s="52">
        <v>3315</v>
      </c>
      <c r="X72" s="52">
        <v>3059</v>
      </c>
      <c r="Y72" s="52">
        <v>3041</v>
      </c>
      <c r="DA72" s="63" t="s">
        <v>1416</v>
      </c>
    </row>
    <row r="73" spans="1:105" ht="12" customHeight="1" x14ac:dyDescent="0.25">
      <c r="A73" s="115" t="s">
        <v>120</v>
      </c>
      <c r="B73" s="36"/>
      <c r="C73" s="36">
        <v>2922</v>
      </c>
      <c r="D73" s="36">
        <v>2993</v>
      </c>
      <c r="E73" s="36">
        <v>2612</v>
      </c>
      <c r="F73" s="36">
        <v>2792</v>
      </c>
      <c r="G73" s="36">
        <v>2416</v>
      </c>
      <c r="H73" s="36">
        <v>795</v>
      </c>
      <c r="I73" s="36">
        <v>1437</v>
      </c>
      <c r="J73" s="36">
        <v>1255</v>
      </c>
      <c r="K73" s="36">
        <v>2901</v>
      </c>
      <c r="L73" s="36">
        <v>3240</v>
      </c>
      <c r="M73" s="36">
        <v>2592</v>
      </c>
      <c r="N73" s="36">
        <v>2087</v>
      </c>
      <c r="O73" s="36">
        <v>2676</v>
      </c>
      <c r="P73" s="36">
        <v>1305</v>
      </c>
      <c r="Q73" s="36">
        <v>1491</v>
      </c>
      <c r="R73" s="36">
        <v>2271</v>
      </c>
      <c r="S73" s="36">
        <v>2021</v>
      </c>
      <c r="T73" s="36">
        <v>2234</v>
      </c>
      <c r="U73" s="36">
        <v>2588</v>
      </c>
      <c r="V73" s="36">
        <v>2969</v>
      </c>
      <c r="W73" s="36">
        <v>2874</v>
      </c>
      <c r="X73" s="36">
        <v>1708</v>
      </c>
      <c r="Y73" s="36">
        <v>1065</v>
      </c>
      <c r="DA73" s="60" t="s">
        <v>1417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1496</v>
      </c>
    </row>
    <row r="78" spans="1:105" ht="12.95" customHeight="1" x14ac:dyDescent="0.25">
      <c r="A78" s="127" t="s">
        <v>57</v>
      </c>
      <c r="B78" s="128">
        <f>RES_hhdet_numvin!B25</f>
        <v>0</v>
      </c>
      <c r="C78" s="128">
        <f>RES_hhdet_numvin!C25</f>
        <v>0</v>
      </c>
      <c r="D78" s="128">
        <f>RES_hhdet_numvin!D25</f>
        <v>0</v>
      </c>
      <c r="E78" s="128">
        <f>RES_hhdet_numvin!E25</f>
        <v>0</v>
      </c>
      <c r="F78" s="128">
        <f>RES_hhdet_numvin!F25</f>
        <v>0</v>
      </c>
      <c r="G78" s="128">
        <f>RES_hhdet_numvin!G25</f>
        <v>0</v>
      </c>
      <c r="H78" s="128">
        <f>RES_hhdet_numvin!H25</f>
        <v>0</v>
      </c>
      <c r="I78" s="128">
        <f>RES_hhdet_numvin!I25</f>
        <v>0</v>
      </c>
      <c r="J78" s="128">
        <f>RES_hhdet_numvin!J25</f>
        <v>0</v>
      </c>
      <c r="K78" s="128">
        <f>RES_hhdet_numvin!K25</f>
        <v>0</v>
      </c>
      <c r="L78" s="128">
        <f>RES_hhdet_numvin!L25</f>
        <v>0</v>
      </c>
      <c r="M78" s="128">
        <f>RES_hhdet_numvin!M25</f>
        <v>0</v>
      </c>
      <c r="N78" s="128">
        <f>RES_hhdet_numvin!N25</f>
        <v>0</v>
      </c>
      <c r="O78" s="128">
        <f>RES_hhdet_numvin!O25</f>
        <v>0</v>
      </c>
      <c r="P78" s="128">
        <f>RES_hhdet_numvin!P25</f>
        <v>0</v>
      </c>
      <c r="Q78" s="128">
        <f>RES_hhdet_numvin!Q25</f>
        <v>0</v>
      </c>
      <c r="R78" s="128">
        <f>RES_hhdet_numvin!R25</f>
        <v>0</v>
      </c>
      <c r="S78" s="128">
        <f>RES_hhdet_numvin!S25</f>
        <v>0</v>
      </c>
      <c r="T78" s="128">
        <f>RES_hhdet_numvin!T25</f>
        <v>0</v>
      </c>
      <c r="U78" s="128">
        <f>RES_hhdet_numvin!U25</f>
        <v>0</v>
      </c>
      <c r="V78" s="128">
        <f>RES_hhdet_numvin!V25</f>
        <v>0</v>
      </c>
      <c r="W78" s="128">
        <f>RES_hhdet_numvin!W25</f>
        <v>0</v>
      </c>
      <c r="X78" s="128">
        <f>RES_hhdet_numvin!X25</f>
        <v>0</v>
      </c>
      <c r="Y78" s="128">
        <f>RES_hhdet_numvin!Y25</f>
        <v>0</v>
      </c>
      <c r="DA78" s="133"/>
    </row>
    <row r="79" spans="1:105" ht="12" customHeight="1" x14ac:dyDescent="0.25">
      <c r="A79" s="97" t="s">
        <v>74</v>
      </c>
      <c r="B79" s="52">
        <f>RES_hhdet_numvin!B26</f>
        <v>0</v>
      </c>
      <c r="C79" s="52">
        <f>RES_hhdet_numvin!C26</f>
        <v>0</v>
      </c>
      <c r="D79" s="52">
        <f>RES_hhdet_numvin!D26</f>
        <v>0</v>
      </c>
      <c r="E79" s="52">
        <f>RES_hhdet_numvin!E26</f>
        <v>0</v>
      </c>
      <c r="F79" s="52">
        <f>RES_hhdet_numvin!F26</f>
        <v>0</v>
      </c>
      <c r="G79" s="52">
        <f>RES_hhdet_numvin!G26</f>
        <v>0</v>
      </c>
      <c r="H79" s="52">
        <f>RES_hhdet_numvin!H26</f>
        <v>0</v>
      </c>
      <c r="I79" s="52">
        <f>RES_hhdet_numvin!I26</f>
        <v>0</v>
      </c>
      <c r="J79" s="52">
        <f>RES_hhdet_numvin!J26</f>
        <v>486</v>
      </c>
      <c r="K79" s="52">
        <f>RES_hhdet_numvin!K26</f>
        <v>1504</v>
      </c>
      <c r="L79" s="52">
        <f>RES_hhdet_numvin!L26</f>
        <v>3512</v>
      </c>
      <c r="M79" s="52">
        <f>RES_hhdet_numvin!M26</f>
        <v>4354</v>
      </c>
      <c r="N79" s="52">
        <f>RES_hhdet_numvin!N26</f>
        <v>4966</v>
      </c>
      <c r="O79" s="52">
        <f>RES_hhdet_numvin!O26</f>
        <v>4426</v>
      </c>
      <c r="P79" s="52">
        <f>RES_hhdet_numvin!P26</f>
        <v>1745</v>
      </c>
      <c r="Q79" s="52">
        <f>RES_hhdet_numvin!Q26</f>
        <v>497</v>
      </c>
      <c r="R79" s="52">
        <f>RES_hhdet_numvin!R26</f>
        <v>129</v>
      </c>
      <c r="S79" s="52">
        <f>RES_hhdet_numvin!S26</f>
        <v>0</v>
      </c>
      <c r="T79" s="52">
        <f>RES_hhdet_numvin!T26</f>
        <v>0</v>
      </c>
      <c r="U79" s="52">
        <f>RES_hhdet_numvin!U26</f>
        <v>0</v>
      </c>
      <c r="V79" s="52">
        <f>RES_hhdet_numvin!V26</f>
        <v>2727</v>
      </c>
      <c r="W79" s="52">
        <f>RES_hhdet_numvin!W26</f>
        <v>6003</v>
      </c>
      <c r="X79" s="52">
        <f>RES_hhdet_numvin!X26</f>
        <v>6839</v>
      </c>
      <c r="Y79" s="52">
        <f>RES_hhdet_numvin!Y26</f>
        <v>6184</v>
      </c>
      <c r="DA79" s="63" t="s">
        <v>1497</v>
      </c>
    </row>
    <row r="80" spans="1:105" ht="12" hidden="1" customHeight="1" x14ac:dyDescent="0.25">
      <c r="A80" s="97" t="s">
        <v>53</v>
      </c>
      <c r="B80" s="138">
        <f>RES_hhdet_numvin!B27</f>
        <v>0</v>
      </c>
      <c r="C80" s="138">
        <f>RES_hhdet_numvin!C27</f>
        <v>0</v>
      </c>
      <c r="D80" s="138">
        <f>RES_hhdet_numvin!D27</f>
        <v>0</v>
      </c>
      <c r="E80" s="138">
        <f>RES_hhdet_numvin!E27</f>
        <v>0</v>
      </c>
      <c r="F80" s="138">
        <f>RES_hhdet_numvin!F27</f>
        <v>0</v>
      </c>
      <c r="G80" s="138">
        <f>RES_hhdet_numvin!G27</f>
        <v>0</v>
      </c>
      <c r="H80" s="138">
        <f>RES_hhdet_numvin!H27</f>
        <v>0</v>
      </c>
      <c r="I80" s="138">
        <f>RES_hhdet_numvin!I27</f>
        <v>0</v>
      </c>
      <c r="J80" s="138">
        <f>RES_hhdet_numvin!J27</f>
        <v>0</v>
      </c>
      <c r="K80" s="138">
        <f>RES_hhdet_numvin!K27</f>
        <v>0</v>
      </c>
      <c r="L80" s="138">
        <f>RES_hhdet_numvin!L27</f>
        <v>0</v>
      </c>
      <c r="M80" s="138">
        <f>RES_hhdet_numvin!M27</f>
        <v>0</v>
      </c>
      <c r="N80" s="138">
        <f>RES_hhdet_numvin!N27</f>
        <v>0</v>
      </c>
      <c r="O80" s="138">
        <f>RES_hhdet_numvin!O27</f>
        <v>0</v>
      </c>
      <c r="P80" s="138">
        <f>RES_hhdet_numvin!P27</f>
        <v>0</v>
      </c>
      <c r="Q80" s="138">
        <f>RES_hhdet_numvin!Q27</f>
        <v>0</v>
      </c>
      <c r="R80" s="138">
        <f>RES_hhdet_numvin!R27</f>
        <v>0</v>
      </c>
      <c r="S80" s="138">
        <f>RES_hhdet_numvin!S27</f>
        <v>0</v>
      </c>
      <c r="T80" s="138">
        <f>RES_hhdet_numvin!T27</f>
        <v>0</v>
      </c>
      <c r="U80" s="138">
        <f>RES_hhdet_numvin!U27</f>
        <v>0</v>
      </c>
      <c r="V80" s="138">
        <f>RES_hhdet_numvin!V27</f>
        <v>0</v>
      </c>
      <c r="W80" s="138">
        <f>RES_hhdet_numvin!W27</f>
        <v>0</v>
      </c>
      <c r="X80" s="138">
        <f>RES_hhdet_numvin!X27</f>
        <v>0</v>
      </c>
      <c r="Y80" s="138">
        <f>RES_hhdet_numvin!Y27</f>
        <v>0</v>
      </c>
      <c r="DA80" s="63"/>
    </row>
    <row r="81" spans="1:105" ht="12.95" customHeight="1" x14ac:dyDescent="0.25">
      <c r="A81" s="125" t="s">
        <v>92</v>
      </c>
      <c r="B81" s="150">
        <f>RES_hhdet_numvin!B28</f>
        <v>0</v>
      </c>
      <c r="C81" s="150">
        <f>RES_hhdet_numvin!C28</f>
        <v>0</v>
      </c>
      <c r="D81" s="150">
        <f>RES_hhdet_numvin!D28</f>
        <v>0</v>
      </c>
      <c r="E81" s="150">
        <f>RES_hhdet_numvin!E28</f>
        <v>0</v>
      </c>
      <c r="F81" s="150">
        <f>RES_hhdet_numvin!F28</f>
        <v>0</v>
      </c>
      <c r="G81" s="150">
        <f>RES_hhdet_numvin!G28</f>
        <v>0</v>
      </c>
      <c r="H81" s="150">
        <f>RES_hhdet_numvin!H28</f>
        <v>0</v>
      </c>
      <c r="I81" s="150">
        <f>RES_hhdet_numvin!I28</f>
        <v>0</v>
      </c>
      <c r="J81" s="150">
        <f>RES_hhdet_numvin!J28</f>
        <v>0</v>
      </c>
      <c r="K81" s="150">
        <f>RES_hhdet_numvin!K28</f>
        <v>0</v>
      </c>
      <c r="L81" s="150">
        <f>RES_hhdet_numvin!L28</f>
        <v>0</v>
      </c>
      <c r="M81" s="150">
        <f>RES_hhdet_numvin!M28</f>
        <v>0</v>
      </c>
      <c r="N81" s="150">
        <f>RES_hhdet_numvin!N28</f>
        <v>0</v>
      </c>
      <c r="O81" s="150">
        <f>RES_hhdet_numvin!O28</f>
        <v>0</v>
      </c>
      <c r="P81" s="150">
        <f>RES_hhdet_numvin!P28</f>
        <v>0</v>
      </c>
      <c r="Q81" s="150">
        <f>RES_hhdet_numvin!Q28</f>
        <v>0</v>
      </c>
      <c r="R81" s="150">
        <f>RES_hhdet_numvin!R28</f>
        <v>0</v>
      </c>
      <c r="S81" s="150">
        <f>RES_hhdet_numvin!S28</f>
        <v>0</v>
      </c>
      <c r="T81" s="150">
        <f>RES_hhdet_numvin!T28</f>
        <v>0</v>
      </c>
      <c r="U81" s="150">
        <f>RES_hhdet_numvin!U28</f>
        <v>0</v>
      </c>
      <c r="V81" s="150">
        <f>RES_hhdet_numvin!V28</f>
        <v>0</v>
      </c>
      <c r="W81" s="150">
        <f>RES_hhdet_numvin!W28</f>
        <v>0</v>
      </c>
      <c r="X81" s="150">
        <f>RES_hhdet_numvin!X28</f>
        <v>0</v>
      </c>
      <c r="Y81" s="150">
        <f>RES_hhdet_numvin!Y28</f>
        <v>0</v>
      </c>
      <c r="DA81" s="134"/>
    </row>
    <row r="82" spans="1:105" ht="12" customHeight="1" x14ac:dyDescent="0.25">
      <c r="A82" s="97" t="s">
        <v>53</v>
      </c>
      <c r="B82" s="138">
        <f>RES_hhdet_numvin!B29</f>
        <v>0</v>
      </c>
      <c r="C82" s="138">
        <f>RES_hhdet_numvin!C29</f>
        <v>0</v>
      </c>
      <c r="D82" s="138">
        <f>RES_hhdet_numvin!D29</f>
        <v>0</v>
      </c>
      <c r="E82" s="138">
        <f>RES_hhdet_numvin!E29</f>
        <v>0</v>
      </c>
      <c r="F82" s="138">
        <f>RES_hhdet_numvin!F29</f>
        <v>0</v>
      </c>
      <c r="G82" s="138">
        <f>RES_hhdet_numvin!G29</f>
        <v>0</v>
      </c>
      <c r="H82" s="138">
        <f>RES_hhdet_numvin!H29</f>
        <v>0</v>
      </c>
      <c r="I82" s="138">
        <f>RES_hhdet_numvin!I29</f>
        <v>0</v>
      </c>
      <c r="J82" s="138">
        <f>RES_hhdet_numvin!J29</f>
        <v>0</v>
      </c>
      <c r="K82" s="138">
        <f>RES_hhdet_numvin!K29</f>
        <v>0</v>
      </c>
      <c r="L82" s="138">
        <f>RES_hhdet_numvin!L29</f>
        <v>0</v>
      </c>
      <c r="M82" s="138">
        <f>RES_hhdet_numvin!M29</f>
        <v>0</v>
      </c>
      <c r="N82" s="138">
        <f>RES_hhdet_numvin!N29</f>
        <v>0</v>
      </c>
      <c r="O82" s="138">
        <f>RES_hhdet_numvin!O29</f>
        <v>0</v>
      </c>
      <c r="P82" s="138">
        <f>RES_hhdet_numvin!P29</f>
        <v>0</v>
      </c>
      <c r="Q82" s="138">
        <f>RES_hhdet_numvin!Q29</f>
        <v>0</v>
      </c>
      <c r="R82" s="138">
        <f>RES_hhdet_numvin!R29</f>
        <v>679</v>
      </c>
      <c r="S82" s="138">
        <f>RES_hhdet_numvin!S29</f>
        <v>1128</v>
      </c>
      <c r="T82" s="138">
        <f>RES_hhdet_numvin!T29</f>
        <v>1006</v>
      </c>
      <c r="U82" s="138">
        <f>RES_hhdet_numvin!U29</f>
        <v>2139</v>
      </c>
      <c r="V82" s="138">
        <f>RES_hhdet_numvin!V29</f>
        <v>3974</v>
      </c>
      <c r="W82" s="138">
        <f>RES_hhdet_numvin!W29</f>
        <v>6745</v>
      </c>
      <c r="X82" s="138">
        <f>RES_hhdet_numvin!X29</f>
        <v>6789</v>
      </c>
      <c r="Y82" s="138">
        <f>RES_hhdet_numvin!Y29</f>
        <v>7924</v>
      </c>
      <c r="DA82" s="63" t="s">
        <v>1498</v>
      </c>
    </row>
    <row r="83" spans="1:105" ht="12" customHeight="1" x14ac:dyDescent="0.25">
      <c r="A83" s="125" t="s">
        <v>55</v>
      </c>
      <c r="B83" s="150">
        <f>RES_hhdet_numvin!B30</f>
        <v>0</v>
      </c>
      <c r="C83" s="150">
        <f>RES_hhdet_numvin!C30</f>
        <v>0</v>
      </c>
      <c r="D83" s="150">
        <f>RES_hhdet_numvin!D30</f>
        <v>0</v>
      </c>
      <c r="E83" s="150">
        <f>RES_hhdet_numvin!E30</f>
        <v>0</v>
      </c>
      <c r="F83" s="150">
        <f>RES_hhdet_numvin!F30</f>
        <v>0</v>
      </c>
      <c r="G83" s="150">
        <f>RES_hhdet_numvin!G30</f>
        <v>0</v>
      </c>
      <c r="H83" s="150">
        <f>RES_hhdet_numvin!H30</f>
        <v>0</v>
      </c>
      <c r="I83" s="150">
        <f>RES_hhdet_numvin!I30</f>
        <v>0</v>
      </c>
      <c r="J83" s="150">
        <f>RES_hhdet_numvin!J30</f>
        <v>0</v>
      </c>
      <c r="K83" s="150">
        <f>RES_hhdet_numvin!K30</f>
        <v>0</v>
      </c>
      <c r="L83" s="150">
        <f>RES_hhdet_numvin!L30</f>
        <v>0</v>
      </c>
      <c r="M83" s="150">
        <f>RES_hhdet_numvin!M30</f>
        <v>0</v>
      </c>
      <c r="N83" s="150">
        <f>RES_hhdet_numvin!N30</f>
        <v>0</v>
      </c>
      <c r="O83" s="150">
        <f>RES_hhdet_numvin!O30</f>
        <v>0</v>
      </c>
      <c r="P83" s="150">
        <f>RES_hhdet_numvin!P30</f>
        <v>0</v>
      </c>
      <c r="Q83" s="150">
        <f>RES_hhdet_numvin!Q30</f>
        <v>0</v>
      </c>
      <c r="R83" s="150">
        <f>RES_hhdet_numvin!R30</f>
        <v>0</v>
      </c>
      <c r="S83" s="150">
        <f>RES_hhdet_numvin!S30</f>
        <v>0</v>
      </c>
      <c r="T83" s="150">
        <f>RES_hhdet_numvin!T30</f>
        <v>0</v>
      </c>
      <c r="U83" s="150">
        <f>RES_hhdet_numvin!U30</f>
        <v>0</v>
      </c>
      <c r="V83" s="150">
        <f>RES_hhdet_numvin!V30</f>
        <v>0</v>
      </c>
      <c r="W83" s="150">
        <f>RES_hhdet_numvin!W30</f>
        <v>0</v>
      </c>
      <c r="X83" s="150">
        <f>RES_hhdet_numvin!X30</f>
        <v>0</v>
      </c>
      <c r="Y83" s="150">
        <f>RES_hhdet_numvin!Y30</f>
        <v>0</v>
      </c>
      <c r="DA83" s="134"/>
    </row>
    <row r="84" spans="1:105" ht="12" customHeight="1" x14ac:dyDescent="0.25">
      <c r="A84" s="97" t="s">
        <v>141</v>
      </c>
      <c r="B84" s="138">
        <f>RES_hhdet_numvin!B31</f>
        <v>0</v>
      </c>
      <c r="C84" s="138">
        <f>RES_hhdet_numvin!C31</f>
        <v>0</v>
      </c>
      <c r="D84" s="138">
        <f>RES_hhdet_numvin!D31</f>
        <v>0</v>
      </c>
      <c r="E84" s="138">
        <f>RES_hhdet_numvin!E31</f>
        <v>0</v>
      </c>
      <c r="F84" s="138">
        <f>RES_hhdet_numvin!F31</f>
        <v>0</v>
      </c>
      <c r="G84" s="138">
        <f>RES_hhdet_numvin!G31</f>
        <v>0</v>
      </c>
      <c r="H84" s="138">
        <f>RES_hhdet_numvin!H31</f>
        <v>0</v>
      </c>
      <c r="I84" s="138">
        <f>RES_hhdet_numvin!I31</f>
        <v>0</v>
      </c>
      <c r="J84" s="138">
        <f>RES_hhdet_numvin!J31</f>
        <v>0</v>
      </c>
      <c r="K84" s="138">
        <f>RES_hhdet_numvin!K31</f>
        <v>0</v>
      </c>
      <c r="L84" s="138">
        <f>RES_hhdet_numvin!L31</f>
        <v>0</v>
      </c>
      <c r="M84" s="138">
        <f>RES_hhdet_numvin!M31</f>
        <v>0</v>
      </c>
      <c r="N84" s="138">
        <f>RES_hhdet_numvin!N31</f>
        <v>0</v>
      </c>
      <c r="O84" s="138">
        <f>RES_hhdet_numvin!O31</f>
        <v>0</v>
      </c>
      <c r="P84" s="138">
        <f>RES_hhdet_numvin!P31</f>
        <v>0</v>
      </c>
      <c r="Q84" s="138">
        <f>RES_hhdet_numvin!Q31</f>
        <v>0</v>
      </c>
      <c r="R84" s="138">
        <f>RES_hhdet_numvin!R31</f>
        <v>47</v>
      </c>
      <c r="S84" s="138">
        <f>RES_hhdet_numvin!S31</f>
        <v>68</v>
      </c>
      <c r="T84" s="138">
        <f>RES_hhdet_numvin!T31</f>
        <v>85</v>
      </c>
      <c r="U84" s="138">
        <f>RES_hhdet_numvin!U31</f>
        <v>194</v>
      </c>
      <c r="V84" s="138">
        <f>RES_hhdet_numvin!V31</f>
        <v>291</v>
      </c>
      <c r="W84" s="138">
        <f>RES_hhdet_numvin!W31</f>
        <v>355</v>
      </c>
      <c r="X84" s="138">
        <f>RES_hhdet_numvin!X31</f>
        <v>299</v>
      </c>
      <c r="Y84" s="138">
        <f>RES_hhdet_numvin!Y31</f>
        <v>153</v>
      </c>
      <c r="DA84" s="63" t="s">
        <v>1499</v>
      </c>
    </row>
    <row r="85" spans="1:105" ht="12" customHeight="1" x14ac:dyDescent="0.25">
      <c r="A85" s="97" t="s">
        <v>140</v>
      </c>
      <c r="B85" s="138">
        <f>RES_hhdet_numvin!B32</f>
        <v>0</v>
      </c>
      <c r="C85" s="138">
        <f>RES_hhdet_numvin!C32</f>
        <v>0</v>
      </c>
      <c r="D85" s="138">
        <f>RES_hhdet_numvin!D32</f>
        <v>0</v>
      </c>
      <c r="E85" s="138">
        <f>RES_hhdet_numvin!E32</f>
        <v>0</v>
      </c>
      <c r="F85" s="138">
        <f>RES_hhdet_numvin!F32</f>
        <v>0</v>
      </c>
      <c r="G85" s="138">
        <f>RES_hhdet_numvin!G32</f>
        <v>0</v>
      </c>
      <c r="H85" s="138">
        <f>RES_hhdet_numvin!H32</f>
        <v>0</v>
      </c>
      <c r="I85" s="138">
        <f>RES_hhdet_numvin!I32</f>
        <v>0</v>
      </c>
      <c r="J85" s="138">
        <f>RES_hhdet_numvin!J32</f>
        <v>0</v>
      </c>
      <c r="K85" s="138">
        <f>RES_hhdet_numvin!K32</f>
        <v>0</v>
      </c>
      <c r="L85" s="138">
        <f>RES_hhdet_numvin!L32</f>
        <v>0</v>
      </c>
      <c r="M85" s="138">
        <f>RES_hhdet_numvin!M32</f>
        <v>0</v>
      </c>
      <c r="N85" s="138">
        <f>RES_hhdet_numvin!N32</f>
        <v>0</v>
      </c>
      <c r="O85" s="138">
        <f>RES_hhdet_numvin!O32</f>
        <v>0</v>
      </c>
      <c r="P85" s="138">
        <f>RES_hhdet_numvin!P32</f>
        <v>0</v>
      </c>
      <c r="Q85" s="138">
        <f>RES_hhdet_numvin!Q32</f>
        <v>0</v>
      </c>
      <c r="R85" s="138">
        <f>RES_hhdet_numvin!R32</f>
        <v>0</v>
      </c>
      <c r="S85" s="138">
        <f>RES_hhdet_numvin!S32</f>
        <v>0</v>
      </c>
      <c r="T85" s="138">
        <f>RES_hhdet_numvin!T32</f>
        <v>0</v>
      </c>
      <c r="U85" s="138">
        <f>RES_hhdet_numvin!U32</f>
        <v>0</v>
      </c>
      <c r="V85" s="138">
        <f>RES_hhdet_numvin!V32</f>
        <v>35</v>
      </c>
      <c r="W85" s="138">
        <f>RES_hhdet_numvin!W32</f>
        <v>138</v>
      </c>
      <c r="X85" s="138">
        <f>RES_hhdet_numvin!X32</f>
        <v>93</v>
      </c>
      <c r="Y85" s="138">
        <f>RES_hhdet_numvin!Y32</f>
        <v>74</v>
      </c>
      <c r="DA85" s="63" t="s">
        <v>1500</v>
      </c>
    </row>
    <row r="86" spans="1:105" ht="12" hidden="1" customHeight="1" x14ac:dyDescent="0.25">
      <c r="A86" s="108" t="s">
        <v>50</v>
      </c>
      <c r="B86" s="138">
        <f>RES_hhdet_numvin!B33</f>
        <v>0</v>
      </c>
      <c r="C86" s="138">
        <f>RES_hhdet_numvin!C33</f>
        <v>0</v>
      </c>
      <c r="D86" s="138">
        <f>RES_hhdet_numvin!D33</f>
        <v>0</v>
      </c>
      <c r="E86" s="138">
        <f>RES_hhdet_numvin!E33</f>
        <v>0</v>
      </c>
      <c r="F86" s="138">
        <f>RES_hhdet_numvin!F33</f>
        <v>0</v>
      </c>
      <c r="G86" s="138">
        <f>RES_hhdet_numvin!G33</f>
        <v>0</v>
      </c>
      <c r="H86" s="138">
        <f>RES_hhdet_numvin!H33</f>
        <v>0</v>
      </c>
      <c r="I86" s="138">
        <f>RES_hhdet_numvin!I33</f>
        <v>0</v>
      </c>
      <c r="J86" s="138">
        <f>RES_hhdet_numvin!J33</f>
        <v>0</v>
      </c>
      <c r="K86" s="138">
        <f>RES_hhdet_numvin!K33</f>
        <v>0</v>
      </c>
      <c r="L86" s="138">
        <f>RES_hhdet_numvin!L33</f>
        <v>0</v>
      </c>
      <c r="M86" s="138">
        <f>RES_hhdet_numvin!M33</f>
        <v>0</v>
      </c>
      <c r="N86" s="138">
        <f>RES_hhdet_numvin!N33</f>
        <v>0</v>
      </c>
      <c r="O86" s="138">
        <f>RES_hhdet_numvin!O33</f>
        <v>0</v>
      </c>
      <c r="P86" s="138">
        <f>RES_hhdet_numvin!P33</f>
        <v>0</v>
      </c>
      <c r="Q86" s="138">
        <f>RES_hhdet_numvin!Q33</f>
        <v>0</v>
      </c>
      <c r="R86" s="138">
        <f>RES_hhdet_numvin!R33</f>
        <v>0</v>
      </c>
      <c r="S86" s="138">
        <f>RES_hhdet_numvin!S33</f>
        <v>0</v>
      </c>
      <c r="T86" s="138">
        <f>RES_hhdet_numvin!T33</f>
        <v>0</v>
      </c>
      <c r="U86" s="138">
        <f>RES_hhdet_numvin!U33</f>
        <v>0</v>
      </c>
      <c r="V86" s="138">
        <f>RES_hhdet_numvin!V33</f>
        <v>0</v>
      </c>
      <c r="W86" s="138">
        <f>RES_hhdet_numvin!W33</f>
        <v>0</v>
      </c>
      <c r="X86" s="138">
        <f>RES_hhdet_numvin!X33</f>
        <v>0</v>
      </c>
      <c r="Y86" s="138">
        <f>RES_hhdet_numvin!Y33</f>
        <v>0</v>
      </c>
      <c r="DA86" s="63"/>
    </row>
    <row r="87" spans="1:105" ht="12" hidden="1" customHeight="1" x14ac:dyDescent="0.25">
      <c r="A87" s="108" t="s">
        <v>52</v>
      </c>
      <c r="B87" s="138">
        <f>RES_hhdet_numvin!B34</f>
        <v>0</v>
      </c>
      <c r="C87" s="138">
        <f>RES_hhdet_numvin!C34</f>
        <v>0</v>
      </c>
      <c r="D87" s="138">
        <f>RES_hhdet_numvin!D34</f>
        <v>0</v>
      </c>
      <c r="E87" s="138">
        <f>RES_hhdet_numvin!E34</f>
        <v>0</v>
      </c>
      <c r="F87" s="138">
        <f>RES_hhdet_numvin!F34</f>
        <v>0</v>
      </c>
      <c r="G87" s="138">
        <f>RES_hhdet_numvin!G34</f>
        <v>0</v>
      </c>
      <c r="H87" s="138">
        <f>RES_hhdet_numvin!H34</f>
        <v>0</v>
      </c>
      <c r="I87" s="138">
        <f>RES_hhdet_numvin!I34</f>
        <v>0</v>
      </c>
      <c r="J87" s="138">
        <f>RES_hhdet_numvin!J34</f>
        <v>0</v>
      </c>
      <c r="K87" s="138">
        <f>RES_hhdet_numvin!K34</f>
        <v>0</v>
      </c>
      <c r="L87" s="138">
        <f>RES_hhdet_numvin!L34</f>
        <v>0</v>
      </c>
      <c r="M87" s="138">
        <f>RES_hhdet_numvin!M34</f>
        <v>0</v>
      </c>
      <c r="N87" s="138">
        <f>RES_hhdet_numvin!N34</f>
        <v>0</v>
      </c>
      <c r="O87" s="138">
        <f>RES_hhdet_numvin!O34</f>
        <v>0</v>
      </c>
      <c r="P87" s="138">
        <f>RES_hhdet_numvin!P34</f>
        <v>0</v>
      </c>
      <c r="Q87" s="138">
        <f>RES_hhdet_numvin!Q34</f>
        <v>0</v>
      </c>
      <c r="R87" s="138">
        <f>RES_hhdet_numvin!R34</f>
        <v>0</v>
      </c>
      <c r="S87" s="138">
        <f>RES_hhdet_numvin!S34</f>
        <v>0</v>
      </c>
      <c r="T87" s="138">
        <f>RES_hhdet_numvin!T34</f>
        <v>0</v>
      </c>
      <c r="U87" s="138">
        <f>RES_hhdet_numvin!U34</f>
        <v>0</v>
      </c>
      <c r="V87" s="138">
        <f>RES_hhdet_numvin!V34</f>
        <v>0</v>
      </c>
      <c r="W87" s="138">
        <f>RES_hhdet_numvin!W34</f>
        <v>0</v>
      </c>
      <c r="X87" s="138">
        <f>RES_hhdet_numvin!X34</f>
        <v>0</v>
      </c>
      <c r="Y87" s="138">
        <f>RES_hhdet_numvin!Y34</f>
        <v>0</v>
      </c>
      <c r="DA87" s="63"/>
    </row>
    <row r="88" spans="1:105" ht="12" customHeight="1" x14ac:dyDescent="0.25">
      <c r="A88" s="97" t="s">
        <v>122</v>
      </c>
      <c r="B88" s="138">
        <f>RES_hhdet_numvin!B35</f>
        <v>0</v>
      </c>
      <c r="C88" s="138">
        <f>RES_hhdet_numvin!C35</f>
        <v>0</v>
      </c>
      <c r="D88" s="138">
        <f>RES_hhdet_numvin!D35</f>
        <v>0</v>
      </c>
      <c r="E88" s="138">
        <f>RES_hhdet_numvin!E35</f>
        <v>0</v>
      </c>
      <c r="F88" s="138">
        <f>RES_hhdet_numvin!F35</f>
        <v>0</v>
      </c>
      <c r="G88" s="138">
        <f>RES_hhdet_numvin!G35</f>
        <v>0</v>
      </c>
      <c r="H88" s="138">
        <f>RES_hhdet_numvin!H35</f>
        <v>0</v>
      </c>
      <c r="I88" s="138">
        <f>RES_hhdet_numvin!I35</f>
        <v>0</v>
      </c>
      <c r="J88" s="138">
        <f>RES_hhdet_numvin!J35</f>
        <v>0</v>
      </c>
      <c r="K88" s="138">
        <f>RES_hhdet_numvin!K35</f>
        <v>0</v>
      </c>
      <c r="L88" s="138">
        <f>RES_hhdet_numvin!L35</f>
        <v>0</v>
      </c>
      <c r="M88" s="138">
        <f>RES_hhdet_numvin!M35</f>
        <v>0</v>
      </c>
      <c r="N88" s="138">
        <f>RES_hhdet_numvin!N35</f>
        <v>0</v>
      </c>
      <c r="O88" s="138">
        <f>RES_hhdet_numvin!O35</f>
        <v>0</v>
      </c>
      <c r="P88" s="138">
        <f>RES_hhdet_numvin!P35</f>
        <v>0</v>
      </c>
      <c r="Q88" s="138">
        <f>RES_hhdet_numvin!Q35</f>
        <v>0</v>
      </c>
      <c r="R88" s="138">
        <f>RES_hhdet_numvin!R35</f>
        <v>0</v>
      </c>
      <c r="S88" s="138">
        <f>RES_hhdet_numvin!S35</f>
        <v>0</v>
      </c>
      <c r="T88" s="138">
        <f>RES_hhdet_numvin!T35</f>
        <v>0</v>
      </c>
      <c r="U88" s="138">
        <f>RES_hhdet_numvin!U35</f>
        <v>115</v>
      </c>
      <c r="V88" s="138">
        <f>RES_hhdet_numvin!V35</f>
        <v>0</v>
      </c>
      <c r="W88" s="138">
        <f>RES_hhdet_numvin!W35</f>
        <v>1558</v>
      </c>
      <c r="X88" s="138">
        <f>RES_hhdet_numvin!X35</f>
        <v>0</v>
      </c>
      <c r="Y88" s="138">
        <f>RES_hhdet_numvin!Y35</f>
        <v>251</v>
      </c>
      <c r="DA88" s="63" t="s">
        <v>1501</v>
      </c>
    </row>
    <row r="89" spans="1:105" ht="12" customHeight="1" x14ac:dyDescent="0.25">
      <c r="A89" s="97" t="s">
        <v>121</v>
      </c>
      <c r="B89" s="138">
        <f>RES_hhdet_numvin!B36</f>
        <v>0</v>
      </c>
      <c r="C89" s="138">
        <f>RES_hhdet_numvin!C36</f>
        <v>0</v>
      </c>
      <c r="D89" s="138">
        <f>RES_hhdet_numvin!D36</f>
        <v>0</v>
      </c>
      <c r="E89" s="138">
        <f>RES_hhdet_numvin!E36</f>
        <v>0</v>
      </c>
      <c r="F89" s="138">
        <f>RES_hhdet_numvin!F36</f>
        <v>0</v>
      </c>
      <c r="G89" s="138">
        <f>RES_hhdet_numvin!G36</f>
        <v>0</v>
      </c>
      <c r="H89" s="138">
        <f>RES_hhdet_numvin!H36</f>
        <v>0</v>
      </c>
      <c r="I89" s="138">
        <f>RES_hhdet_numvin!I36</f>
        <v>0</v>
      </c>
      <c r="J89" s="138">
        <f>RES_hhdet_numvin!J36</f>
        <v>0</v>
      </c>
      <c r="K89" s="138">
        <f>RES_hhdet_numvin!K36</f>
        <v>0</v>
      </c>
      <c r="L89" s="138">
        <f>RES_hhdet_numvin!L36</f>
        <v>0</v>
      </c>
      <c r="M89" s="138">
        <f>RES_hhdet_numvin!M36</f>
        <v>0</v>
      </c>
      <c r="N89" s="138">
        <f>RES_hhdet_numvin!N36</f>
        <v>0</v>
      </c>
      <c r="O89" s="138">
        <f>RES_hhdet_numvin!O36</f>
        <v>0</v>
      </c>
      <c r="P89" s="138">
        <f>RES_hhdet_numvin!P36</f>
        <v>0</v>
      </c>
      <c r="Q89" s="138">
        <f>RES_hhdet_numvin!Q36</f>
        <v>0</v>
      </c>
      <c r="R89" s="138">
        <f>RES_hhdet_numvin!R36</f>
        <v>1494</v>
      </c>
      <c r="S89" s="138">
        <f>RES_hhdet_numvin!S36</f>
        <v>2341</v>
      </c>
      <c r="T89" s="138">
        <f>RES_hhdet_numvin!T36</f>
        <v>3112</v>
      </c>
      <c r="U89" s="138">
        <f>RES_hhdet_numvin!U36</f>
        <v>4777</v>
      </c>
      <c r="V89" s="138">
        <f>RES_hhdet_numvin!V36</f>
        <v>6862</v>
      </c>
      <c r="W89" s="138">
        <f>RES_hhdet_numvin!W36</f>
        <v>6725</v>
      </c>
      <c r="X89" s="138">
        <f>RES_hhdet_numvin!X36</f>
        <v>7750</v>
      </c>
      <c r="Y89" s="138">
        <f>RES_hhdet_numvin!Y36</f>
        <v>6555</v>
      </c>
      <c r="DA89" s="63" t="s">
        <v>1502</v>
      </c>
    </row>
    <row r="90" spans="1:105" ht="12" hidden="1" customHeight="1" x14ac:dyDescent="0.25">
      <c r="A90" s="108" t="s">
        <v>53</v>
      </c>
      <c r="B90" s="138">
        <f>RES_hhdet_numvin!B37</f>
        <v>0</v>
      </c>
      <c r="C90" s="138">
        <f>RES_hhdet_numvin!C37</f>
        <v>0</v>
      </c>
      <c r="D90" s="138">
        <f>RES_hhdet_numvin!D37</f>
        <v>0</v>
      </c>
      <c r="E90" s="138">
        <f>RES_hhdet_numvin!E37</f>
        <v>0</v>
      </c>
      <c r="F90" s="138">
        <f>RES_hhdet_numvin!F37</f>
        <v>0</v>
      </c>
      <c r="G90" s="138">
        <f>RES_hhdet_numvin!G37</f>
        <v>0</v>
      </c>
      <c r="H90" s="138">
        <f>RES_hhdet_numvin!H37</f>
        <v>0</v>
      </c>
      <c r="I90" s="138">
        <f>RES_hhdet_numvin!I37</f>
        <v>0</v>
      </c>
      <c r="J90" s="138">
        <f>RES_hhdet_numvin!J37</f>
        <v>0</v>
      </c>
      <c r="K90" s="138">
        <f>RES_hhdet_numvin!K37</f>
        <v>0</v>
      </c>
      <c r="L90" s="138">
        <f>RES_hhdet_numvin!L37</f>
        <v>0</v>
      </c>
      <c r="M90" s="138">
        <f>RES_hhdet_numvin!M37</f>
        <v>0</v>
      </c>
      <c r="N90" s="138">
        <f>RES_hhdet_numvin!N37</f>
        <v>0</v>
      </c>
      <c r="O90" s="138">
        <f>RES_hhdet_numvin!O37</f>
        <v>0</v>
      </c>
      <c r="P90" s="138">
        <f>RES_hhdet_numvin!P37</f>
        <v>0</v>
      </c>
      <c r="Q90" s="138">
        <f>RES_hhdet_numvin!Q37</f>
        <v>0</v>
      </c>
      <c r="R90" s="138">
        <f>RES_hhdet_numvin!R37</f>
        <v>0</v>
      </c>
      <c r="S90" s="138">
        <f>RES_hhdet_numvin!S37</f>
        <v>0</v>
      </c>
      <c r="T90" s="138">
        <f>RES_hhdet_numvin!T37</f>
        <v>0</v>
      </c>
      <c r="U90" s="138">
        <f>RES_hhdet_numvin!U37</f>
        <v>0</v>
      </c>
      <c r="V90" s="138">
        <f>RES_hhdet_numvin!V37</f>
        <v>0</v>
      </c>
      <c r="W90" s="138">
        <f>RES_hhdet_numvin!W37</f>
        <v>0</v>
      </c>
      <c r="X90" s="138">
        <f>RES_hhdet_numvin!X37</f>
        <v>0</v>
      </c>
      <c r="Y90" s="138">
        <f>RES_hhdet_numvin!Y37</f>
        <v>0</v>
      </c>
      <c r="DA90" s="63"/>
    </row>
    <row r="91" spans="1:105" ht="12" hidden="1" customHeight="1" x14ac:dyDescent="0.25">
      <c r="A91" s="103" t="s">
        <v>52</v>
      </c>
      <c r="B91" s="148">
        <f>RES_hhdet_numvin!B38</f>
        <v>0</v>
      </c>
      <c r="C91" s="148">
        <f>RES_hhdet_numvin!C38</f>
        <v>0</v>
      </c>
      <c r="D91" s="148">
        <f>RES_hhdet_numvin!D38</f>
        <v>0</v>
      </c>
      <c r="E91" s="148">
        <f>RES_hhdet_numvin!E38</f>
        <v>0</v>
      </c>
      <c r="F91" s="148">
        <f>RES_hhdet_numvin!F38</f>
        <v>0</v>
      </c>
      <c r="G91" s="148">
        <f>RES_hhdet_numvin!G38</f>
        <v>0</v>
      </c>
      <c r="H91" s="148">
        <f>RES_hhdet_numvin!H38</f>
        <v>0</v>
      </c>
      <c r="I91" s="148">
        <f>RES_hhdet_numvin!I38</f>
        <v>0</v>
      </c>
      <c r="J91" s="148">
        <f>RES_hhdet_numvin!J38</f>
        <v>0</v>
      </c>
      <c r="K91" s="148">
        <f>RES_hhdet_numvin!K38</f>
        <v>0</v>
      </c>
      <c r="L91" s="148">
        <f>RES_hhdet_numvin!L38</f>
        <v>0</v>
      </c>
      <c r="M91" s="148">
        <f>RES_hhdet_numvin!M38</f>
        <v>0</v>
      </c>
      <c r="N91" s="148">
        <f>RES_hhdet_numvin!N38</f>
        <v>0</v>
      </c>
      <c r="O91" s="148">
        <f>RES_hhdet_numvin!O38</f>
        <v>0</v>
      </c>
      <c r="P91" s="148">
        <f>RES_hhdet_numvin!P38</f>
        <v>0</v>
      </c>
      <c r="Q91" s="148">
        <f>RES_hhdet_numvin!Q38</f>
        <v>0</v>
      </c>
      <c r="R91" s="148">
        <f>RES_hhdet_numvin!R38</f>
        <v>0</v>
      </c>
      <c r="S91" s="148">
        <f>RES_hhdet_numvin!S38</f>
        <v>0</v>
      </c>
      <c r="T91" s="148">
        <f>RES_hhdet_numvin!T38</f>
        <v>0</v>
      </c>
      <c r="U91" s="148">
        <f>RES_hhdet_numvin!U38</f>
        <v>0</v>
      </c>
      <c r="V91" s="148">
        <f>RES_hhdet_numvin!V38</f>
        <v>0</v>
      </c>
      <c r="W91" s="148">
        <f>RES_hhdet_numvin!W38</f>
        <v>0</v>
      </c>
      <c r="X91" s="148">
        <f>RES_hhdet_numvin!X38</f>
        <v>0</v>
      </c>
      <c r="Y91" s="148">
        <f>RES_hhdet_numvin!Y38</f>
        <v>0</v>
      </c>
      <c r="DA91" s="132"/>
    </row>
    <row r="92" spans="1:105" ht="12" customHeight="1" x14ac:dyDescent="0.25">
      <c r="A92" s="125" t="s">
        <v>54</v>
      </c>
      <c r="B92" s="150">
        <f>RES_hhdet_numvin!B39</f>
        <v>0</v>
      </c>
      <c r="C92" s="150">
        <f>RES_hhdet_numvin!C39</f>
        <v>0</v>
      </c>
      <c r="D92" s="150">
        <f>RES_hhdet_numvin!D39</f>
        <v>0</v>
      </c>
      <c r="E92" s="150">
        <f>RES_hhdet_numvin!E39</f>
        <v>0</v>
      </c>
      <c r="F92" s="150">
        <f>RES_hhdet_numvin!F39</f>
        <v>0</v>
      </c>
      <c r="G92" s="150">
        <f>RES_hhdet_numvin!G39</f>
        <v>0</v>
      </c>
      <c r="H92" s="150">
        <f>RES_hhdet_numvin!H39</f>
        <v>0</v>
      </c>
      <c r="I92" s="150">
        <f>RES_hhdet_numvin!I39</f>
        <v>0</v>
      </c>
      <c r="J92" s="150">
        <f>RES_hhdet_numvin!J39</f>
        <v>0</v>
      </c>
      <c r="K92" s="150">
        <f>RES_hhdet_numvin!K39</f>
        <v>0</v>
      </c>
      <c r="L92" s="150">
        <f>RES_hhdet_numvin!L39</f>
        <v>0</v>
      </c>
      <c r="M92" s="150">
        <f>RES_hhdet_numvin!M39</f>
        <v>0</v>
      </c>
      <c r="N92" s="150">
        <f>RES_hhdet_numvin!N39</f>
        <v>0</v>
      </c>
      <c r="O92" s="150">
        <f>RES_hhdet_numvin!O39</f>
        <v>0</v>
      </c>
      <c r="P92" s="150">
        <f>RES_hhdet_numvin!P39</f>
        <v>0</v>
      </c>
      <c r="Q92" s="150">
        <f>RES_hhdet_numvin!Q39</f>
        <v>0</v>
      </c>
      <c r="R92" s="150">
        <f>RES_hhdet_numvin!R39</f>
        <v>0</v>
      </c>
      <c r="S92" s="150">
        <f>RES_hhdet_numvin!S39</f>
        <v>0</v>
      </c>
      <c r="T92" s="150">
        <f>RES_hhdet_numvin!T39</f>
        <v>0</v>
      </c>
      <c r="U92" s="150">
        <f>RES_hhdet_numvin!U39</f>
        <v>0</v>
      </c>
      <c r="V92" s="150">
        <f>RES_hhdet_numvin!V39</f>
        <v>0</v>
      </c>
      <c r="W92" s="150">
        <f>RES_hhdet_numvin!W39</f>
        <v>0</v>
      </c>
      <c r="X92" s="150">
        <f>RES_hhdet_numvin!X39</f>
        <v>0</v>
      </c>
      <c r="Y92" s="150">
        <f>RES_hhdet_numvin!Y39</f>
        <v>0</v>
      </c>
      <c r="DA92" s="134"/>
    </row>
    <row r="93" spans="1:105" ht="12" customHeight="1" x14ac:dyDescent="0.25">
      <c r="A93" s="97" t="s">
        <v>50</v>
      </c>
      <c r="B93" s="138">
        <f>RES_hhdet_numvin!B40</f>
        <v>0</v>
      </c>
      <c r="C93" s="138">
        <f>RES_hhdet_numvin!C40</f>
        <v>0</v>
      </c>
      <c r="D93" s="138">
        <f>RES_hhdet_numvin!D40</f>
        <v>0</v>
      </c>
      <c r="E93" s="138">
        <f>RES_hhdet_numvin!E40</f>
        <v>0</v>
      </c>
      <c r="F93" s="138">
        <f>RES_hhdet_numvin!F40</f>
        <v>0</v>
      </c>
      <c r="G93" s="138">
        <f>RES_hhdet_numvin!G40</f>
        <v>0</v>
      </c>
      <c r="H93" s="138">
        <f>RES_hhdet_numvin!H40</f>
        <v>0</v>
      </c>
      <c r="I93" s="138">
        <f>RES_hhdet_numvin!I40</f>
        <v>0</v>
      </c>
      <c r="J93" s="138">
        <f>RES_hhdet_numvin!J40</f>
        <v>0</v>
      </c>
      <c r="K93" s="138">
        <f>RES_hhdet_numvin!K40</f>
        <v>0</v>
      </c>
      <c r="L93" s="138">
        <f>RES_hhdet_numvin!L40</f>
        <v>0</v>
      </c>
      <c r="M93" s="138">
        <f>RES_hhdet_numvin!M40</f>
        <v>0</v>
      </c>
      <c r="N93" s="138">
        <f>RES_hhdet_numvin!N40</f>
        <v>0</v>
      </c>
      <c r="O93" s="138">
        <f>RES_hhdet_numvin!O40</f>
        <v>0</v>
      </c>
      <c r="P93" s="138">
        <f>RES_hhdet_numvin!P40</f>
        <v>0</v>
      </c>
      <c r="Q93" s="138">
        <f>RES_hhdet_numvin!Q40</f>
        <v>0</v>
      </c>
      <c r="R93" s="138">
        <f>RES_hhdet_numvin!R40</f>
        <v>845</v>
      </c>
      <c r="S93" s="138">
        <f>RES_hhdet_numvin!S40</f>
        <v>1296</v>
      </c>
      <c r="T93" s="138">
        <f>RES_hhdet_numvin!T40</f>
        <v>1576</v>
      </c>
      <c r="U93" s="138">
        <f>RES_hhdet_numvin!U40</f>
        <v>2960</v>
      </c>
      <c r="V93" s="138">
        <f>RES_hhdet_numvin!V40</f>
        <v>3895</v>
      </c>
      <c r="W93" s="138">
        <f>RES_hhdet_numvin!W40</f>
        <v>4690</v>
      </c>
      <c r="X93" s="138">
        <f>RES_hhdet_numvin!X40</f>
        <v>5211</v>
      </c>
      <c r="Y93" s="138">
        <f>RES_hhdet_numvin!Y40</f>
        <v>5216</v>
      </c>
      <c r="DA93" s="63" t="s">
        <v>1503</v>
      </c>
    </row>
    <row r="94" spans="1:105" ht="12" customHeight="1" x14ac:dyDescent="0.25">
      <c r="A94" s="109" t="s">
        <v>120</v>
      </c>
      <c r="B94" s="39">
        <f>RES_hhdet_numvin!B41</f>
        <v>0</v>
      </c>
      <c r="C94" s="39">
        <f>RES_hhdet_numvin!C41</f>
        <v>0</v>
      </c>
      <c r="D94" s="39">
        <f>RES_hhdet_numvin!D41</f>
        <v>0</v>
      </c>
      <c r="E94" s="39">
        <f>RES_hhdet_numvin!E41</f>
        <v>0</v>
      </c>
      <c r="F94" s="39">
        <f>RES_hhdet_numvin!F41</f>
        <v>0</v>
      </c>
      <c r="G94" s="39">
        <f>RES_hhdet_numvin!G41</f>
        <v>0</v>
      </c>
      <c r="H94" s="39">
        <f>RES_hhdet_numvin!H41</f>
        <v>0</v>
      </c>
      <c r="I94" s="39">
        <f>RES_hhdet_numvin!I41</f>
        <v>0</v>
      </c>
      <c r="J94" s="39">
        <f>RES_hhdet_numvin!J41</f>
        <v>0</v>
      </c>
      <c r="K94" s="39">
        <f>RES_hhdet_numvin!K41</f>
        <v>0</v>
      </c>
      <c r="L94" s="39">
        <f>RES_hhdet_numvin!L41</f>
        <v>0</v>
      </c>
      <c r="M94" s="39">
        <f>RES_hhdet_numvin!M41</f>
        <v>0</v>
      </c>
      <c r="N94" s="39">
        <f>RES_hhdet_numvin!N41</f>
        <v>0</v>
      </c>
      <c r="O94" s="39">
        <f>RES_hhdet_numvin!O41</f>
        <v>0</v>
      </c>
      <c r="P94" s="39">
        <f>RES_hhdet_numvin!P41</f>
        <v>0</v>
      </c>
      <c r="Q94" s="39">
        <f>RES_hhdet_numvin!Q41</f>
        <v>0</v>
      </c>
      <c r="R94" s="39">
        <f>RES_hhdet_numvin!R41</f>
        <v>688</v>
      </c>
      <c r="S94" s="39">
        <f>RES_hhdet_numvin!S41</f>
        <v>1105</v>
      </c>
      <c r="T94" s="39">
        <f>RES_hhdet_numvin!T41</f>
        <v>1613</v>
      </c>
      <c r="U94" s="39">
        <f>RES_hhdet_numvin!U41</f>
        <v>2130</v>
      </c>
      <c r="V94" s="39">
        <f>RES_hhdet_numvin!V41</f>
        <v>3311</v>
      </c>
      <c r="W94" s="39">
        <f>RES_hhdet_numvin!W41</f>
        <v>4088</v>
      </c>
      <c r="X94" s="39">
        <f>RES_hhdet_numvin!X41</f>
        <v>2924</v>
      </c>
      <c r="Y94" s="39">
        <f>RES_hhdet_numvin!Y41</f>
        <v>1824</v>
      </c>
      <c r="DA94" s="60" t="s">
        <v>1504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63.490033638591044</v>
      </c>
      <c r="C98" s="117">
        <f t="shared" si="12"/>
        <v>62.263463034196079</v>
      </c>
      <c r="D98" s="117">
        <f t="shared" si="12"/>
        <v>65.085090804201513</v>
      </c>
      <c r="E98" s="117">
        <f t="shared" si="12"/>
        <v>71.189929675859503</v>
      </c>
      <c r="F98" s="117">
        <f t="shared" si="12"/>
        <v>68.818176949419382</v>
      </c>
      <c r="G98" s="117">
        <f t="shared" si="12"/>
        <v>66.555960550492301</v>
      </c>
      <c r="H98" s="117">
        <f t="shared" si="12"/>
        <v>43.700765933639801</v>
      </c>
      <c r="I98" s="117">
        <f t="shared" si="12"/>
        <v>44.941474820644892</v>
      </c>
      <c r="J98" s="117">
        <f t="shared" si="12"/>
        <v>41.949736027675584</v>
      </c>
      <c r="K98" s="117">
        <f t="shared" si="12"/>
        <v>43.897594165613576</v>
      </c>
      <c r="L98" s="117">
        <f t="shared" si="12"/>
        <v>42.833972794212364</v>
      </c>
      <c r="M98" s="117">
        <f t="shared" si="12"/>
        <v>46.812066664584322</v>
      </c>
      <c r="N98" s="117">
        <f t="shared" si="12"/>
        <v>45.85302082700796</v>
      </c>
      <c r="O98" s="117">
        <f t="shared" si="12"/>
        <v>39.14127817403692</v>
      </c>
      <c r="P98" s="117">
        <f t="shared" si="12"/>
        <v>36.771496038794133</v>
      </c>
      <c r="Q98" s="117">
        <f t="shared" si="12"/>
        <v>39.942573390273274</v>
      </c>
      <c r="R98" s="117">
        <f t="shared" ref="R98:V98" si="13">R99+R102+R104+R113</f>
        <v>41.062521756848099</v>
      </c>
      <c r="S98" s="117">
        <f t="shared" si="13"/>
        <v>35.967541508226375</v>
      </c>
      <c r="T98" s="117">
        <f t="shared" si="13"/>
        <v>28.140581411611844</v>
      </c>
      <c r="U98" s="117">
        <f t="shared" si="13"/>
        <v>29.293708687574426</v>
      </c>
      <c r="V98" s="117">
        <f t="shared" si="13"/>
        <v>29.366289955594141</v>
      </c>
      <c r="W98" s="117">
        <f t="shared" ref="W98:Y98" si="14">W99+W102+W104+W113</f>
        <v>31.80330641552424</v>
      </c>
      <c r="X98" s="117">
        <f t="shared" si="14"/>
        <v>34.905742212846448</v>
      </c>
      <c r="Y98" s="117">
        <f t="shared" si="14"/>
        <v>33.400540872176691</v>
      </c>
      <c r="DA98" s="129" t="s">
        <v>1592</v>
      </c>
    </row>
    <row r="99" spans="1:105" ht="12" customHeight="1" x14ac:dyDescent="0.25">
      <c r="A99" s="121" t="s">
        <v>57</v>
      </c>
      <c r="B99" s="122">
        <f t="shared" ref="B99:Q99" si="15">SUM(B100:B101)</f>
        <v>41.417592666383456</v>
      </c>
      <c r="C99" s="122">
        <f t="shared" si="15"/>
        <v>41.498893080513668</v>
      </c>
      <c r="D99" s="122">
        <f t="shared" si="15"/>
        <v>42.62180159609764</v>
      </c>
      <c r="E99" s="122">
        <f t="shared" si="15"/>
        <v>46.380710560644872</v>
      </c>
      <c r="F99" s="122">
        <f t="shared" si="15"/>
        <v>43.839788507456049</v>
      </c>
      <c r="G99" s="122">
        <f t="shared" si="15"/>
        <v>40.899134297943</v>
      </c>
      <c r="H99" s="122">
        <f t="shared" si="15"/>
        <v>22.099706911345251</v>
      </c>
      <c r="I99" s="122">
        <f t="shared" si="15"/>
        <v>22.45283234237278</v>
      </c>
      <c r="J99" s="122">
        <f t="shared" si="15"/>
        <v>20.368741598403435</v>
      </c>
      <c r="K99" s="122">
        <f t="shared" si="15"/>
        <v>22.486801683388286</v>
      </c>
      <c r="L99" s="122">
        <f t="shared" si="15"/>
        <v>20.217742103377692</v>
      </c>
      <c r="M99" s="122">
        <f t="shared" si="15"/>
        <v>23.777162482105425</v>
      </c>
      <c r="N99" s="122">
        <f t="shared" si="15"/>
        <v>22.849668311964649</v>
      </c>
      <c r="O99" s="122">
        <f t="shared" si="15"/>
        <v>18.66206643256843</v>
      </c>
      <c r="P99" s="122">
        <f t="shared" si="15"/>
        <v>16.692773137509725</v>
      </c>
      <c r="Q99" s="122">
        <f t="shared" si="15"/>
        <v>19.666956436860325</v>
      </c>
      <c r="R99" s="122">
        <f t="shared" ref="R99:V99" si="16">SUM(R100:R101)</f>
        <v>20.94127438928528</v>
      </c>
      <c r="S99" s="122">
        <f t="shared" si="16"/>
        <v>17.801007226387654</v>
      </c>
      <c r="T99" s="122">
        <f t="shared" si="16"/>
        <v>13.152760433479108</v>
      </c>
      <c r="U99" s="122">
        <f t="shared" si="16"/>
        <v>15.687110685868381</v>
      </c>
      <c r="V99" s="122">
        <f t="shared" si="16"/>
        <v>15.990245011499384</v>
      </c>
      <c r="W99" s="122">
        <f t="shared" ref="W99:Y99" si="17">SUM(W100:W101)</f>
        <v>17.093597519948663</v>
      </c>
      <c r="X99" s="122">
        <f t="shared" si="17"/>
        <v>19.170051485239764</v>
      </c>
      <c r="Y99" s="122">
        <f t="shared" si="17"/>
        <v>17.062983185730321</v>
      </c>
      <c r="DA99" s="130" t="s">
        <v>1593</v>
      </c>
    </row>
    <row r="100" spans="1:105" ht="12" customHeight="1" x14ac:dyDescent="0.25">
      <c r="A100" s="97" t="s">
        <v>74</v>
      </c>
      <c r="B100" s="98">
        <v>41.289089767299735</v>
      </c>
      <c r="C100" s="98">
        <v>41.345718564025013</v>
      </c>
      <c r="D100" s="98">
        <v>42.450190922782866</v>
      </c>
      <c r="E100" s="98">
        <v>46.202495667549009</v>
      </c>
      <c r="F100" s="98">
        <v>43.65484008890342</v>
      </c>
      <c r="G100" s="98">
        <v>40.728280346361885</v>
      </c>
      <c r="H100" s="98">
        <v>22.016415083324311</v>
      </c>
      <c r="I100" s="98">
        <v>22.37719087595703</v>
      </c>
      <c r="J100" s="98">
        <v>20.303867976576356</v>
      </c>
      <c r="K100" s="98">
        <v>22.409910799503827</v>
      </c>
      <c r="L100" s="98">
        <v>20.149694777804683</v>
      </c>
      <c r="M100" s="98">
        <v>23.683297037376686</v>
      </c>
      <c r="N100" s="98">
        <v>22.777542250455383</v>
      </c>
      <c r="O100" s="98">
        <v>18.591270999421734</v>
      </c>
      <c r="P100" s="98">
        <v>16.611076876525832</v>
      </c>
      <c r="Q100" s="98">
        <v>19.579407882642865</v>
      </c>
      <c r="R100" s="98">
        <v>20.847963685199893</v>
      </c>
      <c r="S100" s="98">
        <v>17.712159457349497</v>
      </c>
      <c r="T100" s="98">
        <v>13.09368969141109</v>
      </c>
      <c r="U100" s="98">
        <v>15.61643498614694</v>
      </c>
      <c r="V100" s="98">
        <v>15.916905512563293</v>
      </c>
      <c r="W100" s="98">
        <v>17.012802140059232</v>
      </c>
      <c r="X100" s="98">
        <v>19.076798509601606</v>
      </c>
      <c r="Y100" s="98">
        <v>16.97772762013949</v>
      </c>
      <c r="DA100" s="63" t="s">
        <v>1594</v>
      </c>
    </row>
    <row r="101" spans="1:105" ht="12" customHeight="1" x14ac:dyDescent="0.25">
      <c r="A101" s="97" t="s">
        <v>53</v>
      </c>
      <c r="B101" s="98">
        <v>0.12850289908372278</v>
      </c>
      <c r="C101" s="98">
        <v>0.15317451648865296</v>
      </c>
      <c r="D101" s="98">
        <v>0.17161067331477092</v>
      </c>
      <c r="E101" s="98">
        <v>0.17821489309586286</v>
      </c>
      <c r="F101" s="98">
        <v>0.18494841855262731</v>
      </c>
      <c r="G101" s="98">
        <v>0.17085395158111574</v>
      </c>
      <c r="H101" s="98">
        <v>8.3291828020941552E-2</v>
      </c>
      <c r="I101" s="98">
        <v>7.5641466415750605E-2</v>
      </c>
      <c r="J101" s="98">
        <v>6.4873621827080091E-2</v>
      </c>
      <c r="K101" s="98">
        <v>7.6890883884458278E-2</v>
      </c>
      <c r="L101" s="98">
        <v>6.8047325573008577E-2</v>
      </c>
      <c r="M101" s="98">
        <v>9.3865444728736688E-2</v>
      </c>
      <c r="N101" s="98">
        <v>7.2126061509265899E-2</v>
      </c>
      <c r="O101" s="98">
        <v>7.0795433146694883E-2</v>
      </c>
      <c r="P101" s="98">
        <v>8.1696260983893335E-2</v>
      </c>
      <c r="Q101" s="98">
        <v>8.7548554217460606E-2</v>
      </c>
      <c r="R101" s="98">
        <v>9.3310704085387636E-2</v>
      </c>
      <c r="S101" s="98">
        <v>8.8847769038158358E-2</v>
      </c>
      <c r="T101" s="98">
        <v>5.9070742068017802E-2</v>
      </c>
      <c r="U101" s="98">
        <v>7.0675699721440985E-2</v>
      </c>
      <c r="V101" s="98">
        <v>7.3339498936091624E-2</v>
      </c>
      <c r="W101" s="98">
        <v>8.0795379889429517E-2</v>
      </c>
      <c r="X101" s="98">
        <v>9.3252975638157945E-2</v>
      </c>
      <c r="Y101" s="98">
        <v>8.5255565590831431E-2</v>
      </c>
      <c r="DA101" s="63" t="s">
        <v>1595</v>
      </c>
    </row>
    <row r="102" spans="1:105" ht="12" customHeight="1" x14ac:dyDescent="0.25">
      <c r="A102" s="121" t="s">
        <v>92</v>
      </c>
      <c r="B102" s="122">
        <f t="shared" ref="B102:Y102" si="18">B103</f>
        <v>5.5652752720832295</v>
      </c>
      <c r="C102" s="122">
        <f t="shared" si="18"/>
        <v>4.766131563677078</v>
      </c>
      <c r="D102" s="122">
        <f t="shared" si="18"/>
        <v>4.5197223078328816</v>
      </c>
      <c r="E102" s="122">
        <f t="shared" si="18"/>
        <v>5.1860879210038249</v>
      </c>
      <c r="F102" s="122">
        <f t="shared" si="18"/>
        <v>4.6029681927804376</v>
      </c>
      <c r="G102" s="122">
        <f t="shared" si="18"/>
        <v>4.4572331066066768</v>
      </c>
      <c r="H102" s="122">
        <f t="shared" si="18"/>
        <v>4.6353823008639603</v>
      </c>
      <c r="I102" s="122">
        <f t="shared" si="18"/>
        <v>5.4096120907485474</v>
      </c>
      <c r="J102" s="122">
        <f t="shared" si="18"/>
        <v>5.7083943433664546</v>
      </c>
      <c r="K102" s="122">
        <f t="shared" si="18"/>
        <v>5.4598226072825735</v>
      </c>
      <c r="L102" s="122">
        <f t="shared" si="18"/>
        <v>6.0115040142340552</v>
      </c>
      <c r="M102" s="122">
        <f t="shared" si="18"/>
        <v>5.2584530659667506</v>
      </c>
      <c r="N102" s="122">
        <f t="shared" si="18"/>
        <v>6.3574940266413691</v>
      </c>
      <c r="O102" s="122">
        <f t="shared" si="18"/>
        <v>5.3289549360972996</v>
      </c>
      <c r="P102" s="122">
        <f t="shared" si="18"/>
        <v>4.9523171433596351</v>
      </c>
      <c r="Q102" s="122">
        <f t="shared" si="18"/>
        <v>5.2880165414240841</v>
      </c>
      <c r="R102" s="122">
        <f t="shared" si="18"/>
        <v>5.5976417190044332</v>
      </c>
      <c r="S102" s="122">
        <f t="shared" si="18"/>
        <v>4.5708400257795763</v>
      </c>
      <c r="T102" s="122">
        <f t="shared" si="18"/>
        <v>3.9771646667232918</v>
      </c>
      <c r="U102" s="122">
        <f t="shared" si="18"/>
        <v>3.2070018371692468</v>
      </c>
      <c r="V102" s="122">
        <f t="shared" si="18"/>
        <v>2.7095520487268274</v>
      </c>
      <c r="W102" s="122">
        <f t="shared" si="18"/>
        <v>2.9311122066016391</v>
      </c>
      <c r="X102" s="122">
        <f t="shared" si="18"/>
        <v>3.3862245169397558</v>
      </c>
      <c r="Y102" s="122">
        <f t="shared" si="18"/>
        <v>4.1809100763847109</v>
      </c>
      <c r="DA102" s="130" t="s">
        <v>1596</v>
      </c>
    </row>
    <row r="103" spans="1:105" ht="12" customHeight="1" x14ac:dyDescent="0.25">
      <c r="A103" s="97" t="s">
        <v>53</v>
      </c>
      <c r="B103" s="98">
        <v>5.5652752720832295</v>
      </c>
      <c r="C103" s="98">
        <v>4.766131563677078</v>
      </c>
      <c r="D103" s="98">
        <v>4.5197223078328816</v>
      </c>
      <c r="E103" s="98">
        <v>5.1860879210038249</v>
      </c>
      <c r="F103" s="98">
        <v>4.6029681927804376</v>
      </c>
      <c r="G103" s="98">
        <v>4.4572331066066768</v>
      </c>
      <c r="H103" s="98">
        <v>4.6353823008639603</v>
      </c>
      <c r="I103" s="98">
        <v>5.4096120907485474</v>
      </c>
      <c r="J103" s="98">
        <v>5.7083943433664546</v>
      </c>
      <c r="K103" s="98">
        <v>5.4598226072825735</v>
      </c>
      <c r="L103" s="98">
        <v>6.0115040142340552</v>
      </c>
      <c r="M103" s="98">
        <v>5.2584530659667506</v>
      </c>
      <c r="N103" s="98">
        <v>6.3574940266413691</v>
      </c>
      <c r="O103" s="98">
        <v>5.3289549360972996</v>
      </c>
      <c r="P103" s="98">
        <v>4.9523171433596351</v>
      </c>
      <c r="Q103" s="98">
        <v>5.2880165414240841</v>
      </c>
      <c r="R103" s="98">
        <v>5.5976417190044332</v>
      </c>
      <c r="S103" s="98">
        <v>4.5708400257795763</v>
      </c>
      <c r="T103" s="98">
        <v>3.9771646667232918</v>
      </c>
      <c r="U103" s="98">
        <v>3.2070018371692468</v>
      </c>
      <c r="V103" s="98">
        <v>2.7095520487268274</v>
      </c>
      <c r="W103" s="98">
        <v>2.9311122066016391</v>
      </c>
      <c r="X103" s="98">
        <v>3.3862245169397558</v>
      </c>
      <c r="Y103" s="98">
        <v>4.1809100763847109</v>
      </c>
      <c r="DA103" s="63" t="s">
        <v>1597</v>
      </c>
    </row>
    <row r="104" spans="1:105" ht="12" customHeight="1" x14ac:dyDescent="0.25">
      <c r="A104" s="121" t="s">
        <v>55</v>
      </c>
      <c r="B104" s="122">
        <v>11.328044200549289</v>
      </c>
      <c r="C104" s="122">
        <v>10.564564146104978</v>
      </c>
      <c r="D104" s="122">
        <v>12.292948697491207</v>
      </c>
      <c r="E104" s="122">
        <v>13.799389929691914</v>
      </c>
      <c r="F104" s="122">
        <v>14.367870200849383</v>
      </c>
      <c r="G104" s="122">
        <v>15.605792004405179</v>
      </c>
      <c r="H104" s="122">
        <v>12.71629919777477</v>
      </c>
      <c r="I104" s="122">
        <v>13.115309043914671</v>
      </c>
      <c r="J104" s="122">
        <v>12.320506856635394</v>
      </c>
      <c r="K104" s="122">
        <v>12.370910590448855</v>
      </c>
      <c r="L104" s="122">
        <v>12.884508652181029</v>
      </c>
      <c r="M104" s="122">
        <v>13.629036175425799</v>
      </c>
      <c r="N104" s="122">
        <v>12.807594378874537</v>
      </c>
      <c r="O104" s="122">
        <v>11.149477043433865</v>
      </c>
      <c r="P104" s="122">
        <v>10.858796423576425</v>
      </c>
      <c r="Q104" s="122">
        <v>11.007518146395727</v>
      </c>
      <c r="R104" s="122">
        <v>10.819691104022706</v>
      </c>
      <c r="S104" s="122">
        <v>10.210565865136353</v>
      </c>
      <c r="T104" s="122">
        <v>8.2941125514742193</v>
      </c>
      <c r="U104" s="122">
        <v>7.5334727249307214</v>
      </c>
      <c r="V104" s="122">
        <v>7.7658586985613693</v>
      </c>
      <c r="W104" s="122">
        <v>8.6483793619254303</v>
      </c>
      <c r="X104" s="122">
        <v>9.1488273875541744</v>
      </c>
      <c r="Y104" s="122">
        <v>9.0851812734351949</v>
      </c>
      <c r="DA104" s="130" t="s">
        <v>1598</v>
      </c>
    </row>
    <row r="105" spans="1:105" ht="12" customHeight="1" x14ac:dyDescent="0.25">
      <c r="A105" s="97" t="s">
        <v>141</v>
      </c>
      <c r="B105" s="98">
        <v>1.488942436023015</v>
      </c>
      <c r="C105" s="98">
        <v>1.4198026132611878</v>
      </c>
      <c r="D105" s="98">
        <v>1.4352463721879134</v>
      </c>
      <c r="E105" s="98">
        <v>1.418711560331483</v>
      </c>
      <c r="F105" s="98">
        <v>1.334300332124146</v>
      </c>
      <c r="G105" s="98">
        <v>1.3044642631743784</v>
      </c>
      <c r="H105" s="98">
        <v>1.0369008756573947</v>
      </c>
      <c r="I105" s="98">
        <v>0.93725220307584189</v>
      </c>
      <c r="J105" s="98">
        <v>0.89608872424658126</v>
      </c>
      <c r="K105" s="98">
        <v>0.84380715915438753</v>
      </c>
      <c r="L105" s="98">
        <v>0.85136074792225291</v>
      </c>
      <c r="M105" s="98">
        <v>0.84266870779716307</v>
      </c>
      <c r="N105" s="98">
        <v>0.82053870215794855</v>
      </c>
      <c r="O105" s="98">
        <v>0.78722648268629436</v>
      </c>
      <c r="P105" s="98">
        <v>0.7992639054587557</v>
      </c>
      <c r="Q105" s="98">
        <v>0.74071542701469339</v>
      </c>
      <c r="R105" s="98">
        <v>0.67453407771485341</v>
      </c>
      <c r="S105" s="98">
        <v>0.56771055246016888</v>
      </c>
      <c r="T105" s="98">
        <v>0.43177338166646112</v>
      </c>
      <c r="U105" s="98">
        <v>0.37257638690836187</v>
      </c>
      <c r="V105" s="98">
        <v>0.34556626866441215</v>
      </c>
      <c r="W105" s="98">
        <v>0.46930413787507502</v>
      </c>
      <c r="X105" s="98">
        <v>0.51874795814934982</v>
      </c>
      <c r="Y105" s="98">
        <v>0.47697248387930513</v>
      </c>
      <c r="DA105" s="63" t="s">
        <v>1599</v>
      </c>
    </row>
    <row r="106" spans="1:105" ht="12" customHeight="1" x14ac:dyDescent="0.25">
      <c r="A106" s="97" t="s">
        <v>140</v>
      </c>
      <c r="B106" s="98">
        <v>5.0309391405997099E-2</v>
      </c>
      <c r="C106" s="98">
        <v>5.3830563367889925E-2</v>
      </c>
      <c r="D106" s="98">
        <v>5.5109453080974063E-2</v>
      </c>
      <c r="E106" s="98">
        <v>5.0969502304779826E-2</v>
      </c>
      <c r="F106" s="98">
        <v>3.9437150816188822E-2</v>
      </c>
      <c r="G106" s="98">
        <v>3.232064244237557E-2</v>
      </c>
      <c r="H106" s="98">
        <v>2.2336319822138392E-2</v>
      </c>
      <c r="I106" s="98">
        <v>1.9071111875569625E-2</v>
      </c>
      <c r="J106" s="98">
        <v>1.9746523794996647E-2</v>
      </c>
      <c r="K106" s="98">
        <v>1.8276980047297713E-2</v>
      </c>
      <c r="L106" s="98">
        <v>2.1928051021353437E-2</v>
      </c>
      <c r="M106" s="98">
        <v>2.2153027750359149E-2</v>
      </c>
      <c r="N106" s="98">
        <v>2.9937692775573333E-2</v>
      </c>
      <c r="O106" s="98">
        <v>8.1356828614674553E-2</v>
      </c>
      <c r="P106" s="98">
        <v>0.1012157845530357</v>
      </c>
      <c r="Q106" s="98">
        <v>0.10910352195152911</v>
      </c>
      <c r="R106" s="98">
        <v>0.10463539795198558</v>
      </c>
      <c r="S106" s="98">
        <v>9.9264717730412816E-2</v>
      </c>
      <c r="T106" s="98">
        <v>7.5440024094235184E-2</v>
      </c>
      <c r="U106" s="98">
        <v>4.9628533400265469E-2</v>
      </c>
      <c r="V106" s="98">
        <v>3.2466363316746231E-2</v>
      </c>
      <c r="W106" s="98">
        <v>4.7675853726235465E-2</v>
      </c>
      <c r="X106" s="98">
        <v>6.3500647093496926E-2</v>
      </c>
      <c r="Y106" s="98">
        <v>7.28873303856509E-2</v>
      </c>
      <c r="DA106" s="63" t="s">
        <v>1600</v>
      </c>
    </row>
    <row r="107" spans="1:105" ht="12" customHeight="1" x14ac:dyDescent="0.25">
      <c r="A107" s="100" t="s">
        <v>50</v>
      </c>
      <c r="B107" s="101">
        <v>1.4221582898955448E-2</v>
      </c>
      <c r="C107" s="101">
        <v>1.4705106804736707E-2</v>
      </c>
      <c r="D107" s="101">
        <v>2.3366554922142967E-2</v>
      </c>
      <c r="E107" s="101">
        <v>2.4919172612641979E-2</v>
      </c>
      <c r="F107" s="101">
        <v>1.7393838786366404E-2</v>
      </c>
      <c r="G107" s="101">
        <v>1.5768807398812115E-2</v>
      </c>
      <c r="H107" s="101">
        <v>9.9040238440993231E-3</v>
      </c>
      <c r="I107" s="101">
        <v>6.989465634797032E-3</v>
      </c>
      <c r="J107" s="101">
        <v>7.2400876724055159E-3</v>
      </c>
      <c r="K107" s="101">
        <v>6.6187005606663327E-3</v>
      </c>
      <c r="L107" s="101">
        <v>7.0371150689008694E-3</v>
      </c>
      <c r="M107" s="101">
        <v>7.03238394359518E-3</v>
      </c>
      <c r="N107" s="101">
        <v>6.5588786467879467E-3</v>
      </c>
      <c r="O107" s="101">
        <v>1.1762667835968126E-2</v>
      </c>
      <c r="P107" s="101">
        <v>1.4662484706732945E-2</v>
      </c>
      <c r="Q107" s="101">
        <v>4.1618246144908527E-2</v>
      </c>
      <c r="R107" s="101">
        <v>4.5580936096506153E-2</v>
      </c>
      <c r="S107" s="101">
        <v>5.0316083631741435E-2</v>
      </c>
      <c r="T107" s="101">
        <v>2.7812517919558761E-2</v>
      </c>
      <c r="U107" s="101">
        <v>7.2677257502090937E-3</v>
      </c>
      <c r="V107" s="101">
        <v>2.0578362110872375E-3</v>
      </c>
      <c r="W107" s="101">
        <v>5.7415857176434781E-3</v>
      </c>
      <c r="X107" s="101">
        <v>6.8290618969236716E-3</v>
      </c>
      <c r="Y107" s="101">
        <v>4.5532222494608842E-3</v>
      </c>
      <c r="DA107" s="131" t="s">
        <v>1601</v>
      </c>
    </row>
    <row r="108" spans="1:105" ht="12" customHeight="1" x14ac:dyDescent="0.25">
      <c r="A108" s="103" t="s">
        <v>52</v>
      </c>
      <c r="B108" s="104">
        <v>3.6087808507041651E-2</v>
      </c>
      <c r="C108" s="104">
        <v>3.9125456563153214E-2</v>
      </c>
      <c r="D108" s="104">
        <v>3.1742898158831093E-2</v>
      </c>
      <c r="E108" s="104">
        <v>2.6050329692137851E-2</v>
      </c>
      <c r="F108" s="104">
        <v>2.2043312029822418E-2</v>
      </c>
      <c r="G108" s="104">
        <v>1.6551835043563456E-2</v>
      </c>
      <c r="H108" s="104">
        <v>1.2432295978039069E-2</v>
      </c>
      <c r="I108" s="104">
        <v>1.2081646240772594E-2</v>
      </c>
      <c r="J108" s="104">
        <v>1.2506436122591133E-2</v>
      </c>
      <c r="K108" s="104">
        <v>1.1658279486631382E-2</v>
      </c>
      <c r="L108" s="104">
        <v>1.4890935952452569E-2</v>
      </c>
      <c r="M108" s="104">
        <v>1.5120643806763968E-2</v>
      </c>
      <c r="N108" s="104">
        <v>2.3378814128785386E-2</v>
      </c>
      <c r="O108" s="104">
        <v>6.9594160778706435E-2</v>
      </c>
      <c r="P108" s="104">
        <v>8.6553299846302764E-2</v>
      </c>
      <c r="Q108" s="104">
        <v>6.7485275806620587E-2</v>
      </c>
      <c r="R108" s="104">
        <v>5.9054461855479426E-2</v>
      </c>
      <c r="S108" s="104">
        <v>4.8948634098671374E-2</v>
      </c>
      <c r="T108" s="104">
        <v>4.7627506174676426E-2</v>
      </c>
      <c r="U108" s="104">
        <v>4.2360807650056377E-2</v>
      </c>
      <c r="V108" s="104">
        <v>3.0408527105658993E-2</v>
      </c>
      <c r="W108" s="104">
        <v>4.1934268008591985E-2</v>
      </c>
      <c r="X108" s="104">
        <v>5.6671585196573247E-2</v>
      </c>
      <c r="Y108" s="104">
        <v>6.8334108136190022E-2</v>
      </c>
      <c r="DA108" s="132" t="s">
        <v>1602</v>
      </c>
    </row>
    <row r="109" spans="1:105" ht="12" customHeight="1" x14ac:dyDescent="0.25">
      <c r="A109" s="106" t="s">
        <v>122</v>
      </c>
      <c r="B109" s="101">
        <v>4.3262916260763153E-2</v>
      </c>
      <c r="C109" s="101">
        <v>5.4932780468414377E-2</v>
      </c>
      <c r="D109" s="101">
        <v>5.2477723320568825E-2</v>
      </c>
      <c r="E109" s="101">
        <v>4.85762511815701E-2</v>
      </c>
      <c r="F109" s="101">
        <v>4.2113340027458923E-2</v>
      </c>
      <c r="G109" s="101">
        <v>3.547013534671755E-2</v>
      </c>
      <c r="H109" s="101">
        <v>3.2950175382321291E-2</v>
      </c>
      <c r="I109" s="101">
        <v>2.847396476834145E-2</v>
      </c>
      <c r="J109" s="101">
        <v>1.9538158983906932E-2</v>
      </c>
      <c r="K109" s="101">
        <v>1.4184108161680455E-2</v>
      </c>
      <c r="L109" s="101">
        <v>1.318326421668147E-2</v>
      </c>
      <c r="M109" s="101">
        <v>1.1884420151102488E-2</v>
      </c>
      <c r="N109" s="101">
        <v>8.1805903893167782E-3</v>
      </c>
      <c r="O109" s="101">
        <v>0.23621560353028756</v>
      </c>
      <c r="P109" s="101">
        <v>0.31571953048154083</v>
      </c>
      <c r="Q109" s="101">
        <v>0.31776445451902391</v>
      </c>
      <c r="R109" s="101">
        <v>0.31452522491994722</v>
      </c>
      <c r="S109" s="101">
        <v>0.30699813414012456</v>
      </c>
      <c r="T109" s="101">
        <v>0.26112952900680836</v>
      </c>
      <c r="U109" s="101">
        <v>0.25453995501404186</v>
      </c>
      <c r="V109" s="101">
        <v>0.17860461200589348</v>
      </c>
      <c r="W109" s="101">
        <v>0.59955883274228206</v>
      </c>
      <c r="X109" s="101">
        <v>0.5489467404380709</v>
      </c>
      <c r="Y109" s="101">
        <v>0.58923345421431406</v>
      </c>
      <c r="DA109" s="131" t="s">
        <v>1603</v>
      </c>
    </row>
    <row r="110" spans="1:105" ht="12" customHeight="1" x14ac:dyDescent="0.25">
      <c r="A110" s="107" t="s">
        <v>121</v>
      </c>
      <c r="B110" s="104">
        <v>9.7455294568595132</v>
      </c>
      <c r="C110" s="104">
        <v>9.0359981890074863</v>
      </c>
      <c r="D110" s="104">
        <v>10.750115148901751</v>
      </c>
      <c r="E110" s="104">
        <v>12.281132615874082</v>
      </c>
      <c r="F110" s="104">
        <v>12.952019377881589</v>
      </c>
      <c r="G110" s="104">
        <v>14.233536963441708</v>
      </c>
      <c r="H110" s="104">
        <v>11.624111826912916</v>
      </c>
      <c r="I110" s="104">
        <v>12.130511764194917</v>
      </c>
      <c r="J110" s="104">
        <v>11.385133449609908</v>
      </c>
      <c r="K110" s="104">
        <v>11.49464234308549</v>
      </c>
      <c r="L110" s="104">
        <v>11.998036589020742</v>
      </c>
      <c r="M110" s="104">
        <v>12.752330019727175</v>
      </c>
      <c r="N110" s="104">
        <v>11.948937393551699</v>
      </c>
      <c r="O110" s="104">
        <v>10.044678128602609</v>
      </c>
      <c r="P110" s="104">
        <v>9.6425972030830938</v>
      </c>
      <c r="Q110" s="104">
        <v>9.8399347429104811</v>
      </c>
      <c r="R110" s="104">
        <v>9.7259964034359196</v>
      </c>
      <c r="S110" s="104">
        <v>9.236592460805646</v>
      </c>
      <c r="T110" s="104">
        <v>7.5257696167067145</v>
      </c>
      <c r="U110" s="104">
        <v>6.8567278496080517</v>
      </c>
      <c r="V110" s="104">
        <v>7.2092214545743172</v>
      </c>
      <c r="W110" s="104">
        <v>7.5318405375818376</v>
      </c>
      <c r="X110" s="104">
        <v>8.0176320418732576</v>
      </c>
      <c r="Y110" s="104">
        <v>7.9460880049559242</v>
      </c>
      <c r="DA110" s="132" t="s">
        <v>1604</v>
      </c>
    </row>
    <row r="111" spans="1:105" ht="12" customHeight="1" x14ac:dyDescent="0.25">
      <c r="A111" s="108" t="s">
        <v>53</v>
      </c>
      <c r="B111" s="98">
        <v>2.5718808700798785</v>
      </c>
      <c r="C111" s="98">
        <v>2.1880574198752196</v>
      </c>
      <c r="D111" s="98">
        <v>3.6235640838114649</v>
      </c>
      <c r="E111" s="98">
        <v>4.9696868639116856</v>
      </c>
      <c r="F111" s="98">
        <v>5.0387455144378759</v>
      </c>
      <c r="G111" s="98">
        <v>6.3926564605131135</v>
      </c>
      <c r="H111" s="98">
        <v>4.8211214133279023</v>
      </c>
      <c r="I111" s="98">
        <v>4.3180138373361325</v>
      </c>
      <c r="J111" s="98">
        <v>3.9156392546934504</v>
      </c>
      <c r="K111" s="98">
        <v>3.9415725238900401</v>
      </c>
      <c r="L111" s="98">
        <v>3.7146453141893261</v>
      </c>
      <c r="M111" s="98">
        <v>3.9801003855483961</v>
      </c>
      <c r="N111" s="98">
        <v>2.8052785700107661</v>
      </c>
      <c r="O111" s="98">
        <v>0.6726700218715278</v>
      </c>
      <c r="P111" s="98">
        <v>0.29111078759529507</v>
      </c>
      <c r="Q111" s="98">
        <v>0.78329525234591002</v>
      </c>
      <c r="R111" s="98">
        <v>1.0987905115803489</v>
      </c>
      <c r="S111" s="98">
        <v>1.6455735839829866</v>
      </c>
      <c r="T111" s="98">
        <v>1.0533518897434186</v>
      </c>
      <c r="U111" s="98">
        <v>0.75205329078038774</v>
      </c>
      <c r="V111" s="98">
        <v>0.95471970446203003</v>
      </c>
      <c r="W111" s="98">
        <v>0.74379494299113524</v>
      </c>
      <c r="X111" s="98">
        <v>0.63199940078855177</v>
      </c>
      <c r="Y111" s="98">
        <v>0.26131121675981966</v>
      </c>
      <c r="DA111" s="63" t="s">
        <v>1605</v>
      </c>
    </row>
    <row r="112" spans="1:105" ht="12" customHeight="1" x14ac:dyDescent="0.25">
      <c r="A112" s="108" t="s">
        <v>52</v>
      </c>
      <c r="B112" s="98">
        <v>7.1736485867796347</v>
      </c>
      <c r="C112" s="98">
        <v>6.8479407691322658</v>
      </c>
      <c r="D112" s="98">
        <v>7.1265510650902852</v>
      </c>
      <c r="E112" s="98">
        <v>7.3114457519623963</v>
      </c>
      <c r="F112" s="98">
        <v>7.9132738634437132</v>
      </c>
      <c r="G112" s="98">
        <v>7.8408805029285951</v>
      </c>
      <c r="H112" s="98">
        <v>6.8029904135850146</v>
      </c>
      <c r="I112" s="98">
        <v>7.8124979268587857</v>
      </c>
      <c r="J112" s="98">
        <v>7.4694941949164582</v>
      </c>
      <c r="K112" s="98">
        <v>7.55306981919545</v>
      </c>
      <c r="L112" s="98">
        <v>8.2833912748314162</v>
      </c>
      <c r="M112" s="98">
        <v>8.77222963417878</v>
      </c>
      <c r="N112" s="98">
        <v>9.1436588235409317</v>
      </c>
      <c r="O112" s="98">
        <v>9.3720081067310819</v>
      </c>
      <c r="P112" s="98">
        <v>9.3514864154877984</v>
      </c>
      <c r="Q112" s="98">
        <v>9.0566394905645708</v>
      </c>
      <c r="R112" s="98">
        <v>8.6272058918555707</v>
      </c>
      <c r="S112" s="98">
        <v>7.5910188768226599</v>
      </c>
      <c r="T112" s="98">
        <v>6.4724177269632959</v>
      </c>
      <c r="U112" s="98">
        <v>6.1046745588276643</v>
      </c>
      <c r="V112" s="98">
        <v>6.2545017501122873</v>
      </c>
      <c r="W112" s="98">
        <v>6.7880455945907023</v>
      </c>
      <c r="X112" s="98">
        <v>7.3856326410847064</v>
      </c>
      <c r="Y112" s="98">
        <v>7.6847767881961042</v>
      </c>
      <c r="DA112" s="63" t="s">
        <v>1606</v>
      </c>
    </row>
    <row r="113" spans="1:105" ht="12" customHeight="1" x14ac:dyDescent="0.25">
      <c r="A113" s="121" t="s">
        <v>54</v>
      </c>
      <c r="B113" s="122">
        <v>5.1791214995750767</v>
      </c>
      <c r="C113" s="122">
        <v>5.4338742439003518</v>
      </c>
      <c r="D113" s="122">
        <v>5.6506182027797855</v>
      </c>
      <c r="E113" s="122">
        <v>5.8237412645188922</v>
      </c>
      <c r="F113" s="122">
        <v>6.0075500483335134</v>
      </c>
      <c r="G113" s="122">
        <v>5.5938011415374342</v>
      </c>
      <c r="H113" s="122">
        <v>4.2493775236558262</v>
      </c>
      <c r="I113" s="122">
        <v>3.9637213436088987</v>
      </c>
      <c r="J113" s="122">
        <v>3.5520932292703007</v>
      </c>
      <c r="K113" s="122">
        <v>3.580059284493863</v>
      </c>
      <c r="L113" s="122">
        <v>3.7202180244195873</v>
      </c>
      <c r="M113" s="122">
        <v>4.1474149410863452</v>
      </c>
      <c r="N113" s="122">
        <v>3.8382641095274099</v>
      </c>
      <c r="O113" s="122">
        <v>4.0007797619373209</v>
      </c>
      <c r="P113" s="122">
        <v>4.267609334348343</v>
      </c>
      <c r="Q113" s="122">
        <v>3.9800822655931416</v>
      </c>
      <c r="R113" s="122">
        <v>3.7039145445356816</v>
      </c>
      <c r="S113" s="122">
        <v>3.3851283909227923</v>
      </c>
      <c r="T113" s="122">
        <v>2.7165437599352233</v>
      </c>
      <c r="U113" s="122">
        <v>2.8661234396060769</v>
      </c>
      <c r="V113" s="122">
        <v>2.9006341968065597</v>
      </c>
      <c r="W113" s="122">
        <v>3.1302173270485047</v>
      </c>
      <c r="X113" s="122">
        <v>3.2006388231127576</v>
      </c>
      <c r="Y113" s="122">
        <v>3.0714663366264636</v>
      </c>
      <c r="DA113" s="130" t="s">
        <v>1607</v>
      </c>
    </row>
    <row r="114" spans="1:105" ht="12" customHeight="1" x14ac:dyDescent="0.25">
      <c r="A114" s="97" t="s">
        <v>50</v>
      </c>
      <c r="B114" s="98">
        <v>4.072252132770255</v>
      </c>
      <c r="C114" s="98">
        <v>4.0203355170652912</v>
      </c>
      <c r="D114" s="98">
        <v>4.0500389034362225</v>
      </c>
      <c r="E114" s="98">
        <v>4.2096447338804097</v>
      </c>
      <c r="F114" s="98">
        <v>4.2230203244516238</v>
      </c>
      <c r="G114" s="98">
        <v>3.8711666131813507</v>
      </c>
      <c r="H114" s="98">
        <v>2.8471521252671166</v>
      </c>
      <c r="I114" s="98">
        <v>2.7499987619760962</v>
      </c>
      <c r="J114" s="98">
        <v>2.4774502679512134</v>
      </c>
      <c r="K114" s="98">
        <v>2.4413053577916246</v>
      </c>
      <c r="L114" s="98">
        <v>2.5572657705286632</v>
      </c>
      <c r="M114" s="98">
        <v>2.788568719725049</v>
      </c>
      <c r="N114" s="98">
        <v>2.8035008457721577</v>
      </c>
      <c r="O114" s="98">
        <v>2.799474453263568</v>
      </c>
      <c r="P114" s="98">
        <v>2.75786327826403</v>
      </c>
      <c r="Q114" s="98">
        <v>2.6862638269244057</v>
      </c>
      <c r="R114" s="98">
        <v>2.4937038709681891</v>
      </c>
      <c r="S114" s="98">
        <v>2.1881841425326294</v>
      </c>
      <c r="T114" s="98">
        <v>1.8262194976034249</v>
      </c>
      <c r="U114" s="98">
        <v>1.8146188779083008</v>
      </c>
      <c r="V114" s="98">
        <v>1.6770895428129491</v>
      </c>
      <c r="W114" s="98">
        <v>1.895695807076113</v>
      </c>
      <c r="X114" s="98">
        <v>2.0156996134199932</v>
      </c>
      <c r="Y114" s="98">
        <v>2.149458810529044</v>
      </c>
      <c r="DA114" s="63" t="s">
        <v>1608</v>
      </c>
    </row>
    <row r="115" spans="1:105" ht="12" customHeight="1" x14ac:dyDescent="0.25">
      <c r="A115" s="109" t="s">
        <v>120</v>
      </c>
      <c r="B115" s="33">
        <v>1.1068693668048217</v>
      </c>
      <c r="C115" s="33">
        <v>1.4135387268350608</v>
      </c>
      <c r="D115" s="33">
        <v>1.6005792993435635</v>
      </c>
      <c r="E115" s="33">
        <v>1.6140965306384827</v>
      </c>
      <c r="F115" s="33">
        <v>1.7845297238818894</v>
      </c>
      <c r="G115" s="33">
        <v>1.7226345283560838</v>
      </c>
      <c r="H115" s="33">
        <v>1.4022253983887094</v>
      </c>
      <c r="I115" s="33">
        <v>1.2137225816328026</v>
      </c>
      <c r="J115" s="33">
        <v>1.0746429613190875</v>
      </c>
      <c r="K115" s="33">
        <v>1.1387539267022384</v>
      </c>
      <c r="L115" s="33">
        <v>1.162952253890924</v>
      </c>
      <c r="M115" s="33">
        <v>1.3588462213612962</v>
      </c>
      <c r="N115" s="33">
        <v>1.0347632637552524</v>
      </c>
      <c r="O115" s="33">
        <v>1.2013053086737531</v>
      </c>
      <c r="P115" s="33">
        <v>1.5097460560843134</v>
      </c>
      <c r="Q115" s="33">
        <v>1.2938184386687359</v>
      </c>
      <c r="R115" s="33">
        <v>1.2102106735674922</v>
      </c>
      <c r="S115" s="33">
        <v>1.1969442483901629</v>
      </c>
      <c r="T115" s="33">
        <v>0.8903242623317984</v>
      </c>
      <c r="U115" s="33">
        <v>1.0515045616977758</v>
      </c>
      <c r="V115" s="33">
        <v>1.2235446539936108</v>
      </c>
      <c r="W115" s="33">
        <v>1.234521519972392</v>
      </c>
      <c r="X115" s="33">
        <v>1.1849392096927645</v>
      </c>
      <c r="Y115" s="33">
        <v>0.92200752609741943</v>
      </c>
      <c r="DA115" s="60" t="s">
        <v>1609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36.812103840955722</v>
      </c>
      <c r="C117" s="117">
        <f t="shared" si="19"/>
        <v>35.699046149957098</v>
      </c>
      <c r="D117" s="117">
        <f t="shared" si="19"/>
        <v>37.463657072519084</v>
      </c>
      <c r="E117" s="117">
        <f t="shared" si="19"/>
        <v>42.211876421938541</v>
      </c>
      <c r="F117" s="117">
        <f t="shared" si="19"/>
        <v>41.805108590968437</v>
      </c>
      <c r="G117" s="117">
        <f t="shared" si="19"/>
        <v>41.723635214159636</v>
      </c>
      <c r="H117" s="117">
        <f t="shared" si="19"/>
        <v>33.253614340259652</v>
      </c>
      <c r="I117" s="117">
        <f t="shared" si="19"/>
        <v>36.722215193230653</v>
      </c>
      <c r="J117" s="117">
        <f t="shared" si="19"/>
        <v>36.402709257306071</v>
      </c>
      <c r="K117" s="117">
        <f t="shared" si="19"/>
        <v>37.299321622391901</v>
      </c>
      <c r="L117" s="117">
        <f t="shared" si="19"/>
        <v>39.846652301321775</v>
      </c>
      <c r="M117" s="117">
        <f t="shared" si="19"/>
        <v>41.060131620533504</v>
      </c>
      <c r="N117" s="117">
        <f t="shared" si="19"/>
        <v>45.477259460651403</v>
      </c>
      <c r="O117" s="117">
        <f t="shared" si="19"/>
        <v>40.704315278680276</v>
      </c>
      <c r="P117" s="117">
        <f t="shared" si="19"/>
        <v>38.958298634623475</v>
      </c>
      <c r="Q117" s="117">
        <f t="shared" si="19"/>
        <v>41.66683441775772</v>
      </c>
      <c r="R117" s="117">
        <f t="shared" ref="R117:V117" si="20">R118+R121+R123+R132</f>
        <v>43.390065284783319</v>
      </c>
      <c r="S117" s="117">
        <f t="shared" si="20"/>
        <v>37.469814408336738</v>
      </c>
      <c r="T117" s="117">
        <f t="shared" si="20"/>
        <v>31.493821030704844</v>
      </c>
      <c r="U117" s="117">
        <f t="shared" si="20"/>
        <v>29.527422278362309</v>
      </c>
      <c r="V117" s="117">
        <f t="shared" si="20"/>
        <v>28.379403055142113</v>
      </c>
      <c r="W117" s="117">
        <f t="shared" ref="W117:Y117" si="21">W118+W121+W123+W132</f>
        <v>31.33579496588986</v>
      </c>
      <c r="X117" s="117">
        <f t="shared" si="21"/>
        <v>35.368740827243641</v>
      </c>
      <c r="Y117" s="117">
        <f t="shared" si="21"/>
        <v>38.186944625695141</v>
      </c>
      <c r="DA117" s="129" t="s">
        <v>1760</v>
      </c>
    </row>
    <row r="118" spans="1:105" ht="12" customHeight="1" x14ac:dyDescent="0.25">
      <c r="A118" s="121" t="s">
        <v>57</v>
      </c>
      <c r="B118" s="122">
        <f t="shared" ref="B118:Q118" si="22">SUM(B119:B120)</f>
        <v>14.723664903214667</v>
      </c>
      <c r="C118" s="122">
        <f t="shared" si="22"/>
        <v>14.897378766751393</v>
      </c>
      <c r="D118" s="122">
        <f t="shared" si="22"/>
        <v>15.495787827485893</v>
      </c>
      <c r="E118" s="122">
        <f t="shared" si="22"/>
        <v>17.043793035335533</v>
      </c>
      <c r="F118" s="122">
        <f t="shared" si="22"/>
        <v>16.292343861374778</v>
      </c>
      <c r="G118" s="122">
        <f t="shared" si="22"/>
        <v>15.320001605320538</v>
      </c>
      <c r="H118" s="122">
        <f t="shared" si="22"/>
        <v>8.3057171055968197</v>
      </c>
      <c r="I118" s="122">
        <f t="shared" si="22"/>
        <v>8.4477510109842537</v>
      </c>
      <c r="J118" s="122">
        <f t="shared" si="22"/>
        <v>7.7585155970439823</v>
      </c>
      <c r="K118" s="122">
        <f t="shared" si="22"/>
        <v>8.735560011739409</v>
      </c>
      <c r="L118" s="122">
        <f t="shared" si="22"/>
        <v>8.0671029811879844</v>
      </c>
      <c r="M118" s="122">
        <f t="shared" si="22"/>
        <v>9.7626657978183164</v>
      </c>
      <c r="N118" s="122">
        <f t="shared" si="22"/>
        <v>9.6656384603236027</v>
      </c>
      <c r="O118" s="122">
        <f t="shared" si="22"/>
        <v>8.1417202868668213</v>
      </c>
      <c r="P118" s="122">
        <f t="shared" si="22"/>
        <v>7.363991921225109</v>
      </c>
      <c r="Q118" s="122">
        <f t="shared" si="22"/>
        <v>8.7290060523808304</v>
      </c>
      <c r="R118" s="122">
        <f t="shared" ref="R118:V118" si="23">SUM(R119:R120)</f>
        <v>9.358948179616922</v>
      </c>
      <c r="S118" s="122">
        <f t="shared" si="23"/>
        <v>8.0300319026648808</v>
      </c>
      <c r="T118" s="122">
        <f t="shared" si="23"/>
        <v>5.9778097859030845</v>
      </c>
      <c r="U118" s="122">
        <f t="shared" si="23"/>
        <v>7.1735185428935928</v>
      </c>
      <c r="V118" s="122">
        <f t="shared" si="23"/>
        <v>7.458625211269263</v>
      </c>
      <c r="W118" s="122">
        <f t="shared" ref="W118:Y118" si="24">SUM(W119:W120)</f>
        <v>8.2249894719437666</v>
      </c>
      <c r="X118" s="122">
        <f t="shared" si="24"/>
        <v>9.4932106931588844</v>
      </c>
      <c r="Y118" s="122">
        <f t="shared" si="24"/>
        <v>8.6704804851365918</v>
      </c>
      <c r="DA118" s="130" t="s">
        <v>1761</v>
      </c>
    </row>
    <row r="119" spans="1:105" ht="12" customHeight="1" x14ac:dyDescent="0.25">
      <c r="A119" s="97" t="s">
        <v>74</v>
      </c>
      <c r="B119" s="98">
        <v>14.595162004130945</v>
      </c>
      <c r="C119" s="98">
        <v>14.74420425026274</v>
      </c>
      <c r="D119" s="98">
        <v>15.324177154171123</v>
      </c>
      <c r="E119" s="98">
        <v>16.86557814223967</v>
      </c>
      <c r="F119" s="98">
        <v>16.107395442822153</v>
      </c>
      <c r="G119" s="98">
        <v>15.149147653739423</v>
      </c>
      <c r="H119" s="98">
        <v>8.2224252775758782</v>
      </c>
      <c r="I119" s="98">
        <v>8.3721095445685023</v>
      </c>
      <c r="J119" s="98">
        <v>7.6936419752169023</v>
      </c>
      <c r="K119" s="98">
        <v>8.6586691278549512</v>
      </c>
      <c r="L119" s="98">
        <v>7.9990556556149759</v>
      </c>
      <c r="M119" s="98">
        <v>9.6688003530895799</v>
      </c>
      <c r="N119" s="98">
        <v>9.5935123988143367</v>
      </c>
      <c r="O119" s="98">
        <v>8.0709248537201272</v>
      </c>
      <c r="P119" s="98">
        <v>7.2822956602412159</v>
      </c>
      <c r="Q119" s="98">
        <v>8.6414574981633692</v>
      </c>
      <c r="R119" s="98">
        <v>9.2656374755315341</v>
      </c>
      <c r="S119" s="98">
        <v>7.9411841336267228</v>
      </c>
      <c r="T119" s="98">
        <v>5.9187390438350667</v>
      </c>
      <c r="U119" s="98">
        <v>7.1028428431721515</v>
      </c>
      <c r="V119" s="98">
        <v>7.3852857123331717</v>
      </c>
      <c r="W119" s="98">
        <v>8.1441940920543363</v>
      </c>
      <c r="X119" s="98">
        <v>9.3999577175207261</v>
      </c>
      <c r="Y119" s="98">
        <v>8.5852249195457606</v>
      </c>
      <c r="DA119" s="63" t="s">
        <v>1762</v>
      </c>
    </row>
    <row r="120" spans="1:105" ht="12" customHeight="1" x14ac:dyDescent="0.25">
      <c r="A120" s="97" t="s">
        <v>53</v>
      </c>
      <c r="B120" s="98">
        <v>0.12850289908372278</v>
      </c>
      <c r="C120" s="98">
        <v>0.15317451648865296</v>
      </c>
      <c r="D120" s="98">
        <v>0.17161067331477092</v>
      </c>
      <c r="E120" s="98">
        <v>0.17821489309586286</v>
      </c>
      <c r="F120" s="98">
        <v>0.18494841855262731</v>
      </c>
      <c r="G120" s="98">
        <v>0.17085395158111574</v>
      </c>
      <c r="H120" s="98">
        <v>8.3291828020941552E-2</v>
      </c>
      <c r="I120" s="98">
        <v>7.5641466415750605E-2</v>
      </c>
      <c r="J120" s="98">
        <v>6.4873621827080091E-2</v>
      </c>
      <c r="K120" s="98">
        <v>7.6890883884458278E-2</v>
      </c>
      <c r="L120" s="98">
        <v>6.8047325573008577E-2</v>
      </c>
      <c r="M120" s="98">
        <v>9.3865444728736688E-2</v>
      </c>
      <c r="N120" s="98">
        <v>7.2126061509265899E-2</v>
      </c>
      <c r="O120" s="98">
        <v>7.0795433146694883E-2</v>
      </c>
      <c r="P120" s="98">
        <v>8.1696260983893335E-2</v>
      </c>
      <c r="Q120" s="98">
        <v>8.7548554217460606E-2</v>
      </c>
      <c r="R120" s="98">
        <v>9.3310704085387636E-2</v>
      </c>
      <c r="S120" s="98">
        <v>8.8847769038158358E-2</v>
      </c>
      <c r="T120" s="98">
        <v>5.9070742068017802E-2</v>
      </c>
      <c r="U120" s="98">
        <v>7.0675699721440985E-2</v>
      </c>
      <c r="V120" s="98">
        <v>7.3339498936091624E-2</v>
      </c>
      <c r="W120" s="98">
        <v>8.0795379889429517E-2</v>
      </c>
      <c r="X120" s="98">
        <v>9.3252975638157945E-2</v>
      </c>
      <c r="Y120" s="98">
        <v>8.5255565590831431E-2</v>
      </c>
      <c r="DA120" s="63" t="s">
        <v>1763</v>
      </c>
    </row>
    <row r="121" spans="1:105" ht="12" customHeight="1" x14ac:dyDescent="0.25">
      <c r="A121" s="121" t="s">
        <v>92</v>
      </c>
      <c r="B121" s="122">
        <f t="shared" ref="B121:Y121" si="25">B122</f>
        <v>10.027806853218557</v>
      </c>
      <c r="C121" s="122">
        <f t="shared" si="25"/>
        <v>9.0597985892215469</v>
      </c>
      <c r="D121" s="122">
        <f t="shared" si="25"/>
        <v>9.095525847507437</v>
      </c>
      <c r="E121" s="122">
        <f t="shared" si="25"/>
        <v>11.361636252790914</v>
      </c>
      <c r="F121" s="122">
        <f t="shared" si="25"/>
        <v>10.95730976937539</v>
      </c>
      <c r="G121" s="122">
        <f t="shared" si="25"/>
        <v>11.494495317967019</v>
      </c>
      <c r="H121" s="122">
        <f t="shared" si="25"/>
        <v>12.728008064563001</v>
      </c>
      <c r="I121" s="122">
        <f t="shared" si="25"/>
        <v>15.509852775987152</v>
      </c>
      <c r="J121" s="122">
        <f t="shared" si="25"/>
        <v>16.682528451518863</v>
      </c>
      <c r="K121" s="122">
        <f t="shared" si="25"/>
        <v>16.485006043139769</v>
      </c>
      <c r="L121" s="122">
        <f t="shared" si="25"/>
        <v>18.969309774791768</v>
      </c>
      <c r="M121" s="122">
        <f t="shared" si="25"/>
        <v>17.570062762987241</v>
      </c>
      <c r="N121" s="122">
        <f t="shared" si="25"/>
        <v>22.510870717111878</v>
      </c>
      <c r="O121" s="122">
        <f t="shared" si="25"/>
        <v>19.822367214639172</v>
      </c>
      <c r="P121" s="122">
        <f t="shared" si="25"/>
        <v>18.784986183966478</v>
      </c>
      <c r="Q121" s="122">
        <f t="shared" si="25"/>
        <v>20.388116889046575</v>
      </c>
      <c r="R121" s="122">
        <f t="shared" si="25"/>
        <v>21.926101802571669</v>
      </c>
      <c r="S121" s="122">
        <f t="shared" si="25"/>
        <v>18.281318858362848</v>
      </c>
      <c r="T121" s="122">
        <f t="shared" si="25"/>
        <v>16.297942533109893</v>
      </c>
      <c r="U121" s="122">
        <f t="shared" si="25"/>
        <v>13.541704547389173</v>
      </c>
      <c r="V121" s="122">
        <f t="shared" si="25"/>
        <v>11.780990233549646</v>
      </c>
      <c r="W121" s="122">
        <f t="shared" si="25"/>
        <v>12.995482128131091</v>
      </c>
      <c r="X121" s="122">
        <f t="shared" si="25"/>
        <v>15.150302135359762</v>
      </c>
      <c r="Y121" s="122">
        <f t="shared" si="25"/>
        <v>18.84176963037434</v>
      </c>
      <c r="DA121" s="130" t="s">
        <v>1764</v>
      </c>
    </row>
    <row r="122" spans="1:105" ht="12" customHeight="1" x14ac:dyDescent="0.25">
      <c r="A122" s="97" t="s">
        <v>53</v>
      </c>
      <c r="B122" s="98">
        <v>10.027806853218557</v>
      </c>
      <c r="C122" s="98">
        <v>9.0597985892215469</v>
      </c>
      <c r="D122" s="98">
        <v>9.095525847507437</v>
      </c>
      <c r="E122" s="98">
        <v>11.361636252790914</v>
      </c>
      <c r="F122" s="98">
        <v>10.95730976937539</v>
      </c>
      <c r="G122" s="98">
        <v>11.494495317967019</v>
      </c>
      <c r="H122" s="98">
        <v>12.728008064563001</v>
      </c>
      <c r="I122" s="98">
        <v>15.509852775987152</v>
      </c>
      <c r="J122" s="98">
        <v>16.682528451518863</v>
      </c>
      <c r="K122" s="98">
        <v>16.485006043139769</v>
      </c>
      <c r="L122" s="98">
        <v>18.969309774791768</v>
      </c>
      <c r="M122" s="98">
        <v>17.570062762987241</v>
      </c>
      <c r="N122" s="98">
        <v>22.510870717111878</v>
      </c>
      <c r="O122" s="98">
        <v>19.822367214639172</v>
      </c>
      <c r="P122" s="98">
        <v>18.784986183966478</v>
      </c>
      <c r="Q122" s="98">
        <v>20.388116889046575</v>
      </c>
      <c r="R122" s="98">
        <v>21.926101802571669</v>
      </c>
      <c r="S122" s="98">
        <v>18.281318858362848</v>
      </c>
      <c r="T122" s="98">
        <v>16.297942533109893</v>
      </c>
      <c r="U122" s="98">
        <v>13.541704547389173</v>
      </c>
      <c r="V122" s="98">
        <v>11.780990233549646</v>
      </c>
      <c r="W122" s="98">
        <v>12.995482128131091</v>
      </c>
      <c r="X122" s="98">
        <v>15.150302135359762</v>
      </c>
      <c r="Y122" s="98">
        <v>18.84176963037434</v>
      </c>
      <c r="DA122" s="63" t="s">
        <v>1765</v>
      </c>
    </row>
    <row r="123" spans="1:105" ht="12" customHeight="1" x14ac:dyDescent="0.25">
      <c r="A123" s="121" t="s">
        <v>55</v>
      </c>
      <c r="B123" s="122">
        <v>9.0610089012496982</v>
      </c>
      <c r="C123" s="122">
        <v>8.5441761978277437</v>
      </c>
      <c r="D123" s="122">
        <v>9.515367568771298</v>
      </c>
      <c r="E123" s="122">
        <v>10.343926438592085</v>
      </c>
      <c r="F123" s="122">
        <v>10.952870751764666</v>
      </c>
      <c r="G123" s="122">
        <v>11.534741166462828</v>
      </c>
      <c r="H123" s="122">
        <v>9.6332929259825804</v>
      </c>
      <c r="I123" s="122">
        <v>10.364288621000775</v>
      </c>
      <c r="J123" s="122">
        <v>9.8104330350062998</v>
      </c>
      <c r="K123" s="122">
        <v>9.8954390092556608</v>
      </c>
      <c r="L123" s="122">
        <v>10.53917997282025</v>
      </c>
      <c r="M123" s="122">
        <v>11.178032103035934</v>
      </c>
      <c r="N123" s="122">
        <v>10.978534769538275</v>
      </c>
      <c r="O123" s="122">
        <v>10.291589924798465</v>
      </c>
      <c r="P123" s="122">
        <v>10.149960767556095</v>
      </c>
      <c r="Q123" s="122">
        <v>10.087179584150466</v>
      </c>
      <c r="R123" s="122">
        <v>9.8027643410890839</v>
      </c>
      <c r="S123" s="122">
        <v>9.0224884877080385</v>
      </c>
      <c r="T123" s="122">
        <v>7.502347432468266</v>
      </c>
      <c r="U123" s="122">
        <v>6.9494883272342109</v>
      </c>
      <c r="V123" s="122">
        <v>7.180625663109141</v>
      </c>
      <c r="W123" s="122">
        <v>7.9849625520806642</v>
      </c>
      <c r="X123" s="122">
        <v>8.5434744370656386</v>
      </c>
      <c r="Y123" s="122">
        <v>8.6235136331237214</v>
      </c>
      <c r="DA123" s="130" t="s">
        <v>1766</v>
      </c>
    </row>
    <row r="124" spans="1:105" ht="12" customHeight="1" x14ac:dyDescent="0.25">
      <c r="A124" s="97" t="s">
        <v>141</v>
      </c>
      <c r="B124" s="98">
        <v>0.61895184128540492</v>
      </c>
      <c r="C124" s="98">
        <v>0.59345218781077014</v>
      </c>
      <c r="D124" s="98">
        <v>0.60316655151250131</v>
      </c>
      <c r="E124" s="98">
        <v>0.60008870148529037</v>
      </c>
      <c r="F124" s="98">
        <v>0.56873644724709427</v>
      </c>
      <c r="G124" s="98">
        <v>0.56147959533068803</v>
      </c>
      <c r="H124" s="98">
        <v>0.4514494977755415</v>
      </c>
      <c r="I124" s="98">
        <v>0.41144845236407024</v>
      </c>
      <c r="J124" s="98">
        <v>0.39508295193510595</v>
      </c>
      <c r="K124" s="98">
        <v>0.37576025689320558</v>
      </c>
      <c r="L124" s="98">
        <v>0.38413310379990334</v>
      </c>
      <c r="M124" s="98">
        <v>0.38617034777736825</v>
      </c>
      <c r="N124" s="98">
        <v>0.38389837114534164</v>
      </c>
      <c r="O124" s="98">
        <v>0.37330082473131021</v>
      </c>
      <c r="P124" s="98">
        <v>0.38347130776963106</v>
      </c>
      <c r="Q124" s="98">
        <v>0.36152768522620737</v>
      </c>
      <c r="R124" s="98">
        <v>0.33898841084152709</v>
      </c>
      <c r="S124" s="98">
        <v>0.29549182949922098</v>
      </c>
      <c r="T124" s="98">
        <v>0.23571059646806314</v>
      </c>
      <c r="U124" s="98">
        <v>0.21813448485255513</v>
      </c>
      <c r="V124" s="98">
        <v>0.21523996120770841</v>
      </c>
      <c r="W124" s="98">
        <v>0.30063235233543806</v>
      </c>
      <c r="X124" s="98">
        <v>0.33786750730015697</v>
      </c>
      <c r="Y124" s="98">
        <v>0.31332444061614112</v>
      </c>
      <c r="DA124" s="63" t="s">
        <v>1767</v>
      </c>
    </row>
    <row r="125" spans="1:105" ht="12" customHeight="1" x14ac:dyDescent="0.25">
      <c r="A125" s="97" t="s">
        <v>140</v>
      </c>
      <c r="B125" s="98">
        <v>4.1999705910418121E-2</v>
      </c>
      <c r="C125" s="98">
        <v>4.5294751930729266E-2</v>
      </c>
      <c r="D125" s="98">
        <v>4.1560812264323552E-2</v>
      </c>
      <c r="E125" s="98">
        <v>3.654340718500923E-2</v>
      </c>
      <c r="F125" s="98">
        <v>2.9386505188648996E-2</v>
      </c>
      <c r="G125" s="98">
        <v>2.3239524153073551E-2</v>
      </c>
      <c r="H125" s="98">
        <v>1.6703533192925574E-2</v>
      </c>
      <c r="I125" s="98">
        <v>1.51527496835046E-2</v>
      </c>
      <c r="J125" s="98">
        <v>1.5722854387162286E-2</v>
      </c>
      <c r="K125" s="98">
        <v>1.4649195087882566E-2</v>
      </c>
      <c r="L125" s="98">
        <v>1.8089929954212745E-2</v>
      </c>
      <c r="M125" s="98">
        <v>1.8330422558648939E-2</v>
      </c>
      <c r="N125" s="98">
        <v>2.6468878690530842E-2</v>
      </c>
      <c r="O125" s="98">
        <v>7.5518337449400078E-2</v>
      </c>
      <c r="P125" s="98">
        <v>9.4088517799996885E-2</v>
      </c>
      <c r="Q125" s="98">
        <v>8.8931758226993937E-2</v>
      </c>
      <c r="R125" s="98">
        <v>8.2711822650768402E-2</v>
      </c>
      <c r="S125" s="98">
        <v>7.519897234030834E-2</v>
      </c>
      <c r="T125" s="98">
        <v>6.2211557437506462E-2</v>
      </c>
      <c r="U125" s="98">
        <v>4.6189434539251506E-2</v>
      </c>
      <c r="V125" s="98">
        <v>3.1551468351816173E-2</v>
      </c>
      <c r="W125" s="98">
        <v>4.5651296861143796E-2</v>
      </c>
      <c r="X125" s="98">
        <v>6.1220083605340064E-2</v>
      </c>
      <c r="Y125" s="98">
        <v>7.1370939822067603E-2</v>
      </c>
      <c r="DA125" s="63" t="s">
        <v>1768</v>
      </c>
    </row>
    <row r="126" spans="1:105" ht="12" customHeight="1" x14ac:dyDescent="0.25">
      <c r="A126" s="100" t="s">
        <v>50</v>
      </c>
      <c r="B126" s="101">
        <v>5.9118974033764721E-3</v>
      </c>
      <c r="C126" s="101">
        <v>6.1692953675760529E-3</v>
      </c>
      <c r="D126" s="101">
        <v>9.8179141054924556E-3</v>
      </c>
      <c r="E126" s="101">
        <v>1.0493077492871381E-2</v>
      </c>
      <c r="F126" s="101">
        <v>7.3431931588265774E-3</v>
      </c>
      <c r="G126" s="101">
        <v>6.6876891095100956E-3</v>
      </c>
      <c r="H126" s="101">
        <v>4.2712372148865051E-3</v>
      </c>
      <c r="I126" s="101">
        <v>3.0711034427320051E-3</v>
      </c>
      <c r="J126" s="101">
        <v>3.2164182645711544E-3</v>
      </c>
      <c r="K126" s="101">
        <v>2.9909156012511845E-3</v>
      </c>
      <c r="L126" s="101">
        <v>3.1989940017601746E-3</v>
      </c>
      <c r="M126" s="101">
        <v>3.2097787518849692E-3</v>
      </c>
      <c r="N126" s="101">
        <v>3.090064561745454E-3</v>
      </c>
      <c r="O126" s="101">
        <v>5.9241766706936393E-3</v>
      </c>
      <c r="P126" s="101">
        <v>7.5352179536941231E-3</v>
      </c>
      <c r="Q126" s="101">
        <v>2.1446482420373347E-2</v>
      </c>
      <c r="R126" s="101">
        <v>2.3657360795288979E-2</v>
      </c>
      <c r="S126" s="101">
        <v>2.6250338241636969E-2</v>
      </c>
      <c r="T126" s="101">
        <v>1.4584051262830036E-2</v>
      </c>
      <c r="U126" s="101">
        <v>3.8286268891951289E-3</v>
      </c>
      <c r="V126" s="101">
        <v>1.1429412461571788E-3</v>
      </c>
      <c r="W126" s="101">
        <v>3.7170288525518133E-3</v>
      </c>
      <c r="X126" s="101">
        <v>4.5484984087668205E-3</v>
      </c>
      <c r="Y126" s="101">
        <v>3.0368316858775794E-3</v>
      </c>
      <c r="DA126" s="131" t="s">
        <v>1769</v>
      </c>
    </row>
    <row r="127" spans="1:105" ht="12" customHeight="1" x14ac:dyDescent="0.25">
      <c r="A127" s="103" t="s">
        <v>52</v>
      </c>
      <c r="B127" s="104">
        <v>3.6087808507041651E-2</v>
      </c>
      <c r="C127" s="104">
        <v>3.9125456563153214E-2</v>
      </c>
      <c r="D127" s="104">
        <v>3.1742898158831093E-2</v>
      </c>
      <c r="E127" s="104">
        <v>2.6050329692137851E-2</v>
      </c>
      <c r="F127" s="104">
        <v>2.2043312029822418E-2</v>
      </c>
      <c r="G127" s="104">
        <v>1.6551835043563456E-2</v>
      </c>
      <c r="H127" s="104">
        <v>1.2432295978039069E-2</v>
      </c>
      <c r="I127" s="104">
        <v>1.2081646240772594E-2</v>
      </c>
      <c r="J127" s="104">
        <v>1.2506436122591133E-2</v>
      </c>
      <c r="K127" s="104">
        <v>1.1658279486631382E-2</v>
      </c>
      <c r="L127" s="104">
        <v>1.4890935952452569E-2</v>
      </c>
      <c r="M127" s="104">
        <v>1.5120643806763968E-2</v>
      </c>
      <c r="N127" s="104">
        <v>2.3378814128785386E-2</v>
      </c>
      <c r="O127" s="104">
        <v>6.9594160778706435E-2</v>
      </c>
      <c r="P127" s="104">
        <v>8.6553299846302764E-2</v>
      </c>
      <c r="Q127" s="104">
        <v>6.7485275806620587E-2</v>
      </c>
      <c r="R127" s="104">
        <v>5.9054461855479426E-2</v>
      </c>
      <c r="S127" s="104">
        <v>4.8948634098671374E-2</v>
      </c>
      <c r="T127" s="104">
        <v>4.7627506174676426E-2</v>
      </c>
      <c r="U127" s="104">
        <v>4.2360807650056377E-2</v>
      </c>
      <c r="V127" s="104">
        <v>3.0408527105658993E-2</v>
      </c>
      <c r="W127" s="104">
        <v>4.1934268008591985E-2</v>
      </c>
      <c r="X127" s="104">
        <v>5.6671585196573247E-2</v>
      </c>
      <c r="Y127" s="104">
        <v>6.8334108136190022E-2</v>
      </c>
      <c r="DA127" s="132" t="s">
        <v>1770</v>
      </c>
    </row>
    <row r="128" spans="1:105" ht="12" customHeight="1" x14ac:dyDescent="0.25">
      <c r="A128" s="106" t="s">
        <v>122</v>
      </c>
      <c r="B128" s="101">
        <v>2.0288758146753783E-2</v>
      </c>
      <c r="C128" s="101">
        <v>2.6081554641477853E-2</v>
      </c>
      <c r="D128" s="101">
        <v>2.495414641703065E-2</v>
      </c>
      <c r="E128" s="101">
        <v>2.3147336137098101E-2</v>
      </c>
      <c r="F128" s="101">
        <v>2.0111040895543025E-2</v>
      </c>
      <c r="G128" s="101">
        <v>1.699932295601795E-2</v>
      </c>
      <c r="H128" s="101">
        <v>1.5991395028451774E-2</v>
      </c>
      <c r="I128" s="101">
        <v>1.3882484015389367E-2</v>
      </c>
      <c r="J128" s="101">
        <v>9.5483887532622855E-3</v>
      </c>
      <c r="K128" s="101">
        <v>7.0345751068825162E-3</v>
      </c>
      <c r="L128" s="101">
        <v>6.5406384471933489E-3</v>
      </c>
      <c r="M128" s="101">
        <v>5.900163498547828E-3</v>
      </c>
      <c r="N128" s="101">
        <v>4.0710133854048045E-3</v>
      </c>
      <c r="O128" s="101">
        <v>0.12662620229782598</v>
      </c>
      <c r="P128" s="101">
        <v>0.17095133640637672</v>
      </c>
      <c r="Q128" s="101">
        <v>0.17209129973873355</v>
      </c>
      <c r="R128" s="101">
        <v>0.17050234729881811</v>
      </c>
      <c r="S128" s="101">
        <v>0.16649197619163783</v>
      </c>
      <c r="T128" s="101">
        <v>0.14166668394828039</v>
      </c>
      <c r="U128" s="101">
        <v>0.14216974097440158</v>
      </c>
      <c r="V128" s="101">
        <v>0.10106170933336819</v>
      </c>
      <c r="W128" s="101">
        <v>0.38792086849101204</v>
      </c>
      <c r="X128" s="101">
        <v>0.35779675443224362</v>
      </c>
      <c r="Y128" s="101">
        <v>0.38564418005780399</v>
      </c>
      <c r="DA128" s="131" t="s">
        <v>1771</v>
      </c>
    </row>
    <row r="129" spans="1:105" ht="12" customHeight="1" x14ac:dyDescent="0.25">
      <c r="A129" s="107" t="s">
        <v>121</v>
      </c>
      <c r="B129" s="104">
        <v>8.3797685959071213</v>
      </c>
      <c r="C129" s="104">
        <v>7.8793477034447665</v>
      </c>
      <c r="D129" s="104">
        <v>8.8456860585774422</v>
      </c>
      <c r="E129" s="104">
        <v>9.6841469937846867</v>
      </c>
      <c r="F129" s="104">
        <v>10.33463675843338</v>
      </c>
      <c r="G129" s="104">
        <v>10.933022724023049</v>
      </c>
      <c r="H129" s="104">
        <v>9.149148499985662</v>
      </c>
      <c r="I129" s="104">
        <v>9.9238049349378095</v>
      </c>
      <c r="J129" s="104">
        <v>9.3900788399307693</v>
      </c>
      <c r="K129" s="104">
        <v>9.4979949821676897</v>
      </c>
      <c r="L129" s="104">
        <v>10.13041630061894</v>
      </c>
      <c r="M129" s="104">
        <v>10.767631169201369</v>
      </c>
      <c r="N129" s="104">
        <v>10.564096506316996</v>
      </c>
      <c r="O129" s="104">
        <v>9.716144560319929</v>
      </c>
      <c r="P129" s="104">
        <v>9.5014496055800901</v>
      </c>
      <c r="Q129" s="104">
        <v>9.4646288409585306</v>
      </c>
      <c r="R129" s="104">
        <v>9.2105617602979706</v>
      </c>
      <c r="S129" s="104">
        <v>8.4853057096768723</v>
      </c>
      <c r="T129" s="104">
        <v>7.062758594614416</v>
      </c>
      <c r="U129" s="104">
        <v>6.5429946668680028</v>
      </c>
      <c r="V129" s="104">
        <v>6.8327725242162485</v>
      </c>
      <c r="W129" s="104">
        <v>7.25075803439307</v>
      </c>
      <c r="X129" s="104">
        <v>7.7865900917278985</v>
      </c>
      <c r="Y129" s="104">
        <v>7.8531740726277093</v>
      </c>
      <c r="DA129" s="132" t="s">
        <v>1772</v>
      </c>
    </row>
    <row r="130" spans="1:105" ht="12" customHeight="1" x14ac:dyDescent="0.25">
      <c r="A130" s="108" t="s">
        <v>53</v>
      </c>
      <c r="B130" s="98">
        <v>1.2061200091274866</v>
      </c>
      <c r="C130" s="98">
        <v>1.031406934312501</v>
      </c>
      <c r="D130" s="98">
        <v>1.7191349934871569</v>
      </c>
      <c r="E130" s="98">
        <v>2.3727012418222913</v>
      </c>
      <c r="F130" s="98">
        <v>2.4213628949896675</v>
      </c>
      <c r="G130" s="98">
        <v>3.0921422210944542</v>
      </c>
      <c r="H130" s="98">
        <v>2.3461580864006475</v>
      </c>
      <c r="I130" s="98">
        <v>2.1113070080790237</v>
      </c>
      <c r="J130" s="98">
        <v>1.9205846450143107</v>
      </c>
      <c r="K130" s="98">
        <v>1.9449251629722388</v>
      </c>
      <c r="L130" s="98">
        <v>1.8470250257875236</v>
      </c>
      <c r="M130" s="98">
        <v>1.9954015350225884</v>
      </c>
      <c r="N130" s="98">
        <v>1.4204376827760652</v>
      </c>
      <c r="O130" s="98">
        <v>0.34413645358884748</v>
      </c>
      <c r="P130" s="98">
        <v>0.14996319009229148</v>
      </c>
      <c r="Q130" s="98">
        <v>0.4079893503939605</v>
      </c>
      <c r="R130" s="98">
        <v>0.58335586844240039</v>
      </c>
      <c r="S130" s="98">
        <v>0.8942868328542124</v>
      </c>
      <c r="T130" s="98">
        <v>0.59034086765111993</v>
      </c>
      <c r="U130" s="98">
        <v>0.43832010804033894</v>
      </c>
      <c r="V130" s="98">
        <v>0.5782707741039611</v>
      </c>
      <c r="W130" s="98">
        <v>0.46271243980236759</v>
      </c>
      <c r="X130" s="98">
        <v>0.40095745064319255</v>
      </c>
      <c r="Y130" s="98">
        <v>0.16839728443160509</v>
      </c>
      <c r="DA130" s="63" t="s">
        <v>1773</v>
      </c>
    </row>
    <row r="131" spans="1:105" ht="12" customHeight="1" x14ac:dyDescent="0.25">
      <c r="A131" s="108" t="s">
        <v>52</v>
      </c>
      <c r="B131" s="98">
        <v>7.1736485867796347</v>
      </c>
      <c r="C131" s="98">
        <v>6.8479407691322658</v>
      </c>
      <c r="D131" s="98">
        <v>7.1265510650902852</v>
      </c>
      <c r="E131" s="98">
        <v>7.3114457519623963</v>
      </c>
      <c r="F131" s="98">
        <v>7.9132738634437132</v>
      </c>
      <c r="G131" s="98">
        <v>7.8408805029285951</v>
      </c>
      <c r="H131" s="98">
        <v>6.8029904135850146</v>
      </c>
      <c r="I131" s="98">
        <v>7.8124979268587857</v>
      </c>
      <c r="J131" s="98">
        <v>7.4694941949164582</v>
      </c>
      <c r="K131" s="98">
        <v>7.55306981919545</v>
      </c>
      <c r="L131" s="98">
        <v>8.2833912748314162</v>
      </c>
      <c r="M131" s="98">
        <v>8.77222963417878</v>
      </c>
      <c r="N131" s="98">
        <v>9.1436588235409317</v>
      </c>
      <c r="O131" s="98">
        <v>9.3720081067310819</v>
      </c>
      <c r="P131" s="98">
        <v>9.3514864154877984</v>
      </c>
      <c r="Q131" s="98">
        <v>9.0566394905645708</v>
      </c>
      <c r="R131" s="98">
        <v>8.6272058918555707</v>
      </c>
      <c r="S131" s="98">
        <v>7.5910188768226599</v>
      </c>
      <c r="T131" s="98">
        <v>6.4724177269632959</v>
      </c>
      <c r="U131" s="98">
        <v>6.1046745588276643</v>
      </c>
      <c r="V131" s="98">
        <v>6.2545017501122873</v>
      </c>
      <c r="W131" s="98">
        <v>6.7880455945907023</v>
      </c>
      <c r="X131" s="98">
        <v>7.3856326410847064</v>
      </c>
      <c r="Y131" s="98">
        <v>7.6847767881961042</v>
      </c>
      <c r="DA131" s="63" t="s">
        <v>1774</v>
      </c>
    </row>
    <row r="132" spans="1:105" ht="12" customHeight="1" x14ac:dyDescent="0.25">
      <c r="A132" s="121" t="s">
        <v>54</v>
      </c>
      <c r="B132" s="122">
        <v>2.9996231832727926</v>
      </c>
      <c r="C132" s="122">
        <v>3.1976925961564153</v>
      </c>
      <c r="D132" s="122">
        <v>3.3569758287544564</v>
      </c>
      <c r="E132" s="122">
        <v>3.4625206952200096</v>
      </c>
      <c r="F132" s="122">
        <v>3.6025842084536039</v>
      </c>
      <c r="G132" s="122">
        <v>3.3743971244092514</v>
      </c>
      <c r="H132" s="122">
        <v>2.5865962441172545</v>
      </c>
      <c r="I132" s="122">
        <v>2.4003227852584725</v>
      </c>
      <c r="J132" s="122">
        <v>2.1512321737369269</v>
      </c>
      <c r="K132" s="122">
        <v>2.1833165582570642</v>
      </c>
      <c r="L132" s="122">
        <v>2.2710595725217706</v>
      </c>
      <c r="M132" s="122">
        <v>2.5493709566920129</v>
      </c>
      <c r="N132" s="122">
        <v>2.3222155136776559</v>
      </c>
      <c r="O132" s="122">
        <v>2.4486378523758203</v>
      </c>
      <c r="P132" s="122">
        <v>2.6593597618757876</v>
      </c>
      <c r="Q132" s="122">
        <v>2.4625318921798436</v>
      </c>
      <c r="R132" s="122">
        <v>2.3022509615056506</v>
      </c>
      <c r="S132" s="122">
        <v>2.1359751596009682</v>
      </c>
      <c r="T132" s="122">
        <v>1.7157212792235996</v>
      </c>
      <c r="U132" s="122">
        <v>1.8627108608453338</v>
      </c>
      <c r="V132" s="122">
        <v>1.959161947214064</v>
      </c>
      <c r="W132" s="122">
        <v>2.1303608137343373</v>
      </c>
      <c r="X132" s="122">
        <v>2.1817535616593577</v>
      </c>
      <c r="Y132" s="122">
        <v>2.0511808770604905</v>
      </c>
      <c r="DA132" s="130" t="s">
        <v>1775</v>
      </c>
    </row>
    <row r="133" spans="1:105" ht="12" customHeight="1" x14ac:dyDescent="0.25">
      <c r="A133" s="97" t="s">
        <v>50</v>
      </c>
      <c r="B133" s="98">
        <v>2.2092380263572218</v>
      </c>
      <c r="C133" s="98">
        <v>2.1842715114532729</v>
      </c>
      <c r="D133" s="98">
        <v>2.2048556866878042</v>
      </c>
      <c r="E133" s="98">
        <v>2.2966832470335734</v>
      </c>
      <c r="F133" s="98">
        <v>2.3091547084454405</v>
      </c>
      <c r="G133" s="98">
        <v>2.1218331010262714</v>
      </c>
      <c r="H133" s="98">
        <v>1.5642375773761674</v>
      </c>
      <c r="I133" s="98">
        <v>1.5134842398314059</v>
      </c>
      <c r="J133" s="98">
        <v>1.3646988230276791</v>
      </c>
      <c r="K133" s="98">
        <v>1.3467113425286144</v>
      </c>
      <c r="L133" s="98">
        <v>1.4131521891960155</v>
      </c>
      <c r="M133" s="98">
        <v>1.5431963295255984</v>
      </c>
      <c r="N133" s="98">
        <v>1.5531923956740361</v>
      </c>
      <c r="O133" s="98">
        <v>1.5519882014480242</v>
      </c>
      <c r="P133" s="98">
        <v>1.5292482976038428</v>
      </c>
      <c r="Q133" s="98">
        <v>1.4903302295080831</v>
      </c>
      <c r="R133" s="98">
        <v>1.3857362564582201</v>
      </c>
      <c r="S133" s="98">
        <v>1.2194375087502878</v>
      </c>
      <c r="T133" s="98">
        <v>1.0227586555209518</v>
      </c>
      <c r="U133" s="98">
        <v>1.0267310447106255</v>
      </c>
      <c r="V133" s="98">
        <v>0.96081254626016921</v>
      </c>
      <c r="W133" s="98">
        <v>1.0974360875584881</v>
      </c>
      <c r="X133" s="98">
        <v>1.1751311170722774</v>
      </c>
      <c r="Y133" s="98">
        <v>1.2594684052975771</v>
      </c>
      <c r="DA133" s="63" t="s">
        <v>1776</v>
      </c>
    </row>
    <row r="134" spans="1:105" ht="12" customHeight="1" x14ac:dyDescent="0.25">
      <c r="A134" s="109" t="s">
        <v>120</v>
      </c>
      <c r="B134" s="33">
        <v>0.79038515691557087</v>
      </c>
      <c r="C134" s="33">
        <v>1.0134210847031424</v>
      </c>
      <c r="D134" s="33">
        <v>1.1521201420666523</v>
      </c>
      <c r="E134" s="33">
        <v>1.1658374481864362</v>
      </c>
      <c r="F134" s="33">
        <v>1.2934295000081637</v>
      </c>
      <c r="G134" s="33">
        <v>1.25256402338298</v>
      </c>
      <c r="H134" s="33">
        <v>1.0223586667410871</v>
      </c>
      <c r="I134" s="33">
        <v>0.88683854542706664</v>
      </c>
      <c r="J134" s="33">
        <v>0.7865333507092479</v>
      </c>
      <c r="K134" s="33">
        <v>0.83660521572844992</v>
      </c>
      <c r="L134" s="33">
        <v>0.85790738332575511</v>
      </c>
      <c r="M134" s="33">
        <v>1.0061746271664145</v>
      </c>
      <c r="N134" s="33">
        <v>0.76902311800362</v>
      </c>
      <c r="O134" s="33">
        <v>0.89664965092779603</v>
      </c>
      <c r="P134" s="33">
        <v>1.1301114642719448</v>
      </c>
      <c r="Q134" s="33">
        <v>0.97220166267176034</v>
      </c>
      <c r="R134" s="33">
        <v>0.91651470504743049</v>
      </c>
      <c r="S134" s="33">
        <v>0.91653765085068051</v>
      </c>
      <c r="T134" s="33">
        <v>0.69296262370264783</v>
      </c>
      <c r="U134" s="33">
        <v>0.83597981613470829</v>
      </c>
      <c r="V134" s="33">
        <v>0.99834940095389468</v>
      </c>
      <c r="W134" s="33">
        <v>1.0329247261758494</v>
      </c>
      <c r="X134" s="33">
        <v>1.0066224445870802</v>
      </c>
      <c r="Y134" s="33">
        <v>0.79171247176291315</v>
      </c>
      <c r="DA134" s="60" t="s">
        <v>1777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0.57980917210571903</v>
      </c>
      <c r="C136" s="119">
        <f t="shared" si="26"/>
        <v>0.57335465151288834</v>
      </c>
      <c r="D136" s="119">
        <f t="shared" si="26"/>
        <v>0.57561042951023511</v>
      </c>
      <c r="E136" s="119">
        <f t="shared" si="26"/>
        <v>0.5929472976604524</v>
      </c>
      <c r="F136" s="119">
        <f t="shared" si="26"/>
        <v>0.60747189832847126</v>
      </c>
      <c r="G136" s="119">
        <f t="shared" si="26"/>
        <v>0.62689554577919793</v>
      </c>
      <c r="H136" s="119">
        <f t="shared" si="26"/>
        <v>0.76093893619063135</v>
      </c>
      <c r="I136" s="119">
        <f t="shared" si="26"/>
        <v>0.8171119292320479</v>
      </c>
      <c r="J136" s="119">
        <f t="shared" si="26"/>
        <v>0.86776968592341175</v>
      </c>
      <c r="K136" s="119">
        <f t="shared" si="26"/>
        <v>0.84968942675245018</v>
      </c>
      <c r="L136" s="119">
        <f t="shared" si="26"/>
        <v>0.93025815029479986</v>
      </c>
      <c r="M136" s="119">
        <f t="shared" si="26"/>
        <v>0.87712708594422206</v>
      </c>
      <c r="N136" s="119">
        <f t="shared" si="26"/>
        <v>0.99180509027367658</v>
      </c>
      <c r="O136" s="119">
        <f t="shared" si="26"/>
        <v>1.0399332157139454</v>
      </c>
      <c r="P136" s="119">
        <f t="shared" si="26"/>
        <v>1.0594700469494702</v>
      </c>
      <c r="Q136" s="119">
        <f t="shared" si="26"/>
        <v>1.0431685012038892</v>
      </c>
      <c r="R136" s="119">
        <f t="shared" ref="R136:V136" si="27">IF(R117=0,"",R117/R98)</f>
        <v>1.0566829173745778</v>
      </c>
      <c r="S136" s="119">
        <f t="shared" si="27"/>
        <v>1.0417674613586465</v>
      </c>
      <c r="T136" s="119">
        <f t="shared" si="27"/>
        <v>1.1191602820867563</v>
      </c>
      <c r="U136" s="119">
        <f t="shared" si="27"/>
        <v>1.0079782861665112</v>
      </c>
      <c r="V136" s="119">
        <f t="shared" si="27"/>
        <v>0.96639388557613726</v>
      </c>
      <c r="W136" s="119">
        <f t="shared" ref="W136:Y136" si="28">IF(W117=0,"",W117/W98)</f>
        <v>0.98529991053363652</v>
      </c>
      <c r="X136" s="119">
        <f t="shared" si="28"/>
        <v>1.0132642535309504</v>
      </c>
      <c r="Y136" s="119">
        <f t="shared" si="28"/>
        <v>1.1433031809824858</v>
      </c>
      <c r="DA136" s="129" t="s">
        <v>1928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0.35549301529456379</v>
      </c>
      <c r="C137" s="124">
        <f t="shared" si="29"/>
        <v>0.35898255738649198</v>
      </c>
      <c r="D137" s="124">
        <f t="shared" si="29"/>
        <v>0.36356482474228996</v>
      </c>
      <c r="E137" s="124">
        <f t="shared" si="29"/>
        <v>0.36747589308814071</v>
      </c>
      <c r="F137" s="124">
        <f t="shared" si="29"/>
        <v>0.37163372397665329</v>
      </c>
      <c r="G137" s="124">
        <f t="shared" si="29"/>
        <v>0.37458009486746152</v>
      </c>
      <c r="H137" s="124">
        <f t="shared" si="29"/>
        <v>0.37582928764240497</v>
      </c>
      <c r="I137" s="124">
        <f t="shared" si="29"/>
        <v>0.3762443366684628</v>
      </c>
      <c r="J137" s="124">
        <f t="shared" si="29"/>
        <v>0.38090304006076248</v>
      </c>
      <c r="K137" s="124">
        <f t="shared" si="29"/>
        <v>0.38847498789446094</v>
      </c>
      <c r="L137" s="124">
        <f t="shared" si="29"/>
        <v>0.39901107353823889</v>
      </c>
      <c r="M137" s="124">
        <f t="shared" si="29"/>
        <v>0.41059002751760859</v>
      </c>
      <c r="N137" s="124">
        <f t="shared" si="29"/>
        <v>0.42301001171480623</v>
      </c>
      <c r="O137" s="124">
        <f t="shared" si="29"/>
        <v>0.43627110193210739</v>
      </c>
      <c r="P137" s="124">
        <f t="shared" si="29"/>
        <v>0.44114850543782624</v>
      </c>
      <c r="Q137" s="124">
        <f t="shared" si="29"/>
        <v>0.44384122578421431</v>
      </c>
      <c r="R137" s="124">
        <f t="shared" ref="R137:V137" si="30">IF(R118=0,"",R118/R99)</f>
        <v>0.44691397503513353</v>
      </c>
      <c r="S137" s="124">
        <f t="shared" si="30"/>
        <v>0.45109986196519342</v>
      </c>
      <c r="T137" s="124">
        <f t="shared" si="30"/>
        <v>0.45449088928033199</v>
      </c>
      <c r="U137" s="124">
        <f t="shared" si="30"/>
        <v>0.45728743084319562</v>
      </c>
      <c r="V137" s="124">
        <f t="shared" si="30"/>
        <v>0.46644846316647387</v>
      </c>
      <c r="W137" s="124">
        <f t="shared" ref="W137:Y137" si="31">IF(W118=0,"",W118/W99)</f>
        <v>0.48117369455698222</v>
      </c>
      <c r="X137" s="124">
        <f t="shared" si="31"/>
        <v>0.49521049541616036</v>
      </c>
      <c r="Y137" s="124">
        <f t="shared" si="31"/>
        <v>0.50814563847121808</v>
      </c>
      <c r="DA137" s="130" t="s">
        <v>1929</v>
      </c>
    </row>
    <row r="138" spans="1:105" ht="12" customHeight="1" x14ac:dyDescent="0.25">
      <c r="A138" s="97" t="s">
        <v>74</v>
      </c>
      <c r="B138" s="111">
        <f t="shared" ref="B138:Q138" si="32">IF(B119=0,"",B119/B100)</f>
        <v>0.35348713392296838</v>
      </c>
      <c r="C138" s="111">
        <f t="shared" si="32"/>
        <v>0.35660776405254446</v>
      </c>
      <c r="D138" s="111">
        <f t="shared" si="32"/>
        <v>0.36099194894189962</v>
      </c>
      <c r="E138" s="111">
        <f t="shared" si="32"/>
        <v>0.36503608514129365</v>
      </c>
      <c r="F138" s="111">
        <f t="shared" si="32"/>
        <v>0.36897158276194159</v>
      </c>
      <c r="G138" s="111">
        <f t="shared" si="32"/>
        <v>0.37195647655407682</v>
      </c>
      <c r="H138" s="111">
        <f t="shared" si="32"/>
        <v>0.37346794409793416</v>
      </c>
      <c r="I138" s="111">
        <f t="shared" si="32"/>
        <v>0.37413585963392032</v>
      </c>
      <c r="J138" s="111">
        <f t="shared" si="32"/>
        <v>0.37892494100595536</v>
      </c>
      <c r="K138" s="111">
        <f t="shared" si="32"/>
        <v>0.38637677790518743</v>
      </c>
      <c r="L138" s="111">
        <f t="shared" si="32"/>
        <v>0.39698148005825407</v>
      </c>
      <c r="M138" s="111">
        <f t="shared" si="32"/>
        <v>0.40825398329592366</v>
      </c>
      <c r="N138" s="111">
        <f t="shared" si="32"/>
        <v>0.42118294824467012</v>
      </c>
      <c r="O138" s="111">
        <f t="shared" si="32"/>
        <v>0.43412442613370361</v>
      </c>
      <c r="P138" s="111">
        <f t="shared" si="32"/>
        <v>0.43839997336550107</v>
      </c>
      <c r="Q138" s="111">
        <f t="shared" si="32"/>
        <v>0.44135438364425805</v>
      </c>
      <c r="R138" s="111">
        <f t="shared" ref="R138:V138" si="33">IF(R119=0,"",R119/R100)</f>
        <v>0.44443848883472831</v>
      </c>
      <c r="S138" s="111">
        <f t="shared" si="33"/>
        <v>0.44834646801531597</v>
      </c>
      <c r="T138" s="111">
        <f t="shared" si="33"/>
        <v>0.45202988487786683</v>
      </c>
      <c r="U138" s="111">
        <f t="shared" si="33"/>
        <v>0.45483126267121504</v>
      </c>
      <c r="V138" s="111">
        <f t="shared" si="33"/>
        <v>0.46399004545851757</v>
      </c>
      <c r="W138" s="111">
        <f t="shared" ref="W138:Y138" si="34">IF(W119=0,"",W119/W100)</f>
        <v>0.47870974017134965</v>
      </c>
      <c r="X138" s="111">
        <f t="shared" si="34"/>
        <v>0.49274293654617168</v>
      </c>
      <c r="Y138" s="111">
        <f t="shared" si="34"/>
        <v>0.50567573656687181</v>
      </c>
      <c r="DA138" s="63" t="s">
        <v>1930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1931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1.8018528038532915</v>
      </c>
      <c r="C140" s="124">
        <f t="shared" si="38"/>
        <v>1.9008704372046117</v>
      </c>
      <c r="D140" s="124">
        <f t="shared" si="38"/>
        <v>2.0124081144862558</v>
      </c>
      <c r="E140" s="124">
        <f t="shared" si="38"/>
        <v>2.1907912912112266</v>
      </c>
      <c r="F140" s="124">
        <f t="shared" si="38"/>
        <v>2.38048783099598</v>
      </c>
      <c r="G140" s="124">
        <f t="shared" si="38"/>
        <v>2.5788409632265923</v>
      </c>
      <c r="H140" s="124">
        <f t="shared" si="38"/>
        <v>2.7458378270527346</v>
      </c>
      <c r="I140" s="124">
        <f t="shared" si="38"/>
        <v>2.8670914874861202</v>
      </c>
      <c r="J140" s="124">
        <f t="shared" si="38"/>
        <v>2.9224555011524571</v>
      </c>
      <c r="K140" s="124">
        <f t="shared" si="38"/>
        <v>3.0193299725802953</v>
      </c>
      <c r="L140" s="124">
        <f t="shared" si="38"/>
        <v>3.1555014734875306</v>
      </c>
      <c r="M140" s="124">
        <f t="shared" si="38"/>
        <v>3.3412987702985304</v>
      </c>
      <c r="N140" s="124">
        <f t="shared" si="38"/>
        <v>3.5408402466095992</v>
      </c>
      <c r="O140" s="124">
        <f t="shared" si="38"/>
        <v>3.7197475775909323</v>
      </c>
      <c r="P140" s="124">
        <f t="shared" si="38"/>
        <v>3.7931710833896246</v>
      </c>
      <c r="Q140" s="124">
        <f t="shared" si="38"/>
        <v>3.8555319805327186</v>
      </c>
      <c r="R140" s="124">
        <f t="shared" ref="R140:V140" si="39">IF(R121=0,"",R121/R102)</f>
        <v>3.9170248656913556</v>
      </c>
      <c r="S140" s="124">
        <f t="shared" si="39"/>
        <v>3.9995534202151148</v>
      </c>
      <c r="T140" s="124">
        <f t="shared" si="39"/>
        <v>4.0978797457077505</v>
      </c>
      <c r="U140" s="124">
        <f t="shared" si="39"/>
        <v>4.2225434330721034</v>
      </c>
      <c r="V140" s="124">
        <f t="shared" si="39"/>
        <v>4.3479475653864386</v>
      </c>
      <c r="W140" s="124">
        <f t="shared" ref="W140:Y140" si="40">IF(W121=0,"",W121/W102)</f>
        <v>4.4336351569420751</v>
      </c>
      <c r="X140" s="124">
        <f t="shared" si="40"/>
        <v>4.4740985305521317</v>
      </c>
      <c r="Y140" s="124">
        <f t="shared" si="40"/>
        <v>4.5066192015942788</v>
      </c>
      <c r="DA140" s="130" t="s">
        <v>1932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1.8018528038532915</v>
      </c>
      <c r="C141" s="111">
        <f t="shared" si="41"/>
        <v>1.9008704372046117</v>
      </c>
      <c r="D141" s="111">
        <f t="shared" si="41"/>
        <v>2.0124081144862558</v>
      </c>
      <c r="E141" s="111">
        <f t="shared" si="41"/>
        <v>2.1907912912112266</v>
      </c>
      <c r="F141" s="111">
        <f t="shared" si="41"/>
        <v>2.38048783099598</v>
      </c>
      <c r="G141" s="111">
        <f t="shared" si="41"/>
        <v>2.5788409632265923</v>
      </c>
      <c r="H141" s="111">
        <f t="shared" si="41"/>
        <v>2.7458378270527346</v>
      </c>
      <c r="I141" s="111">
        <f t="shared" si="41"/>
        <v>2.8670914874861202</v>
      </c>
      <c r="J141" s="111">
        <f t="shared" si="41"/>
        <v>2.9224555011524571</v>
      </c>
      <c r="K141" s="111">
        <f t="shared" si="41"/>
        <v>3.0193299725802953</v>
      </c>
      <c r="L141" s="111">
        <f t="shared" si="41"/>
        <v>3.1555014734875306</v>
      </c>
      <c r="M141" s="111">
        <f t="shared" si="41"/>
        <v>3.3412987702985304</v>
      </c>
      <c r="N141" s="111">
        <f t="shared" si="41"/>
        <v>3.5408402466095992</v>
      </c>
      <c r="O141" s="111">
        <f t="shared" si="41"/>
        <v>3.7197475775909323</v>
      </c>
      <c r="P141" s="111">
        <f t="shared" si="41"/>
        <v>3.7931710833896246</v>
      </c>
      <c r="Q141" s="111">
        <f t="shared" si="41"/>
        <v>3.8555319805327186</v>
      </c>
      <c r="R141" s="111">
        <f t="shared" ref="R141:V141" si="42">IF(R122=0,"",R122/R103)</f>
        <v>3.9170248656913556</v>
      </c>
      <c r="S141" s="111">
        <f t="shared" si="42"/>
        <v>3.9995534202151148</v>
      </c>
      <c r="T141" s="111">
        <f t="shared" si="42"/>
        <v>4.0978797457077505</v>
      </c>
      <c r="U141" s="111">
        <f t="shared" si="42"/>
        <v>4.2225434330721034</v>
      </c>
      <c r="V141" s="111">
        <f t="shared" si="42"/>
        <v>4.3479475653864386</v>
      </c>
      <c r="W141" s="111">
        <f t="shared" ref="W141:Y141" si="43">IF(W122=0,"",W122/W103)</f>
        <v>4.4336351569420751</v>
      </c>
      <c r="X141" s="111">
        <f t="shared" si="43"/>
        <v>4.4740985305521317</v>
      </c>
      <c r="Y141" s="111">
        <f t="shared" si="43"/>
        <v>4.5066192015942788</v>
      </c>
      <c r="DA141" s="63" t="s">
        <v>1933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0.79987407718715786</v>
      </c>
      <c r="C142" s="124">
        <f t="shared" si="44"/>
        <v>0.80875804052719713</v>
      </c>
      <c r="D142" s="124">
        <f t="shared" si="44"/>
        <v>0.77405086468092321</v>
      </c>
      <c r="E142" s="124">
        <f t="shared" si="44"/>
        <v>0.74959302485794921</v>
      </c>
      <c r="F142" s="124">
        <f t="shared" si="44"/>
        <v>0.76231693345316875</v>
      </c>
      <c r="G142" s="124">
        <f t="shared" si="44"/>
        <v>0.73913205835415585</v>
      </c>
      <c r="H142" s="124">
        <f t="shared" si="44"/>
        <v>0.75755475521276772</v>
      </c>
      <c r="I142" s="124">
        <f t="shared" si="44"/>
        <v>0.79024356851199529</v>
      </c>
      <c r="J142" s="124">
        <f t="shared" si="44"/>
        <v>0.79626862345543392</v>
      </c>
      <c r="K142" s="124">
        <f t="shared" si="44"/>
        <v>0.7998957665166202</v>
      </c>
      <c r="L142" s="124">
        <f t="shared" si="44"/>
        <v>0.81797298269780949</v>
      </c>
      <c r="M142" s="124">
        <f t="shared" si="44"/>
        <v>0.82016306649701209</v>
      </c>
      <c r="N142" s="124">
        <f t="shared" si="44"/>
        <v>0.85718944906990491</v>
      </c>
      <c r="O142" s="124">
        <f t="shared" si="44"/>
        <v>0.92305584241364702</v>
      </c>
      <c r="P142" s="124">
        <f t="shared" si="44"/>
        <v>0.93472244727957887</v>
      </c>
      <c r="Q142" s="124">
        <f t="shared" si="44"/>
        <v>0.91639000272312843</v>
      </c>
      <c r="R142" s="124">
        <f t="shared" ref="R142:V142" si="45">IF(R123=0,"",R123/R104)</f>
        <v>0.90601147914883318</v>
      </c>
      <c r="S142" s="124">
        <f t="shared" si="45"/>
        <v>0.88364235703282945</v>
      </c>
      <c r="T142" s="124">
        <f t="shared" si="45"/>
        <v>0.90453889863536718</v>
      </c>
      <c r="U142" s="124">
        <f t="shared" si="45"/>
        <v>0.92248138155940818</v>
      </c>
      <c r="V142" s="124">
        <f t="shared" si="45"/>
        <v>0.92464026733313553</v>
      </c>
      <c r="W142" s="124">
        <f t="shared" ref="W142:Y142" si="46">IF(W123=0,"",W123/W104)</f>
        <v>0.92329004289919747</v>
      </c>
      <c r="X142" s="124">
        <f t="shared" si="46"/>
        <v>0.93383272797210692</v>
      </c>
      <c r="Y142" s="124">
        <f t="shared" si="46"/>
        <v>0.94918454278272069</v>
      </c>
      <c r="DA142" s="130" t="s">
        <v>1934</v>
      </c>
    </row>
    <row r="143" spans="1:105" ht="12" customHeight="1" x14ac:dyDescent="0.25">
      <c r="A143" s="97" t="s">
        <v>141</v>
      </c>
      <c r="B143" s="111">
        <f t="shared" ref="B143:Q143" si="47">IF(B124=0,"",B124/B105)</f>
        <v>0.41569897284856322</v>
      </c>
      <c r="C143" s="111">
        <f t="shared" si="47"/>
        <v>0.41798217742933419</v>
      </c>
      <c r="D143" s="111">
        <f t="shared" si="47"/>
        <v>0.42025297064017253</v>
      </c>
      <c r="E143" s="111">
        <f t="shared" si="47"/>
        <v>0.4229814701341259</v>
      </c>
      <c r="F143" s="111">
        <f t="shared" si="47"/>
        <v>0.42624320293894513</v>
      </c>
      <c r="G143" s="111">
        <f t="shared" si="47"/>
        <v>0.43042926600713666</v>
      </c>
      <c r="H143" s="111">
        <f t="shared" si="47"/>
        <v>0.43538346661084909</v>
      </c>
      <c r="I143" s="111">
        <f t="shared" si="47"/>
        <v>0.4389943827432925</v>
      </c>
      <c r="J143" s="111">
        <f t="shared" si="47"/>
        <v>0.4408971357911976</v>
      </c>
      <c r="K143" s="111">
        <f t="shared" si="47"/>
        <v>0.44531532212854152</v>
      </c>
      <c r="L143" s="111">
        <f t="shared" si="47"/>
        <v>0.45119898320116436</v>
      </c>
      <c r="M143" s="111">
        <f t="shared" si="47"/>
        <v>0.45827066343410777</v>
      </c>
      <c r="N143" s="111">
        <f t="shared" si="47"/>
        <v>0.46786138196250932</v>
      </c>
      <c r="O143" s="111">
        <f t="shared" si="47"/>
        <v>0.4741974932772538</v>
      </c>
      <c r="P143" s="111">
        <f t="shared" si="47"/>
        <v>0.47978058955324521</v>
      </c>
      <c r="Q143" s="111">
        <f t="shared" si="47"/>
        <v>0.4880790544396692</v>
      </c>
      <c r="R143" s="111">
        <f t="shared" ref="R143:V143" si="48">IF(R124=0,"",R124/R105)</f>
        <v>0.50255194220866051</v>
      </c>
      <c r="S143" s="111">
        <f t="shared" si="48"/>
        <v>0.52049733481033533</v>
      </c>
      <c r="T143" s="111">
        <f t="shared" si="48"/>
        <v>0.54591275534012951</v>
      </c>
      <c r="U143" s="111">
        <f t="shared" si="48"/>
        <v>0.58547587157263148</v>
      </c>
      <c r="V143" s="111">
        <f t="shared" si="48"/>
        <v>0.62286160637030574</v>
      </c>
      <c r="W143" s="111">
        <f t="shared" ref="W143:Y143" si="49">IF(W124=0,"",W124/W105)</f>
        <v>0.6405917358765415</v>
      </c>
      <c r="X143" s="111">
        <f t="shared" si="49"/>
        <v>0.65131342107930457</v>
      </c>
      <c r="Y143" s="111">
        <f t="shared" si="49"/>
        <v>0.65690254932069814</v>
      </c>
      <c r="DA143" s="63" t="s">
        <v>1935</v>
      </c>
    </row>
    <row r="144" spans="1:105" ht="12" customHeight="1" x14ac:dyDescent="0.25">
      <c r="A144" s="97" t="s">
        <v>140</v>
      </c>
      <c r="B144" s="111">
        <f t="shared" ref="B144:Q144" si="50">IF(B125=0,"",B125/B106)</f>
        <v>0.83482834390661254</v>
      </c>
      <c r="C144" s="111">
        <f t="shared" si="50"/>
        <v>0.8414318761848163</v>
      </c>
      <c r="D144" s="111">
        <f t="shared" si="50"/>
        <v>0.75415033067479254</v>
      </c>
      <c r="E144" s="111">
        <f t="shared" si="50"/>
        <v>0.71696613724992675</v>
      </c>
      <c r="F144" s="111">
        <f t="shared" si="50"/>
        <v>0.74514777514266906</v>
      </c>
      <c r="G144" s="111">
        <f t="shared" si="50"/>
        <v>0.71903039039237127</v>
      </c>
      <c r="H144" s="111">
        <f t="shared" si="50"/>
        <v>0.74781939576142953</v>
      </c>
      <c r="I144" s="111">
        <f t="shared" si="50"/>
        <v>0.79453939457591327</v>
      </c>
      <c r="J144" s="111">
        <f t="shared" si="50"/>
        <v>0.79623403847648999</v>
      </c>
      <c r="K144" s="111">
        <f t="shared" si="50"/>
        <v>0.80151070089111787</v>
      </c>
      <c r="L144" s="111">
        <f t="shared" si="50"/>
        <v>0.8249675238623283</v>
      </c>
      <c r="M144" s="111">
        <f t="shared" si="50"/>
        <v>0.8274454745063804</v>
      </c>
      <c r="N144" s="111">
        <f t="shared" si="50"/>
        <v>0.884132217166957</v>
      </c>
      <c r="O144" s="111">
        <f t="shared" si="50"/>
        <v>0.92823600348377677</v>
      </c>
      <c r="P144" s="111">
        <f t="shared" si="50"/>
        <v>0.92958344605525212</v>
      </c>
      <c r="Q144" s="111">
        <f t="shared" si="50"/>
        <v>0.81511354204040465</v>
      </c>
      <c r="R144" s="111">
        <f t="shared" ref="R144:V144" si="51">IF(R125=0,"",R125/R106)</f>
        <v>0.79047649523656105</v>
      </c>
      <c r="S144" s="111">
        <f t="shared" si="51"/>
        <v>0.7575599272294995</v>
      </c>
      <c r="T144" s="111">
        <f t="shared" si="51"/>
        <v>0.82464922545352703</v>
      </c>
      <c r="U144" s="111">
        <f t="shared" si="51"/>
        <v>0.93070319380029132</v>
      </c>
      <c r="V144" s="111">
        <f t="shared" si="51"/>
        <v>0.97182022033067827</v>
      </c>
      <c r="W144" s="111">
        <f t="shared" ref="W144:Y144" si="52">IF(W125=0,"",W125/W106)</f>
        <v>0.95753496357470413</v>
      </c>
      <c r="X144" s="111">
        <f t="shared" si="52"/>
        <v>0.96408598033971193</v>
      </c>
      <c r="Y144" s="111">
        <f t="shared" si="52"/>
        <v>0.97919541632873652</v>
      </c>
      <c r="DA144" s="63" t="s">
        <v>1936</v>
      </c>
    </row>
    <row r="145" spans="1:105" ht="12" customHeight="1" x14ac:dyDescent="0.25">
      <c r="A145" s="100" t="s">
        <v>50</v>
      </c>
      <c r="B145" s="112">
        <f t="shared" ref="B145:Q145" si="53">IF(B126=0,"",B126/B107)</f>
        <v>0.41569897284856322</v>
      </c>
      <c r="C145" s="112">
        <f t="shared" si="53"/>
        <v>0.41953421008739916</v>
      </c>
      <c r="D145" s="112">
        <f t="shared" si="53"/>
        <v>0.42016951742375408</v>
      </c>
      <c r="E145" s="112">
        <f t="shared" si="53"/>
        <v>0.4210845061343666</v>
      </c>
      <c r="F145" s="112">
        <f t="shared" si="53"/>
        <v>0.4221720834035958</v>
      </c>
      <c r="G145" s="112">
        <f t="shared" si="53"/>
        <v>0.42410874458482434</v>
      </c>
      <c r="H145" s="112">
        <f t="shared" si="53"/>
        <v>0.4312628162169912</v>
      </c>
      <c r="I145" s="112">
        <f t="shared" si="53"/>
        <v>0.43939030581143806</v>
      </c>
      <c r="J145" s="112">
        <f t="shared" si="53"/>
        <v>0.44425128673925313</v>
      </c>
      <c r="K145" s="112">
        <f t="shared" si="53"/>
        <v>0.45188864095554071</v>
      </c>
      <c r="L145" s="112">
        <f t="shared" si="53"/>
        <v>0.45458884364382396</v>
      </c>
      <c r="M145" s="112">
        <f t="shared" si="53"/>
        <v>0.45642825784680174</v>
      </c>
      <c r="N145" s="112">
        <f t="shared" si="53"/>
        <v>0.47112696059085324</v>
      </c>
      <c r="O145" s="112">
        <f t="shared" si="53"/>
        <v>0.5036422649442307</v>
      </c>
      <c r="P145" s="112">
        <f t="shared" si="53"/>
        <v>0.51391139390133422</v>
      </c>
      <c r="Q145" s="112">
        <f t="shared" si="53"/>
        <v>0.51531442112432835</v>
      </c>
      <c r="R145" s="112">
        <f t="shared" ref="R145:V145" si="54">IF(R126=0,"",R126/R107)</f>
        <v>0.51901875699087174</v>
      </c>
      <c r="S145" s="112">
        <f t="shared" si="54"/>
        <v>0.52170869326318525</v>
      </c>
      <c r="T145" s="112">
        <f t="shared" si="54"/>
        <v>0.52437004463281645</v>
      </c>
      <c r="U145" s="112">
        <f t="shared" si="54"/>
        <v>0.52679848150365038</v>
      </c>
      <c r="V145" s="112">
        <f t="shared" si="54"/>
        <v>0.55540924005478409</v>
      </c>
      <c r="W145" s="112">
        <f t="shared" ref="W145:Y145" si="55">IF(W126=0,"",W126/W107)</f>
        <v>0.64738715667514157</v>
      </c>
      <c r="X145" s="112">
        <f t="shared" si="55"/>
        <v>0.66605025366892778</v>
      </c>
      <c r="Y145" s="112">
        <f t="shared" si="55"/>
        <v>0.66696320089298289</v>
      </c>
      <c r="DA145" s="131" t="s">
        <v>1937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:Y146" si="58">IF(W127=0,"",W127/W108)</f>
        <v>1</v>
      </c>
      <c r="X146" s="113">
        <f t="shared" si="58"/>
        <v>1</v>
      </c>
      <c r="Y146" s="113">
        <f t="shared" si="58"/>
        <v>1</v>
      </c>
      <c r="DA146" s="132" t="s">
        <v>1938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0.46896418226790826</v>
      </c>
      <c r="C147" s="112">
        <f t="shared" si="59"/>
        <v>0.47479036049293744</v>
      </c>
      <c r="D147" s="112">
        <f t="shared" si="59"/>
        <v>0.47551884567465191</v>
      </c>
      <c r="E147" s="112">
        <f t="shared" si="59"/>
        <v>0.4765154900607117</v>
      </c>
      <c r="F147" s="112">
        <f t="shared" si="59"/>
        <v>0.47754561576997068</v>
      </c>
      <c r="G147" s="112">
        <f t="shared" si="59"/>
        <v>0.47925734677499865</v>
      </c>
      <c r="H147" s="112">
        <f t="shared" si="59"/>
        <v>0.48532048290800944</v>
      </c>
      <c r="I147" s="112">
        <f t="shared" si="59"/>
        <v>0.48755008753907347</v>
      </c>
      <c r="J147" s="112">
        <f t="shared" si="59"/>
        <v>0.48870462980299434</v>
      </c>
      <c r="K147" s="112">
        <f t="shared" si="59"/>
        <v>0.49594764977096017</v>
      </c>
      <c r="L147" s="112">
        <f t="shared" si="59"/>
        <v>0.49613193968434155</v>
      </c>
      <c r="M147" s="112">
        <f t="shared" si="59"/>
        <v>0.49646204219736245</v>
      </c>
      <c r="N147" s="112">
        <f t="shared" si="59"/>
        <v>0.49764298072193358</v>
      </c>
      <c r="O147" s="112">
        <f t="shared" si="59"/>
        <v>0.53606197222102636</v>
      </c>
      <c r="P147" s="112">
        <f t="shared" si="59"/>
        <v>0.54146582615791561</v>
      </c>
      <c r="Q147" s="112">
        <f t="shared" si="59"/>
        <v>0.54156875412391603</v>
      </c>
      <c r="R147" s="112">
        <f t="shared" ref="R147:V147" si="60">IF(R128=0,"",R128/R109)</f>
        <v>0.54209434980044691</v>
      </c>
      <c r="S147" s="112">
        <f t="shared" si="60"/>
        <v>0.54232243677300374</v>
      </c>
      <c r="T147" s="112">
        <f t="shared" si="60"/>
        <v>0.54251499049954921</v>
      </c>
      <c r="U147" s="112">
        <f t="shared" si="60"/>
        <v>0.55853604973945525</v>
      </c>
      <c r="V147" s="112">
        <f t="shared" si="60"/>
        <v>0.56584042370660292</v>
      </c>
      <c r="W147" s="112">
        <f t="shared" ref="W147:Y147" si="61">IF(W128=0,"",W128/W109)</f>
        <v>0.64701051390857955</v>
      </c>
      <c r="X147" s="112">
        <f t="shared" si="61"/>
        <v>0.65178773836367876</v>
      </c>
      <c r="Y147" s="112">
        <f t="shared" si="61"/>
        <v>0.65448452951814029</v>
      </c>
      <c r="DA147" s="131" t="s">
        <v>1939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0.85985770532035244</v>
      </c>
      <c r="C148" s="113">
        <f t="shared" si="62"/>
        <v>0.87199527253449283</v>
      </c>
      <c r="D148" s="113">
        <f t="shared" si="62"/>
        <v>0.8228457031440386</v>
      </c>
      <c r="E148" s="113">
        <f t="shared" si="62"/>
        <v>0.78853858977692015</v>
      </c>
      <c r="F148" s="113">
        <f t="shared" si="62"/>
        <v>0.79791702412691234</v>
      </c>
      <c r="G148" s="113">
        <f t="shared" si="62"/>
        <v>0.76811707111901262</v>
      </c>
      <c r="H148" s="113">
        <f t="shared" si="62"/>
        <v>0.78708366163537291</v>
      </c>
      <c r="I148" s="113">
        <f t="shared" si="62"/>
        <v>0.81808625454941275</v>
      </c>
      <c r="J148" s="113">
        <f t="shared" si="62"/>
        <v>0.8247666908333432</v>
      </c>
      <c r="K148" s="113">
        <f t="shared" si="62"/>
        <v>0.82629756530712173</v>
      </c>
      <c r="L148" s="113">
        <f t="shared" si="62"/>
        <v>0.84433950717312867</v>
      </c>
      <c r="M148" s="113">
        <f t="shared" si="62"/>
        <v>0.84436578668717144</v>
      </c>
      <c r="N148" s="113">
        <f t="shared" si="62"/>
        <v>0.88410342764185557</v>
      </c>
      <c r="O148" s="113">
        <f t="shared" si="62"/>
        <v>0.96729277294140792</v>
      </c>
      <c r="P148" s="113">
        <f t="shared" si="62"/>
        <v>0.98536207677970067</v>
      </c>
      <c r="Q148" s="113">
        <f t="shared" si="62"/>
        <v>0.96185890336088331</v>
      </c>
      <c r="R148" s="113">
        <f t="shared" ref="R148:V148" si="63">IF(R129=0,"",R129/R110)</f>
        <v>0.94700443823361269</v>
      </c>
      <c r="S148" s="113">
        <f t="shared" si="63"/>
        <v>0.91866191408609099</v>
      </c>
      <c r="T148" s="113">
        <f t="shared" si="63"/>
        <v>0.9384765883525793</v>
      </c>
      <c r="U148" s="113">
        <f t="shared" si="63"/>
        <v>0.95424447497096121</v>
      </c>
      <c r="V148" s="113">
        <f t="shared" si="63"/>
        <v>0.94778230454840473</v>
      </c>
      <c r="W148" s="113">
        <f t="shared" ref="W148:Y148" si="64">IF(W129=0,"",W129/W110)</f>
        <v>0.96268076816201265</v>
      </c>
      <c r="X148" s="113">
        <f t="shared" si="64"/>
        <v>0.97118326845897784</v>
      </c>
      <c r="Y148" s="113">
        <f t="shared" si="64"/>
        <v>0.98830695906334476</v>
      </c>
      <c r="DA148" s="132" t="s">
        <v>1940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0.46896418226790826</v>
      </c>
      <c r="C149" s="111">
        <f t="shared" si="65"/>
        <v>0.47138019548468701</v>
      </c>
      <c r="D149" s="111">
        <f t="shared" si="65"/>
        <v>0.47443206570225072</v>
      </c>
      <c r="E149" s="111">
        <f t="shared" si="65"/>
        <v>0.47743475731883772</v>
      </c>
      <c r="F149" s="111">
        <f t="shared" si="65"/>
        <v>0.4805487572356183</v>
      </c>
      <c r="G149" s="111">
        <f t="shared" si="65"/>
        <v>0.48370223555643094</v>
      </c>
      <c r="H149" s="111">
        <f t="shared" si="65"/>
        <v>0.48664156847714646</v>
      </c>
      <c r="I149" s="111">
        <f t="shared" si="65"/>
        <v>0.48895327518948628</v>
      </c>
      <c r="J149" s="111">
        <f t="shared" si="65"/>
        <v>0.49049070154055097</v>
      </c>
      <c r="K149" s="111">
        <f t="shared" si="65"/>
        <v>0.49343888795245144</v>
      </c>
      <c r="L149" s="111">
        <f t="shared" si="65"/>
        <v>0.49722782919063518</v>
      </c>
      <c r="M149" s="111">
        <f t="shared" si="65"/>
        <v>0.50134452444159971</v>
      </c>
      <c r="N149" s="111">
        <f t="shared" si="65"/>
        <v>0.50634460975139939</v>
      </c>
      <c r="O149" s="111">
        <f t="shared" si="65"/>
        <v>0.51159772607582266</v>
      </c>
      <c r="P149" s="111">
        <f t="shared" si="65"/>
        <v>0.51514130180834006</v>
      </c>
      <c r="Q149" s="111">
        <f t="shared" si="65"/>
        <v>0.52086278982550105</v>
      </c>
      <c r="R149" s="111">
        <f t="shared" ref="R149:V149" si="66">IF(R130=0,"",R130/R111)</f>
        <v>0.53090726784979392</v>
      </c>
      <c r="S149" s="111">
        <f t="shared" si="66"/>
        <v>0.54344992017291538</v>
      </c>
      <c r="T149" s="111">
        <f t="shared" si="66"/>
        <v>0.5604403176178081</v>
      </c>
      <c r="U149" s="111">
        <f t="shared" si="66"/>
        <v>0.58283118153170321</v>
      </c>
      <c r="V149" s="111">
        <f t="shared" si="66"/>
        <v>0.60569690915702623</v>
      </c>
      <c r="W149" s="111">
        <f t="shared" ref="W149:Y149" si="67">IF(W130=0,"",W130/W111)</f>
        <v>0.62209678105848898</v>
      </c>
      <c r="X149" s="111">
        <f t="shared" si="67"/>
        <v>0.63442694746690276</v>
      </c>
      <c r="Y149" s="111">
        <f t="shared" si="67"/>
        <v>0.64443190200436351</v>
      </c>
      <c r="DA149" s="63" t="s">
        <v>1941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:Y150" si="70">IF(W131=0,"",W131/W112)</f>
        <v>1</v>
      </c>
      <c r="X150" s="111">
        <f t="shared" si="70"/>
        <v>1</v>
      </c>
      <c r="Y150" s="111">
        <f t="shared" si="70"/>
        <v>1</v>
      </c>
      <c r="DA150" s="63" t="s">
        <v>1942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0.57917605978521614</v>
      </c>
      <c r="C151" s="124">
        <f t="shared" si="71"/>
        <v>0.58847379468634164</v>
      </c>
      <c r="D151" s="124">
        <f t="shared" si="71"/>
        <v>0.59409001073599588</v>
      </c>
      <c r="E151" s="124">
        <f t="shared" si="71"/>
        <v>0.5945526317103742</v>
      </c>
      <c r="F151" s="124">
        <f t="shared" si="71"/>
        <v>0.59967610414714001</v>
      </c>
      <c r="G151" s="124">
        <f t="shared" si="71"/>
        <v>0.60323866348273714</v>
      </c>
      <c r="H151" s="124">
        <f t="shared" si="71"/>
        <v>0.60870003423276753</v>
      </c>
      <c r="I151" s="124">
        <f t="shared" si="71"/>
        <v>0.6055730403775107</v>
      </c>
      <c r="J151" s="124">
        <f t="shared" si="71"/>
        <v>0.60562379275694012</v>
      </c>
      <c r="K151" s="124">
        <f t="shared" si="71"/>
        <v>0.60985486126264921</v>
      </c>
      <c r="L151" s="124">
        <f t="shared" si="71"/>
        <v>0.61046410656969274</v>
      </c>
      <c r="M151" s="124">
        <f t="shared" si="71"/>
        <v>0.6146891480369332</v>
      </c>
      <c r="N151" s="124">
        <f t="shared" si="71"/>
        <v>0.60501712425505316</v>
      </c>
      <c r="O151" s="124">
        <f t="shared" si="71"/>
        <v>0.61204015169035497</v>
      </c>
      <c r="P151" s="124">
        <f t="shared" si="71"/>
        <v>0.62314976688977264</v>
      </c>
      <c r="Q151" s="124">
        <f t="shared" si="71"/>
        <v>0.61871381741725351</v>
      </c>
      <c r="R151" s="124">
        <f t="shared" ref="R151:V151" si="72">IF(R132=0,"",R132/R113)</f>
        <v>0.62157237534060283</v>
      </c>
      <c r="S151" s="124">
        <f t="shared" si="72"/>
        <v>0.6309879310127724</v>
      </c>
      <c r="T151" s="124">
        <f t="shared" si="72"/>
        <v>0.6315824190016035</v>
      </c>
      <c r="U151" s="124">
        <f t="shared" si="72"/>
        <v>0.64990601420200755</v>
      </c>
      <c r="V151" s="124">
        <f t="shared" si="72"/>
        <v>0.67542537744710951</v>
      </c>
      <c r="W151" s="124">
        <f t="shared" ref="W151:Y151" si="73">IF(W132=0,"",W132/W113)</f>
        <v>0.68057920302392028</v>
      </c>
      <c r="X151" s="124">
        <f t="shared" si="73"/>
        <v>0.68166190633703228</v>
      </c>
      <c r="Y151" s="124">
        <f t="shared" si="73"/>
        <v>0.66781812081111691</v>
      </c>
      <c r="DA151" s="130" t="s">
        <v>1943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0.54251012813745658</v>
      </c>
      <c r="C152" s="111">
        <f t="shared" si="74"/>
        <v>0.54330577688891923</v>
      </c>
      <c r="D152" s="111">
        <f t="shared" si="74"/>
        <v>0.54440358210315276</v>
      </c>
      <c r="E152" s="111">
        <f t="shared" si="74"/>
        <v>0.5455765016342633</v>
      </c>
      <c r="F152" s="111">
        <f t="shared" si="74"/>
        <v>0.54680170376525328</v>
      </c>
      <c r="G152" s="111">
        <f t="shared" si="74"/>
        <v>0.54811205846873501</v>
      </c>
      <c r="H152" s="111">
        <f t="shared" si="74"/>
        <v>0.54940428489728577</v>
      </c>
      <c r="I152" s="111">
        <f t="shared" si="74"/>
        <v>0.5503581531592564</v>
      </c>
      <c r="J152" s="111">
        <f t="shared" si="74"/>
        <v>0.55084812021524421</v>
      </c>
      <c r="K152" s="111">
        <f t="shared" si="74"/>
        <v>0.55163576249504209</v>
      </c>
      <c r="L152" s="111">
        <f t="shared" si="74"/>
        <v>0.55260278594503487</v>
      </c>
      <c r="M152" s="111">
        <f t="shared" si="74"/>
        <v>0.55340086066724459</v>
      </c>
      <c r="N152" s="111">
        <f t="shared" si="74"/>
        <v>0.55401887893714763</v>
      </c>
      <c r="O152" s="111">
        <f t="shared" si="74"/>
        <v>0.55438555605990592</v>
      </c>
      <c r="P152" s="111">
        <f t="shared" si="74"/>
        <v>0.55450475360999274</v>
      </c>
      <c r="Q152" s="111">
        <f t="shared" si="74"/>
        <v>0.55479667133604393</v>
      </c>
      <c r="R152" s="111">
        <f t="shared" ref="R152:V152" si="75">IF(R133=0,"",R133/R114)</f>
        <v>0.55569399101113126</v>
      </c>
      <c r="S152" s="111">
        <f t="shared" si="75"/>
        <v>0.55728285615802742</v>
      </c>
      <c r="T152" s="111">
        <f t="shared" si="75"/>
        <v>0.56004147193868714</v>
      </c>
      <c r="U152" s="111">
        <f t="shared" si="75"/>
        <v>0.56581084723097974</v>
      </c>
      <c r="V152" s="111">
        <f t="shared" si="75"/>
        <v>0.57290473867520353</v>
      </c>
      <c r="W152" s="111">
        <f t="shared" ref="W152:Y152" si="76">IF(W133=0,"",W133/W114)</f>
        <v>0.57890938169618766</v>
      </c>
      <c r="X152" s="111">
        <f t="shared" si="76"/>
        <v>0.58298920595537462</v>
      </c>
      <c r="Y152" s="111">
        <f t="shared" si="76"/>
        <v>0.58594675046952194</v>
      </c>
      <c r="DA152" s="63" t="s">
        <v>1944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0.7140726635132747</v>
      </c>
      <c r="C153" s="45">
        <f t="shared" si="77"/>
        <v>0.71693903072058796</v>
      </c>
      <c r="D153" s="45">
        <f t="shared" si="77"/>
        <v>0.71981447125997744</v>
      </c>
      <c r="E153" s="45">
        <f t="shared" si="77"/>
        <v>0.72228483616482952</v>
      </c>
      <c r="F153" s="45">
        <f t="shared" si="77"/>
        <v>0.72480132031343536</v>
      </c>
      <c r="G153" s="45">
        <f t="shared" si="77"/>
        <v>0.72712116398729465</v>
      </c>
      <c r="H153" s="45">
        <f t="shared" si="77"/>
        <v>0.72909723922835423</v>
      </c>
      <c r="I153" s="45">
        <f t="shared" si="77"/>
        <v>0.73067648146911479</v>
      </c>
      <c r="J153" s="45">
        <f t="shared" si="77"/>
        <v>0.73190201678128064</v>
      </c>
      <c r="K153" s="45">
        <f t="shared" si="77"/>
        <v>0.73466724997489785</v>
      </c>
      <c r="L153" s="45">
        <f t="shared" si="77"/>
        <v>0.73769785514016484</v>
      </c>
      <c r="M153" s="45">
        <f t="shared" si="77"/>
        <v>0.74046246834202167</v>
      </c>
      <c r="N153" s="45">
        <f t="shared" si="77"/>
        <v>0.743187495092127</v>
      </c>
      <c r="O153" s="45">
        <f t="shared" si="77"/>
        <v>0.74639614463845305</v>
      </c>
      <c r="P153" s="45">
        <f t="shared" si="77"/>
        <v>0.74854407449356664</v>
      </c>
      <c r="Q153" s="45">
        <f t="shared" si="77"/>
        <v>0.75142047262218603</v>
      </c>
      <c r="R153" s="45">
        <f t="shared" ref="R153:V153" si="78">IF(R134=0,"",R134/R115)</f>
        <v>0.75731831247670567</v>
      </c>
      <c r="S153" s="45">
        <f t="shared" si="78"/>
        <v>0.76573127953401598</v>
      </c>
      <c r="T153" s="45">
        <f t="shared" si="78"/>
        <v>0.77832611445154631</v>
      </c>
      <c r="U153" s="45">
        <f t="shared" si="78"/>
        <v>0.79503203940924616</v>
      </c>
      <c r="V153" s="45">
        <f t="shared" si="78"/>
        <v>0.81594848025800615</v>
      </c>
      <c r="W153" s="45">
        <f t="shared" ref="W153:Y153" si="79">IF(W134=0,"",W134/W115)</f>
        <v>0.83670046205346749</v>
      </c>
      <c r="X153" s="45">
        <f t="shared" si="79"/>
        <v>0.84951399730293431</v>
      </c>
      <c r="Y153" s="45">
        <f t="shared" si="79"/>
        <v>0.85868330718946939</v>
      </c>
      <c r="DA153" s="60" t="s">
        <v>1945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123.80996974381205</v>
      </c>
      <c r="C155" s="117">
        <f t="shared" si="80"/>
        <v>123.64103764607006</v>
      </c>
      <c r="D155" s="117">
        <f t="shared" si="80"/>
        <v>126.70106627181188</v>
      </c>
      <c r="E155" s="117">
        <f t="shared" si="80"/>
        <v>136.99624757138434</v>
      </c>
      <c r="F155" s="117">
        <f t="shared" si="80"/>
        <v>130.05812275317734</v>
      </c>
      <c r="G155" s="117">
        <f t="shared" si="80"/>
        <v>121.31386181690773</v>
      </c>
      <c r="H155" s="117">
        <f t="shared" si="80"/>
        <v>68.451855489505149</v>
      </c>
      <c r="I155" s="117">
        <f t="shared" si="80"/>
        <v>68.877353083228016</v>
      </c>
      <c r="J155" s="117">
        <f t="shared" si="80"/>
        <v>62.571777466732115</v>
      </c>
      <c r="K155" s="117">
        <f t="shared" si="80"/>
        <v>67.900417556793172</v>
      </c>
      <c r="L155" s="117">
        <f t="shared" si="80"/>
        <v>62.256632278412596</v>
      </c>
      <c r="M155" s="117">
        <f t="shared" si="80"/>
        <v>72.180049668205001</v>
      </c>
      <c r="N155" s="117">
        <f t="shared" si="80"/>
        <v>69.766895736943809</v>
      </c>
      <c r="O155" s="117">
        <f t="shared" si="80"/>
        <v>58.622411907963659</v>
      </c>
      <c r="P155" s="117">
        <f t="shared" si="80"/>
        <v>53.320525785414439</v>
      </c>
      <c r="Q155" s="117">
        <f t="shared" si="80"/>
        <v>60.889852418868955</v>
      </c>
      <c r="R155" s="117">
        <f t="shared" ref="R155:V155" si="81">R156+R159+R161+R170</f>
        <v>63.568120767577653</v>
      </c>
      <c r="S155" s="117">
        <f t="shared" si="81"/>
        <v>54.206883190008924</v>
      </c>
      <c r="T155" s="117">
        <f t="shared" si="81"/>
        <v>40.63063899331717</v>
      </c>
      <c r="U155" s="117">
        <f t="shared" si="81"/>
        <v>47.054091286459304</v>
      </c>
      <c r="V155" s="117">
        <f t="shared" si="81"/>
        <v>47.399439764189601</v>
      </c>
      <c r="W155" s="117">
        <f t="shared" ref="W155:Y155" si="82">W156+W159+W161+W170</f>
        <v>51.208818024221294</v>
      </c>
      <c r="X155" s="117">
        <f t="shared" si="82"/>
        <v>57.112161472676846</v>
      </c>
      <c r="Y155" s="117">
        <f t="shared" si="82"/>
        <v>51.803684019810397</v>
      </c>
      <c r="DA155" s="129" t="s">
        <v>2096</v>
      </c>
    </row>
    <row r="156" spans="1:105" ht="12" customHeight="1" x14ac:dyDescent="0.25">
      <c r="A156" s="121" t="s">
        <v>57</v>
      </c>
      <c r="B156" s="122">
        <f t="shared" ref="B156:Q156" si="83">SUM(B157:B158)</f>
        <v>109.08044061480798</v>
      </c>
      <c r="C156" s="122">
        <f t="shared" si="83"/>
        <v>109.23004657931563</v>
      </c>
      <c r="D156" s="122">
        <f t="shared" si="83"/>
        <v>112.14791985332512</v>
      </c>
      <c r="E156" s="122">
        <f t="shared" si="83"/>
        <v>122.06102419122425</v>
      </c>
      <c r="F156" s="122">
        <f t="shared" si="83"/>
        <v>115.33044730954337</v>
      </c>
      <c r="G156" s="122">
        <f t="shared" si="83"/>
        <v>107.59885458126736</v>
      </c>
      <c r="H156" s="122">
        <f t="shared" si="83"/>
        <v>58.164524129314074</v>
      </c>
      <c r="I156" s="122">
        <f t="shared" si="83"/>
        <v>59.117647161217306</v>
      </c>
      <c r="J156" s="122">
        <f t="shared" si="83"/>
        <v>53.640195934372166</v>
      </c>
      <c r="K156" s="122">
        <f t="shared" si="83"/>
        <v>59.204088971813825</v>
      </c>
      <c r="L156" s="122">
        <f t="shared" si="83"/>
        <v>53.23289026239469</v>
      </c>
      <c r="M156" s="122">
        <f t="shared" si="83"/>
        <v>62.568210890771986</v>
      </c>
      <c r="N156" s="122">
        <f t="shared" si="83"/>
        <v>60.175323767244372</v>
      </c>
      <c r="O156" s="122">
        <f t="shared" si="83"/>
        <v>49.115735988259104</v>
      </c>
      <c r="P156" s="122">
        <f t="shared" si="83"/>
        <v>43.884318956648805</v>
      </c>
      <c r="Q156" s="122">
        <f t="shared" si="83"/>
        <v>51.726265966444018</v>
      </c>
      <c r="R156" s="122">
        <f t="shared" ref="R156:V156" si="84">SUM(R157:R158)</f>
        <v>55.07762649939</v>
      </c>
      <c r="S156" s="122">
        <f t="shared" si="84"/>
        <v>46.793236875315486</v>
      </c>
      <c r="T156" s="122">
        <f t="shared" si="84"/>
        <v>34.591836459999975</v>
      </c>
      <c r="U156" s="122">
        <f t="shared" si="84"/>
        <v>41.256603590000012</v>
      </c>
      <c r="V156" s="122">
        <f t="shared" si="84"/>
        <v>42.050407900000003</v>
      </c>
      <c r="W156" s="122">
        <f t="shared" ref="W156:Y156" si="85">SUM(W157:W158)</f>
        <v>44.945625200000002</v>
      </c>
      <c r="X156" s="122">
        <f t="shared" si="85"/>
        <v>50.398436940000011</v>
      </c>
      <c r="Y156" s="122">
        <f t="shared" si="85"/>
        <v>44.852962850000019</v>
      </c>
      <c r="DA156" s="130" t="s">
        <v>2097</v>
      </c>
    </row>
    <row r="157" spans="1:105" ht="12" customHeight="1" x14ac:dyDescent="0.25">
      <c r="A157" s="97" t="s">
        <v>74</v>
      </c>
      <c r="B157" s="98">
        <v>109.08044061480798</v>
      </c>
      <c r="C157" s="98">
        <v>109.23004657931563</v>
      </c>
      <c r="D157" s="98">
        <v>112.14791985332512</v>
      </c>
      <c r="E157" s="98">
        <v>122.06102419122425</v>
      </c>
      <c r="F157" s="98">
        <v>115.33044730954337</v>
      </c>
      <c r="G157" s="98">
        <v>107.59885458126736</v>
      </c>
      <c r="H157" s="98">
        <v>58.164524129314074</v>
      </c>
      <c r="I157" s="98">
        <v>59.117647161217306</v>
      </c>
      <c r="J157" s="98">
        <v>53.640195934372166</v>
      </c>
      <c r="K157" s="98">
        <v>59.204088971813825</v>
      </c>
      <c r="L157" s="98">
        <v>53.23289026239469</v>
      </c>
      <c r="M157" s="98">
        <v>62.568210890771986</v>
      </c>
      <c r="N157" s="98">
        <v>60.175323767244372</v>
      </c>
      <c r="O157" s="98">
        <v>49.115735988259104</v>
      </c>
      <c r="P157" s="98">
        <v>43.884318956648805</v>
      </c>
      <c r="Q157" s="98">
        <v>51.726265966444018</v>
      </c>
      <c r="R157" s="98">
        <v>55.07762649939</v>
      </c>
      <c r="S157" s="98">
        <v>46.793236875315486</v>
      </c>
      <c r="T157" s="98">
        <v>34.591836459999975</v>
      </c>
      <c r="U157" s="98">
        <v>41.256603590000012</v>
      </c>
      <c r="V157" s="98">
        <v>42.050407900000003</v>
      </c>
      <c r="W157" s="98">
        <v>44.945625200000002</v>
      </c>
      <c r="X157" s="98">
        <v>50.398436940000011</v>
      </c>
      <c r="Y157" s="98">
        <v>44.852962850000019</v>
      </c>
      <c r="DA157" s="63" t="s">
        <v>2098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2099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2100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2101</v>
      </c>
    </row>
    <row r="161" spans="1:105" ht="12" customHeight="1" x14ac:dyDescent="0.25">
      <c r="A161" s="121" t="s">
        <v>55</v>
      </c>
      <c r="B161" s="122">
        <v>3.9711651292006018</v>
      </c>
      <c r="C161" s="122">
        <v>3.7897840580167408</v>
      </c>
      <c r="D161" s="122">
        <v>3.853466900634587</v>
      </c>
      <c r="E161" s="122">
        <v>3.8138858793476826</v>
      </c>
      <c r="F161" s="122">
        <v>3.571001360658693</v>
      </c>
      <c r="G161" s="122">
        <v>3.4878851983416514</v>
      </c>
      <c r="H161" s="122">
        <v>2.7655232972899322</v>
      </c>
      <c r="I161" s="122">
        <v>2.4945644927099107</v>
      </c>
      <c r="J161" s="122">
        <v>2.3864780110074637</v>
      </c>
      <c r="K161" s="122">
        <v>2.2467152463460978</v>
      </c>
      <c r="L161" s="122">
        <v>2.2677762490187305</v>
      </c>
      <c r="M161" s="122">
        <v>2.2448005029980309</v>
      </c>
      <c r="N161" s="122">
        <v>2.185084947478674</v>
      </c>
      <c r="O161" s="122">
        <v>2.1108261062815705</v>
      </c>
      <c r="P161" s="122">
        <v>2.1502883635276122</v>
      </c>
      <c r="Q161" s="122">
        <v>2.0668244869770964</v>
      </c>
      <c r="R161" s="122">
        <v>1.9024508276298278</v>
      </c>
      <c r="S161" s="122">
        <v>1.6327465235134444</v>
      </c>
      <c r="T161" s="122">
        <v>1.214166568208038</v>
      </c>
      <c r="U161" s="122">
        <v>1.0034990697845891</v>
      </c>
      <c r="V161" s="122">
        <v>0.91837797204671967</v>
      </c>
      <c r="W161" s="122">
        <v>1.2550094258244742</v>
      </c>
      <c r="X161" s="122">
        <v>1.388506582411265</v>
      </c>
      <c r="Y161" s="122">
        <v>1.272128702470968</v>
      </c>
      <c r="DA161" s="130" t="s">
        <v>2102</v>
      </c>
    </row>
    <row r="162" spans="1:105" ht="12" customHeight="1" x14ac:dyDescent="0.25">
      <c r="A162" s="97" t="s">
        <v>141</v>
      </c>
      <c r="B162" s="98">
        <v>3.9335935446100723</v>
      </c>
      <c r="C162" s="98">
        <v>3.7509350657384255</v>
      </c>
      <c r="D162" s="98">
        <v>3.791735481489181</v>
      </c>
      <c r="E162" s="98">
        <v>3.748052644862184</v>
      </c>
      <c r="F162" s="98">
        <v>3.5250490858690839</v>
      </c>
      <c r="G162" s="98">
        <v>3.4462260465239059</v>
      </c>
      <c r="H162" s="98">
        <v>2.7393581458937026</v>
      </c>
      <c r="I162" s="98">
        <v>2.4760992275417371</v>
      </c>
      <c r="J162" s="98">
        <v>2.3673506347962956</v>
      </c>
      <c r="K162" s="98">
        <v>2.2292294946009297</v>
      </c>
      <c r="L162" s="98">
        <v>2.2491851002019612</v>
      </c>
      <c r="M162" s="98">
        <v>2.2262218532030578</v>
      </c>
      <c r="N162" s="98">
        <v>2.1677572375009815</v>
      </c>
      <c r="O162" s="98">
        <v>2.0797506575956271</v>
      </c>
      <c r="P162" s="98">
        <v>2.1115519733254478</v>
      </c>
      <c r="Q162" s="98">
        <v>1.95687445773965</v>
      </c>
      <c r="R162" s="98">
        <v>1.7820318835198021</v>
      </c>
      <c r="S162" s="98">
        <v>1.4998179313963886</v>
      </c>
      <c r="T162" s="98">
        <v>1.1406894892418791</v>
      </c>
      <c r="U162" s="98">
        <v>0.9842986773427036</v>
      </c>
      <c r="V162" s="98">
        <v>0.91294143464946564</v>
      </c>
      <c r="W162" s="98">
        <v>1.2398408981713349</v>
      </c>
      <c r="X162" s="98">
        <v>1.3704650831943896</v>
      </c>
      <c r="Y162" s="98">
        <v>1.260099677564207</v>
      </c>
      <c r="DA162" s="63" t="s">
        <v>2103</v>
      </c>
    </row>
    <row r="163" spans="1:105" ht="12" customHeight="1" x14ac:dyDescent="0.25">
      <c r="A163" s="97" t="s">
        <v>140</v>
      </c>
      <c r="B163" s="98">
        <v>3.7571584590529755E-2</v>
      </c>
      <c r="C163" s="98">
        <v>3.8848992278315217E-2</v>
      </c>
      <c r="D163" s="98">
        <v>6.1731419145405787E-2</v>
      </c>
      <c r="E163" s="98">
        <v>6.5833234485498562E-2</v>
      </c>
      <c r="F163" s="98">
        <v>4.5952274789608852E-2</v>
      </c>
      <c r="G163" s="98">
        <v>4.1659151817745689E-2</v>
      </c>
      <c r="H163" s="98">
        <v>2.6165151396229758E-2</v>
      </c>
      <c r="I163" s="98">
        <v>1.8465265168173747E-2</v>
      </c>
      <c r="J163" s="98">
        <v>1.9127376211168102E-2</v>
      </c>
      <c r="K163" s="98">
        <v>1.7485751745168015E-2</v>
      </c>
      <c r="L163" s="98">
        <v>1.8591148816769199E-2</v>
      </c>
      <c r="M163" s="98">
        <v>1.8578649794972955E-2</v>
      </c>
      <c r="N163" s="98">
        <v>1.7327709977692594E-2</v>
      </c>
      <c r="O163" s="98">
        <v>3.1075448685943384E-2</v>
      </c>
      <c r="P163" s="98">
        <v>3.8736390202164336E-2</v>
      </c>
      <c r="Q163" s="98">
        <v>0.10995002923744643</v>
      </c>
      <c r="R163" s="98">
        <v>0.1204189441100256</v>
      </c>
      <c r="S163" s="98">
        <v>0.13292859211705568</v>
      </c>
      <c r="T163" s="98">
        <v>7.3477078966159057E-2</v>
      </c>
      <c r="U163" s="98">
        <v>1.9200392441885501E-2</v>
      </c>
      <c r="V163" s="98">
        <v>5.43653739725401E-3</v>
      </c>
      <c r="W163" s="98">
        <v>1.5168527653139353E-2</v>
      </c>
      <c r="X163" s="98">
        <v>1.804149921687526E-2</v>
      </c>
      <c r="Y163" s="98">
        <v>1.2029024906761028E-2</v>
      </c>
      <c r="DA163" s="63" t="s">
        <v>2104</v>
      </c>
    </row>
    <row r="164" spans="1:105" ht="12" customHeight="1" x14ac:dyDescent="0.25">
      <c r="A164" s="100" t="s">
        <v>50</v>
      </c>
      <c r="B164" s="101">
        <v>3.7571584590529755E-2</v>
      </c>
      <c r="C164" s="101">
        <v>3.8848992278315217E-2</v>
      </c>
      <c r="D164" s="101">
        <v>6.1731419145405787E-2</v>
      </c>
      <c r="E164" s="101">
        <v>6.5833234485498562E-2</v>
      </c>
      <c r="F164" s="101">
        <v>4.5952274789608852E-2</v>
      </c>
      <c r="G164" s="101">
        <v>4.1659151817745689E-2</v>
      </c>
      <c r="H164" s="101">
        <v>2.6165151396229758E-2</v>
      </c>
      <c r="I164" s="101">
        <v>1.8465265168173747E-2</v>
      </c>
      <c r="J164" s="101">
        <v>1.9127376211168102E-2</v>
      </c>
      <c r="K164" s="101">
        <v>1.7485751745168015E-2</v>
      </c>
      <c r="L164" s="101">
        <v>1.8591148816769199E-2</v>
      </c>
      <c r="M164" s="101">
        <v>1.8578649794972955E-2</v>
      </c>
      <c r="N164" s="101">
        <v>1.7327709977692594E-2</v>
      </c>
      <c r="O164" s="101">
        <v>3.1075448685943384E-2</v>
      </c>
      <c r="P164" s="101">
        <v>3.8736390202164336E-2</v>
      </c>
      <c r="Q164" s="101">
        <v>0.10995002923744643</v>
      </c>
      <c r="R164" s="101">
        <v>0.1204189441100256</v>
      </c>
      <c r="S164" s="101">
        <v>0.13292859211705568</v>
      </c>
      <c r="T164" s="101">
        <v>7.3477078966159057E-2</v>
      </c>
      <c r="U164" s="101">
        <v>1.9200392441885501E-2</v>
      </c>
      <c r="V164" s="101">
        <v>5.43653739725401E-3</v>
      </c>
      <c r="W164" s="101">
        <v>1.5168527653139353E-2</v>
      </c>
      <c r="X164" s="101">
        <v>1.804149921687526E-2</v>
      </c>
      <c r="Y164" s="101">
        <v>1.2029024906761028E-2</v>
      </c>
      <c r="DA164" s="131" t="s">
        <v>2105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2106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2107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2108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2109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2110</v>
      </c>
    </row>
    <row r="170" spans="1:105" ht="12" customHeight="1" x14ac:dyDescent="0.25">
      <c r="A170" s="121" t="s">
        <v>54</v>
      </c>
      <c r="B170" s="122">
        <v>10.758363999803461</v>
      </c>
      <c r="C170" s="122">
        <v>10.621207008737697</v>
      </c>
      <c r="D170" s="122">
        <v>10.699679517852177</v>
      </c>
      <c r="E170" s="122">
        <v>11.121337500812427</v>
      </c>
      <c r="F170" s="122">
        <v>11.156674082975272</v>
      </c>
      <c r="G170" s="122">
        <v>10.227122037298708</v>
      </c>
      <c r="H170" s="122">
        <v>7.5218080629011386</v>
      </c>
      <c r="I170" s="122">
        <v>7.2651414293008001</v>
      </c>
      <c r="J170" s="122">
        <v>6.5451035213524875</v>
      </c>
      <c r="K170" s="122">
        <v>6.4496133386332462</v>
      </c>
      <c r="L170" s="122">
        <v>6.7559657669991768</v>
      </c>
      <c r="M170" s="122">
        <v>7.367038274434992</v>
      </c>
      <c r="N170" s="122">
        <v>7.4064870222207677</v>
      </c>
      <c r="O170" s="122">
        <v>7.395849813422986</v>
      </c>
      <c r="P170" s="122">
        <v>7.2859184652380167</v>
      </c>
      <c r="Q170" s="122">
        <v>7.0967619654478424</v>
      </c>
      <c r="R170" s="122">
        <v>6.5880434405578274</v>
      </c>
      <c r="S170" s="122">
        <v>5.7808997911799924</v>
      </c>
      <c r="T170" s="122">
        <v>4.8246359651091595</v>
      </c>
      <c r="U170" s="122">
        <v>4.7939886266747056</v>
      </c>
      <c r="V170" s="122">
        <v>4.4306538921428809</v>
      </c>
      <c r="W170" s="122">
        <v>5.0081833983968167</v>
      </c>
      <c r="X170" s="122">
        <v>5.3252179502655688</v>
      </c>
      <c r="Y170" s="122">
        <v>5.6785924673394144</v>
      </c>
      <c r="DA170" s="130" t="s">
        <v>2111</v>
      </c>
    </row>
    <row r="171" spans="1:105" ht="12" customHeight="1" x14ac:dyDescent="0.25">
      <c r="A171" s="97" t="s">
        <v>50</v>
      </c>
      <c r="B171" s="98">
        <v>10.758363999803461</v>
      </c>
      <c r="C171" s="98">
        <v>10.621207008737697</v>
      </c>
      <c r="D171" s="98">
        <v>10.699679517852177</v>
      </c>
      <c r="E171" s="98">
        <v>11.121337500812427</v>
      </c>
      <c r="F171" s="98">
        <v>11.156674082975272</v>
      </c>
      <c r="G171" s="98">
        <v>10.227122037298708</v>
      </c>
      <c r="H171" s="98">
        <v>7.5218080629011386</v>
      </c>
      <c r="I171" s="98">
        <v>7.2651414293008001</v>
      </c>
      <c r="J171" s="98">
        <v>6.5451035213524875</v>
      </c>
      <c r="K171" s="98">
        <v>6.4496133386332462</v>
      </c>
      <c r="L171" s="98">
        <v>6.7559657669991768</v>
      </c>
      <c r="M171" s="98">
        <v>7.367038274434992</v>
      </c>
      <c r="N171" s="98">
        <v>7.4064870222207677</v>
      </c>
      <c r="O171" s="98">
        <v>7.395849813422986</v>
      </c>
      <c r="P171" s="98">
        <v>7.2859184652380167</v>
      </c>
      <c r="Q171" s="98">
        <v>7.0967619654478424</v>
      </c>
      <c r="R171" s="98">
        <v>6.5880434405578274</v>
      </c>
      <c r="S171" s="98">
        <v>5.7808997911799924</v>
      </c>
      <c r="T171" s="98">
        <v>4.8246359651091595</v>
      </c>
      <c r="U171" s="98">
        <v>4.7939886266747056</v>
      </c>
      <c r="V171" s="98">
        <v>4.4306538921428809</v>
      </c>
      <c r="W171" s="98">
        <v>5.0081833983968167</v>
      </c>
      <c r="X171" s="98">
        <v>5.3252179502655688</v>
      </c>
      <c r="Y171" s="98">
        <v>5.6785924673394144</v>
      </c>
      <c r="DA171" s="63" t="s">
        <v>2112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2113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13874.539003303591</v>
      </c>
      <c r="C174" s="117">
        <f t="shared" si="87"/>
        <v>13505.242177770533</v>
      </c>
      <c r="D174" s="117">
        <f t="shared" si="87"/>
        <v>13614.511422224967</v>
      </c>
      <c r="E174" s="117">
        <f t="shared" si="87"/>
        <v>14595.146616782944</v>
      </c>
      <c r="F174" s="117">
        <f t="shared" si="87"/>
        <v>13979.762762602355</v>
      </c>
      <c r="G174" s="117">
        <f t="shared" si="87"/>
        <v>13900.686394695522</v>
      </c>
      <c r="H174" s="117">
        <f t="shared" si="87"/>
        <v>10955.098997871037</v>
      </c>
      <c r="I174" s="117">
        <f t="shared" si="87"/>
        <v>11818.413842037313</v>
      </c>
      <c r="J174" s="117">
        <f t="shared" si="87"/>
        <v>11284.792403993873</v>
      </c>
      <c r="K174" s="117">
        <f t="shared" si="87"/>
        <v>11700.5252938392</v>
      </c>
      <c r="L174" s="117">
        <f t="shared" si="87"/>
        <v>10629.435061594542</v>
      </c>
      <c r="M174" s="117">
        <f t="shared" si="87"/>
        <v>10985.377737829975</v>
      </c>
      <c r="N174" s="117">
        <f t="shared" si="87"/>
        <v>10336.104359469358</v>
      </c>
      <c r="O174" s="117">
        <f t="shared" si="87"/>
        <v>8684.7861330544565</v>
      </c>
      <c r="P174" s="117">
        <f t="shared" si="87"/>
        <v>8199.1736441423309</v>
      </c>
      <c r="Q174" s="117">
        <f t="shared" si="87"/>
        <v>9281.9175680635853</v>
      </c>
      <c r="R174" s="117">
        <f t="shared" ref="R174:V174" si="88">R175+R178+R180+R189</f>
        <v>10207.920142618974</v>
      </c>
      <c r="S174" s="117">
        <f t="shared" si="88"/>
        <v>10231.447699360942</v>
      </c>
      <c r="T174" s="117">
        <f t="shared" si="88"/>
        <v>9434.8178568105905</v>
      </c>
      <c r="U174" s="117">
        <f t="shared" si="88"/>
        <v>10439.277831668165</v>
      </c>
      <c r="V174" s="117">
        <f t="shared" si="88"/>
        <v>10238.015293730623</v>
      </c>
      <c r="W174" s="117">
        <f t="shared" ref="W174:Y174" si="89">W175+W178+W180+W189</f>
        <v>10007.100825533586</v>
      </c>
      <c r="X174" s="117">
        <f t="shared" si="89"/>
        <v>9923.8218870952223</v>
      </c>
      <c r="Y174" s="117">
        <f t="shared" si="89"/>
        <v>8956.1996297937585</v>
      </c>
      <c r="DA174" s="129" t="s">
        <v>2264</v>
      </c>
    </row>
    <row r="175" spans="1:105" ht="12" customHeight="1" x14ac:dyDescent="0.25">
      <c r="A175" s="121" t="s">
        <v>57</v>
      </c>
      <c r="B175" s="122">
        <f t="shared" ref="B175:Q175" si="90">SUM(B176:B177)</f>
        <v>9051.0269398154724</v>
      </c>
      <c r="C175" s="122">
        <f t="shared" si="90"/>
        <v>9001.3078914986381</v>
      </c>
      <c r="D175" s="122">
        <f t="shared" si="90"/>
        <v>8915.6363999175428</v>
      </c>
      <c r="E175" s="122">
        <f t="shared" si="90"/>
        <v>9508.8346611014131</v>
      </c>
      <c r="F175" s="122">
        <f t="shared" si="90"/>
        <v>8905.6390341079423</v>
      </c>
      <c r="G175" s="122">
        <f t="shared" si="90"/>
        <v>8542.075495386056</v>
      </c>
      <c r="H175" s="122">
        <f t="shared" si="90"/>
        <v>5540.0511150161728</v>
      </c>
      <c r="I175" s="122">
        <f t="shared" si="90"/>
        <v>5904.498363861966</v>
      </c>
      <c r="J175" s="122">
        <f t="shared" si="90"/>
        <v>5479.3436677869213</v>
      </c>
      <c r="K175" s="122">
        <f t="shared" si="90"/>
        <v>5993.6631351913866</v>
      </c>
      <c r="L175" s="122">
        <f t="shared" si="90"/>
        <v>5017.1198878138212</v>
      </c>
      <c r="M175" s="122">
        <f t="shared" si="90"/>
        <v>5579.7816676463635</v>
      </c>
      <c r="N175" s="122">
        <f t="shared" si="90"/>
        <v>5150.730573297712</v>
      </c>
      <c r="O175" s="122">
        <f t="shared" si="90"/>
        <v>4140.7961959509839</v>
      </c>
      <c r="P175" s="122">
        <f t="shared" si="90"/>
        <v>3722.0934773043082</v>
      </c>
      <c r="Q175" s="122">
        <f t="shared" si="90"/>
        <v>4570.2380434528659</v>
      </c>
      <c r="R175" s="122">
        <f t="shared" ref="R175:V175" si="91">SUM(R176:R177)</f>
        <v>5205.8872057667913</v>
      </c>
      <c r="S175" s="122">
        <f t="shared" si="91"/>
        <v>5063.7343225439881</v>
      </c>
      <c r="T175" s="122">
        <f t="shared" si="91"/>
        <v>4409.7844742090074</v>
      </c>
      <c r="U175" s="122">
        <f t="shared" si="91"/>
        <v>5590.3507668653056</v>
      </c>
      <c r="V175" s="122">
        <f t="shared" si="91"/>
        <v>5574.7039624610406</v>
      </c>
      <c r="W175" s="122">
        <f t="shared" ref="W175:Y175" si="92">SUM(W176:W177)</f>
        <v>5378.6028288467014</v>
      </c>
      <c r="X175" s="122">
        <f t="shared" si="92"/>
        <v>5450.1111979206116</v>
      </c>
      <c r="Y175" s="122">
        <f t="shared" si="92"/>
        <v>4575.3595510938767</v>
      </c>
      <c r="DA175" s="130" t="s">
        <v>2265</v>
      </c>
    </row>
    <row r="176" spans="1:105" ht="12" customHeight="1" x14ac:dyDescent="0.25">
      <c r="A176" s="97" t="s">
        <v>74</v>
      </c>
      <c r="B176" s="98">
        <v>9022.945075888234</v>
      </c>
      <c r="C176" s="98">
        <v>8968.0836081094203</v>
      </c>
      <c r="D176" s="98">
        <v>8879.738847296032</v>
      </c>
      <c r="E176" s="98">
        <v>9472.297576349798</v>
      </c>
      <c r="F176" s="98">
        <v>8868.0685094399523</v>
      </c>
      <c r="G176" s="98">
        <v>8506.3914307195737</v>
      </c>
      <c r="H176" s="98">
        <v>5519.1711555420379</v>
      </c>
      <c r="I176" s="98">
        <v>5884.6066678887564</v>
      </c>
      <c r="J176" s="98">
        <v>5461.8921788352191</v>
      </c>
      <c r="K176" s="98">
        <v>5973.1685329505081</v>
      </c>
      <c r="L176" s="98">
        <v>5000.233650532763</v>
      </c>
      <c r="M176" s="98">
        <v>5557.7542836758394</v>
      </c>
      <c r="N176" s="98">
        <v>5134.472048006437</v>
      </c>
      <c r="O176" s="98">
        <v>4125.0878894071311</v>
      </c>
      <c r="P176" s="98">
        <v>3703.8771439471498</v>
      </c>
      <c r="Q176" s="98">
        <v>4549.8933737314228</v>
      </c>
      <c r="R176" s="98">
        <v>5182.6906709461718</v>
      </c>
      <c r="S176" s="98">
        <v>5038.4603876571427</v>
      </c>
      <c r="T176" s="98">
        <v>4389.9795638581354</v>
      </c>
      <c r="U176" s="98">
        <v>5565.1643600088519</v>
      </c>
      <c r="V176" s="98">
        <v>5549.1354989991041</v>
      </c>
      <c r="W176" s="98">
        <v>5353.1800787015736</v>
      </c>
      <c r="X176" s="98">
        <v>5423.5990580259295</v>
      </c>
      <c r="Y176" s="98">
        <v>4552.4986678553505</v>
      </c>
      <c r="DA176" s="63" t="s">
        <v>2266</v>
      </c>
    </row>
    <row r="177" spans="1:105" ht="12" customHeight="1" x14ac:dyDescent="0.25">
      <c r="A177" s="97" t="s">
        <v>53</v>
      </c>
      <c r="B177" s="98">
        <v>28.081863927238317</v>
      </c>
      <c r="C177" s="98">
        <v>33.224283389216943</v>
      </c>
      <c r="D177" s="98">
        <v>35.897552621511309</v>
      </c>
      <c r="E177" s="98">
        <v>36.537084751615367</v>
      </c>
      <c r="F177" s="98">
        <v>37.570524667989304</v>
      </c>
      <c r="G177" s="98">
        <v>35.684064666481866</v>
      </c>
      <c r="H177" s="98">
        <v>20.879959474135113</v>
      </c>
      <c r="I177" s="98">
        <v>19.891695973209259</v>
      </c>
      <c r="J177" s="98">
        <v>17.451488951702206</v>
      </c>
      <c r="K177" s="98">
        <v>20.494602240878457</v>
      </c>
      <c r="L177" s="98">
        <v>16.886237281058545</v>
      </c>
      <c r="M177" s="98">
        <v>22.027383970524177</v>
      </c>
      <c r="N177" s="98">
        <v>16.25852529127522</v>
      </c>
      <c r="O177" s="98">
        <v>15.708306543853125</v>
      </c>
      <c r="P177" s="98">
        <v>18.216333357158625</v>
      </c>
      <c r="Q177" s="98">
        <v>20.344669721443182</v>
      </c>
      <c r="R177" s="98">
        <v>23.196534820619842</v>
      </c>
      <c r="S177" s="98">
        <v>25.273934886845261</v>
      </c>
      <c r="T177" s="98">
        <v>19.804910350871975</v>
      </c>
      <c r="U177" s="98">
        <v>25.186406856453459</v>
      </c>
      <c r="V177" s="98">
        <v>25.568463461936677</v>
      </c>
      <c r="W177" s="98">
        <v>25.422750145127711</v>
      </c>
      <c r="X177" s="98">
        <v>26.512139894682502</v>
      </c>
      <c r="Y177" s="98">
        <v>22.860883238526462</v>
      </c>
      <c r="DA177" s="63" t="s">
        <v>2267</v>
      </c>
    </row>
    <row r="178" spans="1:105" ht="12" customHeight="1" x14ac:dyDescent="0.25">
      <c r="A178" s="121" t="s">
        <v>92</v>
      </c>
      <c r="B178" s="122">
        <f t="shared" ref="B178:Y178" si="93">B179</f>
        <v>1216.1850356889072</v>
      </c>
      <c r="C178" s="122">
        <f t="shared" si="93"/>
        <v>1033.7966743549632</v>
      </c>
      <c r="D178" s="122">
        <f t="shared" si="93"/>
        <v>945.43635454686171</v>
      </c>
      <c r="E178" s="122">
        <f t="shared" si="93"/>
        <v>1063.2362459018543</v>
      </c>
      <c r="F178" s="122">
        <f t="shared" si="93"/>
        <v>935.04952021862482</v>
      </c>
      <c r="G178" s="122">
        <f t="shared" si="93"/>
        <v>930.92488021398708</v>
      </c>
      <c r="H178" s="122">
        <f t="shared" si="93"/>
        <v>1162.0178940583246</v>
      </c>
      <c r="I178" s="122">
        <f t="shared" si="93"/>
        <v>1422.5842535987699</v>
      </c>
      <c r="J178" s="122">
        <f t="shared" si="93"/>
        <v>1535.6007266058766</v>
      </c>
      <c r="K178" s="122">
        <f t="shared" si="93"/>
        <v>1455.2686481034154</v>
      </c>
      <c r="L178" s="122">
        <f t="shared" si="93"/>
        <v>1491.780644508643</v>
      </c>
      <c r="M178" s="122">
        <f t="shared" si="93"/>
        <v>1234.000063705751</v>
      </c>
      <c r="N178" s="122">
        <f t="shared" si="93"/>
        <v>1433.0947130393486</v>
      </c>
      <c r="O178" s="122">
        <f t="shared" si="93"/>
        <v>1182.4047678491195</v>
      </c>
      <c r="P178" s="122">
        <f t="shared" si="93"/>
        <v>1104.2495566791779</v>
      </c>
      <c r="Q178" s="122">
        <f t="shared" si="93"/>
        <v>1228.8375402474094</v>
      </c>
      <c r="R178" s="122">
        <f t="shared" si="93"/>
        <v>1391.5433638719526</v>
      </c>
      <c r="S178" s="122">
        <f t="shared" si="93"/>
        <v>1300.2365106109107</v>
      </c>
      <c r="T178" s="122">
        <f t="shared" si="93"/>
        <v>1333.4416822529947</v>
      </c>
      <c r="U178" s="122">
        <f t="shared" si="93"/>
        <v>1142.8659833393087</v>
      </c>
      <c r="V178" s="122">
        <f t="shared" si="93"/>
        <v>944.63534058853691</v>
      </c>
      <c r="W178" s="122">
        <f t="shared" si="93"/>
        <v>922.29200949046458</v>
      </c>
      <c r="X178" s="122">
        <f t="shared" si="93"/>
        <v>962.71521089322994</v>
      </c>
      <c r="Y178" s="122">
        <f t="shared" si="93"/>
        <v>1121.0915841638428</v>
      </c>
      <c r="DA178" s="130" t="s">
        <v>2268</v>
      </c>
    </row>
    <row r="179" spans="1:105" ht="12" customHeight="1" x14ac:dyDescent="0.25">
      <c r="A179" s="97" t="s">
        <v>53</v>
      </c>
      <c r="B179" s="98">
        <f>RES_hhdet_fech!B29</f>
        <v>1216.1850356889072</v>
      </c>
      <c r="C179" s="98">
        <f>RES_hhdet_fech!C29</f>
        <v>1033.7966743549632</v>
      </c>
      <c r="D179" s="98">
        <f>RES_hhdet_fech!D29</f>
        <v>945.43635454686171</v>
      </c>
      <c r="E179" s="98">
        <f>RES_hhdet_fech!E29</f>
        <v>1063.2362459018543</v>
      </c>
      <c r="F179" s="98">
        <f>RES_hhdet_fech!F29</f>
        <v>935.04952021862482</v>
      </c>
      <c r="G179" s="98">
        <f>RES_hhdet_fech!G29</f>
        <v>930.92488021398708</v>
      </c>
      <c r="H179" s="98">
        <f>RES_hhdet_fech!H29</f>
        <v>1162.0178940583246</v>
      </c>
      <c r="I179" s="98">
        <f>RES_hhdet_fech!I29</f>
        <v>1422.5842535987699</v>
      </c>
      <c r="J179" s="98">
        <f>RES_hhdet_fech!J29</f>
        <v>1535.6007266058766</v>
      </c>
      <c r="K179" s="98">
        <f>RES_hhdet_fech!K29</f>
        <v>1455.2686481034154</v>
      </c>
      <c r="L179" s="98">
        <f>RES_hhdet_fech!L29</f>
        <v>1491.780644508643</v>
      </c>
      <c r="M179" s="98">
        <f>RES_hhdet_fech!M29</f>
        <v>1234.000063705751</v>
      </c>
      <c r="N179" s="98">
        <f>RES_hhdet_fech!N29</f>
        <v>1433.0947130393486</v>
      </c>
      <c r="O179" s="98">
        <f>RES_hhdet_fech!O29</f>
        <v>1182.4047678491195</v>
      </c>
      <c r="P179" s="98">
        <f>RES_hhdet_fech!P29</f>
        <v>1104.2495566791779</v>
      </c>
      <c r="Q179" s="98">
        <f>RES_hhdet_fech!Q29</f>
        <v>1228.8375402474094</v>
      </c>
      <c r="R179" s="98">
        <f>RES_hhdet_fech!R29</f>
        <v>1391.5433638719526</v>
      </c>
      <c r="S179" s="98">
        <f>RES_hhdet_fech!S29</f>
        <v>1300.2365106109107</v>
      </c>
      <c r="T179" s="98">
        <f>RES_hhdet_fech!T29</f>
        <v>1333.4416822529947</v>
      </c>
      <c r="U179" s="98">
        <f>RES_hhdet_fech!U29</f>
        <v>1142.8659833393087</v>
      </c>
      <c r="V179" s="98">
        <f>RES_hhdet_fech!V29</f>
        <v>944.63534058853691</v>
      </c>
      <c r="W179" s="98">
        <f>RES_hhdet_fech!W29</f>
        <v>922.29200949046458</v>
      </c>
      <c r="X179" s="98">
        <f>RES_hhdet_fech!X29</f>
        <v>962.71521089322994</v>
      </c>
      <c r="Y179" s="98">
        <f>RES_hhdet_fech!Y29</f>
        <v>1121.0915841638428</v>
      </c>
      <c r="DA179" s="63" t="s">
        <v>2269</v>
      </c>
    </row>
    <row r="180" spans="1:105" ht="12" customHeight="1" x14ac:dyDescent="0.25">
      <c r="A180" s="121" t="s">
        <v>55</v>
      </c>
      <c r="B180" s="122">
        <v>2475.5285528173818</v>
      </c>
      <c r="C180" s="122">
        <v>2291.5043645641554</v>
      </c>
      <c r="D180" s="122">
        <v>2571.4412991802355</v>
      </c>
      <c r="E180" s="122">
        <v>2829.1096811450802</v>
      </c>
      <c r="F180" s="122">
        <v>2918.6971482747608</v>
      </c>
      <c r="G180" s="122">
        <v>3259.3808097699925</v>
      </c>
      <c r="H180" s="122">
        <v>3187.7774593175818</v>
      </c>
      <c r="I180" s="122">
        <v>3448.9778220628068</v>
      </c>
      <c r="J180" s="122">
        <v>3314.3083927247621</v>
      </c>
      <c r="K180" s="122">
        <v>3297.3595711255284</v>
      </c>
      <c r="L180" s="122">
        <v>3197.3463838361581</v>
      </c>
      <c r="M180" s="122">
        <v>3198.3230234710559</v>
      </c>
      <c r="N180" s="122">
        <v>2887.0645751615693</v>
      </c>
      <c r="O180" s="122">
        <v>2473.8799583160517</v>
      </c>
      <c r="P180" s="122">
        <v>2421.2546954674995</v>
      </c>
      <c r="Q180" s="122">
        <v>2557.9442532535877</v>
      </c>
      <c r="R180" s="122">
        <v>2689.7165111212207</v>
      </c>
      <c r="S180" s="122">
        <v>2904.531870940607</v>
      </c>
      <c r="T180" s="122">
        <v>2780.8039948583132</v>
      </c>
      <c r="U180" s="122">
        <v>2684.6725230870015</v>
      </c>
      <c r="V180" s="122">
        <v>2707.4233839224412</v>
      </c>
      <c r="W180" s="122">
        <v>2721.2643591675755</v>
      </c>
      <c r="X180" s="122">
        <v>2601.0429148374374</v>
      </c>
      <c r="Y180" s="122">
        <v>2436.1490872002978</v>
      </c>
      <c r="DA180" s="130" t="s">
        <v>2270</v>
      </c>
    </row>
    <row r="181" spans="1:105" ht="12" customHeight="1" x14ac:dyDescent="0.25">
      <c r="A181" s="97" t="s">
        <v>141</v>
      </c>
      <c r="B181" s="98">
        <v>4681.3734876852295</v>
      </c>
      <c r="C181" s="98">
        <v>4548.844185186671</v>
      </c>
      <c r="D181" s="98">
        <v>4832.6332682528764</v>
      </c>
      <c r="E181" s="98">
        <v>5075.2431395432632</v>
      </c>
      <c r="F181" s="98">
        <v>5174.3624083373852</v>
      </c>
      <c r="G181" s="98">
        <v>5608.4729688421521</v>
      </c>
      <c r="H181" s="98">
        <v>5645.6728389023874</v>
      </c>
      <c r="I181" s="98">
        <v>5810.3641374051385</v>
      </c>
      <c r="J181" s="98">
        <v>6003.1750362832599</v>
      </c>
      <c r="K181" s="98">
        <v>5972.9015587130407</v>
      </c>
      <c r="L181" s="98">
        <v>5753.2396852619413</v>
      </c>
      <c r="M181" s="98">
        <v>5468.8822944648482</v>
      </c>
      <c r="N181" s="98">
        <v>5057.1622183873569</v>
      </c>
      <c r="O181" s="98">
        <v>5255.7083775210122</v>
      </c>
      <c r="P181" s="98">
        <v>5385.5383664457286</v>
      </c>
      <c r="Q181" s="98">
        <v>5230.4313395148047</v>
      </c>
      <c r="R181" s="98">
        <v>5130.6941293811287</v>
      </c>
      <c r="S181" s="98">
        <v>5063.2467217114754</v>
      </c>
      <c r="T181" s="98">
        <v>4796.1073818347113</v>
      </c>
      <c r="U181" s="98">
        <v>4359.2186918956222</v>
      </c>
      <c r="V181" s="98">
        <v>3735.07035740438</v>
      </c>
      <c r="W181" s="98">
        <v>4163.2396060161127</v>
      </c>
      <c r="X181" s="98">
        <v>4098.5317617370511</v>
      </c>
      <c r="Y181" s="98">
        <v>3717.9557557079888</v>
      </c>
      <c r="DA181" s="63" t="s">
        <v>2271</v>
      </c>
    </row>
    <row r="182" spans="1:105" ht="12" customHeight="1" x14ac:dyDescent="0.25">
      <c r="A182" s="97" t="s">
        <v>140</v>
      </c>
      <c r="B182" s="98">
        <v>2331.068613751977</v>
      </c>
      <c r="C182" s="98">
        <v>2260.1063247962452</v>
      </c>
      <c r="D182" s="98">
        <v>2692.9535266039006</v>
      </c>
      <c r="E182" s="98">
        <v>2993.8147060837846</v>
      </c>
      <c r="F182" s="98">
        <v>2959.0584773695227</v>
      </c>
      <c r="G182" s="98">
        <v>3356.1524250431062</v>
      </c>
      <c r="H182" s="98">
        <v>3288.2455636894874</v>
      </c>
      <c r="I182" s="98">
        <v>3214.4497262735472</v>
      </c>
      <c r="J182" s="98">
        <v>3328.2908947218989</v>
      </c>
      <c r="K182" s="98">
        <v>3321.2699679698812</v>
      </c>
      <c r="L182" s="98">
        <v>3148.4349799795123</v>
      </c>
      <c r="M182" s="98">
        <v>3031.0554439609045</v>
      </c>
      <c r="N182" s="98">
        <v>2678.2720536916759</v>
      </c>
      <c r="O182" s="98">
        <v>2711.1172400821351</v>
      </c>
      <c r="P182" s="98">
        <v>2816.1233836167589</v>
      </c>
      <c r="Q182" s="98">
        <v>3140.7771294462468</v>
      </c>
      <c r="R182" s="98">
        <v>3253.7691929989096</v>
      </c>
      <c r="S182" s="98">
        <v>3456.4331353434163</v>
      </c>
      <c r="T182" s="98">
        <v>3133.4552864855541</v>
      </c>
      <c r="U182" s="98">
        <v>2684.5574113724997</v>
      </c>
      <c r="V182" s="98">
        <v>2359.8987835859916</v>
      </c>
      <c r="W182" s="98">
        <v>2772.3508941805921</v>
      </c>
      <c r="X182" s="98">
        <v>2765.9645157204841</v>
      </c>
      <c r="Y182" s="98">
        <v>2493.1754481915295</v>
      </c>
      <c r="DA182" s="63" t="s">
        <v>2272</v>
      </c>
    </row>
    <row r="183" spans="1:105" ht="12" customHeight="1" x14ac:dyDescent="0.25">
      <c r="A183" s="100" t="s">
        <v>50</v>
      </c>
      <c r="B183" s="101">
        <v>658.95222754921053</v>
      </c>
      <c r="C183" s="101">
        <v>617.40213768623789</v>
      </c>
      <c r="D183" s="101">
        <v>1141.8194695148013</v>
      </c>
      <c r="E183" s="101">
        <v>1463.6867549748797</v>
      </c>
      <c r="F183" s="101">
        <v>1305.099000551234</v>
      </c>
      <c r="G183" s="101">
        <v>1637.4216968587937</v>
      </c>
      <c r="H183" s="101">
        <v>1458.0227507199381</v>
      </c>
      <c r="I183" s="101">
        <v>1178.0794975752099</v>
      </c>
      <c r="J183" s="101">
        <v>1220.3220236242919</v>
      </c>
      <c r="K183" s="101">
        <v>1202.7419925085851</v>
      </c>
      <c r="L183" s="101">
        <v>1010.3907191520631</v>
      </c>
      <c r="M183" s="101">
        <v>962.19559134131703</v>
      </c>
      <c r="N183" s="101">
        <v>586.76737432418327</v>
      </c>
      <c r="O183" s="101">
        <v>391.97658146793492</v>
      </c>
      <c r="P183" s="101">
        <v>407.95382090742623</v>
      </c>
      <c r="Q183" s="101">
        <v>1198.0698085774409</v>
      </c>
      <c r="R183" s="101">
        <v>1417.3964887763809</v>
      </c>
      <c r="S183" s="101">
        <v>1752.0241096920747</v>
      </c>
      <c r="T183" s="101">
        <v>1155.2127978731014</v>
      </c>
      <c r="U183" s="101">
        <v>393.13325802293838</v>
      </c>
      <c r="V183" s="101">
        <v>149.57896959340357</v>
      </c>
      <c r="W183" s="101">
        <v>333.87320948096828</v>
      </c>
      <c r="X183" s="101">
        <v>297.46063618435318</v>
      </c>
      <c r="Y183" s="101">
        <v>155.74698459185319</v>
      </c>
      <c r="DA183" s="131" t="s">
        <v>2273</v>
      </c>
    </row>
    <row r="184" spans="1:105" ht="12" customHeight="1" x14ac:dyDescent="0.25">
      <c r="A184" s="103" t="s">
        <v>52</v>
      </c>
      <c r="B184" s="104">
        <v>1672.1163862027668</v>
      </c>
      <c r="C184" s="104">
        <v>1642.7041871100068</v>
      </c>
      <c r="D184" s="104">
        <v>1551.1340570890991</v>
      </c>
      <c r="E184" s="104">
        <v>1530.1279511089051</v>
      </c>
      <c r="F184" s="104">
        <v>1653.9594768182885</v>
      </c>
      <c r="G184" s="104">
        <v>1718.7307281843125</v>
      </c>
      <c r="H184" s="104">
        <v>1830.2228129695493</v>
      </c>
      <c r="I184" s="104">
        <v>2036.3702286983375</v>
      </c>
      <c r="J184" s="104">
        <v>2107.968871097607</v>
      </c>
      <c r="K184" s="104">
        <v>2118.5279754612966</v>
      </c>
      <c r="L184" s="104">
        <v>2138.0442608274489</v>
      </c>
      <c r="M184" s="104">
        <v>2068.8598526195879</v>
      </c>
      <c r="N184" s="104">
        <v>2091.5046793674924</v>
      </c>
      <c r="O184" s="104">
        <v>2319.1406586142002</v>
      </c>
      <c r="P184" s="104">
        <v>2408.1695627093327</v>
      </c>
      <c r="Q184" s="104">
        <v>1942.7073208688053</v>
      </c>
      <c r="R184" s="104">
        <v>1836.3727042225285</v>
      </c>
      <c r="S184" s="104">
        <v>1704.4090256513414</v>
      </c>
      <c r="T184" s="104">
        <v>1978.2424886124529</v>
      </c>
      <c r="U184" s="104">
        <v>2291.424153349561</v>
      </c>
      <c r="V184" s="104">
        <v>2210.319813992588</v>
      </c>
      <c r="W184" s="104">
        <v>2438.4776846996242</v>
      </c>
      <c r="X184" s="104">
        <v>2468.5038795361302</v>
      </c>
      <c r="Y184" s="104">
        <v>2337.4284635996764</v>
      </c>
      <c r="DA184" s="132" t="s">
        <v>2274</v>
      </c>
    </row>
    <row r="185" spans="1:105" ht="12" customHeight="1" x14ac:dyDescent="0.25">
      <c r="A185" s="106" t="s">
        <v>122</v>
      </c>
      <c r="B185" s="101">
        <v>4228.1320681737434</v>
      </c>
      <c r="C185" s="101">
        <v>3895.5380295588975</v>
      </c>
      <c r="D185" s="101">
        <v>4180.2460425905165</v>
      </c>
      <c r="E185" s="101">
        <v>4448.3606396981122</v>
      </c>
      <c r="F185" s="101">
        <v>4664.5537573271167</v>
      </c>
      <c r="G185" s="101">
        <v>5030.70334246738</v>
      </c>
      <c r="H185" s="101">
        <v>4976.7602557973587</v>
      </c>
      <c r="I185" s="101">
        <v>5612.7493263696788</v>
      </c>
      <c r="J185" s="101">
        <v>5410.2092614961339</v>
      </c>
      <c r="K185" s="101">
        <v>5321.3283200110864</v>
      </c>
      <c r="L185" s="101">
        <v>5286.943546207086</v>
      </c>
      <c r="M185" s="101">
        <v>5315.9925522046888</v>
      </c>
      <c r="N185" s="101">
        <v>5007.382433039691</v>
      </c>
      <c r="O185" s="101">
        <v>4285.783883084624</v>
      </c>
      <c r="P185" s="101">
        <v>4259.6498138054758</v>
      </c>
      <c r="Q185" s="101">
        <v>4337.559396779634</v>
      </c>
      <c r="R185" s="101">
        <v>4477.268501614426</v>
      </c>
      <c r="S185" s="101">
        <v>4704.0689065212764</v>
      </c>
      <c r="T185" s="101">
        <v>4587.5172543038989</v>
      </c>
      <c r="U185" s="101">
        <v>4385.6291508345294</v>
      </c>
      <c r="V185" s="101">
        <v>4410.1308654533786</v>
      </c>
      <c r="W185" s="101">
        <v>3888.9398911281319</v>
      </c>
      <c r="X185" s="101">
        <v>3735.6644770595462</v>
      </c>
      <c r="Y185" s="101">
        <v>3561.7386031769611</v>
      </c>
      <c r="DA185" s="131" t="s">
        <v>2275</v>
      </c>
    </row>
    <row r="186" spans="1:105" ht="12" customHeight="1" x14ac:dyDescent="0.25">
      <c r="A186" s="107" t="s">
        <v>121</v>
      </c>
      <c r="B186" s="104">
        <v>2306.0123618164016</v>
      </c>
      <c r="C186" s="104">
        <v>2120.9893422035052</v>
      </c>
      <c r="D186" s="104">
        <v>2415.4528435418733</v>
      </c>
      <c r="E186" s="104">
        <v>2687.2414878857512</v>
      </c>
      <c r="F186" s="104">
        <v>2789.8945281664487</v>
      </c>
      <c r="G186" s="104">
        <v>3136.0430971834248</v>
      </c>
      <c r="H186" s="104">
        <v>3065.4275537288772</v>
      </c>
      <c r="I186" s="104">
        <v>3341.4142681979797</v>
      </c>
      <c r="J186" s="104">
        <v>3199.369400738492</v>
      </c>
      <c r="K186" s="104">
        <v>3190.8984473107594</v>
      </c>
      <c r="L186" s="104">
        <v>3098.4160215457141</v>
      </c>
      <c r="M186" s="104">
        <v>3112.0865815307006</v>
      </c>
      <c r="N186" s="104">
        <v>2804.1677641303195</v>
      </c>
      <c r="O186" s="104">
        <v>2351.2993707233527</v>
      </c>
      <c r="P186" s="104">
        <v>2281.5634251272863</v>
      </c>
      <c r="Q186" s="104">
        <v>2427.423236468032</v>
      </c>
      <c r="R186" s="104">
        <v>2567.0820909143667</v>
      </c>
      <c r="S186" s="104">
        <v>2791.1131114186524</v>
      </c>
      <c r="T186" s="104">
        <v>2676.6782055200188</v>
      </c>
      <c r="U186" s="104">
        <v>2593.2081848051002</v>
      </c>
      <c r="V186" s="104">
        <v>2648.9083001611052</v>
      </c>
      <c r="W186" s="104">
        <v>2602.5880337545468</v>
      </c>
      <c r="X186" s="104">
        <v>2489.2565377342157</v>
      </c>
      <c r="Y186" s="104">
        <v>2332.7191916810734</v>
      </c>
      <c r="DA186" s="132" t="s">
        <v>2276</v>
      </c>
    </row>
    <row r="187" spans="1:105" ht="12" customHeight="1" x14ac:dyDescent="0.25">
      <c r="A187" s="108" t="s">
        <v>53</v>
      </c>
      <c r="B187" s="98">
        <v>608.56509703009135</v>
      </c>
      <c r="C187" s="98">
        <v>513.59532954868723</v>
      </c>
      <c r="D187" s="98">
        <v>814.18180631235191</v>
      </c>
      <c r="E187" s="98">
        <v>1087.4199587457038</v>
      </c>
      <c r="F187" s="98">
        <v>1085.3572813178341</v>
      </c>
      <c r="G187" s="98">
        <v>1408.4795801035809</v>
      </c>
      <c r="H187" s="98">
        <v>1271.3916246117662</v>
      </c>
      <c r="I187" s="98">
        <v>1189.4199788782648</v>
      </c>
      <c r="J187" s="98">
        <v>1100.3451537255312</v>
      </c>
      <c r="K187" s="98">
        <v>1094.1756403590205</v>
      </c>
      <c r="L187" s="98">
        <v>959.28333527305119</v>
      </c>
      <c r="M187" s="98">
        <v>971.30618356403909</v>
      </c>
      <c r="N187" s="98">
        <v>658.34069393274831</v>
      </c>
      <c r="O187" s="98">
        <v>157.46135205937381</v>
      </c>
      <c r="P187" s="98">
        <v>68.8805838975684</v>
      </c>
      <c r="Q187" s="98">
        <v>193.23188072252955</v>
      </c>
      <c r="R187" s="98">
        <v>290.01506138209965</v>
      </c>
      <c r="S187" s="98">
        <v>497.25935463200915</v>
      </c>
      <c r="T187" s="98">
        <v>374.64394867475949</v>
      </c>
      <c r="U187" s="98">
        <v>284.42586490767491</v>
      </c>
      <c r="V187" s="98">
        <v>350.79584743123371</v>
      </c>
      <c r="W187" s="98">
        <v>257.01444534530418</v>
      </c>
      <c r="X187" s="98">
        <v>196.21861318163477</v>
      </c>
      <c r="Y187" s="98">
        <v>76.712677981540352</v>
      </c>
      <c r="DA187" s="63" t="s">
        <v>2277</v>
      </c>
    </row>
    <row r="188" spans="1:105" ht="12" customHeight="1" x14ac:dyDescent="0.25">
      <c r="A188" s="108" t="s">
        <v>52</v>
      </c>
      <c r="B188" s="98">
        <v>1697.4472647863101</v>
      </c>
      <c r="C188" s="98">
        <v>1607.3940126548177</v>
      </c>
      <c r="D188" s="98">
        <v>1601.2710372295214</v>
      </c>
      <c r="E188" s="98">
        <v>1599.8215291400475</v>
      </c>
      <c r="F188" s="98">
        <v>1704.5372468486144</v>
      </c>
      <c r="G188" s="98">
        <v>1727.5635170798441</v>
      </c>
      <c r="H188" s="98">
        <v>1794.0359291171112</v>
      </c>
      <c r="I188" s="98">
        <v>2151.9942893197144</v>
      </c>
      <c r="J188" s="98">
        <v>2099.024247012961</v>
      </c>
      <c r="K188" s="98">
        <v>2096.7228069517387</v>
      </c>
      <c r="L188" s="98">
        <v>2139.1326862726623</v>
      </c>
      <c r="M188" s="98">
        <v>2140.7803979666614</v>
      </c>
      <c r="N188" s="98">
        <v>2145.8270701975712</v>
      </c>
      <c r="O188" s="98">
        <v>2193.8380186639793</v>
      </c>
      <c r="P188" s="98">
        <v>2212.6828412297177</v>
      </c>
      <c r="Q188" s="98">
        <v>2234.1913557455018</v>
      </c>
      <c r="R188" s="98">
        <v>2277.067029532267</v>
      </c>
      <c r="S188" s="98">
        <v>2293.8537567866429</v>
      </c>
      <c r="T188" s="98">
        <v>2302.0342568452593</v>
      </c>
      <c r="U188" s="98">
        <v>2308.7823198974261</v>
      </c>
      <c r="V188" s="98">
        <v>2298.1124527298716</v>
      </c>
      <c r="W188" s="98">
        <v>2345.5735884092423</v>
      </c>
      <c r="X188" s="98">
        <v>2293.037924552581</v>
      </c>
      <c r="Y188" s="98">
        <v>2256.0065136995331</v>
      </c>
      <c r="DA188" s="63" t="s">
        <v>2278</v>
      </c>
    </row>
    <row r="189" spans="1:105" ht="12" customHeight="1" x14ac:dyDescent="0.25">
      <c r="A189" s="121" t="s">
        <v>54</v>
      </c>
      <c r="B189" s="122">
        <v>1131.7984749818324</v>
      </c>
      <c r="C189" s="122">
        <v>1178.633247352775</v>
      </c>
      <c r="D189" s="122">
        <v>1181.997368580325</v>
      </c>
      <c r="E189" s="122">
        <v>1193.9660286345959</v>
      </c>
      <c r="F189" s="122">
        <v>1220.3770600010266</v>
      </c>
      <c r="G189" s="122">
        <v>1168.305209325486</v>
      </c>
      <c r="H189" s="122">
        <v>1065.2525294789571</v>
      </c>
      <c r="I189" s="122">
        <v>1042.3534025137701</v>
      </c>
      <c r="J189" s="122">
        <v>955.53961687631215</v>
      </c>
      <c r="K189" s="122">
        <v>954.23393941887173</v>
      </c>
      <c r="L189" s="122">
        <v>923.18814543591941</v>
      </c>
      <c r="M189" s="122">
        <v>973.27298300680388</v>
      </c>
      <c r="N189" s="122">
        <v>865.21449797072819</v>
      </c>
      <c r="O189" s="122">
        <v>887.70521093830087</v>
      </c>
      <c r="P189" s="122">
        <v>951.57591469134616</v>
      </c>
      <c r="Q189" s="122">
        <v>924.89773110972158</v>
      </c>
      <c r="R189" s="122">
        <v>920.77306185900807</v>
      </c>
      <c r="S189" s="122">
        <v>962.94499526543564</v>
      </c>
      <c r="T189" s="122">
        <v>910.78770549027467</v>
      </c>
      <c r="U189" s="122">
        <v>1021.388558376549</v>
      </c>
      <c r="V189" s="122">
        <v>1011.2526067586044</v>
      </c>
      <c r="W189" s="122">
        <v>984.94162802884409</v>
      </c>
      <c r="X189" s="122">
        <v>909.95256344394284</v>
      </c>
      <c r="Y189" s="122">
        <v>823.59940733574126</v>
      </c>
      <c r="DA189" s="130" t="s">
        <v>2279</v>
      </c>
    </row>
    <row r="190" spans="1:105" ht="12" customHeight="1" x14ac:dyDescent="0.25">
      <c r="A190" s="97" t="s">
        <v>50</v>
      </c>
      <c r="B190" s="98">
        <v>1243.737816227266</v>
      </c>
      <c r="C190" s="98">
        <v>1263.7575561778835</v>
      </c>
      <c r="D190" s="98">
        <v>1266.9307775287339</v>
      </c>
      <c r="E190" s="98">
        <v>1317.3192050324005</v>
      </c>
      <c r="F190" s="98">
        <v>1344.6237303118978</v>
      </c>
      <c r="G190" s="98">
        <v>1290.2409500572908</v>
      </c>
      <c r="H190" s="98">
        <v>1158.5856968809153</v>
      </c>
      <c r="I190" s="98">
        <v>1171.0906481794946</v>
      </c>
      <c r="J190" s="98">
        <v>1060.7741188525372</v>
      </c>
      <c r="K190" s="98">
        <v>1045.1824520933774</v>
      </c>
      <c r="L190" s="98">
        <v>1018.6669718882159</v>
      </c>
      <c r="M190" s="98">
        <v>1044.478396470284</v>
      </c>
      <c r="N190" s="98">
        <v>992.47275162334699</v>
      </c>
      <c r="O190" s="98">
        <v>1003.5412228047744</v>
      </c>
      <c r="P190" s="98">
        <v>1013.2348736759017</v>
      </c>
      <c r="Q190" s="98">
        <v>1037.7773155438094</v>
      </c>
      <c r="R190" s="98">
        <v>1046.3156078851302</v>
      </c>
      <c r="S190" s="98">
        <v>1066.4005019131109</v>
      </c>
      <c r="T190" s="98">
        <v>1089.0643399204098</v>
      </c>
      <c r="U190" s="98">
        <v>1174.4027573774924</v>
      </c>
      <c r="V190" s="98">
        <v>1084.7311819651075</v>
      </c>
      <c r="W190" s="98">
        <v>1103.7820284517472</v>
      </c>
      <c r="X190" s="98">
        <v>1019.6862333220756</v>
      </c>
      <c r="Y190" s="98">
        <v>973.10934510696336</v>
      </c>
      <c r="DA190" s="63" t="s">
        <v>2280</v>
      </c>
    </row>
    <row r="191" spans="1:105" ht="12" customHeight="1" x14ac:dyDescent="0.25">
      <c r="A191" s="109" t="s">
        <v>120</v>
      </c>
      <c r="B191" s="33">
        <v>850.25698387979367</v>
      </c>
      <c r="C191" s="33">
        <v>989.13690692489513</v>
      </c>
      <c r="D191" s="33">
        <v>1010.5720549058439</v>
      </c>
      <c r="E191" s="33">
        <v>959.61264959235018</v>
      </c>
      <c r="F191" s="33">
        <v>1001.4031695414415</v>
      </c>
      <c r="G191" s="33">
        <v>963.64788671386509</v>
      </c>
      <c r="H191" s="33">
        <v>915.50448454840227</v>
      </c>
      <c r="I191" s="33">
        <v>834.50154445104897</v>
      </c>
      <c r="J191" s="33">
        <v>777.6801468571332</v>
      </c>
      <c r="K191" s="33">
        <v>804.20865724720863</v>
      </c>
      <c r="L191" s="33">
        <v>765.4292423741623</v>
      </c>
      <c r="M191" s="33">
        <v>853.82146817396267</v>
      </c>
      <c r="N191" s="33">
        <v>642.13738634403626</v>
      </c>
      <c r="O191" s="33">
        <v>699.53839074082464</v>
      </c>
      <c r="P191" s="33">
        <v>856.37938995564377</v>
      </c>
      <c r="Q191" s="33">
        <v>754.50576351187885</v>
      </c>
      <c r="R191" s="33">
        <v>738.25072822396714</v>
      </c>
      <c r="S191" s="33">
        <v>817.8884611502699</v>
      </c>
      <c r="T191" s="33">
        <v>681.84322210712605</v>
      </c>
      <c r="U191" s="33">
        <v>833.89008200103194</v>
      </c>
      <c r="V191" s="33">
        <v>925.33647587109465</v>
      </c>
      <c r="W191" s="33">
        <v>845.2042901794855</v>
      </c>
      <c r="X191" s="33">
        <v>769.14902097041079</v>
      </c>
      <c r="Y191" s="33">
        <v>606.39866134213582</v>
      </c>
      <c r="DA191" s="60" t="s">
        <v>2281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8044.5849728539597</v>
      </c>
      <c r="C193" s="117">
        <f t="shared" si="94"/>
        <v>7743.2934224327846</v>
      </c>
      <c r="D193" s="117">
        <f t="shared" si="94"/>
        <v>7836.6547673189134</v>
      </c>
      <c r="E193" s="117">
        <f t="shared" si="94"/>
        <v>8654.1527453795425</v>
      </c>
      <c r="F193" s="117">
        <f t="shared" si="94"/>
        <v>8492.3130235797289</v>
      </c>
      <c r="G193" s="117">
        <f t="shared" si="94"/>
        <v>8714.27838410812</v>
      </c>
      <c r="H193" s="117">
        <f t="shared" si="94"/>
        <v>8336.1613773030367</v>
      </c>
      <c r="I193" s="117">
        <f t="shared" si="94"/>
        <v>9656.9669349298474</v>
      </c>
      <c r="J193" s="117">
        <f t="shared" si="94"/>
        <v>9792.6007601246638</v>
      </c>
      <c r="K193" s="117">
        <f t="shared" si="94"/>
        <v>9941.8126296247756</v>
      </c>
      <c r="L193" s="117">
        <f t="shared" si="94"/>
        <v>9888.1185990776303</v>
      </c>
      <c r="M193" s="117">
        <f t="shared" si="94"/>
        <v>9635.5723631793335</v>
      </c>
      <c r="N193" s="117">
        <f t="shared" si="94"/>
        <v>10251.400917321649</v>
      </c>
      <c r="O193" s="117">
        <f t="shared" si="94"/>
        <v>9031.5975711352039</v>
      </c>
      <c r="P193" s="117">
        <f t="shared" si="94"/>
        <v>8686.7788857063333</v>
      </c>
      <c r="Q193" s="117">
        <f t="shared" si="94"/>
        <v>9682.6040377749359</v>
      </c>
      <c r="R193" s="117">
        <f t="shared" ref="R193:V193" si="95">R194+R197+R199+R208</f>
        <v>10786.534836629335</v>
      </c>
      <c r="S193" s="117">
        <f t="shared" si="95"/>
        <v>10658.789295787012</v>
      </c>
      <c r="T193" s="117">
        <f t="shared" si="95"/>
        <v>10559.073414065308</v>
      </c>
      <c r="U193" s="117">
        <f t="shared" si="95"/>
        <v>10522.565377580931</v>
      </c>
      <c r="V193" s="117">
        <f t="shared" si="95"/>
        <v>9893.9553802962564</v>
      </c>
      <c r="W193" s="117">
        <f t="shared" ref="W193:Y193" si="96">W194+W197+W199+W208</f>
        <v>9859.9955480993212</v>
      </c>
      <c r="X193" s="117">
        <f t="shared" si="96"/>
        <v>10055.453976601648</v>
      </c>
      <c r="Y193" s="117">
        <f t="shared" si="96"/>
        <v>10239.651526257368</v>
      </c>
      <c r="DA193" s="129" t="s">
        <v>2432</v>
      </c>
    </row>
    <row r="194" spans="1:105" ht="12" customHeight="1" x14ac:dyDescent="0.25">
      <c r="A194" s="121" t="s">
        <v>57</v>
      </c>
      <c r="B194" s="122">
        <f t="shared" ref="B194:Q194" si="97">SUM(B195:B196)</f>
        <v>3217.57685834733</v>
      </c>
      <c r="C194" s="122">
        <f t="shared" si="97"/>
        <v>3231.3125267133928</v>
      </c>
      <c r="D194" s="122">
        <f t="shared" si="97"/>
        <v>3241.4117852020026</v>
      </c>
      <c r="E194" s="122">
        <f t="shared" si="97"/>
        <v>3494.2675093157095</v>
      </c>
      <c r="F194" s="122">
        <f t="shared" si="97"/>
        <v>3309.635798637381</v>
      </c>
      <c r="G194" s="122">
        <f t="shared" si="97"/>
        <v>3199.6914494267266</v>
      </c>
      <c r="H194" s="122">
        <f t="shared" si="97"/>
        <v>2082.113464059039</v>
      </c>
      <c r="I194" s="122">
        <f t="shared" si="97"/>
        <v>2221.5340702712683</v>
      </c>
      <c r="J194" s="122">
        <f t="shared" si="97"/>
        <v>2087.0986605977268</v>
      </c>
      <c r="K194" s="122">
        <f t="shared" si="97"/>
        <v>2328.3882138869508</v>
      </c>
      <c r="L194" s="122">
        <f t="shared" si="97"/>
        <v>2001.8863925066416</v>
      </c>
      <c r="M194" s="122">
        <f t="shared" si="97"/>
        <v>2291.0027084611679</v>
      </c>
      <c r="N194" s="122">
        <f t="shared" si="97"/>
        <v>2178.8106001504757</v>
      </c>
      <c r="O194" s="122">
        <f t="shared" si="97"/>
        <v>1806.5097192838145</v>
      </c>
      <c r="P194" s="122">
        <f t="shared" si="97"/>
        <v>1641.9959746126774</v>
      </c>
      <c r="Q194" s="122">
        <f t="shared" si="97"/>
        <v>2028.4600553317691</v>
      </c>
      <c r="R194" s="122">
        <f t="shared" ref="R194:V194" si="98">SUM(R195:R196)</f>
        <v>2326.583744713781</v>
      </c>
      <c r="S194" s="122">
        <f t="shared" si="98"/>
        <v>2284.2498539280055</v>
      </c>
      <c r="T194" s="122">
        <f t="shared" si="98"/>
        <v>2004.2068672178527</v>
      </c>
      <c r="U194" s="122">
        <f t="shared" si="98"/>
        <v>2556.3971396921243</v>
      </c>
      <c r="V194" s="122">
        <f t="shared" si="98"/>
        <v>2600.3120958980044</v>
      </c>
      <c r="W194" s="122">
        <f t="shared" ref="W194:Y194" si="99">SUM(W195:W196)</f>
        <v>2588.0421947108034</v>
      </c>
      <c r="X194" s="122">
        <f t="shared" si="99"/>
        <v>2698.9522663954294</v>
      </c>
      <c r="Y194" s="122">
        <f t="shared" si="99"/>
        <v>2324.9490003259839</v>
      </c>
      <c r="DA194" s="130" t="s">
        <v>2433</v>
      </c>
    </row>
    <row r="195" spans="1:105" ht="12" customHeight="1" x14ac:dyDescent="0.25">
      <c r="A195" s="97" t="s">
        <v>74</v>
      </c>
      <c r="B195" s="98">
        <v>3189.4949944200916</v>
      </c>
      <c r="C195" s="98">
        <v>3198.0882433241759</v>
      </c>
      <c r="D195" s="98">
        <v>3205.5142325804914</v>
      </c>
      <c r="E195" s="98">
        <v>3457.7304245640939</v>
      </c>
      <c r="F195" s="98">
        <v>3272.0652739693915</v>
      </c>
      <c r="G195" s="98">
        <v>3164.0073847602448</v>
      </c>
      <c r="H195" s="98">
        <v>2061.233504584904</v>
      </c>
      <c r="I195" s="98">
        <v>2201.6423742980592</v>
      </c>
      <c r="J195" s="98">
        <v>2069.6471716460246</v>
      </c>
      <c r="K195" s="98">
        <v>2307.8936116460723</v>
      </c>
      <c r="L195" s="98">
        <v>1985.0001552255831</v>
      </c>
      <c r="M195" s="98">
        <v>2268.9753244906437</v>
      </c>
      <c r="N195" s="98">
        <v>2162.5520748592003</v>
      </c>
      <c r="O195" s="98">
        <v>1790.8014127399615</v>
      </c>
      <c r="P195" s="98">
        <v>1623.7796412555188</v>
      </c>
      <c r="Q195" s="98">
        <v>2008.115385610326</v>
      </c>
      <c r="R195" s="98">
        <v>2303.3872098931611</v>
      </c>
      <c r="S195" s="98">
        <v>2258.9759190411601</v>
      </c>
      <c r="T195" s="98">
        <v>1984.4019568669808</v>
      </c>
      <c r="U195" s="98">
        <v>2531.210732835671</v>
      </c>
      <c r="V195" s="98">
        <v>2574.7436324360679</v>
      </c>
      <c r="W195" s="98">
        <v>2562.6194445656756</v>
      </c>
      <c r="X195" s="98">
        <v>2672.4401265007468</v>
      </c>
      <c r="Y195" s="98">
        <v>2302.0881170874572</v>
      </c>
      <c r="DA195" s="63" t="s">
        <v>2434</v>
      </c>
    </row>
    <row r="196" spans="1:105" ht="12" customHeight="1" x14ac:dyDescent="0.25">
      <c r="A196" s="97" t="s">
        <v>53</v>
      </c>
      <c r="B196" s="98">
        <v>28.081863927238317</v>
      </c>
      <c r="C196" s="98">
        <v>33.224283389216943</v>
      </c>
      <c r="D196" s="98">
        <v>35.897552621511309</v>
      </c>
      <c r="E196" s="98">
        <v>36.537084751615367</v>
      </c>
      <c r="F196" s="98">
        <v>37.570524667989304</v>
      </c>
      <c r="G196" s="98">
        <v>35.684064666481866</v>
      </c>
      <c r="H196" s="98">
        <v>20.879959474135113</v>
      </c>
      <c r="I196" s="98">
        <v>19.891695973209259</v>
      </c>
      <c r="J196" s="98">
        <v>17.451488951702206</v>
      </c>
      <c r="K196" s="98">
        <v>20.494602240878457</v>
      </c>
      <c r="L196" s="98">
        <v>16.886237281058545</v>
      </c>
      <c r="M196" s="98">
        <v>22.027383970524177</v>
      </c>
      <c r="N196" s="98">
        <v>16.25852529127522</v>
      </c>
      <c r="O196" s="98">
        <v>15.708306543853125</v>
      </c>
      <c r="P196" s="98">
        <v>18.216333357158625</v>
      </c>
      <c r="Q196" s="98">
        <v>20.344669721443182</v>
      </c>
      <c r="R196" s="98">
        <v>23.196534820619842</v>
      </c>
      <c r="S196" s="98">
        <v>25.273934886845261</v>
      </c>
      <c r="T196" s="98">
        <v>19.804910350871975</v>
      </c>
      <c r="U196" s="98">
        <v>25.186406856453459</v>
      </c>
      <c r="V196" s="98">
        <v>25.568463461936677</v>
      </c>
      <c r="W196" s="98">
        <v>25.422750145127711</v>
      </c>
      <c r="X196" s="98">
        <v>26.512139894682502</v>
      </c>
      <c r="Y196" s="98">
        <v>22.860883238526462</v>
      </c>
      <c r="DA196" s="63" t="s">
        <v>2435</v>
      </c>
    </row>
    <row r="197" spans="1:105" ht="12" customHeight="1" x14ac:dyDescent="0.25">
      <c r="A197" s="121" t="s">
        <v>92</v>
      </c>
      <c r="B197" s="122">
        <f t="shared" ref="B197:Y197" si="100">B198</f>
        <v>2191.3864165604732</v>
      </c>
      <c r="C197" s="122">
        <f t="shared" si="100"/>
        <v>1965.1135363617927</v>
      </c>
      <c r="D197" s="122">
        <f t="shared" si="100"/>
        <v>1902.6037916204089</v>
      </c>
      <c r="E197" s="122">
        <f t="shared" si="100"/>
        <v>2329.3287080219002</v>
      </c>
      <c r="F197" s="122">
        <f t="shared" si="100"/>
        <v>2225.8740042590662</v>
      </c>
      <c r="G197" s="122">
        <f t="shared" si="100"/>
        <v>2400.7072147826384</v>
      </c>
      <c r="H197" s="122">
        <f t="shared" si="100"/>
        <v>3190.7126892175047</v>
      </c>
      <c r="I197" s="122">
        <f t="shared" si="100"/>
        <v>4078.6792037248297</v>
      </c>
      <c r="J197" s="122">
        <f t="shared" si="100"/>
        <v>4487.7247910430542</v>
      </c>
      <c r="K197" s="122">
        <f t="shared" si="100"/>
        <v>4393.9362473750489</v>
      </c>
      <c r="L197" s="122">
        <f t="shared" si="100"/>
        <v>4707.316021867201</v>
      </c>
      <c r="M197" s="122">
        <f t="shared" si="100"/>
        <v>4123.1628954083335</v>
      </c>
      <c r="N197" s="122">
        <f t="shared" si="100"/>
        <v>5074.3594371331601</v>
      </c>
      <c r="O197" s="122">
        <f t="shared" si="100"/>
        <v>4398.2472709387312</v>
      </c>
      <c r="P197" s="122">
        <f t="shared" si="100"/>
        <v>4188.6074872412692</v>
      </c>
      <c r="Q197" s="122">
        <f t="shared" si="100"/>
        <v>4737.8224353030482</v>
      </c>
      <c r="R197" s="122">
        <f t="shared" si="100"/>
        <v>5450.7099579742326</v>
      </c>
      <c r="S197" s="122">
        <f t="shared" si="100"/>
        <v>5200.365383102434</v>
      </c>
      <c r="T197" s="122">
        <f t="shared" si="100"/>
        <v>5464.283661787018</v>
      </c>
      <c r="U197" s="122">
        <f t="shared" si="100"/>
        <v>4825.80125283089</v>
      </c>
      <c r="V197" s="122">
        <f t="shared" si="100"/>
        <v>4107.2249292899187</v>
      </c>
      <c r="W197" s="122">
        <f t="shared" si="100"/>
        <v>4089.1062782436779</v>
      </c>
      <c r="X197" s="122">
        <f t="shared" si="100"/>
        <v>4307.282710397586</v>
      </c>
      <c r="Y197" s="122">
        <f t="shared" si="100"/>
        <v>5052.3328599385213</v>
      </c>
      <c r="DA197" s="130" t="s">
        <v>2436</v>
      </c>
    </row>
    <row r="198" spans="1:105" ht="12" customHeight="1" x14ac:dyDescent="0.25">
      <c r="A198" s="97" t="s">
        <v>53</v>
      </c>
      <c r="B198" s="98">
        <f>RES_hhdet_tesh!B29</f>
        <v>2191.3864165604732</v>
      </c>
      <c r="C198" s="98">
        <f>RES_hhdet_tesh!C29</f>
        <v>1965.1135363617927</v>
      </c>
      <c r="D198" s="98">
        <f>RES_hhdet_tesh!D29</f>
        <v>1902.6037916204089</v>
      </c>
      <c r="E198" s="98">
        <f>RES_hhdet_tesh!E29</f>
        <v>2329.3287080219002</v>
      </c>
      <c r="F198" s="98">
        <f>RES_hhdet_tesh!F29</f>
        <v>2225.8740042590662</v>
      </c>
      <c r="G198" s="98">
        <f>RES_hhdet_tesh!G29</f>
        <v>2400.7072147826384</v>
      </c>
      <c r="H198" s="98">
        <f>RES_hhdet_tesh!H29</f>
        <v>3190.7126892175047</v>
      </c>
      <c r="I198" s="98">
        <f>RES_hhdet_tesh!I29</f>
        <v>4078.6792037248297</v>
      </c>
      <c r="J198" s="98">
        <f>RES_hhdet_tesh!J29</f>
        <v>4487.7247910430542</v>
      </c>
      <c r="K198" s="98">
        <f>RES_hhdet_tesh!K29</f>
        <v>4393.9362473750489</v>
      </c>
      <c r="L198" s="98">
        <f>RES_hhdet_tesh!L29</f>
        <v>4707.316021867201</v>
      </c>
      <c r="M198" s="98">
        <f>RES_hhdet_tesh!M29</f>
        <v>4123.1628954083335</v>
      </c>
      <c r="N198" s="98">
        <f>RES_hhdet_tesh!N29</f>
        <v>5074.3594371331601</v>
      </c>
      <c r="O198" s="98">
        <f>RES_hhdet_tesh!O29</f>
        <v>4398.2472709387312</v>
      </c>
      <c r="P198" s="98">
        <f>RES_hhdet_tesh!P29</f>
        <v>4188.6074872412692</v>
      </c>
      <c r="Q198" s="98">
        <f>RES_hhdet_tesh!Q29</f>
        <v>4737.8224353030482</v>
      </c>
      <c r="R198" s="98">
        <f>RES_hhdet_tesh!R29</f>
        <v>5450.7099579742326</v>
      </c>
      <c r="S198" s="98">
        <f>RES_hhdet_tesh!S29</f>
        <v>5200.365383102434</v>
      </c>
      <c r="T198" s="98">
        <f>RES_hhdet_tesh!T29</f>
        <v>5464.283661787018</v>
      </c>
      <c r="U198" s="98">
        <f>RES_hhdet_tesh!U29</f>
        <v>4825.80125283089</v>
      </c>
      <c r="V198" s="98">
        <f>RES_hhdet_tesh!V29</f>
        <v>4107.2249292899187</v>
      </c>
      <c r="W198" s="98">
        <f>RES_hhdet_tesh!W29</f>
        <v>4089.1062782436779</v>
      </c>
      <c r="X198" s="98">
        <f>RES_hhdet_tesh!X29</f>
        <v>4307.282710397586</v>
      </c>
      <c r="Y198" s="98">
        <f>RES_hhdet_tesh!Y29</f>
        <v>5052.3328599385213</v>
      </c>
      <c r="DA198" s="63" t="s">
        <v>2437</v>
      </c>
    </row>
    <row r="199" spans="1:105" ht="12" customHeight="1" x14ac:dyDescent="0.25">
      <c r="A199" s="121" t="s">
        <v>55</v>
      </c>
      <c r="B199" s="122">
        <v>1980.1111167352633</v>
      </c>
      <c r="C199" s="122">
        <v>1853.2725797444266</v>
      </c>
      <c r="D199" s="122">
        <v>1990.4263611066979</v>
      </c>
      <c r="E199" s="122">
        <v>2120.680883544449</v>
      </c>
      <c r="F199" s="122">
        <v>2224.9722597513241</v>
      </c>
      <c r="G199" s="122">
        <v>2409.1128468853294</v>
      </c>
      <c r="H199" s="122">
        <v>2414.9159728661093</v>
      </c>
      <c r="I199" s="122">
        <v>2725.5325418256421</v>
      </c>
      <c r="J199" s="122">
        <v>2639.0797815817377</v>
      </c>
      <c r="K199" s="122">
        <v>2637.5439616263684</v>
      </c>
      <c r="L199" s="122">
        <v>2615.3429583045172</v>
      </c>
      <c r="M199" s="122">
        <v>2623.146418578016</v>
      </c>
      <c r="N199" s="122">
        <v>2474.761292611985</v>
      </c>
      <c r="O199" s="122">
        <v>2283.5293489536612</v>
      </c>
      <c r="P199" s="122">
        <v>2263.2011144345524</v>
      </c>
      <c r="Q199" s="122">
        <v>2344.0745412046658</v>
      </c>
      <c r="R199" s="122">
        <v>2436.9140347319762</v>
      </c>
      <c r="S199" s="122">
        <v>2566.5673885149326</v>
      </c>
      <c r="T199" s="122">
        <v>2515.3453828299685</v>
      </c>
      <c r="U199" s="122">
        <v>2476.560418131879</v>
      </c>
      <c r="V199" s="122">
        <v>2503.3926814940291</v>
      </c>
      <c r="W199" s="122">
        <v>2512.5162869158876</v>
      </c>
      <c r="X199" s="122">
        <v>2428.9390007351644</v>
      </c>
      <c r="Y199" s="122">
        <v>2312.3550574847573</v>
      </c>
      <c r="DA199" s="130" t="s">
        <v>2438</v>
      </c>
    </row>
    <row r="200" spans="1:105" ht="12" customHeight="1" x14ac:dyDescent="0.25">
      <c r="A200" s="97" t="s">
        <v>141</v>
      </c>
      <c r="B200" s="98">
        <v>1946.0421503512462</v>
      </c>
      <c r="C200" s="98">
        <v>1901.3357973110901</v>
      </c>
      <c r="D200" s="98">
        <v>2030.9284869977969</v>
      </c>
      <c r="E200" s="98">
        <v>2146.7338044521457</v>
      </c>
      <c r="F200" s="98">
        <v>2205.5368060966007</v>
      </c>
      <c r="G200" s="98">
        <v>2414.0509033995941</v>
      </c>
      <c r="H200" s="98">
        <v>2458.0326119520355</v>
      </c>
      <c r="I200" s="98">
        <v>2550.7172180139319</v>
      </c>
      <c r="J200" s="98">
        <v>2646.7826791505081</v>
      </c>
      <c r="K200" s="98">
        <v>2659.8245816603653</v>
      </c>
      <c r="L200" s="98">
        <v>2595.8558961027752</v>
      </c>
      <c r="M200" s="98">
        <v>2506.2283173274518</v>
      </c>
      <c r="N200" s="98">
        <v>2366.050904303298</v>
      </c>
      <c r="O200" s="98">
        <v>2492.2437380167266</v>
      </c>
      <c r="P200" s="98">
        <v>2583.8767725149528</v>
      </c>
      <c r="Q200" s="98">
        <v>2552.8639825019986</v>
      </c>
      <c r="R200" s="98">
        <v>2578.4402995990586</v>
      </c>
      <c r="S200" s="98">
        <v>2635.4064241379906</v>
      </c>
      <c r="T200" s="98">
        <v>2618.2561957245221</v>
      </c>
      <c r="U200" s="98">
        <v>2552.2173630132961</v>
      </c>
      <c r="V200" s="98">
        <v>2326.4319227190044</v>
      </c>
      <c r="W200" s="98">
        <v>2666.9368860878294</v>
      </c>
      <c r="X200" s="98">
        <v>2669.4287431391476</v>
      </c>
      <c r="Y200" s="98">
        <v>2442.3346141861402</v>
      </c>
      <c r="DA200" s="63" t="s">
        <v>2439</v>
      </c>
    </row>
    <row r="201" spans="1:105" ht="12" customHeight="1" x14ac:dyDescent="0.25">
      <c r="A201" s="97" t="s">
        <v>140</v>
      </c>
      <c r="B201" s="98">
        <v>1946.0421503512459</v>
      </c>
      <c r="C201" s="98">
        <v>1901.7255052504743</v>
      </c>
      <c r="D201" s="98">
        <v>2030.8917925801804</v>
      </c>
      <c r="E201" s="98">
        <v>2146.4637654629159</v>
      </c>
      <c r="F201" s="98">
        <v>2204.9358409289534</v>
      </c>
      <c r="G201" s="98">
        <v>2413.1755883950486</v>
      </c>
      <c r="H201" s="98">
        <v>2459.0138105534738</v>
      </c>
      <c r="I201" s="98">
        <v>2554.0069394080942</v>
      </c>
      <c r="J201" s="98">
        <v>2650.0985003289475</v>
      </c>
      <c r="K201" s="98">
        <v>2662.0334198761602</v>
      </c>
      <c r="L201" s="98">
        <v>2597.3566094752373</v>
      </c>
      <c r="M201" s="98">
        <v>2508.0331100833782</v>
      </c>
      <c r="N201" s="98">
        <v>2367.9466090067208</v>
      </c>
      <c r="O201" s="98">
        <v>2516.5566319098079</v>
      </c>
      <c r="P201" s="98">
        <v>2617.8216794592431</v>
      </c>
      <c r="Q201" s="98">
        <v>2560.0899707424246</v>
      </c>
      <c r="R201" s="98">
        <v>2572.0280679904722</v>
      </c>
      <c r="S201" s="98">
        <v>2618.4552344843896</v>
      </c>
      <c r="T201" s="98">
        <v>2584.0014749935722</v>
      </c>
      <c r="U201" s="98">
        <v>2498.5261567046282</v>
      </c>
      <c r="V201" s="98">
        <v>2293.397355822638</v>
      </c>
      <c r="W201" s="98">
        <v>2654.6229124755114</v>
      </c>
      <c r="X201" s="98">
        <v>2666.6276117232392</v>
      </c>
      <c r="Y201" s="98">
        <v>2441.3059709724889</v>
      </c>
      <c r="DA201" s="63" t="s">
        <v>2440</v>
      </c>
    </row>
    <row r="202" spans="1:105" ht="12" customHeight="1" x14ac:dyDescent="0.25">
      <c r="A202" s="100" t="s">
        <v>50</v>
      </c>
      <c r="B202" s="101">
        <v>273.92576414847952</v>
      </c>
      <c r="C202" s="101">
        <v>259.02131814046749</v>
      </c>
      <c r="D202" s="101">
        <v>479.75773549108089</v>
      </c>
      <c r="E202" s="101">
        <v>616.33581435401095</v>
      </c>
      <c r="F202" s="101">
        <v>550.97636411066514</v>
      </c>
      <c r="G202" s="101">
        <v>694.4448602107359</v>
      </c>
      <c r="H202" s="101">
        <v>628.79099758392476</v>
      </c>
      <c r="I202" s="101">
        <v>517.6367107097567</v>
      </c>
      <c r="J202" s="101">
        <v>542.12962923134103</v>
      </c>
      <c r="K202" s="101">
        <v>543.50544441486375</v>
      </c>
      <c r="L202" s="101">
        <v>459.31234864778804</v>
      </c>
      <c r="M202" s="101">
        <v>439.17325746379049</v>
      </c>
      <c r="N202" s="101">
        <v>276.44192963922791</v>
      </c>
      <c r="O202" s="101">
        <v>197.41597329560756</v>
      </c>
      <c r="P202" s="101">
        <v>209.65211674991065</v>
      </c>
      <c r="Q202" s="101">
        <v>617.3826498736189</v>
      </c>
      <c r="R202" s="101">
        <v>735.65536376794341</v>
      </c>
      <c r="S202" s="101">
        <v>914.04620883304779</v>
      </c>
      <c r="T202" s="101">
        <v>605.75898638111903</v>
      </c>
      <c r="U202" s="101">
        <v>207.10200335506673</v>
      </c>
      <c r="V202" s="101">
        <v>83.077541830049938</v>
      </c>
      <c r="W202" s="101">
        <v>216.14522777588795</v>
      </c>
      <c r="X202" s="101">
        <v>198.12373218710906</v>
      </c>
      <c r="Y202" s="101">
        <v>103.8775073728125</v>
      </c>
      <c r="DA202" s="131" t="s">
        <v>2441</v>
      </c>
    </row>
    <row r="203" spans="1:105" ht="12" customHeight="1" x14ac:dyDescent="0.25">
      <c r="A203" s="103" t="s">
        <v>52</v>
      </c>
      <c r="B203" s="104">
        <v>1672.1163862027668</v>
      </c>
      <c r="C203" s="104">
        <v>1642.7041871100068</v>
      </c>
      <c r="D203" s="104">
        <v>1551.1340570890991</v>
      </c>
      <c r="E203" s="104">
        <v>1530.1279511089051</v>
      </c>
      <c r="F203" s="104">
        <v>1653.9594768182885</v>
      </c>
      <c r="G203" s="104">
        <v>1718.7307281843125</v>
      </c>
      <c r="H203" s="104">
        <v>1830.2228129695493</v>
      </c>
      <c r="I203" s="104">
        <v>2036.3702286983375</v>
      </c>
      <c r="J203" s="104">
        <v>2107.968871097607</v>
      </c>
      <c r="K203" s="104">
        <v>2118.5279754612966</v>
      </c>
      <c r="L203" s="104">
        <v>2138.0442608274489</v>
      </c>
      <c r="M203" s="104">
        <v>2068.8598526195879</v>
      </c>
      <c r="N203" s="104">
        <v>2091.5046793674924</v>
      </c>
      <c r="O203" s="104">
        <v>2319.1406586142002</v>
      </c>
      <c r="P203" s="104">
        <v>2408.1695627093327</v>
      </c>
      <c r="Q203" s="104">
        <v>1942.7073208688053</v>
      </c>
      <c r="R203" s="104">
        <v>1836.3727042225285</v>
      </c>
      <c r="S203" s="104">
        <v>1704.4090256513414</v>
      </c>
      <c r="T203" s="104">
        <v>1978.2424886124529</v>
      </c>
      <c r="U203" s="104">
        <v>2291.424153349561</v>
      </c>
      <c r="V203" s="104">
        <v>2210.319813992588</v>
      </c>
      <c r="W203" s="104">
        <v>2438.4776846996242</v>
      </c>
      <c r="X203" s="104">
        <v>2468.5038795361302</v>
      </c>
      <c r="Y203" s="104">
        <v>2337.4284635996764</v>
      </c>
      <c r="DA203" s="132" t="s">
        <v>2442</v>
      </c>
    </row>
    <row r="204" spans="1:105" ht="12" customHeight="1" x14ac:dyDescent="0.25">
      <c r="A204" s="106" t="s">
        <v>122</v>
      </c>
      <c r="B204" s="101">
        <v>1982.8424978718194</v>
      </c>
      <c r="C204" s="101">
        <v>1849.5639053682162</v>
      </c>
      <c r="D204" s="101">
        <v>1987.7857728086744</v>
      </c>
      <c r="E204" s="101">
        <v>2119.7127501925265</v>
      </c>
      <c r="F204" s="101">
        <v>2227.5371963349085</v>
      </c>
      <c r="G204" s="101">
        <v>2411.0015363230336</v>
      </c>
      <c r="H204" s="101">
        <v>2415.3236906609627</v>
      </c>
      <c r="I204" s="101">
        <v>2736.4964254064125</v>
      </c>
      <c r="J204" s="101">
        <v>2643.9943142961993</v>
      </c>
      <c r="K204" s="101">
        <v>2639.1002739691503</v>
      </c>
      <c r="L204" s="101">
        <v>2623.0215565813328</v>
      </c>
      <c r="M204" s="101">
        <v>2639.1885187735093</v>
      </c>
      <c r="N204" s="101">
        <v>2491.8887195925199</v>
      </c>
      <c r="O204" s="101">
        <v>2297.4457608794323</v>
      </c>
      <c r="P204" s="101">
        <v>2306.4548055755931</v>
      </c>
      <c r="Q204" s="101">
        <v>2349.0866384524306</v>
      </c>
      <c r="R204" s="101">
        <v>2427.1019572646933</v>
      </c>
      <c r="S204" s="101">
        <v>2551.1221121327376</v>
      </c>
      <c r="T204" s="101">
        <v>2488.7968796351979</v>
      </c>
      <c r="U204" s="101">
        <v>2449.5319815293187</v>
      </c>
      <c r="V204" s="101">
        <v>2495.4303175097075</v>
      </c>
      <c r="W204" s="101">
        <v>2516.1849975183877</v>
      </c>
      <c r="X204" s="101">
        <v>2434.8603007881761</v>
      </c>
      <c r="Y204" s="101">
        <v>2331.1028139668715</v>
      </c>
      <c r="DA204" s="131" t="s">
        <v>2443</v>
      </c>
    </row>
    <row r="205" spans="1:105" ht="12" customHeight="1" x14ac:dyDescent="0.25">
      <c r="A205" s="107" t="s">
        <v>121</v>
      </c>
      <c r="B205" s="104">
        <v>1982.8424978718174</v>
      </c>
      <c r="C205" s="104">
        <v>1849.4926794975001</v>
      </c>
      <c r="D205" s="104">
        <v>1987.5449934554799</v>
      </c>
      <c r="E205" s="104">
        <v>2118.9936132474631</v>
      </c>
      <c r="F205" s="104">
        <v>2226.1043395425286</v>
      </c>
      <c r="G205" s="104">
        <v>2408.8482387115291</v>
      </c>
      <c r="H205" s="104">
        <v>2412.7479434668885</v>
      </c>
      <c r="I205" s="104">
        <v>2733.5650835680522</v>
      </c>
      <c r="J205" s="104">
        <v>2638.7333134005421</v>
      </c>
      <c r="K205" s="104">
        <v>2636.6316181551556</v>
      </c>
      <c r="L205" s="104">
        <v>2616.1150566492342</v>
      </c>
      <c r="M205" s="104">
        <v>2627.7394346527599</v>
      </c>
      <c r="N205" s="104">
        <v>2479.1743319504144</v>
      </c>
      <c r="O205" s="104">
        <v>2274.3948883223793</v>
      </c>
      <c r="P205" s="104">
        <v>2248.1660748880299</v>
      </c>
      <c r="Q205" s="104">
        <v>2334.8386522218675</v>
      </c>
      <c r="R205" s="104">
        <v>2431.038133405928</v>
      </c>
      <c r="S205" s="104">
        <v>2564.0893133666441</v>
      </c>
      <c r="T205" s="104">
        <v>2511.9998304341311</v>
      </c>
      <c r="U205" s="104">
        <v>2474.5545827997425</v>
      </c>
      <c r="V205" s="104">
        <v>2510.5884132640899</v>
      </c>
      <c r="W205" s="104">
        <v>2505.461447544089</v>
      </c>
      <c r="X205" s="104">
        <v>2417.5243003495948</v>
      </c>
      <c r="Y205" s="104">
        <v>2305.4426106790256</v>
      </c>
      <c r="DA205" s="132" t="s">
        <v>2444</v>
      </c>
    </row>
    <row r="206" spans="1:105" ht="12" customHeight="1" x14ac:dyDescent="0.25">
      <c r="A206" s="108" t="s">
        <v>53</v>
      </c>
      <c r="B206" s="98">
        <v>285.39523308550702</v>
      </c>
      <c r="C206" s="98">
        <v>242.09866684268243</v>
      </c>
      <c r="D206" s="98">
        <v>386.27395622595895</v>
      </c>
      <c r="E206" s="98">
        <v>519.17208410741557</v>
      </c>
      <c r="F206" s="98">
        <v>521.56709269391445</v>
      </c>
      <c r="G206" s="98">
        <v>681.2847216316851</v>
      </c>
      <c r="H206" s="98">
        <v>618.71201434977741</v>
      </c>
      <c r="I206" s="98">
        <v>581.57079424833728</v>
      </c>
      <c r="J206" s="98">
        <v>539.70906638758117</v>
      </c>
      <c r="K206" s="98">
        <v>539.90881120341658</v>
      </c>
      <c r="L206" s="98">
        <v>476.98237037657151</v>
      </c>
      <c r="M206" s="98">
        <v>486.95903668609833</v>
      </c>
      <c r="N206" s="98">
        <v>333.34726175284294</v>
      </c>
      <c r="O206" s="98">
        <v>80.556869658400174</v>
      </c>
      <c r="P206" s="98">
        <v>35.483233658311967</v>
      </c>
      <c r="Q206" s="98">
        <v>100.64729647636521</v>
      </c>
      <c r="R206" s="98">
        <v>153.97110387366081</v>
      </c>
      <c r="S206" s="98">
        <v>270.23555658000078</v>
      </c>
      <c r="T206" s="98">
        <v>209.96557358887196</v>
      </c>
      <c r="U206" s="98">
        <v>165.77226290231675</v>
      </c>
      <c r="V206" s="98">
        <v>212.47596053421799</v>
      </c>
      <c r="W206" s="98">
        <v>159.88785913484668</v>
      </c>
      <c r="X206" s="98">
        <v>124.48637579701351</v>
      </c>
      <c r="Y206" s="98">
        <v>49.436096979492305</v>
      </c>
      <c r="DA206" s="63" t="s">
        <v>2445</v>
      </c>
    </row>
    <row r="207" spans="1:105" ht="12" customHeight="1" x14ac:dyDescent="0.25">
      <c r="A207" s="108" t="s">
        <v>52</v>
      </c>
      <c r="B207" s="98">
        <v>1697.4472647863101</v>
      </c>
      <c r="C207" s="98">
        <v>1607.3940126548177</v>
      </c>
      <c r="D207" s="98">
        <v>1601.2710372295214</v>
      </c>
      <c r="E207" s="98">
        <v>1599.8215291400475</v>
      </c>
      <c r="F207" s="98">
        <v>1704.5372468486144</v>
      </c>
      <c r="G207" s="98">
        <v>1727.5635170798441</v>
      </c>
      <c r="H207" s="98">
        <v>1794.0359291171112</v>
      </c>
      <c r="I207" s="98">
        <v>2151.9942893197144</v>
      </c>
      <c r="J207" s="98">
        <v>2099.024247012961</v>
      </c>
      <c r="K207" s="98">
        <v>2096.7228069517387</v>
      </c>
      <c r="L207" s="98">
        <v>2139.1326862726623</v>
      </c>
      <c r="M207" s="98">
        <v>2140.7803979666614</v>
      </c>
      <c r="N207" s="98">
        <v>2145.8270701975712</v>
      </c>
      <c r="O207" s="98">
        <v>2193.8380186639793</v>
      </c>
      <c r="P207" s="98">
        <v>2212.6828412297177</v>
      </c>
      <c r="Q207" s="98">
        <v>2234.1913557455018</v>
      </c>
      <c r="R207" s="98">
        <v>2277.067029532267</v>
      </c>
      <c r="S207" s="98">
        <v>2293.8537567866429</v>
      </c>
      <c r="T207" s="98">
        <v>2302.0342568452593</v>
      </c>
      <c r="U207" s="98">
        <v>2308.7823198974261</v>
      </c>
      <c r="V207" s="98">
        <v>2298.1124527298716</v>
      </c>
      <c r="W207" s="98">
        <v>2345.5735884092423</v>
      </c>
      <c r="X207" s="98">
        <v>2293.037924552581</v>
      </c>
      <c r="Y207" s="98">
        <v>2256.0065136995331</v>
      </c>
      <c r="DA207" s="63" t="s">
        <v>2446</v>
      </c>
    </row>
    <row r="208" spans="1:105" ht="12" customHeight="1" x14ac:dyDescent="0.25">
      <c r="A208" s="121" t="s">
        <v>54</v>
      </c>
      <c r="B208" s="122">
        <v>655.51058121089432</v>
      </c>
      <c r="C208" s="122">
        <v>693.59477961317305</v>
      </c>
      <c r="D208" s="122">
        <v>702.21282938980414</v>
      </c>
      <c r="E208" s="122">
        <v>709.87564449748288</v>
      </c>
      <c r="F208" s="122">
        <v>731.83096093195604</v>
      </c>
      <c r="G208" s="122">
        <v>704.76687301342565</v>
      </c>
      <c r="H208" s="122">
        <v>648.4192511603834</v>
      </c>
      <c r="I208" s="122">
        <v>631.22111910810713</v>
      </c>
      <c r="J208" s="122">
        <v>578.69752690214568</v>
      </c>
      <c r="K208" s="122">
        <v>581.94420673640718</v>
      </c>
      <c r="L208" s="122">
        <v>563.57322639927008</v>
      </c>
      <c r="M208" s="122">
        <v>598.26034073181688</v>
      </c>
      <c r="N208" s="122">
        <v>523.46958742602942</v>
      </c>
      <c r="O208" s="122">
        <v>543.31123195899636</v>
      </c>
      <c r="P208" s="122">
        <v>592.97430941783455</v>
      </c>
      <c r="Q208" s="122">
        <v>572.24700593545231</v>
      </c>
      <c r="R208" s="122">
        <v>572.3270992093436</v>
      </c>
      <c r="S208" s="122">
        <v>607.60667024164115</v>
      </c>
      <c r="T208" s="122">
        <v>575.23750223046773</v>
      </c>
      <c r="U208" s="122">
        <v>663.80656692603736</v>
      </c>
      <c r="V208" s="122">
        <v>683.02567361430397</v>
      </c>
      <c r="W208" s="122">
        <v>670.33078822895334</v>
      </c>
      <c r="X208" s="122">
        <v>620.27999907346737</v>
      </c>
      <c r="Y208" s="122">
        <v>550.0146085081044</v>
      </c>
      <c r="DA208" s="130" t="s">
        <v>2447</v>
      </c>
    </row>
    <row r="209" spans="1:105" ht="12" customHeight="1" x14ac:dyDescent="0.25">
      <c r="A209" s="97" t="s">
        <v>50</v>
      </c>
      <c r="B209" s="98">
        <v>674.74036205085451</v>
      </c>
      <c r="C209" s="98">
        <v>686.606780858467</v>
      </c>
      <c r="D209" s="98">
        <v>689.72165356337507</v>
      </c>
      <c r="E209" s="98">
        <v>718.6984034172059</v>
      </c>
      <c r="F209" s="98">
        <v>735.24254665773628</v>
      </c>
      <c r="G209" s="98">
        <v>707.19662305655811</v>
      </c>
      <c r="H209" s="98">
        <v>636.53194628708286</v>
      </c>
      <c r="I209" s="98">
        <v>644.51928631414319</v>
      </c>
      <c r="J209" s="98">
        <v>584.32542934290211</v>
      </c>
      <c r="K209" s="98">
        <v>576.56001890696803</v>
      </c>
      <c r="L209" s="98">
        <v>562.91820661562065</v>
      </c>
      <c r="M209" s="98">
        <v>578.01524355499873</v>
      </c>
      <c r="N209" s="98">
        <v>549.84864123003297</v>
      </c>
      <c r="O209" s="98">
        <v>556.34875883366271</v>
      </c>
      <c r="P209" s="98">
        <v>561.84355397670799</v>
      </c>
      <c r="Q209" s="98">
        <v>575.75540025176076</v>
      </c>
      <c r="R209" s="98">
        <v>581.43129600292582</v>
      </c>
      <c r="S209" s="98">
        <v>594.28671751449235</v>
      </c>
      <c r="T209" s="98">
        <v>609.92119596496093</v>
      </c>
      <c r="U209" s="98">
        <v>664.48981914215767</v>
      </c>
      <c r="V209" s="98">
        <v>621.44763433656453</v>
      </c>
      <c r="W209" s="98">
        <v>638.98977161836467</v>
      </c>
      <c r="X209" s="98">
        <v>594.4660674880638</v>
      </c>
      <c r="Y209" s="98">
        <v>570.19025861694979</v>
      </c>
      <c r="DA209" s="63" t="s">
        <v>2448</v>
      </c>
    </row>
    <row r="210" spans="1:105" ht="12" customHeight="1" x14ac:dyDescent="0.25">
      <c r="A210" s="109" t="s">
        <v>120</v>
      </c>
      <c r="B210" s="33">
        <v>607.14526914980775</v>
      </c>
      <c r="C210" s="33">
        <v>709.15085530069473</v>
      </c>
      <c r="D210" s="33">
        <v>727.42438937215877</v>
      </c>
      <c r="E210" s="33">
        <v>693.11366539250855</v>
      </c>
      <c r="F210" s="33">
        <v>725.81833944969583</v>
      </c>
      <c r="G210" s="33">
        <v>700.68877306128218</v>
      </c>
      <c r="H210" s="33">
        <v>667.49179218541758</v>
      </c>
      <c r="I210" s="33">
        <v>609.7506522800345</v>
      </c>
      <c r="J210" s="33">
        <v>569.18566789549834</v>
      </c>
      <c r="K210" s="33">
        <v>590.8257626258121</v>
      </c>
      <c r="L210" s="33">
        <v>564.65551036098088</v>
      </c>
      <c r="M210" s="33">
        <v>632.22275184750129</v>
      </c>
      <c r="N210" s="33">
        <v>477.22847566202984</v>
      </c>
      <c r="O210" s="33">
        <v>522.13275787553914</v>
      </c>
      <c r="P210" s="33">
        <v>641.03771786971265</v>
      </c>
      <c r="Q210" s="33">
        <v>566.9510774142592</v>
      </c>
      <c r="R210" s="33">
        <v>559.09079568327388</v>
      </c>
      <c r="S210" s="33">
        <v>626.28277787270349</v>
      </c>
      <c r="T210" s="33">
        <v>530.69638572776205</v>
      </c>
      <c r="U210" s="33">
        <v>662.96933253642385</v>
      </c>
      <c r="V210" s="33">
        <v>755.02689121431888</v>
      </c>
      <c r="W210" s="33">
        <v>707.18282012274847</v>
      </c>
      <c r="X210" s="33">
        <v>653.40285932621202</v>
      </c>
      <c r="Y210" s="33">
        <v>520.70440799653227</v>
      </c>
      <c r="DA210" s="60" t="s">
        <v>2449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2326.4242045850551</v>
      </c>
      <c r="C212" s="117">
        <f t="shared" si="101"/>
        <v>2305.9613869609097</v>
      </c>
      <c r="D212" s="117">
        <f t="shared" si="101"/>
        <v>2278.8781300012929</v>
      </c>
      <c r="E212" s="117">
        <f t="shared" si="101"/>
        <v>2415.0095646056443</v>
      </c>
      <c r="F212" s="117">
        <f t="shared" si="101"/>
        <v>2271.7179220131934</v>
      </c>
      <c r="G212" s="117">
        <f t="shared" si="101"/>
        <v>2178.6125604645449</v>
      </c>
      <c r="H212" s="117">
        <f t="shared" si="101"/>
        <v>1475.4780999182019</v>
      </c>
      <c r="I212" s="117">
        <f t="shared" si="101"/>
        <v>1557.4302562629287</v>
      </c>
      <c r="J212" s="117">
        <f t="shared" si="101"/>
        <v>1447.3151867030303</v>
      </c>
      <c r="K212" s="117">
        <f t="shared" si="101"/>
        <v>1556.1711905391144</v>
      </c>
      <c r="L212" s="117">
        <f t="shared" si="101"/>
        <v>1328.3965407419578</v>
      </c>
      <c r="M212" s="117">
        <f t="shared" si="101"/>
        <v>1456.4468546218648</v>
      </c>
      <c r="N212" s="117">
        <f t="shared" si="101"/>
        <v>1352.2550682639855</v>
      </c>
      <c r="O212" s="117">
        <f t="shared" si="101"/>
        <v>1118.4281581219816</v>
      </c>
      <c r="P212" s="117">
        <f t="shared" si="101"/>
        <v>1022.2885422258221</v>
      </c>
      <c r="Q212" s="117">
        <f t="shared" si="101"/>
        <v>1216.6533941868433</v>
      </c>
      <c r="R212" s="117">
        <f t="shared" ref="R212:V212" si="102">R213+R216+R218+R227</f>
        <v>1358.7867551798229</v>
      </c>
      <c r="S212" s="117">
        <f t="shared" si="102"/>
        <v>1325.8703451230049</v>
      </c>
      <c r="T212" s="117">
        <f t="shared" si="102"/>
        <v>1171.3168528977503</v>
      </c>
      <c r="U212" s="117">
        <f t="shared" si="102"/>
        <v>1441.8290573451604</v>
      </c>
      <c r="V212" s="117">
        <f t="shared" si="102"/>
        <v>1420.8891083122878</v>
      </c>
      <c r="W212" s="117">
        <f t="shared" ref="W212:Y212" si="103">W213+W216+W218+W227</f>
        <v>1385.4824821899108</v>
      </c>
      <c r="X212" s="117">
        <f t="shared" si="103"/>
        <v>1396.1464168156267</v>
      </c>
      <c r="Y212" s="117">
        <f t="shared" si="103"/>
        <v>1194.4038554784283</v>
      </c>
      <c r="DA212" s="129" t="s">
        <v>2600</v>
      </c>
    </row>
    <row r="213" spans="1:105" ht="12" customHeight="1" x14ac:dyDescent="0.25">
      <c r="A213" s="121" t="s">
        <v>57</v>
      </c>
      <c r="B213" s="122">
        <f t="shared" ref="B213:Q213" si="104">SUM(B214:B215)</f>
        <v>2049.6522034387713</v>
      </c>
      <c r="C213" s="122">
        <f t="shared" si="104"/>
        <v>2037.1898724181362</v>
      </c>
      <c r="D213" s="122">
        <f t="shared" si="104"/>
        <v>2017.1214765517666</v>
      </c>
      <c r="E213" s="122">
        <f t="shared" si="104"/>
        <v>2151.7271174436205</v>
      </c>
      <c r="F213" s="122">
        <f t="shared" si="104"/>
        <v>2014.4704426043802</v>
      </c>
      <c r="G213" s="122">
        <f t="shared" si="104"/>
        <v>1932.3118774022585</v>
      </c>
      <c r="H213" s="122">
        <f t="shared" si="104"/>
        <v>1253.7349196929295</v>
      </c>
      <c r="I213" s="122">
        <f t="shared" si="104"/>
        <v>1336.7472506776101</v>
      </c>
      <c r="J213" s="122">
        <f t="shared" si="104"/>
        <v>1240.7234273442084</v>
      </c>
      <c r="K213" s="122">
        <f t="shared" si="104"/>
        <v>1356.8649639450377</v>
      </c>
      <c r="L213" s="122">
        <f t="shared" si="104"/>
        <v>1135.8530760550225</v>
      </c>
      <c r="M213" s="122">
        <f t="shared" si="104"/>
        <v>1262.4994630798035</v>
      </c>
      <c r="N213" s="122">
        <f t="shared" si="104"/>
        <v>1166.3466704251423</v>
      </c>
      <c r="O213" s="122">
        <f t="shared" si="104"/>
        <v>937.05496495772411</v>
      </c>
      <c r="P213" s="122">
        <f t="shared" si="104"/>
        <v>841.37273201903452</v>
      </c>
      <c r="Q213" s="122">
        <f t="shared" si="104"/>
        <v>1033.5537787768301</v>
      </c>
      <c r="R213" s="122">
        <f t="shared" ref="R213:V213" si="105">SUM(R214:R215)</f>
        <v>1177.3000128121325</v>
      </c>
      <c r="S213" s="122">
        <f t="shared" si="105"/>
        <v>1144.5366616601968</v>
      </c>
      <c r="T213" s="122">
        <f t="shared" si="105"/>
        <v>997.22775772601392</v>
      </c>
      <c r="U213" s="122">
        <f t="shared" si="105"/>
        <v>1264.1827360196112</v>
      </c>
      <c r="V213" s="122">
        <f t="shared" si="105"/>
        <v>1260.5416199526367</v>
      </c>
      <c r="W213" s="122">
        <f t="shared" ref="W213:Y213" si="106">SUM(W214:W215)</f>
        <v>1216.0283866778498</v>
      </c>
      <c r="X213" s="122">
        <f t="shared" si="106"/>
        <v>1232.0247620211703</v>
      </c>
      <c r="Y213" s="122">
        <f t="shared" si="106"/>
        <v>1034.1455973900215</v>
      </c>
      <c r="DA213" s="130" t="s">
        <v>2601</v>
      </c>
    </row>
    <row r="214" spans="1:105" ht="12" customHeight="1" x14ac:dyDescent="0.25">
      <c r="A214" s="97" t="s">
        <v>74</v>
      </c>
      <c r="B214" s="98">
        <v>2049.6522034387713</v>
      </c>
      <c r="C214" s="98">
        <v>2037.1898724181362</v>
      </c>
      <c r="D214" s="98">
        <v>2017.1214765517666</v>
      </c>
      <c r="E214" s="98">
        <v>2151.7271174436205</v>
      </c>
      <c r="F214" s="98">
        <v>2014.4704426043802</v>
      </c>
      <c r="G214" s="98">
        <v>1932.3118774022585</v>
      </c>
      <c r="H214" s="98">
        <v>1253.7349196929295</v>
      </c>
      <c r="I214" s="98">
        <v>1336.7472506776101</v>
      </c>
      <c r="J214" s="98">
        <v>1240.7234273442084</v>
      </c>
      <c r="K214" s="98">
        <v>1356.8649639450377</v>
      </c>
      <c r="L214" s="98">
        <v>1135.8530760550225</v>
      </c>
      <c r="M214" s="98">
        <v>1262.4994630798035</v>
      </c>
      <c r="N214" s="98">
        <v>1166.3466704251423</v>
      </c>
      <c r="O214" s="98">
        <v>937.05496495772411</v>
      </c>
      <c r="P214" s="98">
        <v>841.37273201903452</v>
      </c>
      <c r="Q214" s="98">
        <v>1033.5537787768301</v>
      </c>
      <c r="R214" s="98">
        <v>1177.3000128121325</v>
      </c>
      <c r="S214" s="98">
        <v>1144.5366616601968</v>
      </c>
      <c r="T214" s="98">
        <v>997.22775772601392</v>
      </c>
      <c r="U214" s="98">
        <v>1264.1827360196112</v>
      </c>
      <c r="V214" s="98">
        <v>1260.5416199526367</v>
      </c>
      <c r="W214" s="98">
        <v>1216.0283866778498</v>
      </c>
      <c r="X214" s="98">
        <v>1232.0247620211703</v>
      </c>
      <c r="Y214" s="98">
        <v>1034.1455973900215</v>
      </c>
      <c r="DA214" s="63" t="s">
        <v>2602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2603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2604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2605</v>
      </c>
    </row>
    <row r="218" spans="1:105" ht="12" customHeight="1" x14ac:dyDescent="0.25">
      <c r="A218" s="121" t="s">
        <v>55</v>
      </c>
      <c r="B218" s="122">
        <v>74.619311321156019</v>
      </c>
      <c r="C218" s="122">
        <v>70.681190234934917</v>
      </c>
      <c r="D218" s="122">
        <v>69.309451790254812</v>
      </c>
      <c r="E218" s="122">
        <v>67.232285848849443</v>
      </c>
      <c r="F218" s="122">
        <v>62.374480107922885</v>
      </c>
      <c r="G218" s="122">
        <v>62.637116556670705</v>
      </c>
      <c r="H218" s="122">
        <v>59.610788207055634</v>
      </c>
      <c r="I218" s="122">
        <v>56.40620673171081</v>
      </c>
      <c r="J218" s="122">
        <v>55.200379594464032</v>
      </c>
      <c r="K218" s="122">
        <v>51.491193508264338</v>
      </c>
      <c r="L218" s="122">
        <v>48.388517241043196</v>
      </c>
      <c r="M218" s="122">
        <v>45.295516515628456</v>
      </c>
      <c r="N218" s="122">
        <v>42.352352983518578</v>
      </c>
      <c r="O218" s="122">
        <v>40.271412883364889</v>
      </c>
      <c r="P218" s="122">
        <v>41.226434363426748</v>
      </c>
      <c r="Q218" s="122">
        <v>41.29766992980791</v>
      </c>
      <c r="R218" s="122">
        <v>40.665430340718373</v>
      </c>
      <c r="S218" s="122">
        <v>39.936075812382462</v>
      </c>
      <c r="T218" s="122">
        <v>35.002495624078591</v>
      </c>
      <c r="U218" s="122">
        <v>30.749167145230246</v>
      </c>
      <c r="V218" s="122">
        <v>27.530140952867882</v>
      </c>
      <c r="W218" s="122">
        <v>33.954964038431697</v>
      </c>
      <c r="X218" s="122">
        <v>33.943006879293641</v>
      </c>
      <c r="Y218" s="122">
        <v>29.330644251382644</v>
      </c>
      <c r="DA218" s="130" t="s">
        <v>2606</v>
      </c>
    </row>
    <row r="219" spans="1:105" ht="12" customHeight="1" x14ac:dyDescent="0.25">
      <c r="A219" s="97" t="s">
        <v>141</v>
      </c>
      <c r="B219" s="98">
        <v>1063.4208014625769</v>
      </c>
      <c r="C219" s="98">
        <v>1033.3154451070043</v>
      </c>
      <c r="D219" s="98">
        <v>1097.7809732163234</v>
      </c>
      <c r="E219" s="98">
        <v>1152.8922315786479</v>
      </c>
      <c r="F219" s="98">
        <v>1175.4081646779207</v>
      </c>
      <c r="G219" s="98">
        <v>1274.0207196021834</v>
      </c>
      <c r="H219" s="98">
        <v>1282.4710420850668</v>
      </c>
      <c r="I219" s="98">
        <v>1319.8823174529516</v>
      </c>
      <c r="J219" s="98">
        <v>1363.6812412421059</v>
      </c>
      <c r="K219" s="98">
        <v>1356.8043180772549</v>
      </c>
      <c r="L219" s="98">
        <v>1306.9059269041029</v>
      </c>
      <c r="M219" s="98">
        <v>1242.311302010635</v>
      </c>
      <c r="N219" s="98">
        <v>1148.7849695288719</v>
      </c>
      <c r="O219" s="98">
        <v>1193.8867150376734</v>
      </c>
      <c r="P219" s="98">
        <v>1223.378895321812</v>
      </c>
      <c r="Q219" s="98">
        <v>1188.1447830841835</v>
      </c>
      <c r="R219" s="98">
        <v>1165.4884784302174</v>
      </c>
      <c r="S219" s="98">
        <v>1150.167125303979</v>
      </c>
      <c r="T219" s="98">
        <v>1089.4837528575731</v>
      </c>
      <c r="U219" s="98">
        <v>990.24011805100963</v>
      </c>
      <c r="V219" s="98">
        <v>848.45858238797916</v>
      </c>
      <c r="W219" s="98">
        <v>945.72150890262014</v>
      </c>
      <c r="X219" s="98">
        <v>931.02247499618863</v>
      </c>
      <c r="Y219" s="98">
        <v>844.57082946662672</v>
      </c>
      <c r="DA219" s="63" t="s">
        <v>2607</v>
      </c>
    </row>
    <row r="220" spans="1:105" ht="12" customHeight="1" x14ac:dyDescent="0.25">
      <c r="A220" s="97" t="s">
        <v>140</v>
      </c>
      <c r="B220" s="98">
        <v>149.68758801007871</v>
      </c>
      <c r="C220" s="98">
        <v>140.24906959680584</v>
      </c>
      <c r="D220" s="98">
        <v>259.37571069498227</v>
      </c>
      <c r="E220" s="98">
        <v>332.49108326009372</v>
      </c>
      <c r="F220" s="98">
        <v>296.46628896521844</v>
      </c>
      <c r="G220" s="98">
        <v>371.95671265844368</v>
      </c>
      <c r="H220" s="98">
        <v>331.20444805354123</v>
      </c>
      <c r="I220" s="98">
        <v>267.61253866918474</v>
      </c>
      <c r="J220" s="98">
        <v>277.20835088649426</v>
      </c>
      <c r="K220" s="98">
        <v>273.21487101825022</v>
      </c>
      <c r="L220" s="98">
        <v>229.52035576258271</v>
      </c>
      <c r="M220" s="98">
        <v>218.5723505290936</v>
      </c>
      <c r="N220" s="98">
        <v>133.29007675148148</v>
      </c>
      <c r="O220" s="98">
        <v>89.041400246256117</v>
      </c>
      <c r="P220" s="98">
        <v>92.670789957330953</v>
      </c>
      <c r="Q220" s="98">
        <v>272.15353771645158</v>
      </c>
      <c r="R220" s="98">
        <v>321.97578639044275</v>
      </c>
      <c r="S220" s="98">
        <v>397.98979675765167</v>
      </c>
      <c r="T220" s="98">
        <v>262.41813916485376</v>
      </c>
      <c r="U220" s="98">
        <v>89.304150892490711</v>
      </c>
      <c r="V220" s="98">
        <v>33.978358732837563</v>
      </c>
      <c r="W220" s="98">
        <v>75.842638265696763</v>
      </c>
      <c r="X220" s="98">
        <v>67.571158115637687</v>
      </c>
      <c r="Y220" s="98">
        <v>35.379485019885372</v>
      </c>
      <c r="DA220" s="63" t="s">
        <v>2608</v>
      </c>
    </row>
    <row r="221" spans="1:105" ht="12" customHeight="1" x14ac:dyDescent="0.25">
      <c r="A221" s="100" t="s">
        <v>50</v>
      </c>
      <c r="B221" s="101">
        <v>149.68758801007871</v>
      </c>
      <c r="C221" s="101">
        <v>140.24906959680584</v>
      </c>
      <c r="D221" s="101">
        <v>259.37571069498227</v>
      </c>
      <c r="E221" s="101">
        <v>332.49108326009372</v>
      </c>
      <c r="F221" s="101">
        <v>296.46628896521844</v>
      </c>
      <c r="G221" s="101">
        <v>371.95671265844368</v>
      </c>
      <c r="H221" s="101">
        <v>331.20444805354123</v>
      </c>
      <c r="I221" s="101">
        <v>267.61253866918474</v>
      </c>
      <c r="J221" s="101">
        <v>277.20835088649426</v>
      </c>
      <c r="K221" s="101">
        <v>273.21487101825022</v>
      </c>
      <c r="L221" s="101">
        <v>229.52035576258271</v>
      </c>
      <c r="M221" s="101">
        <v>218.5723505290936</v>
      </c>
      <c r="N221" s="101">
        <v>133.29007675148148</v>
      </c>
      <c r="O221" s="101">
        <v>89.041400246256117</v>
      </c>
      <c r="P221" s="101">
        <v>92.670789957330953</v>
      </c>
      <c r="Q221" s="101">
        <v>272.15353771645158</v>
      </c>
      <c r="R221" s="101">
        <v>321.97578639044275</v>
      </c>
      <c r="S221" s="101">
        <v>397.98979675765167</v>
      </c>
      <c r="T221" s="101">
        <v>262.41813916485376</v>
      </c>
      <c r="U221" s="101">
        <v>89.304150892490711</v>
      </c>
      <c r="V221" s="101">
        <v>33.978358732837563</v>
      </c>
      <c r="W221" s="101">
        <v>75.842638265696763</v>
      </c>
      <c r="X221" s="101">
        <v>67.571158115637687</v>
      </c>
      <c r="Y221" s="101">
        <v>35.379485019885372</v>
      </c>
      <c r="DA221" s="131" t="s">
        <v>2609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2610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2611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2612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2613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2614</v>
      </c>
    </row>
    <row r="227" spans="1:105" ht="12" customHeight="1" x14ac:dyDescent="0.25">
      <c r="A227" s="121" t="s">
        <v>54</v>
      </c>
      <c r="B227" s="122">
        <v>202.15268982512751</v>
      </c>
      <c r="C227" s="122">
        <v>198.09032430783873</v>
      </c>
      <c r="D227" s="122">
        <v>192.44720165927149</v>
      </c>
      <c r="E227" s="122">
        <v>196.05016131317407</v>
      </c>
      <c r="F227" s="122">
        <v>194.87299930089031</v>
      </c>
      <c r="G227" s="122">
        <v>183.66356650561573</v>
      </c>
      <c r="H227" s="122">
        <v>162.13239201821693</v>
      </c>
      <c r="I227" s="122">
        <v>164.27679885360769</v>
      </c>
      <c r="J227" s="122">
        <v>151.39137976435796</v>
      </c>
      <c r="K227" s="122">
        <v>147.81503308581225</v>
      </c>
      <c r="L227" s="122">
        <v>144.15494744589205</v>
      </c>
      <c r="M227" s="122">
        <v>148.65187502643298</v>
      </c>
      <c r="N227" s="122">
        <v>143.55604485532473</v>
      </c>
      <c r="O227" s="122">
        <v>141.10178028089263</v>
      </c>
      <c r="P227" s="122">
        <v>139.68937584336089</v>
      </c>
      <c r="Q227" s="122">
        <v>141.80194548020546</v>
      </c>
      <c r="R227" s="122">
        <v>140.82131202697192</v>
      </c>
      <c r="S227" s="122">
        <v>141.39760765042541</v>
      </c>
      <c r="T227" s="122">
        <v>139.08659954765795</v>
      </c>
      <c r="U227" s="122">
        <v>146.89715418031884</v>
      </c>
      <c r="V227" s="122">
        <v>132.8173474067832</v>
      </c>
      <c r="W227" s="122">
        <v>135.49913147362943</v>
      </c>
      <c r="X227" s="122">
        <v>130.17864791516291</v>
      </c>
      <c r="Y227" s="122">
        <v>130.92761383702421</v>
      </c>
      <c r="DA227" s="130" t="s">
        <v>2615</v>
      </c>
    </row>
    <row r="228" spans="1:105" ht="12" customHeight="1" x14ac:dyDescent="0.25">
      <c r="A228" s="97" t="s">
        <v>50</v>
      </c>
      <c r="B228" s="98">
        <v>282.52748233418578</v>
      </c>
      <c r="C228" s="98">
        <v>287.0751664613681</v>
      </c>
      <c r="D228" s="98">
        <v>287.7959954234272</v>
      </c>
      <c r="E228" s="98">
        <v>299.24223061516011</v>
      </c>
      <c r="F228" s="98">
        <v>305.44472657765078</v>
      </c>
      <c r="G228" s="98">
        <v>293.09113421501428</v>
      </c>
      <c r="H228" s="98">
        <v>263.18432690346879</v>
      </c>
      <c r="I228" s="98">
        <v>266.02495164045405</v>
      </c>
      <c r="J228" s="98">
        <v>240.96544883854236</v>
      </c>
      <c r="K228" s="98">
        <v>237.42364581753159</v>
      </c>
      <c r="L228" s="98">
        <v>231.40038933412717</v>
      </c>
      <c r="M228" s="98">
        <v>237.26371254218975</v>
      </c>
      <c r="N228" s="98">
        <v>225.45011025875954</v>
      </c>
      <c r="O228" s="98">
        <v>227.9644241723326</v>
      </c>
      <c r="P228" s="98">
        <v>230.16643390421788</v>
      </c>
      <c r="Q228" s="98">
        <v>235.74149499893178</v>
      </c>
      <c r="R228" s="98">
        <v>237.6810534871862</v>
      </c>
      <c r="S228" s="98">
        <v>242.2435380145823</v>
      </c>
      <c r="T228" s="98">
        <v>247.39185545632034</v>
      </c>
      <c r="U228" s="98">
        <v>266.77733036587119</v>
      </c>
      <c r="V228" s="98">
        <v>246.40753529519387</v>
      </c>
      <c r="W228" s="98">
        <v>250.73512558309889</v>
      </c>
      <c r="X228" s="98">
        <v>231.63192476144275</v>
      </c>
      <c r="Y228" s="98">
        <v>221.05151883449781</v>
      </c>
      <c r="DA228" s="63" t="s">
        <v>2616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2617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102.23683084419395</v>
      </c>
      <c r="C231" s="118">
        <f t="shared" si="108"/>
        <v>99.466151761365367</v>
      </c>
      <c r="D231" s="118">
        <f t="shared" si="108"/>
        <v>100.16594749980432</v>
      </c>
      <c r="E231" s="118">
        <f t="shared" si="108"/>
        <v>107.24623774528008</v>
      </c>
      <c r="F231" s="118">
        <f t="shared" si="108"/>
        <v>102.54696804956434</v>
      </c>
      <c r="G231" s="118">
        <f t="shared" si="108"/>
        <v>101.71714802720841</v>
      </c>
      <c r="H231" s="118">
        <f t="shared" si="108"/>
        <v>79.982947052664755</v>
      </c>
      <c r="I231" s="118">
        <f t="shared" si="108"/>
        <v>85.915423413076908</v>
      </c>
      <c r="J231" s="118">
        <f t="shared" si="108"/>
        <v>81.452133204402259</v>
      </c>
      <c r="K231" s="118">
        <f t="shared" si="108"/>
        <v>84.040001734457803</v>
      </c>
      <c r="L231" s="118">
        <f t="shared" si="108"/>
        <v>75.985702255599946</v>
      </c>
      <c r="M231" s="118">
        <f t="shared" si="108"/>
        <v>78.111046448506585</v>
      </c>
      <c r="N231" s="118">
        <f t="shared" si="108"/>
        <v>73.098333518170847</v>
      </c>
      <c r="O231" s="118">
        <f t="shared" si="108"/>
        <v>61.201216660922164</v>
      </c>
      <c r="P231" s="118">
        <f t="shared" si="108"/>
        <v>57.518175131117445</v>
      </c>
      <c r="Q231" s="118">
        <f t="shared" si="108"/>
        <v>64.809227627032755</v>
      </c>
      <c r="R231" s="118">
        <f t="shared" ref="R231:V231" si="109">R232+R235+R237+R246</f>
        <v>71.020535841257114</v>
      </c>
      <c r="S231" s="118">
        <f t="shared" si="109"/>
        <v>70.845122164234965</v>
      </c>
      <c r="T231" s="118">
        <f t="shared" si="109"/>
        <v>64.962207535158399</v>
      </c>
      <c r="U231" s="118">
        <f t="shared" si="109"/>
        <v>71.479830501858061</v>
      </c>
      <c r="V231" s="118">
        <f t="shared" si="109"/>
        <v>69.718015474323764</v>
      </c>
      <c r="W231" s="118">
        <f t="shared" ref="W231:Y231" si="110">W232+W235+W237+W246</f>
        <v>67.748005070577108</v>
      </c>
      <c r="X231" s="118">
        <f t="shared" si="110"/>
        <v>66.732534607795628</v>
      </c>
      <c r="Y231" s="118">
        <f t="shared" si="110"/>
        <v>59.841397765614552</v>
      </c>
      <c r="DA231" s="129" t="s">
        <v>2768</v>
      </c>
    </row>
    <row r="232" spans="1:105" ht="12" customHeight="1" x14ac:dyDescent="0.25">
      <c r="A232" s="121" t="s">
        <v>57</v>
      </c>
      <c r="B232" s="123">
        <f t="shared" ref="B232:Q232" si="111">SUM(B233:B234)</f>
        <v>66.693986012207475</v>
      </c>
      <c r="C232" s="123">
        <f t="shared" si="111"/>
        <v>66.294661361961673</v>
      </c>
      <c r="D232" s="123">
        <f t="shared" si="111"/>
        <v>65.594947910039551</v>
      </c>
      <c r="E232" s="123">
        <f t="shared" si="111"/>
        <v>69.871634011020504</v>
      </c>
      <c r="F232" s="123">
        <f t="shared" si="111"/>
        <v>65.326307534679358</v>
      </c>
      <c r="G232" s="123">
        <f t="shared" si="111"/>
        <v>62.505946321854616</v>
      </c>
      <c r="H232" s="123">
        <f t="shared" si="111"/>
        <v>40.447796508959605</v>
      </c>
      <c r="I232" s="123">
        <f t="shared" si="111"/>
        <v>42.923482267022393</v>
      </c>
      <c r="J232" s="123">
        <f t="shared" si="111"/>
        <v>39.549175059997033</v>
      </c>
      <c r="K232" s="123">
        <f t="shared" si="111"/>
        <v>43.049986870458042</v>
      </c>
      <c r="L232" s="123">
        <f t="shared" si="111"/>
        <v>35.865441179795035</v>
      </c>
      <c r="M232" s="123">
        <f t="shared" si="111"/>
        <v>39.674792748651164</v>
      </c>
      <c r="N232" s="123">
        <f t="shared" si="111"/>
        <v>36.426666006348746</v>
      </c>
      <c r="O232" s="123">
        <f t="shared" si="111"/>
        <v>29.1799661217437</v>
      </c>
      <c r="P232" s="123">
        <f t="shared" si="111"/>
        <v>26.110926999933497</v>
      </c>
      <c r="Q232" s="123">
        <f t="shared" si="111"/>
        <v>31.910819665860728</v>
      </c>
      <c r="R232" s="123">
        <f t="shared" ref="R232:V232" si="112">SUM(R233:R234)</f>
        <v>36.219415289023281</v>
      </c>
      <c r="S232" s="123">
        <f t="shared" si="112"/>
        <v>35.062572495020959</v>
      </c>
      <c r="T232" s="123">
        <f t="shared" si="112"/>
        <v>30.362995719317993</v>
      </c>
      <c r="U232" s="123">
        <f t="shared" si="112"/>
        <v>38.278253697709069</v>
      </c>
      <c r="V232" s="123">
        <f t="shared" si="112"/>
        <v>37.962171960969037</v>
      </c>
      <c r="W232" s="123">
        <f t="shared" ref="W232:Y232" si="113">SUM(W233:W234)</f>
        <v>36.413104861656791</v>
      </c>
      <c r="X232" s="123">
        <f t="shared" si="113"/>
        <v>36.649159796441026</v>
      </c>
      <c r="Y232" s="123">
        <f t="shared" si="113"/>
        <v>30.570545782264706</v>
      </c>
      <c r="DA232" s="130" t="s">
        <v>2769</v>
      </c>
    </row>
    <row r="233" spans="1:105" ht="12" customHeight="1" x14ac:dyDescent="0.25">
      <c r="A233" s="97" t="s">
        <v>74</v>
      </c>
      <c r="B233" s="99">
        <v>66.487060162531662</v>
      </c>
      <c r="C233" s="99">
        <v>66.049964408715326</v>
      </c>
      <c r="D233" s="99">
        <v>65.330839102918645</v>
      </c>
      <c r="E233" s="99">
        <v>69.60315675754191</v>
      </c>
      <c r="F233" s="99">
        <v>65.050713201774059</v>
      </c>
      <c r="G233" s="99">
        <v>62.244831065756323</v>
      </c>
      <c r="H233" s="99">
        <v>40.295352364602159</v>
      </c>
      <c r="I233" s="99">
        <v>42.778877119090978</v>
      </c>
      <c r="J233" s="99">
        <v>39.423212529910423</v>
      </c>
      <c r="K233" s="99">
        <v>42.902782675379953</v>
      </c>
      <c r="L233" s="99">
        <v>35.744728028924769</v>
      </c>
      <c r="M233" s="99">
        <v>39.518168001325854</v>
      </c>
      <c r="N233" s="99">
        <v>36.311683507824874</v>
      </c>
      <c r="O233" s="99">
        <v>29.069270537829716</v>
      </c>
      <c r="P233" s="99">
        <v>25.98313726187466</v>
      </c>
      <c r="Q233" s="99">
        <v>31.768766871133217</v>
      </c>
      <c r="R233" s="99">
        <v>36.05802782619012</v>
      </c>
      <c r="S233" s="99">
        <v>34.887569400909328</v>
      </c>
      <c r="T233" s="99">
        <v>30.226631592744013</v>
      </c>
      <c r="U233" s="99">
        <v>38.105797314989879</v>
      </c>
      <c r="V233" s="99">
        <v>37.788057889036992</v>
      </c>
      <c r="W233" s="99">
        <v>36.240993014702525</v>
      </c>
      <c r="X233" s="99">
        <v>36.470879461185383</v>
      </c>
      <c r="Y233" s="99">
        <v>30.417799387175538</v>
      </c>
      <c r="DA233" s="63" t="s">
        <v>2770</v>
      </c>
    </row>
    <row r="234" spans="1:105" ht="12" customHeight="1" x14ac:dyDescent="0.25">
      <c r="A234" s="97" t="s">
        <v>53</v>
      </c>
      <c r="B234" s="99">
        <v>0.2069258496758081</v>
      </c>
      <c r="C234" s="99">
        <v>0.24469695324634355</v>
      </c>
      <c r="D234" s="99">
        <v>0.26410880712090451</v>
      </c>
      <c r="E234" s="99">
        <v>0.26847725347858792</v>
      </c>
      <c r="F234" s="99">
        <v>0.27559433290529411</v>
      </c>
      <c r="G234" s="99">
        <v>0.26111525609829556</v>
      </c>
      <c r="H234" s="99">
        <v>0.1524441443574433</v>
      </c>
      <c r="I234" s="99">
        <v>0.14460514793141346</v>
      </c>
      <c r="J234" s="99">
        <v>0.1259625300866079</v>
      </c>
      <c r="K234" s="99">
        <v>0.14720419507809138</v>
      </c>
      <c r="L234" s="99">
        <v>0.12071315087026308</v>
      </c>
      <c r="M234" s="99">
        <v>0.15662474732530982</v>
      </c>
      <c r="N234" s="99">
        <v>0.11498249852387001</v>
      </c>
      <c r="O234" s="99">
        <v>0.11069558391398428</v>
      </c>
      <c r="P234" s="99">
        <v>0.12778973805883673</v>
      </c>
      <c r="Q234" s="99">
        <v>0.14205279472751076</v>
      </c>
      <c r="R234" s="99">
        <v>0.16138746283316152</v>
      </c>
      <c r="S234" s="99">
        <v>0.17500309411162895</v>
      </c>
      <c r="T234" s="99">
        <v>0.13636412657397851</v>
      </c>
      <c r="U234" s="99">
        <v>0.17245638271919075</v>
      </c>
      <c r="V234" s="99">
        <v>0.17411407193204426</v>
      </c>
      <c r="W234" s="99">
        <v>0.17211184695426415</v>
      </c>
      <c r="X234" s="99">
        <v>0.17828033525564252</v>
      </c>
      <c r="Y234" s="99">
        <v>0.15274639508916743</v>
      </c>
      <c r="DA234" s="63" t="s">
        <v>2771</v>
      </c>
    </row>
    <row r="235" spans="1:105" ht="12" customHeight="1" x14ac:dyDescent="0.25">
      <c r="A235" s="121" t="s">
        <v>92</v>
      </c>
      <c r="B235" s="123">
        <f t="shared" ref="B235:Y235" si="114">B236</f>
        <v>8.9616601848436979</v>
      </c>
      <c r="C235" s="123">
        <f t="shared" si="114"/>
        <v>7.613915807525383</v>
      </c>
      <c r="D235" s="123">
        <f t="shared" si="114"/>
        <v>6.9558521284394947</v>
      </c>
      <c r="E235" s="123">
        <f t="shared" si="114"/>
        <v>7.8127400978807957</v>
      </c>
      <c r="F235" s="123">
        <f t="shared" si="114"/>
        <v>6.8589499623790724</v>
      </c>
      <c r="G235" s="123">
        <f t="shared" si="114"/>
        <v>6.8119674924161533</v>
      </c>
      <c r="H235" s="123">
        <f t="shared" si="114"/>
        <v>8.4838681706826957</v>
      </c>
      <c r="I235" s="123">
        <f t="shared" si="114"/>
        <v>10.341652452038783</v>
      </c>
      <c r="J235" s="123">
        <f t="shared" si="114"/>
        <v>11.083762151265772</v>
      </c>
      <c r="K235" s="123">
        <f t="shared" si="114"/>
        <v>10.452588806000819</v>
      </c>
      <c r="L235" s="123">
        <f t="shared" si="114"/>
        <v>10.664160346005847</v>
      </c>
      <c r="M235" s="123">
        <f t="shared" si="114"/>
        <v>8.7743033142727835</v>
      </c>
      <c r="N235" s="123">
        <f t="shared" si="114"/>
        <v>10.135040403390018</v>
      </c>
      <c r="O235" s="123">
        <f t="shared" si="114"/>
        <v>8.3323422441711372</v>
      </c>
      <c r="P235" s="123">
        <f t="shared" si="114"/>
        <v>7.7464415496198011</v>
      </c>
      <c r="Q235" s="123">
        <f t="shared" si="114"/>
        <v>8.5801248802893717</v>
      </c>
      <c r="R235" s="123">
        <f t="shared" si="114"/>
        <v>9.6815172892972772</v>
      </c>
      <c r="S235" s="123">
        <f t="shared" si="114"/>
        <v>9.0031652551360946</v>
      </c>
      <c r="T235" s="123">
        <f t="shared" si="114"/>
        <v>9.1812387491953675</v>
      </c>
      <c r="U235" s="123">
        <f t="shared" si="114"/>
        <v>7.8254327639040344</v>
      </c>
      <c r="V235" s="123">
        <f t="shared" si="114"/>
        <v>6.4327019840528807</v>
      </c>
      <c r="W235" s="123">
        <f t="shared" si="114"/>
        <v>6.2439106815116032</v>
      </c>
      <c r="X235" s="123">
        <f t="shared" si="114"/>
        <v>6.4737584833043158</v>
      </c>
      <c r="Y235" s="123">
        <f t="shared" si="114"/>
        <v>7.4906422581802516</v>
      </c>
      <c r="DA235" s="130" t="s">
        <v>2772</v>
      </c>
    </row>
    <row r="236" spans="1:105" ht="12" customHeight="1" x14ac:dyDescent="0.25">
      <c r="A236" s="97" t="s">
        <v>53</v>
      </c>
      <c r="B236" s="99">
        <f>RES_hhdet_fecs!B29</f>
        <v>8.9616601848436979</v>
      </c>
      <c r="C236" s="99">
        <f>RES_hhdet_fecs!C29</f>
        <v>7.613915807525383</v>
      </c>
      <c r="D236" s="99">
        <f>RES_hhdet_fecs!D29</f>
        <v>6.9558521284394947</v>
      </c>
      <c r="E236" s="99">
        <f>RES_hhdet_fecs!E29</f>
        <v>7.8127400978807957</v>
      </c>
      <c r="F236" s="99">
        <f>RES_hhdet_fecs!F29</f>
        <v>6.8589499623790724</v>
      </c>
      <c r="G236" s="99">
        <f>RES_hhdet_fecs!G29</f>
        <v>6.8119674924161533</v>
      </c>
      <c r="H236" s="99">
        <f>RES_hhdet_fecs!H29</f>
        <v>8.4838681706826957</v>
      </c>
      <c r="I236" s="99">
        <f>RES_hhdet_fecs!I29</f>
        <v>10.341652452038783</v>
      </c>
      <c r="J236" s="99">
        <f>RES_hhdet_fecs!J29</f>
        <v>11.083762151265772</v>
      </c>
      <c r="K236" s="99">
        <f>RES_hhdet_fecs!K29</f>
        <v>10.452588806000819</v>
      </c>
      <c r="L236" s="99">
        <f>RES_hhdet_fecs!L29</f>
        <v>10.664160346005847</v>
      </c>
      <c r="M236" s="99">
        <f>RES_hhdet_fecs!M29</f>
        <v>8.7743033142727835</v>
      </c>
      <c r="N236" s="99">
        <f>RES_hhdet_fecs!N29</f>
        <v>10.135040403390018</v>
      </c>
      <c r="O236" s="99">
        <f>RES_hhdet_fecs!O29</f>
        <v>8.3323422441711372</v>
      </c>
      <c r="P236" s="99">
        <f>RES_hhdet_fecs!P29</f>
        <v>7.7464415496198011</v>
      </c>
      <c r="Q236" s="99">
        <f>RES_hhdet_fecs!Q29</f>
        <v>8.5801248802893717</v>
      </c>
      <c r="R236" s="99">
        <f>RES_hhdet_fecs!R29</f>
        <v>9.6815172892972772</v>
      </c>
      <c r="S236" s="99">
        <f>RES_hhdet_fecs!S29</f>
        <v>9.0031652551360946</v>
      </c>
      <c r="T236" s="99">
        <f>RES_hhdet_fecs!T29</f>
        <v>9.1812387491953675</v>
      </c>
      <c r="U236" s="99">
        <f>RES_hhdet_fecs!U29</f>
        <v>7.8254327639040344</v>
      </c>
      <c r="V236" s="99">
        <f>RES_hhdet_fecs!V29</f>
        <v>6.4327019840528807</v>
      </c>
      <c r="W236" s="99">
        <f>RES_hhdet_fecs!W29</f>
        <v>6.2439106815116032</v>
      </c>
      <c r="X236" s="99">
        <f>RES_hhdet_fecs!X29</f>
        <v>6.4737584833043158</v>
      </c>
      <c r="Y236" s="99">
        <f>RES_hhdet_fecs!Y29</f>
        <v>7.4906422581802516</v>
      </c>
      <c r="DA236" s="63" t="s">
        <v>2773</v>
      </c>
    </row>
    <row r="237" spans="1:105" ht="12" customHeight="1" x14ac:dyDescent="0.25">
      <c r="A237" s="121" t="s">
        <v>55</v>
      </c>
      <c r="B237" s="123">
        <v>18.241340764122032</v>
      </c>
      <c r="C237" s="123">
        <v>16.8769369617625</v>
      </c>
      <c r="D237" s="123">
        <v>18.918846676498827</v>
      </c>
      <c r="E237" s="123">
        <v>20.788511238569292</v>
      </c>
      <c r="F237" s="123">
        <v>21.409772704524109</v>
      </c>
      <c r="G237" s="123">
        <v>23.850255368032037</v>
      </c>
      <c r="H237" s="123">
        <v>23.273896091110231</v>
      </c>
      <c r="I237" s="123">
        <v>25.072771514468879</v>
      </c>
      <c r="J237" s="123">
        <v>23.922237912781039</v>
      </c>
      <c r="K237" s="123">
        <v>23.683560961355305</v>
      </c>
      <c r="L237" s="123">
        <v>22.856587290138418</v>
      </c>
      <c r="M237" s="123">
        <v>22.741535539862586</v>
      </c>
      <c r="N237" s="123">
        <v>20.417712695626374</v>
      </c>
      <c r="O237" s="123">
        <v>17.433297838592203</v>
      </c>
      <c r="P237" s="123">
        <v>16.985388730050236</v>
      </c>
      <c r="Q237" s="123">
        <v>17.860360227370254</v>
      </c>
      <c r="R237" s="123">
        <v>18.713421070307842</v>
      </c>
      <c r="S237" s="123">
        <v>20.111710607635104</v>
      </c>
      <c r="T237" s="123">
        <v>19.146863137180954</v>
      </c>
      <c r="U237" s="123">
        <v>18.38249158587529</v>
      </c>
      <c r="V237" s="123">
        <v>18.436794628685305</v>
      </c>
      <c r="W237" s="123">
        <v>18.422941351091609</v>
      </c>
      <c r="X237" s="123">
        <v>17.490659174008755</v>
      </c>
      <c r="Y237" s="123">
        <v>16.2772797134323</v>
      </c>
      <c r="DA237" s="130" t="s">
        <v>2774</v>
      </c>
    </row>
    <row r="238" spans="1:105" ht="12" customHeight="1" x14ac:dyDescent="0.25">
      <c r="A238" s="97" t="s">
        <v>141</v>
      </c>
      <c r="B238" s="99">
        <v>34.495473274103738</v>
      </c>
      <c r="C238" s="99">
        <v>33.502251948307823</v>
      </c>
      <c r="D238" s="99">
        <v>35.555098175863627</v>
      </c>
      <c r="E238" s="99">
        <v>37.293269238739107</v>
      </c>
      <c r="F238" s="99">
        <v>37.955950009688557</v>
      </c>
      <c r="G238" s="99">
        <v>41.03954718351229</v>
      </c>
      <c r="H238" s="99">
        <v>41.218938490501166</v>
      </c>
      <c r="I238" s="99">
        <v>42.239161847057595</v>
      </c>
      <c r="J238" s="99">
        <v>43.33012032473291</v>
      </c>
      <c r="K238" s="99">
        <v>42.900865110585521</v>
      </c>
      <c r="L238" s="99">
        <v>41.127675666314815</v>
      </c>
      <c r="M238" s="99">
        <v>38.886247621080265</v>
      </c>
      <c r="N238" s="99">
        <v>35.764937895242973</v>
      </c>
      <c r="O238" s="99">
        <v>37.036691772415615</v>
      </c>
      <c r="P238" s="99">
        <v>37.780190099752481</v>
      </c>
      <c r="Q238" s="99">
        <v>36.520494044949771</v>
      </c>
      <c r="R238" s="99">
        <v>35.696267331177651</v>
      </c>
      <c r="S238" s="99">
        <v>35.059196223982703</v>
      </c>
      <c r="T238" s="99">
        <v>33.022971702071153</v>
      </c>
      <c r="U238" s="99">
        <v>29.848445289192803</v>
      </c>
      <c r="V238" s="99">
        <v>25.434782573011667</v>
      </c>
      <c r="W238" s="99">
        <v>28.185104043195036</v>
      </c>
      <c r="X238" s="99">
        <v>27.560491889413026</v>
      </c>
      <c r="Y238" s="99">
        <v>24.841749676073398</v>
      </c>
      <c r="DA238" s="63" t="s">
        <v>2775</v>
      </c>
    </row>
    <row r="239" spans="1:105" ht="12" customHeight="1" x14ac:dyDescent="0.25">
      <c r="A239" s="97" t="s">
        <v>140</v>
      </c>
      <c r="B239" s="99">
        <v>17.176863857864046</v>
      </c>
      <c r="C239" s="99">
        <v>16.645690298618256</v>
      </c>
      <c r="D239" s="99">
        <v>19.812847718125187</v>
      </c>
      <c r="E239" s="99">
        <v>21.998776179800288</v>
      </c>
      <c r="F239" s="99">
        <v>21.705838667545361</v>
      </c>
      <c r="G239" s="99">
        <v>24.558373833270096</v>
      </c>
      <c r="H239" s="99">
        <v>24.007411605120772</v>
      </c>
      <c r="I239" s="99">
        <v>23.367840470310806</v>
      </c>
      <c r="J239" s="99">
        <v>24.023161755633346</v>
      </c>
      <c r="K239" s="99">
        <v>23.855299386922319</v>
      </c>
      <c r="L239" s="99">
        <v>22.50693866358225</v>
      </c>
      <c r="M239" s="99">
        <v>21.552186754207845</v>
      </c>
      <c r="N239" s="99">
        <v>18.941103632897281</v>
      </c>
      <c r="O239" s="99">
        <v>19.105096091188653</v>
      </c>
      <c r="P239" s="99">
        <v>19.755439389361463</v>
      </c>
      <c r="Q239" s="99">
        <v>21.929880158429988</v>
      </c>
      <c r="R239" s="99">
        <v>22.637758560214365</v>
      </c>
      <c r="S239" s="99">
        <v>23.933214039808728</v>
      </c>
      <c r="T239" s="99">
        <v>21.574997600602888</v>
      </c>
      <c r="U239" s="99">
        <v>18.381703392862896</v>
      </c>
      <c r="V239" s="99">
        <v>16.070249476247263</v>
      </c>
      <c r="W239" s="99">
        <v>18.768796848446961</v>
      </c>
      <c r="X239" s="99">
        <v>18.599671061133865</v>
      </c>
      <c r="Y239" s="99">
        <v>16.658304845995186</v>
      </c>
      <c r="DA239" s="63" t="s">
        <v>2776</v>
      </c>
    </row>
    <row r="240" spans="1:105" ht="12" customHeight="1" x14ac:dyDescent="0.25">
      <c r="A240" s="100" t="s">
        <v>50</v>
      </c>
      <c r="B240" s="102">
        <v>4.8555982585304287</v>
      </c>
      <c r="C240" s="102">
        <v>4.5471687154171789</v>
      </c>
      <c r="D240" s="102">
        <v>8.400700215431069</v>
      </c>
      <c r="E240" s="102">
        <v>10.755280630627457</v>
      </c>
      <c r="F240" s="102">
        <v>9.5734060572950916</v>
      </c>
      <c r="G240" s="102">
        <v>11.981700787516894</v>
      </c>
      <c r="H240" s="102">
        <v>10.644993394863548</v>
      </c>
      <c r="I240" s="102">
        <v>8.5641948404635588</v>
      </c>
      <c r="J240" s="102">
        <v>8.8081223350934685</v>
      </c>
      <c r="K240" s="102">
        <v>8.6387949769869383</v>
      </c>
      <c r="L240" s="102">
        <v>7.2228907653529575</v>
      </c>
      <c r="M240" s="102">
        <v>6.8416495382758153</v>
      </c>
      <c r="N240" s="102">
        <v>4.1496985454326962</v>
      </c>
      <c r="O240" s="102">
        <v>2.7622377017578392</v>
      </c>
      <c r="P240" s="102">
        <v>2.8618444168609112</v>
      </c>
      <c r="Q240" s="102">
        <v>8.3652950338977874</v>
      </c>
      <c r="R240" s="102">
        <v>9.8613876995503471</v>
      </c>
      <c r="S240" s="102">
        <v>12.131456440281928</v>
      </c>
      <c r="T240" s="102">
        <v>7.9540670166230623</v>
      </c>
      <c r="U240" s="102">
        <v>2.6918623204831782</v>
      </c>
      <c r="V240" s="102">
        <v>1.0185908711361511</v>
      </c>
      <c r="W240" s="102">
        <v>2.2603193755310662</v>
      </c>
      <c r="X240" s="102">
        <v>2.0002678831269902</v>
      </c>
      <c r="Y240" s="102">
        <v>1.0406330409107629</v>
      </c>
      <c r="DA240" s="131" t="s">
        <v>2777</v>
      </c>
    </row>
    <row r="241" spans="1:105" ht="12" customHeight="1" x14ac:dyDescent="0.25">
      <c r="A241" s="103" t="s">
        <v>52</v>
      </c>
      <c r="B241" s="105">
        <v>12.32126559933362</v>
      </c>
      <c r="C241" s="105">
        <v>12.098521583201075</v>
      </c>
      <c r="D241" s="105">
        <v>11.412147502694118</v>
      </c>
      <c r="E241" s="105">
        <v>11.243495549172831</v>
      </c>
      <c r="F241" s="105">
        <v>12.132432610250268</v>
      </c>
      <c r="G241" s="105">
        <v>12.576673045753202</v>
      </c>
      <c r="H241" s="105">
        <v>13.362418210257225</v>
      </c>
      <c r="I241" s="105">
        <v>14.803645629847249</v>
      </c>
      <c r="J241" s="105">
        <v>15.215039420539878</v>
      </c>
      <c r="K241" s="105">
        <v>15.216504409935386</v>
      </c>
      <c r="L241" s="105">
        <v>15.284047898229291</v>
      </c>
      <c r="M241" s="105">
        <v>14.710537215932034</v>
      </c>
      <c r="N241" s="105">
        <v>14.791405087464584</v>
      </c>
      <c r="O241" s="105">
        <v>16.342858389430813</v>
      </c>
      <c r="P241" s="105">
        <v>16.893594972500551</v>
      </c>
      <c r="Q241" s="105">
        <v>13.564585124532197</v>
      </c>
      <c r="R241" s="105">
        <v>12.776370860664018</v>
      </c>
      <c r="S241" s="105">
        <v>11.801757599526796</v>
      </c>
      <c r="T241" s="105">
        <v>13.620930583979829</v>
      </c>
      <c r="U241" s="105">
        <v>15.689841072379716</v>
      </c>
      <c r="V241" s="105">
        <v>15.051658605111109</v>
      </c>
      <c r="W241" s="105">
        <v>16.508477472915896</v>
      </c>
      <c r="X241" s="105">
        <v>16.59940317800687</v>
      </c>
      <c r="Y241" s="105">
        <v>15.617671805084422</v>
      </c>
      <c r="DA241" s="132" t="s">
        <v>2778</v>
      </c>
    </row>
    <row r="242" spans="1:105" ht="12" customHeight="1" x14ac:dyDescent="0.25">
      <c r="A242" s="106" t="s">
        <v>122</v>
      </c>
      <c r="B242" s="102">
        <v>31.155689060217796</v>
      </c>
      <c r="C242" s="102">
        <v>28.690650026110113</v>
      </c>
      <c r="D242" s="102">
        <v>30.755294307135483</v>
      </c>
      <c r="E242" s="102">
        <v>32.686889365895624</v>
      </c>
      <c r="F242" s="102">
        <v>34.216306330870538</v>
      </c>
      <c r="G242" s="102">
        <v>36.811764688252651</v>
      </c>
      <c r="H242" s="102">
        <v>36.335221809552138</v>
      </c>
      <c r="I242" s="102">
        <v>40.802576498995357</v>
      </c>
      <c r="J242" s="102">
        <v>39.050172094890506</v>
      </c>
      <c r="K242" s="102">
        <v>38.220885816025906</v>
      </c>
      <c r="L242" s="102">
        <v>37.794305700757789</v>
      </c>
      <c r="M242" s="102">
        <v>37.799131816399473</v>
      </c>
      <c r="N242" s="102">
        <v>35.41288849391578</v>
      </c>
      <c r="O242" s="102">
        <v>30.201686486239431</v>
      </c>
      <c r="P242" s="102">
        <v>29.881948428148451</v>
      </c>
      <c r="Q242" s="102">
        <v>30.286185179978155</v>
      </c>
      <c r="R242" s="102">
        <v>31.150126925685136</v>
      </c>
      <c r="S242" s="102">
        <v>32.57215851988321</v>
      </c>
      <c r="T242" s="102">
        <v>31.586751590555135</v>
      </c>
      <c r="U242" s="102">
        <v>30.02928300219078</v>
      </c>
      <c r="V242" s="102">
        <v>30.031755481919618</v>
      </c>
      <c r="W242" s="102">
        <v>26.328096824113889</v>
      </c>
      <c r="X242" s="102">
        <v>25.120398354051687</v>
      </c>
      <c r="Y242" s="102">
        <v>23.797975179207235</v>
      </c>
      <c r="DA242" s="131" t="s">
        <v>2779</v>
      </c>
    </row>
    <row r="243" spans="1:105" ht="12" customHeight="1" x14ac:dyDescent="0.25">
      <c r="A243" s="107" t="s">
        <v>121</v>
      </c>
      <c r="B243" s="105">
        <v>16.992232729570919</v>
      </c>
      <c r="C243" s="105">
        <v>15.621093277623777</v>
      </c>
      <c r="D243" s="105">
        <v>17.771193927642837</v>
      </c>
      <c r="E243" s="105">
        <v>19.746053058307652</v>
      </c>
      <c r="F243" s="105">
        <v>20.46495565767971</v>
      </c>
      <c r="G243" s="105">
        <v>22.947741635092019</v>
      </c>
      <c r="H243" s="105">
        <v>22.380622007279349</v>
      </c>
      <c r="I243" s="105">
        <v>24.29082493537372</v>
      </c>
      <c r="J243" s="105">
        <v>23.092623529947375</v>
      </c>
      <c r="K243" s="105">
        <v>22.918895033513888</v>
      </c>
      <c r="L243" s="105">
        <v>22.149372559583149</v>
      </c>
      <c r="M243" s="105">
        <v>22.128355102856727</v>
      </c>
      <c r="N243" s="105">
        <v>19.831455191869303</v>
      </c>
      <c r="O243" s="105">
        <v>16.56947908879814</v>
      </c>
      <c r="P243" s="105">
        <v>16.005437908121138</v>
      </c>
      <c r="Q243" s="105">
        <v>16.949022001735532</v>
      </c>
      <c r="R243" s="105">
        <v>17.860204928920776</v>
      </c>
      <c r="S243" s="105">
        <v>19.326370535520898</v>
      </c>
      <c r="T243" s="105">
        <v>18.42991859840815</v>
      </c>
      <c r="U243" s="105">
        <v>17.756216904544178</v>
      </c>
      <c r="V243" s="105">
        <v>18.038323304106182</v>
      </c>
      <c r="W243" s="105">
        <v>17.619503428759032</v>
      </c>
      <c r="X243" s="105">
        <v>16.738953997959452</v>
      </c>
      <c r="Y243" s="105">
        <v>15.586206515596</v>
      </c>
      <c r="DA243" s="132" t="s">
        <v>2780</v>
      </c>
    </row>
    <row r="244" spans="1:105" ht="12" customHeight="1" x14ac:dyDescent="0.25">
      <c r="A244" s="108" t="s">
        <v>53</v>
      </c>
      <c r="B244" s="99">
        <v>4.4843123701574212</v>
      </c>
      <c r="C244" s="99">
        <v>3.7826312420301549</v>
      </c>
      <c r="D244" s="99">
        <v>5.9901739795999935</v>
      </c>
      <c r="E244" s="99">
        <v>7.990443843195191</v>
      </c>
      <c r="F244" s="99">
        <v>7.9615155378318638</v>
      </c>
      <c r="G244" s="99">
        <v>10.306435371232212</v>
      </c>
      <c r="H244" s="99">
        <v>9.282403473878805</v>
      </c>
      <c r="I244" s="99">
        <v>8.6466358740813227</v>
      </c>
      <c r="J244" s="99">
        <v>7.9421452184047743</v>
      </c>
      <c r="K244" s="99">
        <v>7.8590080705172536</v>
      </c>
      <c r="L244" s="99">
        <v>6.8575439306444457</v>
      </c>
      <c r="M244" s="99">
        <v>6.9064300045707343</v>
      </c>
      <c r="N244" s="99">
        <v>4.655874780288177</v>
      </c>
      <c r="O244" s="99">
        <v>1.1096216044318628</v>
      </c>
      <c r="P244" s="99">
        <v>0.48320546188022556</v>
      </c>
      <c r="Q244" s="99">
        <v>1.3492049299850313</v>
      </c>
      <c r="R244" s="99">
        <v>2.017749431188963</v>
      </c>
      <c r="S244" s="99">
        <v>3.4431490793246877</v>
      </c>
      <c r="T244" s="99">
        <v>2.5795620344734709</v>
      </c>
      <c r="U244" s="99">
        <v>1.9475209819850341</v>
      </c>
      <c r="V244" s="99">
        <v>2.3888214285551705</v>
      </c>
      <c r="W244" s="99">
        <v>1.7399860609015898</v>
      </c>
      <c r="X244" s="99">
        <v>1.3194679976939678</v>
      </c>
      <c r="Y244" s="99">
        <v>0.51256046833611824</v>
      </c>
      <c r="DA244" s="63" t="s">
        <v>2781</v>
      </c>
    </row>
    <row r="245" spans="1:105" ht="12" customHeight="1" x14ac:dyDescent="0.25">
      <c r="A245" s="108" t="s">
        <v>52</v>
      </c>
      <c r="B245" s="99">
        <v>12.507920359413498</v>
      </c>
      <c r="C245" s="99">
        <v>11.83846203559362</v>
      </c>
      <c r="D245" s="99">
        <v>11.781019948042843</v>
      </c>
      <c r="E245" s="99">
        <v>11.755609215112463</v>
      </c>
      <c r="F245" s="99">
        <v>12.503440119847843</v>
      </c>
      <c r="G245" s="99">
        <v>12.641306263859807</v>
      </c>
      <c r="H245" s="99">
        <v>13.098218533400544</v>
      </c>
      <c r="I245" s="99">
        <v>15.644189061292396</v>
      </c>
      <c r="J245" s="99">
        <v>15.150478311542601</v>
      </c>
      <c r="K245" s="99">
        <v>15.059886962996632</v>
      </c>
      <c r="L245" s="99">
        <v>15.291828628938699</v>
      </c>
      <c r="M245" s="99">
        <v>15.221925098285991</v>
      </c>
      <c r="N245" s="99">
        <v>15.175580411581125</v>
      </c>
      <c r="O245" s="99">
        <v>15.459857484366278</v>
      </c>
      <c r="P245" s="99">
        <v>15.522232446240912</v>
      </c>
      <c r="Q245" s="99">
        <v>15.599817071750495</v>
      </c>
      <c r="R245" s="99">
        <v>15.842455497731812</v>
      </c>
      <c r="S245" s="99">
        <v>15.883221456196205</v>
      </c>
      <c r="T245" s="99">
        <v>15.85035656393468</v>
      </c>
      <c r="U245" s="99">
        <v>15.808695922559151</v>
      </c>
      <c r="V245" s="99">
        <v>15.649501875551012</v>
      </c>
      <c r="W245" s="99">
        <v>15.879517367857439</v>
      </c>
      <c r="X245" s="99">
        <v>15.419486000265485</v>
      </c>
      <c r="Y245" s="99">
        <v>15.073646047259881</v>
      </c>
      <c r="DA245" s="63" t="s">
        <v>2782</v>
      </c>
    </row>
    <row r="246" spans="1:105" ht="12" customHeight="1" x14ac:dyDescent="0.25">
      <c r="A246" s="121" t="s">
        <v>54</v>
      </c>
      <c r="B246" s="123">
        <v>8.33984388302075</v>
      </c>
      <c r="C246" s="123">
        <v>8.6806376301158057</v>
      </c>
      <c r="D246" s="123">
        <v>8.6963007848264535</v>
      </c>
      <c r="E246" s="123">
        <v>8.7733523978094929</v>
      </c>
      <c r="F246" s="123">
        <v>8.9519378479817941</v>
      </c>
      <c r="G246" s="123">
        <v>8.548978844905605</v>
      </c>
      <c r="H246" s="123">
        <v>7.7773862819122312</v>
      </c>
      <c r="I246" s="123">
        <v>7.5775171795468417</v>
      </c>
      <c r="J246" s="123">
        <v>6.8969580803584218</v>
      </c>
      <c r="K246" s="123">
        <v>6.8538650966436316</v>
      </c>
      <c r="L246" s="123">
        <v>6.5995134396606465</v>
      </c>
      <c r="M246" s="123">
        <v>6.9204148457200425</v>
      </c>
      <c r="N246" s="123">
        <v>6.1189144128057151</v>
      </c>
      <c r="O246" s="123">
        <v>6.2556104564151287</v>
      </c>
      <c r="P246" s="123">
        <v>6.6754178515139149</v>
      </c>
      <c r="Q246" s="123">
        <v>6.457922853512402</v>
      </c>
      <c r="R246" s="123">
        <v>6.4061821926287257</v>
      </c>
      <c r="S246" s="123">
        <v>6.6676738064428038</v>
      </c>
      <c r="T246" s="123">
        <v>6.2711099294640853</v>
      </c>
      <c r="U246" s="123">
        <v>6.9936524543696637</v>
      </c>
      <c r="V246" s="123">
        <v>6.8863469006165419</v>
      </c>
      <c r="W246" s="123">
        <v>6.6680481763171029</v>
      </c>
      <c r="X246" s="123">
        <v>6.1189571540415333</v>
      </c>
      <c r="Y246" s="123">
        <v>5.5029300117372912</v>
      </c>
      <c r="DA246" s="130" t="s">
        <v>2783</v>
      </c>
    </row>
    <row r="247" spans="1:105" ht="12" customHeight="1" x14ac:dyDescent="0.25">
      <c r="A247" s="97" t="s">
        <v>50</v>
      </c>
      <c r="B247" s="99">
        <v>9.1646873962354896</v>
      </c>
      <c r="C247" s="99">
        <v>9.3075784364136833</v>
      </c>
      <c r="D247" s="99">
        <v>9.3211807469393655</v>
      </c>
      <c r="E247" s="99">
        <v>9.6797608382277769</v>
      </c>
      <c r="F247" s="99">
        <v>9.8633352405554202</v>
      </c>
      <c r="G247" s="99">
        <v>9.44123376222805</v>
      </c>
      <c r="H247" s="99">
        <v>8.4588097713776431</v>
      </c>
      <c r="I247" s="99">
        <v>8.5133885340481115</v>
      </c>
      <c r="J247" s="99">
        <v>7.6565267428384507</v>
      </c>
      <c r="K247" s="99">
        <v>7.507110397257299</v>
      </c>
      <c r="L247" s="99">
        <v>7.2820544812566954</v>
      </c>
      <c r="M247" s="99">
        <v>7.4267178141903551</v>
      </c>
      <c r="N247" s="99">
        <v>7.0189020623999081</v>
      </c>
      <c r="O247" s="99">
        <v>7.0719005470133496</v>
      </c>
      <c r="P247" s="99">
        <v>7.1079627585009453</v>
      </c>
      <c r="Q247" s="99">
        <v>7.246083126256547</v>
      </c>
      <c r="R247" s="99">
        <v>7.2796313149847451</v>
      </c>
      <c r="S247" s="99">
        <v>7.3840258049459262</v>
      </c>
      <c r="T247" s="99">
        <v>7.4986104387781038</v>
      </c>
      <c r="U247" s="99">
        <v>8.0413713852506561</v>
      </c>
      <c r="V247" s="99">
        <v>7.3867154091901943</v>
      </c>
      <c r="W247" s="99">
        <v>7.4725968853595104</v>
      </c>
      <c r="X247" s="99">
        <v>6.856858942898242</v>
      </c>
      <c r="Y247" s="99">
        <v>6.5018898413414927</v>
      </c>
      <c r="DA247" s="63" t="s">
        <v>2784</v>
      </c>
    </row>
    <row r="248" spans="1:105" ht="12" customHeight="1" x14ac:dyDescent="0.25">
      <c r="A248" s="109" t="s">
        <v>120</v>
      </c>
      <c r="B248" s="110">
        <v>6.2652589332384405</v>
      </c>
      <c r="C248" s="110">
        <v>7.2849964778047998</v>
      </c>
      <c r="D248" s="110">
        <v>7.4350745507638161</v>
      </c>
      <c r="E248" s="110">
        <v>7.0513060994685492</v>
      </c>
      <c r="F248" s="110">
        <v>7.3456796496153549</v>
      </c>
      <c r="G248" s="110">
        <v>7.0514154449513269</v>
      </c>
      <c r="H248" s="110">
        <v>6.6840789597923456</v>
      </c>
      <c r="I248" s="110">
        <v>6.0665123500209992</v>
      </c>
      <c r="J248" s="110">
        <v>5.6131920415131384</v>
      </c>
      <c r="K248" s="110">
        <v>5.7762959570292098</v>
      </c>
      <c r="L248" s="110">
        <v>5.471756323054068</v>
      </c>
      <c r="M248" s="110">
        <v>6.0710600901415006</v>
      </c>
      <c r="N248" s="110">
        <v>4.5412827888545699</v>
      </c>
      <c r="O248" s="110">
        <v>4.9296090840298863</v>
      </c>
      <c r="P248" s="110">
        <v>6.0076029448819863</v>
      </c>
      <c r="Q248" s="110">
        <v>5.2681932816982462</v>
      </c>
      <c r="R248" s="110">
        <v>5.1363021625493035</v>
      </c>
      <c r="S248" s="110">
        <v>5.6632658104217413</v>
      </c>
      <c r="T248" s="110">
        <v>4.6947425560516001</v>
      </c>
      <c r="U248" s="110">
        <v>5.7098127552267064</v>
      </c>
      <c r="V248" s="110">
        <v>6.3012821228390141</v>
      </c>
      <c r="W248" s="110">
        <v>5.7220273418900138</v>
      </c>
      <c r="X248" s="110">
        <v>5.1721266508425758</v>
      </c>
      <c r="Y248" s="110">
        <v>4.0516898905642824</v>
      </c>
      <c r="DA248" s="60" t="s">
        <v>2785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59.2778522504845</v>
      </c>
      <c r="C250" s="118">
        <f t="shared" si="115"/>
        <v>57.029380780465708</v>
      </c>
      <c r="D250" s="118">
        <f t="shared" si="115"/>
        <v>57.656564062662021</v>
      </c>
      <c r="E250" s="118">
        <f t="shared" si="115"/>
        <v>63.591366855314241</v>
      </c>
      <c r="F250" s="118">
        <f t="shared" si="115"/>
        <v>62.294401348897942</v>
      </c>
      <c r="G250" s="118">
        <f t="shared" si="115"/>
        <v>63.766027027620289</v>
      </c>
      <c r="H250" s="118">
        <f t="shared" si="115"/>
        <v>60.862138643646304</v>
      </c>
      <c r="I250" s="118">
        <f t="shared" si="115"/>
        <v>70.20251737584752</v>
      </c>
      <c r="J250" s="118">
        <f t="shared" si="115"/>
        <v>70.681692048576039</v>
      </c>
      <c r="K250" s="118">
        <f t="shared" si="115"/>
        <v>71.407900898026369</v>
      </c>
      <c r="L250" s="118">
        <f t="shared" si="115"/>
        <v>70.68631882914579</v>
      </c>
      <c r="M250" s="118">
        <f t="shared" si="115"/>
        <v>68.51331455143233</v>
      </c>
      <c r="N250" s="118">
        <f t="shared" si="115"/>
        <v>72.49929927384477</v>
      </c>
      <c r="O250" s="118">
        <f t="shared" si="115"/>
        <v>63.645178047798694</v>
      </c>
      <c r="P250" s="118">
        <f t="shared" si="115"/>
        <v>60.938783706612838</v>
      </c>
      <c r="Q250" s="118">
        <f t="shared" si="115"/>
        <v>67.606944847873422</v>
      </c>
      <c r="R250" s="118">
        <f t="shared" ref="R250:V250" si="116">R251+R254+R256+R265</f>
        <v>75.046187006245347</v>
      </c>
      <c r="S250" s="118">
        <f t="shared" si="116"/>
        <v>73.804143066678236</v>
      </c>
      <c r="T250" s="118">
        <f t="shared" si="116"/>
        <v>72.70312251002629</v>
      </c>
      <c r="U250" s="118">
        <f t="shared" si="116"/>
        <v>72.0501170447356</v>
      </c>
      <c r="V250" s="118">
        <f t="shared" si="116"/>
        <v>67.375063868889015</v>
      </c>
      <c r="W250" s="118">
        <f t="shared" ref="W250:Y250" si="117">W251+W254+W256+W265</f>
        <v>66.752103334871975</v>
      </c>
      <c r="X250" s="118">
        <f t="shared" si="117"/>
        <v>67.617691865596342</v>
      </c>
      <c r="Y250" s="118">
        <f t="shared" si="117"/>
        <v>68.41686041986533</v>
      </c>
      <c r="DA250" s="129" t="s">
        <v>2936</v>
      </c>
    </row>
    <row r="251" spans="1:105" ht="12" customHeight="1" x14ac:dyDescent="0.25">
      <c r="A251" s="121" t="s">
        <v>57</v>
      </c>
      <c r="B251" s="123">
        <f t="shared" ref="B251:Q251" si="118">SUM(B252:B253)</f>
        <v>23.70924618949309</v>
      </c>
      <c r="C251" s="123">
        <f t="shared" si="118"/>
        <v>23.79862707678846</v>
      </c>
      <c r="D251" s="123">
        <f t="shared" si="118"/>
        <v>23.848015740893167</v>
      </c>
      <c r="E251" s="123">
        <f t="shared" si="118"/>
        <v>25.67614110972746</v>
      </c>
      <c r="F251" s="123">
        <f t="shared" si="118"/>
        <v>24.277458942756997</v>
      </c>
      <c r="G251" s="123">
        <f t="shared" si="118"/>
        <v>23.413483303020758</v>
      </c>
      <c r="H251" s="123">
        <f t="shared" si="118"/>
        <v>15.201466548667238</v>
      </c>
      <c r="I251" s="123">
        <f t="shared" si="118"/>
        <v>16.149717113056361</v>
      </c>
      <c r="J251" s="123">
        <f t="shared" si="118"/>
        <v>15.064401012248156</v>
      </c>
      <c r="K251" s="123">
        <f t="shared" si="118"/>
        <v>16.723843128357892</v>
      </c>
      <c r="L251" s="123">
        <f t="shared" si="118"/>
        <v>14.310708188072576</v>
      </c>
      <c r="M251" s="123">
        <f t="shared" si="118"/>
        <v>16.290074246424094</v>
      </c>
      <c r="N251" s="123">
        <f t="shared" si="118"/>
        <v>15.408844414076913</v>
      </c>
      <c r="O251" s="123">
        <f t="shared" si="118"/>
        <v>12.730375974274688</v>
      </c>
      <c r="P251" s="123">
        <f t="shared" si="118"/>
        <v>11.518796421616846</v>
      </c>
      <c r="Q251" s="123">
        <f t="shared" si="118"/>
        <v>14.163337316274637</v>
      </c>
      <c r="R251" s="123">
        <f t="shared" ref="R251:V251" si="119">SUM(R252:R253)</f>
        <v>16.186962860265684</v>
      </c>
      <c r="S251" s="123">
        <f t="shared" si="119"/>
        <v>15.816721612648541</v>
      </c>
      <c r="T251" s="123">
        <f t="shared" si="119"/>
        <v>13.799704925687745</v>
      </c>
      <c r="U251" s="123">
        <f t="shared" si="119"/>
        <v>17.504164290589436</v>
      </c>
      <c r="V251" s="123">
        <f t="shared" si="119"/>
        <v>17.707396769655414</v>
      </c>
      <c r="W251" s="123">
        <f t="shared" ref="W251:Y251" si="120">SUM(W252:W253)</f>
        <v>17.521028196574207</v>
      </c>
      <c r="X251" s="123">
        <f t="shared" si="120"/>
        <v>18.149048579381585</v>
      </c>
      <c r="Y251" s="123">
        <f t="shared" si="120"/>
        <v>15.534289504942501</v>
      </c>
      <c r="DA251" s="130" t="s">
        <v>2937</v>
      </c>
    </row>
    <row r="252" spans="1:105" ht="12" customHeight="1" x14ac:dyDescent="0.25">
      <c r="A252" s="97" t="s">
        <v>74</v>
      </c>
      <c r="B252" s="99">
        <v>23.502320339817281</v>
      </c>
      <c r="C252" s="99">
        <v>23.553930123542116</v>
      </c>
      <c r="D252" s="99">
        <v>23.583906933772262</v>
      </c>
      <c r="E252" s="99">
        <v>25.407663856248874</v>
      </c>
      <c r="F252" s="99">
        <v>24.001864609851705</v>
      </c>
      <c r="G252" s="99">
        <v>23.152368046922462</v>
      </c>
      <c r="H252" s="99">
        <v>15.049022404309795</v>
      </c>
      <c r="I252" s="99">
        <v>16.005111965124946</v>
      </c>
      <c r="J252" s="99">
        <v>14.938438482161548</v>
      </c>
      <c r="K252" s="99">
        <v>16.576638933279799</v>
      </c>
      <c r="L252" s="99">
        <v>14.189995037202314</v>
      </c>
      <c r="M252" s="99">
        <v>16.133449499098784</v>
      </c>
      <c r="N252" s="99">
        <v>15.293861915553043</v>
      </c>
      <c r="O252" s="99">
        <v>12.619680390360704</v>
      </c>
      <c r="P252" s="99">
        <v>11.391006683558009</v>
      </c>
      <c r="Q252" s="99">
        <v>14.021284521547127</v>
      </c>
      <c r="R252" s="99">
        <v>16.025575397432522</v>
      </c>
      <c r="S252" s="99">
        <v>15.641718518536912</v>
      </c>
      <c r="T252" s="99">
        <v>13.663340799113767</v>
      </c>
      <c r="U252" s="99">
        <v>17.331707907870246</v>
      </c>
      <c r="V252" s="99">
        <v>17.533282697723369</v>
      </c>
      <c r="W252" s="99">
        <v>17.348916349619945</v>
      </c>
      <c r="X252" s="99">
        <v>17.970768244125942</v>
      </c>
      <c r="Y252" s="99">
        <v>15.381543109853334</v>
      </c>
      <c r="DA252" s="63" t="s">
        <v>2938</v>
      </c>
    </row>
    <row r="253" spans="1:105" ht="12" customHeight="1" x14ac:dyDescent="0.25">
      <c r="A253" s="97" t="s">
        <v>53</v>
      </c>
      <c r="B253" s="99">
        <v>0.2069258496758081</v>
      </c>
      <c r="C253" s="99">
        <v>0.24469695324634355</v>
      </c>
      <c r="D253" s="99">
        <v>0.26410880712090451</v>
      </c>
      <c r="E253" s="99">
        <v>0.26847725347858792</v>
      </c>
      <c r="F253" s="99">
        <v>0.27559433290529411</v>
      </c>
      <c r="G253" s="99">
        <v>0.26111525609829556</v>
      </c>
      <c r="H253" s="99">
        <v>0.1524441443574433</v>
      </c>
      <c r="I253" s="99">
        <v>0.14460514793141346</v>
      </c>
      <c r="J253" s="99">
        <v>0.1259625300866079</v>
      </c>
      <c r="K253" s="99">
        <v>0.14720419507809138</v>
      </c>
      <c r="L253" s="99">
        <v>0.12071315087026308</v>
      </c>
      <c r="M253" s="99">
        <v>0.15662474732530982</v>
      </c>
      <c r="N253" s="99">
        <v>0.11498249852387001</v>
      </c>
      <c r="O253" s="99">
        <v>0.11069558391398428</v>
      </c>
      <c r="P253" s="99">
        <v>0.12778973805883673</v>
      </c>
      <c r="Q253" s="99">
        <v>0.14205279472751076</v>
      </c>
      <c r="R253" s="99">
        <v>0.16138746283316152</v>
      </c>
      <c r="S253" s="99">
        <v>0.17500309411162895</v>
      </c>
      <c r="T253" s="99">
        <v>0.13636412657397851</v>
      </c>
      <c r="U253" s="99">
        <v>0.17245638271919075</v>
      </c>
      <c r="V253" s="99">
        <v>0.17411407193204426</v>
      </c>
      <c r="W253" s="99">
        <v>0.17211184695426415</v>
      </c>
      <c r="X253" s="99">
        <v>0.17828033525564252</v>
      </c>
      <c r="Y253" s="99">
        <v>0.15274639508916743</v>
      </c>
      <c r="DA253" s="63" t="s">
        <v>2939</v>
      </c>
    </row>
    <row r="254" spans="1:105" ht="12" customHeight="1" x14ac:dyDescent="0.25">
      <c r="A254" s="121" t="s">
        <v>92</v>
      </c>
      <c r="B254" s="123">
        <f t="shared" ref="B254:Y254" si="121">B255</f>
        <v>16.147592531241028</v>
      </c>
      <c r="C254" s="123">
        <f t="shared" si="121"/>
        <v>14.47306746988988</v>
      </c>
      <c r="D254" s="123">
        <f t="shared" si="121"/>
        <v>13.99801326643813</v>
      </c>
      <c r="E254" s="123">
        <f t="shared" si="121"/>
        <v>17.116082966933991</v>
      </c>
      <c r="F254" s="123">
        <f t="shared" si="121"/>
        <v>16.32764691885372</v>
      </c>
      <c r="G254" s="123">
        <f t="shared" si="121"/>
        <v>17.566980809610705</v>
      </c>
      <c r="H254" s="123">
        <f t="shared" si="121"/>
        <v>23.295326142789232</v>
      </c>
      <c r="I254" s="123">
        <f t="shared" si="121"/>
        <v>29.650463711780361</v>
      </c>
      <c r="J254" s="123">
        <f t="shared" si="121"/>
        <v>32.391801672432045</v>
      </c>
      <c r="K254" s="123">
        <f t="shared" si="121"/>
        <v>31.559814673015556</v>
      </c>
      <c r="L254" s="123">
        <f t="shared" si="121"/>
        <v>33.650773685328744</v>
      </c>
      <c r="M254" s="123">
        <f t="shared" si="121"/>
        <v>29.317568874205964</v>
      </c>
      <c r="N254" s="123">
        <f t="shared" si="121"/>
        <v>35.886558961337762</v>
      </c>
      <c r="O254" s="123">
        <f t="shared" si="121"/>
        <v>30.994209878414182</v>
      </c>
      <c r="P254" s="123">
        <f t="shared" si="121"/>
        <v>29.383578085185736</v>
      </c>
      <c r="Q254" s="123">
        <f t="shared" si="121"/>
        <v>33.080945872920132</v>
      </c>
      <c r="R254" s="123">
        <f t="shared" si="121"/>
        <v>37.922743959798204</v>
      </c>
      <c r="S254" s="123">
        <f t="shared" si="121"/>
        <v>36.008640388941444</v>
      </c>
      <c r="T254" s="123">
        <f t="shared" si="121"/>
        <v>37.623612310834865</v>
      </c>
      <c r="U254" s="123">
        <f t="shared" si="121"/>
        <v>33.04322972817026</v>
      </c>
      <c r="V254" s="123">
        <f t="shared" si="121"/>
        <v>27.96905093041924</v>
      </c>
      <c r="W254" s="123">
        <f t="shared" si="121"/>
        <v>27.683221914356</v>
      </c>
      <c r="X254" s="123">
        <f t="shared" si="121"/>
        <v>28.964233317301236</v>
      </c>
      <c r="Y254" s="123">
        <f t="shared" si="121"/>
        <v>33.757472232988647</v>
      </c>
      <c r="DA254" s="130" t="s">
        <v>2940</v>
      </c>
    </row>
    <row r="255" spans="1:105" ht="12" customHeight="1" x14ac:dyDescent="0.25">
      <c r="A255" s="97" t="s">
        <v>53</v>
      </c>
      <c r="B255" s="99">
        <f>RES_hhdet_tess!B29</f>
        <v>16.147592531241028</v>
      </c>
      <c r="C255" s="99">
        <f>RES_hhdet_tess!C29</f>
        <v>14.47306746988988</v>
      </c>
      <c r="D255" s="99">
        <f>RES_hhdet_tess!D29</f>
        <v>13.99801326643813</v>
      </c>
      <c r="E255" s="99">
        <f>RES_hhdet_tess!E29</f>
        <v>17.116082966933991</v>
      </c>
      <c r="F255" s="99">
        <f>RES_hhdet_tess!F29</f>
        <v>16.32764691885372</v>
      </c>
      <c r="G255" s="99">
        <f>RES_hhdet_tess!G29</f>
        <v>17.566980809610705</v>
      </c>
      <c r="H255" s="99">
        <f>RES_hhdet_tess!H29</f>
        <v>23.295326142789232</v>
      </c>
      <c r="I255" s="99">
        <f>RES_hhdet_tess!I29</f>
        <v>29.650463711780361</v>
      </c>
      <c r="J255" s="99">
        <f>RES_hhdet_tess!J29</f>
        <v>32.391801672432045</v>
      </c>
      <c r="K255" s="99">
        <f>RES_hhdet_tess!K29</f>
        <v>31.559814673015556</v>
      </c>
      <c r="L255" s="99">
        <f>RES_hhdet_tess!L29</f>
        <v>33.650773685328744</v>
      </c>
      <c r="M255" s="99">
        <f>RES_hhdet_tess!M29</f>
        <v>29.317568874205964</v>
      </c>
      <c r="N255" s="99">
        <f>RES_hhdet_tess!N29</f>
        <v>35.886558961337762</v>
      </c>
      <c r="O255" s="99">
        <f>RES_hhdet_tess!O29</f>
        <v>30.994209878414182</v>
      </c>
      <c r="P255" s="99">
        <f>RES_hhdet_tess!P29</f>
        <v>29.383578085185736</v>
      </c>
      <c r="Q255" s="99">
        <f>RES_hhdet_tess!Q29</f>
        <v>33.080945872920132</v>
      </c>
      <c r="R255" s="99">
        <f>RES_hhdet_tess!R29</f>
        <v>37.922743959798204</v>
      </c>
      <c r="S255" s="99">
        <f>RES_hhdet_tess!S29</f>
        <v>36.008640388941444</v>
      </c>
      <c r="T255" s="99">
        <f>RES_hhdet_tess!T29</f>
        <v>37.623612310834865</v>
      </c>
      <c r="U255" s="99">
        <f>RES_hhdet_tess!U29</f>
        <v>33.04322972817026</v>
      </c>
      <c r="V255" s="99">
        <f>RES_hhdet_tess!V29</f>
        <v>27.96905093041924</v>
      </c>
      <c r="W255" s="99">
        <f>RES_hhdet_tess!W29</f>
        <v>27.683221914356</v>
      </c>
      <c r="X255" s="99">
        <f>RES_hhdet_tess!X29</f>
        <v>28.964233317301236</v>
      </c>
      <c r="Y255" s="99">
        <f>RES_hhdet_tess!Y29</f>
        <v>33.757472232988647</v>
      </c>
      <c r="DA255" s="63" t="s">
        <v>2941</v>
      </c>
    </row>
    <row r="256" spans="1:105" ht="12" customHeight="1" x14ac:dyDescent="0.25">
      <c r="A256" s="121" t="s">
        <v>55</v>
      </c>
      <c r="B256" s="123">
        <v>14.590775610358593</v>
      </c>
      <c r="C256" s="123">
        <v>13.64935846729607</v>
      </c>
      <c r="D256" s="123">
        <v>14.644149628709727</v>
      </c>
      <c r="E256" s="123">
        <v>15.582923021612627</v>
      </c>
      <c r="F256" s="123">
        <v>16.321032274042171</v>
      </c>
      <c r="G256" s="123">
        <v>17.62848834244577</v>
      </c>
      <c r="H256" s="123">
        <v>17.631250656148403</v>
      </c>
      <c r="I256" s="123">
        <v>19.813596434079791</v>
      </c>
      <c r="J256" s="123">
        <v>19.048527452783546</v>
      </c>
      <c r="K256" s="123">
        <v>18.944380149026404</v>
      </c>
      <c r="L256" s="123">
        <v>18.696070880007362</v>
      </c>
      <c r="M256" s="123">
        <v>18.651767525224479</v>
      </c>
      <c r="N256" s="123">
        <v>17.501847896831578</v>
      </c>
      <c r="O256" s="123">
        <v>16.091907422449736</v>
      </c>
      <c r="P256" s="123">
        <v>15.876624121747533</v>
      </c>
      <c r="Q256" s="123">
        <v>16.367055557395883</v>
      </c>
      <c r="R256" s="123">
        <v>16.954574303844549</v>
      </c>
      <c r="S256" s="123">
        <v>17.771559365292845</v>
      </c>
      <c r="T256" s="123">
        <v>17.319082494427775</v>
      </c>
      <c r="U256" s="123">
        <v>16.957506234642434</v>
      </c>
      <c r="V256" s="123">
        <v>17.047402714233701</v>
      </c>
      <c r="W256" s="123">
        <v>17.009718310378769</v>
      </c>
      <c r="X256" s="123">
        <v>16.33334997049495</v>
      </c>
      <c r="Y256" s="123">
        <v>15.450142302540694</v>
      </c>
      <c r="DA256" s="130" t="s">
        <v>2942</v>
      </c>
    </row>
    <row r="257" spans="1:105" ht="12" customHeight="1" x14ac:dyDescent="0.25">
      <c r="A257" s="97" t="s">
        <v>141</v>
      </c>
      <c r="B257" s="99">
        <v>14.339732807969991</v>
      </c>
      <c r="C257" s="99">
        <v>14.003344218139857</v>
      </c>
      <c r="D257" s="99">
        <v>14.942135629809668</v>
      </c>
      <c r="E257" s="99">
        <v>15.774361848709638</v>
      </c>
      <c r="F257" s="99">
        <v>16.178465702720136</v>
      </c>
      <c r="G257" s="99">
        <v>17.664622171464448</v>
      </c>
      <c r="H257" s="99">
        <v>17.946044330013759</v>
      </c>
      <c r="I257" s="99">
        <v>18.542754782643076</v>
      </c>
      <c r="J257" s="99">
        <v>19.104125944662698</v>
      </c>
      <c r="K257" s="99">
        <v>19.104412566313499</v>
      </c>
      <c r="L257" s="99">
        <v>18.556765442068517</v>
      </c>
      <c r="M257" s="99">
        <v>17.82042649577545</v>
      </c>
      <c r="N257" s="99">
        <v>16.733033269471697</v>
      </c>
      <c r="O257" s="99">
        <v>17.562706397761772</v>
      </c>
      <c r="P257" s="99">
        <v>18.126201879492921</v>
      </c>
      <c r="Q257" s="99">
        <v>17.824888201128658</v>
      </c>
      <c r="R257" s="99">
        <v>17.939228476882885</v>
      </c>
      <c r="S257" s="99">
        <v>18.248218195175568</v>
      </c>
      <c r="T257" s="99">
        <v>18.02766147139679</v>
      </c>
      <c r="U257" s="99">
        <v>17.475544520778165</v>
      </c>
      <c r="V257" s="99">
        <v>15.842349531105507</v>
      </c>
      <c r="W257" s="99">
        <v>18.055144724891228</v>
      </c>
      <c r="X257" s="99">
        <v>17.950518259122024</v>
      </c>
      <c r="Y257" s="99">
        <v>16.318608691799241</v>
      </c>
      <c r="DA257" s="63" t="s">
        <v>2943</v>
      </c>
    </row>
    <row r="258" spans="1:105" ht="12" customHeight="1" x14ac:dyDescent="0.25">
      <c r="A258" s="97" t="s">
        <v>140</v>
      </c>
      <c r="B258" s="99">
        <v>14.339732807969989</v>
      </c>
      <c r="C258" s="99">
        <v>14.006214418357754</v>
      </c>
      <c r="D258" s="99">
        <v>14.94186565823342</v>
      </c>
      <c r="E258" s="99">
        <v>15.772377581857112</v>
      </c>
      <c r="F258" s="99">
        <v>16.174057390727139</v>
      </c>
      <c r="G258" s="99">
        <v>17.658217124737995</v>
      </c>
      <c r="H258" s="99">
        <v>17.953208040337348</v>
      </c>
      <c r="I258" s="99">
        <v>18.566669819827272</v>
      </c>
      <c r="J258" s="99">
        <v>19.128059101661904</v>
      </c>
      <c r="K258" s="99">
        <v>19.120277731579563</v>
      </c>
      <c r="L258" s="99">
        <v>18.567493459016749</v>
      </c>
      <c r="M258" s="99">
        <v>17.833259395485637</v>
      </c>
      <c r="N258" s="99">
        <v>16.74643995054258</v>
      </c>
      <c r="O258" s="99">
        <v>17.734038041858479</v>
      </c>
      <c r="P258" s="99">
        <v>18.364329425898291</v>
      </c>
      <c r="Q258" s="99">
        <v>17.875342292459457</v>
      </c>
      <c r="R258" s="99">
        <v>17.894616046689716</v>
      </c>
      <c r="S258" s="99">
        <v>18.130843886365536</v>
      </c>
      <c r="T258" s="99">
        <v>17.791805060498881</v>
      </c>
      <c r="U258" s="99">
        <v>17.107910055227151</v>
      </c>
      <c r="V258" s="99">
        <v>15.61739338677558</v>
      </c>
      <c r="W258" s="99">
        <v>17.971779206618677</v>
      </c>
      <c r="X258" s="99">
        <v>17.931682108969412</v>
      </c>
      <c r="Y258" s="99">
        <v>16.311735749005262</v>
      </c>
      <c r="DA258" s="63" t="s">
        <v>2944</v>
      </c>
    </row>
    <row r="259" spans="1:105" ht="12" customHeight="1" x14ac:dyDescent="0.25">
      <c r="A259" s="100" t="s">
        <v>50</v>
      </c>
      <c r="B259" s="102">
        <v>2.0184672086363715</v>
      </c>
      <c r="C259" s="102">
        <v>1.9076928351566798</v>
      </c>
      <c r="D259" s="102">
        <v>3.5297181555392987</v>
      </c>
      <c r="E259" s="102">
        <v>4.5288820326842822</v>
      </c>
      <c r="F259" s="102">
        <v>4.041624780476873</v>
      </c>
      <c r="G259" s="102">
        <v>5.0815440789847921</v>
      </c>
      <c r="H259" s="102">
        <v>4.5907898300801238</v>
      </c>
      <c r="I259" s="102">
        <v>3.7630241899800225</v>
      </c>
      <c r="J259" s="102">
        <v>3.9130196811220292</v>
      </c>
      <c r="K259" s="102">
        <v>3.9037733216441799</v>
      </c>
      <c r="L259" s="102">
        <v>3.2834455607874555</v>
      </c>
      <c r="M259" s="102">
        <v>3.1227221795536058</v>
      </c>
      <c r="N259" s="102">
        <v>1.9550348630779908</v>
      </c>
      <c r="O259" s="102">
        <v>1.3911796524276649</v>
      </c>
      <c r="P259" s="102">
        <v>1.4707344533977416</v>
      </c>
      <c r="Q259" s="102">
        <v>4.3107571679272576</v>
      </c>
      <c r="R259" s="102">
        <v>5.1182451860256934</v>
      </c>
      <c r="S259" s="102">
        <v>6.3290862868387379</v>
      </c>
      <c r="T259" s="102">
        <v>4.1708744765190486</v>
      </c>
      <c r="U259" s="102">
        <v>1.4180689828474309</v>
      </c>
      <c r="V259" s="102">
        <v>0.56573478166447022</v>
      </c>
      <c r="W259" s="102">
        <v>1.4633017337027883</v>
      </c>
      <c r="X259" s="102">
        <v>1.3322789309625409</v>
      </c>
      <c r="Y259" s="102">
        <v>0.69406394392084081</v>
      </c>
      <c r="DA259" s="131" t="s">
        <v>2945</v>
      </c>
    </row>
    <row r="260" spans="1:105" ht="12" customHeight="1" x14ac:dyDescent="0.25">
      <c r="A260" s="103" t="s">
        <v>52</v>
      </c>
      <c r="B260" s="105">
        <v>12.32126559933362</v>
      </c>
      <c r="C260" s="105">
        <v>12.098521583201075</v>
      </c>
      <c r="D260" s="105">
        <v>11.412147502694118</v>
      </c>
      <c r="E260" s="105">
        <v>11.243495549172831</v>
      </c>
      <c r="F260" s="105">
        <v>12.132432610250268</v>
      </c>
      <c r="G260" s="105">
        <v>12.576673045753202</v>
      </c>
      <c r="H260" s="105">
        <v>13.362418210257225</v>
      </c>
      <c r="I260" s="105">
        <v>14.803645629847249</v>
      </c>
      <c r="J260" s="105">
        <v>15.215039420539878</v>
      </c>
      <c r="K260" s="105">
        <v>15.216504409935386</v>
      </c>
      <c r="L260" s="105">
        <v>15.284047898229291</v>
      </c>
      <c r="M260" s="105">
        <v>14.710537215932034</v>
      </c>
      <c r="N260" s="105">
        <v>14.791405087464584</v>
      </c>
      <c r="O260" s="105">
        <v>16.342858389430813</v>
      </c>
      <c r="P260" s="105">
        <v>16.893594972500551</v>
      </c>
      <c r="Q260" s="105">
        <v>13.564585124532197</v>
      </c>
      <c r="R260" s="105">
        <v>12.776370860664018</v>
      </c>
      <c r="S260" s="105">
        <v>11.801757599526796</v>
      </c>
      <c r="T260" s="105">
        <v>13.620930583979829</v>
      </c>
      <c r="U260" s="105">
        <v>15.689841072379716</v>
      </c>
      <c r="V260" s="105">
        <v>15.051658605111109</v>
      </c>
      <c r="W260" s="105">
        <v>16.508477472915896</v>
      </c>
      <c r="X260" s="105">
        <v>16.59940317800687</v>
      </c>
      <c r="Y260" s="105">
        <v>15.617671805084422</v>
      </c>
      <c r="DA260" s="132" t="s">
        <v>2946</v>
      </c>
    </row>
    <row r="261" spans="1:105" ht="12" customHeight="1" x14ac:dyDescent="0.25">
      <c r="A261" s="106" t="s">
        <v>122</v>
      </c>
      <c r="B261" s="102">
        <v>14.610902243118256</v>
      </c>
      <c r="C261" s="102">
        <v>13.622044068673526</v>
      </c>
      <c r="D261" s="102">
        <v>14.624722047313259</v>
      </c>
      <c r="E261" s="102">
        <v>15.575809104750016</v>
      </c>
      <c r="F261" s="102">
        <v>16.339847076149518</v>
      </c>
      <c r="G261" s="102">
        <v>17.642308674597547</v>
      </c>
      <c r="H261" s="102">
        <v>17.63422739518148</v>
      </c>
      <c r="I261" s="102">
        <v>19.893299743904929</v>
      </c>
      <c r="J261" s="102">
        <v>19.083999897376682</v>
      </c>
      <c r="K261" s="102">
        <v>18.955558492622277</v>
      </c>
      <c r="L261" s="102">
        <v>18.75096219633993</v>
      </c>
      <c r="M261" s="102">
        <v>18.765834174856984</v>
      </c>
      <c r="N261" s="102">
        <v>17.622975386085713</v>
      </c>
      <c r="O261" s="102">
        <v>16.189975622214632</v>
      </c>
      <c r="P261" s="102">
        <v>16.180053892855629</v>
      </c>
      <c r="Q261" s="102">
        <v>16.402051575086976</v>
      </c>
      <c r="R261" s="102">
        <v>16.886307801980674</v>
      </c>
      <c r="S261" s="102">
        <v>17.664612379459616</v>
      </c>
      <c r="T261" s="102">
        <v>17.13628623906164</v>
      </c>
      <c r="U261" s="102">
        <v>16.772437104551802</v>
      </c>
      <c r="V261" s="102">
        <v>16.993181246542491</v>
      </c>
      <c r="W261" s="102">
        <v>17.034555456404764</v>
      </c>
      <c r="X261" s="102">
        <v>16.373167629982028</v>
      </c>
      <c r="Y261" s="102">
        <v>15.575406588647827</v>
      </c>
      <c r="DA261" s="131" t="s">
        <v>2947</v>
      </c>
    </row>
    <row r="262" spans="1:105" ht="12" customHeight="1" x14ac:dyDescent="0.25">
      <c r="A262" s="107" t="s">
        <v>121</v>
      </c>
      <c r="B262" s="105">
        <v>14.61090224311824</v>
      </c>
      <c r="C262" s="105">
        <v>13.621519489908279</v>
      </c>
      <c r="D262" s="105">
        <v>14.622950563100337</v>
      </c>
      <c r="E262" s="105">
        <v>15.57052483225816</v>
      </c>
      <c r="F262" s="105">
        <v>16.329336517265009</v>
      </c>
      <c r="G262" s="105">
        <v>17.626552093542699</v>
      </c>
      <c r="H262" s="105">
        <v>17.615421919166639</v>
      </c>
      <c r="I262" s="105">
        <v>19.871989991295369</v>
      </c>
      <c r="J262" s="105">
        <v>19.046026691454891</v>
      </c>
      <c r="K262" s="105">
        <v>18.937827165722009</v>
      </c>
      <c r="L262" s="105">
        <v>18.701590311152454</v>
      </c>
      <c r="M262" s="105">
        <v>18.684425964516702</v>
      </c>
      <c r="N262" s="105">
        <v>17.533057510257528</v>
      </c>
      <c r="O262" s="105">
        <v>16.027537373998225</v>
      </c>
      <c r="P262" s="105">
        <v>15.771151536914793</v>
      </c>
      <c r="Q262" s="105">
        <v>16.302567715628822</v>
      </c>
      <c r="R262" s="105">
        <v>16.913693335449821</v>
      </c>
      <c r="S262" s="105">
        <v>17.754400548498658</v>
      </c>
      <c r="T262" s="105">
        <v>17.296047129849828</v>
      </c>
      <c r="U262" s="105">
        <v>16.94377187754727</v>
      </c>
      <c r="V262" s="105">
        <v>17.096403631354953</v>
      </c>
      <c r="W262" s="105">
        <v>16.961957095430957</v>
      </c>
      <c r="X262" s="105">
        <v>16.256592054322738</v>
      </c>
      <c r="Y262" s="105">
        <v>15.403956364761976</v>
      </c>
      <c r="DA262" s="132" t="s">
        <v>2948</v>
      </c>
    </row>
    <row r="263" spans="1:105" ht="12" customHeight="1" x14ac:dyDescent="0.25">
      <c r="A263" s="108" t="s">
        <v>53</v>
      </c>
      <c r="B263" s="99">
        <v>2.1029818837047407</v>
      </c>
      <c r="C263" s="99">
        <v>1.7830574543146589</v>
      </c>
      <c r="D263" s="99">
        <v>2.8419306150574974</v>
      </c>
      <c r="E263" s="99">
        <v>3.8149156171456968</v>
      </c>
      <c r="F263" s="99">
        <v>3.8258963974171665</v>
      </c>
      <c r="G263" s="99">
        <v>4.9852458296828939</v>
      </c>
      <c r="H263" s="99">
        <v>4.5172033857660958</v>
      </c>
      <c r="I263" s="99">
        <v>4.22780093000297</v>
      </c>
      <c r="J263" s="99">
        <v>3.8955483799122899</v>
      </c>
      <c r="K263" s="99">
        <v>3.8779402027253753</v>
      </c>
      <c r="L263" s="99">
        <v>3.4097616822137535</v>
      </c>
      <c r="M263" s="99">
        <v>3.4625008662307097</v>
      </c>
      <c r="N263" s="99">
        <v>2.3574770986763998</v>
      </c>
      <c r="O263" s="99">
        <v>0.56767988963194682</v>
      </c>
      <c r="P263" s="99">
        <v>0.2489190906738796</v>
      </c>
      <c r="Q263" s="99">
        <v>0.70275064387832331</v>
      </c>
      <c r="R263" s="99">
        <v>1.0712378377180083</v>
      </c>
      <c r="S263" s="99">
        <v>1.8711790923024485</v>
      </c>
      <c r="T263" s="99">
        <v>1.4456905659151509</v>
      </c>
      <c r="U263" s="99">
        <v>1.1350759549881202</v>
      </c>
      <c r="V263" s="99">
        <v>1.4469017558039385</v>
      </c>
      <c r="W263" s="99">
        <v>1.0824397275735189</v>
      </c>
      <c r="X263" s="99">
        <v>0.83710605405725025</v>
      </c>
      <c r="Y263" s="99">
        <v>0.330310317502092</v>
      </c>
      <c r="DA263" s="63" t="s">
        <v>2949</v>
      </c>
    </row>
    <row r="264" spans="1:105" ht="12" customHeight="1" x14ac:dyDescent="0.25">
      <c r="A264" s="108" t="s">
        <v>52</v>
      </c>
      <c r="B264" s="99">
        <v>12.507920359413498</v>
      </c>
      <c r="C264" s="99">
        <v>11.83846203559362</v>
      </c>
      <c r="D264" s="99">
        <v>11.781019948042843</v>
      </c>
      <c r="E264" s="99">
        <v>11.755609215112463</v>
      </c>
      <c r="F264" s="99">
        <v>12.503440119847843</v>
      </c>
      <c r="G264" s="99">
        <v>12.641306263859807</v>
      </c>
      <c r="H264" s="99">
        <v>13.098218533400544</v>
      </c>
      <c r="I264" s="99">
        <v>15.644189061292396</v>
      </c>
      <c r="J264" s="99">
        <v>15.150478311542601</v>
      </c>
      <c r="K264" s="99">
        <v>15.059886962996632</v>
      </c>
      <c r="L264" s="99">
        <v>15.291828628938699</v>
      </c>
      <c r="M264" s="99">
        <v>15.221925098285991</v>
      </c>
      <c r="N264" s="99">
        <v>15.175580411581125</v>
      </c>
      <c r="O264" s="99">
        <v>15.459857484366278</v>
      </c>
      <c r="P264" s="99">
        <v>15.522232446240912</v>
      </c>
      <c r="Q264" s="99">
        <v>15.599817071750495</v>
      </c>
      <c r="R264" s="99">
        <v>15.842455497731812</v>
      </c>
      <c r="S264" s="99">
        <v>15.883221456196205</v>
      </c>
      <c r="T264" s="99">
        <v>15.85035656393468</v>
      </c>
      <c r="U264" s="99">
        <v>15.808695922559151</v>
      </c>
      <c r="V264" s="99">
        <v>15.649501875551012</v>
      </c>
      <c r="W264" s="99">
        <v>15.879517367857439</v>
      </c>
      <c r="X264" s="99">
        <v>15.419486000265485</v>
      </c>
      <c r="Y264" s="99">
        <v>15.073646047259881</v>
      </c>
      <c r="DA264" s="63" t="s">
        <v>2950</v>
      </c>
    </row>
    <row r="265" spans="1:105" ht="12" customHeight="1" x14ac:dyDescent="0.25">
      <c r="A265" s="121" t="s">
        <v>54</v>
      </c>
      <c r="B265" s="123">
        <v>4.830237919391795</v>
      </c>
      <c r="C265" s="123">
        <v>5.1083277664912998</v>
      </c>
      <c r="D265" s="123">
        <v>5.1663854266209972</v>
      </c>
      <c r="E265" s="123">
        <v>5.2162197570401556</v>
      </c>
      <c r="F265" s="123">
        <v>5.3682632132450534</v>
      </c>
      <c r="G265" s="123">
        <v>5.1570745725430509</v>
      </c>
      <c r="H265" s="123">
        <v>4.7340952960414322</v>
      </c>
      <c r="I265" s="123">
        <v>4.5887401169310014</v>
      </c>
      <c r="J265" s="123">
        <v>4.1769619111122926</v>
      </c>
      <c r="K265" s="123">
        <v>4.179862947626515</v>
      </c>
      <c r="L265" s="123">
        <v>4.0287660757371162</v>
      </c>
      <c r="M265" s="123">
        <v>4.2539039055777979</v>
      </c>
      <c r="N265" s="123">
        <v>3.7020480015985107</v>
      </c>
      <c r="O265" s="123">
        <v>3.828684772660087</v>
      </c>
      <c r="P265" s="123">
        <v>4.1597850780627228</v>
      </c>
      <c r="Q265" s="123">
        <v>3.9956061012827813</v>
      </c>
      <c r="R265" s="123">
        <v>3.9819058823369091</v>
      </c>
      <c r="S265" s="123">
        <v>4.2072216997954017</v>
      </c>
      <c r="T265" s="123">
        <v>3.9607227790759021</v>
      </c>
      <c r="U265" s="123">
        <v>4.5452167913334751</v>
      </c>
      <c r="V265" s="123">
        <v>4.6512134545806614</v>
      </c>
      <c r="W265" s="123">
        <v>4.5381349135629998</v>
      </c>
      <c r="X265" s="123">
        <v>4.1710599984185732</v>
      </c>
      <c r="Y265" s="123">
        <v>3.6749563793934961</v>
      </c>
      <c r="DA265" s="130" t="s">
        <v>2951</v>
      </c>
    </row>
    <row r="266" spans="1:105" ht="12" customHeight="1" x14ac:dyDescent="0.25">
      <c r="A266" s="97" t="s">
        <v>50</v>
      </c>
      <c r="B266" s="99">
        <v>4.9719357336714491</v>
      </c>
      <c r="C266" s="99">
        <v>5.0568611333502886</v>
      </c>
      <c r="D266" s="99">
        <v>5.0744841880647309</v>
      </c>
      <c r="E266" s="99">
        <v>5.2810500547766548</v>
      </c>
      <c r="F266" s="99">
        <v>5.3932885143435687</v>
      </c>
      <c r="G266" s="99">
        <v>5.174854071899337</v>
      </c>
      <c r="H266" s="99">
        <v>4.6473063335259086</v>
      </c>
      <c r="I266" s="99">
        <v>4.6854127907259082</v>
      </c>
      <c r="J266" s="99">
        <v>4.2175833636703066</v>
      </c>
      <c r="K266" s="99">
        <v>4.1411905681254888</v>
      </c>
      <c r="L266" s="99">
        <v>4.0240835937459751</v>
      </c>
      <c r="M266" s="99">
        <v>4.1099520303057</v>
      </c>
      <c r="N266" s="99">
        <v>3.8886042519804311</v>
      </c>
      <c r="O266" s="99">
        <v>3.9205595171563483</v>
      </c>
      <c r="P266" s="99">
        <v>3.9413991380715707</v>
      </c>
      <c r="Q266" s="99">
        <v>4.0201027986714069</v>
      </c>
      <c r="R266" s="99">
        <v>4.0452473785134826</v>
      </c>
      <c r="S266" s="99">
        <v>4.1149909905248423</v>
      </c>
      <c r="T266" s="99">
        <v>4.1995328276280937</v>
      </c>
      <c r="U266" s="99">
        <v>4.5498951563876302</v>
      </c>
      <c r="V266" s="99">
        <v>4.2318842611702072</v>
      </c>
      <c r="W266" s="99">
        <v>4.325956442568331</v>
      </c>
      <c r="X266" s="99">
        <v>3.997474750468256</v>
      </c>
      <c r="Y266" s="99">
        <v>3.8097612244448431</v>
      </c>
      <c r="DA266" s="63" t="s">
        <v>2952</v>
      </c>
    </row>
    <row r="267" spans="1:105" ht="12" customHeight="1" x14ac:dyDescent="0.25">
      <c r="A267" s="109" t="s">
        <v>120</v>
      </c>
      <c r="B267" s="110">
        <v>4.4738501340579111</v>
      </c>
      <c r="C267" s="110">
        <v>5.22289831360027</v>
      </c>
      <c r="D267" s="110">
        <v>5.3518742565365693</v>
      </c>
      <c r="E267" s="110">
        <v>5.0930514708027035</v>
      </c>
      <c r="F267" s="110">
        <v>5.3241583086407438</v>
      </c>
      <c r="G267" s="110">
        <v>5.1272334060909959</v>
      </c>
      <c r="H267" s="110">
        <v>4.8733435163689292</v>
      </c>
      <c r="I267" s="110">
        <v>4.4326578987022742</v>
      </c>
      <c r="J267" s="110">
        <v>4.1083065757641002</v>
      </c>
      <c r="K267" s="110">
        <v>4.2436554657917718</v>
      </c>
      <c r="L267" s="110">
        <v>4.0365029033666202</v>
      </c>
      <c r="M267" s="110">
        <v>4.4953921397989118</v>
      </c>
      <c r="N267" s="110">
        <v>3.3750245803538177</v>
      </c>
      <c r="O267" s="110">
        <v>3.6794412148946027</v>
      </c>
      <c r="P267" s="110">
        <v>4.496955586301512</v>
      </c>
      <c r="Q267" s="110">
        <v>3.9586282855987207</v>
      </c>
      <c r="R267" s="110">
        <v>3.8898156861122928</v>
      </c>
      <c r="S267" s="110">
        <v>4.3365397753554866</v>
      </c>
      <c r="T267" s="110">
        <v>3.6540407320019619</v>
      </c>
      <c r="U267" s="110">
        <v>4.5394840794328148</v>
      </c>
      <c r="V267" s="110">
        <v>5.141521571807437</v>
      </c>
      <c r="W267" s="110">
        <v>4.7876229208419483</v>
      </c>
      <c r="X267" s="110">
        <v>4.3937939857143142</v>
      </c>
      <c r="Y267" s="110">
        <v>3.4791184749358774</v>
      </c>
      <c r="DA267" s="60" t="s">
        <v>2953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17.142640762288995</v>
      </c>
      <c r="C269" s="118">
        <f t="shared" si="122"/>
        <v>16.983412977875709</v>
      </c>
      <c r="D269" s="118">
        <f t="shared" si="122"/>
        <v>16.766373764653036</v>
      </c>
      <c r="E269" s="118">
        <f t="shared" si="122"/>
        <v>17.745672361043471</v>
      </c>
      <c r="F269" s="118">
        <f t="shared" si="122"/>
        <v>16.663929790675802</v>
      </c>
      <c r="G269" s="118">
        <f t="shared" si="122"/>
        <v>15.941821145700452</v>
      </c>
      <c r="H269" s="118">
        <f t="shared" si="122"/>
        <v>10.772434531724276</v>
      </c>
      <c r="I269" s="118">
        <f t="shared" si="122"/>
        <v>11.321932172253332</v>
      </c>
      <c r="J269" s="118">
        <f t="shared" si="122"/>
        <v>10.446528846588924</v>
      </c>
      <c r="K269" s="118">
        <f t="shared" si="122"/>
        <v>11.177329758082031</v>
      </c>
      <c r="L269" s="118">
        <f t="shared" si="122"/>
        <v>9.4961908546666702</v>
      </c>
      <c r="M269" s="118">
        <f t="shared" si="122"/>
        <v>10.356001461777916</v>
      </c>
      <c r="N269" s="118">
        <f t="shared" si="122"/>
        <v>9.563331458726914</v>
      </c>
      <c r="O269" s="118">
        <f t="shared" si="122"/>
        <v>7.8815025466638415</v>
      </c>
      <c r="P269" s="118">
        <f t="shared" si="122"/>
        <v>7.1714753166970322</v>
      </c>
      <c r="Q269" s="118">
        <f t="shared" si="122"/>
        <v>8.4950513930826794</v>
      </c>
      <c r="R269" s="118">
        <f t="shared" ref="R269:V269" si="123">R270+R273+R275+R284</f>
        <v>9.4536166132384452</v>
      </c>
      <c r="S269" s="118">
        <f t="shared" si="123"/>
        <v>9.1806603849465613</v>
      </c>
      <c r="T269" s="118">
        <f t="shared" si="123"/>
        <v>8.0649493866429225</v>
      </c>
      <c r="U269" s="118">
        <f t="shared" si="123"/>
        <v>9.8724929342374743</v>
      </c>
      <c r="V269" s="118">
        <f t="shared" si="123"/>
        <v>9.6758566966857096</v>
      </c>
      <c r="W269" s="118">
        <f t="shared" ref="W269:Y269" si="124">W270+W273+W275+W284</f>
        <v>9.3797070565233316</v>
      </c>
      <c r="X269" s="118">
        <f t="shared" si="124"/>
        <v>9.3883576446342047</v>
      </c>
      <c r="Y269" s="118">
        <f t="shared" si="124"/>
        <v>7.980482700575326</v>
      </c>
      <c r="DA269" s="129" t="s">
        <v>3104</v>
      </c>
    </row>
    <row r="270" spans="1:105" ht="12" customHeight="1" x14ac:dyDescent="0.25">
      <c r="A270" s="121" t="s">
        <v>57</v>
      </c>
      <c r="B270" s="123">
        <f t="shared" ref="B270:Q270" si="125">SUM(B271:B272)</f>
        <v>15.103200586520693</v>
      </c>
      <c r="C270" s="123">
        <f t="shared" si="125"/>
        <v>15.003909915083776</v>
      </c>
      <c r="D270" s="123">
        <f t="shared" si="125"/>
        <v>14.840553410618998</v>
      </c>
      <c r="E270" s="123">
        <f t="shared" si="125"/>
        <v>15.811053089043224</v>
      </c>
      <c r="F270" s="123">
        <f t="shared" si="125"/>
        <v>14.776920010915001</v>
      </c>
      <c r="G270" s="123">
        <f t="shared" si="125"/>
        <v>14.139535824897207</v>
      </c>
      <c r="H270" s="123">
        <f t="shared" si="125"/>
        <v>9.1534922431430275</v>
      </c>
      <c r="I270" s="123">
        <f t="shared" si="125"/>
        <v>9.7176497263727075</v>
      </c>
      <c r="J270" s="123">
        <f t="shared" si="125"/>
        <v>8.9553769582944511</v>
      </c>
      <c r="K270" s="123">
        <f t="shared" si="125"/>
        <v>9.7457961125393116</v>
      </c>
      <c r="L270" s="123">
        <f t="shared" si="125"/>
        <v>8.11977241905055</v>
      </c>
      <c r="M270" s="123">
        <f t="shared" si="125"/>
        <v>8.9769470431811786</v>
      </c>
      <c r="N270" s="123">
        <f t="shared" si="125"/>
        <v>8.248562025637499</v>
      </c>
      <c r="O270" s="123">
        <f t="shared" si="125"/>
        <v>6.6033754953733999</v>
      </c>
      <c r="P270" s="123">
        <f t="shared" si="125"/>
        <v>5.9023294604074472</v>
      </c>
      <c r="Q270" s="123">
        <f t="shared" si="125"/>
        <v>7.2165930824466225</v>
      </c>
      <c r="R270" s="123">
        <f t="shared" ref="R270:V270" si="126">SUM(R271:R272)</f>
        <v>8.1909416009973484</v>
      </c>
      <c r="S270" s="123">
        <f t="shared" si="126"/>
        <v>7.9250602651105639</v>
      </c>
      <c r="T270" s="123">
        <f t="shared" si="126"/>
        <v>6.8662816326077287</v>
      </c>
      <c r="U270" s="123">
        <f t="shared" si="126"/>
        <v>8.656112918073104</v>
      </c>
      <c r="V270" s="123">
        <f t="shared" si="126"/>
        <v>8.583935230073644</v>
      </c>
      <c r="W270" s="123">
        <f t="shared" ref="W270:Y270" si="127">SUM(W271:W272)</f>
        <v>8.2325039732198277</v>
      </c>
      <c r="X270" s="123">
        <f t="shared" si="127"/>
        <v>8.2847249784028723</v>
      </c>
      <c r="Y270" s="123">
        <f t="shared" si="127"/>
        <v>6.9097073087907965</v>
      </c>
      <c r="DA270" s="130" t="s">
        <v>3105</v>
      </c>
    </row>
    <row r="271" spans="1:105" ht="12" customHeight="1" x14ac:dyDescent="0.25">
      <c r="A271" s="97" t="s">
        <v>74</v>
      </c>
      <c r="B271" s="99">
        <v>15.103200586520693</v>
      </c>
      <c r="C271" s="99">
        <v>15.003909915083776</v>
      </c>
      <c r="D271" s="99">
        <v>14.840553410618998</v>
      </c>
      <c r="E271" s="99">
        <v>15.811053089043224</v>
      </c>
      <c r="F271" s="99">
        <v>14.776920010915001</v>
      </c>
      <c r="G271" s="99">
        <v>14.139535824897207</v>
      </c>
      <c r="H271" s="99">
        <v>9.1534922431430275</v>
      </c>
      <c r="I271" s="99">
        <v>9.7176497263727075</v>
      </c>
      <c r="J271" s="99">
        <v>8.9553769582944511</v>
      </c>
      <c r="K271" s="99">
        <v>9.7457961125393116</v>
      </c>
      <c r="L271" s="99">
        <v>8.11977241905055</v>
      </c>
      <c r="M271" s="99">
        <v>8.9769470431811786</v>
      </c>
      <c r="N271" s="99">
        <v>8.248562025637499</v>
      </c>
      <c r="O271" s="99">
        <v>6.6033754953733999</v>
      </c>
      <c r="P271" s="99">
        <v>5.9023294604074472</v>
      </c>
      <c r="Q271" s="99">
        <v>7.2165930824466225</v>
      </c>
      <c r="R271" s="99">
        <v>8.1909416009973484</v>
      </c>
      <c r="S271" s="99">
        <v>7.9250602651105639</v>
      </c>
      <c r="T271" s="99">
        <v>6.8662816326077287</v>
      </c>
      <c r="U271" s="99">
        <v>8.656112918073104</v>
      </c>
      <c r="V271" s="99">
        <v>8.583935230073644</v>
      </c>
      <c r="W271" s="99">
        <v>8.2325039732198277</v>
      </c>
      <c r="X271" s="99">
        <v>8.2847249784028723</v>
      </c>
      <c r="Y271" s="99">
        <v>6.9097073087907965</v>
      </c>
      <c r="DA271" s="63" t="s">
        <v>3106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3107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3108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3109</v>
      </c>
    </row>
    <row r="275" spans="1:105" ht="12" customHeight="1" x14ac:dyDescent="0.25">
      <c r="A275" s="121" t="s">
        <v>55</v>
      </c>
      <c r="B275" s="123">
        <v>0.54984471249349698</v>
      </c>
      <c r="C275" s="123">
        <v>0.52056719176453603</v>
      </c>
      <c r="D275" s="123">
        <v>0.50992993387406527</v>
      </c>
      <c r="E275" s="123">
        <v>0.49402790541433095</v>
      </c>
      <c r="F275" s="123">
        <v>0.45754094167079201</v>
      </c>
      <c r="G275" s="123">
        <v>0.45834203260809098</v>
      </c>
      <c r="H275" s="123">
        <v>0.43521710920723811</v>
      </c>
      <c r="I275" s="123">
        <v>0.41005190707089662</v>
      </c>
      <c r="J275" s="123">
        <v>0.39842901053904883</v>
      </c>
      <c r="K275" s="123">
        <v>0.36983980488656742</v>
      </c>
      <c r="L275" s="123">
        <v>0.34591071325631706</v>
      </c>
      <c r="M275" s="123">
        <v>0.32207178295539018</v>
      </c>
      <c r="N275" s="123">
        <v>0.29952159111399274</v>
      </c>
      <c r="O275" s="123">
        <v>0.28379046154466919</v>
      </c>
      <c r="P275" s="123">
        <v>0.28920832448050232</v>
      </c>
      <c r="Q275" s="123">
        <v>0.28835314161331843</v>
      </c>
      <c r="R275" s="123">
        <v>0.2829254747943355</v>
      </c>
      <c r="S275" s="123">
        <v>0.27652745269519402</v>
      </c>
      <c r="T275" s="123">
        <v>0.24100511737367353</v>
      </c>
      <c r="U275" s="123">
        <v>0.21054571887595175</v>
      </c>
      <c r="V275" s="123">
        <v>0.18747254598630003</v>
      </c>
      <c r="W275" s="123">
        <v>0.22987487744476442</v>
      </c>
      <c r="X275" s="123">
        <v>0.22824904628836712</v>
      </c>
      <c r="Y275" s="123">
        <v>0.19597450056047294</v>
      </c>
      <c r="DA275" s="130" t="s">
        <v>3110</v>
      </c>
    </row>
    <row r="276" spans="1:105" ht="12" customHeight="1" x14ac:dyDescent="0.25">
      <c r="A276" s="97" t="s">
        <v>141</v>
      </c>
      <c r="B276" s="99">
        <v>7.8359917089454072</v>
      </c>
      <c r="C276" s="99">
        <v>7.6103715525776057</v>
      </c>
      <c r="D276" s="99">
        <v>8.0766961016291816</v>
      </c>
      <c r="E276" s="99">
        <v>8.4715390402719759</v>
      </c>
      <c r="F276" s="99">
        <v>8.622073604200855</v>
      </c>
      <c r="G276" s="99">
        <v>9.3225435382066539</v>
      </c>
      <c r="H276" s="99">
        <v>9.3632940675022471</v>
      </c>
      <c r="I276" s="99">
        <v>9.5950480051776044</v>
      </c>
      <c r="J276" s="99">
        <v>9.8428701329663326</v>
      </c>
      <c r="K276" s="99">
        <v>9.7453605185206111</v>
      </c>
      <c r="L276" s="99">
        <v>9.3425628043600764</v>
      </c>
      <c r="M276" s="99">
        <v>8.8334000096045937</v>
      </c>
      <c r="N276" s="99">
        <v>8.1243632922833928</v>
      </c>
      <c r="O276" s="99">
        <v>8.413254903021933</v>
      </c>
      <c r="P276" s="99">
        <v>8.5821479830597749</v>
      </c>
      <c r="Q276" s="99">
        <v>8.2959954272507943</v>
      </c>
      <c r="R276" s="99">
        <v>8.1087640869503161</v>
      </c>
      <c r="S276" s="99">
        <v>7.9640470142399122</v>
      </c>
      <c r="T276" s="99">
        <v>7.5014982518424835</v>
      </c>
      <c r="U276" s="99">
        <v>6.7803728318930379</v>
      </c>
      <c r="V276" s="99">
        <v>5.7777652092853309</v>
      </c>
      <c r="W276" s="99">
        <v>6.4025282344521841</v>
      </c>
      <c r="X276" s="99">
        <v>6.2606413375990639</v>
      </c>
      <c r="Y276" s="99">
        <v>5.6430518564168333</v>
      </c>
      <c r="DA276" s="63" t="s">
        <v>3111</v>
      </c>
    </row>
    <row r="277" spans="1:105" ht="12" customHeight="1" x14ac:dyDescent="0.25">
      <c r="A277" s="97" t="s">
        <v>140</v>
      </c>
      <c r="B277" s="99">
        <v>1.1029977004077725</v>
      </c>
      <c r="C277" s="99">
        <v>1.0329348453941667</v>
      </c>
      <c r="D277" s="99">
        <v>1.9083030609373215</v>
      </c>
      <c r="E277" s="99">
        <v>2.4431695480533335</v>
      </c>
      <c r="F277" s="99">
        <v>2.174694919975154</v>
      </c>
      <c r="G277" s="99">
        <v>2.7217631508923383</v>
      </c>
      <c r="H277" s="99">
        <v>2.4181166995772041</v>
      </c>
      <c r="I277" s="99">
        <v>1.9454424999597024</v>
      </c>
      <c r="J277" s="99">
        <v>2.0008530696398332</v>
      </c>
      <c r="K277" s="99">
        <v>1.9623886669723531</v>
      </c>
      <c r="L277" s="99">
        <v>1.6407518662575784</v>
      </c>
      <c r="M277" s="99">
        <v>1.5541491091147344</v>
      </c>
      <c r="N277" s="99">
        <v>0.94264552158049131</v>
      </c>
      <c r="O277" s="99">
        <v>0.62746991633131088</v>
      </c>
      <c r="P277" s="99">
        <v>0.65009657773412466</v>
      </c>
      <c r="Q277" s="99">
        <v>1.9002604199002222</v>
      </c>
      <c r="R277" s="99">
        <v>2.2401128298298572</v>
      </c>
      <c r="S277" s="99">
        <v>2.755781644974443</v>
      </c>
      <c r="T277" s="99">
        <v>1.8068458634960951</v>
      </c>
      <c r="U277" s="99">
        <v>0.61148344472095895</v>
      </c>
      <c r="V277" s="99">
        <v>0.23138310228728814</v>
      </c>
      <c r="W277" s="99">
        <v>0.51345414934563705</v>
      </c>
      <c r="X277" s="99">
        <v>0.45438085233112724</v>
      </c>
      <c r="Y277" s="99">
        <v>0.23639020157328888</v>
      </c>
      <c r="DA277" s="63" t="s">
        <v>3112</v>
      </c>
    </row>
    <row r="278" spans="1:105" ht="12" customHeight="1" x14ac:dyDescent="0.25">
      <c r="A278" s="100" t="s">
        <v>50</v>
      </c>
      <c r="B278" s="102">
        <v>1.1029977004077725</v>
      </c>
      <c r="C278" s="102">
        <v>1.0329348453941667</v>
      </c>
      <c r="D278" s="102">
        <v>1.9083030609373215</v>
      </c>
      <c r="E278" s="102">
        <v>2.4431695480533335</v>
      </c>
      <c r="F278" s="102">
        <v>2.174694919975154</v>
      </c>
      <c r="G278" s="102">
        <v>2.7217631508923383</v>
      </c>
      <c r="H278" s="102">
        <v>2.4181166995772041</v>
      </c>
      <c r="I278" s="102">
        <v>1.9454424999597024</v>
      </c>
      <c r="J278" s="102">
        <v>2.0008530696398332</v>
      </c>
      <c r="K278" s="102">
        <v>1.9623886669723531</v>
      </c>
      <c r="L278" s="102">
        <v>1.6407518662575784</v>
      </c>
      <c r="M278" s="102">
        <v>1.5541491091147344</v>
      </c>
      <c r="N278" s="102">
        <v>0.94264552158049131</v>
      </c>
      <c r="O278" s="102">
        <v>0.62746991633131088</v>
      </c>
      <c r="P278" s="102">
        <v>0.65009657773412466</v>
      </c>
      <c r="Q278" s="102">
        <v>1.9002604199002222</v>
      </c>
      <c r="R278" s="102">
        <v>2.2401128298298572</v>
      </c>
      <c r="S278" s="102">
        <v>2.755781644974443</v>
      </c>
      <c r="T278" s="102">
        <v>1.8068458634960951</v>
      </c>
      <c r="U278" s="102">
        <v>0.61148344472095895</v>
      </c>
      <c r="V278" s="102">
        <v>0.23138310228728814</v>
      </c>
      <c r="W278" s="102">
        <v>0.51345414934563705</v>
      </c>
      <c r="X278" s="102">
        <v>0.45438085233112724</v>
      </c>
      <c r="Y278" s="102">
        <v>0.23639020157328888</v>
      </c>
      <c r="DA278" s="131" t="s">
        <v>3113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3114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3115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3116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3117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3118</v>
      </c>
    </row>
    <row r="284" spans="1:105" ht="12" customHeight="1" x14ac:dyDescent="0.25">
      <c r="A284" s="121" t="s">
        <v>54</v>
      </c>
      <c r="B284" s="123">
        <v>1.489595463274805</v>
      </c>
      <c r="C284" s="123">
        <v>1.4589358710273954</v>
      </c>
      <c r="D284" s="123">
        <v>1.4158904201599718</v>
      </c>
      <c r="E284" s="123">
        <v>1.4405913665859178</v>
      </c>
      <c r="F284" s="123">
        <v>1.4294688380900098</v>
      </c>
      <c r="G284" s="123">
        <v>1.343943288195155</v>
      </c>
      <c r="H284" s="123">
        <v>1.1837251793740102</v>
      </c>
      <c r="I284" s="123">
        <v>1.1942305388097281</v>
      </c>
      <c r="J284" s="123">
        <v>1.0927228777554241</v>
      </c>
      <c r="K284" s="123">
        <v>1.0616938406561525</v>
      </c>
      <c r="L284" s="123">
        <v>1.0305077223598018</v>
      </c>
      <c r="M284" s="123">
        <v>1.0569826356413465</v>
      </c>
      <c r="N284" s="123">
        <v>1.0152478419754223</v>
      </c>
      <c r="O284" s="123">
        <v>0.99433658974577277</v>
      </c>
      <c r="P284" s="123">
        <v>0.97993753180908261</v>
      </c>
      <c r="Q284" s="123">
        <v>0.99010516902273882</v>
      </c>
      <c r="R284" s="123">
        <v>0.97974953744676085</v>
      </c>
      <c r="S284" s="123">
        <v>0.97907266714080321</v>
      </c>
      <c r="T284" s="123">
        <v>0.95766263666152029</v>
      </c>
      <c r="U284" s="123">
        <v>1.0058342972884173</v>
      </c>
      <c r="V284" s="123">
        <v>0.90444892062576598</v>
      </c>
      <c r="W284" s="123">
        <v>0.91732820585874009</v>
      </c>
      <c r="X284" s="123">
        <v>0.87538361994296598</v>
      </c>
      <c r="Y284" s="123">
        <v>0.87480089122405658</v>
      </c>
      <c r="DA284" s="130" t="s">
        <v>3119</v>
      </c>
    </row>
    <row r="285" spans="1:105" ht="12" customHeight="1" x14ac:dyDescent="0.25">
      <c r="A285" s="97" t="s">
        <v>50</v>
      </c>
      <c r="B285" s="99">
        <v>2.0818503889288542</v>
      </c>
      <c r="C285" s="99">
        <v>2.1143095176157329</v>
      </c>
      <c r="D285" s="99">
        <v>2.1173994184747462</v>
      </c>
      <c r="E285" s="99">
        <v>2.1988544720118219</v>
      </c>
      <c r="F285" s="99">
        <v>2.2405552332445695</v>
      </c>
      <c r="G285" s="99">
        <v>2.1446706614277247</v>
      </c>
      <c r="H285" s="99">
        <v>1.9215032276661459</v>
      </c>
      <c r="I285" s="99">
        <v>1.9339013393943694</v>
      </c>
      <c r="J285" s="99">
        <v>1.7392566149031825</v>
      </c>
      <c r="K285" s="99">
        <v>1.705315197840968</v>
      </c>
      <c r="L285" s="99">
        <v>1.6541914959622712</v>
      </c>
      <c r="M285" s="99">
        <v>1.6870532186714813</v>
      </c>
      <c r="N285" s="99">
        <v>1.5944137924947632</v>
      </c>
      <c r="O285" s="99">
        <v>1.6064529282595528</v>
      </c>
      <c r="P285" s="99">
        <v>1.614644820221075</v>
      </c>
      <c r="Q285" s="99">
        <v>1.6460202429604376</v>
      </c>
      <c r="R285" s="99">
        <v>1.6536410495119349</v>
      </c>
      <c r="S285" s="99">
        <v>1.6773553018515166</v>
      </c>
      <c r="T285" s="99">
        <v>1.7033843472728345</v>
      </c>
      <c r="U285" s="99">
        <v>1.8266779238735391</v>
      </c>
      <c r="V285" s="99">
        <v>1.6779662723516449</v>
      </c>
      <c r="W285" s="99">
        <v>1.6974751084782662</v>
      </c>
      <c r="X285" s="99">
        <v>1.5576040774687649</v>
      </c>
      <c r="Y285" s="99">
        <v>1.4769692963591334</v>
      </c>
      <c r="DA285" s="63" t="s">
        <v>3120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3121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2.0736160626872806</v>
      </c>
      <c r="D290" s="117">
        <f t="shared" si="129"/>
        <v>3.018796159887482</v>
      </c>
      <c r="E290" s="117">
        <f t="shared" si="129"/>
        <v>3.0251424504410585</v>
      </c>
      <c r="F290" s="117">
        <f t="shared" si="129"/>
        <v>2.6748381039708011</v>
      </c>
      <c r="G290" s="117">
        <f t="shared" si="129"/>
        <v>1.5660153747991057</v>
      </c>
      <c r="H290" s="117">
        <f t="shared" si="129"/>
        <v>0</v>
      </c>
      <c r="I290" s="117">
        <f t="shared" si="129"/>
        <v>0</v>
      </c>
      <c r="J290" s="117">
        <f t="shared" si="129"/>
        <v>1.5617071465314001</v>
      </c>
      <c r="K290" s="117">
        <f t="shared" si="129"/>
        <v>2.1663106847078306</v>
      </c>
      <c r="L290" s="117">
        <f t="shared" si="129"/>
        <v>3.0227604302243352</v>
      </c>
      <c r="M290" s="117">
        <f t="shared" si="129"/>
        <v>3.2081310412252808</v>
      </c>
      <c r="N290" s="117">
        <f t="shared" si="129"/>
        <v>2.6336042165286311</v>
      </c>
      <c r="O290" s="117">
        <f t="shared" si="129"/>
        <v>1.2551230896598529</v>
      </c>
      <c r="P290" s="117">
        <f t="shared" si="129"/>
        <v>0.75976621137704936</v>
      </c>
      <c r="Q290" s="117">
        <f t="shared" si="129"/>
        <v>0.20135668369232565</v>
      </c>
      <c r="R290" s="117">
        <f t="shared" ref="R290:V290" si="130">R291+R294+R296+R305</f>
        <v>3.5444533304088914E-2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0.8100248729818611</v>
      </c>
      <c r="W290" s="117">
        <f t="shared" ref="W290:Y290" si="131">W291+W294+W296+W305</f>
        <v>1.83486595177709</v>
      </c>
      <c r="X290" s="117">
        <f t="shared" si="131"/>
        <v>2.129966398683921</v>
      </c>
      <c r="Y290" s="117">
        <f t="shared" si="131"/>
        <v>1.6927422825433074</v>
      </c>
      <c r="DA290" s="129" t="s">
        <v>3272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1.4654026878384316</v>
      </c>
      <c r="D291" s="122">
        <f t="shared" si="132"/>
        <v>2.0249908041967495</v>
      </c>
      <c r="E291" s="122">
        <f t="shared" si="132"/>
        <v>1.8890315195227574</v>
      </c>
      <c r="F291" s="122">
        <f t="shared" si="132"/>
        <v>1.6158604413898907</v>
      </c>
      <c r="G291" s="122">
        <f t="shared" si="132"/>
        <v>0.89653125939776301</v>
      </c>
      <c r="H291" s="122">
        <f t="shared" si="132"/>
        <v>0</v>
      </c>
      <c r="I291" s="122">
        <f t="shared" si="132"/>
        <v>0</v>
      </c>
      <c r="J291" s="122">
        <f t="shared" si="132"/>
        <v>0.74974137677770047</v>
      </c>
      <c r="K291" s="122">
        <f t="shared" si="132"/>
        <v>1.1180496190750246</v>
      </c>
      <c r="L291" s="122">
        <f t="shared" si="132"/>
        <v>1.4114493913255983</v>
      </c>
      <c r="M291" s="122">
        <f t="shared" si="132"/>
        <v>1.6152171508278121</v>
      </c>
      <c r="N291" s="122">
        <f t="shared" si="132"/>
        <v>1.3076915755946543</v>
      </c>
      <c r="O291" s="122">
        <f t="shared" si="132"/>
        <v>0.59115041754771258</v>
      </c>
      <c r="P291" s="122">
        <f t="shared" si="132"/>
        <v>0.33633866881644492</v>
      </c>
      <c r="Q291" s="122">
        <f t="shared" si="132"/>
        <v>9.7355883600643636E-2</v>
      </c>
      <c r="R291" s="122">
        <f t="shared" ref="R291:V291" si="133">SUM(R292:R293)</f>
        <v>1.745497341359643E-2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0.39355694145347048</v>
      </c>
      <c r="W291" s="122">
        <f t="shared" ref="W291:Y291" si="134">SUM(W292:W293)</f>
        <v>0.85005536484685307</v>
      </c>
      <c r="X291" s="122">
        <f t="shared" si="134"/>
        <v>1.059541585853472</v>
      </c>
      <c r="Y291" s="122">
        <f t="shared" si="134"/>
        <v>0.7673540396818922</v>
      </c>
      <c r="DA291" s="130" t="s">
        <v>3273</v>
      </c>
    </row>
    <row r="292" spans="1:105" ht="12" customHeight="1" x14ac:dyDescent="0.25">
      <c r="A292" s="97" t="s">
        <v>74</v>
      </c>
      <c r="B292" s="98"/>
      <c r="C292" s="98">
        <v>1.4594278347087306</v>
      </c>
      <c r="D292" s="98">
        <v>2.0160041907430695</v>
      </c>
      <c r="E292" s="98">
        <v>1.8810364774900055</v>
      </c>
      <c r="F292" s="98">
        <v>1.6083552830280441</v>
      </c>
      <c r="G292" s="98">
        <v>0.89239725669749403</v>
      </c>
      <c r="H292" s="98">
        <v>0</v>
      </c>
      <c r="I292" s="98">
        <v>0</v>
      </c>
      <c r="J292" s="98">
        <v>0.74706356792534134</v>
      </c>
      <c r="K292" s="98">
        <v>1.113788671240123</v>
      </c>
      <c r="L292" s="98">
        <v>1.4062201174689148</v>
      </c>
      <c r="M292" s="98">
        <v>1.6082134581807845</v>
      </c>
      <c r="N292" s="98">
        <v>1.3031210337385668</v>
      </c>
      <c r="O292" s="98">
        <v>0.58861221908596806</v>
      </c>
      <c r="P292" s="98">
        <v>0.33438607109115198</v>
      </c>
      <c r="Q292" s="98">
        <v>9.6822652544317683E-2</v>
      </c>
      <c r="R292" s="98">
        <v>1.7358420571428484E-2</v>
      </c>
      <c r="S292" s="98">
        <v>0</v>
      </c>
      <c r="T292" s="98">
        <v>0</v>
      </c>
      <c r="U292" s="98">
        <v>0</v>
      </c>
      <c r="V292" s="98">
        <v>0.39138251832358611</v>
      </c>
      <c r="W292" s="98">
        <v>0.84534518800483582</v>
      </c>
      <c r="X292" s="98">
        <v>1.0536537131323245</v>
      </c>
      <c r="Y292" s="98">
        <v>0.7630750042009774</v>
      </c>
      <c r="DA292" s="63" t="s">
        <v>3274</v>
      </c>
    </row>
    <row r="293" spans="1:105" ht="12" customHeight="1" x14ac:dyDescent="0.25">
      <c r="A293" s="97" t="s">
        <v>53</v>
      </c>
      <c r="B293" s="98"/>
      <c r="C293" s="98">
        <v>5.9748531297010507E-3</v>
      </c>
      <c r="D293" s="98">
        <v>8.9866134536798845E-3</v>
      </c>
      <c r="E293" s="98">
        <v>7.9950420327519912E-3</v>
      </c>
      <c r="F293" s="98">
        <v>7.5051583618466764E-3</v>
      </c>
      <c r="G293" s="98">
        <v>4.1340027002689404E-3</v>
      </c>
      <c r="H293" s="98">
        <v>0</v>
      </c>
      <c r="I293" s="98">
        <v>0</v>
      </c>
      <c r="J293" s="98">
        <v>2.6778088523591662E-3</v>
      </c>
      <c r="K293" s="98">
        <v>4.2609478349016523E-3</v>
      </c>
      <c r="L293" s="98">
        <v>5.2292738566834069E-3</v>
      </c>
      <c r="M293" s="98">
        <v>7.0036926470276864E-3</v>
      </c>
      <c r="N293" s="98">
        <v>4.5705418560875212E-3</v>
      </c>
      <c r="O293" s="98">
        <v>2.5381984617445751E-3</v>
      </c>
      <c r="P293" s="98">
        <v>1.9525977252929387E-3</v>
      </c>
      <c r="Q293" s="98">
        <v>5.332310563259528E-4</v>
      </c>
      <c r="R293" s="98">
        <v>9.6552842167945928E-5</v>
      </c>
      <c r="S293" s="98">
        <v>0</v>
      </c>
      <c r="T293" s="98">
        <v>0</v>
      </c>
      <c r="U293" s="98">
        <v>0</v>
      </c>
      <c r="V293" s="98">
        <v>2.174423129884348E-3</v>
      </c>
      <c r="W293" s="98">
        <v>4.7101768420172319E-3</v>
      </c>
      <c r="X293" s="98">
        <v>5.8878727211474462E-3</v>
      </c>
      <c r="Y293" s="98">
        <v>4.279035480914818E-3</v>
      </c>
      <c r="DA293" s="63" t="s">
        <v>3275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0</v>
      </c>
      <c r="D294" s="122">
        <f t="shared" si="135"/>
        <v>8.4228843555034114E-2</v>
      </c>
      <c r="E294" s="122">
        <f t="shared" si="135"/>
        <v>0.27247009630955799</v>
      </c>
      <c r="F294" s="122">
        <f t="shared" si="135"/>
        <v>0.24372425510310269</v>
      </c>
      <c r="G294" s="122">
        <f t="shared" si="135"/>
        <v>0.15943969989816625</v>
      </c>
      <c r="H294" s="122">
        <f t="shared" si="135"/>
        <v>0</v>
      </c>
      <c r="I294" s="122">
        <f t="shared" si="135"/>
        <v>0</v>
      </c>
      <c r="J294" s="122">
        <f t="shared" si="135"/>
        <v>0.15782827101120012</v>
      </c>
      <c r="K294" s="122">
        <f t="shared" si="135"/>
        <v>0.16078262828282663</v>
      </c>
      <c r="L294" s="122">
        <f t="shared" si="135"/>
        <v>0.31499563716958251</v>
      </c>
      <c r="M294" s="122">
        <f t="shared" si="135"/>
        <v>0.23509754605861605</v>
      </c>
      <c r="N294" s="122">
        <f t="shared" si="135"/>
        <v>0.23358108884435819</v>
      </c>
      <c r="O294" s="122">
        <f t="shared" si="135"/>
        <v>8.6013744591385957E-2</v>
      </c>
      <c r="P294" s="122">
        <f t="shared" si="135"/>
        <v>3.5549235075454565E-2</v>
      </c>
      <c r="Q294" s="122">
        <f t="shared" si="135"/>
        <v>7.9784029667749942E-3</v>
      </c>
      <c r="R294" s="122">
        <f t="shared" si="135"/>
        <v>1.9443177511773225E-3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3.8809521105323333E-2</v>
      </c>
      <c r="W294" s="122">
        <f t="shared" si="135"/>
        <v>0.10158998279829276</v>
      </c>
      <c r="X294" s="122">
        <f t="shared" si="135"/>
        <v>0.10190681118640371</v>
      </c>
      <c r="Y294" s="122">
        <f t="shared" si="135"/>
        <v>0.13350797977412202</v>
      </c>
      <c r="DA294" s="130" t="s">
        <v>3276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8.4228843555034114E-2</v>
      </c>
      <c r="E295" s="98">
        <v>0.27247009630955799</v>
      </c>
      <c r="F295" s="98">
        <v>0.24372425510310269</v>
      </c>
      <c r="G295" s="98">
        <v>0.15943969989816625</v>
      </c>
      <c r="H295" s="98">
        <v>0</v>
      </c>
      <c r="I295" s="98">
        <v>0</v>
      </c>
      <c r="J295" s="98">
        <v>0.15782827101120012</v>
      </c>
      <c r="K295" s="98">
        <v>0.16078262828282663</v>
      </c>
      <c r="L295" s="98">
        <v>0.31499563716958251</v>
      </c>
      <c r="M295" s="98">
        <v>0.23509754605861605</v>
      </c>
      <c r="N295" s="98">
        <v>0.23358108884435819</v>
      </c>
      <c r="O295" s="98">
        <v>8.6013744591385957E-2</v>
      </c>
      <c r="P295" s="98">
        <v>3.5549235075454565E-2</v>
      </c>
      <c r="Q295" s="98">
        <v>7.9784029667749942E-3</v>
      </c>
      <c r="R295" s="98">
        <v>1.9443177511773225E-3</v>
      </c>
      <c r="S295" s="98">
        <v>0</v>
      </c>
      <c r="T295" s="98">
        <v>0</v>
      </c>
      <c r="U295" s="98">
        <v>0</v>
      </c>
      <c r="V295" s="98">
        <v>3.8809521105323333E-2</v>
      </c>
      <c r="W295" s="98">
        <v>0.10158998279829276</v>
      </c>
      <c r="X295" s="98">
        <v>0.10190681118640371</v>
      </c>
      <c r="Y295" s="98">
        <v>0.13350797977412202</v>
      </c>
      <c r="DA295" s="63" t="s">
        <v>3277</v>
      </c>
    </row>
    <row r="296" spans="1:105" ht="12" customHeight="1" x14ac:dyDescent="0.25">
      <c r="A296" s="121" t="s">
        <v>55</v>
      </c>
      <c r="B296" s="122"/>
      <c r="C296" s="122">
        <v>0.4048760863675343</v>
      </c>
      <c r="D296" s="122">
        <v>0.62076621765221396</v>
      </c>
      <c r="E296" s="122">
        <v>0.60451063926690307</v>
      </c>
      <c r="F296" s="122">
        <v>0.57293799470708473</v>
      </c>
      <c r="G296" s="122">
        <v>0.37361802367121194</v>
      </c>
      <c r="H296" s="122">
        <v>0</v>
      </c>
      <c r="I296" s="122">
        <v>0</v>
      </c>
      <c r="J296" s="122">
        <v>0.50294798268806629</v>
      </c>
      <c r="K296" s="122">
        <v>0.68670869621345709</v>
      </c>
      <c r="L296" s="122">
        <v>1.0007858201229012</v>
      </c>
      <c r="M296" s="122">
        <v>1.0340533902929472</v>
      </c>
      <c r="N296" s="122">
        <v>0.83162714063641108</v>
      </c>
      <c r="O296" s="122">
        <v>0.43038809434347153</v>
      </c>
      <c r="P296" s="122">
        <v>0.28071770351710973</v>
      </c>
      <c r="Q296" s="122">
        <v>6.9730801275225671E-2</v>
      </c>
      <c r="R296" s="122">
        <v>1.1856139784694564E-2</v>
      </c>
      <c r="S296" s="122">
        <v>0</v>
      </c>
      <c r="T296" s="122">
        <v>0</v>
      </c>
      <c r="U296" s="122">
        <v>0</v>
      </c>
      <c r="V296" s="122">
        <v>0.2725458251248582</v>
      </c>
      <c r="W296" s="122">
        <v>0.65409199259412532</v>
      </c>
      <c r="X296" s="122">
        <v>0.7021541677791433</v>
      </c>
      <c r="Y296" s="122">
        <v>0.57296410603436809</v>
      </c>
      <c r="DA296" s="130" t="s">
        <v>3278</v>
      </c>
    </row>
    <row r="297" spans="1:105" ht="12" customHeight="1" x14ac:dyDescent="0.25">
      <c r="A297" s="97" t="s">
        <v>141</v>
      </c>
      <c r="B297" s="98"/>
      <c r="C297" s="98">
        <v>4.602095998467335E-2</v>
      </c>
      <c r="D297" s="98">
        <v>4.5611931306841914E-2</v>
      </c>
      <c r="E297" s="98">
        <v>4.3223588508352895E-2</v>
      </c>
      <c r="F297" s="98">
        <v>3.8070206905074892E-2</v>
      </c>
      <c r="G297" s="98">
        <v>2.7387022001120941E-2</v>
      </c>
      <c r="H297" s="98">
        <v>0</v>
      </c>
      <c r="I297" s="98">
        <v>0</v>
      </c>
      <c r="J297" s="98">
        <v>2.6651323352864131E-2</v>
      </c>
      <c r="K297" s="98">
        <v>4.1157344488000465E-2</v>
      </c>
      <c r="L297" s="98">
        <v>6.2283001310860314E-2</v>
      </c>
      <c r="M297" s="98">
        <v>6.3076315203378031E-2</v>
      </c>
      <c r="N297" s="98">
        <v>5.7234495223951125E-2</v>
      </c>
      <c r="O297" s="98">
        <v>1.3247983246624488E-2</v>
      </c>
      <c r="P297" s="98">
        <v>1.6785912103222216E-2</v>
      </c>
      <c r="Q297" s="98">
        <v>4.0129928577076505E-3</v>
      </c>
      <c r="R297" s="98">
        <v>7.1069840423698737E-4</v>
      </c>
      <c r="S297" s="98">
        <v>0</v>
      </c>
      <c r="T297" s="98">
        <v>0</v>
      </c>
      <c r="U297" s="98">
        <v>0</v>
      </c>
      <c r="V297" s="98">
        <v>1.4111112084789547E-2</v>
      </c>
      <c r="W297" s="98">
        <v>3.6898568464360036E-2</v>
      </c>
      <c r="X297" s="98">
        <v>4.0638784219534881E-2</v>
      </c>
      <c r="Y297" s="98">
        <v>1.9829801592934137E-2</v>
      </c>
      <c r="DA297" s="63" t="s">
        <v>3279</v>
      </c>
    </row>
    <row r="298" spans="1:105" ht="12" customHeight="1" x14ac:dyDescent="0.25">
      <c r="A298" s="97" t="s">
        <v>140</v>
      </c>
      <c r="B298" s="98"/>
      <c r="C298" s="98">
        <v>3.0779630392209637E-3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1.395648112356699E-3</v>
      </c>
      <c r="K298" s="98">
        <v>1.3947516972577872E-3</v>
      </c>
      <c r="L298" s="98">
        <v>1.5813493271767654E-3</v>
      </c>
      <c r="M298" s="98">
        <v>7.5456789296841887E-4</v>
      </c>
      <c r="N298" s="98">
        <v>4.2307986645246905E-3</v>
      </c>
      <c r="O298" s="98">
        <v>1.380730321181671E-2</v>
      </c>
      <c r="P298" s="98">
        <v>7.2353484459105888E-3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1.3363266167795466E-3</v>
      </c>
      <c r="W298" s="98">
        <v>1.000408310461464E-2</v>
      </c>
      <c r="X298" s="98">
        <v>9.327480250292149E-3</v>
      </c>
      <c r="Y298" s="98">
        <v>6.5362125528279262E-3</v>
      </c>
      <c r="DA298" s="63" t="s">
        <v>3280</v>
      </c>
    </row>
    <row r="299" spans="1:105" ht="12" customHeight="1" x14ac:dyDescent="0.25">
      <c r="A299" s="100" t="s">
        <v>50</v>
      </c>
      <c r="B299" s="101"/>
      <c r="C299" s="101">
        <v>8.2226819216126533E-4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5.0542691955215058E-4</v>
      </c>
      <c r="K299" s="101">
        <v>5.0099950138576257E-4</v>
      </c>
      <c r="L299" s="101">
        <v>5.0106418345968512E-4</v>
      </c>
      <c r="M299" s="101">
        <v>2.3327355117490415E-4</v>
      </c>
      <c r="N299" s="101">
        <v>8.9468137591302253E-4</v>
      </c>
      <c r="O299" s="101">
        <v>1.9427383837141161E-3</v>
      </c>
      <c r="P299" s="101">
        <v>9.8470585430032731E-4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7.206858710538826E-5</v>
      </c>
      <c r="W299" s="101">
        <v>1.1751728346006862E-3</v>
      </c>
      <c r="X299" s="101">
        <v>9.9938119171159791E-4</v>
      </c>
      <c r="Y299" s="101">
        <v>4.0640684231683363E-4</v>
      </c>
      <c r="DA299" s="131" t="s">
        <v>3281</v>
      </c>
    </row>
    <row r="300" spans="1:105" ht="12" customHeight="1" x14ac:dyDescent="0.25">
      <c r="A300" s="103" t="s">
        <v>52</v>
      </c>
      <c r="B300" s="104"/>
      <c r="C300" s="104">
        <v>2.2556948470596984E-3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8.9022119280454844E-4</v>
      </c>
      <c r="K300" s="104">
        <v>8.9375219587202448E-4</v>
      </c>
      <c r="L300" s="104">
        <v>1.0802851437170804E-3</v>
      </c>
      <c r="M300" s="104">
        <v>5.2129434179351466E-4</v>
      </c>
      <c r="N300" s="104">
        <v>3.336117288611668E-3</v>
      </c>
      <c r="O300" s="104">
        <v>1.1864564828102594E-2</v>
      </c>
      <c r="P300" s="104">
        <v>6.2506425916102615E-3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1.2642580296741584E-3</v>
      </c>
      <c r="W300" s="104">
        <v>8.8289102700139545E-3</v>
      </c>
      <c r="X300" s="104">
        <v>8.3280990585805504E-3</v>
      </c>
      <c r="Y300" s="104">
        <v>6.129805710511093E-3</v>
      </c>
      <c r="DA300" s="132" t="s">
        <v>3282</v>
      </c>
    </row>
    <row r="301" spans="1:105" ht="12" customHeight="1" x14ac:dyDescent="0.25">
      <c r="A301" s="106" t="s">
        <v>122</v>
      </c>
      <c r="B301" s="101"/>
      <c r="C301" s="101">
        <v>4.9178089140742018E-3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1.3318046977200207E-3</v>
      </c>
      <c r="L301" s="101">
        <v>0</v>
      </c>
      <c r="M301" s="101">
        <v>0</v>
      </c>
      <c r="N301" s="101">
        <v>0</v>
      </c>
      <c r="O301" s="101">
        <v>5.964436470160981E-2</v>
      </c>
      <c r="P301" s="101">
        <v>2.8447571870875064E-2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0.15663387530630596</v>
      </c>
      <c r="X301" s="101">
        <v>0</v>
      </c>
      <c r="Y301" s="101">
        <v>3.0525339524885127E-2</v>
      </c>
      <c r="DA301" s="131" t="s">
        <v>3283</v>
      </c>
    </row>
    <row r="302" spans="1:105" ht="12" customHeight="1" x14ac:dyDescent="0.25">
      <c r="A302" s="107" t="s">
        <v>121</v>
      </c>
      <c r="B302" s="104"/>
      <c r="C302" s="104">
        <v>0.35085935442956578</v>
      </c>
      <c r="D302" s="104">
        <v>0.57515428634537202</v>
      </c>
      <c r="E302" s="104">
        <v>0.56128705075855012</v>
      </c>
      <c r="F302" s="104">
        <v>0.53486778780200983</v>
      </c>
      <c r="G302" s="104">
        <v>0.34623100167009102</v>
      </c>
      <c r="H302" s="104">
        <v>0</v>
      </c>
      <c r="I302" s="104">
        <v>0</v>
      </c>
      <c r="J302" s="104">
        <v>0.47490101122284545</v>
      </c>
      <c r="K302" s="104">
        <v>0.64282479533047887</v>
      </c>
      <c r="L302" s="104">
        <v>0.93692146948486399</v>
      </c>
      <c r="M302" s="104">
        <v>0.97022250719660064</v>
      </c>
      <c r="N302" s="104">
        <v>0.77016184674793531</v>
      </c>
      <c r="O302" s="104">
        <v>0.34368844318342051</v>
      </c>
      <c r="P302" s="104">
        <v>0.22824887109710187</v>
      </c>
      <c r="Q302" s="104">
        <v>6.5717808417518023E-2</v>
      </c>
      <c r="R302" s="104">
        <v>1.1145441380457578E-2</v>
      </c>
      <c r="S302" s="104">
        <v>0</v>
      </c>
      <c r="T302" s="104">
        <v>0</v>
      </c>
      <c r="U302" s="104">
        <v>0</v>
      </c>
      <c r="V302" s="104">
        <v>0.25709838642328908</v>
      </c>
      <c r="W302" s="104">
        <v>0.45055546571884475</v>
      </c>
      <c r="X302" s="104">
        <v>0.65218790330931631</v>
      </c>
      <c r="Y302" s="104">
        <v>0.51607275236372085</v>
      </c>
      <c r="DA302" s="132" t="s">
        <v>3284</v>
      </c>
    </row>
    <row r="303" spans="1:105" ht="12" customHeight="1" x14ac:dyDescent="0.25">
      <c r="A303" s="108" t="s">
        <v>53</v>
      </c>
      <c r="B303" s="98"/>
      <c r="C303" s="98">
        <v>8.3245302631205872E-2</v>
      </c>
      <c r="D303" s="98">
        <v>0.19083756297754967</v>
      </c>
      <c r="E303" s="98">
        <v>0.2243000795057328</v>
      </c>
      <c r="F303" s="98">
        <v>0.20578237916595896</v>
      </c>
      <c r="G303" s="98">
        <v>0.15417591741142064</v>
      </c>
      <c r="H303" s="98">
        <v>0</v>
      </c>
      <c r="I303" s="98">
        <v>0</v>
      </c>
      <c r="J303" s="98">
        <v>0.16170803363378317</v>
      </c>
      <c r="K303" s="98">
        <v>0.21826656927919733</v>
      </c>
      <c r="L303" s="98">
        <v>0.28729794382194385</v>
      </c>
      <c r="M303" s="98">
        <v>0.29906087237328244</v>
      </c>
      <c r="N303" s="98">
        <v>0.17692586990905088</v>
      </c>
      <c r="O303" s="98">
        <v>2.2007568191647415E-2</v>
      </c>
      <c r="P303" s="98">
        <v>6.3844861419354209E-3</v>
      </c>
      <c r="Q303" s="98">
        <v>4.7585653310577118E-3</v>
      </c>
      <c r="R303" s="98">
        <v>1.1451234246871954E-3</v>
      </c>
      <c r="S303" s="98">
        <v>0</v>
      </c>
      <c r="T303" s="98">
        <v>0</v>
      </c>
      <c r="U303" s="98">
        <v>0</v>
      </c>
      <c r="V303" s="98">
        <v>3.2363843170369631E-2</v>
      </c>
      <c r="W303" s="98">
        <v>4.255091451525278E-2</v>
      </c>
      <c r="X303" s="98">
        <v>4.9321492935083762E-2</v>
      </c>
      <c r="Y303" s="98">
        <v>1.627637731111329E-2</v>
      </c>
      <c r="DA303" s="63" t="s">
        <v>3285</v>
      </c>
    </row>
    <row r="304" spans="1:105" ht="12" customHeight="1" x14ac:dyDescent="0.25">
      <c r="A304" s="108" t="s">
        <v>52</v>
      </c>
      <c r="B304" s="98"/>
      <c r="C304" s="98">
        <v>0.2676140517983599</v>
      </c>
      <c r="D304" s="98">
        <v>0.3843167233678223</v>
      </c>
      <c r="E304" s="98">
        <v>0.33698697125281735</v>
      </c>
      <c r="F304" s="98">
        <v>0.32908540863605085</v>
      </c>
      <c r="G304" s="98">
        <v>0.19205508425867035</v>
      </c>
      <c r="H304" s="98">
        <v>0</v>
      </c>
      <c r="I304" s="98">
        <v>0</v>
      </c>
      <c r="J304" s="98">
        <v>0.31319297758906228</v>
      </c>
      <c r="K304" s="98">
        <v>0.42455822605128152</v>
      </c>
      <c r="L304" s="98">
        <v>0.64962352566292014</v>
      </c>
      <c r="M304" s="98">
        <v>0.67116163482331814</v>
      </c>
      <c r="N304" s="98">
        <v>0.5932359768388844</v>
      </c>
      <c r="O304" s="98">
        <v>0.32168087499177311</v>
      </c>
      <c r="P304" s="98">
        <v>0.22186438495516644</v>
      </c>
      <c r="Q304" s="98">
        <v>6.0959243086460307E-2</v>
      </c>
      <c r="R304" s="98">
        <v>1.0000317955770383E-2</v>
      </c>
      <c r="S304" s="98">
        <v>0</v>
      </c>
      <c r="T304" s="98">
        <v>0</v>
      </c>
      <c r="U304" s="98">
        <v>0</v>
      </c>
      <c r="V304" s="98">
        <v>0.22473454325291947</v>
      </c>
      <c r="W304" s="98">
        <v>0.40800455120359197</v>
      </c>
      <c r="X304" s="98">
        <v>0.6028664103742325</v>
      </c>
      <c r="Y304" s="98">
        <v>0.4997963750526076</v>
      </c>
      <c r="DA304" s="63" t="s">
        <v>3286</v>
      </c>
    </row>
    <row r="305" spans="1:105" ht="12" customHeight="1" x14ac:dyDescent="0.25">
      <c r="A305" s="121" t="s">
        <v>54</v>
      </c>
      <c r="B305" s="122"/>
      <c r="C305" s="122">
        <v>0.20333728848131455</v>
      </c>
      <c r="D305" s="122">
        <v>0.28881029448348472</v>
      </c>
      <c r="E305" s="122">
        <v>0.25913019534184056</v>
      </c>
      <c r="F305" s="122">
        <v>0.24231541277072299</v>
      </c>
      <c r="G305" s="122">
        <v>0.13642639183196467</v>
      </c>
      <c r="H305" s="122">
        <v>0</v>
      </c>
      <c r="I305" s="122">
        <v>0</v>
      </c>
      <c r="J305" s="122">
        <v>0.15118951605443326</v>
      </c>
      <c r="K305" s="122">
        <v>0.20076974113652205</v>
      </c>
      <c r="L305" s="122">
        <v>0.29552958160625326</v>
      </c>
      <c r="M305" s="122">
        <v>0.32376295404590588</v>
      </c>
      <c r="N305" s="122">
        <v>0.26070441145320772</v>
      </c>
      <c r="O305" s="122">
        <v>0.14757083317728278</v>
      </c>
      <c r="P305" s="122">
        <v>0.10716060396804011</v>
      </c>
      <c r="Q305" s="122">
        <v>2.6291595849681344E-2</v>
      </c>
      <c r="R305" s="122">
        <v>4.1891023546205969E-3</v>
      </c>
      <c r="S305" s="122">
        <v>0</v>
      </c>
      <c r="T305" s="122">
        <v>0</v>
      </c>
      <c r="U305" s="122">
        <v>0</v>
      </c>
      <c r="V305" s="122">
        <v>0.10511258529820908</v>
      </c>
      <c r="W305" s="122">
        <v>0.22912861153781877</v>
      </c>
      <c r="X305" s="122">
        <v>0.26636383386490237</v>
      </c>
      <c r="Y305" s="122">
        <v>0.21891615705292508</v>
      </c>
      <c r="DA305" s="130" t="s">
        <v>3287</v>
      </c>
    </row>
    <row r="306" spans="1:105" ht="12" customHeight="1" x14ac:dyDescent="0.25">
      <c r="A306" s="97" t="s">
        <v>50</v>
      </c>
      <c r="B306" s="98"/>
      <c r="C306" s="98">
        <v>0.12579840418554095</v>
      </c>
      <c r="D306" s="98">
        <v>0.18744833237073819</v>
      </c>
      <c r="E306" s="98">
        <v>0.18105319994654015</v>
      </c>
      <c r="F306" s="98">
        <v>0.16192737216016595</v>
      </c>
      <c r="G306" s="98">
        <v>9.4999411235636752E-2</v>
      </c>
      <c r="H306" s="98">
        <v>0</v>
      </c>
      <c r="I306" s="98">
        <v>0</v>
      </c>
      <c r="J306" s="98">
        <v>0.11175365324097354</v>
      </c>
      <c r="K306" s="98">
        <v>0.12715800779083777</v>
      </c>
      <c r="L306" s="98">
        <v>0.20199528354561277</v>
      </c>
      <c r="M306" s="98">
        <v>0.22255584878174212</v>
      </c>
      <c r="N306" s="98">
        <v>0.20062003802506195</v>
      </c>
      <c r="O306" s="98">
        <v>9.0738487075342253E-2</v>
      </c>
      <c r="P306" s="98">
        <v>5.4780452419629803E-2</v>
      </c>
      <c r="Q306" s="98">
        <v>1.7053044368479649E-2</v>
      </c>
      <c r="R306" s="98">
        <v>2.6681367704220432E-3</v>
      </c>
      <c r="S306" s="98">
        <v>0</v>
      </c>
      <c r="T306" s="98">
        <v>0</v>
      </c>
      <c r="U306" s="98">
        <v>0</v>
      </c>
      <c r="V306" s="98">
        <v>6.1659918045019788E-2</v>
      </c>
      <c r="W306" s="98">
        <v>0.13879297214250394</v>
      </c>
      <c r="X306" s="98">
        <v>0.18853229536964267</v>
      </c>
      <c r="Y306" s="98">
        <v>0.18065526235438692</v>
      </c>
      <c r="DA306" s="63" t="s">
        <v>3288</v>
      </c>
    </row>
    <row r="307" spans="1:105" ht="12" customHeight="1" x14ac:dyDescent="0.25">
      <c r="A307" s="109" t="s">
        <v>120</v>
      </c>
      <c r="B307" s="33"/>
      <c r="C307" s="33">
        <v>7.7538884295773589E-2</v>
      </c>
      <c r="D307" s="33">
        <v>0.10136196211274653</v>
      </c>
      <c r="E307" s="33">
        <v>7.8076995395300441E-2</v>
      </c>
      <c r="F307" s="33">
        <v>8.0388040610557057E-2</v>
      </c>
      <c r="G307" s="33">
        <v>4.1426980596327913E-2</v>
      </c>
      <c r="H307" s="33">
        <v>0</v>
      </c>
      <c r="I307" s="33">
        <v>0</v>
      </c>
      <c r="J307" s="33">
        <v>3.9435862813459725E-2</v>
      </c>
      <c r="K307" s="33">
        <v>7.3611733345684272E-2</v>
      </c>
      <c r="L307" s="33">
        <v>9.3534298060640481E-2</v>
      </c>
      <c r="M307" s="33">
        <v>0.10120710526416378</v>
      </c>
      <c r="N307" s="33">
        <v>6.0084373428145751E-2</v>
      </c>
      <c r="O307" s="33">
        <v>5.6832346101940538E-2</v>
      </c>
      <c r="P307" s="33">
        <v>5.238015154841031E-2</v>
      </c>
      <c r="Q307" s="33">
        <v>9.2385514812016942E-3</v>
      </c>
      <c r="R307" s="33">
        <v>1.5209655841985539E-3</v>
      </c>
      <c r="S307" s="33">
        <v>0</v>
      </c>
      <c r="T307" s="33">
        <v>0</v>
      </c>
      <c r="U307" s="33">
        <v>0</v>
      </c>
      <c r="V307" s="33">
        <v>4.3452667253189296E-2</v>
      </c>
      <c r="W307" s="33">
        <v>9.0335639395314832E-2</v>
      </c>
      <c r="X307" s="33">
        <v>7.7831538495259686E-2</v>
      </c>
      <c r="Y307" s="33">
        <v>3.8260894698538168E-2</v>
      </c>
      <c r="DA307" s="60" t="s">
        <v>3289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1.0392764540725119</v>
      </c>
      <c r="D309" s="117">
        <f t="shared" si="136"/>
        <v>1.7039770544705863</v>
      </c>
      <c r="E309" s="117">
        <f t="shared" si="136"/>
        <v>2.1252161490080139</v>
      </c>
      <c r="F309" s="117">
        <f t="shared" si="136"/>
        <v>1.9441478200005566</v>
      </c>
      <c r="G309" s="117">
        <f t="shared" si="136"/>
        <v>1.2021156358123262</v>
      </c>
      <c r="H309" s="117">
        <f t="shared" si="136"/>
        <v>0</v>
      </c>
      <c r="I309" s="117">
        <f t="shared" si="136"/>
        <v>0</v>
      </c>
      <c r="J309" s="117">
        <f t="shared" si="136"/>
        <v>1.3381916678565848</v>
      </c>
      <c r="K309" s="117">
        <f t="shared" si="136"/>
        <v>1.7131373047767913</v>
      </c>
      <c r="L309" s="117">
        <f t="shared" si="136"/>
        <v>2.7424648892923891</v>
      </c>
      <c r="M309" s="117">
        <f t="shared" si="136"/>
        <v>2.6489603579149219</v>
      </c>
      <c r="N309" s="117">
        <f t="shared" si="136"/>
        <v>2.3869640462090618</v>
      </c>
      <c r="O309" s="117">
        <f t="shared" si="136"/>
        <v>1.1185417639871122</v>
      </c>
      <c r="P309" s="117">
        <f t="shared" si="136"/>
        <v>0.65458297329625115</v>
      </c>
      <c r="Q309" s="117">
        <f t="shared" si="136"/>
        <v>0.17089474522500969</v>
      </c>
      <c r="R309" s="117">
        <f t="shared" ref="R309:V309" si="137">R310+R313+R315+R324</f>
        <v>3.208579938122106E-2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0.72349654178251799</v>
      </c>
      <c r="W309" s="117">
        <f t="shared" ref="W309:Y309" si="138">W310+W313+W315+W324</f>
        <v>1.6685408708139791</v>
      </c>
      <c r="X309" s="117">
        <f t="shared" si="138"/>
        <v>1.9133018962702415</v>
      </c>
      <c r="Y309" s="117">
        <f t="shared" si="138"/>
        <v>1.7397285714512598</v>
      </c>
      <c r="DA309" s="129" t="s">
        <v>3440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0.58109959926304244</v>
      </c>
      <c r="D310" s="122">
        <f t="shared" si="139"/>
        <v>0.811456844006612</v>
      </c>
      <c r="E310" s="122">
        <f t="shared" si="139"/>
        <v>0.76461534357700978</v>
      </c>
      <c r="F310" s="122">
        <f t="shared" si="139"/>
        <v>0.6611390447249722</v>
      </c>
      <c r="G310" s="122">
        <f t="shared" si="139"/>
        <v>0.37068459592783382</v>
      </c>
      <c r="H310" s="122">
        <f t="shared" si="139"/>
        <v>0</v>
      </c>
      <c r="I310" s="122">
        <f t="shared" si="139"/>
        <v>0</v>
      </c>
      <c r="J310" s="122">
        <f t="shared" si="139"/>
        <v>0.32025068374182597</v>
      </c>
      <c r="K310" s="122">
        <f t="shared" si="139"/>
        <v>0.48408554614363086</v>
      </c>
      <c r="L310" s="122">
        <f t="shared" si="139"/>
        <v>0.61993752676493297</v>
      </c>
      <c r="M310" s="122">
        <f t="shared" si="139"/>
        <v>0.7284332467732515</v>
      </c>
      <c r="N310" s="122">
        <f t="shared" si="139"/>
        <v>0.61249989565897778</v>
      </c>
      <c r="O310" s="122">
        <f t="shared" si="139"/>
        <v>0.29190162401096553</v>
      </c>
      <c r="P310" s="122">
        <f t="shared" si="139"/>
        <v>0.17600455273338117</v>
      </c>
      <c r="Q310" s="122">
        <f t="shared" si="139"/>
        <v>5.3165665151079747E-2</v>
      </c>
      <c r="R310" s="122">
        <f t="shared" ref="R310:V310" si="140">SUM(R311:R312)</f>
        <v>9.6841306182582493E-3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0.2211387780363081</v>
      </c>
      <c r="W310" s="122">
        <f t="shared" ref="W310:Y310" si="141">SUM(W311:W312)</f>
        <v>0.47949715676321231</v>
      </c>
      <c r="X310" s="122">
        <f t="shared" si="141"/>
        <v>0.5993890907378614</v>
      </c>
      <c r="Y310" s="122">
        <f t="shared" si="141"/>
        <v>0.43517737962750613</v>
      </c>
      <c r="DA310" s="130" t="s">
        <v>3441</v>
      </c>
    </row>
    <row r="311" spans="1:105" ht="12" customHeight="1" x14ac:dyDescent="0.25">
      <c r="A311" s="97" t="s">
        <v>74</v>
      </c>
      <c r="B311" s="98"/>
      <c r="C311" s="98">
        <v>0.57512474613334141</v>
      </c>
      <c r="D311" s="98">
        <v>0.8024702305529321</v>
      </c>
      <c r="E311" s="98">
        <v>0.75662030154425775</v>
      </c>
      <c r="F311" s="98">
        <v>0.65363388636312547</v>
      </c>
      <c r="G311" s="98">
        <v>0.36655059322756489</v>
      </c>
      <c r="H311" s="98">
        <v>0</v>
      </c>
      <c r="I311" s="98">
        <v>0</v>
      </c>
      <c r="J311" s="98">
        <v>0.31757287488946678</v>
      </c>
      <c r="K311" s="98">
        <v>0.4798245983087292</v>
      </c>
      <c r="L311" s="98">
        <v>0.6147082529082496</v>
      </c>
      <c r="M311" s="98">
        <v>0.72142955412622378</v>
      </c>
      <c r="N311" s="98">
        <v>0.60792935380289026</v>
      </c>
      <c r="O311" s="98">
        <v>0.28936342554922095</v>
      </c>
      <c r="P311" s="98">
        <v>0.17405195500808823</v>
      </c>
      <c r="Q311" s="98">
        <v>5.2632434094753794E-2</v>
      </c>
      <c r="R311" s="98">
        <v>9.587577776090303E-3</v>
      </c>
      <c r="S311" s="98">
        <v>0</v>
      </c>
      <c r="T311" s="98">
        <v>0</v>
      </c>
      <c r="U311" s="98">
        <v>0</v>
      </c>
      <c r="V311" s="98">
        <v>0.21896435490642377</v>
      </c>
      <c r="W311" s="98">
        <v>0.47478697992119506</v>
      </c>
      <c r="X311" s="98">
        <v>0.59350121801671396</v>
      </c>
      <c r="Y311" s="98">
        <v>0.43089834414659134</v>
      </c>
      <c r="DA311" s="63" t="s">
        <v>3442</v>
      </c>
    </row>
    <row r="312" spans="1:105" ht="12" customHeight="1" x14ac:dyDescent="0.25">
      <c r="A312" s="97" t="s">
        <v>53</v>
      </c>
      <c r="B312" s="98"/>
      <c r="C312" s="98">
        <v>5.9748531297010507E-3</v>
      </c>
      <c r="D312" s="98">
        <v>8.9866134536798845E-3</v>
      </c>
      <c r="E312" s="98">
        <v>7.9950420327519912E-3</v>
      </c>
      <c r="F312" s="98">
        <v>7.5051583618466764E-3</v>
      </c>
      <c r="G312" s="98">
        <v>4.1340027002689404E-3</v>
      </c>
      <c r="H312" s="98">
        <v>0</v>
      </c>
      <c r="I312" s="98">
        <v>0</v>
      </c>
      <c r="J312" s="98">
        <v>2.6778088523591662E-3</v>
      </c>
      <c r="K312" s="98">
        <v>4.2609478349016523E-3</v>
      </c>
      <c r="L312" s="98">
        <v>5.2292738566834069E-3</v>
      </c>
      <c r="M312" s="98">
        <v>7.0036926470276864E-3</v>
      </c>
      <c r="N312" s="98">
        <v>4.5705418560875212E-3</v>
      </c>
      <c r="O312" s="98">
        <v>2.5381984617445751E-3</v>
      </c>
      <c r="P312" s="98">
        <v>1.9525977252929387E-3</v>
      </c>
      <c r="Q312" s="98">
        <v>5.332310563259528E-4</v>
      </c>
      <c r="R312" s="98">
        <v>9.6552842167945928E-5</v>
      </c>
      <c r="S312" s="98">
        <v>0</v>
      </c>
      <c r="T312" s="98">
        <v>0</v>
      </c>
      <c r="U312" s="98">
        <v>0</v>
      </c>
      <c r="V312" s="98">
        <v>2.174423129884348E-3</v>
      </c>
      <c r="W312" s="98">
        <v>4.7101768420172319E-3</v>
      </c>
      <c r="X312" s="98">
        <v>5.8878727211474462E-3</v>
      </c>
      <c r="Y312" s="98">
        <v>4.279035480914818E-3</v>
      </c>
      <c r="DA312" s="63" t="s">
        <v>3443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0</v>
      </c>
      <c r="D313" s="122">
        <f t="shared" si="142"/>
        <v>0.21890532906132665</v>
      </c>
      <c r="E313" s="122">
        <f t="shared" si="142"/>
        <v>0.73882633959836608</v>
      </c>
      <c r="F313" s="122">
        <f t="shared" si="142"/>
        <v>0.68855588938832202</v>
      </c>
      <c r="G313" s="122">
        <f t="shared" si="142"/>
        <v>0.46879447212936365</v>
      </c>
      <c r="H313" s="122">
        <f t="shared" si="142"/>
        <v>0</v>
      </c>
      <c r="I313" s="122">
        <f t="shared" si="142"/>
        <v>0</v>
      </c>
      <c r="J313" s="122">
        <f t="shared" si="142"/>
        <v>0.52010816118419345</v>
      </c>
      <c r="K313" s="122">
        <f t="shared" si="142"/>
        <v>0.54963553306041601</v>
      </c>
      <c r="L313" s="122">
        <f t="shared" si="142"/>
        <v>1.1164597016809736</v>
      </c>
      <c r="M313" s="122">
        <f t="shared" si="142"/>
        <v>0.86718021239819532</v>
      </c>
      <c r="N313" s="122">
        <f t="shared" si="142"/>
        <v>0.90064813898951013</v>
      </c>
      <c r="O313" s="122">
        <f t="shared" si="142"/>
        <v>0.34799047002558536</v>
      </c>
      <c r="P313" s="122">
        <f t="shared" si="142"/>
        <v>0.15072509582697563</v>
      </c>
      <c r="Q313" s="122">
        <f t="shared" si="142"/>
        <v>3.501640194560196E-2</v>
      </c>
      <c r="R313" s="122">
        <f t="shared" si="142"/>
        <v>8.5961865971279569E-3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0.17254096441585379</v>
      </c>
      <c r="W313" s="122">
        <f t="shared" si="142"/>
        <v>0.45587265943807881</v>
      </c>
      <c r="X313" s="122">
        <f t="shared" si="142"/>
        <v>0.46226444705788844</v>
      </c>
      <c r="Y313" s="122">
        <f t="shared" si="142"/>
        <v>0.6129514022445598</v>
      </c>
      <c r="DA313" s="130" t="s">
        <v>3444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0.21890532906132665</v>
      </c>
      <c r="E314" s="98">
        <v>0.73882633959836608</v>
      </c>
      <c r="F314" s="98">
        <v>0.68855588938832202</v>
      </c>
      <c r="G314" s="98">
        <v>0.46879447212936365</v>
      </c>
      <c r="H314" s="98">
        <v>0</v>
      </c>
      <c r="I314" s="98">
        <v>0</v>
      </c>
      <c r="J314" s="98">
        <v>0.52010816118419345</v>
      </c>
      <c r="K314" s="98">
        <v>0.54963553306041601</v>
      </c>
      <c r="L314" s="98">
        <v>1.1164597016809736</v>
      </c>
      <c r="M314" s="98">
        <v>0.86718021239819532</v>
      </c>
      <c r="N314" s="98">
        <v>0.90064813898951013</v>
      </c>
      <c r="O314" s="98">
        <v>0.34799047002558536</v>
      </c>
      <c r="P314" s="98">
        <v>0.15072509582697563</v>
      </c>
      <c r="Q314" s="98">
        <v>3.501640194560196E-2</v>
      </c>
      <c r="R314" s="98">
        <v>8.5961865971279569E-3</v>
      </c>
      <c r="S314" s="98">
        <v>0</v>
      </c>
      <c r="T314" s="98">
        <v>0</v>
      </c>
      <c r="U314" s="98">
        <v>0</v>
      </c>
      <c r="V314" s="98">
        <v>0.17254096441585379</v>
      </c>
      <c r="W314" s="98">
        <v>0.45587265943807881</v>
      </c>
      <c r="X314" s="98">
        <v>0.46226444705788844</v>
      </c>
      <c r="Y314" s="98">
        <v>0.6129514022445598</v>
      </c>
      <c r="DA314" s="63" t="s">
        <v>3445</v>
      </c>
    </row>
    <row r="315" spans="1:105" ht="12" customHeight="1" x14ac:dyDescent="0.25">
      <c r="A315" s="121" t="s">
        <v>55</v>
      </c>
      <c r="B315" s="122"/>
      <c r="C315" s="122">
        <v>0.33282012934761307</v>
      </c>
      <c r="D315" s="122">
        <v>0.49685498715972709</v>
      </c>
      <c r="E315" s="122">
        <v>0.46524481905530735</v>
      </c>
      <c r="F315" s="122">
        <v>0.44652400656232505</v>
      </c>
      <c r="G315" s="122">
        <v>0.27991572217691862</v>
      </c>
      <c r="H315" s="122">
        <v>0</v>
      </c>
      <c r="I315" s="122">
        <v>0</v>
      </c>
      <c r="J315" s="122">
        <v>0.40691401377410868</v>
      </c>
      <c r="K315" s="122">
        <v>0.55450897964450796</v>
      </c>
      <c r="L315" s="122">
        <v>0.82463585970903686</v>
      </c>
      <c r="M315" s="122">
        <v>0.85438324721236647</v>
      </c>
      <c r="N315" s="122">
        <v>0.71737855284610319</v>
      </c>
      <c r="O315" s="122">
        <v>0.38526717424148049</v>
      </c>
      <c r="P315" s="122">
        <v>0.25734637203627198</v>
      </c>
      <c r="Q315" s="122">
        <v>6.6041410266914957E-2</v>
      </c>
      <c r="R315" s="122">
        <v>1.1103830508726547E-2</v>
      </c>
      <c r="S315" s="122">
        <v>0</v>
      </c>
      <c r="T315" s="122">
        <v>0</v>
      </c>
      <c r="U315" s="122">
        <v>0</v>
      </c>
      <c r="V315" s="122">
        <v>0.25612875012048059</v>
      </c>
      <c r="W315" s="122">
        <v>0.57237844410274019</v>
      </c>
      <c r="X315" s="122">
        <v>0.67177238941526363</v>
      </c>
      <c r="Y315" s="122">
        <v>0.55098255327986179</v>
      </c>
      <c r="DA315" s="130" t="s">
        <v>3446</v>
      </c>
    </row>
    <row r="316" spans="1:105" ht="12" customHeight="1" x14ac:dyDescent="0.25">
      <c r="A316" s="97" t="s">
        <v>141</v>
      </c>
      <c r="B316" s="98"/>
      <c r="C316" s="98">
        <v>1.9906672674165463E-2</v>
      </c>
      <c r="D316" s="98">
        <v>1.9829698079048785E-2</v>
      </c>
      <c r="E316" s="98">
        <v>1.8899256862402933E-2</v>
      </c>
      <c r="F316" s="98">
        <v>1.6742576089481931E-2</v>
      </c>
      <c r="G316" s="98">
        <v>1.2121486608611762E-2</v>
      </c>
      <c r="H316" s="98">
        <v>0</v>
      </c>
      <c r="I316" s="98">
        <v>0</v>
      </c>
      <c r="J316" s="98">
        <v>1.2072502073159299E-2</v>
      </c>
      <c r="K316" s="98">
        <v>1.8836355124257464E-2</v>
      </c>
      <c r="L316" s="98">
        <v>2.8847355457025919E-2</v>
      </c>
      <c r="M316" s="98">
        <v>2.9921863669324856E-2</v>
      </c>
      <c r="N316" s="98">
        <v>2.8208230647080279E-2</v>
      </c>
      <c r="O316" s="98">
        <v>6.8871963156204542E-3</v>
      </c>
      <c r="P316" s="98">
        <v>9.2763105688409998E-3</v>
      </c>
      <c r="Q316" s="98">
        <v>2.336035791073041E-3</v>
      </c>
      <c r="R316" s="98">
        <v>4.2730936053023144E-4</v>
      </c>
      <c r="S316" s="98">
        <v>0</v>
      </c>
      <c r="T316" s="98">
        <v>0</v>
      </c>
      <c r="U316" s="98">
        <v>0</v>
      </c>
      <c r="V316" s="98">
        <v>9.3042093818098588E-3</v>
      </c>
      <c r="W316" s="98">
        <v>2.4572069917444411E-2</v>
      </c>
      <c r="X316" s="98">
        <v>2.718054143632654E-2</v>
      </c>
      <c r="Y316" s="98">
        <v>1.3291905919427768E-2</v>
      </c>
      <c r="DA316" s="63" t="s">
        <v>3447</v>
      </c>
    </row>
    <row r="317" spans="1:105" ht="12" customHeight="1" x14ac:dyDescent="0.25">
      <c r="A317" s="97" t="s">
        <v>140</v>
      </c>
      <c r="B317" s="98"/>
      <c r="C317" s="98">
        <v>2.6113724286917078E-3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1.1191692061296773E-3</v>
      </c>
      <c r="K317" s="98">
        <v>1.1230430950438484E-3</v>
      </c>
      <c r="L317" s="98">
        <v>1.3123609316981835E-3</v>
      </c>
      <c r="M317" s="98">
        <v>6.3195361815436568E-4</v>
      </c>
      <c r="N317" s="98">
        <v>3.7770642823547087E-3</v>
      </c>
      <c r="O317" s="98">
        <v>1.2874531431278927E-2</v>
      </c>
      <c r="P317" s="98">
        <v>6.7948154234036733E-3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1.3117766958324773E-3</v>
      </c>
      <c r="W317" s="98">
        <v>9.611499683605456E-3</v>
      </c>
      <c r="X317" s="98">
        <v>8.9965177235007722E-3</v>
      </c>
      <c r="Y317" s="98">
        <v>6.4022200101585443E-3</v>
      </c>
      <c r="DA317" s="63" t="s">
        <v>3448</v>
      </c>
    </row>
    <row r="318" spans="1:105" ht="12" customHeight="1" x14ac:dyDescent="0.25">
      <c r="A318" s="100" t="s">
        <v>50</v>
      </c>
      <c r="B318" s="101"/>
      <c r="C318" s="101">
        <v>3.5567758163200947E-4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2.2894801332512887E-4</v>
      </c>
      <c r="K318" s="101">
        <v>2.2929089917182407E-4</v>
      </c>
      <c r="L318" s="101">
        <v>2.3207578798110307E-4</v>
      </c>
      <c r="M318" s="101">
        <v>1.10659276360851E-4</v>
      </c>
      <c r="N318" s="101">
        <v>4.4094699374304077E-4</v>
      </c>
      <c r="O318" s="101">
        <v>1.0099666031763326E-3</v>
      </c>
      <c r="P318" s="101">
        <v>5.4417283179341149E-4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4.7518666158318938E-5</v>
      </c>
      <c r="W318" s="101">
        <v>7.8258941359150163E-4</v>
      </c>
      <c r="X318" s="101">
        <v>6.684186649202218E-4</v>
      </c>
      <c r="Y318" s="101">
        <v>2.7241429964745134E-4</v>
      </c>
      <c r="DA318" s="131" t="s">
        <v>3449</v>
      </c>
    </row>
    <row r="319" spans="1:105" ht="12" customHeight="1" x14ac:dyDescent="0.25">
      <c r="A319" s="103" t="s">
        <v>52</v>
      </c>
      <c r="B319" s="104"/>
      <c r="C319" s="104">
        <v>2.2556948470596984E-3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8.9022119280454844E-4</v>
      </c>
      <c r="K319" s="104">
        <v>8.9375219587202448E-4</v>
      </c>
      <c r="L319" s="104">
        <v>1.0802851437170804E-3</v>
      </c>
      <c r="M319" s="104">
        <v>5.2129434179351466E-4</v>
      </c>
      <c r="N319" s="104">
        <v>3.336117288611668E-3</v>
      </c>
      <c r="O319" s="104">
        <v>1.1864564828102594E-2</v>
      </c>
      <c r="P319" s="104">
        <v>6.2506425916102615E-3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1.2642580296741584E-3</v>
      </c>
      <c r="W319" s="104">
        <v>8.8289102700139545E-3</v>
      </c>
      <c r="X319" s="104">
        <v>8.3280990585805504E-3</v>
      </c>
      <c r="Y319" s="104">
        <v>6.129805710511093E-3</v>
      </c>
      <c r="DA319" s="132" t="s">
        <v>3450</v>
      </c>
    </row>
    <row r="320" spans="1:105" ht="12" customHeight="1" x14ac:dyDescent="0.25">
      <c r="A320" s="106" t="s">
        <v>122</v>
      </c>
      <c r="B320" s="101"/>
      <c r="C320" s="101">
        <v>2.3811726107393024E-3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6.670677981021096E-4</v>
      </c>
      <c r="L320" s="101">
        <v>0</v>
      </c>
      <c r="M320" s="101">
        <v>0</v>
      </c>
      <c r="N320" s="101">
        <v>0</v>
      </c>
      <c r="O320" s="101">
        <v>3.2012576224280796E-2</v>
      </c>
      <c r="P320" s="101">
        <v>1.585297847453792E-2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0.10237837378963784</v>
      </c>
      <c r="X320" s="101">
        <v>0</v>
      </c>
      <c r="Y320" s="101">
        <v>2.0539964208798972E-2</v>
      </c>
      <c r="DA320" s="131" t="s">
        <v>3451</v>
      </c>
    </row>
    <row r="321" spans="1:105" ht="12" customHeight="1" x14ac:dyDescent="0.25">
      <c r="A321" s="107" t="s">
        <v>121</v>
      </c>
      <c r="B321" s="104"/>
      <c r="C321" s="104">
        <v>0.30792091163401658</v>
      </c>
      <c r="D321" s="104">
        <v>0.47702528908067832</v>
      </c>
      <c r="E321" s="104">
        <v>0.44634556219290439</v>
      </c>
      <c r="F321" s="104">
        <v>0.42978143047284312</v>
      </c>
      <c r="G321" s="104">
        <v>0.26779423556830684</v>
      </c>
      <c r="H321" s="104">
        <v>0</v>
      </c>
      <c r="I321" s="104">
        <v>0</v>
      </c>
      <c r="J321" s="104">
        <v>0.39372234249481969</v>
      </c>
      <c r="K321" s="104">
        <v>0.53388251362710459</v>
      </c>
      <c r="L321" s="104">
        <v>0.7944761433203128</v>
      </c>
      <c r="M321" s="104">
        <v>0.82382942992488728</v>
      </c>
      <c r="N321" s="104">
        <v>0.68539325791666816</v>
      </c>
      <c r="O321" s="104">
        <v>0.33349287027030033</v>
      </c>
      <c r="P321" s="104">
        <v>0.22542226756948935</v>
      </c>
      <c r="Q321" s="104">
        <v>6.3705374475841917E-2</v>
      </c>
      <c r="R321" s="104">
        <v>1.0676521148196316E-2</v>
      </c>
      <c r="S321" s="104">
        <v>0</v>
      </c>
      <c r="T321" s="104">
        <v>0</v>
      </c>
      <c r="U321" s="104">
        <v>0</v>
      </c>
      <c r="V321" s="104">
        <v>0.24551276404283823</v>
      </c>
      <c r="W321" s="104">
        <v>0.43581650071205247</v>
      </c>
      <c r="X321" s="104">
        <v>0.63559533025543635</v>
      </c>
      <c r="Y321" s="104">
        <v>0.51074846314147648</v>
      </c>
      <c r="DA321" s="132" t="s">
        <v>3452</v>
      </c>
    </row>
    <row r="322" spans="1:105" ht="12" customHeight="1" x14ac:dyDescent="0.25">
      <c r="A322" s="108" t="s">
        <v>53</v>
      </c>
      <c r="B322" s="98"/>
      <c r="C322" s="98">
        <v>4.0306859835656676E-2</v>
      </c>
      <c r="D322" s="98">
        <v>9.2708565712856017E-2</v>
      </c>
      <c r="E322" s="98">
        <v>0.10935859094008704</v>
      </c>
      <c r="F322" s="98">
        <v>0.10069602183679227</v>
      </c>
      <c r="G322" s="98">
        <v>7.5739151309636474E-2</v>
      </c>
      <c r="H322" s="98">
        <v>0</v>
      </c>
      <c r="I322" s="98">
        <v>0</v>
      </c>
      <c r="J322" s="98">
        <v>8.0529364905757406E-2</v>
      </c>
      <c r="K322" s="98">
        <v>0.10932428757582312</v>
      </c>
      <c r="L322" s="98">
        <v>0.14485261765739263</v>
      </c>
      <c r="M322" s="98">
        <v>0.15266779510156911</v>
      </c>
      <c r="N322" s="98">
        <v>9.2157281077783815E-2</v>
      </c>
      <c r="O322" s="98">
        <v>1.1811995278527216E-2</v>
      </c>
      <c r="P322" s="98">
        <v>3.5578826143229112E-3</v>
      </c>
      <c r="Q322" s="98">
        <v>2.7461313893816113E-3</v>
      </c>
      <c r="R322" s="98">
        <v>6.7620319242593326E-4</v>
      </c>
      <c r="S322" s="98">
        <v>0</v>
      </c>
      <c r="T322" s="98">
        <v>0</v>
      </c>
      <c r="U322" s="98">
        <v>0</v>
      </c>
      <c r="V322" s="98">
        <v>2.0778220789918759E-2</v>
      </c>
      <c r="W322" s="98">
        <v>2.7811949508460474E-2</v>
      </c>
      <c r="X322" s="98">
        <v>3.2728919881203841E-2</v>
      </c>
      <c r="Y322" s="98">
        <v>1.0952088088868937E-2</v>
      </c>
      <c r="DA322" s="63" t="s">
        <v>3453</v>
      </c>
    </row>
    <row r="323" spans="1:105" ht="12" customHeight="1" x14ac:dyDescent="0.25">
      <c r="A323" s="108" t="s">
        <v>52</v>
      </c>
      <c r="B323" s="98"/>
      <c r="C323" s="98">
        <v>0.2676140517983599</v>
      </c>
      <c r="D323" s="98">
        <v>0.3843167233678223</v>
      </c>
      <c r="E323" s="98">
        <v>0.33698697125281735</v>
      </c>
      <c r="F323" s="98">
        <v>0.32908540863605085</v>
      </c>
      <c r="G323" s="98">
        <v>0.19205508425867035</v>
      </c>
      <c r="H323" s="98">
        <v>0</v>
      </c>
      <c r="I323" s="98">
        <v>0</v>
      </c>
      <c r="J323" s="98">
        <v>0.31319297758906228</v>
      </c>
      <c r="K323" s="98">
        <v>0.42455822605128152</v>
      </c>
      <c r="L323" s="98">
        <v>0.64962352566292014</v>
      </c>
      <c r="M323" s="98">
        <v>0.67116163482331814</v>
      </c>
      <c r="N323" s="98">
        <v>0.5932359768388844</v>
      </c>
      <c r="O323" s="98">
        <v>0.32168087499177311</v>
      </c>
      <c r="P323" s="98">
        <v>0.22186438495516644</v>
      </c>
      <c r="Q323" s="98">
        <v>6.0959243086460307E-2</v>
      </c>
      <c r="R323" s="98">
        <v>1.0000317955770383E-2</v>
      </c>
      <c r="S323" s="98">
        <v>0</v>
      </c>
      <c r="T323" s="98">
        <v>0</v>
      </c>
      <c r="U323" s="98">
        <v>0</v>
      </c>
      <c r="V323" s="98">
        <v>0.22473454325291947</v>
      </c>
      <c r="W323" s="98">
        <v>0.40800455120359197</v>
      </c>
      <c r="X323" s="98">
        <v>0.6028664103742325</v>
      </c>
      <c r="Y323" s="98">
        <v>0.4997963750526076</v>
      </c>
      <c r="DA323" s="63" t="s">
        <v>3454</v>
      </c>
    </row>
    <row r="324" spans="1:105" ht="12" customHeight="1" x14ac:dyDescent="0.25">
      <c r="A324" s="121" t="s">
        <v>54</v>
      </c>
      <c r="B324" s="122"/>
      <c r="C324" s="122">
        <v>0.12535672546185639</v>
      </c>
      <c r="D324" s="122">
        <v>0.17675989424292066</v>
      </c>
      <c r="E324" s="122">
        <v>0.15652964677733078</v>
      </c>
      <c r="F324" s="122">
        <v>0.14792887932493737</v>
      </c>
      <c r="G324" s="122">
        <v>8.2720845578210037E-2</v>
      </c>
      <c r="H324" s="122">
        <v>0</v>
      </c>
      <c r="I324" s="122">
        <v>0</v>
      </c>
      <c r="J324" s="122">
        <v>9.0918809156456698E-2</v>
      </c>
      <c r="K324" s="122">
        <v>0.12490724592823656</v>
      </c>
      <c r="L324" s="122">
        <v>0.18143180113744581</v>
      </c>
      <c r="M324" s="122">
        <v>0.19896365153110879</v>
      </c>
      <c r="N324" s="122">
        <v>0.15643745871447093</v>
      </c>
      <c r="O324" s="122">
        <v>9.3382495709080998E-2</v>
      </c>
      <c r="P324" s="122">
        <v>7.050695269962233E-2</v>
      </c>
      <c r="Q324" s="122">
        <v>1.6671267861413042E-2</v>
      </c>
      <c r="R324" s="122">
        <v>2.7016516571083042E-3</v>
      </c>
      <c r="S324" s="122">
        <v>0</v>
      </c>
      <c r="T324" s="122">
        <v>0</v>
      </c>
      <c r="U324" s="122">
        <v>0</v>
      </c>
      <c r="V324" s="122">
        <v>7.3688049209875608E-2</v>
      </c>
      <c r="W324" s="122">
        <v>0.1607926105099477</v>
      </c>
      <c r="X324" s="122">
        <v>0.17987596905922798</v>
      </c>
      <c r="Y324" s="122">
        <v>0.14061723629933215</v>
      </c>
      <c r="DA324" s="130" t="s">
        <v>3455</v>
      </c>
    </row>
    <row r="325" spans="1:105" ht="12" customHeight="1" x14ac:dyDescent="0.25">
      <c r="A325" s="97" t="s">
        <v>50</v>
      </c>
      <c r="B325" s="98"/>
      <c r="C325" s="98">
        <v>6.9014903424208754E-2</v>
      </c>
      <c r="D325" s="98">
        <v>0.10295415224299395</v>
      </c>
      <c r="E325" s="98">
        <v>9.9554869123398018E-2</v>
      </c>
      <c r="F325" s="98">
        <v>8.9139466103818427E-2</v>
      </c>
      <c r="G325" s="98">
        <v>5.2355657132562038E-2</v>
      </c>
      <c r="H325" s="98">
        <v>0</v>
      </c>
      <c r="I325" s="98">
        <v>0</v>
      </c>
      <c r="J325" s="98">
        <v>6.1798820128269115E-2</v>
      </c>
      <c r="K325" s="98">
        <v>7.0396838078064905E-2</v>
      </c>
      <c r="L325" s="98">
        <v>0.11195441202940079</v>
      </c>
      <c r="M325" s="98">
        <v>0.12345570636204781</v>
      </c>
      <c r="N325" s="98">
        <v>0.111340803963605</v>
      </c>
      <c r="O325" s="98">
        <v>5.0372763804973873E-2</v>
      </c>
      <c r="P325" s="98">
        <v>3.0435205417482885E-2</v>
      </c>
      <c r="Q325" s="98">
        <v>9.5051622397539035E-3</v>
      </c>
      <c r="R325" s="98">
        <v>1.4998227755879411E-3</v>
      </c>
      <c r="S325" s="98">
        <v>0</v>
      </c>
      <c r="T325" s="98">
        <v>0</v>
      </c>
      <c r="U325" s="98">
        <v>0</v>
      </c>
      <c r="V325" s="98">
        <v>3.6228847470351759E-2</v>
      </c>
      <c r="W325" s="98">
        <v>8.1865413560736316E-2</v>
      </c>
      <c r="X325" s="98">
        <v>0.11127709620993258</v>
      </c>
      <c r="Y325" s="98">
        <v>0.10663489359345363</v>
      </c>
      <c r="DA325" s="63" t="s">
        <v>3456</v>
      </c>
    </row>
    <row r="326" spans="1:105" ht="12" customHeight="1" x14ac:dyDescent="0.25">
      <c r="A326" s="109" t="s">
        <v>120</v>
      </c>
      <c r="B326" s="33"/>
      <c r="C326" s="33">
        <v>5.6341822037647635E-2</v>
      </c>
      <c r="D326" s="33">
        <v>7.3805741999926691E-2</v>
      </c>
      <c r="E326" s="33">
        <v>5.6974777653932759E-2</v>
      </c>
      <c r="F326" s="33">
        <v>5.8789413221118948E-2</v>
      </c>
      <c r="G326" s="33">
        <v>3.0365188445648002E-2</v>
      </c>
      <c r="H326" s="33">
        <v>0</v>
      </c>
      <c r="I326" s="33">
        <v>0</v>
      </c>
      <c r="J326" s="33">
        <v>2.9119989028187587E-2</v>
      </c>
      <c r="K326" s="33">
        <v>5.4510407850171652E-2</v>
      </c>
      <c r="L326" s="33">
        <v>6.9477389108045018E-2</v>
      </c>
      <c r="M326" s="33">
        <v>7.5507945169060994E-2</v>
      </c>
      <c r="N326" s="33">
        <v>4.5096654750865918E-2</v>
      </c>
      <c r="O326" s="33">
        <v>4.3009731904107125E-2</v>
      </c>
      <c r="P326" s="33">
        <v>4.0071747282139442E-2</v>
      </c>
      <c r="Q326" s="33">
        <v>7.1661056216591381E-3</v>
      </c>
      <c r="R326" s="33">
        <v>1.2018288815203631E-3</v>
      </c>
      <c r="S326" s="33">
        <v>0</v>
      </c>
      <c r="T326" s="33">
        <v>0</v>
      </c>
      <c r="U326" s="33">
        <v>0</v>
      </c>
      <c r="V326" s="33">
        <v>3.7459201739523849E-2</v>
      </c>
      <c r="W326" s="33">
        <v>7.8927196949211395E-2</v>
      </c>
      <c r="X326" s="33">
        <v>6.8598872849295417E-2</v>
      </c>
      <c r="Y326" s="33">
        <v>3.3982342705878507E-2</v>
      </c>
      <c r="DA326" s="60" t="s">
        <v>3457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0.50119039525845144</v>
      </c>
      <c r="D328" s="119">
        <f t="shared" si="143"/>
        <v>0.56445581755811491</v>
      </c>
      <c r="E328" s="119">
        <f t="shared" si="143"/>
        <v>0.70251771076041813</v>
      </c>
      <c r="F328" s="119">
        <f t="shared" si="143"/>
        <v>0.72682822078632214</v>
      </c>
      <c r="G328" s="119">
        <f t="shared" si="143"/>
        <v>0.76762696915829332</v>
      </c>
      <c r="H328" s="119" t="str">
        <f t="shared" si="143"/>
        <v/>
      </c>
      <c r="I328" s="119" t="str">
        <f t="shared" si="143"/>
        <v/>
      </c>
      <c r="J328" s="119">
        <f t="shared" si="143"/>
        <v>0.85687746952349542</v>
      </c>
      <c r="K328" s="119">
        <f t="shared" si="143"/>
        <v>0.79080868541616478</v>
      </c>
      <c r="L328" s="119">
        <f t="shared" si="143"/>
        <v>0.90727166528670489</v>
      </c>
      <c r="M328" s="119">
        <f t="shared" si="143"/>
        <v>0.82570204392374358</v>
      </c>
      <c r="N328" s="119">
        <f t="shared" si="143"/>
        <v>0.90634880944841922</v>
      </c>
      <c r="O328" s="119">
        <f t="shared" si="143"/>
        <v>0.89118093133817244</v>
      </c>
      <c r="P328" s="119">
        <f t="shared" si="143"/>
        <v>0.86155841559450597</v>
      </c>
      <c r="Q328" s="119">
        <f t="shared" si="143"/>
        <v>0.84871652676867682</v>
      </c>
      <c r="R328" s="119">
        <f t="shared" ref="R328:V328" si="144">IF(R309=0,"",R309/R290)</f>
        <v>0.90523971936511893</v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>
        <f t="shared" si="144"/>
        <v>0.89317817997265281</v>
      </c>
      <c r="W328" s="119">
        <f t="shared" ref="W328:Y328" si="145">IF(W309=0,"",W309/W290)</f>
        <v>0.9093530070673429</v>
      </c>
      <c r="X328" s="119">
        <f t="shared" si="145"/>
        <v>0.89827797163957435</v>
      </c>
      <c r="Y328" s="119">
        <f t="shared" si="145"/>
        <v>1.0277574970463648</v>
      </c>
      <c r="DA328" s="129" t="s">
        <v>3608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0.39654601706797998</v>
      </c>
      <c r="D329" s="124">
        <f t="shared" si="146"/>
        <v>0.40072124886932092</v>
      </c>
      <c r="E329" s="124">
        <f t="shared" si="146"/>
        <v>0.40476579436333665</v>
      </c>
      <c r="F329" s="124">
        <f t="shared" si="146"/>
        <v>0.40915603092324609</v>
      </c>
      <c r="G329" s="124">
        <f t="shared" si="146"/>
        <v>0.41346533324096019</v>
      </c>
      <c r="H329" s="124" t="str">
        <f t="shared" si="146"/>
        <v/>
      </c>
      <c r="I329" s="124" t="str">
        <f t="shared" si="146"/>
        <v/>
      </c>
      <c r="J329" s="124">
        <f t="shared" si="146"/>
        <v>0.42714820558287103</v>
      </c>
      <c r="K329" s="124">
        <f t="shared" si="146"/>
        <v>0.43297322219394918</v>
      </c>
      <c r="L329" s="124">
        <f t="shared" si="146"/>
        <v>0.43922051373213106</v>
      </c>
      <c r="M329" s="124">
        <f t="shared" si="146"/>
        <v>0.45098161965400346</v>
      </c>
      <c r="N329" s="124">
        <f t="shared" si="146"/>
        <v>0.46838253536997215</v>
      </c>
      <c r="O329" s="124">
        <f t="shared" si="146"/>
        <v>0.49378570215998491</v>
      </c>
      <c r="P329" s="124">
        <f t="shared" si="146"/>
        <v>0.52329562150177489</v>
      </c>
      <c r="Q329" s="124">
        <f t="shared" si="146"/>
        <v>0.54609606717932613</v>
      </c>
      <c r="R329" s="124">
        <f t="shared" ref="R329:V329" si="147">IF(R310=0,"",R310/R291)</f>
        <v>0.55480638032452478</v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>
        <f t="shared" si="147"/>
        <v>0.56189779608410984</v>
      </c>
      <c r="W329" s="124">
        <f t="shared" ref="W329:Y329" si="148">IF(W310=0,"",W310/W291)</f>
        <v>0.56407756081816984</v>
      </c>
      <c r="X329" s="124">
        <f t="shared" si="148"/>
        <v>0.56570605509084115</v>
      </c>
      <c r="Y329" s="124">
        <f t="shared" si="148"/>
        <v>0.56711420950870295</v>
      </c>
      <c r="DA329" s="130" t="s">
        <v>3609</v>
      </c>
    </row>
    <row r="330" spans="1:105" ht="12" customHeight="1" x14ac:dyDescent="0.25">
      <c r="A330" s="97" t="s">
        <v>74</v>
      </c>
      <c r="B330" s="111"/>
      <c r="C330" s="111">
        <f t="shared" ref="C330:Q330" si="149">IF(C311=0,"",C311/C292)</f>
        <v>0.3940754948312491</v>
      </c>
      <c r="D330" s="111">
        <f t="shared" si="149"/>
        <v>0.39804988215681902</v>
      </c>
      <c r="E330" s="111">
        <f t="shared" si="149"/>
        <v>0.40223584741634971</v>
      </c>
      <c r="F330" s="111">
        <f t="shared" si="149"/>
        <v>0.40639894260957787</v>
      </c>
      <c r="G330" s="111">
        <f t="shared" si="149"/>
        <v>0.41074822953183804</v>
      </c>
      <c r="H330" s="111" t="str">
        <f t="shared" si="149"/>
        <v/>
      </c>
      <c r="I330" s="111" t="str">
        <f t="shared" si="149"/>
        <v/>
      </c>
      <c r="J330" s="111">
        <f t="shared" si="149"/>
        <v>0.42509484938663722</v>
      </c>
      <c r="K330" s="111">
        <f t="shared" si="149"/>
        <v>0.43080398526093755</v>
      </c>
      <c r="L330" s="111">
        <f t="shared" si="149"/>
        <v>0.43713515776937961</v>
      </c>
      <c r="M330" s="111">
        <f t="shared" si="149"/>
        <v>0.4485906708816545</v>
      </c>
      <c r="N330" s="111">
        <f t="shared" si="149"/>
        <v>0.46651795041538219</v>
      </c>
      <c r="O330" s="111">
        <f t="shared" si="149"/>
        <v>0.49160281789352189</v>
      </c>
      <c r="P330" s="111">
        <f t="shared" si="149"/>
        <v>0.52051197718891384</v>
      </c>
      <c r="Q330" s="111">
        <f t="shared" si="149"/>
        <v>0.54359628363479162</v>
      </c>
      <c r="R330" s="111">
        <f t="shared" ref="R330:V330" si="150">IF(R311=0,"",R311/R292)</f>
        <v>0.55233007730387695</v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>
        <f t="shared" si="150"/>
        <v>0.5594638100963647</v>
      </c>
      <c r="W330" s="111">
        <f t="shared" ref="W330:Y330" si="151">IF(W311=0,"",W311/W292)</f>
        <v>0.56164864561632666</v>
      </c>
      <c r="X330" s="111">
        <f t="shared" si="151"/>
        <v>0.56327919753857336</v>
      </c>
      <c r="Y330" s="111">
        <f t="shared" si="151"/>
        <v>0.56468675002372648</v>
      </c>
      <c r="DA330" s="63" t="s">
        <v>3610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 t="str">
        <f t="shared" si="152"/>
        <v/>
      </c>
      <c r="I331" s="111" t="str">
        <f t="shared" si="152"/>
        <v/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>
        <f t="shared" si="153"/>
        <v>1</v>
      </c>
      <c r="W331" s="111">
        <f t="shared" ref="W331:Y331" si="154">IF(W312=0,"",W312/W293)</f>
        <v>1</v>
      </c>
      <c r="X331" s="111">
        <f t="shared" si="154"/>
        <v>1</v>
      </c>
      <c r="Y331" s="111">
        <f t="shared" si="154"/>
        <v>1</v>
      </c>
      <c r="DA331" s="63" t="s">
        <v>3611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>
        <f t="shared" si="155"/>
        <v>2.5989354693953093</v>
      </c>
      <c r="E332" s="124">
        <f t="shared" si="155"/>
        <v>2.711586884598788</v>
      </c>
      <c r="F332" s="124">
        <f t="shared" si="155"/>
        <v>2.8251430662780863</v>
      </c>
      <c r="G332" s="124">
        <f t="shared" si="155"/>
        <v>2.9402618822588198</v>
      </c>
      <c r="H332" s="124" t="str">
        <f t="shared" si="155"/>
        <v/>
      </c>
      <c r="I332" s="124" t="str">
        <f t="shared" si="155"/>
        <v/>
      </c>
      <c r="J332" s="124">
        <f t="shared" si="155"/>
        <v>3.2954055560000688</v>
      </c>
      <c r="K332" s="124">
        <f t="shared" si="155"/>
        <v>3.4185007356240811</v>
      </c>
      <c r="L332" s="124">
        <f t="shared" si="155"/>
        <v>3.5443656036413964</v>
      </c>
      <c r="M332" s="124">
        <f t="shared" si="155"/>
        <v>3.6885974649092437</v>
      </c>
      <c r="N332" s="124">
        <f t="shared" si="155"/>
        <v>3.8558264431656877</v>
      </c>
      <c r="O332" s="124">
        <f t="shared" si="155"/>
        <v>4.0457542184535429</v>
      </c>
      <c r="P332" s="124">
        <f t="shared" si="155"/>
        <v>4.2398970190794838</v>
      </c>
      <c r="Q332" s="124">
        <f t="shared" si="155"/>
        <v>4.3888986419240972</v>
      </c>
      <c r="R332" s="124">
        <f t="shared" ref="R332:V332" si="156">IF(R313=0,"",R313/R294)</f>
        <v>4.4211840332799497</v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>
        <f t="shared" si="156"/>
        <v>4.4458411106801083</v>
      </c>
      <c r="W332" s="124">
        <f t="shared" ref="W332:Y332" si="157">IF(W313=0,"",W313/W294)</f>
        <v>4.4873780552086071</v>
      </c>
      <c r="X332" s="124">
        <f t="shared" si="157"/>
        <v>4.5361486801145556</v>
      </c>
      <c r="Y332" s="124">
        <f t="shared" si="157"/>
        <v>4.5911218436650243</v>
      </c>
      <c r="DA332" s="130" t="s">
        <v>3612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>
        <f t="shared" si="158"/>
        <v>2.5989354693953093</v>
      </c>
      <c r="E333" s="111">
        <f t="shared" si="158"/>
        <v>2.711586884598788</v>
      </c>
      <c r="F333" s="111">
        <f t="shared" si="158"/>
        <v>2.8251430662780863</v>
      </c>
      <c r="G333" s="111">
        <f t="shared" si="158"/>
        <v>2.9402618822588198</v>
      </c>
      <c r="H333" s="111" t="str">
        <f t="shared" si="158"/>
        <v/>
      </c>
      <c r="I333" s="111" t="str">
        <f t="shared" si="158"/>
        <v/>
      </c>
      <c r="J333" s="111">
        <f t="shared" si="158"/>
        <v>3.2954055560000688</v>
      </c>
      <c r="K333" s="111">
        <f t="shared" si="158"/>
        <v>3.4185007356240811</v>
      </c>
      <c r="L333" s="111">
        <f t="shared" si="158"/>
        <v>3.5443656036413964</v>
      </c>
      <c r="M333" s="111">
        <f t="shared" si="158"/>
        <v>3.6885974649092437</v>
      </c>
      <c r="N333" s="111">
        <f t="shared" si="158"/>
        <v>3.8558264431656877</v>
      </c>
      <c r="O333" s="111">
        <f t="shared" si="158"/>
        <v>4.0457542184535429</v>
      </c>
      <c r="P333" s="111">
        <f t="shared" si="158"/>
        <v>4.2398970190794838</v>
      </c>
      <c r="Q333" s="111">
        <f t="shared" si="158"/>
        <v>4.3888986419240972</v>
      </c>
      <c r="R333" s="111">
        <f t="shared" ref="R333:V333" si="159">IF(R314=0,"",R314/R295)</f>
        <v>4.4211840332799497</v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>
        <f t="shared" si="159"/>
        <v>4.4458411106801083</v>
      </c>
      <c r="W333" s="111">
        <f t="shared" ref="W333:Y333" si="160">IF(W314=0,"",W314/W295)</f>
        <v>4.4873780552086071</v>
      </c>
      <c r="X333" s="111">
        <f t="shared" si="160"/>
        <v>4.5361486801145556</v>
      </c>
      <c r="Y333" s="111">
        <f t="shared" si="160"/>
        <v>4.5911218436650243</v>
      </c>
      <c r="DA333" s="63" t="s">
        <v>3613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0.82202960499249889</v>
      </c>
      <c r="D334" s="124">
        <f t="shared" si="161"/>
        <v>0.8003898618047729</v>
      </c>
      <c r="E334" s="124">
        <f t="shared" si="161"/>
        <v>0.7696222180961364</v>
      </c>
      <c r="F334" s="124">
        <f t="shared" si="161"/>
        <v>0.77935834363823442</v>
      </c>
      <c r="G334" s="124">
        <f t="shared" si="161"/>
        <v>0.74920294108521812</v>
      </c>
      <c r="H334" s="124" t="str">
        <f t="shared" si="161"/>
        <v/>
      </c>
      <c r="I334" s="124" t="str">
        <f t="shared" si="161"/>
        <v/>
      </c>
      <c r="J334" s="124">
        <f t="shared" si="161"/>
        <v>0.80905785047453127</v>
      </c>
      <c r="K334" s="124">
        <f t="shared" si="161"/>
        <v>0.80748792421312798</v>
      </c>
      <c r="L334" s="124">
        <f t="shared" si="161"/>
        <v>0.82398835308015028</v>
      </c>
      <c r="M334" s="124">
        <f t="shared" si="161"/>
        <v>0.82624674434878054</v>
      </c>
      <c r="N334" s="124">
        <f t="shared" si="161"/>
        <v>0.86262041940709389</v>
      </c>
      <c r="O334" s="124">
        <f t="shared" si="161"/>
        <v>0.89516224845666326</v>
      </c>
      <c r="P334" s="124">
        <f t="shared" si="161"/>
        <v>0.91674436208326537</v>
      </c>
      <c r="Q334" s="124">
        <f t="shared" si="161"/>
        <v>0.94709094201070798</v>
      </c>
      <c r="R334" s="124">
        <f t="shared" ref="R334:V334" si="162">IF(R315=0,"",R315/R296)</f>
        <v>0.9365468618260393</v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>
        <f t="shared" si="162"/>
        <v>0.93976398282066276</v>
      </c>
      <c r="W334" s="124">
        <f t="shared" ref="W334:Y334" si="163">IF(W315=0,"",W315/W296)</f>
        <v>0.87507330862237032</v>
      </c>
      <c r="X334" s="124">
        <f t="shared" si="163"/>
        <v>0.95673061592730446</v>
      </c>
      <c r="Y334" s="124">
        <f t="shared" si="163"/>
        <v>0.9616353755444712</v>
      </c>
      <c r="DA334" s="130" t="s">
        <v>3614</v>
      </c>
    </row>
    <row r="335" spans="1:105" ht="12" customHeight="1" x14ac:dyDescent="0.25">
      <c r="A335" s="97" t="s">
        <v>141</v>
      </c>
      <c r="B335" s="111"/>
      <c r="C335" s="111">
        <f t="shared" ref="C335:Q335" si="164">IF(C316=0,"",C316/C297)</f>
        <v>0.43255665854852021</v>
      </c>
      <c r="D335" s="111">
        <f t="shared" si="164"/>
        <v>0.43474804751524027</v>
      </c>
      <c r="E335" s="111">
        <f t="shared" si="164"/>
        <v>0.43724404924756954</v>
      </c>
      <c r="F335" s="111">
        <f t="shared" si="164"/>
        <v>0.4397815890843001</v>
      </c>
      <c r="G335" s="111">
        <f t="shared" si="164"/>
        <v>0.44259965936112494</v>
      </c>
      <c r="H335" s="111" t="str">
        <f t="shared" si="164"/>
        <v/>
      </c>
      <c r="I335" s="111" t="str">
        <f t="shared" si="164"/>
        <v/>
      </c>
      <c r="J335" s="111">
        <f t="shared" si="164"/>
        <v>0.45297946046877652</v>
      </c>
      <c r="K335" s="111">
        <f t="shared" si="164"/>
        <v>0.45766692090033301</v>
      </c>
      <c r="L335" s="111">
        <f t="shared" si="164"/>
        <v>0.46316578921825002</v>
      </c>
      <c r="M335" s="111">
        <f t="shared" si="164"/>
        <v>0.47437558095851484</v>
      </c>
      <c r="N335" s="111">
        <f t="shared" si="164"/>
        <v>0.49285366345427084</v>
      </c>
      <c r="O335" s="111">
        <f t="shared" si="164"/>
        <v>0.51986752907279477</v>
      </c>
      <c r="P335" s="111">
        <f t="shared" si="164"/>
        <v>0.55262475531849853</v>
      </c>
      <c r="Q335" s="111">
        <f t="shared" si="164"/>
        <v>0.58211810334680214</v>
      </c>
      <c r="R335" s="111">
        <f t="shared" ref="R335:V335" si="165">IF(R316=0,"",R316/R297)</f>
        <v>0.60125273672028978</v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>
        <f t="shared" si="165"/>
        <v>0.65935337526224613</v>
      </c>
      <c r="W335" s="111">
        <f t="shared" ref="W335:Y335" si="166">IF(W316=0,"",W316/W297)</f>
        <v>0.66593558883397685</v>
      </c>
      <c r="X335" s="111">
        <f t="shared" si="166"/>
        <v>0.66883254404202808</v>
      </c>
      <c r="Y335" s="111">
        <f t="shared" si="166"/>
        <v>0.6702994912548198</v>
      </c>
      <c r="DA335" s="63" t="s">
        <v>3615</v>
      </c>
    </row>
    <row r="336" spans="1:105" ht="12" customHeight="1" x14ac:dyDescent="0.25">
      <c r="A336" s="97" t="s">
        <v>140</v>
      </c>
      <c r="B336" s="111"/>
      <c r="C336" s="111">
        <f t="shared" ref="C336:Q336" si="167">IF(C317=0,"",C317/C298)</f>
        <v>0.84840928738138766</v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>
        <f t="shared" si="167"/>
        <v>0.80189927261811145</v>
      </c>
      <c r="K336" s="111">
        <f t="shared" si="167"/>
        <v>0.80519213366211106</v>
      </c>
      <c r="L336" s="111">
        <f t="shared" si="167"/>
        <v>0.82989944672198668</v>
      </c>
      <c r="M336" s="111">
        <f t="shared" si="167"/>
        <v>0.83750398611356636</v>
      </c>
      <c r="N336" s="111">
        <f t="shared" si="167"/>
        <v>0.89275443760192341</v>
      </c>
      <c r="O336" s="111">
        <f t="shared" si="167"/>
        <v>0.93244359407277388</v>
      </c>
      <c r="P336" s="111">
        <f t="shared" si="167"/>
        <v>0.93911377927404394</v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>
        <f t="shared" si="168"/>
        <v>0.98162880194197366</v>
      </c>
      <c r="W336" s="111">
        <f t="shared" ref="W336:Y336" si="169">IF(W317=0,"",W317/W298)</f>
        <v>0.96075768094848246</v>
      </c>
      <c r="X336" s="111">
        <f t="shared" si="169"/>
        <v>0.96451747761341966</v>
      </c>
      <c r="Y336" s="111">
        <f t="shared" si="169"/>
        <v>0.97949997164467828</v>
      </c>
      <c r="DA336" s="63" t="s">
        <v>3616</v>
      </c>
    </row>
    <row r="337" spans="1:105" ht="12" customHeight="1" x14ac:dyDescent="0.25">
      <c r="A337" s="100" t="s">
        <v>50</v>
      </c>
      <c r="B337" s="112"/>
      <c r="C337" s="112">
        <f t="shared" ref="C337:Q337" si="170">IF(C318=0,"",C318/C299)</f>
        <v>0.43255665854852021</v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>
        <f t="shared" si="170"/>
        <v>0.45297946046877652</v>
      </c>
      <c r="K337" s="112">
        <f t="shared" si="170"/>
        <v>0.45766692090033301</v>
      </c>
      <c r="L337" s="112">
        <f t="shared" si="170"/>
        <v>0.46316578921825002</v>
      </c>
      <c r="M337" s="112">
        <f t="shared" si="170"/>
        <v>0.47437558095851484</v>
      </c>
      <c r="N337" s="112">
        <f t="shared" si="170"/>
        <v>0.49285366345427084</v>
      </c>
      <c r="O337" s="112">
        <f t="shared" si="170"/>
        <v>0.51986752907279477</v>
      </c>
      <c r="P337" s="112">
        <f t="shared" si="170"/>
        <v>0.55262475531849853</v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>
        <f t="shared" si="171"/>
        <v>0.65935337526224613</v>
      </c>
      <c r="W337" s="112">
        <f t="shared" ref="W337:Y337" si="172">IF(W318=0,"",W318/W299)</f>
        <v>0.66593558883397685</v>
      </c>
      <c r="X337" s="112">
        <f t="shared" si="172"/>
        <v>0.66883254404202808</v>
      </c>
      <c r="Y337" s="112">
        <f t="shared" si="172"/>
        <v>0.6702994912548198</v>
      </c>
      <c r="DA337" s="131" t="s">
        <v>3617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>
        <f t="shared" si="174"/>
        <v>1</v>
      </c>
      <c r="W338" s="113">
        <f t="shared" ref="W338:Y338" si="175">IF(W319=0,"",W319/W300)</f>
        <v>1</v>
      </c>
      <c r="X338" s="113">
        <f t="shared" si="175"/>
        <v>1</v>
      </c>
      <c r="Y338" s="113">
        <f t="shared" si="175"/>
        <v>1</v>
      </c>
      <c r="DA338" s="132" t="s">
        <v>3618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0.48419380507539872</v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>
        <f t="shared" si="176"/>
        <v>0.5008750902021103</v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>
        <f t="shared" si="176"/>
        <v>0.53672423848311646</v>
      </c>
      <c r="P339" s="112">
        <f t="shared" si="176"/>
        <v>0.55727000344688016</v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>
        <f t="shared" ref="W339:Y339" si="178">IF(W320=0,"",W320/W301)</f>
        <v>0.65361578770512718</v>
      </c>
      <c r="X339" s="112" t="str">
        <f t="shared" si="178"/>
        <v/>
      </c>
      <c r="Y339" s="112">
        <f t="shared" si="178"/>
        <v>0.67288241600242338</v>
      </c>
      <c r="DA339" s="131" t="s">
        <v>3619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0.8776192162088442</v>
      </c>
      <c r="D340" s="113">
        <f t="shared" si="179"/>
        <v>0.82938665399118905</v>
      </c>
      <c r="E340" s="113">
        <f t="shared" si="179"/>
        <v>0.7952179933417165</v>
      </c>
      <c r="F340" s="113">
        <f t="shared" si="179"/>
        <v>0.80352834901310943</v>
      </c>
      <c r="G340" s="113">
        <f t="shared" si="179"/>
        <v>0.7734553932968623</v>
      </c>
      <c r="H340" s="113" t="str">
        <f t="shared" si="179"/>
        <v/>
      </c>
      <c r="I340" s="113" t="str">
        <f t="shared" si="179"/>
        <v/>
      </c>
      <c r="J340" s="113">
        <f t="shared" si="179"/>
        <v>0.82906191646340166</v>
      </c>
      <c r="K340" s="113">
        <f t="shared" si="179"/>
        <v>0.83052570079010934</v>
      </c>
      <c r="L340" s="113">
        <f t="shared" si="179"/>
        <v>0.84796449776855887</v>
      </c>
      <c r="M340" s="113">
        <f t="shared" si="179"/>
        <v>0.84911391336951425</v>
      </c>
      <c r="N340" s="113">
        <f t="shared" si="179"/>
        <v>0.8899340584200468</v>
      </c>
      <c r="O340" s="113">
        <f t="shared" si="179"/>
        <v>0.97033483925533404</v>
      </c>
      <c r="P340" s="113">
        <f t="shared" si="179"/>
        <v>0.98761613359125866</v>
      </c>
      <c r="Q340" s="113">
        <f t="shared" si="179"/>
        <v>0.96937764678805594</v>
      </c>
      <c r="R340" s="113">
        <f t="shared" ref="R340:V340" si="180">IF(R321=0,"",R321/R302)</f>
        <v>0.95792717253141124</v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>
        <f t="shared" si="180"/>
        <v>0.95493700858403607</v>
      </c>
      <c r="W340" s="113">
        <f t="shared" ref="W340:Y340" si="181">IF(W321=0,"",W321/W302)</f>
        <v>0.96728712416510854</v>
      </c>
      <c r="X340" s="113">
        <f t="shared" si="181"/>
        <v>0.97455860041303077</v>
      </c>
      <c r="Y340" s="113">
        <f t="shared" si="181"/>
        <v>0.98968306464959055</v>
      </c>
      <c r="DA340" s="132" t="s">
        <v>3620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0.48419380507539878</v>
      </c>
      <c r="D341" s="111">
        <f t="shared" si="182"/>
        <v>0.48579831070134943</v>
      </c>
      <c r="E341" s="111">
        <f t="shared" si="182"/>
        <v>0.48755484697584328</v>
      </c>
      <c r="F341" s="111">
        <f t="shared" si="182"/>
        <v>0.48933257670027785</v>
      </c>
      <c r="G341" s="111">
        <f t="shared" si="182"/>
        <v>0.49125150400451623</v>
      </c>
      <c r="H341" s="111" t="str">
        <f t="shared" si="182"/>
        <v/>
      </c>
      <c r="I341" s="111" t="str">
        <f t="shared" si="182"/>
        <v/>
      </c>
      <c r="J341" s="111">
        <f t="shared" si="182"/>
        <v>0.49799235756048205</v>
      </c>
      <c r="K341" s="111">
        <f t="shared" si="182"/>
        <v>0.5008750902021103</v>
      </c>
      <c r="L341" s="111">
        <f t="shared" si="182"/>
        <v>0.50418953832529578</v>
      </c>
      <c r="M341" s="111">
        <f t="shared" si="182"/>
        <v>0.51049070341442693</v>
      </c>
      <c r="N341" s="111">
        <f t="shared" si="182"/>
        <v>0.52088075715076299</v>
      </c>
      <c r="O341" s="111">
        <f t="shared" si="182"/>
        <v>0.53672423848311646</v>
      </c>
      <c r="P341" s="111">
        <f t="shared" si="182"/>
        <v>0.55727000344688027</v>
      </c>
      <c r="Q341" s="111">
        <f t="shared" si="182"/>
        <v>0.5770922953307891</v>
      </c>
      <c r="R341" s="111">
        <f t="shared" ref="R341:V341" si="183">IF(R322=0,"",R322/R303)</f>
        <v>0.59050682035488578</v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>
        <f t="shared" si="183"/>
        <v>0.64201957352648509</v>
      </c>
      <c r="W341" s="111">
        <f t="shared" ref="W341:Y341" si="184">IF(W322=0,"",W322/W303)</f>
        <v>0.65361578770512718</v>
      </c>
      <c r="X341" s="111">
        <f t="shared" si="184"/>
        <v>0.66358331699896378</v>
      </c>
      <c r="Y341" s="111">
        <f t="shared" si="184"/>
        <v>0.67288241600242338</v>
      </c>
      <c r="DA341" s="63" t="s">
        <v>3621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 t="str">
        <f t="shared" si="185"/>
        <v/>
      </c>
      <c r="I342" s="111" t="str">
        <f t="shared" si="185"/>
        <v/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>
        <f t="shared" si="186"/>
        <v>1</v>
      </c>
      <c r="W342" s="111">
        <f t="shared" ref="W342:Y342" si="187">IF(W323=0,"",W323/W304)</f>
        <v>1</v>
      </c>
      <c r="X342" s="111">
        <f t="shared" si="187"/>
        <v>1</v>
      </c>
      <c r="Y342" s="111">
        <f t="shared" si="187"/>
        <v>1</v>
      </c>
      <c r="DA342" s="63" t="s">
        <v>3622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0.61649649406717599</v>
      </c>
      <c r="D343" s="124">
        <f t="shared" si="188"/>
        <v>0.61202767913464551</v>
      </c>
      <c r="E343" s="124">
        <f t="shared" si="188"/>
        <v>0.60405791988401536</v>
      </c>
      <c r="F343" s="124">
        <f t="shared" si="188"/>
        <v>0.61048068562153968</v>
      </c>
      <c r="G343" s="124">
        <f t="shared" si="188"/>
        <v>0.60634049224212172</v>
      </c>
      <c r="H343" s="124" t="str">
        <f t="shared" si="188"/>
        <v/>
      </c>
      <c r="I343" s="124" t="str">
        <f t="shared" si="188"/>
        <v/>
      </c>
      <c r="J343" s="124">
        <f t="shared" si="188"/>
        <v>0.60135657239436435</v>
      </c>
      <c r="K343" s="124">
        <f t="shared" si="188"/>
        <v>0.62214178900245976</v>
      </c>
      <c r="L343" s="124">
        <f t="shared" si="188"/>
        <v>0.61392094879752235</v>
      </c>
      <c r="M343" s="124">
        <f t="shared" si="188"/>
        <v>0.61453495233088962</v>
      </c>
      <c r="N343" s="124">
        <f t="shared" si="188"/>
        <v>0.60005681469854588</v>
      </c>
      <c r="O343" s="124">
        <f t="shared" si="188"/>
        <v>0.63279778055394487</v>
      </c>
      <c r="P343" s="124">
        <f t="shared" si="188"/>
        <v>0.65795590999702214</v>
      </c>
      <c r="Q343" s="124">
        <f t="shared" si="188"/>
        <v>0.63409113530912198</v>
      </c>
      <c r="R343" s="124">
        <f t="shared" ref="R343:V343" si="189">IF(R324=0,"",R324/R305)</f>
        <v>0.64492376370999183</v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>
        <f t="shared" si="189"/>
        <v>0.70103926186211996</v>
      </c>
      <c r="W343" s="124">
        <f t="shared" ref="W343:Y343" si="190">IF(W324=0,"",W324/W305)</f>
        <v>0.70175701511379385</v>
      </c>
      <c r="X343" s="124">
        <f t="shared" si="190"/>
        <v>0.67530177220102505</v>
      </c>
      <c r="Y343" s="124">
        <f t="shared" si="190"/>
        <v>0.64233375093157963</v>
      </c>
      <c r="DA343" s="130" t="s">
        <v>3623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0.54861509469085312</v>
      </c>
      <c r="D344" s="111">
        <f t="shared" si="191"/>
        <v>0.5492401609600327</v>
      </c>
      <c r="E344" s="111">
        <f t="shared" si="191"/>
        <v>0.54986528353430775</v>
      </c>
      <c r="F344" s="111">
        <f t="shared" si="191"/>
        <v>0.55049041378654995</v>
      </c>
      <c r="G344" s="111">
        <f t="shared" si="191"/>
        <v>0.55111559589247294</v>
      </c>
      <c r="H344" s="111" t="str">
        <f t="shared" si="191"/>
        <v/>
      </c>
      <c r="I344" s="111" t="str">
        <f t="shared" si="191"/>
        <v/>
      </c>
      <c r="J344" s="111">
        <f t="shared" si="191"/>
        <v>0.55299149813932968</v>
      </c>
      <c r="K344" s="111">
        <f t="shared" si="191"/>
        <v>0.55361702578622241</v>
      </c>
      <c r="L344" s="111">
        <f t="shared" si="191"/>
        <v>0.55424270341500448</v>
      </c>
      <c r="M344" s="111">
        <f t="shared" si="191"/>
        <v>0.5547178698642935</v>
      </c>
      <c r="N344" s="111">
        <f t="shared" si="191"/>
        <v>0.55498346555839073</v>
      </c>
      <c r="O344" s="111">
        <f t="shared" si="191"/>
        <v>0.55514220512788814</v>
      </c>
      <c r="P344" s="111">
        <f t="shared" si="191"/>
        <v>0.5555851416549612</v>
      </c>
      <c r="Q344" s="111">
        <f t="shared" si="191"/>
        <v>0.55738799679211348</v>
      </c>
      <c r="R344" s="111">
        <f t="shared" ref="R344:V344" si="192">IF(R325=0,"",R325/R306)</f>
        <v>0.56212364831308881</v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>
        <f t="shared" si="192"/>
        <v>0.58755912461479387</v>
      </c>
      <c r="W344" s="111">
        <f t="shared" ref="W344:Y344" si="193">IF(W325=0,"",W325/W306)</f>
        <v>0.58983832031986483</v>
      </c>
      <c r="X344" s="111">
        <f t="shared" si="193"/>
        <v>0.59022830009977345</v>
      </c>
      <c r="Y344" s="111">
        <f t="shared" si="193"/>
        <v>0.59026729807776435</v>
      </c>
      <c r="DA344" s="63" t="s">
        <v>3624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0.72662667962477578</v>
      </c>
      <c r="D345" s="45">
        <f t="shared" si="194"/>
        <v>0.72814042330624362</v>
      </c>
      <c r="E345" s="45">
        <f t="shared" si="194"/>
        <v>0.72972554035246784</v>
      </c>
      <c r="F345" s="45">
        <f t="shared" si="194"/>
        <v>0.73132039013024974</v>
      </c>
      <c r="G345" s="45">
        <f t="shared" si="194"/>
        <v>0.73298097057885925</v>
      </c>
      <c r="H345" s="45" t="str">
        <f t="shared" si="194"/>
        <v/>
      </c>
      <c r="I345" s="45" t="str">
        <f t="shared" si="194"/>
        <v/>
      </c>
      <c r="J345" s="45">
        <f t="shared" si="194"/>
        <v>0.73841389412300973</v>
      </c>
      <c r="K345" s="45">
        <f t="shared" si="194"/>
        <v>0.74051248860270869</v>
      </c>
      <c r="L345" s="45">
        <f t="shared" si="194"/>
        <v>0.74280120285931051</v>
      </c>
      <c r="M345" s="45">
        <f t="shared" si="194"/>
        <v>0.74607355849152468</v>
      </c>
      <c r="N345" s="45">
        <f t="shared" si="194"/>
        <v>0.75055546355653546</v>
      </c>
      <c r="O345" s="45">
        <f t="shared" si="194"/>
        <v>0.75678262211734659</v>
      </c>
      <c r="P345" s="45">
        <f t="shared" si="194"/>
        <v>0.76501778054430969</v>
      </c>
      <c r="Q345" s="45">
        <f t="shared" si="194"/>
        <v>0.77567415587178334</v>
      </c>
      <c r="R345" s="45">
        <f t="shared" ref="R345:V345" si="195">IF(R326=0,"",R326/R307)</f>
        <v>0.79017493492704216</v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>
        <f t="shared" si="195"/>
        <v>0.86206909972308909</v>
      </c>
      <c r="W345" s="45">
        <f t="shared" ref="W345:Y345" si="196">IF(W326=0,"",W326/W307)</f>
        <v>0.87371050315834564</v>
      </c>
      <c r="X345" s="45">
        <f t="shared" si="196"/>
        <v>0.88137629263840667</v>
      </c>
      <c r="Y345" s="45">
        <f t="shared" si="196"/>
        <v>0.88817428274035815</v>
      </c>
      <c r="DA345" s="60" t="s">
        <v>3625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4.3117166686267181</v>
      </c>
      <c r="D347" s="117">
        <f t="shared" si="197"/>
        <v>5.9417377094518455</v>
      </c>
      <c r="E347" s="117">
        <f t="shared" si="197"/>
        <v>5.5619656421524635</v>
      </c>
      <c r="F347" s="117">
        <f t="shared" si="197"/>
        <v>4.7774346224606763</v>
      </c>
      <c r="G347" s="117">
        <f t="shared" si="197"/>
        <v>2.6809273987535542</v>
      </c>
      <c r="H347" s="117">
        <f t="shared" si="197"/>
        <v>0</v>
      </c>
      <c r="I347" s="117">
        <f t="shared" si="197"/>
        <v>0</v>
      </c>
      <c r="J347" s="117">
        <f t="shared" si="197"/>
        <v>2.340628764704018</v>
      </c>
      <c r="K347" s="117">
        <f t="shared" si="197"/>
        <v>3.3884767582507833</v>
      </c>
      <c r="L347" s="117">
        <f t="shared" si="197"/>
        <v>4.4145646973853037</v>
      </c>
      <c r="M347" s="117">
        <f t="shared" si="197"/>
        <v>5.0039117274911984</v>
      </c>
      <c r="N347" s="117">
        <f t="shared" si="197"/>
        <v>4.1262594025402608</v>
      </c>
      <c r="O347" s="117">
        <f t="shared" si="197"/>
        <v>1.8348887174730661</v>
      </c>
      <c r="P347" s="117">
        <f t="shared" si="197"/>
        <v>1.0750753514805824</v>
      </c>
      <c r="Q347" s="117">
        <f t="shared" si="197"/>
        <v>0.31144668715495588</v>
      </c>
      <c r="R347" s="117">
        <f t="shared" ref="R347:V347" si="198">R348+R351+R353+R362</f>
        <v>5.4785150427720829E-2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1.2343497146712819</v>
      </c>
      <c r="W347" s="117">
        <f t="shared" ref="W347:Y347" si="199">W348+W351+W353+W362</f>
        <v>2.7005517738434595</v>
      </c>
      <c r="X347" s="117">
        <f t="shared" si="199"/>
        <v>3.3916975973954417</v>
      </c>
      <c r="Y347" s="117">
        <f t="shared" si="199"/>
        <v>2.5466748824566374</v>
      </c>
      <c r="DA347" s="129" t="s">
        <v>3776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3.8556197812242226</v>
      </c>
      <c r="D348" s="122">
        <f t="shared" si="200"/>
        <v>5.3260226042017464</v>
      </c>
      <c r="E348" s="122">
        <f t="shared" si="200"/>
        <v>4.9694553436157038</v>
      </c>
      <c r="F348" s="122">
        <f t="shared" si="200"/>
        <v>4.2490668582575255</v>
      </c>
      <c r="G348" s="122">
        <f t="shared" si="200"/>
        <v>2.3575982544692144</v>
      </c>
      <c r="H348" s="122">
        <f t="shared" si="200"/>
        <v>0</v>
      </c>
      <c r="I348" s="122">
        <f t="shared" si="200"/>
        <v>0</v>
      </c>
      <c r="J348" s="122">
        <f t="shared" si="200"/>
        <v>1.9736454258457761</v>
      </c>
      <c r="K348" s="122">
        <f t="shared" si="200"/>
        <v>2.9424857679200813</v>
      </c>
      <c r="L348" s="122">
        <f t="shared" si="200"/>
        <v>3.7150518667136967</v>
      </c>
      <c r="M348" s="122">
        <f t="shared" si="200"/>
        <v>4.2486921753348366</v>
      </c>
      <c r="N348" s="122">
        <f t="shared" si="200"/>
        <v>3.4426774078997351</v>
      </c>
      <c r="O348" s="122">
        <f t="shared" si="200"/>
        <v>1.5550374341264219</v>
      </c>
      <c r="P348" s="122">
        <f t="shared" si="200"/>
        <v>0.88340479714243869</v>
      </c>
      <c r="Q348" s="122">
        <f t="shared" si="200"/>
        <v>0.25579293853537866</v>
      </c>
      <c r="R348" s="122">
        <f t="shared" ref="R348:V348" si="201">SUM(R349:R350)</f>
        <v>4.5858704441776234E-2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1.0339820467895473</v>
      </c>
      <c r="W348" s="122">
        <f t="shared" ref="W348:Y348" si="202">SUM(W349:W350)</f>
        <v>2.2332927681104864</v>
      </c>
      <c r="X348" s="122">
        <f t="shared" si="202"/>
        <v>2.7836169780358651</v>
      </c>
      <c r="Y348" s="122">
        <f t="shared" si="202"/>
        <v>2.01594557180844</v>
      </c>
      <c r="DA348" s="130" t="s">
        <v>3777</v>
      </c>
    </row>
    <row r="349" spans="1:105" ht="12" customHeight="1" x14ac:dyDescent="0.25">
      <c r="A349" s="97" t="s">
        <v>74</v>
      </c>
      <c r="B349" s="98"/>
      <c r="C349" s="98">
        <v>3.8556197812242226</v>
      </c>
      <c r="D349" s="98">
        <v>5.3260226042017464</v>
      </c>
      <c r="E349" s="98">
        <v>4.9694553436157038</v>
      </c>
      <c r="F349" s="98">
        <v>4.2490668582575255</v>
      </c>
      <c r="G349" s="98">
        <v>2.3575982544692144</v>
      </c>
      <c r="H349" s="98">
        <v>0</v>
      </c>
      <c r="I349" s="98">
        <v>0</v>
      </c>
      <c r="J349" s="98">
        <v>1.9736454258457761</v>
      </c>
      <c r="K349" s="98">
        <v>2.9424857679200813</v>
      </c>
      <c r="L349" s="98">
        <v>3.7150518667136967</v>
      </c>
      <c r="M349" s="98">
        <v>4.2486921753348366</v>
      </c>
      <c r="N349" s="98">
        <v>3.4426774078997351</v>
      </c>
      <c r="O349" s="98">
        <v>1.5550374341264219</v>
      </c>
      <c r="P349" s="98">
        <v>0.88340479714243869</v>
      </c>
      <c r="Q349" s="98">
        <v>0.25579293853537866</v>
      </c>
      <c r="R349" s="98">
        <v>4.5858704441776234E-2</v>
      </c>
      <c r="S349" s="98">
        <v>0</v>
      </c>
      <c r="T349" s="98">
        <v>0</v>
      </c>
      <c r="U349" s="98">
        <v>0</v>
      </c>
      <c r="V349" s="98">
        <v>1.0339820467895473</v>
      </c>
      <c r="W349" s="98">
        <v>2.2332927681104864</v>
      </c>
      <c r="X349" s="98">
        <v>2.7836169780358651</v>
      </c>
      <c r="Y349" s="98">
        <v>2.01594557180844</v>
      </c>
      <c r="DA349" s="63" t="s">
        <v>3778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3779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3780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3781</v>
      </c>
    </row>
    <row r="353" spans="1:105" ht="12" customHeight="1" x14ac:dyDescent="0.25">
      <c r="A353" s="121" t="s">
        <v>55</v>
      </c>
      <c r="B353" s="122"/>
      <c r="C353" s="122">
        <v>0.12375375669811663</v>
      </c>
      <c r="D353" s="122">
        <v>0.12050082945115151</v>
      </c>
      <c r="E353" s="122">
        <v>0.11419113635143309</v>
      </c>
      <c r="F353" s="122">
        <v>0.10057656797247574</v>
      </c>
      <c r="G353" s="122">
        <v>7.2352973723718988E-2</v>
      </c>
      <c r="H353" s="122">
        <v>0</v>
      </c>
      <c r="I353" s="122">
        <v>0</v>
      </c>
      <c r="J353" s="122">
        <v>7.1744625567588621E-2</v>
      </c>
      <c r="K353" s="122">
        <v>0.11005596256191499</v>
      </c>
      <c r="L353" s="122">
        <v>0.16586738933473158</v>
      </c>
      <c r="M353" s="122">
        <v>0.1672557538906618</v>
      </c>
      <c r="N353" s="122">
        <v>0.1535697742872244</v>
      </c>
      <c r="O353" s="122">
        <v>4.0131923906119957E-2</v>
      </c>
      <c r="P353" s="122">
        <v>4.6947676679934457E-2</v>
      </c>
      <c r="Q353" s="122">
        <v>1.0601808651386399E-2</v>
      </c>
      <c r="R353" s="122">
        <v>1.8775733617602936E-3</v>
      </c>
      <c r="S353" s="122">
        <v>0</v>
      </c>
      <c r="T353" s="122">
        <v>0</v>
      </c>
      <c r="U353" s="122">
        <v>0</v>
      </c>
      <c r="V353" s="122">
        <v>3.7470130868203617E-2</v>
      </c>
      <c r="W353" s="122">
        <v>0.10058590538447842</v>
      </c>
      <c r="X353" s="122">
        <v>0.11000265336554209</v>
      </c>
      <c r="Y353" s="122">
        <v>5.3461448167803238E-2</v>
      </c>
      <c r="DA353" s="130" t="s">
        <v>3782</v>
      </c>
    </row>
    <row r="354" spans="1:105" ht="12" customHeight="1" x14ac:dyDescent="0.25">
      <c r="A354" s="97" t="s">
        <v>141</v>
      </c>
      <c r="B354" s="98"/>
      <c r="C354" s="98">
        <v>0.12158143037147699</v>
      </c>
      <c r="D354" s="98">
        <v>0.12050082945115151</v>
      </c>
      <c r="E354" s="98">
        <v>0.11419113635143309</v>
      </c>
      <c r="F354" s="98">
        <v>0.10057656797247574</v>
      </c>
      <c r="G354" s="98">
        <v>7.2352973723718988E-2</v>
      </c>
      <c r="H354" s="98">
        <v>0</v>
      </c>
      <c r="I354" s="98">
        <v>0</v>
      </c>
      <c r="J354" s="98">
        <v>7.0409352947289852E-2</v>
      </c>
      <c r="K354" s="98">
        <v>0.10873238660838939</v>
      </c>
      <c r="L354" s="98">
        <v>0.16454364249952361</v>
      </c>
      <c r="M354" s="98">
        <v>0.1666394753074005</v>
      </c>
      <c r="N354" s="98">
        <v>0.15120614168489596</v>
      </c>
      <c r="O354" s="98">
        <v>3.4999460098146438E-2</v>
      </c>
      <c r="P354" s="98">
        <v>4.4346211036869365E-2</v>
      </c>
      <c r="Q354" s="98">
        <v>1.0601808651386399E-2</v>
      </c>
      <c r="R354" s="98">
        <v>1.8775733617602936E-3</v>
      </c>
      <c r="S354" s="98">
        <v>0</v>
      </c>
      <c r="T354" s="98">
        <v>0</v>
      </c>
      <c r="U354" s="98">
        <v>0</v>
      </c>
      <c r="V354" s="98">
        <v>3.7279734972332633E-2</v>
      </c>
      <c r="W354" s="98">
        <v>9.7481250587793639E-2</v>
      </c>
      <c r="X354" s="98">
        <v>0.10736241737709001</v>
      </c>
      <c r="Y354" s="98">
        <v>5.2387773798166191E-2</v>
      </c>
      <c r="DA354" s="63" t="s">
        <v>3783</v>
      </c>
    </row>
    <row r="355" spans="1:105" ht="12" customHeight="1" x14ac:dyDescent="0.25">
      <c r="A355" s="97" t="s">
        <v>140</v>
      </c>
      <c r="B355" s="98"/>
      <c r="C355" s="98">
        <v>2.1723263266396359E-3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1.3352726202987759E-3</v>
      </c>
      <c r="K355" s="98">
        <v>1.3235759535256059E-3</v>
      </c>
      <c r="L355" s="98">
        <v>1.3237468352079852E-3</v>
      </c>
      <c r="M355" s="98">
        <v>6.1627858326128502E-4</v>
      </c>
      <c r="N355" s="98">
        <v>2.3636326023284381E-3</v>
      </c>
      <c r="O355" s="98">
        <v>5.13246380797352E-3</v>
      </c>
      <c r="P355" s="98">
        <v>2.6014656430650897E-3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1.9039589587098181E-4</v>
      </c>
      <c r="W355" s="98">
        <v>3.1046547966847829E-3</v>
      </c>
      <c r="X355" s="98">
        <v>2.6402359884520731E-3</v>
      </c>
      <c r="Y355" s="98">
        <v>1.0736743696370473E-3</v>
      </c>
      <c r="DA355" s="63" t="s">
        <v>3784</v>
      </c>
    </row>
    <row r="356" spans="1:105" ht="12" customHeight="1" x14ac:dyDescent="0.25">
      <c r="A356" s="100" t="s">
        <v>50</v>
      </c>
      <c r="B356" s="101"/>
      <c r="C356" s="101">
        <v>2.1723263266396359E-3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1.3352726202987759E-3</v>
      </c>
      <c r="K356" s="101">
        <v>1.3235759535256059E-3</v>
      </c>
      <c r="L356" s="101">
        <v>1.3237468352079852E-3</v>
      </c>
      <c r="M356" s="101">
        <v>6.1627858326128502E-4</v>
      </c>
      <c r="N356" s="101">
        <v>2.3636326023284381E-3</v>
      </c>
      <c r="O356" s="101">
        <v>5.13246380797352E-3</v>
      </c>
      <c r="P356" s="101">
        <v>2.6014656430650897E-3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1.9039589587098181E-4</v>
      </c>
      <c r="W356" s="101">
        <v>3.1046547966847829E-3</v>
      </c>
      <c r="X356" s="101">
        <v>2.6402359884520731E-3</v>
      </c>
      <c r="Y356" s="101">
        <v>1.0736743696370473E-3</v>
      </c>
      <c r="DA356" s="131" t="s">
        <v>3785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3786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3787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3788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3789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3790</v>
      </c>
    </row>
    <row r="362" spans="1:105" ht="12" customHeight="1" x14ac:dyDescent="0.25">
      <c r="A362" s="121" t="s">
        <v>54</v>
      </c>
      <c r="B362" s="122"/>
      <c r="C362" s="122">
        <v>0.33234313070437849</v>
      </c>
      <c r="D362" s="122">
        <v>0.49521427579894806</v>
      </c>
      <c r="E362" s="122">
        <v>0.47831916218532605</v>
      </c>
      <c r="F362" s="122">
        <v>0.42779119623067541</v>
      </c>
      <c r="G362" s="122">
        <v>0.25097617056062071</v>
      </c>
      <c r="H362" s="122">
        <v>0</v>
      </c>
      <c r="I362" s="122">
        <v>0</v>
      </c>
      <c r="J362" s="122">
        <v>0.29523871329065343</v>
      </c>
      <c r="K362" s="122">
        <v>0.33593502776878686</v>
      </c>
      <c r="L362" s="122">
        <v>0.53364544133687497</v>
      </c>
      <c r="M362" s="122">
        <v>0.58796379826570011</v>
      </c>
      <c r="N362" s="122">
        <v>0.53001222035330098</v>
      </c>
      <c r="O362" s="122">
        <v>0.23971935944052414</v>
      </c>
      <c r="P362" s="122">
        <v>0.14472287765820935</v>
      </c>
      <c r="Q362" s="122">
        <v>4.5051939968190832E-2</v>
      </c>
      <c r="R362" s="122">
        <v>7.0488726241843009E-3</v>
      </c>
      <c r="S362" s="122">
        <v>0</v>
      </c>
      <c r="T362" s="122">
        <v>0</v>
      </c>
      <c r="U362" s="122">
        <v>0</v>
      </c>
      <c r="V362" s="122">
        <v>0.16289753701353088</v>
      </c>
      <c r="W362" s="122">
        <v>0.36667310034849465</v>
      </c>
      <c r="X362" s="122">
        <v>0.49807796599403426</v>
      </c>
      <c r="Y362" s="122">
        <v>0.47726786248039416</v>
      </c>
      <c r="DA362" s="130" t="s">
        <v>3791</v>
      </c>
    </row>
    <row r="363" spans="1:105" ht="12" customHeight="1" x14ac:dyDescent="0.25">
      <c r="A363" s="97" t="s">
        <v>50</v>
      </c>
      <c r="B363" s="98"/>
      <c r="C363" s="98">
        <v>0.33234313070437849</v>
      </c>
      <c r="D363" s="98">
        <v>0.49521427579894806</v>
      </c>
      <c r="E363" s="98">
        <v>0.47831916218532605</v>
      </c>
      <c r="F363" s="98">
        <v>0.42779119623067541</v>
      </c>
      <c r="G363" s="98">
        <v>0.25097617056062071</v>
      </c>
      <c r="H363" s="98">
        <v>0</v>
      </c>
      <c r="I363" s="98">
        <v>0</v>
      </c>
      <c r="J363" s="98">
        <v>0.29523871329065343</v>
      </c>
      <c r="K363" s="98">
        <v>0.33593502776878686</v>
      </c>
      <c r="L363" s="98">
        <v>0.53364544133687497</v>
      </c>
      <c r="M363" s="98">
        <v>0.58796379826570011</v>
      </c>
      <c r="N363" s="98">
        <v>0.53001222035330098</v>
      </c>
      <c r="O363" s="98">
        <v>0.23971935944052414</v>
      </c>
      <c r="P363" s="98">
        <v>0.14472287765820935</v>
      </c>
      <c r="Q363" s="98">
        <v>4.5051939968190832E-2</v>
      </c>
      <c r="R363" s="98">
        <v>7.0488726241843009E-3</v>
      </c>
      <c r="S363" s="98">
        <v>0</v>
      </c>
      <c r="T363" s="98">
        <v>0</v>
      </c>
      <c r="U363" s="98">
        <v>0</v>
      </c>
      <c r="V363" s="98">
        <v>0.16289753701353088</v>
      </c>
      <c r="W363" s="98">
        <v>0.36667310034849465</v>
      </c>
      <c r="X363" s="98">
        <v>0.49807796599403426</v>
      </c>
      <c r="Y363" s="98">
        <v>0.47726786248039416</v>
      </c>
      <c r="DA363" s="63" t="s">
        <v>3792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3793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11522.290878668453</v>
      </c>
      <c r="D366" s="117">
        <f t="shared" si="204"/>
        <v>12039.986056067017</v>
      </c>
      <c r="E366" s="117">
        <f t="shared" si="204"/>
        <v>13705.651226579475</v>
      </c>
      <c r="F366" s="117">
        <f t="shared" si="204"/>
        <v>13226.346577032489</v>
      </c>
      <c r="G366" s="117">
        <f t="shared" si="204"/>
        <v>13342.680446090551</v>
      </c>
      <c r="H366" s="117">
        <f t="shared" si="204"/>
        <v>0</v>
      </c>
      <c r="I366" s="117">
        <f t="shared" si="204"/>
        <v>0</v>
      </c>
      <c r="J366" s="117">
        <f t="shared" si="204"/>
        <v>9952.1392406357172</v>
      </c>
      <c r="K366" s="117">
        <f t="shared" si="204"/>
        <v>10105.974032551974</v>
      </c>
      <c r="L366" s="117">
        <f t="shared" si="204"/>
        <v>9389.6110586295454</v>
      </c>
      <c r="M366" s="117">
        <f t="shared" si="204"/>
        <v>9633.5047790988956</v>
      </c>
      <c r="N366" s="117">
        <f t="shared" si="204"/>
        <v>8867.6366642235043</v>
      </c>
      <c r="O366" s="117">
        <f t="shared" si="204"/>
        <v>7258.6183653625512</v>
      </c>
      <c r="P366" s="117">
        <f t="shared" si="204"/>
        <v>6511.481973703083</v>
      </c>
      <c r="Q366" s="117">
        <f t="shared" si="204"/>
        <v>6907.9003874387827</v>
      </c>
      <c r="R366" s="117">
        <f t="shared" ref="R366:V366" si="205">R367+R370+R372+R381</f>
        <v>7494.9076786646192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7506.4456356805131</v>
      </c>
      <c r="W366" s="117">
        <f t="shared" ref="W366:Y366" si="206">W367+W370+W372+W381</f>
        <v>7654.0498634029973</v>
      </c>
      <c r="X366" s="117">
        <f t="shared" si="206"/>
        <v>7290.0262556486186</v>
      </c>
      <c r="Y366" s="117">
        <f t="shared" si="206"/>
        <v>6709.8134785203356</v>
      </c>
      <c r="DA366" s="129" t="s">
        <v>3944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8142.6819204782414</v>
      </c>
      <c r="D367" s="122">
        <f t="shared" si="207"/>
        <v>8076.3522128971863</v>
      </c>
      <c r="E367" s="122">
        <f t="shared" si="207"/>
        <v>8558.4092606348531</v>
      </c>
      <c r="F367" s="122">
        <f t="shared" si="207"/>
        <v>7989.9901927569845</v>
      </c>
      <c r="G367" s="122">
        <f t="shared" si="207"/>
        <v>7638.5776899604289</v>
      </c>
      <c r="H367" s="122">
        <f t="shared" si="207"/>
        <v>0</v>
      </c>
      <c r="I367" s="122">
        <f t="shared" si="207"/>
        <v>0</v>
      </c>
      <c r="J367" s="122">
        <f t="shared" si="207"/>
        <v>4777.8039517395382</v>
      </c>
      <c r="K367" s="122">
        <f t="shared" si="207"/>
        <v>5215.7709866997739</v>
      </c>
      <c r="L367" s="122">
        <f t="shared" si="207"/>
        <v>4384.3900697427098</v>
      </c>
      <c r="M367" s="122">
        <f t="shared" si="207"/>
        <v>4850.2389527827154</v>
      </c>
      <c r="N367" s="122">
        <f t="shared" si="207"/>
        <v>4403.1421610207963</v>
      </c>
      <c r="O367" s="122">
        <f t="shared" si="207"/>
        <v>3418.7366265936839</v>
      </c>
      <c r="P367" s="122">
        <f t="shared" si="207"/>
        <v>2882.5487975941446</v>
      </c>
      <c r="Q367" s="122">
        <f t="shared" si="207"/>
        <v>3339.9673341459752</v>
      </c>
      <c r="R367" s="122">
        <f t="shared" ref="R367:V367" si="208">SUM(R368:R369)</f>
        <v>3690.9334690932087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3647.0655211982958</v>
      </c>
      <c r="W367" s="122">
        <f t="shared" ref="W367:Y367" si="209">SUM(W368:W369)</f>
        <v>3545.9626589558466</v>
      </c>
      <c r="X367" s="122">
        <f t="shared" si="209"/>
        <v>3626.3886531712415</v>
      </c>
      <c r="Y367" s="122">
        <f t="shared" si="209"/>
        <v>3041.6930748126811</v>
      </c>
      <c r="DA367" s="130" t="s">
        <v>3945</v>
      </c>
    </row>
    <row r="368" spans="1:105" ht="12" customHeight="1" x14ac:dyDescent="0.25">
      <c r="A368" s="97" t="s">
        <v>74</v>
      </c>
      <c r="B368" s="98"/>
      <c r="C368" s="98">
        <v>8109.4819482381918</v>
      </c>
      <c r="D368" s="98">
        <v>8040.510541269512</v>
      </c>
      <c r="E368" s="98">
        <v>8522.1870795515242</v>
      </c>
      <c r="F368" s="98">
        <v>7952.8792268776151</v>
      </c>
      <c r="G368" s="98">
        <v>7603.3553812394557</v>
      </c>
      <c r="H368" s="98">
        <v>0</v>
      </c>
      <c r="I368" s="98">
        <v>0</v>
      </c>
      <c r="J368" s="98">
        <v>4760.7393397105316</v>
      </c>
      <c r="K368" s="98">
        <v>5195.8934001294147</v>
      </c>
      <c r="L368" s="98">
        <v>4368.1463584838348</v>
      </c>
      <c r="M368" s="98">
        <v>4829.2079831248448</v>
      </c>
      <c r="N368" s="98">
        <v>4387.7526411058288</v>
      </c>
      <c r="O368" s="98">
        <v>3404.0577364345145</v>
      </c>
      <c r="P368" s="98">
        <v>2865.8143012454661</v>
      </c>
      <c r="Q368" s="98">
        <v>3321.6738911221673</v>
      </c>
      <c r="R368" s="98">
        <v>3670.516931740241</v>
      </c>
      <c r="S368" s="98">
        <v>0</v>
      </c>
      <c r="T368" s="98">
        <v>0</v>
      </c>
      <c r="U368" s="98">
        <v>0</v>
      </c>
      <c r="V368" s="98">
        <v>3626.9152893253436</v>
      </c>
      <c r="W368" s="98">
        <v>3526.3143961607748</v>
      </c>
      <c r="X368" s="98">
        <v>3606.2368109855602</v>
      </c>
      <c r="Y368" s="98">
        <v>3024.7315265362531</v>
      </c>
      <c r="DA368" s="63" t="s">
        <v>3946</v>
      </c>
    </row>
    <row r="369" spans="1:105" ht="12" customHeight="1" x14ac:dyDescent="0.25">
      <c r="A369" s="97" t="s">
        <v>53</v>
      </c>
      <c r="B369" s="98"/>
      <c r="C369" s="98">
        <v>33.19997224004932</v>
      </c>
      <c r="D369" s="98">
        <v>35.84167162767389</v>
      </c>
      <c r="E369" s="98">
        <v>36.222181083329048</v>
      </c>
      <c r="F369" s="98">
        <v>37.110965879369409</v>
      </c>
      <c r="G369" s="98">
        <v>35.222308720972734</v>
      </c>
      <c r="H369" s="98">
        <v>0</v>
      </c>
      <c r="I369" s="98">
        <v>0</v>
      </c>
      <c r="J369" s="98">
        <v>17.064612029006632</v>
      </c>
      <c r="K369" s="98">
        <v>19.877586570359494</v>
      </c>
      <c r="L369" s="98">
        <v>16.243711258875006</v>
      </c>
      <c r="M369" s="98">
        <v>21.030969657870383</v>
      </c>
      <c r="N369" s="98">
        <v>15.389519914967536</v>
      </c>
      <c r="O369" s="98">
        <v>14.678890159169272</v>
      </c>
      <c r="P369" s="98">
        <v>16.734496348678615</v>
      </c>
      <c r="Q369" s="98">
        <v>18.293443023807761</v>
      </c>
      <c r="R369" s="98">
        <v>20.416537352967477</v>
      </c>
      <c r="S369" s="98">
        <v>0</v>
      </c>
      <c r="T369" s="98">
        <v>0</v>
      </c>
      <c r="U369" s="98">
        <v>0</v>
      </c>
      <c r="V369" s="98">
        <v>20.150231872952165</v>
      </c>
      <c r="W369" s="98">
        <v>19.648262795071879</v>
      </c>
      <c r="X369" s="98">
        <v>20.151842185681225</v>
      </c>
      <c r="Y369" s="98">
        <v>16.961548276427859</v>
      </c>
      <c r="DA369" s="63" t="s">
        <v>3947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0</v>
      </c>
      <c r="D370" s="122">
        <f t="shared" si="210"/>
        <v>335.93328207992005</v>
      </c>
      <c r="E370" s="122">
        <f t="shared" si="210"/>
        <v>1234.4476899416279</v>
      </c>
      <c r="F370" s="122">
        <f t="shared" si="210"/>
        <v>1205.1501219596448</v>
      </c>
      <c r="G370" s="122">
        <f t="shared" si="210"/>
        <v>1358.4496042605667</v>
      </c>
      <c r="H370" s="122">
        <f t="shared" si="210"/>
        <v>0</v>
      </c>
      <c r="I370" s="122">
        <f t="shared" si="210"/>
        <v>0</v>
      </c>
      <c r="J370" s="122">
        <f t="shared" si="210"/>
        <v>1005.7768722521957</v>
      </c>
      <c r="K370" s="122">
        <f t="shared" si="210"/>
        <v>750.06095745257664</v>
      </c>
      <c r="L370" s="122">
        <f t="shared" si="210"/>
        <v>978.47202464803536</v>
      </c>
      <c r="M370" s="122">
        <f t="shared" si="210"/>
        <v>705.96035648378643</v>
      </c>
      <c r="N370" s="122">
        <f t="shared" si="210"/>
        <v>786.49335936881459</v>
      </c>
      <c r="O370" s="122">
        <f t="shared" si="210"/>
        <v>497.43403759215249</v>
      </c>
      <c r="P370" s="122">
        <f t="shared" si="210"/>
        <v>304.670305031346</v>
      </c>
      <c r="Q370" s="122">
        <f t="shared" si="210"/>
        <v>273.71335251797399</v>
      </c>
      <c r="R370" s="122">
        <f t="shared" si="210"/>
        <v>411.13482629440472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359.64520354972939</v>
      </c>
      <c r="W370" s="122">
        <f t="shared" si="210"/>
        <v>423.7774390043561</v>
      </c>
      <c r="X370" s="122">
        <f t="shared" si="210"/>
        <v>348.78640791579613</v>
      </c>
      <c r="Y370" s="122">
        <f t="shared" si="210"/>
        <v>529.20852241753209</v>
      </c>
      <c r="DA370" s="130" t="s">
        <v>3948</v>
      </c>
    </row>
    <row r="371" spans="1:105" ht="12" customHeight="1" x14ac:dyDescent="0.25">
      <c r="A371" s="97" t="s">
        <v>53</v>
      </c>
      <c r="B371" s="98"/>
      <c r="C371" s="98">
        <f>RES_hhdet_in_fech!C29</f>
        <v>0</v>
      </c>
      <c r="D371" s="98">
        <f>RES_hhdet_in_fech!D29</f>
        <v>335.93328207992005</v>
      </c>
      <c r="E371" s="98">
        <f>RES_hhdet_in_fech!E29</f>
        <v>1234.4476899416279</v>
      </c>
      <c r="F371" s="98">
        <f>RES_hhdet_in_fech!F29</f>
        <v>1205.1501219596448</v>
      </c>
      <c r="G371" s="98">
        <f>RES_hhdet_in_fech!G29</f>
        <v>1358.4496042605667</v>
      </c>
      <c r="H371" s="98">
        <f>RES_hhdet_in_fech!H29</f>
        <v>0</v>
      </c>
      <c r="I371" s="98">
        <f>RES_hhdet_in_fech!I29</f>
        <v>0</v>
      </c>
      <c r="J371" s="98">
        <f>RES_hhdet_in_fech!J29</f>
        <v>1005.7768722521957</v>
      </c>
      <c r="K371" s="98">
        <f>RES_hhdet_in_fech!K29</f>
        <v>750.06095745257664</v>
      </c>
      <c r="L371" s="98">
        <f>RES_hhdet_in_fech!L29</f>
        <v>978.47202464803536</v>
      </c>
      <c r="M371" s="98">
        <f>RES_hhdet_in_fech!M29</f>
        <v>705.96035648378643</v>
      </c>
      <c r="N371" s="98">
        <f>RES_hhdet_in_fech!N29</f>
        <v>786.49335936881459</v>
      </c>
      <c r="O371" s="98">
        <f>RES_hhdet_in_fech!O29</f>
        <v>497.43403759215249</v>
      </c>
      <c r="P371" s="98">
        <f>RES_hhdet_in_fech!P29</f>
        <v>304.670305031346</v>
      </c>
      <c r="Q371" s="98">
        <f>RES_hhdet_in_fech!Q29</f>
        <v>273.71335251797399</v>
      </c>
      <c r="R371" s="98">
        <f>RES_hhdet_in_fech!R29</f>
        <v>411.13482629440472</v>
      </c>
      <c r="S371" s="98">
        <f>RES_hhdet_in_fech!S29</f>
        <v>0</v>
      </c>
      <c r="T371" s="98">
        <f>RES_hhdet_in_fech!T29</f>
        <v>0</v>
      </c>
      <c r="U371" s="98">
        <f>RES_hhdet_in_fech!U29</f>
        <v>0</v>
      </c>
      <c r="V371" s="98">
        <f>RES_hhdet_in_fech!V29</f>
        <v>359.64520354972939</v>
      </c>
      <c r="W371" s="98">
        <f>RES_hhdet_in_fech!W29</f>
        <v>423.7774390043561</v>
      </c>
      <c r="X371" s="98">
        <f>RES_hhdet_in_fech!X29</f>
        <v>348.78640791579613</v>
      </c>
      <c r="Y371" s="98">
        <f>RES_hhdet_in_fech!Y29</f>
        <v>529.20852241753209</v>
      </c>
      <c r="DA371" s="63" t="s">
        <v>3949</v>
      </c>
    </row>
    <row r="372" spans="1:105" ht="12" customHeight="1" x14ac:dyDescent="0.25">
      <c r="A372" s="121" t="s">
        <v>55</v>
      </c>
      <c r="B372" s="122"/>
      <c r="C372" s="122">
        <v>2249.7414641444934</v>
      </c>
      <c r="D372" s="122">
        <v>2475.8268557253937</v>
      </c>
      <c r="E372" s="122">
        <v>2738.784080511914</v>
      </c>
      <c r="F372" s="122">
        <v>2833.0224823313756</v>
      </c>
      <c r="G372" s="122">
        <v>3183.2803042462961</v>
      </c>
      <c r="H372" s="122">
        <v>0</v>
      </c>
      <c r="I372" s="122">
        <v>0</v>
      </c>
      <c r="J372" s="122">
        <v>3205.08769241765</v>
      </c>
      <c r="K372" s="122">
        <v>3203.5387633223049</v>
      </c>
      <c r="L372" s="122">
        <v>3108.7444145377513</v>
      </c>
      <c r="M372" s="122">
        <v>3105.0970640606702</v>
      </c>
      <c r="N372" s="122">
        <v>2800.1805574989753</v>
      </c>
      <c r="O372" s="122">
        <v>2489.0171741494646</v>
      </c>
      <c r="P372" s="122">
        <v>2405.8562210051482</v>
      </c>
      <c r="Q372" s="122">
        <v>2392.2395835719012</v>
      </c>
      <c r="R372" s="122">
        <v>2507.0346490181414</v>
      </c>
      <c r="S372" s="122">
        <v>0</v>
      </c>
      <c r="T372" s="122">
        <v>0</v>
      </c>
      <c r="U372" s="122">
        <v>0</v>
      </c>
      <c r="V372" s="122">
        <v>2525.6637021530682</v>
      </c>
      <c r="W372" s="122">
        <v>2728.5114325214054</v>
      </c>
      <c r="X372" s="122">
        <v>2403.1939291558083</v>
      </c>
      <c r="Y372" s="122">
        <v>2271.1562894273011</v>
      </c>
      <c r="DA372" s="130" t="s">
        <v>3950</v>
      </c>
    </row>
    <row r="373" spans="1:105" ht="12" customHeight="1" x14ac:dyDescent="0.25">
      <c r="A373" s="97" t="s">
        <v>141</v>
      </c>
      <c r="B373" s="98"/>
      <c r="C373" s="98">
        <v>4387.0800378832064</v>
      </c>
      <c r="D373" s="98">
        <v>4653.2172026190483</v>
      </c>
      <c r="E373" s="98">
        <v>4880.4886830305268</v>
      </c>
      <c r="F373" s="98">
        <v>4974.7922056856296</v>
      </c>
      <c r="G373" s="98">
        <v>5398.4926419158737</v>
      </c>
      <c r="H373" s="98">
        <v>0</v>
      </c>
      <c r="I373" s="98">
        <v>0</v>
      </c>
      <c r="J373" s="98">
        <v>5739.9053813668497</v>
      </c>
      <c r="K373" s="98">
        <v>5698.3323380410166</v>
      </c>
      <c r="L373" s="98">
        <v>5487.5098882220109</v>
      </c>
      <c r="M373" s="98">
        <v>5166.0390550372285</v>
      </c>
      <c r="N373" s="98">
        <v>4687.5857708067006</v>
      </c>
      <c r="O373" s="98">
        <v>4668.910459340691</v>
      </c>
      <c r="P373" s="98">
        <v>4540.0036688482414</v>
      </c>
      <c r="Q373" s="98">
        <v>4242.8279031945431</v>
      </c>
      <c r="R373" s="98">
        <v>4132.7112206380816</v>
      </c>
      <c r="S373" s="98">
        <v>0</v>
      </c>
      <c r="T373" s="98">
        <v>0</v>
      </c>
      <c r="U373" s="98">
        <v>0</v>
      </c>
      <c r="V373" s="98">
        <v>3349.2292560429064</v>
      </c>
      <c r="W373" s="98">
        <v>3797.6137277920993</v>
      </c>
      <c r="X373" s="98">
        <v>3781.0324837855251</v>
      </c>
      <c r="Y373" s="98">
        <v>3442.0983959078208</v>
      </c>
      <c r="DA373" s="63" t="s">
        <v>3951</v>
      </c>
    </row>
    <row r="374" spans="1:105" ht="12" customHeight="1" x14ac:dyDescent="0.25">
      <c r="A374" s="97" t="s">
        <v>140</v>
      </c>
      <c r="B374" s="98"/>
      <c r="C374" s="98">
        <v>2237.2943841337378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3246.2775093416817</v>
      </c>
      <c r="K374" s="98">
        <v>3244.1924478216129</v>
      </c>
      <c r="L374" s="98">
        <v>3065.1821125109636</v>
      </c>
      <c r="M374" s="98">
        <v>2925.2081984075703</v>
      </c>
      <c r="N374" s="98">
        <v>2589.6941299169553</v>
      </c>
      <c r="O374" s="98">
        <v>2632.4415795643986</v>
      </c>
      <c r="P374" s="98">
        <v>2714.4226589012951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2220.211221878018</v>
      </c>
      <c r="W374" s="98">
        <v>2644.2610569697331</v>
      </c>
      <c r="X374" s="98">
        <v>2645.8193978267727</v>
      </c>
      <c r="Y374" s="98">
        <v>2375.5047496683997</v>
      </c>
      <c r="DA374" s="63" t="s">
        <v>3952</v>
      </c>
    </row>
    <row r="375" spans="1:105" ht="12" customHeight="1" x14ac:dyDescent="0.25">
      <c r="A375" s="100" t="s">
        <v>50</v>
      </c>
      <c r="B375" s="101"/>
      <c r="C375" s="101">
        <v>597.68619217721971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1175.6230148783022</v>
      </c>
      <c r="K375" s="101">
        <v>1165.3248402232837</v>
      </c>
      <c r="L375" s="101">
        <v>971.22940893935629</v>
      </c>
      <c r="M375" s="101">
        <v>904.32380005471168</v>
      </c>
      <c r="N375" s="101">
        <v>547.63917904570792</v>
      </c>
      <c r="O375" s="101">
        <v>370.39421971467493</v>
      </c>
      <c r="P375" s="101">
        <v>369.42351888750989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119.73680971938077</v>
      </c>
      <c r="W375" s="101">
        <v>310.61954696377228</v>
      </c>
      <c r="X375" s="101">
        <v>283.48300633185085</v>
      </c>
      <c r="Y375" s="101">
        <v>147.70348675452422</v>
      </c>
      <c r="DA375" s="131" t="s">
        <v>3953</v>
      </c>
    </row>
    <row r="376" spans="1:105" ht="12" customHeight="1" x14ac:dyDescent="0.25">
      <c r="A376" s="103" t="s">
        <v>52</v>
      </c>
      <c r="B376" s="104"/>
      <c r="C376" s="104">
        <v>1639.6081919565181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2070.6544944633797</v>
      </c>
      <c r="K376" s="104">
        <v>2078.867607598329</v>
      </c>
      <c r="L376" s="104">
        <v>2093.9527035716078</v>
      </c>
      <c r="M376" s="104">
        <v>2020.8843983528586</v>
      </c>
      <c r="N376" s="104">
        <v>2042.0549508712472</v>
      </c>
      <c r="O376" s="104">
        <v>2262.0473598497242</v>
      </c>
      <c r="P376" s="104">
        <v>2344.9991400137851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2100.4744121586377</v>
      </c>
      <c r="W376" s="104">
        <v>2333.6415100059608</v>
      </c>
      <c r="X376" s="104">
        <v>2362.3363914949223</v>
      </c>
      <c r="Y376" s="104">
        <v>2227.8012629138757</v>
      </c>
      <c r="DA376" s="132" t="s">
        <v>3954</v>
      </c>
    </row>
    <row r="377" spans="1:105" ht="12" customHeight="1" x14ac:dyDescent="0.25">
      <c r="A377" s="106" t="s">
        <v>122</v>
      </c>
      <c r="B377" s="101"/>
      <c r="C377" s="101">
        <v>3812.9411780455312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5162.9628781612801</v>
      </c>
      <c r="L377" s="101">
        <v>0</v>
      </c>
      <c r="M377" s="101">
        <v>0</v>
      </c>
      <c r="N377" s="101">
        <v>0</v>
      </c>
      <c r="O377" s="101">
        <v>4178.6985631308562</v>
      </c>
      <c r="P377" s="101">
        <v>4034.6983031497198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3687.5545947618189</v>
      </c>
      <c r="X377" s="101">
        <v>0</v>
      </c>
      <c r="Y377" s="101">
        <v>3287.1268395779075</v>
      </c>
      <c r="DA377" s="131" t="s">
        <v>3955</v>
      </c>
    </row>
    <row r="378" spans="1:105" ht="12" customHeight="1" x14ac:dyDescent="0.25">
      <c r="A378" s="107" t="s">
        <v>121</v>
      </c>
      <c r="B378" s="104"/>
      <c r="C378" s="104">
        <v>2103.3475732040465</v>
      </c>
      <c r="D378" s="104">
        <v>2387.239239898885</v>
      </c>
      <c r="E378" s="104">
        <v>2649.2566559748125</v>
      </c>
      <c r="F378" s="104">
        <v>2748.7902660792643</v>
      </c>
      <c r="G378" s="104">
        <v>3083.205627429677</v>
      </c>
      <c r="H378" s="104">
        <v>0</v>
      </c>
      <c r="I378" s="104">
        <v>0</v>
      </c>
      <c r="J378" s="104">
        <v>3127.462491801638</v>
      </c>
      <c r="K378" s="104">
        <v>3113.7244355241437</v>
      </c>
      <c r="L378" s="104">
        <v>3021.7406239902853</v>
      </c>
      <c r="M378" s="104">
        <v>3026.7402786202965</v>
      </c>
      <c r="N378" s="104">
        <v>2720.0067651620066</v>
      </c>
      <c r="O378" s="104">
        <v>2282.7507676888522</v>
      </c>
      <c r="P378" s="104">
        <v>2210.2700839794297</v>
      </c>
      <c r="Q378" s="104">
        <v>2330.177170413825</v>
      </c>
      <c r="R378" s="104">
        <v>2445.6883632966342</v>
      </c>
      <c r="S378" s="104">
        <v>0</v>
      </c>
      <c r="T378" s="104">
        <v>0</v>
      </c>
      <c r="U378" s="104">
        <v>0</v>
      </c>
      <c r="V378" s="104">
        <v>2493.7900201024622</v>
      </c>
      <c r="W378" s="104">
        <v>2452.0168770754162</v>
      </c>
      <c r="X378" s="104">
        <v>2346.8271396928681</v>
      </c>
      <c r="Y378" s="104">
        <v>2200.9263329629898</v>
      </c>
      <c r="DA378" s="132" t="s">
        <v>3956</v>
      </c>
    </row>
    <row r="379" spans="1:105" ht="12" customHeight="1" x14ac:dyDescent="0.25">
      <c r="A379" s="108" t="s">
        <v>53</v>
      </c>
      <c r="B379" s="98"/>
      <c r="C379" s="98">
        <v>499.04271628913625</v>
      </c>
      <c r="D379" s="98">
        <v>792.09166931795244</v>
      </c>
      <c r="E379" s="98">
        <v>1058.689092796945</v>
      </c>
      <c r="F379" s="98">
        <v>1057.5559300486534</v>
      </c>
      <c r="G379" s="98">
        <v>1372.9448081889909</v>
      </c>
      <c r="H379" s="98">
        <v>0</v>
      </c>
      <c r="I379" s="98">
        <v>0</v>
      </c>
      <c r="J379" s="98">
        <v>1064.9288964670998</v>
      </c>
      <c r="K379" s="98">
        <v>1057.2428990908224</v>
      </c>
      <c r="L379" s="98">
        <v>926.58765575407847</v>
      </c>
      <c r="M379" s="98">
        <v>932.96082234476251</v>
      </c>
      <c r="N379" s="98">
        <v>624.85510690624403</v>
      </c>
      <c r="O379" s="98">
        <v>146.17248319181004</v>
      </c>
      <c r="P379" s="98">
        <v>61.824790866535345</v>
      </c>
      <c r="Q379" s="98">
        <v>168.72595975671095</v>
      </c>
      <c r="R379" s="98">
        <v>251.27897036060534</v>
      </c>
      <c r="S379" s="98">
        <v>0</v>
      </c>
      <c r="T379" s="98">
        <v>0</v>
      </c>
      <c r="U379" s="98">
        <v>0</v>
      </c>
      <c r="V379" s="98">
        <v>313.92118104370212</v>
      </c>
      <c r="W379" s="98">
        <v>231.57095732914826</v>
      </c>
      <c r="X379" s="98">
        <v>177.4780206791535</v>
      </c>
      <c r="Y379" s="98">
        <v>69.414839797670538</v>
      </c>
      <c r="DA379" s="63" t="s">
        <v>3957</v>
      </c>
    </row>
    <row r="380" spans="1:105" ht="12" customHeight="1" x14ac:dyDescent="0.25">
      <c r="A380" s="108" t="s">
        <v>52</v>
      </c>
      <c r="B380" s="98"/>
      <c r="C380" s="98">
        <v>1604.3048569149103</v>
      </c>
      <c r="D380" s="98">
        <v>1595.1475705809328</v>
      </c>
      <c r="E380" s="98">
        <v>1590.5675631778677</v>
      </c>
      <c r="F380" s="98">
        <v>1691.2343360306104</v>
      </c>
      <c r="G380" s="98">
        <v>1710.2608192406865</v>
      </c>
      <c r="H380" s="98">
        <v>0</v>
      </c>
      <c r="I380" s="98">
        <v>0</v>
      </c>
      <c r="J380" s="98">
        <v>2062.5335953345379</v>
      </c>
      <c r="K380" s="98">
        <v>2056.4815364333208</v>
      </c>
      <c r="L380" s="98">
        <v>2095.1529682362066</v>
      </c>
      <c r="M380" s="98">
        <v>2093.7794562755339</v>
      </c>
      <c r="N380" s="98">
        <v>2095.1516582557624</v>
      </c>
      <c r="O380" s="98">
        <v>2136.5782844970427</v>
      </c>
      <c r="P380" s="98">
        <v>2148.445293112894</v>
      </c>
      <c r="Q380" s="98">
        <v>2161.4512106571137</v>
      </c>
      <c r="R380" s="98">
        <v>2194.4093929360292</v>
      </c>
      <c r="S380" s="98">
        <v>0</v>
      </c>
      <c r="T380" s="98">
        <v>0</v>
      </c>
      <c r="U380" s="98">
        <v>0</v>
      </c>
      <c r="V380" s="98">
        <v>2179.8688390587604</v>
      </c>
      <c r="W380" s="98">
        <v>2220.4459197462679</v>
      </c>
      <c r="X380" s="98">
        <v>2169.3491190137138</v>
      </c>
      <c r="Y380" s="98">
        <v>2131.5114931653197</v>
      </c>
      <c r="DA380" s="63" t="s">
        <v>3958</v>
      </c>
    </row>
    <row r="381" spans="1:105" ht="12" customHeight="1" x14ac:dyDescent="0.25">
      <c r="A381" s="121" t="s">
        <v>54</v>
      </c>
      <c r="B381" s="122"/>
      <c r="C381" s="122">
        <v>1129.8674940457181</v>
      </c>
      <c r="D381" s="122">
        <v>1151.8737053645157</v>
      </c>
      <c r="E381" s="122">
        <v>1174.0101954910813</v>
      </c>
      <c r="F381" s="122">
        <v>1198.183779984485</v>
      </c>
      <c r="G381" s="122">
        <v>1162.3728476232593</v>
      </c>
      <c r="H381" s="122">
        <v>0</v>
      </c>
      <c r="I381" s="122">
        <v>0</v>
      </c>
      <c r="J381" s="122">
        <v>963.47072422633357</v>
      </c>
      <c r="K381" s="122">
        <v>936.60332507731709</v>
      </c>
      <c r="L381" s="122">
        <v>918.00454970104852</v>
      </c>
      <c r="M381" s="122">
        <v>972.20840577172351</v>
      </c>
      <c r="N381" s="122">
        <v>877.82058633491772</v>
      </c>
      <c r="O381" s="122">
        <v>853.43052702724958</v>
      </c>
      <c r="P381" s="122">
        <v>918.40665007244411</v>
      </c>
      <c r="Q381" s="122">
        <v>901.98011720293221</v>
      </c>
      <c r="R381" s="122">
        <v>885.80473425886453</v>
      </c>
      <c r="S381" s="122">
        <v>0</v>
      </c>
      <c r="T381" s="122">
        <v>0</v>
      </c>
      <c r="U381" s="122">
        <v>0</v>
      </c>
      <c r="V381" s="122">
        <v>974.07120877941963</v>
      </c>
      <c r="W381" s="122">
        <v>955.79833292138903</v>
      </c>
      <c r="X381" s="122">
        <v>911.65726540577236</v>
      </c>
      <c r="Y381" s="122">
        <v>867.75559186282169</v>
      </c>
      <c r="DA381" s="130" t="s">
        <v>3959</v>
      </c>
    </row>
    <row r="382" spans="1:105" ht="12" customHeight="1" x14ac:dyDescent="0.25">
      <c r="A382" s="97" t="s">
        <v>50</v>
      </c>
      <c r="B382" s="98"/>
      <c r="C382" s="98">
        <v>1251.5273230777084</v>
      </c>
      <c r="D382" s="98">
        <v>1255.774254303966</v>
      </c>
      <c r="E382" s="98">
        <v>1307.0445160634772</v>
      </c>
      <c r="F382" s="98">
        <v>1335.6137150515815</v>
      </c>
      <c r="G382" s="98">
        <v>1283.2092365510518</v>
      </c>
      <c r="H382" s="98">
        <v>0</v>
      </c>
      <c r="I382" s="98">
        <v>0</v>
      </c>
      <c r="J382" s="98">
        <v>1056.6625912134327</v>
      </c>
      <c r="K382" s="98">
        <v>1041.4419933855236</v>
      </c>
      <c r="L382" s="98">
        <v>1015.6528956487143</v>
      </c>
      <c r="M382" s="98">
        <v>1041.9985995699119</v>
      </c>
      <c r="N382" s="98">
        <v>990.74778863332074</v>
      </c>
      <c r="O382" s="98">
        <v>1002.173413757104</v>
      </c>
      <c r="P382" s="98">
        <v>1011.2645422861821</v>
      </c>
      <c r="Q382" s="98">
        <v>1032.9526354448872</v>
      </c>
      <c r="R382" s="98">
        <v>1034.3476880002788</v>
      </c>
      <c r="S382" s="98">
        <v>0</v>
      </c>
      <c r="T382" s="98">
        <v>0</v>
      </c>
      <c r="U382" s="98">
        <v>0</v>
      </c>
      <c r="V382" s="98">
        <v>1057.6767652855165</v>
      </c>
      <c r="W382" s="98">
        <v>1083.3303798773966</v>
      </c>
      <c r="X382" s="98">
        <v>1007.1798783412697</v>
      </c>
      <c r="Y382" s="98">
        <v>965.98652927885985</v>
      </c>
      <c r="DA382" s="63" t="s">
        <v>3960</v>
      </c>
    </row>
    <row r="383" spans="1:105" ht="12" customHeight="1" x14ac:dyDescent="0.25">
      <c r="A383" s="109" t="s">
        <v>120</v>
      </c>
      <c r="B383" s="33"/>
      <c r="C383" s="33">
        <v>975.94937701282129</v>
      </c>
      <c r="D383" s="33">
        <v>999.01662658579846</v>
      </c>
      <c r="E383" s="33">
        <v>949.82788331312145</v>
      </c>
      <c r="F383" s="33">
        <v>992.47655233628302</v>
      </c>
      <c r="G383" s="33">
        <v>955.94401653828106</v>
      </c>
      <c r="H383" s="33">
        <v>0</v>
      </c>
      <c r="I383" s="33">
        <v>0</v>
      </c>
      <c r="J383" s="33">
        <v>770.82199079081784</v>
      </c>
      <c r="K383" s="33">
        <v>797.86063262843243</v>
      </c>
      <c r="L383" s="33">
        <v>760.1704307793492</v>
      </c>
      <c r="M383" s="33">
        <v>847.4000246380308</v>
      </c>
      <c r="N383" s="33">
        <v>635.83372426691085</v>
      </c>
      <c r="O383" s="33">
        <v>689.93756280330729</v>
      </c>
      <c r="P383" s="33">
        <v>837.93832532051158</v>
      </c>
      <c r="Q383" s="33">
        <v>730.91397092772581</v>
      </c>
      <c r="R383" s="33">
        <v>707.55318976916726</v>
      </c>
      <c r="S383" s="33">
        <v>0</v>
      </c>
      <c r="T383" s="33">
        <v>0</v>
      </c>
      <c r="U383" s="33">
        <v>0</v>
      </c>
      <c r="V383" s="33">
        <v>875.8310574602973</v>
      </c>
      <c r="W383" s="33">
        <v>809.40176130008581</v>
      </c>
      <c r="X383" s="33">
        <v>741.34381056500422</v>
      </c>
      <c r="Y383" s="33">
        <v>586.26377515678382</v>
      </c>
      <c r="DA383" s="60" t="s">
        <v>3961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5774.8615197626914</v>
      </c>
      <c r="D385" s="117">
        <f t="shared" si="211"/>
        <v>6796.04017266561</v>
      </c>
      <c r="E385" s="117">
        <f t="shared" si="211"/>
        <v>9628.4627241773287</v>
      </c>
      <c r="F385" s="117">
        <f t="shared" si="211"/>
        <v>9613.2819500877868</v>
      </c>
      <c r="G385" s="117">
        <f t="shared" si="211"/>
        <v>10242.201351280113</v>
      </c>
      <c r="H385" s="117">
        <f t="shared" si="211"/>
        <v>0</v>
      </c>
      <c r="I385" s="117">
        <f t="shared" si="211"/>
        <v>0</v>
      </c>
      <c r="J385" s="117">
        <f t="shared" si="211"/>
        <v>8527.7638888614129</v>
      </c>
      <c r="K385" s="117">
        <f t="shared" si="211"/>
        <v>7991.8920395323248</v>
      </c>
      <c r="L385" s="117">
        <f t="shared" si="211"/>
        <v>8518.9280615572879</v>
      </c>
      <c r="M385" s="117">
        <f t="shared" si="211"/>
        <v>7954.4045862511084</v>
      </c>
      <c r="N385" s="117">
        <f t="shared" si="211"/>
        <v>8037.1719332401244</v>
      </c>
      <c r="O385" s="117">
        <f t="shared" si="211"/>
        <v>6468.7422750721616</v>
      </c>
      <c r="P385" s="117">
        <f t="shared" si="211"/>
        <v>5610.0220924358146</v>
      </c>
      <c r="Q385" s="117">
        <f t="shared" si="211"/>
        <v>5862.8492240910409</v>
      </c>
      <c r="R385" s="117">
        <f t="shared" ref="R385:V385" si="212">R386+R389+R391+R400</f>
        <v>6784.6881237018342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6704.5934509407853</v>
      </c>
      <c r="W385" s="117">
        <f t="shared" ref="W385:Y385" si="213">W386+W389+W391+W400</f>
        <v>6960.2332595289008</v>
      </c>
      <c r="X385" s="117">
        <f t="shared" si="213"/>
        <v>6548.4699981232807</v>
      </c>
      <c r="Y385" s="117">
        <f t="shared" si="213"/>
        <v>6896.0611063320212</v>
      </c>
      <c r="DA385" s="129" t="s">
        <v>4112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3228.9480838170971</v>
      </c>
      <c r="D386" s="122">
        <f t="shared" si="214"/>
        <v>3236.3659450606642</v>
      </c>
      <c r="E386" s="122">
        <f t="shared" si="214"/>
        <v>3464.1513228674025</v>
      </c>
      <c r="F386" s="122">
        <f t="shared" si="214"/>
        <v>3269.1526743841096</v>
      </c>
      <c r="G386" s="122">
        <f t="shared" si="214"/>
        <v>3158.2870700664521</v>
      </c>
      <c r="H386" s="122">
        <f t="shared" si="214"/>
        <v>0</v>
      </c>
      <c r="I386" s="122">
        <f t="shared" si="214"/>
        <v>0</v>
      </c>
      <c r="J386" s="122">
        <f t="shared" si="214"/>
        <v>2040.8303846122935</v>
      </c>
      <c r="K386" s="122">
        <f t="shared" si="214"/>
        <v>2258.2891703371147</v>
      </c>
      <c r="L386" s="122">
        <f t="shared" si="214"/>
        <v>1925.7140588344475</v>
      </c>
      <c r="M386" s="122">
        <f t="shared" si="214"/>
        <v>2187.3686186348859</v>
      </c>
      <c r="N386" s="122">
        <f t="shared" si="214"/>
        <v>2062.3548889733388</v>
      </c>
      <c r="O386" s="122">
        <f t="shared" si="214"/>
        <v>1688.1232656626203</v>
      </c>
      <c r="P386" s="122">
        <f t="shared" si="214"/>
        <v>1508.425164546222</v>
      </c>
      <c r="Q386" s="122">
        <f t="shared" si="214"/>
        <v>1823.9430256845353</v>
      </c>
      <c r="R386" s="122">
        <f t="shared" ref="R386:V386" si="215">SUM(R387:R388)</f>
        <v>2047.7534380062443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2049.2780785356676</v>
      </c>
      <c r="W386" s="122">
        <f t="shared" ref="W386:Y386" si="216">SUM(W387:W388)</f>
        <v>2000.1979674161257</v>
      </c>
      <c r="X386" s="122">
        <f t="shared" si="216"/>
        <v>2051.4700192116916</v>
      </c>
      <c r="Y386" s="122">
        <f t="shared" si="216"/>
        <v>1724.9873636904897</v>
      </c>
      <c r="DA386" s="130" t="s">
        <v>4113</v>
      </c>
    </row>
    <row r="387" spans="1:105" ht="12" customHeight="1" x14ac:dyDescent="0.25">
      <c r="A387" s="97" t="s">
        <v>74</v>
      </c>
      <c r="B387" s="98"/>
      <c r="C387" s="98">
        <v>3195.7481115770479</v>
      </c>
      <c r="D387" s="98">
        <v>3200.5242734329904</v>
      </c>
      <c r="E387" s="98">
        <v>3427.9291417840736</v>
      </c>
      <c r="F387" s="98">
        <v>3232.0417085047402</v>
      </c>
      <c r="G387" s="98">
        <v>3123.0647613454794</v>
      </c>
      <c r="H387" s="98">
        <v>0</v>
      </c>
      <c r="I387" s="98">
        <v>0</v>
      </c>
      <c r="J387" s="98">
        <v>2023.7657725832869</v>
      </c>
      <c r="K387" s="98">
        <v>2238.411583766755</v>
      </c>
      <c r="L387" s="98">
        <v>1909.4703475755725</v>
      </c>
      <c r="M387" s="98">
        <v>2166.3376489770158</v>
      </c>
      <c r="N387" s="98">
        <v>2046.9653690583712</v>
      </c>
      <c r="O387" s="98">
        <v>1673.4443755034511</v>
      </c>
      <c r="P387" s="98">
        <v>1491.6906681975433</v>
      </c>
      <c r="Q387" s="98">
        <v>1805.6495826607274</v>
      </c>
      <c r="R387" s="98">
        <v>2027.3369006532769</v>
      </c>
      <c r="S387" s="98">
        <v>0</v>
      </c>
      <c r="T387" s="98">
        <v>0</v>
      </c>
      <c r="U387" s="98">
        <v>0</v>
      </c>
      <c r="V387" s="98">
        <v>2029.1278466627157</v>
      </c>
      <c r="W387" s="98">
        <v>1980.5497046210539</v>
      </c>
      <c r="X387" s="98">
        <v>2031.3181770260105</v>
      </c>
      <c r="Y387" s="98">
        <v>1708.0258154140618</v>
      </c>
      <c r="DA387" s="63" t="s">
        <v>4114</v>
      </c>
    </row>
    <row r="388" spans="1:105" ht="12" customHeight="1" x14ac:dyDescent="0.25">
      <c r="A388" s="97" t="s">
        <v>53</v>
      </c>
      <c r="B388" s="98"/>
      <c r="C388" s="98">
        <v>33.19997224004932</v>
      </c>
      <c r="D388" s="98">
        <v>35.84167162767389</v>
      </c>
      <c r="E388" s="98">
        <v>36.222181083329048</v>
      </c>
      <c r="F388" s="98">
        <v>37.110965879369409</v>
      </c>
      <c r="G388" s="98">
        <v>35.222308720972734</v>
      </c>
      <c r="H388" s="98">
        <v>0</v>
      </c>
      <c r="I388" s="98">
        <v>0</v>
      </c>
      <c r="J388" s="98">
        <v>17.064612029006632</v>
      </c>
      <c r="K388" s="98">
        <v>19.877586570359494</v>
      </c>
      <c r="L388" s="98">
        <v>16.243711258875006</v>
      </c>
      <c r="M388" s="98">
        <v>21.030969657870383</v>
      </c>
      <c r="N388" s="98">
        <v>15.389519914967536</v>
      </c>
      <c r="O388" s="98">
        <v>14.678890159169272</v>
      </c>
      <c r="P388" s="98">
        <v>16.734496348678615</v>
      </c>
      <c r="Q388" s="98">
        <v>18.293443023807761</v>
      </c>
      <c r="R388" s="98">
        <v>20.416537352967477</v>
      </c>
      <c r="S388" s="98">
        <v>0</v>
      </c>
      <c r="T388" s="98">
        <v>0</v>
      </c>
      <c r="U388" s="98">
        <v>0</v>
      </c>
      <c r="V388" s="98">
        <v>20.150231872952165</v>
      </c>
      <c r="W388" s="98">
        <v>19.648262795071879</v>
      </c>
      <c r="X388" s="98">
        <v>20.151842185681225</v>
      </c>
      <c r="Y388" s="98">
        <v>16.961548276427859</v>
      </c>
      <c r="DA388" s="63" t="s">
        <v>4115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0</v>
      </c>
      <c r="D389" s="122">
        <f t="shared" si="217"/>
        <v>873.06892214788377</v>
      </c>
      <c r="E389" s="122">
        <f t="shared" si="217"/>
        <v>3347.3121657689899</v>
      </c>
      <c r="F389" s="122">
        <f t="shared" si="217"/>
        <v>3404.7215108784803</v>
      </c>
      <c r="G389" s="122">
        <f t="shared" si="217"/>
        <v>3994.1975903769226</v>
      </c>
      <c r="H389" s="122">
        <f t="shared" si="217"/>
        <v>0</v>
      </c>
      <c r="I389" s="122">
        <f t="shared" si="217"/>
        <v>0</v>
      </c>
      <c r="J389" s="122">
        <f t="shared" si="217"/>
        <v>3314.4426929162573</v>
      </c>
      <c r="K389" s="122">
        <f t="shared" si="217"/>
        <v>2564.0839348145364</v>
      </c>
      <c r="L389" s="122">
        <f t="shared" si="217"/>
        <v>3468.0625882878539</v>
      </c>
      <c r="M389" s="122">
        <f t="shared" si="217"/>
        <v>2604.0035812525202</v>
      </c>
      <c r="N389" s="122">
        <f t="shared" si="217"/>
        <v>3032.5818924284895</v>
      </c>
      <c r="O389" s="122">
        <f t="shared" si="217"/>
        <v>2012.4958559908293</v>
      </c>
      <c r="P389" s="122">
        <f t="shared" si="217"/>
        <v>1291.7707181044411</v>
      </c>
      <c r="Q389" s="122">
        <f t="shared" si="217"/>
        <v>1201.3001611426278</v>
      </c>
      <c r="R389" s="122">
        <f t="shared" si="217"/>
        <v>1817.7027295381481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1598.9254312003025</v>
      </c>
      <c r="W389" s="122">
        <f t="shared" si="217"/>
        <v>1901.6495800806515</v>
      </c>
      <c r="X389" s="122">
        <f t="shared" si="217"/>
        <v>1582.1470039091355</v>
      </c>
      <c r="Y389" s="122">
        <f t="shared" si="217"/>
        <v>2429.6608071248229</v>
      </c>
      <c r="DA389" s="130" t="s">
        <v>4116</v>
      </c>
    </row>
    <row r="390" spans="1:105" ht="12" customHeight="1" x14ac:dyDescent="0.25">
      <c r="A390" s="97" t="s">
        <v>53</v>
      </c>
      <c r="B390" s="98"/>
      <c r="C390" s="98">
        <f>RES_hhdet_in_tesh!C29</f>
        <v>0</v>
      </c>
      <c r="D390" s="98">
        <f>RES_hhdet_in_tesh!D29</f>
        <v>873.06892214788377</v>
      </c>
      <c r="E390" s="98">
        <f>RES_hhdet_in_tesh!E29</f>
        <v>3347.3121657689899</v>
      </c>
      <c r="F390" s="98">
        <f>RES_hhdet_in_tesh!F29</f>
        <v>3404.7215108784803</v>
      </c>
      <c r="G390" s="98">
        <f>RES_hhdet_in_tesh!G29</f>
        <v>3994.1975903769226</v>
      </c>
      <c r="H390" s="98">
        <f>RES_hhdet_in_tesh!H29</f>
        <v>0</v>
      </c>
      <c r="I390" s="98">
        <f>RES_hhdet_in_tesh!I29</f>
        <v>0</v>
      </c>
      <c r="J390" s="98">
        <f>RES_hhdet_in_tesh!J29</f>
        <v>3314.4426929162573</v>
      </c>
      <c r="K390" s="98">
        <f>RES_hhdet_in_tesh!K29</f>
        <v>2564.0839348145364</v>
      </c>
      <c r="L390" s="98">
        <f>RES_hhdet_in_tesh!L29</f>
        <v>3468.0625882878539</v>
      </c>
      <c r="M390" s="98">
        <f>RES_hhdet_in_tesh!M29</f>
        <v>2604.0035812525202</v>
      </c>
      <c r="N390" s="98">
        <f>RES_hhdet_in_tesh!N29</f>
        <v>3032.5818924284895</v>
      </c>
      <c r="O390" s="98">
        <f>RES_hhdet_in_tesh!O29</f>
        <v>2012.4958559908293</v>
      </c>
      <c r="P390" s="98">
        <f>RES_hhdet_in_tesh!P29</f>
        <v>1291.7707181044411</v>
      </c>
      <c r="Q390" s="98">
        <f>RES_hhdet_in_tesh!Q29</f>
        <v>1201.3001611426278</v>
      </c>
      <c r="R390" s="98">
        <f>RES_hhdet_in_tesh!R29</f>
        <v>1817.7027295381481</v>
      </c>
      <c r="S390" s="98">
        <f>RES_hhdet_in_tesh!S29</f>
        <v>0</v>
      </c>
      <c r="T390" s="98">
        <f>RES_hhdet_in_tesh!T29</f>
        <v>0</v>
      </c>
      <c r="U390" s="98">
        <f>RES_hhdet_in_tesh!U29</f>
        <v>0</v>
      </c>
      <c r="V390" s="98">
        <f>RES_hhdet_in_tesh!V29</f>
        <v>1598.9254312003025</v>
      </c>
      <c r="W390" s="98">
        <f>RES_hhdet_in_tesh!W29</f>
        <v>1901.6495800806515</v>
      </c>
      <c r="X390" s="98">
        <f>RES_hhdet_in_tesh!X29</f>
        <v>1582.1470039091355</v>
      </c>
      <c r="Y390" s="98">
        <f>RES_hhdet_in_tesh!Y29</f>
        <v>2429.6608071248229</v>
      </c>
      <c r="DA390" s="63" t="s">
        <v>4117</v>
      </c>
    </row>
    <row r="391" spans="1:105" ht="12" customHeight="1" x14ac:dyDescent="0.25">
      <c r="A391" s="121" t="s">
        <v>55</v>
      </c>
      <c r="B391" s="122"/>
      <c r="C391" s="122">
        <v>1849.3540871059436</v>
      </c>
      <c r="D391" s="122">
        <v>1981.6267149065932</v>
      </c>
      <c r="E391" s="122">
        <v>2107.8290789299667</v>
      </c>
      <c r="F391" s="122">
        <v>2207.9397093196603</v>
      </c>
      <c r="G391" s="122">
        <v>2384.9229662399734</v>
      </c>
      <c r="H391" s="122">
        <v>0</v>
      </c>
      <c r="I391" s="122">
        <v>0</v>
      </c>
      <c r="J391" s="122">
        <v>2593.1013590097996</v>
      </c>
      <c r="K391" s="122">
        <v>2586.8188661314189</v>
      </c>
      <c r="L391" s="122">
        <v>2561.5691902820777</v>
      </c>
      <c r="M391" s="122">
        <v>2565.5763400670858</v>
      </c>
      <c r="N391" s="122">
        <v>2415.4929269253562</v>
      </c>
      <c r="O391" s="122">
        <v>2228.0742100588855</v>
      </c>
      <c r="P391" s="122">
        <v>2205.5551265894201</v>
      </c>
      <c r="Q391" s="122">
        <v>2265.6684407204157</v>
      </c>
      <c r="R391" s="122">
        <v>2347.9554330270867</v>
      </c>
      <c r="S391" s="122">
        <v>0</v>
      </c>
      <c r="T391" s="122">
        <v>0</v>
      </c>
      <c r="U391" s="122">
        <v>0</v>
      </c>
      <c r="V391" s="122">
        <v>2373.527780000948</v>
      </c>
      <c r="W391" s="122">
        <v>2387.6475268704694</v>
      </c>
      <c r="X391" s="122">
        <v>2299.2092080339953</v>
      </c>
      <c r="Y391" s="122">
        <v>2184.0242313036101</v>
      </c>
      <c r="DA391" s="130" t="s">
        <v>4118</v>
      </c>
    </row>
    <row r="392" spans="1:105" ht="12" customHeight="1" x14ac:dyDescent="0.25">
      <c r="A392" s="97" t="s">
        <v>141</v>
      </c>
      <c r="B392" s="98"/>
      <c r="C392" s="98">
        <v>1897.6606819716749</v>
      </c>
      <c r="D392" s="98">
        <v>2022.9770935029594</v>
      </c>
      <c r="E392" s="98">
        <v>2133.9646340752051</v>
      </c>
      <c r="F392" s="98">
        <v>2187.8220215806164</v>
      </c>
      <c r="G392" s="98">
        <v>2389.371004375505</v>
      </c>
      <c r="H392" s="98">
        <v>0</v>
      </c>
      <c r="I392" s="98">
        <v>0</v>
      </c>
      <c r="J392" s="98">
        <v>2600.0592427933825</v>
      </c>
      <c r="K392" s="98">
        <v>2607.9382154180275</v>
      </c>
      <c r="L392" s="98">
        <v>2541.6268482212986</v>
      </c>
      <c r="M392" s="98">
        <v>2450.6427779876626</v>
      </c>
      <c r="N392" s="98">
        <v>2310.2938198981947</v>
      </c>
      <c r="O392" s="98">
        <v>2427.2149439595728</v>
      </c>
      <c r="P392" s="98">
        <v>2508.9184166423447</v>
      </c>
      <c r="Q392" s="98">
        <v>2469.8269318344969</v>
      </c>
      <c r="R392" s="98">
        <v>2484.8039314832959</v>
      </c>
      <c r="S392" s="98">
        <v>0</v>
      </c>
      <c r="T392" s="98">
        <v>0</v>
      </c>
      <c r="U392" s="98">
        <v>0</v>
      </c>
      <c r="V392" s="98">
        <v>2208.3256144989518</v>
      </c>
      <c r="W392" s="98">
        <v>2528.9661339812255</v>
      </c>
      <c r="X392" s="98">
        <v>2528.8775752358215</v>
      </c>
      <c r="Y392" s="98">
        <v>2307.2368036260441</v>
      </c>
      <c r="DA392" s="63" t="s">
        <v>4119</v>
      </c>
    </row>
    <row r="393" spans="1:105" ht="12" customHeight="1" x14ac:dyDescent="0.25">
      <c r="A393" s="97" t="s">
        <v>140</v>
      </c>
      <c r="B393" s="98"/>
      <c r="C393" s="98">
        <v>1898.1413341052851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2603.1875734576292</v>
      </c>
      <c r="K393" s="98">
        <v>2612.1982390719913</v>
      </c>
      <c r="L393" s="98">
        <v>2543.7929392749788</v>
      </c>
      <c r="M393" s="98">
        <v>2449.8735263784242</v>
      </c>
      <c r="N393" s="98">
        <v>2311.9609265150139</v>
      </c>
      <c r="O393" s="98">
        <v>2454.6032876356376</v>
      </c>
      <c r="P393" s="98">
        <v>2549.1517217478945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2179.4232817902443</v>
      </c>
      <c r="W393" s="98">
        <v>2540.4941209166241</v>
      </c>
      <c r="X393" s="98">
        <v>2551.939051812536</v>
      </c>
      <c r="Y393" s="98">
        <v>2326.8068349419959</v>
      </c>
      <c r="DA393" s="63" t="s">
        <v>4120</v>
      </c>
    </row>
    <row r="394" spans="1:105" ht="12" customHeight="1" x14ac:dyDescent="0.25">
      <c r="A394" s="100" t="s">
        <v>50</v>
      </c>
      <c r="B394" s="101"/>
      <c r="C394" s="101">
        <v>258.5331421487669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532.53307899424976</v>
      </c>
      <c r="K394" s="101">
        <v>533.33063147366283</v>
      </c>
      <c r="L394" s="101">
        <v>449.84023570337143</v>
      </c>
      <c r="M394" s="101">
        <v>428.98912802556566</v>
      </c>
      <c r="N394" s="101">
        <v>269.90597564376657</v>
      </c>
      <c r="O394" s="101">
        <v>192.55592778591389</v>
      </c>
      <c r="P394" s="101">
        <v>204.15258173410891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78.948869631607039</v>
      </c>
      <c r="W394" s="101">
        <v>206.85261091066283</v>
      </c>
      <c r="X394" s="101">
        <v>189.60266031761415</v>
      </c>
      <c r="Y394" s="101">
        <v>99.005572028120596</v>
      </c>
      <c r="DA394" s="131" t="s">
        <v>4121</v>
      </c>
    </row>
    <row r="395" spans="1:105" ht="12" customHeight="1" x14ac:dyDescent="0.25">
      <c r="A395" s="103" t="s">
        <v>52</v>
      </c>
      <c r="B395" s="104"/>
      <c r="C395" s="104">
        <v>1639.6081919565181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2070.6544944633797</v>
      </c>
      <c r="K395" s="104">
        <v>2078.867607598329</v>
      </c>
      <c r="L395" s="104">
        <v>2093.9527035716078</v>
      </c>
      <c r="M395" s="104">
        <v>2020.8843983528586</v>
      </c>
      <c r="N395" s="104">
        <v>2042.0549508712472</v>
      </c>
      <c r="O395" s="104">
        <v>2262.0473598497242</v>
      </c>
      <c r="P395" s="104">
        <v>2344.9991400137851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2100.4744121586377</v>
      </c>
      <c r="W395" s="104">
        <v>2333.6415100059608</v>
      </c>
      <c r="X395" s="104">
        <v>2362.3363914949223</v>
      </c>
      <c r="Y395" s="104">
        <v>2227.8012629138757</v>
      </c>
      <c r="DA395" s="132" t="s">
        <v>4122</v>
      </c>
    </row>
    <row r="396" spans="1:105" ht="12" customHeight="1" x14ac:dyDescent="0.25">
      <c r="A396" s="106" t="s">
        <v>122</v>
      </c>
      <c r="B396" s="101"/>
      <c r="C396" s="101">
        <v>1846.202497526539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2585.9994973091784</v>
      </c>
      <c r="L396" s="101">
        <v>0</v>
      </c>
      <c r="M396" s="101">
        <v>0</v>
      </c>
      <c r="N396" s="101">
        <v>0</v>
      </c>
      <c r="O396" s="101">
        <v>2242.8088041469014</v>
      </c>
      <c r="P396" s="101">
        <v>2248.4163373033662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2410.2439011609072</v>
      </c>
      <c r="X396" s="101">
        <v>0</v>
      </c>
      <c r="Y396" s="101">
        <v>2211.8498495215931</v>
      </c>
      <c r="DA396" s="131" t="s">
        <v>4123</v>
      </c>
    </row>
    <row r="397" spans="1:105" ht="12" customHeight="1" x14ac:dyDescent="0.25">
      <c r="A397" s="107" t="s">
        <v>121</v>
      </c>
      <c r="B397" s="104"/>
      <c r="C397" s="104">
        <v>1845.9382486101099</v>
      </c>
      <c r="D397" s="104">
        <v>1979.9443654562058</v>
      </c>
      <c r="E397" s="104">
        <v>2106.7365618114763</v>
      </c>
      <c r="F397" s="104">
        <v>2208.7309042859765</v>
      </c>
      <c r="G397" s="104">
        <v>2384.7220211787203</v>
      </c>
      <c r="H397" s="104">
        <v>0</v>
      </c>
      <c r="I397" s="104">
        <v>0</v>
      </c>
      <c r="J397" s="104">
        <v>2592.8600471204718</v>
      </c>
      <c r="K397" s="104">
        <v>2586.0281688809773</v>
      </c>
      <c r="L397" s="104">
        <v>2562.3287706087735</v>
      </c>
      <c r="M397" s="104">
        <v>2570.0472827324143</v>
      </c>
      <c r="N397" s="104">
        <v>2420.6266594506073</v>
      </c>
      <c r="O397" s="104">
        <v>2215.0325992253529</v>
      </c>
      <c r="P397" s="104">
        <v>2182.8983945321907</v>
      </c>
      <c r="Q397" s="104">
        <v>2258.8216620550043</v>
      </c>
      <c r="R397" s="104">
        <v>2342.7913387457197</v>
      </c>
      <c r="S397" s="104">
        <v>0</v>
      </c>
      <c r="T397" s="104">
        <v>0</v>
      </c>
      <c r="U397" s="104">
        <v>0</v>
      </c>
      <c r="V397" s="104">
        <v>2381.4123818333683</v>
      </c>
      <c r="W397" s="104">
        <v>2371.8043534305898</v>
      </c>
      <c r="X397" s="104">
        <v>2287.1205726703975</v>
      </c>
      <c r="Y397" s="104">
        <v>2178.2195182747969</v>
      </c>
      <c r="DA397" s="132" t="s">
        <v>4124</v>
      </c>
    </row>
    <row r="398" spans="1:105" ht="12" customHeight="1" x14ac:dyDescent="0.25">
      <c r="A398" s="108" t="s">
        <v>53</v>
      </c>
      <c r="B398" s="98"/>
      <c r="C398" s="98">
        <v>241.63339169519958</v>
      </c>
      <c r="D398" s="98">
        <v>384.79679487527318</v>
      </c>
      <c r="E398" s="98">
        <v>516.16899863360891</v>
      </c>
      <c r="F398" s="98">
        <v>517.49656825536636</v>
      </c>
      <c r="G398" s="98">
        <v>674.46120193803381</v>
      </c>
      <c r="H398" s="98">
        <v>0</v>
      </c>
      <c r="I398" s="98">
        <v>0</v>
      </c>
      <c r="J398" s="98">
        <v>530.32645178593361</v>
      </c>
      <c r="K398" s="98">
        <v>529.54663244765629</v>
      </c>
      <c r="L398" s="98">
        <v>467.17580237256692</v>
      </c>
      <c r="M398" s="98">
        <v>476.26782645688007</v>
      </c>
      <c r="N398" s="98">
        <v>325.47500119484539</v>
      </c>
      <c r="O398" s="98">
        <v>78.454314728310408</v>
      </c>
      <c r="P398" s="98">
        <v>34.4531014192968</v>
      </c>
      <c r="Q398" s="98">
        <v>97.370451397890676</v>
      </c>
      <c r="R398" s="98">
        <v>148.38194580969065</v>
      </c>
      <c r="S398" s="98">
        <v>0</v>
      </c>
      <c r="T398" s="98">
        <v>0</v>
      </c>
      <c r="U398" s="98">
        <v>0</v>
      </c>
      <c r="V398" s="98">
        <v>201.54354277460814</v>
      </c>
      <c r="W398" s="98">
        <v>151.35843368432162</v>
      </c>
      <c r="X398" s="98">
        <v>117.77145365668338</v>
      </c>
      <c r="Y398" s="98">
        <v>46.708025109477717</v>
      </c>
      <c r="DA398" s="63" t="s">
        <v>4125</v>
      </c>
    </row>
    <row r="399" spans="1:105" ht="12" customHeight="1" x14ac:dyDescent="0.25">
      <c r="A399" s="108" t="s">
        <v>52</v>
      </c>
      <c r="B399" s="98"/>
      <c r="C399" s="98">
        <v>1604.3048569149103</v>
      </c>
      <c r="D399" s="98">
        <v>1595.1475705809328</v>
      </c>
      <c r="E399" s="98">
        <v>1590.5675631778677</v>
      </c>
      <c r="F399" s="98">
        <v>1691.2343360306104</v>
      </c>
      <c r="G399" s="98">
        <v>1710.2608192406865</v>
      </c>
      <c r="H399" s="98">
        <v>0</v>
      </c>
      <c r="I399" s="98">
        <v>0</v>
      </c>
      <c r="J399" s="98">
        <v>2062.5335953345379</v>
      </c>
      <c r="K399" s="98">
        <v>2056.4815364333208</v>
      </c>
      <c r="L399" s="98">
        <v>2095.1529682362066</v>
      </c>
      <c r="M399" s="98">
        <v>2093.7794562755339</v>
      </c>
      <c r="N399" s="98">
        <v>2095.1516582557624</v>
      </c>
      <c r="O399" s="98">
        <v>2136.5782844970427</v>
      </c>
      <c r="P399" s="98">
        <v>2148.445293112894</v>
      </c>
      <c r="Q399" s="98">
        <v>2161.4512106571137</v>
      </c>
      <c r="R399" s="98">
        <v>2194.4093929360292</v>
      </c>
      <c r="S399" s="98">
        <v>0</v>
      </c>
      <c r="T399" s="98">
        <v>0</v>
      </c>
      <c r="U399" s="98">
        <v>0</v>
      </c>
      <c r="V399" s="98">
        <v>2179.8688390587604</v>
      </c>
      <c r="W399" s="98">
        <v>2220.4459197462679</v>
      </c>
      <c r="X399" s="98">
        <v>2169.3491190137138</v>
      </c>
      <c r="Y399" s="98">
        <v>2131.5114931653197</v>
      </c>
      <c r="DA399" s="63" t="s">
        <v>4126</v>
      </c>
    </row>
    <row r="400" spans="1:105" ht="12" customHeight="1" x14ac:dyDescent="0.25">
      <c r="A400" s="121" t="s">
        <v>54</v>
      </c>
      <c r="B400" s="122"/>
      <c r="C400" s="122">
        <v>696.55934883965119</v>
      </c>
      <c r="D400" s="122">
        <v>704.97859055046888</v>
      </c>
      <c r="E400" s="122">
        <v>709.17015661096877</v>
      </c>
      <c r="F400" s="122">
        <v>731.46805550553643</v>
      </c>
      <c r="G400" s="122">
        <v>704.79372459676381</v>
      </c>
      <c r="H400" s="122">
        <v>0</v>
      </c>
      <c r="I400" s="122">
        <v>0</v>
      </c>
      <c r="J400" s="122">
        <v>579.38945232306378</v>
      </c>
      <c r="K400" s="122">
        <v>582.7000682492544</v>
      </c>
      <c r="L400" s="122">
        <v>563.58222415290993</v>
      </c>
      <c r="M400" s="122">
        <v>597.45604629661636</v>
      </c>
      <c r="N400" s="122">
        <v>526.74222491294063</v>
      </c>
      <c r="O400" s="122">
        <v>540.04894335982692</v>
      </c>
      <c r="P400" s="122">
        <v>604.27108319573153</v>
      </c>
      <c r="Q400" s="122">
        <v>571.93759654346218</v>
      </c>
      <c r="R400" s="122">
        <v>571.27652313035594</v>
      </c>
      <c r="S400" s="122">
        <v>0</v>
      </c>
      <c r="T400" s="122">
        <v>0</v>
      </c>
      <c r="U400" s="122">
        <v>0</v>
      </c>
      <c r="V400" s="122">
        <v>682.86216120386712</v>
      </c>
      <c r="W400" s="122">
        <v>670.73818516165409</v>
      </c>
      <c r="X400" s="122">
        <v>615.64376696845829</v>
      </c>
      <c r="Y400" s="122">
        <v>557.38870421309912</v>
      </c>
      <c r="DA400" s="130" t="s">
        <v>4127</v>
      </c>
    </row>
    <row r="401" spans="1:105" ht="12" customHeight="1" x14ac:dyDescent="0.25">
      <c r="A401" s="97" t="s">
        <v>50</v>
      </c>
      <c r="B401" s="98"/>
      <c r="C401" s="98">
        <v>686.60678085846689</v>
      </c>
      <c r="D401" s="98">
        <v>689.72165356337541</v>
      </c>
      <c r="E401" s="98">
        <v>718.69840341720612</v>
      </c>
      <c r="F401" s="98">
        <v>735.2425466577364</v>
      </c>
      <c r="G401" s="98">
        <v>707.196623056558</v>
      </c>
      <c r="H401" s="98">
        <v>0</v>
      </c>
      <c r="I401" s="98">
        <v>0</v>
      </c>
      <c r="J401" s="98">
        <v>584.32542934290234</v>
      </c>
      <c r="K401" s="98">
        <v>576.56001890696825</v>
      </c>
      <c r="L401" s="98">
        <v>562.91820661562087</v>
      </c>
      <c r="M401" s="98">
        <v>578.01524355499839</v>
      </c>
      <c r="N401" s="98">
        <v>549.84864123003229</v>
      </c>
      <c r="O401" s="98">
        <v>556.34875883366203</v>
      </c>
      <c r="P401" s="98">
        <v>561.84355397670788</v>
      </c>
      <c r="Q401" s="98">
        <v>575.75540025175985</v>
      </c>
      <c r="R401" s="98">
        <v>581.43129600292525</v>
      </c>
      <c r="S401" s="98">
        <v>0</v>
      </c>
      <c r="T401" s="98">
        <v>0</v>
      </c>
      <c r="U401" s="98">
        <v>0</v>
      </c>
      <c r="V401" s="98">
        <v>621.44763433656476</v>
      </c>
      <c r="W401" s="98">
        <v>638.98977161836467</v>
      </c>
      <c r="X401" s="98">
        <v>594.46606748806425</v>
      </c>
      <c r="Y401" s="98">
        <v>570.19025861694968</v>
      </c>
      <c r="DA401" s="63" t="s">
        <v>4128</v>
      </c>
    </row>
    <row r="402" spans="1:105" ht="12" customHeight="1" x14ac:dyDescent="0.25">
      <c r="A402" s="109" t="s">
        <v>120</v>
      </c>
      <c r="B402" s="33"/>
      <c r="C402" s="33">
        <v>709.15085530069496</v>
      </c>
      <c r="D402" s="33">
        <v>727.42438937215888</v>
      </c>
      <c r="E402" s="33">
        <v>693.11366539250832</v>
      </c>
      <c r="F402" s="33">
        <v>725.81833944969571</v>
      </c>
      <c r="G402" s="33">
        <v>700.68877306128229</v>
      </c>
      <c r="H402" s="33">
        <v>0</v>
      </c>
      <c r="I402" s="33">
        <v>0</v>
      </c>
      <c r="J402" s="33">
        <v>569.18566789549857</v>
      </c>
      <c r="K402" s="33">
        <v>590.82576262581199</v>
      </c>
      <c r="L402" s="33">
        <v>564.65551036098088</v>
      </c>
      <c r="M402" s="33">
        <v>632.22275184750129</v>
      </c>
      <c r="N402" s="33">
        <v>477.22847566202967</v>
      </c>
      <c r="O402" s="33">
        <v>522.13275787553846</v>
      </c>
      <c r="P402" s="33">
        <v>641.03771786971345</v>
      </c>
      <c r="Q402" s="33">
        <v>566.95107741425704</v>
      </c>
      <c r="R402" s="33">
        <v>559.09079568327286</v>
      </c>
      <c r="S402" s="33">
        <v>0</v>
      </c>
      <c r="T402" s="33">
        <v>0</v>
      </c>
      <c r="U402" s="33">
        <v>0</v>
      </c>
      <c r="V402" s="33">
        <v>755.02689121431956</v>
      </c>
      <c r="W402" s="33">
        <v>707.18282012274926</v>
      </c>
      <c r="X402" s="33">
        <v>653.40285932621271</v>
      </c>
      <c r="Y402" s="33">
        <v>520.70440799653102</v>
      </c>
      <c r="DA402" s="60" t="s">
        <v>4129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2060.0652979582978</v>
      </c>
      <c r="D404" s="117">
        <f t="shared" si="218"/>
        <v>2037.632959345626</v>
      </c>
      <c r="E404" s="117">
        <f t="shared" si="218"/>
        <v>2166.7182088634449</v>
      </c>
      <c r="F404" s="117">
        <f t="shared" si="218"/>
        <v>2031.2222034271585</v>
      </c>
      <c r="G404" s="117">
        <f t="shared" si="218"/>
        <v>1964.0493763762302</v>
      </c>
      <c r="H404" s="117">
        <f t="shared" si="218"/>
        <v>0</v>
      </c>
      <c r="I404" s="117">
        <f t="shared" si="218"/>
        <v>0</v>
      </c>
      <c r="J404" s="117">
        <f t="shared" si="218"/>
        <v>1282.5363094268591</v>
      </c>
      <c r="K404" s="117">
        <f t="shared" si="218"/>
        <v>1359.1964533697487</v>
      </c>
      <c r="L404" s="117">
        <f t="shared" si="218"/>
        <v>1179.1038187460747</v>
      </c>
      <c r="M404" s="117">
        <f t="shared" si="218"/>
        <v>1291.9988968477146</v>
      </c>
      <c r="N404" s="117">
        <f t="shared" si="218"/>
        <v>1194.6321373886103</v>
      </c>
      <c r="O404" s="117">
        <f t="shared" si="218"/>
        <v>912.42601565045538</v>
      </c>
      <c r="P404" s="117">
        <f t="shared" si="218"/>
        <v>792.24417942563196</v>
      </c>
      <c r="Q404" s="117">
        <f t="shared" si="218"/>
        <v>918.72179101756899</v>
      </c>
      <c r="R404" s="117">
        <f t="shared" ref="R404:V404" si="219">R405+R408+R410+R419</f>
        <v>996.09364414037873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983.54558937950742</v>
      </c>
      <c r="W404" s="117">
        <f t="shared" ref="W404:Y404" si="220">W405+W408+W410+W419</f>
        <v>968.63406522362243</v>
      </c>
      <c r="X404" s="117">
        <f t="shared" si="220"/>
        <v>998.14526115227818</v>
      </c>
      <c r="Y404" s="117">
        <f t="shared" si="220"/>
        <v>867.98734916722469</v>
      </c>
      <c r="DA404" s="129" t="s">
        <v>4279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1842.1499193617881</v>
      </c>
      <c r="D405" s="122">
        <f t="shared" si="221"/>
        <v>1826.4823745547826</v>
      </c>
      <c r="E405" s="122">
        <f t="shared" si="221"/>
        <v>1935.900016990925</v>
      </c>
      <c r="F405" s="122">
        <f t="shared" si="221"/>
        <v>1806.5760451775193</v>
      </c>
      <c r="G405" s="122">
        <f t="shared" si="221"/>
        <v>1727.1782084023548</v>
      </c>
      <c r="H405" s="122">
        <f t="shared" si="221"/>
        <v>0</v>
      </c>
      <c r="I405" s="122">
        <f t="shared" si="221"/>
        <v>0</v>
      </c>
      <c r="J405" s="122">
        <f t="shared" si="221"/>
        <v>1081.4495484086444</v>
      </c>
      <c r="K405" s="122">
        <f t="shared" si="221"/>
        <v>1180.2991447733982</v>
      </c>
      <c r="L405" s="122">
        <f t="shared" si="221"/>
        <v>992.26812679318823</v>
      </c>
      <c r="M405" s="122">
        <f t="shared" si="221"/>
        <v>1097.00288544664</v>
      </c>
      <c r="N405" s="122">
        <f t="shared" si="221"/>
        <v>996.72188995360023</v>
      </c>
      <c r="O405" s="122">
        <f t="shared" si="221"/>
        <v>773.26575540846432</v>
      </c>
      <c r="P405" s="122">
        <f t="shared" si="221"/>
        <v>650.99837667092015</v>
      </c>
      <c r="Q405" s="122">
        <f t="shared" si="221"/>
        <v>754.55144110731169</v>
      </c>
      <c r="R405" s="122">
        <f t="shared" ref="R405:V405" si="222">SUM(R406:R407)</f>
        <v>833.79462621411335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823.89007712314526</v>
      </c>
      <c r="W405" s="122">
        <f t="shared" ref="W405:Y405" si="223">SUM(W406:W407)</f>
        <v>801.03757823188175</v>
      </c>
      <c r="X405" s="122">
        <f t="shared" si="223"/>
        <v>819.19275398347997</v>
      </c>
      <c r="Y405" s="122">
        <f t="shared" si="223"/>
        <v>687.0980135679755</v>
      </c>
      <c r="DA405" s="130" t="s">
        <v>4280</v>
      </c>
    </row>
    <row r="406" spans="1:105" ht="12" customHeight="1" x14ac:dyDescent="0.25">
      <c r="A406" s="97" t="s">
        <v>74</v>
      </c>
      <c r="B406" s="98"/>
      <c r="C406" s="98">
        <v>1842.1499193617881</v>
      </c>
      <c r="D406" s="98">
        <v>1826.4823745547826</v>
      </c>
      <c r="E406" s="98">
        <v>1935.900016990925</v>
      </c>
      <c r="F406" s="98">
        <v>1806.5760451775193</v>
      </c>
      <c r="G406" s="98">
        <v>1727.1782084023548</v>
      </c>
      <c r="H406" s="98">
        <v>0</v>
      </c>
      <c r="I406" s="98">
        <v>0</v>
      </c>
      <c r="J406" s="98">
        <v>1081.4495484086444</v>
      </c>
      <c r="K406" s="98">
        <v>1180.2991447733982</v>
      </c>
      <c r="L406" s="98">
        <v>992.26812679318823</v>
      </c>
      <c r="M406" s="98">
        <v>1097.00288544664</v>
      </c>
      <c r="N406" s="98">
        <v>996.72188995360023</v>
      </c>
      <c r="O406" s="98">
        <v>773.26575540846432</v>
      </c>
      <c r="P406" s="98">
        <v>650.99837667092015</v>
      </c>
      <c r="Q406" s="98">
        <v>754.55144110731169</v>
      </c>
      <c r="R406" s="98">
        <v>833.79462621411335</v>
      </c>
      <c r="S406" s="98">
        <v>0</v>
      </c>
      <c r="T406" s="98">
        <v>0</v>
      </c>
      <c r="U406" s="98">
        <v>0</v>
      </c>
      <c r="V406" s="98">
        <v>823.89007712314526</v>
      </c>
      <c r="W406" s="98">
        <v>801.03757823188175</v>
      </c>
      <c r="X406" s="98">
        <v>819.19275398347997</v>
      </c>
      <c r="Y406" s="98">
        <v>687.0980135679755</v>
      </c>
      <c r="DA406" s="63" t="s">
        <v>4281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4282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4283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4284</v>
      </c>
    </row>
    <row r="410" spans="1:105" ht="12" customHeight="1" x14ac:dyDescent="0.25">
      <c r="A410" s="121" t="s">
        <v>55</v>
      </c>
      <c r="B410" s="122"/>
      <c r="C410" s="122">
        <v>59.127451838565044</v>
      </c>
      <c r="D410" s="122">
        <v>41.324015586814646</v>
      </c>
      <c r="E410" s="122">
        <v>44.484275945240782</v>
      </c>
      <c r="F410" s="122">
        <v>42.762146246800917</v>
      </c>
      <c r="G410" s="122">
        <v>53.005841555838082</v>
      </c>
      <c r="H410" s="122">
        <v>0</v>
      </c>
      <c r="I410" s="122">
        <v>0</v>
      </c>
      <c r="J410" s="122">
        <v>39.312123598678696</v>
      </c>
      <c r="K410" s="122">
        <v>44.145993807426791</v>
      </c>
      <c r="L410" s="122">
        <v>44.302187322310786</v>
      </c>
      <c r="M410" s="122">
        <v>43.185064263016216</v>
      </c>
      <c r="N410" s="122">
        <v>44.461428571865781</v>
      </c>
      <c r="O410" s="122">
        <v>19.956202837453979</v>
      </c>
      <c r="P410" s="122">
        <v>34.596666676443959</v>
      </c>
      <c r="Q410" s="122">
        <v>31.273771832998225</v>
      </c>
      <c r="R410" s="122">
        <v>34.137697486550792</v>
      </c>
      <c r="S410" s="122">
        <v>0</v>
      </c>
      <c r="T410" s="122">
        <v>0</v>
      </c>
      <c r="U410" s="122">
        <v>0</v>
      </c>
      <c r="V410" s="122">
        <v>29.856677982632366</v>
      </c>
      <c r="W410" s="122">
        <v>36.07815831581005</v>
      </c>
      <c r="X410" s="122">
        <v>32.372764380677488</v>
      </c>
      <c r="Y410" s="122">
        <v>18.22135247709722</v>
      </c>
      <c r="DA410" s="130" t="s">
        <v>4285</v>
      </c>
    </row>
    <row r="411" spans="1:105" ht="12" customHeight="1" x14ac:dyDescent="0.25">
      <c r="A411" s="97" t="s">
        <v>141</v>
      </c>
      <c r="B411" s="98"/>
      <c r="C411" s="98">
        <v>996.56910140554908</v>
      </c>
      <c r="D411" s="98">
        <v>1057.0248197469432</v>
      </c>
      <c r="E411" s="98">
        <v>1108.6518092372144</v>
      </c>
      <c r="F411" s="98">
        <v>1130.0737974435478</v>
      </c>
      <c r="G411" s="98">
        <v>1226.3215885376098</v>
      </c>
      <c r="H411" s="98">
        <v>0</v>
      </c>
      <c r="I411" s="98">
        <v>0</v>
      </c>
      <c r="J411" s="98">
        <v>1303.8769064312935</v>
      </c>
      <c r="K411" s="98">
        <v>1294.4331739093975</v>
      </c>
      <c r="L411" s="98">
        <v>1246.5427462085122</v>
      </c>
      <c r="M411" s="98">
        <v>1173.517431742257</v>
      </c>
      <c r="N411" s="98">
        <v>1064.8319836964504</v>
      </c>
      <c r="O411" s="98">
        <v>1060.5896999438314</v>
      </c>
      <c r="P411" s="98">
        <v>1031.3072334155668</v>
      </c>
      <c r="Q411" s="98">
        <v>963.80078648967253</v>
      </c>
      <c r="R411" s="98">
        <v>938.78668088014683</v>
      </c>
      <c r="S411" s="98">
        <v>0</v>
      </c>
      <c r="T411" s="98">
        <v>0</v>
      </c>
      <c r="U411" s="98">
        <v>0</v>
      </c>
      <c r="V411" s="98">
        <v>760.81091780270685</v>
      </c>
      <c r="W411" s="98">
        <v>862.66593440525344</v>
      </c>
      <c r="X411" s="98">
        <v>858.89933901672009</v>
      </c>
      <c r="Y411" s="98">
        <v>781.90707161442083</v>
      </c>
      <c r="DA411" s="63" t="s">
        <v>4286</v>
      </c>
    </row>
    <row r="412" spans="1:105" ht="12" customHeight="1" x14ac:dyDescent="0.25">
      <c r="A412" s="97" t="s">
        <v>140</v>
      </c>
      <c r="B412" s="98"/>
      <c r="C412" s="98">
        <v>135.77039541497726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267.05452405975518</v>
      </c>
      <c r="K412" s="98">
        <v>264.71519070512119</v>
      </c>
      <c r="L412" s="98">
        <v>220.62447253466419</v>
      </c>
      <c r="M412" s="98">
        <v>205.42619442042835</v>
      </c>
      <c r="N412" s="98">
        <v>124.40171591202306</v>
      </c>
      <c r="O412" s="98">
        <v>84.138750950385571</v>
      </c>
      <c r="P412" s="98">
        <v>83.918246550486771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27.199413695854542</v>
      </c>
      <c r="W412" s="98">
        <v>70.560336288290515</v>
      </c>
      <c r="X412" s="98">
        <v>64.395999718343248</v>
      </c>
      <c r="Y412" s="98">
        <v>33.552324051157726</v>
      </c>
      <c r="DA412" s="63" t="s">
        <v>4287</v>
      </c>
    </row>
    <row r="413" spans="1:105" ht="12" customHeight="1" x14ac:dyDescent="0.25">
      <c r="A413" s="100" t="s">
        <v>50</v>
      </c>
      <c r="B413" s="101"/>
      <c r="C413" s="101">
        <v>135.77039541497726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267.05452405975518</v>
      </c>
      <c r="K413" s="101">
        <v>264.71519070512119</v>
      </c>
      <c r="L413" s="101">
        <v>220.62447253466419</v>
      </c>
      <c r="M413" s="101">
        <v>205.42619442042835</v>
      </c>
      <c r="N413" s="101">
        <v>124.40171591202306</v>
      </c>
      <c r="O413" s="101">
        <v>84.138750950385571</v>
      </c>
      <c r="P413" s="101">
        <v>83.918246550486771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27.199413695854542</v>
      </c>
      <c r="W413" s="101">
        <v>70.560336288290515</v>
      </c>
      <c r="X413" s="101">
        <v>64.395999718343248</v>
      </c>
      <c r="Y413" s="101">
        <v>33.552324051157726</v>
      </c>
      <c r="DA413" s="131" t="s">
        <v>4288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4289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4290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4291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4292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4293</v>
      </c>
    </row>
    <row r="419" spans="1:105" ht="12" customHeight="1" x14ac:dyDescent="0.25">
      <c r="A419" s="121" t="s">
        <v>54</v>
      </c>
      <c r="B419" s="122"/>
      <c r="C419" s="122">
        <v>158.7879267579448</v>
      </c>
      <c r="D419" s="122">
        <v>169.82656920402883</v>
      </c>
      <c r="E419" s="122">
        <v>186.33391592727932</v>
      </c>
      <c r="F419" s="122">
        <v>181.88401200283818</v>
      </c>
      <c r="G419" s="122">
        <v>183.86532641803717</v>
      </c>
      <c r="H419" s="122">
        <v>0</v>
      </c>
      <c r="I419" s="122">
        <v>0</v>
      </c>
      <c r="J419" s="122">
        <v>161.77463741953613</v>
      </c>
      <c r="K419" s="122">
        <v>134.75131478892374</v>
      </c>
      <c r="L419" s="122">
        <v>142.53350463057558</v>
      </c>
      <c r="M419" s="122">
        <v>151.8109471380584</v>
      </c>
      <c r="N419" s="122">
        <v>153.44881886314448</v>
      </c>
      <c r="O419" s="122">
        <v>119.20405740453711</v>
      </c>
      <c r="P419" s="122">
        <v>106.64913607826776</v>
      </c>
      <c r="Q419" s="122">
        <v>132.89657807725908</v>
      </c>
      <c r="R419" s="122">
        <v>128.16132043971456</v>
      </c>
      <c r="S419" s="122">
        <v>0</v>
      </c>
      <c r="T419" s="122">
        <v>0</v>
      </c>
      <c r="U419" s="122">
        <v>0</v>
      </c>
      <c r="V419" s="122">
        <v>129.7988342737298</v>
      </c>
      <c r="W419" s="122">
        <v>131.51832867593066</v>
      </c>
      <c r="X419" s="122">
        <v>146.57974278812074</v>
      </c>
      <c r="Y419" s="122">
        <v>162.66798312215207</v>
      </c>
      <c r="DA419" s="130" t="s">
        <v>4294</v>
      </c>
    </row>
    <row r="420" spans="1:105" ht="12" customHeight="1" x14ac:dyDescent="0.25">
      <c r="A420" s="97" t="s">
        <v>50</v>
      </c>
      <c r="B420" s="98"/>
      <c r="C420" s="98">
        <v>284.29694671033229</v>
      </c>
      <c r="D420" s="98">
        <v>285.26167960768896</v>
      </c>
      <c r="E420" s="98">
        <v>296.90823226897953</v>
      </c>
      <c r="F420" s="98">
        <v>303.39801151111732</v>
      </c>
      <c r="G420" s="98">
        <v>291.49381017493698</v>
      </c>
      <c r="H420" s="98">
        <v>0</v>
      </c>
      <c r="I420" s="98">
        <v>0</v>
      </c>
      <c r="J420" s="98">
        <v>240.03147422004344</v>
      </c>
      <c r="K420" s="98">
        <v>236.57396321745554</v>
      </c>
      <c r="L420" s="98">
        <v>230.71571177556203</v>
      </c>
      <c r="M420" s="98">
        <v>236.70040187830116</v>
      </c>
      <c r="N420" s="98">
        <v>225.05826766594524</v>
      </c>
      <c r="O420" s="98">
        <v>227.65371266906376</v>
      </c>
      <c r="P420" s="98">
        <v>229.71885342572912</v>
      </c>
      <c r="Q420" s="98">
        <v>234.64552066766058</v>
      </c>
      <c r="R420" s="98">
        <v>234.96242080614334</v>
      </c>
      <c r="S420" s="98">
        <v>0</v>
      </c>
      <c r="T420" s="98">
        <v>0</v>
      </c>
      <c r="U420" s="98">
        <v>0</v>
      </c>
      <c r="V420" s="98">
        <v>240.26185400225793</v>
      </c>
      <c r="W420" s="98">
        <v>246.08932909294944</v>
      </c>
      <c r="X420" s="98">
        <v>228.79098116400289</v>
      </c>
      <c r="Y420" s="98">
        <v>219.43349999098581</v>
      </c>
      <c r="DA420" s="63" t="s">
        <v>4295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4296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83.9876284334659</v>
      </c>
      <c r="D423" s="118">
        <f t="shared" si="225"/>
        <v>86.757084506205885</v>
      </c>
      <c r="E423" s="118">
        <f t="shared" si="225"/>
        <v>98.297364184884728</v>
      </c>
      <c r="F423" s="118">
        <f t="shared" si="225"/>
        <v>93.963517304106162</v>
      </c>
      <c r="G423" s="118">
        <f t="shared" si="225"/>
        <v>93.464321649715714</v>
      </c>
      <c r="H423" s="118">
        <f t="shared" si="225"/>
        <v>0</v>
      </c>
      <c r="I423" s="118">
        <f t="shared" si="225"/>
        <v>0</v>
      </c>
      <c r="J423" s="118">
        <f t="shared" si="225"/>
        <v>66.965193959886179</v>
      </c>
      <c r="K423" s="118">
        <f t="shared" si="225"/>
        <v>67.445509144525232</v>
      </c>
      <c r="L423" s="118">
        <f t="shared" si="225"/>
        <v>62.179280538968825</v>
      </c>
      <c r="M423" s="118">
        <f t="shared" si="225"/>
        <v>63.201591224288627</v>
      </c>
      <c r="N423" s="118">
        <f t="shared" si="225"/>
        <v>57.631298653523771</v>
      </c>
      <c r="O423" s="118">
        <f t="shared" si="225"/>
        <v>46.815494550074384</v>
      </c>
      <c r="P423" s="118">
        <f t="shared" si="225"/>
        <v>41.785809443483956</v>
      </c>
      <c r="Q423" s="118">
        <f t="shared" si="225"/>
        <v>44.175998413560066</v>
      </c>
      <c r="R423" s="118">
        <f t="shared" ref="R423:V423" si="226">R424+R427+R429+R438</f>
        <v>47.643913100192407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47.075283504828384</v>
      </c>
      <c r="W423" s="118">
        <f t="shared" ref="W423:Y423" si="227">W424+W427+W429+W438</f>
        <v>47.758144461767593</v>
      </c>
      <c r="X423" s="118">
        <f t="shared" si="227"/>
        <v>45.125773994571027</v>
      </c>
      <c r="Y423" s="118">
        <f t="shared" si="227"/>
        <v>41.352087764427701</v>
      </c>
      <c r="DA423" s="129" t="s">
        <v>4447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59.353174710692485</v>
      </c>
      <c r="D424" s="123">
        <f t="shared" si="228"/>
        <v>58.196144760743074</v>
      </c>
      <c r="E424" s="123">
        <f t="shared" si="228"/>
        <v>61.38118196853241</v>
      </c>
      <c r="F424" s="123">
        <f t="shared" si="228"/>
        <v>56.763035609581337</v>
      </c>
      <c r="G424" s="123">
        <f t="shared" si="228"/>
        <v>53.507575561399968</v>
      </c>
      <c r="H424" s="123">
        <f t="shared" si="228"/>
        <v>0</v>
      </c>
      <c r="I424" s="123">
        <f t="shared" si="228"/>
        <v>0</v>
      </c>
      <c r="J424" s="123">
        <f t="shared" si="228"/>
        <v>32.148522101074569</v>
      </c>
      <c r="K424" s="123">
        <f t="shared" si="228"/>
        <v>34.809146416377345</v>
      </c>
      <c r="L424" s="123">
        <f t="shared" si="228"/>
        <v>29.034026908734479</v>
      </c>
      <c r="M424" s="123">
        <f t="shared" si="228"/>
        <v>31.820487627615886</v>
      </c>
      <c r="N424" s="123">
        <f t="shared" si="228"/>
        <v>28.616283064404509</v>
      </c>
      <c r="O424" s="123">
        <f t="shared" si="228"/>
        <v>22.049629537513532</v>
      </c>
      <c r="P424" s="123">
        <f t="shared" si="228"/>
        <v>18.498037045061952</v>
      </c>
      <c r="Q424" s="123">
        <f t="shared" si="228"/>
        <v>21.35907922512477</v>
      </c>
      <c r="R424" s="123">
        <f t="shared" ref="R424:V424" si="229">SUM(R425:R426)</f>
        <v>23.462665719105978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22.87189592834903</v>
      </c>
      <c r="W424" s="123">
        <f t="shared" ref="W424:Y424" si="230">SUM(W425:W426)</f>
        <v>22.125358463127956</v>
      </c>
      <c r="X424" s="123">
        <f t="shared" si="230"/>
        <v>22.44760019248001</v>
      </c>
      <c r="Y424" s="123">
        <f t="shared" si="230"/>
        <v>18.7457310676009</v>
      </c>
      <c r="DA424" s="130" t="s">
        <v>4448</v>
      </c>
    </row>
    <row r="425" spans="1:105" ht="12" customHeight="1" x14ac:dyDescent="0.25">
      <c r="A425" s="97" t="s">
        <v>74</v>
      </c>
      <c r="B425" s="99"/>
      <c r="C425" s="99">
        <v>59.111175358145253</v>
      </c>
      <c r="D425" s="99">
        <v>57.937878769423349</v>
      </c>
      <c r="E425" s="99">
        <v>61.121395339888757</v>
      </c>
      <c r="F425" s="99">
        <v>56.499389343829193</v>
      </c>
      <c r="G425" s="99">
        <v>53.260846337475016</v>
      </c>
      <c r="H425" s="99">
        <v>0</v>
      </c>
      <c r="I425" s="99">
        <v>0</v>
      </c>
      <c r="J425" s="99">
        <v>32.033699043765772</v>
      </c>
      <c r="K425" s="99">
        <v>34.676486868422451</v>
      </c>
      <c r="L425" s="99">
        <v>28.926458845153046</v>
      </c>
      <c r="M425" s="99">
        <v>31.682511804917279</v>
      </c>
      <c r="N425" s="99">
        <v>28.516265658196144</v>
      </c>
      <c r="O425" s="99">
        <v>21.954955941567643</v>
      </c>
      <c r="P425" s="99">
        <v>18.390647593876711</v>
      </c>
      <c r="Q425" s="99">
        <v>21.242092722037988</v>
      </c>
      <c r="R425" s="99">
        <v>23.332881100915067</v>
      </c>
      <c r="S425" s="99">
        <v>0</v>
      </c>
      <c r="T425" s="99">
        <v>0</v>
      </c>
      <c r="U425" s="99">
        <v>0</v>
      </c>
      <c r="V425" s="99">
        <v>22.745527481264251</v>
      </c>
      <c r="W425" s="99">
        <v>22.002761329618739</v>
      </c>
      <c r="X425" s="99">
        <v>22.322858875486716</v>
      </c>
      <c r="Y425" s="99">
        <v>18.641198291065049</v>
      </c>
      <c r="DA425" s="63" t="s">
        <v>4449</v>
      </c>
    </row>
    <row r="426" spans="1:105" ht="12" customHeight="1" x14ac:dyDescent="0.25">
      <c r="A426" s="97" t="s">
        <v>53</v>
      </c>
      <c r="B426" s="99"/>
      <c r="C426" s="99">
        <v>0.24199935254723223</v>
      </c>
      <c r="D426" s="99">
        <v>0.25826599131972267</v>
      </c>
      <c r="E426" s="99">
        <v>0.25978662864365359</v>
      </c>
      <c r="F426" s="99">
        <v>0.26364626575214045</v>
      </c>
      <c r="G426" s="99">
        <v>0.24672922392495417</v>
      </c>
      <c r="H426" s="99">
        <v>0</v>
      </c>
      <c r="I426" s="99">
        <v>0</v>
      </c>
      <c r="J426" s="99">
        <v>0.11482305730879634</v>
      </c>
      <c r="K426" s="99">
        <v>0.13265954795489712</v>
      </c>
      <c r="L426" s="99">
        <v>0.10756806358143366</v>
      </c>
      <c r="M426" s="99">
        <v>0.13797582269860792</v>
      </c>
      <c r="N426" s="99">
        <v>0.10001740620836645</v>
      </c>
      <c r="O426" s="99">
        <v>9.467359594588709E-2</v>
      </c>
      <c r="P426" s="99">
        <v>0.10738945118524079</v>
      </c>
      <c r="Q426" s="99">
        <v>0.11698650308678105</v>
      </c>
      <c r="R426" s="99">
        <v>0.129784618190911</v>
      </c>
      <c r="S426" s="99">
        <v>0</v>
      </c>
      <c r="T426" s="99">
        <v>0</v>
      </c>
      <c r="U426" s="99">
        <v>0</v>
      </c>
      <c r="V426" s="99">
        <v>0.12636844708477754</v>
      </c>
      <c r="W426" s="99">
        <v>0.12259713350921635</v>
      </c>
      <c r="X426" s="99">
        <v>0.12474131699329577</v>
      </c>
      <c r="Y426" s="99">
        <v>0.10453277653585323</v>
      </c>
      <c r="DA426" s="63" t="s">
        <v>4450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</v>
      </c>
      <c r="D427" s="123">
        <f t="shared" si="231"/>
        <v>2.4206499912986694</v>
      </c>
      <c r="E427" s="123">
        <f t="shared" si="231"/>
        <v>8.8534978848768997</v>
      </c>
      <c r="F427" s="123">
        <f t="shared" si="231"/>
        <v>8.561710044362659</v>
      </c>
      <c r="G427" s="123">
        <f t="shared" si="231"/>
        <v>9.5158218972965258</v>
      </c>
      <c r="H427" s="123">
        <f t="shared" si="231"/>
        <v>0</v>
      </c>
      <c r="I427" s="123">
        <f t="shared" si="231"/>
        <v>0</v>
      </c>
      <c r="J427" s="123">
        <f t="shared" si="231"/>
        <v>6.767594554518479</v>
      </c>
      <c r="K427" s="123">
        <f t="shared" si="231"/>
        <v>5.0057760886651037</v>
      </c>
      <c r="L427" s="123">
        <f t="shared" si="231"/>
        <v>6.4795747278804727</v>
      </c>
      <c r="M427" s="123">
        <f t="shared" si="231"/>
        <v>4.6315249635672924</v>
      </c>
      <c r="N427" s="123">
        <f t="shared" si="231"/>
        <v>5.1114671697891882</v>
      </c>
      <c r="O427" s="123">
        <f t="shared" si="231"/>
        <v>3.2082717817268454</v>
      </c>
      <c r="P427" s="123">
        <f t="shared" si="231"/>
        <v>1.9551455967385392</v>
      </c>
      <c r="Q427" s="123">
        <f t="shared" si="231"/>
        <v>1.750395916042931</v>
      </c>
      <c r="R427" s="123">
        <f t="shared" si="231"/>
        <v>2.6135174409410951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2.2554482827104843</v>
      </c>
      <c r="W427" s="123">
        <f t="shared" si="231"/>
        <v>2.6441981059435831</v>
      </c>
      <c r="X427" s="123">
        <f t="shared" si="231"/>
        <v>2.1590123360380273</v>
      </c>
      <c r="Y427" s="123">
        <f t="shared" si="231"/>
        <v>3.2614732637126567</v>
      </c>
      <c r="DA427" s="130" t="s">
        <v>4451</v>
      </c>
    </row>
    <row r="428" spans="1:105" ht="12" customHeight="1" x14ac:dyDescent="0.25">
      <c r="A428" s="97" t="s">
        <v>53</v>
      </c>
      <c r="B428" s="99"/>
      <c r="C428" s="99">
        <f>RES_hhdet_in_fecs!C29</f>
        <v>0</v>
      </c>
      <c r="D428" s="99">
        <f>RES_hhdet_in_fecs!D29</f>
        <v>2.4206499912986694</v>
      </c>
      <c r="E428" s="99">
        <f>RES_hhdet_in_fecs!E29</f>
        <v>8.8534978848768997</v>
      </c>
      <c r="F428" s="99">
        <f>RES_hhdet_in_fecs!F29</f>
        <v>8.561710044362659</v>
      </c>
      <c r="G428" s="99">
        <f>RES_hhdet_in_fecs!G29</f>
        <v>9.5158218972965258</v>
      </c>
      <c r="H428" s="99">
        <f>RES_hhdet_in_fecs!H29</f>
        <v>0</v>
      </c>
      <c r="I428" s="99">
        <f>RES_hhdet_in_fecs!I29</f>
        <v>0</v>
      </c>
      <c r="J428" s="99">
        <f>RES_hhdet_in_fecs!J29</f>
        <v>6.767594554518479</v>
      </c>
      <c r="K428" s="99">
        <f>RES_hhdet_in_fecs!K29</f>
        <v>5.0057760886651037</v>
      </c>
      <c r="L428" s="99">
        <f>RES_hhdet_in_fecs!L29</f>
        <v>6.4795747278804727</v>
      </c>
      <c r="M428" s="99">
        <f>RES_hhdet_in_fecs!M29</f>
        <v>4.6315249635672924</v>
      </c>
      <c r="N428" s="99">
        <f>RES_hhdet_in_fecs!N29</f>
        <v>5.1114671697891882</v>
      </c>
      <c r="O428" s="99">
        <f>RES_hhdet_in_fecs!O29</f>
        <v>3.2082717817268454</v>
      </c>
      <c r="P428" s="99">
        <f>RES_hhdet_in_fecs!P29</f>
        <v>1.9551455967385392</v>
      </c>
      <c r="Q428" s="99">
        <f>RES_hhdet_in_fecs!Q29</f>
        <v>1.750395916042931</v>
      </c>
      <c r="R428" s="99">
        <f>RES_hhdet_in_fecs!R29</f>
        <v>2.6135174409410951</v>
      </c>
      <c r="S428" s="99">
        <f>RES_hhdet_in_fecs!S29</f>
        <v>0</v>
      </c>
      <c r="T428" s="99">
        <f>RES_hhdet_in_fecs!T29</f>
        <v>0</v>
      </c>
      <c r="U428" s="99">
        <f>RES_hhdet_in_fecs!U29</f>
        <v>0</v>
      </c>
      <c r="V428" s="99">
        <f>RES_hhdet_in_fecs!V29</f>
        <v>2.2554482827104843</v>
      </c>
      <c r="W428" s="99">
        <f>RES_hhdet_in_fecs!W29</f>
        <v>2.6441981059435831</v>
      </c>
      <c r="X428" s="99">
        <f>RES_hhdet_in_fecs!X29</f>
        <v>2.1590123360380273</v>
      </c>
      <c r="Y428" s="99">
        <f>RES_hhdet_in_fecs!Y29</f>
        <v>3.2614732637126567</v>
      </c>
      <c r="DA428" s="63" t="s">
        <v>4452</v>
      </c>
    </row>
    <row r="429" spans="1:105" ht="12" customHeight="1" x14ac:dyDescent="0.25">
      <c r="A429" s="121" t="s">
        <v>55</v>
      </c>
      <c r="B429" s="123"/>
      <c r="C429" s="123">
        <v>16.398687739409414</v>
      </c>
      <c r="D429" s="123">
        <v>17.840180108569591</v>
      </c>
      <c r="E429" s="123">
        <v>19.64264606878023</v>
      </c>
      <c r="F429" s="123">
        <v>20.126552369625848</v>
      </c>
      <c r="G429" s="123">
        <v>22.298603002551559</v>
      </c>
      <c r="H429" s="123">
        <v>0</v>
      </c>
      <c r="I429" s="123">
        <v>0</v>
      </c>
      <c r="J429" s="123">
        <v>21.566149125490124</v>
      </c>
      <c r="K429" s="123">
        <v>21.379859305054516</v>
      </c>
      <c r="L429" s="123">
        <v>20.586528011492327</v>
      </c>
      <c r="M429" s="123">
        <v>20.371306170967397</v>
      </c>
      <c r="N429" s="123">
        <v>18.198540163930502</v>
      </c>
      <c r="O429" s="123">
        <v>16.053271309520856</v>
      </c>
      <c r="P429" s="123">
        <v>15.438981479997819</v>
      </c>
      <c r="Q429" s="123">
        <v>15.298363630270925</v>
      </c>
      <c r="R429" s="123">
        <v>15.936812843873936</v>
      </c>
      <c r="S429" s="123">
        <v>0</v>
      </c>
      <c r="T429" s="123">
        <v>0</v>
      </c>
      <c r="U429" s="123">
        <v>0</v>
      </c>
      <c r="V429" s="123">
        <v>15.83923211960108</v>
      </c>
      <c r="W429" s="123">
        <v>17.024796739697013</v>
      </c>
      <c r="X429" s="123">
        <v>14.875939030834306</v>
      </c>
      <c r="Y429" s="123">
        <v>13.996969440026898</v>
      </c>
      <c r="DA429" s="130" t="s">
        <v>4453</v>
      </c>
    </row>
    <row r="430" spans="1:105" ht="12" customHeight="1" x14ac:dyDescent="0.25">
      <c r="A430" s="97" t="s">
        <v>141</v>
      </c>
      <c r="B430" s="99"/>
      <c r="C430" s="99">
        <v>31.978054712344719</v>
      </c>
      <c r="D430" s="99">
        <v>33.529902459473803</v>
      </c>
      <c r="E430" s="99">
        <v>35.003019232365858</v>
      </c>
      <c r="F430" s="99">
        <v>35.342259540892258</v>
      </c>
      <c r="G430" s="99">
        <v>37.815973690315609</v>
      </c>
      <c r="H430" s="99">
        <v>0</v>
      </c>
      <c r="I430" s="99">
        <v>0</v>
      </c>
      <c r="J430" s="99">
        <v>38.62223667502392</v>
      </c>
      <c r="K430" s="99">
        <v>38.02967676108689</v>
      </c>
      <c r="L430" s="99">
        <v>36.339036267804993</v>
      </c>
      <c r="M430" s="99">
        <v>33.892326426573256</v>
      </c>
      <c r="N430" s="99">
        <v>30.464899019971885</v>
      </c>
      <c r="O430" s="99">
        <v>30.112804002353965</v>
      </c>
      <c r="P430" s="99">
        <v>29.134339762492466</v>
      </c>
      <c r="Q430" s="99">
        <v>27.132869353668212</v>
      </c>
      <c r="R430" s="99">
        <v>26.270975268284104</v>
      </c>
      <c r="S430" s="99">
        <v>0</v>
      </c>
      <c r="T430" s="99">
        <v>0</v>
      </c>
      <c r="U430" s="99">
        <v>0</v>
      </c>
      <c r="V430" s="99">
        <v>21.004070954893653</v>
      </c>
      <c r="W430" s="99">
        <v>23.695558332990913</v>
      </c>
      <c r="X430" s="99">
        <v>23.404856353875552</v>
      </c>
      <c r="Y430" s="99">
        <v>21.213399659622837</v>
      </c>
      <c r="DA430" s="63" t="s">
        <v>4454</v>
      </c>
    </row>
    <row r="431" spans="1:105" ht="12" customHeight="1" x14ac:dyDescent="0.25">
      <c r="A431" s="97" t="s">
        <v>140</v>
      </c>
      <c r="B431" s="99"/>
      <c r="C431" s="99">
        <v>16.30795919054416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21.84330401779987</v>
      </c>
      <c r="K431" s="99">
        <v>21.651174909154118</v>
      </c>
      <c r="L431" s="99">
        <v>20.298052527073033</v>
      </c>
      <c r="M431" s="99">
        <v>19.191126909783531</v>
      </c>
      <c r="N431" s="99">
        <v>16.830576338863825</v>
      </c>
      <c r="O431" s="99">
        <v>16.97830747096053</v>
      </c>
      <c r="P431" s="99">
        <v>17.419129536408757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13.923643463652944</v>
      </c>
      <c r="W431" s="99">
        <v>16.499108812604518</v>
      </c>
      <c r="X431" s="99">
        <v>16.377807704639057</v>
      </c>
      <c r="Y431" s="99">
        <v>14.64006133815286</v>
      </c>
      <c r="DA431" s="63" t="s">
        <v>4455</v>
      </c>
    </row>
    <row r="432" spans="1:105" ht="12" customHeight="1" x14ac:dyDescent="0.25">
      <c r="A432" s="100" t="s">
        <v>50</v>
      </c>
      <c r="B432" s="102"/>
      <c r="C432" s="102">
        <v>4.3566202552069644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7.9104422990370917</v>
      </c>
      <c r="K432" s="102">
        <v>7.7771748585994294</v>
      </c>
      <c r="L432" s="102">
        <v>6.4316131423393967</v>
      </c>
      <c r="M432" s="102">
        <v>5.9329085785536284</v>
      </c>
      <c r="N432" s="102">
        <v>3.5591396306625094</v>
      </c>
      <c r="O432" s="102">
        <v>2.3889103547828303</v>
      </c>
      <c r="P432" s="102">
        <v>2.370683175737327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0.75090722521332676</v>
      </c>
      <c r="W432" s="102">
        <v>1.9381390847053039</v>
      </c>
      <c r="X432" s="102">
        <v>1.7547796985121376</v>
      </c>
      <c r="Y432" s="102">
        <v>0.91028574295510634</v>
      </c>
      <c r="DA432" s="131" t="s">
        <v>4456</v>
      </c>
    </row>
    <row r="433" spans="1:105" ht="12" customHeight="1" x14ac:dyDescent="0.25">
      <c r="A433" s="103" t="s">
        <v>52</v>
      </c>
      <c r="B433" s="105"/>
      <c r="C433" s="105">
        <v>11.951338935337194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13.932861718762782</v>
      </c>
      <c r="K433" s="105">
        <v>13.874000050554686</v>
      </c>
      <c r="L433" s="105">
        <v>13.866439384733638</v>
      </c>
      <c r="M433" s="105">
        <v>13.258218331229902</v>
      </c>
      <c r="N433" s="105">
        <v>13.271436708201314</v>
      </c>
      <c r="O433" s="105">
        <v>14.589397116177704</v>
      </c>
      <c r="P433" s="105">
        <v>15.048446360671429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13.172736238439619</v>
      </c>
      <c r="W433" s="105">
        <v>14.560969727899213</v>
      </c>
      <c r="X433" s="105">
        <v>14.623028006126923</v>
      </c>
      <c r="Y433" s="105">
        <v>13.729775595197756</v>
      </c>
      <c r="DA433" s="132" t="s">
        <v>4457</v>
      </c>
    </row>
    <row r="434" spans="1:105" ht="12" customHeight="1" x14ac:dyDescent="0.25">
      <c r="A434" s="106" t="s">
        <v>122</v>
      </c>
      <c r="B434" s="102"/>
      <c r="C434" s="102">
        <v>27.793074335002178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34.456714304849484</v>
      </c>
      <c r="L434" s="102">
        <v>0</v>
      </c>
      <c r="M434" s="102">
        <v>0</v>
      </c>
      <c r="N434" s="102">
        <v>0</v>
      </c>
      <c r="O434" s="102">
        <v>26.951112451671801</v>
      </c>
      <c r="P434" s="102">
        <v>25.891668768835316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23.008834302131241</v>
      </c>
      <c r="X434" s="102">
        <v>0</v>
      </c>
      <c r="Y434" s="102">
        <v>20.258321337571221</v>
      </c>
      <c r="DA434" s="131" t="s">
        <v>4458</v>
      </c>
    </row>
    <row r="435" spans="1:105" ht="12" customHeight="1" x14ac:dyDescent="0.25">
      <c r="A435" s="107" t="s">
        <v>121</v>
      </c>
      <c r="B435" s="105"/>
      <c r="C435" s="105">
        <v>15.331601701857787</v>
      </c>
      <c r="D435" s="105">
        <v>17.201840227055285</v>
      </c>
      <c r="E435" s="105">
        <v>19.000552547737485</v>
      </c>
      <c r="F435" s="105">
        <v>19.528144089359518</v>
      </c>
      <c r="G435" s="105">
        <v>21.597588553410613</v>
      </c>
      <c r="H435" s="105">
        <v>0</v>
      </c>
      <c r="I435" s="105">
        <v>0</v>
      </c>
      <c r="J435" s="105">
        <v>21.04383060785911</v>
      </c>
      <c r="K435" s="105">
        <v>20.780454136655266</v>
      </c>
      <c r="L435" s="105">
        <v>20.010377086110527</v>
      </c>
      <c r="M435" s="105">
        <v>19.857238483598167</v>
      </c>
      <c r="N435" s="105">
        <v>17.677485914042375</v>
      </c>
      <c r="O435" s="105">
        <v>14.722926698265361</v>
      </c>
      <c r="P435" s="105">
        <v>14.183856289672523</v>
      </c>
      <c r="Q435" s="105">
        <v>14.901474718815528</v>
      </c>
      <c r="R435" s="105">
        <v>15.546844450499968</v>
      </c>
      <c r="S435" s="105">
        <v>0</v>
      </c>
      <c r="T435" s="105">
        <v>0</v>
      </c>
      <c r="U435" s="105">
        <v>0</v>
      </c>
      <c r="V435" s="105">
        <v>15.63934222607506</v>
      </c>
      <c r="W435" s="105">
        <v>15.299583661974673</v>
      </c>
      <c r="X435" s="105">
        <v>14.52702464933488</v>
      </c>
      <c r="Y435" s="105">
        <v>13.564147375344922</v>
      </c>
      <c r="DA435" s="132" t="s">
        <v>4459</v>
      </c>
    </row>
    <row r="436" spans="1:105" ht="12" customHeight="1" x14ac:dyDescent="0.25">
      <c r="A436" s="108" t="s">
        <v>53</v>
      </c>
      <c r="B436" s="99"/>
      <c r="C436" s="99">
        <v>3.6375938317713388</v>
      </c>
      <c r="D436" s="99">
        <v>5.7076115845708246</v>
      </c>
      <c r="E436" s="99">
        <v>7.5929516659091583</v>
      </c>
      <c r="F436" s="99">
        <v>7.5131612765799849</v>
      </c>
      <c r="G436" s="99">
        <v>9.6173595461833674</v>
      </c>
      <c r="H436" s="99">
        <v>0</v>
      </c>
      <c r="I436" s="99">
        <v>0</v>
      </c>
      <c r="J436" s="99">
        <v>7.1656121745390271</v>
      </c>
      <c r="K436" s="99">
        <v>7.0558548229920692</v>
      </c>
      <c r="L436" s="99">
        <v>6.1359893856442032</v>
      </c>
      <c r="M436" s="99">
        <v>6.1207846857605768</v>
      </c>
      <c r="N436" s="99">
        <v>4.0609705432091694</v>
      </c>
      <c r="O436" s="99">
        <v>0.94276028106007537</v>
      </c>
      <c r="P436" s="99">
        <v>0.39674515578258029</v>
      </c>
      <c r="Q436" s="99">
        <v>1.0790019126640042</v>
      </c>
      <c r="R436" s="99">
        <v>1.5973396792926955</v>
      </c>
      <c r="S436" s="99">
        <v>0</v>
      </c>
      <c r="T436" s="99">
        <v>0</v>
      </c>
      <c r="U436" s="99">
        <v>0</v>
      </c>
      <c r="V436" s="99">
        <v>1.9686985442962062</v>
      </c>
      <c r="W436" s="99">
        <v>1.444908176801224</v>
      </c>
      <c r="X436" s="99">
        <v>1.098601399955961</v>
      </c>
      <c r="Y436" s="99">
        <v>0.4277985605197418</v>
      </c>
      <c r="DA436" s="63" t="s">
        <v>4460</v>
      </c>
    </row>
    <row r="437" spans="1:105" ht="12" customHeight="1" x14ac:dyDescent="0.25">
      <c r="A437" s="108" t="s">
        <v>52</v>
      </c>
      <c r="B437" s="99"/>
      <c r="C437" s="99">
        <v>11.694007870086448</v>
      </c>
      <c r="D437" s="99">
        <v>11.494228642484462</v>
      </c>
      <c r="E437" s="99">
        <v>11.407600881828326</v>
      </c>
      <c r="F437" s="99">
        <v>12.014982812779532</v>
      </c>
      <c r="G437" s="99">
        <v>11.980229007227249</v>
      </c>
      <c r="H437" s="99">
        <v>0</v>
      </c>
      <c r="I437" s="99">
        <v>0</v>
      </c>
      <c r="J437" s="99">
        <v>13.878218433320081</v>
      </c>
      <c r="K437" s="99">
        <v>13.724599313663193</v>
      </c>
      <c r="L437" s="99">
        <v>13.874387700466324</v>
      </c>
      <c r="M437" s="99">
        <v>13.736453797837591</v>
      </c>
      <c r="N437" s="99">
        <v>13.616515370833204</v>
      </c>
      <c r="O437" s="99">
        <v>13.78016641720529</v>
      </c>
      <c r="P437" s="99">
        <v>13.78711113388994</v>
      </c>
      <c r="Q437" s="99">
        <v>13.822472806151522</v>
      </c>
      <c r="R437" s="99">
        <v>13.949504771207275</v>
      </c>
      <c r="S437" s="99">
        <v>0</v>
      </c>
      <c r="T437" s="99">
        <v>0</v>
      </c>
      <c r="U437" s="99">
        <v>0</v>
      </c>
      <c r="V437" s="99">
        <v>13.670643681778856</v>
      </c>
      <c r="W437" s="99">
        <v>13.854675485173448</v>
      </c>
      <c r="X437" s="99">
        <v>13.428423249378914</v>
      </c>
      <c r="Y437" s="99">
        <v>13.136348814825181</v>
      </c>
      <c r="DA437" s="63" t="s">
        <v>4461</v>
      </c>
    </row>
    <row r="438" spans="1:105" ht="12" customHeight="1" x14ac:dyDescent="0.25">
      <c r="A438" s="121" t="s">
        <v>54</v>
      </c>
      <c r="B438" s="123"/>
      <c r="C438" s="123">
        <v>8.2357659833640078</v>
      </c>
      <c r="D438" s="123">
        <v>8.3001096455945564</v>
      </c>
      <c r="E438" s="123">
        <v>8.4200382626951971</v>
      </c>
      <c r="F438" s="123">
        <v>8.5122192805363177</v>
      </c>
      <c r="G438" s="123">
        <v>8.1423211884676672</v>
      </c>
      <c r="H438" s="123">
        <v>0</v>
      </c>
      <c r="I438" s="123">
        <v>0</v>
      </c>
      <c r="J438" s="123">
        <v>6.4829281788030055</v>
      </c>
      <c r="K438" s="123">
        <v>6.250727334428273</v>
      </c>
      <c r="L438" s="123">
        <v>6.0791508908615493</v>
      </c>
      <c r="M438" s="123">
        <v>6.3782724621380513</v>
      </c>
      <c r="N438" s="123">
        <v>5.7050082553995694</v>
      </c>
      <c r="O438" s="123">
        <v>5.5043219213131502</v>
      </c>
      <c r="P438" s="123">
        <v>5.8936453216856473</v>
      </c>
      <c r="Q438" s="123">
        <v>5.7681596421214412</v>
      </c>
      <c r="R438" s="123">
        <v>5.6309170962713964</v>
      </c>
      <c r="S438" s="123">
        <v>0</v>
      </c>
      <c r="T438" s="123">
        <v>0</v>
      </c>
      <c r="U438" s="123">
        <v>0</v>
      </c>
      <c r="V438" s="123">
        <v>6.1087071741677921</v>
      </c>
      <c r="W438" s="123">
        <v>5.9637911529990442</v>
      </c>
      <c r="X438" s="123">
        <v>5.6432224352186848</v>
      </c>
      <c r="Y438" s="123">
        <v>5.3479139930872455</v>
      </c>
      <c r="DA438" s="130" t="s">
        <v>4462</v>
      </c>
    </row>
    <row r="439" spans="1:105" ht="12" customHeight="1" x14ac:dyDescent="0.25">
      <c r="A439" s="97" t="s">
        <v>50</v>
      </c>
      <c r="B439" s="99"/>
      <c r="C439" s="99">
        <v>9.1225619012603811</v>
      </c>
      <c r="D439" s="99">
        <v>9.048790637632651</v>
      </c>
      <c r="E439" s="99">
        <v>9.3741646184741416</v>
      </c>
      <c r="F439" s="99">
        <v>9.4885584386378738</v>
      </c>
      <c r="G439" s="99">
        <v>8.9887696339182579</v>
      </c>
      <c r="H439" s="99">
        <v>0</v>
      </c>
      <c r="I439" s="99">
        <v>0</v>
      </c>
      <c r="J439" s="99">
        <v>7.1099904914758305</v>
      </c>
      <c r="K439" s="99">
        <v>6.9504023325338675</v>
      </c>
      <c r="L439" s="99">
        <v>6.7257915087672266</v>
      </c>
      <c r="M439" s="99">
        <v>6.8361381507986199</v>
      </c>
      <c r="N439" s="99">
        <v>6.4389288667416276</v>
      </c>
      <c r="O439" s="99">
        <v>6.4636603866460112</v>
      </c>
      <c r="P439" s="99">
        <v>6.4895376554181148</v>
      </c>
      <c r="Q439" s="99">
        <v>6.6057284305477273</v>
      </c>
      <c r="R439" s="99">
        <v>6.5751805726378976</v>
      </c>
      <c r="S439" s="99">
        <v>0</v>
      </c>
      <c r="T439" s="99">
        <v>0</v>
      </c>
      <c r="U439" s="99">
        <v>0</v>
      </c>
      <c r="V439" s="99">
        <v>6.633023936870444</v>
      </c>
      <c r="W439" s="99">
        <v>6.7595390290550812</v>
      </c>
      <c r="X439" s="99">
        <v>6.2345141112065674</v>
      </c>
      <c r="Y439" s="99">
        <v>5.9533040472539653</v>
      </c>
      <c r="DA439" s="63" t="s">
        <v>4463</v>
      </c>
    </row>
    <row r="440" spans="1:105" ht="12" customHeight="1" x14ac:dyDescent="0.25">
      <c r="A440" s="109" t="s">
        <v>120</v>
      </c>
      <c r="B440" s="110"/>
      <c r="C440" s="110">
        <v>7.113834784207234</v>
      </c>
      <c r="D440" s="110">
        <v>7.1986603217147804</v>
      </c>
      <c r="E440" s="110">
        <v>6.8121956275907207</v>
      </c>
      <c r="F440" s="110">
        <v>7.0508199037601003</v>
      </c>
      <c r="G440" s="110">
        <v>6.6963050941562443</v>
      </c>
      <c r="H440" s="110">
        <v>0</v>
      </c>
      <c r="I440" s="110">
        <v>0</v>
      </c>
      <c r="J440" s="110">
        <v>5.1866481038659051</v>
      </c>
      <c r="K440" s="110">
        <v>5.324782788939042</v>
      </c>
      <c r="L440" s="110">
        <v>5.0339519046869601</v>
      </c>
      <c r="M440" s="110">
        <v>5.559454340732116</v>
      </c>
      <c r="N440" s="110">
        <v>4.1323212310951574</v>
      </c>
      <c r="O440" s="110">
        <v>4.4498507271633558</v>
      </c>
      <c r="P440" s="110">
        <v>5.3772599430729171</v>
      </c>
      <c r="Q440" s="110">
        <v>4.6741922449932325</v>
      </c>
      <c r="R440" s="110">
        <v>4.4978009246315933</v>
      </c>
      <c r="S440" s="110">
        <v>0</v>
      </c>
      <c r="T440" s="110">
        <v>0</v>
      </c>
      <c r="U440" s="110">
        <v>0</v>
      </c>
      <c r="V440" s="110">
        <v>5.4926122606281078</v>
      </c>
      <c r="W440" s="110">
        <v>5.050336349205903</v>
      </c>
      <c r="X440" s="110">
        <v>4.5889702004720654</v>
      </c>
      <c r="Y440" s="110">
        <v>3.6131005967596899</v>
      </c>
      <c r="DA440" s="60" t="s">
        <v>4464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42.093792691388735</v>
      </c>
      <c r="D442" s="118">
        <f t="shared" si="232"/>
        <v>48.970541063908911</v>
      </c>
      <c r="E442" s="118">
        <f t="shared" si="232"/>
        <v>69.055639260948325</v>
      </c>
      <c r="F442" s="118">
        <f t="shared" si="232"/>
        <v>68.295336100968271</v>
      </c>
      <c r="G442" s="118">
        <f t="shared" si="232"/>
        <v>71.745733952407122</v>
      </c>
      <c r="H442" s="118">
        <f t="shared" si="232"/>
        <v>0</v>
      </c>
      <c r="I442" s="118">
        <f t="shared" si="232"/>
        <v>0</v>
      </c>
      <c r="J442" s="118">
        <f t="shared" si="232"/>
        <v>57.380965946497319</v>
      </c>
      <c r="K442" s="118">
        <f t="shared" si="232"/>
        <v>53.336494423805931</v>
      </c>
      <c r="L442" s="118">
        <f t="shared" si="232"/>
        <v>56.413499400919463</v>
      </c>
      <c r="M442" s="118">
        <f t="shared" si="232"/>
        <v>52.185683053128052</v>
      </c>
      <c r="N442" s="118">
        <f t="shared" si="232"/>
        <v>52.234058921587561</v>
      </c>
      <c r="O442" s="118">
        <f t="shared" si="232"/>
        <v>41.721076034192436</v>
      </c>
      <c r="P442" s="118">
        <f t="shared" si="232"/>
        <v>36.000915778461987</v>
      </c>
      <c r="Q442" s="118">
        <f t="shared" si="232"/>
        <v>37.492899940095285</v>
      </c>
      <c r="R442" s="118">
        <f t="shared" ref="R442:V442" si="233">R443+R446+R448+R457</f>
        <v>43.129162524274285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42.046616042539277</v>
      </c>
      <c r="W442" s="118">
        <f t="shared" ref="W442:Y442" si="234">W443+W446+W448+W457</f>
        <v>43.429012278264935</v>
      </c>
      <c r="X442" s="118">
        <f t="shared" si="234"/>
        <v>40.535488732509116</v>
      </c>
      <c r="Y442" s="118">
        <f t="shared" si="234"/>
        <v>42.499918218409817</v>
      </c>
      <c r="DA442" s="129" t="s">
        <v>4615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23.536265031865067</v>
      </c>
      <c r="D443" s="123">
        <f t="shared" si="235"/>
        <v>23.320431807904754</v>
      </c>
      <c r="E443" s="123">
        <f t="shared" si="235"/>
        <v>24.845002878453535</v>
      </c>
      <c r="F443" s="123">
        <f t="shared" si="235"/>
        <v>23.224938353171179</v>
      </c>
      <c r="G443" s="123">
        <f t="shared" si="235"/>
        <v>22.123527560410093</v>
      </c>
      <c r="H443" s="123">
        <f t="shared" si="235"/>
        <v>0</v>
      </c>
      <c r="I443" s="123">
        <f t="shared" si="235"/>
        <v>0</v>
      </c>
      <c r="J443" s="123">
        <f t="shared" si="235"/>
        <v>13.732183527615272</v>
      </c>
      <c r="K443" s="123">
        <f t="shared" si="235"/>
        <v>15.071428285719859</v>
      </c>
      <c r="L443" s="123">
        <f t="shared" si="235"/>
        <v>12.75234021456688</v>
      </c>
      <c r="M443" s="123">
        <f t="shared" si="235"/>
        <v>14.35045504848239</v>
      </c>
      <c r="N443" s="123">
        <f t="shared" si="235"/>
        <v>13.403367214570579</v>
      </c>
      <c r="O443" s="123">
        <f t="shared" si="235"/>
        <v>10.887791803548662</v>
      </c>
      <c r="P443" s="123">
        <f t="shared" si="235"/>
        <v>9.6799417920585498</v>
      </c>
      <c r="Q443" s="123">
        <f t="shared" si="235"/>
        <v>11.664109163412284</v>
      </c>
      <c r="R443" s="123">
        <f t="shared" ref="R443:V443" si="236">SUM(R444:R445)</f>
        <v>13.017236640381501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12.851667914404446</v>
      </c>
      <c r="W443" s="123">
        <f t="shared" ref="W443:Y443" si="237">SUM(W444:W445)</f>
        <v>12.480418234108868</v>
      </c>
      <c r="X443" s="123">
        <f t="shared" si="237"/>
        <v>12.698743351144277</v>
      </c>
      <c r="Y443" s="123">
        <f t="shared" si="237"/>
        <v>10.630970456065221</v>
      </c>
      <c r="DA443" s="130" t="s">
        <v>4616</v>
      </c>
    </row>
    <row r="444" spans="1:105" ht="12" customHeight="1" x14ac:dyDescent="0.25">
      <c r="A444" s="97" t="s">
        <v>74</v>
      </c>
      <c r="B444" s="99"/>
      <c r="C444" s="99">
        <v>23.294265679317835</v>
      </c>
      <c r="D444" s="99">
        <v>23.062165816585033</v>
      </c>
      <c r="E444" s="99">
        <v>24.585216249809882</v>
      </c>
      <c r="F444" s="99">
        <v>22.961292087419039</v>
      </c>
      <c r="G444" s="99">
        <v>21.876798336485137</v>
      </c>
      <c r="H444" s="99">
        <v>0</v>
      </c>
      <c r="I444" s="99">
        <v>0</v>
      </c>
      <c r="J444" s="99">
        <v>13.617360470306474</v>
      </c>
      <c r="K444" s="99">
        <v>14.938768737764962</v>
      </c>
      <c r="L444" s="99">
        <v>12.644772150985446</v>
      </c>
      <c r="M444" s="99">
        <v>14.212479225783781</v>
      </c>
      <c r="N444" s="99">
        <v>13.303349808362213</v>
      </c>
      <c r="O444" s="99">
        <v>10.793118207602776</v>
      </c>
      <c r="P444" s="99">
        <v>9.5725523408733082</v>
      </c>
      <c r="Q444" s="99">
        <v>11.547122660325503</v>
      </c>
      <c r="R444" s="99">
        <v>12.88745202219059</v>
      </c>
      <c r="S444" s="99">
        <v>0</v>
      </c>
      <c r="T444" s="99">
        <v>0</v>
      </c>
      <c r="U444" s="99">
        <v>0</v>
      </c>
      <c r="V444" s="99">
        <v>12.725299467319669</v>
      </c>
      <c r="W444" s="99">
        <v>12.357821100599651</v>
      </c>
      <c r="X444" s="99">
        <v>12.574002034150981</v>
      </c>
      <c r="Y444" s="99">
        <v>10.526437679529367</v>
      </c>
      <c r="DA444" s="63" t="s">
        <v>4617</v>
      </c>
    </row>
    <row r="445" spans="1:105" ht="12" customHeight="1" x14ac:dyDescent="0.25">
      <c r="A445" s="97" t="s">
        <v>53</v>
      </c>
      <c r="B445" s="99"/>
      <c r="C445" s="99">
        <v>0.24199935254723223</v>
      </c>
      <c r="D445" s="99">
        <v>0.25826599131972267</v>
      </c>
      <c r="E445" s="99">
        <v>0.25978662864365359</v>
      </c>
      <c r="F445" s="99">
        <v>0.26364626575214045</v>
      </c>
      <c r="G445" s="99">
        <v>0.24672922392495417</v>
      </c>
      <c r="H445" s="99">
        <v>0</v>
      </c>
      <c r="I445" s="99">
        <v>0</v>
      </c>
      <c r="J445" s="99">
        <v>0.11482305730879634</v>
      </c>
      <c r="K445" s="99">
        <v>0.13265954795489712</v>
      </c>
      <c r="L445" s="99">
        <v>0.10756806358143366</v>
      </c>
      <c r="M445" s="99">
        <v>0.13797582269860792</v>
      </c>
      <c r="N445" s="99">
        <v>0.10001740620836645</v>
      </c>
      <c r="O445" s="99">
        <v>9.467359594588709E-2</v>
      </c>
      <c r="P445" s="99">
        <v>0.10738945118524079</v>
      </c>
      <c r="Q445" s="99">
        <v>0.11698650308678105</v>
      </c>
      <c r="R445" s="99">
        <v>0.129784618190911</v>
      </c>
      <c r="S445" s="99">
        <v>0</v>
      </c>
      <c r="T445" s="99">
        <v>0</v>
      </c>
      <c r="U445" s="99">
        <v>0</v>
      </c>
      <c r="V445" s="99">
        <v>0.12636844708477754</v>
      </c>
      <c r="W445" s="99">
        <v>0.12259713350921635</v>
      </c>
      <c r="X445" s="99">
        <v>0.12474131699329577</v>
      </c>
      <c r="Y445" s="99">
        <v>0.10453277653585323</v>
      </c>
      <c r="DA445" s="63" t="s">
        <v>4618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</v>
      </c>
      <c r="D446" s="123">
        <f t="shared" si="238"/>
        <v>6.2911131213775588</v>
      </c>
      <c r="E446" s="123">
        <f t="shared" si="238"/>
        <v>24.007028747455312</v>
      </c>
      <c r="F446" s="123">
        <f t="shared" si="238"/>
        <v>24.188055767314609</v>
      </c>
      <c r="G446" s="123">
        <f t="shared" si="238"/>
        <v>27.979008402984775</v>
      </c>
      <c r="H446" s="123">
        <f t="shared" si="238"/>
        <v>0</v>
      </c>
      <c r="I446" s="123">
        <f t="shared" si="238"/>
        <v>0</v>
      </c>
      <c r="J446" s="123">
        <f t="shared" si="238"/>
        <v>22.301968695716006</v>
      </c>
      <c r="K446" s="123">
        <f t="shared" si="238"/>
        <v>17.112249241471094</v>
      </c>
      <c r="L446" s="123">
        <f t="shared" si="238"/>
        <v>22.965981791723614</v>
      </c>
      <c r="M446" s="123">
        <f t="shared" si="238"/>
        <v>17.08383123927819</v>
      </c>
      <c r="N446" s="123">
        <f t="shared" si="238"/>
        <v>19.708930276646431</v>
      </c>
      <c r="O446" s="123">
        <f t="shared" si="238"/>
        <v>12.979879094866849</v>
      </c>
      <c r="P446" s="123">
        <f t="shared" si="238"/>
        <v>8.2896159874781112</v>
      </c>
      <c r="Q446" s="123">
        <f t="shared" si="238"/>
        <v>7.6823102587503067</v>
      </c>
      <c r="R446" s="123">
        <f t="shared" si="238"/>
        <v>11.554841580587444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10.027364698287123</v>
      </c>
      <c r="W446" s="123">
        <f t="shared" si="238"/>
        <v>11.865516554235397</v>
      </c>
      <c r="X446" s="123">
        <f t="shared" si="238"/>
        <v>9.7936009584699395</v>
      </c>
      <c r="Y446" s="123">
        <f t="shared" si="238"/>
        <v>14.973821143560635</v>
      </c>
      <c r="DA446" s="130" t="s">
        <v>4619</v>
      </c>
    </row>
    <row r="447" spans="1:105" ht="12" customHeight="1" x14ac:dyDescent="0.25">
      <c r="A447" s="97" t="s">
        <v>53</v>
      </c>
      <c r="B447" s="99"/>
      <c r="C447" s="99">
        <f>RES_hhdet_in_tess!C29</f>
        <v>0</v>
      </c>
      <c r="D447" s="99">
        <f>RES_hhdet_in_tess!D29</f>
        <v>6.2911131213775588</v>
      </c>
      <c r="E447" s="99">
        <f>RES_hhdet_in_tess!E29</f>
        <v>24.007028747455312</v>
      </c>
      <c r="F447" s="99">
        <f>RES_hhdet_in_tess!F29</f>
        <v>24.188055767314609</v>
      </c>
      <c r="G447" s="99">
        <f>RES_hhdet_in_tess!G29</f>
        <v>27.979008402984775</v>
      </c>
      <c r="H447" s="99">
        <f>RES_hhdet_in_tess!H29</f>
        <v>0</v>
      </c>
      <c r="I447" s="99">
        <f>RES_hhdet_in_tess!I29</f>
        <v>0</v>
      </c>
      <c r="J447" s="99">
        <f>RES_hhdet_in_tess!J29</f>
        <v>22.301968695716006</v>
      </c>
      <c r="K447" s="99">
        <f>RES_hhdet_in_tess!K29</f>
        <v>17.112249241471094</v>
      </c>
      <c r="L447" s="99">
        <f>RES_hhdet_in_tess!L29</f>
        <v>22.965981791723614</v>
      </c>
      <c r="M447" s="99">
        <f>RES_hhdet_in_tess!M29</f>
        <v>17.08383123927819</v>
      </c>
      <c r="N447" s="99">
        <f>RES_hhdet_in_tess!N29</f>
        <v>19.708930276646431</v>
      </c>
      <c r="O447" s="99">
        <f>RES_hhdet_in_tess!O29</f>
        <v>12.979879094866849</v>
      </c>
      <c r="P447" s="99">
        <f>RES_hhdet_in_tess!P29</f>
        <v>8.2896159874781112</v>
      </c>
      <c r="Q447" s="99">
        <f>RES_hhdet_in_tess!Q29</f>
        <v>7.6823102587503067</v>
      </c>
      <c r="R447" s="99">
        <f>RES_hhdet_in_tess!R29</f>
        <v>11.554841580587444</v>
      </c>
      <c r="S447" s="99">
        <f>RES_hhdet_in_tess!S29</f>
        <v>0</v>
      </c>
      <c r="T447" s="99">
        <f>RES_hhdet_in_tess!T29</f>
        <v>0</v>
      </c>
      <c r="U447" s="99">
        <f>RES_hhdet_in_tess!U29</f>
        <v>0</v>
      </c>
      <c r="V447" s="99">
        <f>RES_hhdet_in_tess!V29</f>
        <v>10.027364698287123</v>
      </c>
      <c r="W447" s="99">
        <f>RES_hhdet_in_tess!W29</f>
        <v>11.865516554235397</v>
      </c>
      <c r="X447" s="99">
        <f>RES_hhdet_in_tess!X29</f>
        <v>9.7936009584699395</v>
      </c>
      <c r="Y447" s="99">
        <f>RES_hhdet_in_tess!Y29</f>
        <v>14.973821143560635</v>
      </c>
      <c r="DA447" s="63" t="s">
        <v>4620</v>
      </c>
    </row>
    <row r="448" spans="1:105" ht="12" customHeight="1" x14ac:dyDescent="0.25">
      <c r="A448" s="121" t="s">
        <v>55</v>
      </c>
      <c r="B448" s="123"/>
      <c r="C448" s="123">
        <v>13.480206804822052</v>
      </c>
      <c r="D448" s="123">
        <v>14.279099291670272</v>
      </c>
      <c r="E448" s="123">
        <v>15.117416836731994</v>
      </c>
      <c r="F448" s="123">
        <v>15.685796517939785</v>
      </c>
      <c r="G448" s="123">
        <v>16.706178951603306</v>
      </c>
      <c r="H448" s="123">
        <v>0</v>
      </c>
      <c r="I448" s="123">
        <v>0</v>
      </c>
      <c r="J448" s="123">
        <v>17.448262254482234</v>
      </c>
      <c r="K448" s="123">
        <v>17.263978210207199</v>
      </c>
      <c r="L448" s="123">
        <v>16.963059311827944</v>
      </c>
      <c r="M448" s="123">
        <v>16.831725401894037</v>
      </c>
      <c r="N448" s="123">
        <v>15.698432348806573</v>
      </c>
      <c r="O448" s="123">
        <v>14.370282440515535</v>
      </c>
      <c r="P448" s="123">
        <v>14.153599228095949</v>
      </c>
      <c r="Q448" s="123">
        <v>14.488941621815645</v>
      </c>
      <c r="R448" s="123">
        <v>14.925572056439055</v>
      </c>
      <c r="S448" s="123">
        <v>0</v>
      </c>
      <c r="T448" s="123">
        <v>0</v>
      </c>
      <c r="U448" s="123">
        <v>0</v>
      </c>
      <c r="V448" s="123">
        <v>14.885139861537281</v>
      </c>
      <c r="W448" s="123">
        <v>14.89794521163001</v>
      </c>
      <c r="X448" s="123">
        <v>14.232266311467134</v>
      </c>
      <c r="Y448" s="123">
        <v>13.459980963944751</v>
      </c>
      <c r="DA448" s="130" t="s">
        <v>4621</v>
      </c>
    </row>
    <row r="449" spans="1:105" ht="12" customHeight="1" x14ac:dyDescent="0.25">
      <c r="A449" s="97" t="s">
        <v>141</v>
      </c>
      <c r="B449" s="99"/>
      <c r="C449" s="99">
        <v>13.83232049325359</v>
      </c>
      <c r="D449" s="99">
        <v>14.577059627632689</v>
      </c>
      <c r="E449" s="99">
        <v>15.304861865050201</v>
      </c>
      <c r="F449" s="99">
        <v>15.542875062723361</v>
      </c>
      <c r="G449" s="99">
        <v>16.73733707374295</v>
      </c>
      <c r="H449" s="99">
        <v>0</v>
      </c>
      <c r="I449" s="99">
        <v>0</v>
      </c>
      <c r="J449" s="99">
        <v>17.495079931149728</v>
      </c>
      <c r="K449" s="99">
        <v>17.404925066081585</v>
      </c>
      <c r="L449" s="99">
        <v>16.830998412408512</v>
      </c>
      <c r="M449" s="99">
        <v>16.077692038641313</v>
      </c>
      <c r="N449" s="99">
        <v>15.014737088757572</v>
      </c>
      <c r="O449" s="99">
        <v>15.654669010157123</v>
      </c>
      <c r="P449" s="99">
        <v>16.100357382613399</v>
      </c>
      <c r="Q449" s="99">
        <v>15.794534446513913</v>
      </c>
      <c r="R449" s="99">
        <v>15.795495776366867</v>
      </c>
      <c r="S449" s="99">
        <v>0</v>
      </c>
      <c r="T449" s="99">
        <v>0</v>
      </c>
      <c r="U449" s="99">
        <v>0</v>
      </c>
      <c r="V449" s="99">
        <v>13.849105078356837</v>
      </c>
      <c r="W449" s="99">
        <v>15.779715591230151</v>
      </c>
      <c r="X449" s="99">
        <v>15.653929618100813</v>
      </c>
      <c r="Y449" s="99">
        <v>14.219330999630358</v>
      </c>
      <c r="DA449" s="63" t="s">
        <v>4622</v>
      </c>
    </row>
    <row r="450" spans="1:105" ht="12" customHeight="1" x14ac:dyDescent="0.25">
      <c r="A450" s="97" t="s">
        <v>140</v>
      </c>
      <c r="B450" s="99"/>
      <c r="C450" s="99">
        <v>13.835824035494321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17.51612960344999</v>
      </c>
      <c r="K450" s="99">
        <v>17.433355721393365</v>
      </c>
      <c r="L450" s="99">
        <v>16.845342561751732</v>
      </c>
      <c r="M450" s="99">
        <v>16.072645284955033</v>
      </c>
      <c r="N450" s="99">
        <v>15.025571713918612</v>
      </c>
      <c r="O450" s="99">
        <v>15.831314039495064</v>
      </c>
      <c r="P450" s="99">
        <v>16.358544570600955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13.667849451892831</v>
      </c>
      <c r="W450" s="99">
        <v>15.851645520514587</v>
      </c>
      <c r="X450" s="99">
        <v>15.796681776116097</v>
      </c>
      <c r="Y450" s="99">
        <v>14.339939665597077</v>
      </c>
      <c r="DA450" s="63" t="s">
        <v>4623</v>
      </c>
    </row>
    <row r="451" spans="1:105" ht="12" customHeight="1" x14ac:dyDescent="0.25">
      <c r="A451" s="100" t="s">
        <v>50</v>
      </c>
      <c r="B451" s="102"/>
      <c r="C451" s="102">
        <v>1.8844851001571261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3.5832678846872099</v>
      </c>
      <c r="K451" s="102">
        <v>3.5593556708386842</v>
      </c>
      <c r="L451" s="102">
        <v>2.9789031770180956</v>
      </c>
      <c r="M451" s="102">
        <v>2.8144269537251336</v>
      </c>
      <c r="N451" s="102">
        <v>1.7541350057172986</v>
      </c>
      <c r="O451" s="102">
        <v>1.2419169233173635</v>
      </c>
      <c r="P451" s="102">
        <v>1.3100982099295218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0.49511321345321468</v>
      </c>
      <c r="W451" s="102">
        <v>1.2906757926153716</v>
      </c>
      <c r="X451" s="102">
        <v>1.173653769989176</v>
      </c>
      <c r="Y451" s="102">
        <v>0.61016407039932341</v>
      </c>
      <c r="DA451" s="131" t="s">
        <v>4624</v>
      </c>
    </row>
    <row r="452" spans="1:105" ht="12" customHeight="1" x14ac:dyDescent="0.25">
      <c r="A452" s="103" t="s">
        <v>52</v>
      </c>
      <c r="B452" s="105"/>
      <c r="C452" s="105">
        <v>11.951338935337194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13.932861718762782</v>
      </c>
      <c r="K452" s="105">
        <v>13.874000050554686</v>
      </c>
      <c r="L452" s="105">
        <v>13.866439384733638</v>
      </c>
      <c r="M452" s="105">
        <v>13.258218331229902</v>
      </c>
      <c r="N452" s="105">
        <v>13.271436708201314</v>
      </c>
      <c r="O452" s="105">
        <v>14.589397116177704</v>
      </c>
      <c r="P452" s="105">
        <v>15.048446360671429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13.172736238439619</v>
      </c>
      <c r="W452" s="105">
        <v>14.560969727899213</v>
      </c>
      <c r="X452" s="105">
        <v>14.623028006126923</v>
      </c>
      <c r="Y452" s="105">
        <v>13.729775595197756</v>
      </c>
      <c r="DA452" s="132" t="s">
        <v>4625</v>
      </c>
    </row>
    <row r="453" spans="1:105" ht="12" customHeight="1" x14ac:dyDescent="0.25">
      <c r="A453" s="106" t="s">
        <v>122</v>
      </c>
      <c r="B453" s="102"/>
      <c r="C453" s="102">
        <v>13.457234417008111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17.258509885509831</v>
      </c>
      <c r="L453" s="102">
        <v>0</v>
      </c>
      <c r="M453" s="102">
        <v>0</v>
      </c>
      <c r="N453" s="102">
        <v>0</v>
      </c>
      <c r="O453" s="102">
        <v>14.465315306896384</v>
      </c>
      <c r="P453" s="102">
        <v>14.428650344054336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15.03893735656426</v>
      </c>
      <c r="X453" s="102">
        <v>0</v>
      </c>
      <c r="Y453" s="102">
        <v>13.63146820577837</v>
      </c>
      <c r="DA453" s="131" t="s">
        <v>4626</v>
      </c>
    </row>
    <row r="454" spans="1:105" ht="12" customHeight="1" x14ac:dyDescent="0.25">
      <c r="A454" s="107" t="s">
        <v>121</v>
      </c>
      <c r="B454" s="105"/>
      <c r="C454" s="105">
        <v>13.455308268810613</v>
      </c>
      <c r="D454" s="105">
        <v>14.266976708408418</v>
      </c>
      <c r="E454" s="105">
        <v>15.109581269395639</v>
      </c>
      <c r="F454" s="105">
        <v>15.691417379413164</v>
      </c>
      <c r="G454" s="105">
        <v>16.704771348842019</v>
      </c>
      <c r="H454" s="105">
        <v>0</v>
      </c>
      <c r="I454" s="105">
        <v>0</v>
      </c>
      <c r="J454" s="105">
        <v>17.446638533482865</v>
      </c>
      <c r="K454" s="105">
        <v>17.258701234582343</v>
      </c>
      <c r="L454" s="105">
        <v>16.968089355983189</v>
      </c>
      <c r="M454" s="105">
        <v>16.861057477519761</v>
      </c>
      <c r="N454" s="105">
        <v>15.731796782146938</v>
      </c>
      <c r="O454" s="105">
        <v>14.286168711129386</v>
      </c>
      <c r="P454" s="105">
        <v>14.008205308220431</v>
      </c>
      <c r="Q454" s="105">
        <v>14.445156496597104</v>
      </c>
      <c r="R454" s="105">
        <v>14.892744746253095</v>
      </c>
      <c r="S454" s="105">
        <v>0</v>
      </c>
      <c r="T454" s="105">
        <v>0</v>
      </c>
      <c r="U454" s="105">
        <v>0</v>
      </c>
      <c r="V454" s="105">
        <v>14.934586681590115</v>
      </c>
      <c r="W454" s="105">
        <v>14.79909028131496</v>
      </c>
      <c r="X454" s="105">
        <v>14.157436810421398</v>
      </c>
      <c r="Y454" s="105">
        <v>13.424206943790061</v>
      </c>
      <c r="DA454" s="132" t="s">
        <v>4627</v>
      </c>
    </row>
    <row r="455" spans="1:105" ht="12" customHeight="1" x14ac:dyDescent="0.25">
      <c r="A455" s="108" t="s">
        <v>53</v>
      </c>
      <c r="B455" s="99"/>
      <c r="C455" s="99">
        <v>1.7613003987241644</v>
      </c>
      <c r="D455" s="99">
        <v>2.7727480659239587</v>
      </c>
      <c r="E455" s="99">
        <v>3.7019803875673141</v>
      </c>
      <c r="F455" s="99">
        <v>3.6764345666336324</v>
      </c>
      <c r="G455" s="99">
        <v>4.7245423416147707</v>
      </c>
      <c r="H455" s="99">
        <v>0</v>
      </c>
      <c r="I455" s="99">
        <v>0</v>
      </c>
      <c r="J455" s="99">
        <v>3.5684201001627831</v>
      </c>
      <c r="K455" s="99">
        <v>3.5341019209191473</v>
      </c>
      <c r="L455" s="99">
        <v>3.0937016555168664</v>
      </c>
      <c r="M455" s="99">
        <v>3.1246036796821692</v>
      </c>
      <c r="N455" s="99">
        <v>2.1152814113137381</v>
      </c>
      <c r="O455" s="99">
        <v>0.5060022939240979</v>
      </c>
      <c r="P455" s="99">
        <v>0.22109417433049156</v>
      </c>
      <c r="Q455" s="99">
        <v>0.62268369044558192</v>
      </c>
      <c r="R455" s="99">
        <v>0.94323997504582258</v>
      </c>
      <c r="S455" s="99">
        <v>0</v>
      </c>
      <c r="T455" s="99">
        <v>0</v>
      </c>
      <c r="U455" s="99">
        <v>0</v>
      </c>
      <c r="V455" s="99">
        <v>1.2639429998112621</v>
      </c>
      <c r="W455" s="99">
        <v>0.94441479614151114</v>
      </c>
      <c r="X455" s="99">
        <v>0.72901356104248194</v>
      </c>
      <c r="Y455" s="99">
        <v>0.28785812896488278</v>
      </c>
      <c r="DA455" s="63" t="s">
        <v>4628</v>
      </c>
    </row>
    <row r="456" spans="1:105" ht="12" customHeight="1" x14ac:dyDescent="0.25">
      <c r="A456" s="108" t="s">
        <v>52</v>
      </c>
      <c r="B456" s="99"/>
      <c r="C456" s="99">
        <v>11.694007870086448</v>
      </c>
      <c r="D456" s="99">
        <v>11.494228642484462</v>
      </c>
      <c r="E456" s="99">
        <v>11.407600881828326</v>
      </c>
      <c r="F456" s="99">
        <v>12.014982812779532</v>
      </c>
      <c r="G456" s="99">
        <v>11.980229007227249</v>
      </c>
      <c r="H456" s="99">
        <v>0</v>
      </c>
      <c r="I456" s="99">
        <v>0</v>
      </c>
      <c r="J456" s="99">
        <v>13.878218433320081</v>
      </c>
      <c r="K456" s="99">
        <v>13.724599313663193</v>
      </c>
      <c r="L456" s="99">
        <v>13.874387700466324</v>
      </c>
      <c r="M456" s="99">
        <v>13.736453797837591</v>
      </c>
      <c r="N456" s="99">
        <v>13.616515370833204</v>
      </c>
      <c r="O456" s="99">
        <v>13.78016641720529</v>
      </c>
      <c r="P456" s="99">
        <v>13.78711113388994</v>
      </c>
      <c r="Q456" s="99">
        <v>13.822472806151522</v>
      </c>
      <c r="R456" s="99">
        <v>13.949504771207275</v>
      </c>
      <c r="S456" s="99">
        <v>0</v>
      </c>
      <c r="T456" s="99">
        <v>0</v>
      </c>
      <c r="U456" s="99">
        <v>0</v>
      </c>
      <c r="V456" s="99">
        <v>13.670643681778856</v>
      </c>
      <c r="W456" s="99">
        <v>13.854675485173448</v>
      </c>
      <c r="X456" s="99">
        <v>13.428423249378914</v>
      </c>
      <c r="Y456" s="99">
        <v>13.136348814825181</v>
      </c>
      <c r="DA456" s="63" t="s">
        <v>4629</v>
      </c>
    </row>
    <row r="457" spans="1:105" ht="12" customHeight="1" x14ac:dyDescent="0.25">
      <c r="A457" s="121" t="s">
        <v>54</v>
      </c>
      <c r="B457" s="123"/>
      <c r="C457" s="123">
        <v>5.07732085470162</v>
      </c>
      <c r="D457" s="123">
        <v>5.0798968429563205</v>
      </c>
      <c r="E457" s="123">
        <v>5.086190798307479</v>
      </c>
      <c r="F457" s="123">
        <v>5.1965454625427006</v>
      </c>
      <c r="G457" s="123">
        <v>4.9370190374089429</v>
      </c>
      <c r="H457" s="123">
        <v>0</v>
      </c>
      <c r="I457" s="123">
        <v>0</v>
      </c>
      <c r="J457" s="123">
        <v>3.8985514686838139</v>
      </c>
      <c r="K457" s="123">
        <v>3.888838686407782</v>
      </c>
      <c r="L457" s="123">
        <v>3.732118082801025</v>
      </c>
      <c r="M457" s="123">
        <v>3.9196713634734341</v>
      </c>
      <c r="N457" s="123">
        <v>3.4233290815639741</v>
      </c>
      <c r="O457" s="123">
        <v>3.4831226952613865</v>
      </c>
      <c r="P457" s="123">
        <v>3.8777587708293715</v>
      </c>
      <c r="Q457" s="123">
        <v>3.6575388961170434</v>
      </c>
      <c r="R457" s="123">
        <v>3.6315122468662864</v>
      </c>
      <c r="S457" s="123">
        <v>0</v>
      </c>
      <c r="T457" s="123">
        <v>0</v>
      </c>
      <c r="U457" s="123">
        <v>0</v>
      </c>
      <c r="V457" s="123">
        <v>4.2824435683104243</v>
      </c>
      <c r="W457" s="123">
        <v>4.1851322782906601</v>
      </c>
      <c r="X457" s="123">
        <v>3.8108781114277619</v>
      </c>
      <c r="Y457" s="123">
        <v>3.4351456548392116</v>
      </c>
      <c r="DA457" s="130" t="s">
        <v>4630</v>
      </c>
    </row>
    <row r="458" spans="1:105" ht="12" customHeight="1" x14ac:dyDescent="0.25">
      <c r="A458" s="97" t="s">
        <v>50</v>
      </c>
      <c r="B458" s="99"/>
      <c r="C458" s="99">
        <v>5.0047751612831322</v>
      </c>
      <c r="D458" s="99">
        <v>4.9699592263069947</v>
      </c>
      <c r="E458" s="99">
        <v>5.1545276858345606</v>
      </c>
      <c r="F458" s="99">
        <v>5.2233604611236242</v>
      </c>
      <c r="G458" s="99">
        <v>4.9538511331370252</v>
      </c>
      <c r="H458" s="99">
        <v>0</v>
      </c>
      <c r="I458" s="99">
        <v>0</v>
      </c>
      <c r="J458" s="99">
        <v>3.9317642936376087</v>
      </c>
      <c r="K458" s="99">
        <v>3.8478610673550224</v>
      </c>
      <c r="L458" s="99">
        <v>3.7277208684248295</v>
      </c>
      <c r="M458" s="99">
        <v>3.7921279931090401</v>
      </c>
      <c r="N458" s="99">
        <v>3.5734990569482297</v>
      </c>
      <c r="O458" s="99">
        <v>3.5882506802404444</v>
      </c>
      <c r="P458" s="99">
        <v>3.6054906975606777</v>
      </c>
      <c r="Q458" s="99">
        <v>3.6819537372557085</v>
      </c>
      <c r="R458" s="99">
        <v>3.6960644918085599</v>
      </c>
      <c r="S458" s="99">
        <v>0</v>
      </c>
      <c r="T458" s="99">
        <v>0</v>
      </c>
      <c r="U458" s="99">
        <v>0</v>
      </c>
      <c r="V458" s="99">
        <v>3.8972937378965713</v>
      </c>
      <c r="W458" s="99">
        <v>3.987035147034419</v>
      </c>
      <c r="X458" s="99">
        <v>3.6797866658055023</v>
      </c>
      <c r="Y458" s="99">
        <v>3.5140406946080165</v>
      </c>
      <c r="DA458" s="63" t="s">
        <v>4631</v>
      </c>
    </row>
    <row r="459" spans="1:105" ht="12" customHeight="1" x14ac:dyDescent="0.25">
      <c r="A459" s="109" t="s">
        <v>120</v>
      </c>
      <c r="B459" s="110"/>
      <c r="C459" s="110">
        <v>5.1691021486477364</v>
      </c>
      <c r="D459" s="110">
        <v>5.2416355738912603</v>
      </c>
      <c r="E459" s="110">
        <v>4.971033135330357</v>
      </c>
      <c r="F459" s="110">
        <v>5.1564083627559665</v>
      </c>
      <c r="G459" s="110">
        <v>4.9082642072068037</v>
      </c>
      <c r="H459" s="110">
        <v>0</v>
      </c>
      <c r="I459" s="110">
        <v>0</v>
      </c>
      <c r="J459" s="110">
        <v>3.8298930238213478</v>
      </c>
      <c r="K459" s="110">
        <v>3.9430681543061219</v>
      </c>
      <c r="L459" s="110">
        <v>3.7392255299373915</v>
      </c>
      <c r="M459" s="110">
        <v>4.1477618832611629</v>
      </c>
      <c r="N459" s="110">
        <v>3.1015362771691395</v>
      </c>
      <c r="O459" s="110">
        <v>3.3675697013334664</v>
      </c>
      <c r="P459" s="110">
        <v>4.1136994670594635</v>
      </c>
      <c r="Q459" s="110">
        <v>3.6256501240175623</v>
      </c>
      <c r="R459" s="110">
        <v>3.5540495529355591</v>
      </c>
      <c r="S459" s="110">
        <v>0</v>
      </c>
      <c r="T459" s="110">
        <v>0</v>
      </c>
      <c r="U459" s="110">
        <v>0</v>
      </c>
      <c r="V459" s="110">
        <v>4.7350113066476736</v>
      </c>
      <c r="W459" s="110">
        <v>4.4125319127835727</v>
      </c>
      <c r="X459" s="110">
        <v>4.0446095423201953</v>
      </c>
      <c r="Y459" s="110">
        <v>3.209063030995797</v>
      </c>
      <c r="DA459" s="60" t="s">
        <v>4632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15.016110998717767</v>
      </c>
      <c r="D461" s="118">
        <f t="shared" si="239"/>
        <v>14.682666078130456</v>
      </c>
      <c r="E461" s="118">
        <f t="shared" si="239"/>
        <v>15.539771539613691</v>
      </c>
      <c r="F461" s="118">
        <f t="shared" si="239"/>
        <v>14.430347908139773</v>
      </c>
      <c r="G461" s="118">
        <f t="shared" si="239"/>
        <v>13.757995883303774</v>
      </c>
      <c r="H461" s="118">
        <f t="shared" si="239"/>
        <v>0</v>
      </c>
      <c r="I461" s="118">
        <f t="shared" si="239"/>
        <v>0</v>
      </c>
      <c r="J461" s="118">
        <f t="shared" si="239"/>
        <v>8.6298323048663548</v>
      </c>
      <c r="K461" s="118">
        <f t="shared" si="239"/>
        <v>9.0710402114309225</v>
      </c>
      <c r="L461" s="118">
        <f t="shared" si="239"/>
        <v>7.8081857355529687</v>
      </c>
      <c r="M461" s="118">
        <f t="shared" si="239"/>
        <v>8.4762906141869507</v>
      </c>
      <c r="N461" s="118">
        <f t="shared" si="239"/>
        <v>7.7639853884303411</v>
      </c>
      <c r="O461" s="118">
        <f t="shared" si="239"/>
        <v>5.8848217405760295</v>
      </c>
      <c r="P461" s="118">
        <f t="shared" si="239"/>
        <v>5.0840291730642972</v>
      </c>
      <c r="Q461" s="118">
        <f t="shared" si="239"/>
        <v>5.8752225866335799</v>
      </c>
      <c r="R461" s="118">
        <f t="shared" ref="R461:V461" si="240">R462+R465+R467+R476</f>
        <v>6.3320058172529512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6.1681239973126569</v>
      </c>
      <c r="W461" s="118">
        <f t="shared" ref="W461:Y461" si="241">W462+W465+W467+W476</f>
        <v>6.0438808791574381</v>
      </c>
      <c r="X461" s="118">
        <f t="shared" si="241"/>
        <v>6.1785891969331788</v>
      </c>
      <c r="Y461" s="118">
        <f t="shared" si="241"/>
        <v>5.3493422963362711</v>
      </c>
      <c r="DA461" s="129" t="s">
        <v>4783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13.427694594356279</v>
      </c>
      <c r="D462" s="123">
        <f t="shared" si="242"/>
        <v>13.16116854126221</v>
      </c>
      <c r="E462" s="123">
        <f t="shared" si="242"/>
        <v>13.884336165409135</v>
      </c>
      <c r="F462" s="123">
        <f t="shared" si="242"/>
        <v>12.834401283344242</v>
      </c>
      <c r="G462" s="123">
        <f t="shared" si="242"/>
        <v>12.098733854020825</v>
      </c>
      <c r="H462" s="123">
        <f t="shared" si="242"/>
        <v>0</v>
      </c>
      <c r="I462" s="123">
        <f t="shared" si="242"/>
        <v>0</v>
      </c>
      <c r="J462" s="123">
        <f t="shared" si="242"/>
        <v>7.2767750747818329</v>
      </c>
      <c r="K462" s="123">
        <f t="shared" si="242"/>
        <v>7.877110757030847</v>
      </c>
      <c r="L462" s="123">
        <f t="shared" si="242"/>
        <v>6.5709343912649683</v>
      </c>
      <c r="M462" s="123">
        <f t="shared" si="242"/>
        <v>7.1969993816050106</v>
      </c>
      <c r="N462" s="123">
        <f t="shared" si="242"/>
        <v>6.4777549069158376</v>
      </c>
      <c r="O462" s="123">
        <f t="shared" si="242"/>
        <v>4.9872877916865059</v>
      </c>
      <c r="P462" s="123">
        <f t="shared" si="242"/>
        <v>4.1776195074250335</v>
      </c>
      <c r="Q462" s="123">
        <f t="shared" si="242"/>
        <v>4.8253537827381505</v>
      </c>
      <c r="R462" s="123">
        <f t="shared" ref="R462:V462" si="243">SUM(R463:R464)</f>
        <v>5.3002972708838678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5.1668740226439889</v>
      </c>
      <c r="W462" s="123">
        <f t="shared" ref="W462:Y462" si="244">SUM(W463:W464)</f>
        <v>4.9981472636361932</v>
      </c>
      <c r="X462" s="123">
        <f t="shared" si="244"/>
        <v>5.0708606221555632</v>
      </c>
      <c r="Y462" s="123">
        <f t="shared" si="244"/>
        <v>4.2345346037983385</v>
      </c>
      <c r="DA462" s="130" t="s">
        <v>4784</v>
      </c>
    </row>
    <row r="463" spans="1:105" ht="12" customHeight="1" x14ac:dyDescent="0.25">
      <c r="A463" s="97" t="s">
        <v>74</v>
      </c>
      <c r="B463" s="99"/>
      <c r="C463" s="99">
        <v>13.427694594356279</v>
      </c>
      <c r="D463" s="99">
        <v>13.16116854126221</v>
      </c>
      <c r="E463" s="99">
        <v>13.884336165409135</v>
      </c>
      <c r="F463" s="99">
        <v>12.834401283344242</v>
      </c>
      <c r="G463" s="99">
        <v>12.098733854020825</v>
      </c>
      <c r="H463" s="99">
        <v>0</v>
      </c>
      <c r="I463" s="99">
        <v>0</v>
      </c>
      <c r="J463" s="99">
        <v>7.2767750747818329</v>
      </c>
      <c r="K463" s="99">
        <v>7.877110757030847</v>
      </c>
      <c r="L463" s="99">
        <v>6.5709343912649683</v>
      </c>
      <c r="M463" s="99">
        <v>7.1969993816050106</v>
      </c>
      <c r="N463" s="99">
        <v>6.4777549069158376</v>
      </c>
      <c r="O463" s="99">
        <v>4.9872877916865059</v>
      </c>
      <c r="P463" s="99">
        <v>4.1776195074250335</v>
      </c>
      <c r="Q463" s="99">
        <v>4.8253537827381505</v>
      </c>
      <c r="R463" s="99">
        <v>5.3002972708838678</v>
      </c>
      <c r="S463" s="99">
        <v>0</v>
      </c>
      <c r="T463" s="99">
        <v>0</v>
      </c>
      <c r="U463" s="99">
        <v>0</v>
      </c>
      <c r="V463" s="99">
        <v>5.1668740226439889</v>
      </c>
      <c r="W463" s="99">
        <v>4.9981472636361932</v>
      </c>
      <c r="X463" s="99">
        <v>5.0708606221555632</v>
      </c>
      <c r="Y463" s="99">
        <v>4.2345346037983385</v>
      </c>
      <c r="DA463" s="63" t="s">
        <v>4785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4786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4787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4788</v>
      </c>
    </row>
    <row r="467" spans="1:105" ht="12" customHeight="1" x14ac:dyDescent="0.25">
      <c r="A467" s="121" t="s">
        <v>55</v>
      </c>
      <c r="B467" s="123"/>
      <c r="C467" s="123">
        <v>0.43098846466623253</v>
      </c>
      <c r="D467" s="123">
        <v>0.2977703708049122</v>
      </c>
      <c r="E467" s="123">
        <v>0.31904263437043068</v>
      </c>
      <c r="F467" s="123">
        <v>0.30379376840157679</v>
      </c>
      <c r="G467" s="123">
        <v>0.37130133218024436</v>
      </c>
      <c r="H467" s="123">
        <v>0</v>
      </c>
      <c r="I467" s="123">
        <v>0</v>
      </c>
      <c r="J467" s="123">
        <v>0.26452041295921191</v>
      </c>
      <c r="K467" s="123">
        <v>0.29462266768570838</v>
      </c>
      <c r="L467" s="123">
        <v>0.29337510540143374</v>
      </c>
      <c r="M467" s="123">
        <v>0.28332002123126443</v>
      </c>
      <c r="N467" s="123">
        <v>0.28895747149016576</v>
      </c>
      <c r="O467" s="123">
        <v>0.1287103768446079</v>
      </c>
      <c r="P467" s="123">
        <v>0.22201546851545331</v>
      </c>
      <c r="Q467" s="123">
        <v>0.19999565966422417</v>
      </c>
      <c r="R467" s="123">
        <v>0.21700780879794249</v>
      </c>
      <c r="S467" s="123">
        <v>0</v>
      </c>
      <c r="T467" s="123">
        <v>0</v>
      </c>
      <c r="U467" s="123">
        <v>0</v>
      </c>
      <c r="V467" s="123">
        <v>0.18724062609125477</v>
      </c>
      <c r="W467" s="123">
        <v>0.22511296993235416</v>
      </c>
      <c r="X467" s="123">
        <v>0.20038968280670139</v>
      </c>
      <c r="Y467" s="123">
        <v>0.11229685731676375</v>
      </c>
      <c r="DA467" s="130" t="s">
        <v>4789</v>
      </c>
    </row>
    <row r="468" spans="1:105" ht="12" customHeight="1" x14ac:dyDescent="0.25">
      <c r="A468" s="97" t="s">
        <v>141</v>
      </c>
      <c r="B468" s="99"/>
      <c r="C468" s="99">
        <v>7.2641349084562261</v>
      </c>
      <c r="D468" s="99">
        <v>7.6166526426940715</v>
      </c>
      <c r="E468" s="99">
        <v>7.9512858488242282</v>
      </c>
      <c r="F468" s="99">
        <v>8.0283476773090854</v>
      </c>
      <c r="G468" s="99">
        <v>8.5902765834920931</v>
      </c>
      <c r="H468" s="99">
        <v>0</v>
      </c>
      <c r="I468" s="99">
        <v>0</v>
      </c>
      <c r="J468" s="99">
        <v>8.7734272830984334</v>
      </c>
      <c r="K468" s="99">
        <v>8.6388213730484988</v>
      </c>
      <c r="L468" s="99">
        <v>8.2547754785945848</v>
      </c>
      <c r="M468" s="99">
        <v>7.6989808710603818</v>
      </c>
      <c r="N468" s="99">
        <v>6.9204064613768157</v>
      </c>
      <c r="O468" s="99">
        <v>6.8404245571747273</v>
      </c>
      <c r="P468" s="99">
        <v>6.61815662044779</v>
      </c>
      <c r="Q468" s="99">
        <v>6.1635026023792721</v>
      </c>
      <c r="R468" s="99">
        <v>5.9677147419434187</v>
      </c>
      <c r="S468" s="99">
        <v>0</v>
      </c>
      <c r="T468" s="99">
        <v>0</v>
      </c>
      <c r="U468" s="99">
        <v>0</v>
      </c>
      <c r="V468" s="99">
        <v>4.7712847581136435</v>
      </c>
      <c r="W468" s="99">
        <v>5.3826830309222169</v>
      </c>
      <c r="X468" s="99">
        <v>5.3166471693463722</v>
      </c>
      <c r="Y468" s="99">
        <v>4.8188358666799251</v>
      </c>
      <c r="DA468" s="63" t="s">
        <v>4790</v>
      </c>
    </row>
    <row r="469" spans="1:105" ht="12" customHeight="1" x14ac:dyDescent="0.25">
      <c r="A469" s="97" t="s">
        <v>140</v>
      </c>
      <c r="B469" s="99"/>
      <c r="C469" s="99">
        <v>0.98964985717281417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1.796936072649266</v>
      </c>
      <c r="K469" s="99">
        <v>1.7666630408794468</v>
      </c>
      <c r="L469" s="99">
        <v>1.4610052414138175</v>
      </c>
      <c r="M469" s="99">
        <v>1.3477195127042425</v>
      </c>
      <c r="N469" s="99">
        <v>0.80849415850129602</v>
      </c>
      <c r="O469" s="99">
        <v>0.54266487619246784</v>
      </c>
      <c r="P469" s="99">
        <v>0.53852439020049137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0.17057608527945933</v>
      </c>
      <c r="W469" s="99">
        <v>0.44026767448165682</v>
      </c>
      <c r="X469" s="99">
        <v>0.39861575631401724</v>
      </c>
      <c r="Y469" s="99">
        <v>0.20678050936968198</v>
      </c>
      <c r="DA469" s="63" t="s">
        <v>4791</v>
      </c>
    </row>
    <row r="470" spans="1:105" ht="12" customHeight="1" x14ac:dyDescent="0.25">
      <c r="A470" s="100" t="s">
        <v>50</v>
      </c>
      <c r="B470" s="102"/>
      <c r="C470" s="102">
        <v>0.98964985717281417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1.796936072649266</v>
      </c>
      <c r="K470" s="102">
        <v>1.7666630408794468</v>
      </c>
      <c r="L470" s="102">
        <v>1.4610052414138175</v>
      </c>
      <c r="M470" s="102">
        <v>1.3477195127042425</v>
      </c>
      <c r="N470" s="102">
        <v>0.80849415850129602</v>
      </c>
      <c r="O470" s="102">
        <v>0.54266487619246784</v>
      </c>
      <c r="P470" s="102">
        <v>0.53852439020049137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0.17057608527945933</v>
      </c>
      <c r="W470" s="102">
        <v>0.44026767448165682</v>
      </c>
      <c r="X470" s="102">
        <v>0.39861575631401724</v>
      </c>
      <c r="Y470" s="102">
        <v>0.20678050936968198</v>
      </c>
      <c r="DA470" s="131" t="s">
        <v>4792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4793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4794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4795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4796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4797</v>
      </c>
    </row>
    <row r="476" spans="1:105" ht="12" customHeight="1" x14ac:dyDescent="0.25">
      <c r="A476" s="121" t="s">
        <v>54</v>
      </c>
      <c r="B476" s="123"/>
      <c r="C476" s="123">
        <v>1.157427939695256</v>
      </c>
      <c r="D476" s="123">
        <v>1.2237271660633344</v>
      </c>
      <c r="E476" s="123">
        <v>1.336392739834124</v>
      </c>
      <c r="F476" s="123">
        <v>1.2921528563939548</v>
      </c>
      <c r="G476" s="123">
        <v>1.2879606971027038</v>
      </c>
      <c r="H476" s="123">
        <v>0</v>
      </c>
      <c r="I476" s="123">
        <v>0</v>
      </c>
      <c r="J476" s="123">
        <v>1.0885368171253094</v>
      </c>
      <c r="K476" s="123">
        <v>0.8993067867143677</v>
      </c>
      <c r="L476" s="123">
        <v>0.94387623888656702</v>
      </c>
      <c r="M476" s="123">
        <v>0.99597121135067634</v>
      </c>
      <c r="N476" s="123">
        <v>0.99727301002433777</v>
      </c>
      <c r="O476" s="123">
        <v>0.76882357204491547</v>
      </c>
      <c r="P476" s="123">
        <v>0.68439419712381044</v>
      </c>
      <c r="Q476" s="123">
        <v>0.84987314423120519</v>
      </c>
      <c r="R476" s="123">
        <v>0.81470073757114092</v>
      </c>
      <c r="S476" s="123">
        <v>0</v>
      </c>
      <c r="T476" s="123">
        <v>0</v>
      </c>
      <c r="U476" s="123">
        <v>0</v>
      </c>
      <c r="V476" s="123">
        <v>0.8140093485774138</v>
      </c>
      <c r="W476" s="123">
        <v>0.8206206455888907</v>
      </c>
      <c r="X476" s="123">
        <v>0.90733889197091422</v>
      </c>
      <c r="Y476" s="123">
        <v>1.0025108352211687</v>
      </c>
      <c r="DA476" s="130" t="s">
        <v>4798</v>
      </c>
    </row>
    <row r="477" spans="1:105" ht="12" customHeight="1" x14ac:dyDescent="0.25">
      <c r="A477" s="97" t="s">
        <v>50</v>
      </c>
      <c r="B477" s="99"/>
      <c r="C477" s="99">
        <v>2.0722811614903085</v>
      </c>
      <c r="D477" s="99">
        <v>2.0555232812446329</v>
      </c>
      <c r="E477" s="99">
        <v>2.1294352347325862</v>
      </c>
      <c r="F477" s="99">
        <v>2.1554209349209801</v>
      </c>
      <c r="G477" s="99">
        <v>2.0418889100408717</v>
      </c>
      <c r="H477" s="99">
        <v>0</v>
      </c>
      <c r="I477" s="99">
        <v>0</v>
      </c>
      <c r="J477" s="99">
        <v>1.61510544004365</v>
      </c>
      <c r="K477" s="99">
        <v>1.5788533938583935</v>
      </c>
      <c r="L477" s="99">
        <v>1.5278307991315636</v>
      </c>
      <c r="M477" s="99">
        <v>1.5528971423354143</v>
      </c>
      <c r="N477" s="99">
        <v>1.4626670813690288</v>
      </c>
      <c r="O477" s="99">
        <v>1.4682850934305081</v>
      </c>
      <c r="P477" s="99">
        <v>1.474163373804779</v>
      </c>
      <c r="Q477" s="99">
        <v>1.5005572702832217</v>
      </c>
      <c r="R477" s="99">
        <v>1.4936180188804249</v>
      </c>
      <c r="S477" s="99">
        <v>0</v>
      </c>
      <c r="T477" s="99">
        <v>0</v>
      </c>
      <c r="U477" s="99">
        <v>0</v>
      </c>
      <c r="V477" s="99">
        <v>1.5067577174994902</v>
      </c>
      <c r="W477" s="99">
        <v>1.5354968858401525</v>
      </c>
      <c r="X477" s="99">
        <v>1.4162322255016841</v>
      </c>
      <c r="Y477" s="99">
        <v>1.3523525473742108</v>
      </c>
      <c r="DA477" s="63" t="s">
        <v>4799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4800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153388</v>
      </c>
      <c r="C5" s="120">
        <v>156556</v>
      </c>
      <c r="D5" s="120">
        <v>157332</v>
      </c>
      <c r="E5" s="120">
        <v>159156</v>
      </c>
      <c r="F5" s="120">
        <v>161220</v>
      </c>
      <c r="G5" s="120">
        <v>164912</v>
      </c>
      <c r="H5" s="120">
        <v>171502</v>
      </c>
      <c r="I5" s="120">
        <v>175792</v>
      </c>
      <c r="J5" s="120">
        <v>187436</v>
      </c>
      <c r="K5" s="120">
        <v>189960</v>
      </c>
      <c r="L5" s="120">
        <v>192897</v>
      </c>
      <c r="M5" s="120">
        <v>194262</v>
      </c>
      <c r="N5" s="120">
        <v>195277</v>
      </c>
      <c r="O5" s="120">
        <v>189847</v>
      </c>
      <c r="P5" s="120">
        <v>189456</v>
      </c>
      <c r="Q5" s="120">
        <v>187294</v>
      </c>
      <c r="R5" s="120">
        <v>179252</v>
      </c>
      <c r="S5" s="120">
        <v>169080</v>
      </c>
      <c r="T5" s="120">
        <v>151009</v>
      </c>
      <c r="U5" s="120">
        <v>141722</v>
      </c>
      <c r="V5" s="120">
        <v>136334</v>
      </c>
      <c r="W5" s="120">
        <v>136144</v>
      </c>
      <c r="X5" s="120">
        <v>139843</v>
      </c>
      <c r="Y5" s="120">
        <v>145264</v>
      </c>
      <c r="DA5" s="129" t="s">
        <v>338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210</v>
      </c>
      <c r="B7" s="52">
        <v>153388</v>
      </c>
      <c r="C7" s="52">
        <v>156556</v>
      </c>
      <c r="D7" s="52">
        <v>157332</v>
      </c>
      <c r="E7" s="52">
        <v>159156</v>
      </c>
      <c r="F7" s="52">
        <v>161220</v>
      </c>
      <c r="G7" s="52">
        <v>164912</v>
      </c>
      <c r="H7" s="52">
        <v>171502</v>
      </c>
      <c r="I7" s="52">
        <v>175792</v>
      </c>
      <c r="J7" s="52">
        <v>187436</v>
      </c>
      <c r="K7" s="52">
        <v>189960</v>
      </c>
      <c r="L7" s="52">
        <v>192897</v>
      </c>
      <c r="M7" s="52">
        <v>194262</v>
      </c>
      <c r="N7" s="52">
        <v>195277</v>
      </c>
      <c r="O7" s="52">
        <v>189847</v>
      </c>
      <c r="P7" s="52">
        <v>189456</v>
      </c>
      <c r="Q7" s="52">
        <v>187294</v>
      </c>
      <c r="R7" s="52">
        <v>179252</v>
      </c>
      <c r="S7" s="52">
        <v>169080</v>
      </c>
      <c r="T7" s="52">
        <v>151009</v>
      </c>
      <c r="U7" s="52">
        <v>141722</v>
      </c>
      <c r="V7" s="52">
        <v>136334</v>
      </c>
      <c r="W7" s="52">
        <v>136144</v>
      </c>
      <c r="X7" s="52">
        <v>139843</v>
      </c>
      <c r="Y7" s="52">
        <v>145264</v>
      </c>
      <c r="DA7" s="63" t="s">
        <v>1077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53684</v>
      </c>
      <c r="C9" s="52">
        <v>55955</v>
      </c>
      <c r="D9" s="52">
        <v>57294</v>
      </c>
      <c r="E9" s="52">
        <v>64515</v>
      </c>
      <c r="F9" s="52">
        <v>74298</v>
      </c>
      <c r="G9" s="52">
        <v>90305</v>
      </c>
      <c r="H9" s="52">
        <v>108088</v>
      </c>
      <c r="I9" s="52">
        <v>128332</v>
      </c>
      <c r="J9" s="52">
        <v>142161</v>
      </c>
      <c r="K9" s="52">
        <v>149255</v>
      </c>
      <c r="L9" s="52">
        <v>154112</v>
      </c>
      <c r="M9" s="52">
        <v>156896</v>
      </c>
      <c r="N9" s="52">
        <v>157159</v>
      </c>
      <c r="O9" s="52">
        <v>153765</v>
      </c>
      <c r="P9" s="52">
        <v>150605</v>
      </c>
      <c r="Q9" s="52">
        <v>146617</v>
      </c>
      <c r="R9" s="52">
        <v>138947</v>
      </c>
      <c r="S9" s="52">
        <v>128341</v>
      </c>
      <c r="T9" s="52">
        <v>112166</v>
      </c>
      <c r="U9" s="52">
        <v>98009</v>
      </c>
      <c r="V9" s="52">
        <v>92435</v>
      </c>
      <c r="W9" s="52">
        <v>94771</v>
      </c>
      <c r="X9" s="52">
        <v>97295</v>
      </c>
      <c r="Y9" s="52">
        <v>103102</v>
      </c>
      <c r="DA9" s="63" t="s">
        <v>1078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138</v>
      </c>
      <c r="B11" s="52">
        <v>6391</v>
      </c>
      <c r="C11" s="52">
        <v>6312</v>
      </c>
      <c r="D11" s="52">
        <v>6336</v>
      </c>
      <c r="E11" s="52">
        <v>6351</v>
      </c>
      <c r="F11" s="52">
        <v>6457</v>
      </c>
      <c r="G11" s="52">
        <v>6713</v>
      </c>
      <c r="H11" s="52">
        <v>7314</v>
      </c>
      <c r="I11" s="52">
        <v>7584</v>
      </c>
      <c r="J11" s="52">
        <v>7852</v>
      </c>
      <c r="K11" s="52">
        <v>7984</v>
      </c>
      <c r="L11" s="52">
        <v>8120</v>
      </c>
      <c r="M11" s="52">
        <v>8530</v>
      </c>
      <c r="N11" s="52">
        <v>9120</v>
      </c>
      <c r="O11" s="52">
        <v>8333</v>
      </c>
      <c r="P11" s="52">
        <v>7910</v>
      </c>
      <c r="Q11" s="52">
        <v>9205</v>
      </c>
      <c r="R11" s="52">
        <v>9829</v>
      </c>
      <c r="S11" s="52">
        <v>10185</v>
      </c>
      <c r="T11" s="52">
        <v>11910</v>
      </c>
      <c r="U11" s="52">
        <v>13872</v>
      </c>
      <c r="V11" s="52">
        <v>14475</v>
      </c>
      <c r="W11" s="52">
        <v>15107</v>
      </c>
      <c r="X11" s="52">
        <v>14856</v>
      </c>
      <c r="Y11" s="52">
        <v>12989</v>
      </c>
      <c r="DA11" s="63" t="s">
        <v>1079</v>
      </c>
    </row>
    <row r="12" spans="1:105" ht="12" customHeight="1" x14ac:dyDescent="0.25">
      <c r="A12" s="97" t="s">
        <v>137</v>
      </c>
      <c r="B12" s="52">
        <v>444</v>
      </c>
      <c r="C12" s="52">
        <v>473</v>
      </c>
      <c r="D12" s="52">
        <v>439</v>
      </c>
      <c r="E12" s="52">
        <v>404</v>
      </c>
      <c r="F12" s="52">
        <v>369</v>
      </c>
      <c r="G12" s="52">
        <v>334</v>
      </c>
      <c r="H12" s="52">
        <v>300</v>
      </c>
      <c r="I12" s="52">
        <v>358</v>
      </c>
      <c r="J12" s="52">
        <v>385</v>
      </c>
      <c r="K12" s="52">
        <v>390</v>
      </c>
      <c r="L12" s="52">
        <v>444</v>
      </c>
      <c r="M12" s="52">
        <v>437</v>
      </c>
      <c r="N12" s="52">
        <v>644</v>
      </c>
      <c r="O12" s="52">
        <v>1971</v>
      </c>
      <c r="P12" s="52">
        <v>2127</v>
      </c>
      <c r="Q12" s="52">
        <v>2113</v>
      </c>
      <c r="R12" s="52">
        <v>2079</v>
      </c>
      <c r="S12" s="52">
        <v>2006</v>
      </c>
      <c r="T12" s="52">
        <v>1913</v>
      </c>
      <c r="U12" s="52">
        <v>1980</v>
      </c>
      <c r="V12" s="52">
        <v>1859</v>
      </c>
      <c r="W12" s="52">
        <v>1598</v>
      </c>
      <c r="X12" s="52">
        <v>1891</v>
      </c>
      <c r="Y12" s="52">
        <v>2343</v>
      </c>
      <c r="DA12" s="63" t="s">
        <v>1080</v>
      </c>
    </row>
    <row r="13" spans="1:105" ht="12" customHeight="1" x14ac:dyDescent="0.25">
      <c r="A13" s="97" t="s">
        <v>122</v>
      </c>
      <c r="B13" s="52">
        <v>353</v>
      </c>
      <c r="C13" s="52">
        <v>504</v>
      </c>
      <c r="D13" s="52">
        <v>449</v>
      </c>
      <c r="E13" s="52">
        <v>391</v>
      </c>
      <c r="F13" s="52">
        <v>327</v>
      </c>
      <c r="G13" s="52">
        <v>257</v>
      </c>
      <c r="H13" s="52">
        <v>513</v>
      </c>
      <c r="I13" s="52">
        <v>454</v>
      </c>
      <c r="J13" s="52">
        <v>388</v>
      </c>
      <c r="K13" s="52">
        <v>340</v>
      </c>
      <c r="L13" s="52">
        <v>315</v>
      </c>
      <c r="M13" s="52">
        <v>272</v>
      </c>
      <c r="N13" s="52">
        <v>197</v>
      </c>
      <c r="O13" s="52">
        <v>2224</v>
      </c>
      <c r="P13" s="52">
        <v>3744</v>
      </c>
      <c r="Q13" s="52">
        <v>3686</v>
      </c>
      <c r="R13" s="52">
        <v>3553</v>
      </c>
      <c r="S13" s="52">
        <v>3305</v>
      </c>
      <c r="T13" s="52">
        <v>2942</v>
      </c>
      <c r="U13" s="52">
        <v>2779</v>
      </c>
      <c r="V13" s="52">
        <v>1960</v>
      </c>
      <c r="W13" s="52">
        <v>5082</v>
      </c>
      <c r="X13" s="52">
        <v>4534</v>
      </c>
      <c r="Y13" s="52">
        <v>5394</v>
      </c>
      <c r="DA13" s="63" t="s">
        <v>1081</v>
      </c>
    </row>
    <row r="14" spans="1:105" ht="12" customHeight="1" x14ac:dyDescent="0.25">
      <c r="A14" s="97" t="s">
        <v>121</v>
      </c>
      <c r="B14" s="52">
        <v>146200</v>
      </c>
      <c r="C14" s="52">
        <v>149267</v>
      </c>
      <c r="D14" s="52">
        <v>150108</v>
      </c>
      <c r="E14" s="52">
        <v>152010</v>
      </c>
      <c r="F14" s="52">
        <v>154067</v>
      </c>
      <c r="G14" s="52">
        <v>157608</v>
      </c>
      <c r="H14" s="52">
        <v>163375</v>
      </c>
      <c r="I14" s="52">
        <v>167396</v>
      </c>
      <c r="J14" s="52">
        <v>178811</v>
      </c>
      <c r="K14" s="52">
        <v>181246</v>
      </c>
      <c r="L14" s="52">
        <v>184018</v>
      </c>
      <c r="M14" s="52">
        <v>185023</v>
      </c>
      <c r="N14" s="52">
        <v>185316</v>
      </c>
      <c r="O14" s="52">
        <v>177319</v>
      </c>
      <c r="P14" s="52">
        <v>175675</v>
      </c>
      <c r="Q14" s="52">
        <v>172290</v>
      </c>
      <c r="R14" s="52">
        <v>163791</v>
      </c>
      <c r="S14" s="52">
        <v>153584</v>
      </c>
      <c r="T14" s="52">
        <v>134244</v>
      </c>
      <c r="U14" s="52">
        <v>123091</v>
      </c>
      <c r="V14" s="52">
        <v>118040</v>
      </c>
      <c r="W14" s="52">
        <v>114357</v>
      </c>
      <c r="X14" s="52">
        <v>118562</v>
      </c>
      <c r="Y14" s="52">
        <v>124538</v>
      </c>
      <c r="DA14" s="63" t="s">
        <v>1082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109752</v>
      </c>
      <c r="C16" s="52">
        <v>107762</v>
      </c>
      <c r="D16" s="52">
        <v>105345</v>
      </c>
      <c r="E16" s="52">
        <v>104407</v>
      </c>
      <c r="F16" s="52">
        <v>102907</v>
      </c>
      <c r="G16" s="52">
        <v>103384</v>
      </c>
      <c r="H16" s="52">
        <v>107692</v>
      </c>
      <c r="I16" s="52">
        <v>111301</v>
      </c>
      <c r="J16" s="52">
        <v>120769</v>
      </c>
      <c r="K16" s="52">
        <v>121406</v>
      </c>
      <c r="L16" s="52">
        <v>123113</v>
      </c>
      <c r="M16" s="52">
        <v>124179</v>
      </c>
      <c r="N16" s="52">
        <v>126172</v>
      </c>
      <c r="O16" s="52">
        <v>118996</v>
      </c>
      <c r="P16" s="52">
        <v>113743</v>
      </c>
      <c r="Q16" s="52">
        <v>110316</v>
      </c>
      <c r="R16" s="52">
        <v>103458</v>
      </c>
      <c r="S16" s="52">
        <v>96077</v>
      </c>
      <c r="T16" s="52">
        <v>83453</v>
      </c>
      <c r="U16" s="52">
        <v>77334</v>
      </c>
      <c r="V16" s="52">
        <v>73268</v>
      </c>
      <c r="W16" s="52">
        <v>73516</v>
      </c>
      <c r="X16" s="52">
        <v>78772</v>
      </c>
      <c r="Y16" s="52">
        <v>87020</v>
      </c>
      <c r="DA16" s="63" t="s">
        <v>1083</v>
      </c>
    </row>
    <row r="17" spans="1:105" ht="12" customHeight="1" x14ac:dyDescent="0.25">
      <c r="A17" s="109" t="s">
        <v>120</v>
      </c>
      <c r="B17" s="36">
        <v>43636</v>
      </c>
      <c r="C17" s="36">
        <v>48794</v>
      </c>
      <c r="D17" s="36">
        <v>51987</v>
      </c>
      <c r="E17" s="36">
        <v>54749</v>
      </c>
      <c r="F17" s="36">
        <v>58313</v>
      </c>
      <c r="G17" s="36">
        <v>61528</v>
      </c>
      <c r="H17" s="36">
        <v>63810</v>
      </c>
      <c r="I17" s="36">
        <v>64491</v>
      </c>
      <c r="J17" s="36">
        <v>66667</v>
      </c>
      <c r="K17" s="36">
        <v>68554</v>
      </c>
      <c r="L17" s="36">
        <v>69784</v>
      </c>
      <c r="M17" s="36">
        <v>70083</v>
      </c>
      <c r="N17" s="36">
        <v>69105</v>
      </c>
      <c r="O17" s="36">
        <v>70851</v>
      </c>
      <c r="P17" s="36">
        <v>75713</v>
      </c>
      <c r="Q17" s="36">
        <v>76978</v>
      </c>
      <c r="R17" s="36">
        <v>75794</v>
      </c>
      <c r="S17" s="36">
        <v>73003</v>
      </c>
      <c r="T17" s="36">
        <v>67556</v>
      </c>
      <c r="U17" s="36">
        <v>64388</v>
      </c>
      <c r="V17" s="36">
        <v>63066</v>
      </c>
      <c r="W17" s="36">
        <v>62628</v>
      </c>
      <c r="X17" s="36">
        <v>61071</v>
      </c>
      <c r="Y17" s="36">
        <v>58244</v>
      </c>
      <c r="DA17" s="60" t="s">
        <v>1084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1157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210</v>
      </c>
      <c r="B21" s="52"/>
      <c r="C21" s="52">
        <v>11983</v>
      </c>
      <c r="D21" s="52">
        <v>11988</v>
      </c>
      <c r="E21" s="52">
        <v>12012</v>
      </c>
      <c r="F21" s="52">
        <v>12080</v>
      </c>
      <c r="G21" s="52">
        <v>12206</v>
      </c>
      <c r="H21" s="52">
        <v>12417</v>
      </c>
      <c r="I21" s="52">
        <v>12731</v>
      </c>
      <c r="J21" s="52">
        <v>13179</v>
      </c>
      <c r="K21" s="52">
        <v>13791</v>
      </c>
      <c r="L21" s="52">
        <v>14587</v>
      </c>
      <c r="M21" s="52">
        <v>15609</v>
      </c>
      <c r="N21" s="52">
        <v>16875</v>
      </c>
      <c r="O21" s="52">
        <v>16004</v>
      </c>
      <c r="P21" s="52">
        <v>8753</v>
      </c>
      <c r="Q21" s="52">
        <v>9965</v>
      </c>
      <c r="R21" s="52">
        <v>12740</v>
      </c>
      <c r="S21" s="52">
        <v>15625</v>
      </c>
      <c r="T21" s="52">
        <v>18071</v>
      </c>
      <c r="U21" s="52">
        <v>14138</v>
      </c>
      <c r="V21" s="52">
        <v>16531</v>
      </c>
      <c r="W21" s="52">
        <v>16850</v>
      </c>
      <c r="X21" s="52">
        <v>16784</v>
      </c>
      <c r="Y21" s="52">
        <v>15953</v>
      </c>
      <c r="DA21" s="63" t="s">
        <v>1158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8388</v>
      </c>
      <c r="D23" s="52">
        <v>8409</v>
      </c>
      <c r="E23" s="52">
        <v>8552</v>
      </c>
      <c r="F23" s="52">
        <v>8949</v>
      </c>
      <c r="G23" s="52">
        <v>13616</v>
      </c>
      <c r="H23" s="52">
        <v>15433</v>
      </c>
      <c r="I23" s="52">
        <v>14440</v>
      </c>
      <c r="J23" s="52">
        <v>13319</v>
      </c>
      <c r="K23" s="52">
        <v>20364</v>
      </c>
      <c r="L23" s="52">
        <v>22413</v>
      </c>
      <c r="M23" s="52">
        <v>26692</v>
      </c>
      <c r="N23" s="52">
        <v>29980</v>
      </c>
      <c r="O23" s="52">
        <v>29310</v>
      </c>
      <c r="P23" s="52">
        <v>20857</v>
      </c>
      <c r="Q23" s="52">
        <v>21946</v>
      </c>
      <c r="R23" s="52">
        <v>25337</v>
      </c>
      <c r="S23" s="52">
        <v>26954</v>
      </c>
      <c r="T23" s="52">
        <v>25764</v>
      </c>
      <c r="U23" s="52">
        <v>24853</v>
      </c>
      <c r="V23" s="52">
        <v>22191</v>
      </c>
      <c r="W23" s="52">
        <v>20085</v>
      </c>
      <c r="X23" s="52">
        <v>18830</v>
      </c>
      <c r="Y23" s="52">
        <v>19178</v>
      </c>
      <c r="DA23" s="63" t="s">
        <v>1159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138</v>
      </c>
      <c r="B25" s="52"/>
      <c r="C25" s="52">
        <v>499</v>
      </c>
      <c r="D25" s="52">
        <v>500</v>
      </c>
      <c r="E25" s="52">
        <v>500</v>
      </c>
      <c r="F25" s="52">
        <v>501</v>
      </c>
      <c r="G25" s="52">
        <v>506</v>
      </c>
      <c r="H25" s="52">
        <v>515</v>
      </c>
      <c r="I25" s="52">
        <v>522</v>
      </c>
      <c r="J25" s="52">
        <v>877</v>
      </c>
      <c r="K25" s="52">
        <v>690</v>
      </c>
      <c r="L25" s="52">
        <v>800</v>
      </c>
      <c r="M25" s="52">
        <v>981</v>
      </c>
      <c r="N25" s="52">
        <v>1316</v>
      </c>
      <c r="O25" s="52">
        <v>1511</v>
      </c>
      <c r="P25" s="52">
        <v>423</v>
      </c>
      <c r="Q25" s="52">
        <v>138</v>
      </c>
      <c r="R25" s="52">
        <v>247</v>
      </c>
      <c r="S25" s="52">
        <v>780</v>
      </c>
      <c r="T25" s="52">
        <v>892</v>
      </c>
      <c r="U25" s="52">
        <v>872</v>
      </c>
      <c r="V25" s="52">
        <v>1185</v>
      </c>
      <c r="W25" s="52">
        <v>1371</v>
      </c>
      <c r="X25" s="52">
        <v>1363</v>
      </c>
      <c r="Y25" s="52">
        <v>2486</v>
      </c>
      <c r="DA25" s="63" t="s">
        <v>1160</v>
      </c>
    </row>
    <row r="26" spans="1:105" ht="12" customHeight="1" x14ac:dyDescent="0.25">
      <c r="A26" s="97" t="s">
        <v>137</v>
      </c>
      <c r="B26" s="52"/>
      <c r="C26" s="52">
        <v>35</v>
      </c>
      <c r="D26" s="52">
        <v>34</v>
      </c>
      <c r="E26" s="52">
        <v>35</v>
      </c>
      <c r="F26" s="52">
        <v>35</v>
      </c>
      <c r="G26" s="52">
        <v>35</v>
      </c>
      <c r="H26" s="52">
        <v>36</v>
      </c>
      <c r="I26" s="52">
        <v>36</v>
      </c>
      <c r="J26" s="52">
        <v>52</v>
      </c>
      <c r="K26" s="52">
        <v>40</v>
      </c>
      <c r="L26" s="52">
        <v>46</v>
      </c>
      <c r="M26" s="52">
        <v>48</v>
      </c>
      <c r="N26" s="52">
        <v>57</v>
      </c>
      <c r="O26" s="52">
        <v>55</v>
      </c>
      <c r="P26" s="52">
        <v>31</v>
      </c>
      <c r="Q26" s="52">
        <v>14</v>
      </c>
      <c r="R26" s="52">
        <v>34</v>
      </c>
      <c r="S26" s="52">
        <v>73</v>
      </c>
      <c r="T26" s="52">
        <v>93</v>
      </c>
      <c r="U26" s="52">
        <v>67</v>
      </c>
      <c r="V26" s="52">
        <v>121</v>
      </c>
      <c r="W26" s="52">
        <v>261</v>
      </c>
      <c r="X26" s="52">
        <v>325</v>
      </c>
      <c r="Y26" s="52">
        <v>329</v>
      </c>
      <c r="DA26" s="63" t="s">
        <v>1161</v>
      </c>
    </row>
    <row r="27" spans="1:105" ht="12" customHeight="1" x14ac:dyDescent="0.25">
      <c r="A27" s="97" t="s">
        <v>122</v>
      </c>
      <c r="B27" s="52"/>
      <c r="C27" s="52">
        <v>55</v>
      </c>
      <c r="D27" s="52">
        <v>55</v>
      </c>
      <c r="E27" s="52">
        <v>58</v>
      </c>
      <c r="F27" s="52">
        <v>64</v>
      </c>
      <c r="G27" s="52">
        <v>70</v>
      </c>
      <c r="H27" s="52">
        <v>79</v>
      </c>
      <c r="I27" s="52">
        <v>59</v>
      </c>
      <c r="J27" s="52">
        <v>66</v>
      </c>
      <c r="K27" s="52">
        <v>81</v>
      </c>
      <c r="L27" s="52">
        <v>25</v>
      </c>
      <c r="M27" s="52">
        <v>43</v>
      </c>
      <c r="N27" s="52">
        <v>75</v>
      </c>
      <c r="O27" s="52">
        <v>97</v>
      </c>
      <c r="P27" s="52">
        <v>87</v>
      </c>
      <c r="Q27" s="52">
        <v>58</v>
      </c>
      <c r="R27" s="52">
        <v>133</v>
      </c>
      <c r="S27" s="52">
        <v>248</v>
      </c>
      <c r="T27" s="52">
        <v>363</v>
      </c>
      <c r="U27" s="52">
        <v>524</v>
      </c>
      <c r="V27" s="52">
        <v>819</v>
      </c>
      <c r="W27" s="52">
        <v>1105</v>
      </c>
      <c r="X27" s="52">
        <v>548</v>
      </c>
      <c r="Y27" s="52">
        <v>134</v>
      </c>
      <c r="DA27" s="63" t="s">
        <v>1162</v>
      </c>
    </row>
    <row r="28" spans="1:105" ht="12" customHeight="1" x14ac:dyDescent="0.25">
      <c r="A28" s="97" t="s">
        <v>121</v>
      </c>
      <c r="B28" s="52"/>
      <c r="C28" s="52">
        <v>22844</v>
      </c>
      <c r="D28" s="52">
        <v>22893</v>
      </c>
      <c r="E28" s="52">
        <v>23247</v>
      </c>
      <c r="F28" s="52">
        <v>24176</v>
      </c>
      <c r="G28" s="52">
        <v>25993</v>
      </c>
      <c r="H28" s="52">
        <v>28993</v>
      </c>
      <c r="I28" s="52">
        <v>19836</v>
      </c>
      <c r="J28" s="52">
        <v>20689</v>
      </c>
      <c r="K28" s="52">
        <v>25927</v>
      </c>
      <c r="L28" s="52">
        <v>26616</v>
      </c>
      <c r="M28" s="52">
        <v>28428</v>
      </c>
      <c r="N28" s="52">
        <v>30278</v>
      </c>
      <c r="O28" s="52">
        <v>30384</v>
      </c>
      <c r="P28" s="52">
        <v>25334</v>
      </c>
      <c r="Q28" s="52">
        <v>27292</v>
      </c>
      <c r="R28" s="52">
        <v>29986</v>
      </c>
      <c r="S28" s="52">
        <v>29348</v>
      </c>
      <c r="T28" s="52">
        <v>29575</v>
      </c>
      <c r="U28" s="52">
        <v>26368</v>
      </c>
      <c r="V28" s="52">
        <v>25330</v>
      </c>
      <c r="W28" s="52">
        <v>21983</v>
      </c>
      <c r="X28" s="52">
        <v>21243</v>
      </c>
      <c r="Y28" s="52">
        <v>19369</v>
      </c>
      <c r="DA28" s="63" t="s">
        <v>1163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17149</v>
      </c>
      <c r="D30" s="52">
        <v>17178</v>
      </c>
      <c r="E30" s="52">
        <v>17385</v>
      </c>
      <c r="F30" s="52">
        <v>17944</v>
      </c>
      <c r="G30" s="52">
        <v>19048</v>
      </c>
      <c r="H30" s="52">
        <v>20894</v>
      </c>
      <c r="I30" s="52">
        <v>13426</v>
      </c>
      <c r="J30" s="52">
        <v>13035</v>
      </c>
      <c r="K30" s="52">
        <v>16103</v>
      </c>
      <c r="L30" s="52">
        <v>17179</v>
      </c>
      <c r="M30" s="52">
        <v>18838</v>
      </c>
      <c r="N30" s="52">
        <v>20483</v>
      </c>
      <c r="O30" s="52">
        <v>21360</v>
      </c>
      <c r="P30" s="52">
        <v>17268</v>
      </c>
      <c r="Q30" s="52">
        <v>18237</v>
      </c>
      <c r="R30" s="52">
        <v>19658</v>
      </c>
      <c r="S30" s="52">
        <v>18773</v>
      </c>
      <c r="T30" s="52">
        <v>19430</v>
      </c>
      <c r="U30" s="52">
        <v>17653</v>
      </c>
      <c r="V30" s="52">
        <v>16630</v>
      </c>
      <c r="W30" s="52">
        <v>13439</v>
      </c>
      <c r="X30" s="52">
        <v>12782</v>
      </c>
      <c r="Y30" s="52">
        <v>12415</v>
      </c>
      <c r="DA30" s="63" t="s">
        <v>1164</v>
      </c>
    </row>
    <row r="31" spans="1:105" ht="12" customHeight="1" x14ac:dyDescent="0.25">
      <c r="A31" s="109" t="s">
        <v>120</v>
      </c>
      <c r="B31" s="36"/>
      <c r="C31" s="36">
        <v>6818</v>
      </c>
      <c r="D31" s="36">
        <v>6841</v>
      </c>
      <c r="E31" s="36">
        <v>7001</v>
      </c>
      <c r="F31" s="36">
        <v>7419</v>
      </c>
      <c r="G31" s="36">
        <v>8211</v>
      </c>
      <c r="H31" s="36">
        <v>9504</v>
      </c>
      <c r="I31" s="36">
        <v>7337</v>
      </c>
      <c r="J31" s="36">
        <v>8720</v>
      </c>
      <c r="K31" s="36">
        <v>10763</v>
      </c>
      <c r="L31" s="36">
        <v>10449</v>
      </c>
      <c r="M31" s="36">
        <v>10830</v>
      </c>
      <c r="N31" s="36">
        <v>11457</v>
      </c>
      <c r="O31" s="36">
        <v>11147</v>
      </c>
      <c r="P31" s="36">
        <v>9031</v>
      </c>
      <c r="Q31" s="36">
        <v>10106</v>
      </c>
      <c r="R31" s="36">
        <v>11647</v>
      </c>
      <c r="S31" s="36">
        <v>12543</v>
      </c>
      <c r="T31" s="36">
        <v>12379</v>
      </c>
      <c r="U31" s="36">
        <v>11456</v>
      </c>
      <c r="V31" s="36">
        <v>11980</v>
      </c>
      <c r="W31" s="36">
        <v>12327</v>
      </c>
      <c r="X31" s="36">
        <v>11669</v>
      </c>
      <c r="Y31" s="36">
        <v>10047</v>
      </c>
      <c r="DA31" s="60" t="s">
        <v>1165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1244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210</v>
      </c>
      <c r="B35" s="52"/>
      <c r="C35" s="52">
        <v>15151</v>
      </c>
      <c r="D35" s="52">
        <v>12764</v>
      </c>
      <c r="E35" s="52">
        <v>13836</v>
      </c>
      <c r="F35" s="52">
        <v>14144</v>
      </c>
      <c r="G35" s="52">
        <v>15898</v>
      </c>
      <c r="H35" s="52">
        <v>19007</v>
      </c>
      <c r="I35" s="52">
        <v>17021</v>
      </c>
      <c r="J35" s="52">
        <v>24823</v>
      </c>
      <c r="K35" s="52">
        <v>16315</v>
      </c>
      <c r="L35" s="52">
        <v>17524</v>
      </c>
      <c r="M35" s="52">
        <v>16974</v>
      </c>
      <c r="N35" s="52">
        <v>17890</v>
      </c>
      <c r="O35" s="52">
        <v>10574</v>
      </c>
      <c r="P35" s="52">
        <v>8362</v>
      </c>
      <c r="Q35" s="52">
        <v>7803</v>
      </c>
      <c r="R35" s="52">
        <v>4698</v>
      </c>
      <c r="S35" s="52">
        <v>5453</v>
      </c>
      <c r="T35" s="52">
        <v>0</v>
      </c>
      <c r="U35" s="52">
        <v>4851</v>
      </c>
      <c r="V35" s="52">
        <v>11143</v>
      </c>
      <c r="W35" s="52">
        <v>16660</v>
      </c>
      <c r="X35" s="52">
        <v>20483</v>
      </c>
      <c r="Y35" s="52">
        <v>21374</v>
      </c>
      <c r="DA35" s="63" t="s">
        <v>1245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10659</v>
      </c>
      <c r="D37" s="52">
        <v>9748</v>
      </c>
      <c r="E37" s="52">
        <v>15773</v>
      </c>
      <c r="F37" s="52">
        <v>18732</v>
      </c>
      <c r="G37" s="52">
        <v>29623</v>
      </c>
      <c r="H37" s="52">
        <v>33216</v>
      </c>
      <c r="I37" s="52">
        <v>34684</v>
      </c>
      <c r="J37" s="52">
        <v>27148</v>
      </c>
      <c r="K37" s="52">
        <v>27458</v>
      </c>
      <c r="L37" s="52">
        <v>27270</v>
      </c>
      <c r="M37" s="52">
        <v>29476</v>
      </c>
      <c r="N37" s="52">
        <v>30243</v>
      </c>
      <c r="O37" s="52">
        <v>25916</v>
      </c>
      <c r="P37" s="52">
        <v>17697</v>
      </c>
      <c r="Q37" s="52">
        <v>17958</v>
      </c>
      <c r="R37" s="52">
        <v>17667</v>
      </c>
      <c r="S37" s="52">
        <v>16348</v>
      </c>
      <c r="T37" s="52">
        <v>9589</v>
      </c>
      <c r="U37" s="52">
        <v>10696</v>
      </c>
      <c r="V37" s="52">
        <v>16617</v>
      </c>
      <c r="W37" s="52">
        <v>22421</v>
      </c>
      <c r="X37" s="52">
        <v>21354</v>
      </c>
      <c r="Y37" s="52">
        <v>24985</v>
      </c>
      <c r="DA37" s="63" t="s">
        <v>1246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138</v>
      </c>
      <c r="B39" s="52"/>
      <c r="C39" s="52">
        <v>420</v>
      </c>
      <c r="D39" s="52">
        <v>524</v>
      </c>
      <c r="E39" s="52">
        <v>515</v>
      </c>
      <c r="F39" s="52">
        <v>607</v>
      </c>
      <c r="G39" s="52">
        <v>762</v>
      </c>
      <c r="H39" s="52">
        <v>1116</v>
      </c>
      <c r="I39" s="52">
        <v>792</v>
      </c>
      <c r="J39" s="52">
        <v>1145</v>
      </c>
      <c r="K39" s="52">
        <v>822</v>
      </c>
      <c r="L39" s="52">
        <v>936</v>
      </c>
      <c r="M39" s="52">
        <v>1391</v>
      </c>
      <c r="N39" s="52">
        <v>1906</v>
      </c>
      <c r="O39" s="52">
        <v>724</v>
      </c>
      <c r="P39" s="52">
        <v>0</v>
      </c>
      <c r="Q39" s="52">
        <v>1433</v>
      </c>
      <c r="R39" s="52">
        <v>871</v>
      </c>
      <c r="S39" s="52">
        <v>1136</v>
      </c>
      <c r="T39" s="52">
        <v>2617</v>
      </c>
      <c r="U39" s="52">
        <v>2834</v>
      </c>
      <c r="V39" s="52">
        <v>1788</v>
      </c>
      <c r="W39" s="52">
        <v>2003</v>
      </c>
      <c r="X39" s="52">
        <v>1112</v>
      </c>
      <c r="Y39" s="52">
        <v>619</v>
      </c>
      <c r="DA39" s="63" t="s">
        <v>1247</v>
      </c>
    </row>
    <row r="40" spans="1:105" ht="12" customHeight="1" x14ac:dyDescent="0.25">
      <c r="A40" s="97" t="s">
        <v>137</v>
      </c>
      <c r="B40" s="52"/>
      <c r="C40" s="52">
        <v>64</v>
      </c>
      <c r="D40" s="52">
        <v>0</v>
      </c>
      <c r="E40" s="52">
        <v>0</v>
      </c>
      <c r="F40" s="52">
        <v>0</v>
      </c>
      <c r="G40" s="52">
        <v>0</v>
      </c>
      <c r="H40" s="52">
        <v>2</v>
      </c>
      <c r="I40" s="52">
        <v>94</v>
      </c>
      <c r="J40" s="52">
        <v>79</v>
      </c>
      <c r="K40" s="52">
        <v>45</v>
      </c>
      <c r="L40" s="52">
        <v>100</v>
      </c>
      <c r="M40" s="52">
        <v>41</v>
      </c>
      <c r="N40" s="52">
        <v>264</v>
      </c>
      <c r="O40" s="52">
        <v>1382</v>
      </c>
      <c r="P40" s="52">
        <v>187</v>
      </c>
      <c r="Q40" s="52">
        <v>0</v>
      </c>
      <c r="R40" s="52">
        <v>0</v>
      </c>
      <c r="S40" s="52">
        <v>0</v>
      </c>
      <c r="T40" s="52">
        <v>0</v>
      </c>
      <c r="U40" s="52">
        <v>134</v>
      </c>
      <c r="V40" s="52">
        <v>0</v>
      </c>
      <c r="W40" s="52">
        <v>0</v>
      </c>
      <c r="X40" s="52">
        <v>618</v>
      </c>
      <c r="Y40" s="52">
        <v>781</v>
      </c>
      <c r="DA40" s="63" t="s">
        <v>1248</v>
      </c>
    </row>
    <row r="41" spans="1:105" ht="12" customHeight="1" x14ac:dyDescent="0.25">
      <c r="A41" s="97" t="s">
        <v>122</v>
      </c>
      <c r="B41" s="52"/>
      <c r="C41" s="52">
        <v>206</v>
      </c>
      <c r="D41" s="52">
        <v>0</v>
      </c>
      <c r="E41" s="52">
        <v>0</v>
      </c>
      <c r="F41" s="52">
        <v>0</v>
      </c>
      <c r="G41" s="52">
        <v>0</v>
      </c>
      <c r="H41" s="52">
        <v>335</v>
      </c>
      <c r="I41" s="52">
        <v>0</v>
      </c>
      <c r="J41" s="52">
        <v>0</v>
      </c>
      <c r="K41" s="52">
        <v>33</v>
      </c>
      <c r="L41" s="52">
        <v>0</v>
      </c>
      <c r="M41" s="52">
        <v>0</v>
      </c>
      <c r="N41" s="52">
        <v>0</v>
      </c>
      <c r="O41" s="52">
        <v>2124</v>
      </c>
      <c r="P41" s="52">
        <v>1607</v>
      </c>
      <c r="Q41" s="52">
        <v>0</v>
      </c>
      <c r="R41" s="52">
        <v>0</v>
      </c>
      <c r="S41" s="52">
        <v>0</v>
      </c>
      <c r="T41" s="52">
        <v>0</v>
      </c>
      <c r="U41" s="52">
        <v>361</v>
      </c>
      <c r="V41" s="52">
        <v>0</v>
      </c>
      <c r="W41" s="52">
        <v>4227</v>
      </c>
      <c r="X41" s="52">
        <v>0</v>
      </c>
      <c r="Y41" s="52">
        <v>994</v>
      </c>
      <c r="DA41" s="63" t="s">
        <v>1249</v>
      </c>
    </row>
    <row r="42" spans="1:105" ht="12" customHeight="1" x14ac:dyDescent="0.25">
      <c r="A42" s="97" t="s">
        <v>121</v>
      </c>
      <c r="B42" s="52"/>
      <c r="C42" s="52">
        <v>25911</v>
      </c>
      <c r="D42" s="52">
        <v>23734</v>
      </c>
      <c r="E42" s="52">
        <v>25149</v>
      </c>
      <c r="F42" s="52">
        <v>26233</v>
      </c>
      <c r="G42" s="52">
        <v>29534</v>
      </c>
      <c r="H42" s="52">
        <v>34760</v>
      </c>
      <c r="I42" s="52">
        <v>23857</v>
      </c>
      <c r="J42" s="52">
        <v>32104</v>
      </c>
      <c r="K42" s="52">
        <v>28362</v>
      </c>
      <c r="L42" s="52">
        <v>29388</v>
      </c>
      <c r="M42" s="52">
        <v>29433</v>
      </c>
      <c r="N42" s="52">
        <v>30571</v>
      </c>
      <c r="O42" s="52">
        <v>22387</v>
      </c>
      <c r="P42" s="52">
        <v>23690</v>
      </c>
      <c r="Q42" s="52">
        <v>23907</v>
      </c>
      <c r="R42" s="52">
        <v>21487</v>
      </c>
      <c r="S42" s="52">
        <v>19141</v>
      </c>
      <c r="T42" s="52">
        <v>10235</v>
      </c>
      <c r="U42" s="52">
        <v>15215</v>
      </c>
      <c r="V42" s="52">
        <v>20279</v>
      </c>
      <c r="W42" s="52">
        <v>18300</v>
      </c>
      <c r="X42" s="52">
        <v>25448</v>
      </c>
      <c r="Y42" s="52">
        <v>25345</v>
      </c>
      <c r="DA42" s="63" t="s">
        <v>1250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15159</v>
      </c>
      <c r="D44" s="52">
        <v>14761</v>
      </c>
      <c r="E44" s="52">
        <v>16447</v>
      </c>
      <c r="F44" s="52">
        <v>16444</v>
      </c>
      <c r="G44" s="52">
        <v>19525</v>
      </c>
      <c r="H44" s="52">
        <v>25202</v>
      </c>
      <c r="I44" s="52">
        <v>17035</v>
      </c>
      <c r="J44" s="52">
        <v>22503</v>
      </c>
      <c r="K44" s="52">
        <v>16740</v>
      </c>
      <c r="L44" s="52">
        <v>18886</v>
      </c>
      <c r="M44" s="52">
        <v>19904</v>
      </c>
      <c r="N44" s="52">
        <v>22476</v>
      </c>
      <c r="O44" s="52">
        <v>14184</v>
      </c>
      <c r="P44" s="52">
        <v>12015</v>
      </c>
      <c r="Q44" s="52">
        <v>14810</v>
      </c>
      <c r="R44" s="52">
        <v>12800</v>
      </c>
      <c r="S44" s="52">
        <v>11392</v>
      </c>
      <c r="T44" s="52">
        <v>6806</v>
      </c>
      <c r="U44" s="52">
        <v>11534</v>
      </c>
      <c r="V44" s="52">
        <v>12564</v>
      </c>
      <c r="W44" s="52">
        <v>13687</v>
      </c>
      <c r="X44" s="52">
        <v>18038</v>
      </c>
      <c r="Y44" s="52">
        <v>20663</v>
      </c>
      <c r="DA44" s="63" t="s">
        <v>1251</v>
      </c>
    </row>
    <row r="45" spans="1:105" ht="12" customHeight="1" x14ac:dyDescent="0.25">
      <c r="A45" s="109" t="s">
        <v>120</v>
      </c>
      <c r="B45" s="36"/>
      <c r="C45" s="36">
        <v>11976</v>
      </c>
      <c r="D45" s="36">
        <v>10034</v>
      </c>
      <c r="E45" s="36">
        <v>9763</v>
      </c>
      <c r="F45" s="36">
        <v>10983</v>
      </c>
      <c r="G45" s="36">
        <v>11426</v>
      </c>
      <c r="H45" s="36">
        <v>11786</v>
      </c>
      <c r="I45" s="36">
        <v>8018</v>
      </c>
      <c r="J45" s="36">
        <v>10896</v>
      </c>
      <c r="K45" s="36">
        <v>12650</v>
      </c>
      <c r="L45" s="36">
        <v>11679</v>
      </c>
      <c r="M45" s="36">
        <v>11129</v>
      </c>
      <c r="N45" s="36">
        <v>10479</v>
      </c>
      <c r="O45" s="36">
        <v>12893</v>
      </c>
      <c r="P45" s="36">
        <v>13893</v>
      </c>
      <c r="Q45" s="36">
        <v>11371</v>
      </c>
      <c r="R45" s="36">
        <v>10463</v>
      </c>
      <c r="S45" s="36">
        <v>9752</v>
      </c>
      <c r="T45" s="36">
        <v>6932</v>
      </c>
      <c r="U45" s="36">
        <v>8288</v>
      </c>
      <c r="V45" s="36">
        <v>10658</v>
      </c>
      <c r="W45" s="36">
        <v>11889</v>
      </c>
      <c r="X45" s="36">
        <v>10112</v>
      </c>
      <c r="Y45" s="36">
        <v>7220</v>
      </c>
      <c r="DA45" s="60" t="s">
        <v>1252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1331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210</v>
      </c>
      <c r="B49" s="52"/>
      <c r="C49" s="52">
        <v>6963</v>
      </c>
      <c r="D49" s="52">
        <v>6067</v>
      </c>
      <c r="E49" s="52">
        <v>6709</v>
      </c>
      <c r="F49" s="52">
        <v>7061</v>
      </c>
      <c r="G49" s="52">
        <v>8136</v>
      </c>
      <c r="H49" s="52">
        <v>6650</v>
      </c>
      <c r="I49" s="52">
        <v>9689</v>
      </c>
      <c r="J49" s="52">
        <v>16405</v>
      </c>
      <c r="K49" s="52">
        <v>8930</v>
      </c>
      <c r="L49" s="52">
        <v>8663</v>
      </c>
      <c r="M49" s="52">
        <v>8730</v>
      </c>
      <c r="N49" s="52">
        <v>8400</v>
      </c>
      <c r="O49" s="52">
        <v>3634</v>
      </c>
      <c r="P49" s="52">
        <v>5344</v>
      </c>
      <c r="Q49" s="52">
        <v>4615</v>
      </c>
      <c r="R49" s="52">
        <v>1787</v>
      </c>
      <c r="S49" s="52">
        <v>2055</v>
      </c>
      <c r="T49" s="52">
        <v>0</v>
      </c>
      <c r="U49" s="52">
        <v>2410</v>
      </c>
      <c r="V49" s="52">
        <v>5103</v>
      </c>
      <c r="W49" s="52">
        <v>7727</v>
      </c>
      <c r="X49" s="52">
        <v>10181</v>
      </c>
      <c r="Y49" s="52">
        <v>10144</v>
      </c>
      <c r="DA49" s="63" t="s">
        <v>1332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999</v>
      </c>
      <c r="E51" s="52">
        <v>3923</v>
      </c>
      <c r="F51" s="52">
        <v>5060</v>
      </c>
      <c r="G51" s="52">
        <v>7432</v>
      </c>
      <c r="H51" s="52">
        <v>6223</v>
      </c>
      <c r="I51" s="52">
        <v>9255</v>
      </c>
      <c r="J51" s="52">
        <v>8965</v>
      </c>
      <c r="K51" s="52">
        <v>3929</v>
      </c>
      <c r="L51" s="52">
        <v>4903</v>
      </c>
      <c r="M51" s="52">
        <v>4280</v>
      </c>
      <c r="N51" s="52">
        <v>3904</v>
      </c>
      <c r="O51" s="52">
        <v>1330</v>
      </c>
      <c r="P51" s="52">
        <v>1411</v>
      </c>
      <c r="Q51" s="52">
        <v>1064</v>
      </c>
      <c r="R51" s="52">
        <v>539</v>
      </c>
      <c r="S51" s="52">
        <v>745</v>
      </c>
      <c r="T51" s="52">
        <v>0</v>
      </c>
      <c r="U51" s="52">
        <v>517</v>
      </c>
      <c r="V51" s="52">
        <v>1389</v>
      </c>
      <c r="W51" s="52">
        <v>2572</v>
      </c>
      <c r="X51" s="52">
        <v>2861</v>
      </c>
      <c r="Y51" s="52">
        <v>4120</v>
      </c>
      <c r="DA51" s="63" t="s">
        <v>1333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138</v>
      </c>
      <c r="B53" s="52"/>
      <c r="C53" s="52">
        <v>19</v>
      </c>
      <c r="D53" s="52">
        <v>27</v>
      </c>
      <c r="E53" s="52">
        <v>27</v>
      </c>
      <c r="F53" s="52">
        <v>35</v>
      </c>
      <c r="G53" s="52">
        <v>49</v>
      </c>
      <c r="H53" s="52">
        <v>57</v>
      </c>
      <c r="I53" s="52">
        <v>68</v>
      </c>
      <c r="J53" s="52">
        <v>315</v>
      </c>
      <c r="K53" s="52">
        <v>122</v>
      </c>
      <c r="L53" s="52">
        <v>124</v>
      </c>
      <c r="M53" s="52">
        <v>182</v>
      </c>
      <c r="N53" s="52">
        <v>225</v>
      </c>
      <c r="O53" s="52">
        <v>44</v>
      </c>
      <c r="P53" s="52">
        <v>0</v>
      </c>
      <c r="Q53" s="52">
        <v>111</v>
      </c>
      <c r="R53" s="52">
        <v>31</v>
      </c>
      <c r="S53" s="52">
        <v>58</v>
      </c>
      <c r="T53" s="52">
        <v>0</v>
      </c>
      <c r="U53" s="52">
        <v>220</v>
      </c>
      <c r="V53" s="52">
        <v>256</v>
      </c>
      <c r="W53" s="52">
        <v>417</v>
      </c>
      <c r="X53" s="52">
        <v>269</v>
      </c>
      <c r="Y53" s="52">
        <v>130</v>
      </c>
      <c r="DA53" s="63" t="s">
        <v>1334</v>
      </c>
    </row>
    <row r="54" spans="1:105" ht="12" customHeight="1" x14ac:dyDescent="0.25">
      <c r="A54" s="108" t="s">
        <v>137</v>
      </c>
      <c r="B54" s="52"/>
      <c r="C54" s="52">
        <v>3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8</v>
      </c>
      <c r="J54" s="52">
        <v>22</v>
      </c>
      <c r="K54" s="52">
        <v>7</v>
      </c>
      <c r="L54" s="52">
        <v>13</v>
      </c>
      <c r="M54" s="52">
        <v>6</v>
      </c>
      <c r="N54" s="52">
        <v>32</v>
      </c>
      <c r="O54" s="52">
        <v>83</v>
      </c>
      <c r="P54" s="52">
        <v>16</v>
      </c>
      <c r="Q54" s="52">
        <v>0</v>
      </c>
      <c r="R54" s="52">
        <v>0</v>
      </c>
      <c r="S54" s="52">
        <v>0</v>
      </c>
      <c r="T54" s="52">
        <v>0</v>
      </c>
      <c r="U54" s="52">
        <v>11</v>
      </c>
      <c r="V54" s="52">
        <v>0</v>
      </c>
      <c r="W54" s="52">
        <v>0</v>
      </c>
      <c r="X54" s="52">
        <v>155</v>
      </c>
      <c r="Y54" s="52">
        <v>154</v>
      </c>
      <c r="DA54" s="63" t="s">
        <v>1335</v>
      </c>
    </row>
    <row r="55" spans="1:105" ht="12" customHeight="1" x14ac:dyDescent="0.25">
      <c r="A55" s="108" t="s">
        <v>122</v>
      </c>
      <c r="B55" s="52"/>
      <c r="C55" s="52">
        <v>55</v>
      </c>
      <c r="D55" s="52">
        <v>0</v>
      </c>
      <c r="E55" s="52">
        <v>0</v>
      </c>
      <c r="F55" s="52">
        <v>0</v>
      </c>
      <c r="G55" s="52">
        <v>0</v>
      </c>
      <c r="H55" s="52">
        <v>63</v>
      </c>
      <c r="I55" s="52">
        <v>0</v>
      </c>
      <c r="J55" s="52">
        <v>0</v>
      </c>
      <c r="K55" s="52">
        <v>10</v>
      </c>
      <c r="L55" s="52">
        <v>0</v>
      </c>
      <c r="M55" s="52">
        <v>0</v>
      </c>
      <c r="N55" s="52">
        <v>0</v>
      </c>
      <c r="O55" s="52">
        <v>304</v>
      </c>
      <c r="P55" s="52">
        <v>339</v>
      </c>
      <c r="Q55" s="52">
        <v>0</v>
      </c>
      <c r="R55" s="52">
        <v>0</v>
      </c>
      <c r="S55" s="52">
        <v>0</v>
      </c>
      <c r="T55" s="52">
        <v>0</v>
      </c>
      <c r="U55" s="52">
        <v>51</v>
      </c>
      <c r="V55" s="52">
        <v>0</v>
      </c>
      <c r="W55" s="52">
        <v>1372</v>
      </c>
      <c r="X55" s="52">
        <v>0</v>
      </c>
      <c r="Y55" s="52">
        <v>375</v>
      </c>
      <c r="DA55" s="63" t="s">
        <v>1336</v>
      </c>
    </row>
    <row r="56" spans="1:105" ht="12" customHeight="1" x14ac:dyDescent="0.25">
      <c r="A56" s="108" t="s">
        <v>121</v>
      </c>
      <c r="B56" s="52"/>
      <c r="C56" s="52">
        <v>6886</v>
      </c>
      <c r="D56" s="52">
        <v>6040</v>
      </c>
      <c r="E56" s="52">
        <v>6682</v>
      </c>
      <c r="F56" s="52">
        <v>7026</v>
      </c>
      <c r="G56" s="52">
        <v>8087</v>
      </c>
      <c r="H56" s="52">
        <v>6530</v>
      </c>
      <c r="I56" s="52">
        <v>9613</v>
      </c>
      <c r="J56" s="52">
        <v>16068</v>
      </c>
      <c r="K56" s="52">
        <v>8791</v>
      </c>
      <c r="L56" s="52">
        <v>8526</v>
      </c>
      <c r="M56" s="52">
        <v>8542</v>
      </c>
      <c r="N56" s="52">
        <v>8143</v>
      </c>
      <c r="O56" s="52">
        <v>3203</v>
      </c>
      <c r="P56" s="52">
        <v>4989</v>
      </c>
      <c r="Q56" s="52">
        <v>4504</v>
      </c>
      <c r="R56" s="52">
        <v>1756</v>
      </c>
      <c r="S56" s="52">
        <v>1997</v>
      </c>
      <c r="T56" s="52">
        <v>0</v>
      </c>
      <c r="U56" s="52">
        <v>2128</v>
      </c>
      <c r="V56" s="52">
        <v>4847</v>
      </c>
      <c r="W56" s="52">
        <v>5938</v>
      </c>
      <c r="X56" s="52">
        <v>9757</v>
      </c>
      <c r="Y56" s="52">
        <v>9485</v>
      </c>
      <c r="DA56" s="63" t="s">
        <v>1337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3890</v>
      </c>
      <c r="D58" s="52">
        <v>3612</v>
      </c>
      <c r="E58" s="52">
        <v>4210</v>
      </c>
      <c r="F58" s="52">
        <v>4233</v>
      </c>
      <c r="G58" s="52">
        <v>5132</v>
      </c>
      <c r="H58" s="52">
        <v>4531</v>
      </c>
      <c r="I58" s="52">
        <v>6588</v>
      </c>
      <c r="J58" s="52">
        <v>11053</v>
      </c>
      <c r="K58" s="52">
        <v>5085</v>
      </c>
      <c r="L58" s="52">
        <v>5352</v>
      </c>
      <c r="M58" s="52">
        <v>5599</v>
      </c>
      <c r="N58" s="52">
        <v>5728</v>
      </c>
      <c r="O58" s="52">
        <v>1903</v>
      </c>
      <c r="P58" s="52">
        <v>2480</v>
      </c>
      <c r="Q58" s="52">
        <v>2610</v>
      </c>
      <c r="R58" s="52">
        <v>983</v>
      </c>
      <c r="S58" s="52">
        <v>1107</v>
      </c>
      <c r="T58" s="52">
        <v>0</v>
      </c>
      <c r="U58" s="52">
        <v>1402</v>
      </c>
      <c r="V58" s="52">
        <v>2759</v>
      </c>
      <c r="W58" s="52">
        <v>4131</v>
      </c>
      <c r="X58" s="52">
        <v>6524</v>
      </c>
      <c r="Y58" s="52">
        <v>7521</v>
      </c>
      <c r="DA58" s="63" t="s">
        <v>1338</v>
      </c>
    </row>
    <row r="59" spans="1:105" ht="12" customHeight="1" x14ac:dyDescent="0.25">
      <c r="A59" s="115" t="s">
        <v>120</v>
      </c>
      <c r="B59" s="36"/>
      <c r="C59" s="36">
        <v>3073</v>
      </c>
      <c r="D59" s="36">
        <v>2455</v>
      </c>
      <c r="E59" s="36">
        <v>2499</v>
      </c>
      <c r="F59" s="36">
        <v>2828</v>
      </c>
      <c r="G59" s="36">
        <v>3004</v>
      </c>
      <c r="H59" s="36">
        <v>2119</v>
      </c>
      <c r="I59" s="36">
        <v>3101</v>
      </c>
      <c r="J59" s="36">
        <v>5352</v>
      </c>
      <c r="K59" s="36">
        <v>3845</v>
      </c>
      <c r="L59" s="36">
        <v>3311</v>
      </c>
      <c r="M59" s="36">
        <v>3131</v>
      </c>
      <c r="N59" s="36">
        <v>2672</v>
      </c>
      <c r="O59" s="36">
        <v>1731</v>
      </c>
      <c r="P59" s="36">
        <v>2864</v>
      </c>
      <c r="Q59" s="36">
        <v>2005</v>
      </c>
      <c r="R59" s="36">
        <v>804</v>
      </c>
      <c r="S59" s="36">
        <v>948</v>
      </c>
      <c r="T59" s="36">
        <v>0</v>
      </c>
      <c r="U59" s="36">
        <v>1008</v>
      </c>
      <c r="V59" s="36">
        <v>2344</v>
      </c>
      <c r="W59" s="36">
        <v>3596</v>
      </c>
      <c r="X59" s="36">
        <v>3657</v>
      </c>
      <c r="Y59" s="36">
        <v>2623</v>
      </c>
      <c r="DA59" s="60" t="s">
        <v>1339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1418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210</v>
      </c>
      <c r="B63" s="52"/>
      <c r="C63" s="52">
        <v>8188</v>
      </c>
      <c r="D63" s="52">
        <v>6697</v>
      </c>
      <c r="E63" s="52">
        <v>7127</v>
      </c>
      <c r="F63" s="52">
        <v>7083</v>
      </c>
      <c r="G63" s="52">
        <v>7762</v>
      </c>
      <c r="H63" s="52">
        <v>12357</v>
      </c>
      <c r="I63" s="52">
        <v>7332</v>
      </c>
      <c r="J63" s="52">
        <v>8418</v>
      </c>
      <c r="K63" s="52">
        <v>7385</v>
      </c>
      <c r="L63" s="52">
        <v>8861</v>
      </c>
      <c r="M63" s="52">
        <v>8244</v>
      </c>
      <c r="N63" s="52">
        <v>9490</v>
      </c>
      <c r="O63" s="52">
        <v>6940</v>
      </c>
      <c r="P63" s="52">
        <v>3018</v>
      </c>
      <c r="Q63" s="52">
        <v>3188</v>
      </c>
      <c r="R63" s="52">
        <v>2911</v>
      </c>
      <c r="S63" s="52">
        <v>3398</v>
      </c>
      <c r="T63" s="52">
        <v>0</v>
      </c>
      <c r="U63" s="52">
        <v>2441</v>
      </c>
      <c r="V63" s="52">
        <v>6040</v>
      </c>
      <c r="W63" s="52">
        <v>8933</v>
      </c>
      <c r="X63" s="52">
        <v>10302</v>
      </c>
      <c r="Y63" s="52">
        <v>11230</v>
      </c>
      <c r="DA63" s="63" t="s">
        <v>1419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10659</v>
      </c>
      <c r="D65" s="52">
        <v>8749</v>
      </c>
      <c r="E65" s="52">
        <v>11850</v>
      </c>
      <c r="F65" s="52">
        <v>13672</v>
      </c>
      <c r="G65" s="52">
        <v>22191</v>
      </c>
      <c r="H65" s="52">
        <v>26993</v>
      </c>
      <c r="I65" s="52">
        <v>25429</v>
      </c>
      <c r="J65" s="52">
        <v>18183</v>
      </c>
      <c r="K65" s="52">
        <v>23529</v>
      </c>
      <c r="L65" s="52">
        <v>22367</v>
      </c>
      <c r="M65" s="52">
        <v>25196</v>
      </c>
      <c r="N65" s="52">
        <v>26339</v>
      </c>
      <c r="O65" s="52">
        <v>24586</v>
      </c>
      <c r="P65" s="52">
        <v>16286</v>
      </c>
      <c r="Q65" s="52">
        <v>16894</v>
      </c>
      <c r="R65" s="52">
        <v>17128</v>
      </c>
      <c r="S65" s="52">
        <v>15603</v>
      </c>
      <c r="T65" s="52">
        <v>9589</v>
      </c>
      <c r="U65" s="52">
        <v>10179</v>
      </c>
      <c r="V65" s="52">
        <v>15228</v>
      </c>
      <c r="W65" s="52">
        <v>19849</v>
      </c>
      <c r="X65" s="52">
        <v>18493</v>
      </c>
      <c r="Y65" s="52">
        <v>20865</v>
      </c>
      <c r="DA65" s="63" t="s">
        <v>1420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138</v>
      </c>
      <c r="B67" s="52"/>
      <c r="C67" s="52">
        <f t="shared" ref="C67:Q67" si="0">C39-C53</f>
        <v>401</v>
      </c>
      <c r="D67" s="52">
        <f t="shared" si="0"/>
        <v>497</v>
      </c>
      <c r="E67" s="52">
        <f t="shared" si="0"/>
        <v>488</v>
      </c>
      <c r="F67" s="52">
        <f t="shared" si="0"/>
        <v>572</v>
      </c>
      <c r="G67" s="52">
        <f t="shared" si="0"/>
        <v>713</v>
      </c>
      <c r="H67" s="52">
        <f t="shared" si="0"/>
        <v>1059</v>
      </c>
      <c r="I67" s="52">
        <f t="shared" si="0"/>
        <v>724</v>
      </c>
      <c r="J67" s="52">
        <f t="shared" si="0"/>
        <v>830</v>
      </c>
      <c r="K67" s="52">
        <f t="shared" si="0"/>
        <v>700</v>
      </c>
      <c r="L67" s="52">
        <f t="shared" si="0"/>
        <v>812</v>
      </c>
      <c r="M67" s="52">
        <f t="shared" si="0"/>
        <v>1209</v>
      </c>
      <c r="N67" s="52">
        <f t="shared" si="0"/>
        <v>1681</v>
      </c>
      <c r="O67" s="52">
        <f t="shared" si="0"/>
        <v>680</v>
      </c>
      <c r="P67" s="52">
        <f t="shared" si="0"/>
        <v>0</v>
      </c>
      <c r="Q67" s="52">
        <f t="shared" si="0"/>
        <v>1322</v>
      </c>
      <c r="R67" s="52">
        <f t="shared" ref="R67:V67" si="1">R39-R53</f>
        <v>840</v>
      </c>
      <c r="S67" s="52">
        <f t="shared" si="1"/>
        <v>1078</v>
      </c>
      <c r="T67" s="52">
        <f t="shared" si="1"/>
        <v>2617</v>
      </c>
      <c r="U67" s="52">
        <f t="shared" si="1"/>
        <v>2614</v>
      </c>
      <c r="V67" s="52">
        <f t="shared" si="1"/>
        <v>1532</v>
      </c>
      <c r="W67" s="52">
        <f t="shared" ref="W67:Y67" si="2">W39-W53</f>
        <v>1586</v>
      </c>
      <c r="X67" s="52">
        <f t="shared" si="2"/>
        <v>843</v>
      </c>
      <c r="Y67" s="52">
        <f t="shared" si="2"/>
        <v>489</v>
      </c>
      <c r="DA67" s="63" t="s">
        <v>1421</v>
      </c>
    </row>
    <row r="68" spans="1:105" ht="12" customHeight="1" x14ac:dyDescent="0.25">
      <c r="A68" s="108" t="s">
        <v>137</v>
      </c>
      <c r="B68" s="52"/>
      <c r="C68" s="52">
        <f t="shared" ref="C68:Q68" si="3">C40-C54</f>
        <v>61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2</v>
      </c>
      <c r="I68" s="52">
        <f t="shared" si="3"/>
        <v>86</v>
      </c>
      <c r="J68" s="52">
        <f t="shared" si="3"/>
        <v>57</v>
      </c>
      <c r="K68" s="52">
        <f t="shared" si="3"/>
        <v>38</v>
      </c>
      <c r="L68" s="52">
        <f t="shared" si="3"/>
        <v>87</v>
      </c>
      <c r="M68" s="52">
        <f t="shared" si="3"/>
        <v>35</v>
      </c>
      <c r="N68" s="52">
        <f t="shared" si="3"/>
        <v>232</v>
      </c>
      <c r="O68" s="52">
        <f t="shared" si="3"/>
        <v>1299</v>
      </c>
      <c r="P68" s="52">
        <f t="shared" si="3"/>
        <v>171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123</v>
      </c>
      <c r="V68" s="52">
        <f t="shared" si="4"/>
        <v>0</v>
      </c>
      <c r="W68" s="52">
        <f t="shared" ref="W68:Y68" si="5">W40-W54</f>
        <v>0</v>
      </c>
      <c r="X68" s="52">
        <f t="shared" si="5"/>
        <v>463</v>
      </c>
      <c r="Y68" s="52">
        <f t="shared" si="5"/>
        <v>627</v>
      </c>
      <c r="DA68" s="63" t="s">
        <v>1422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151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272</v>
      </c>
      <c r="I69" s="52">
        <f t="shared" si="6"/>
        <v>0</v>
      </c>
      <c r="J69" s="52">
        <f t="shared" si="6"/>
        <v>0</v>
      </c>
      <c r="K69" s="52">
        <f t="shared" si="6"/>
        <v>23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1820</v>
      </c>
      <c r="P69" s="52">
        <f t="shared" si="6"/>
        <v>1268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310</v>
      </c>
      <c r="V69" s="52">
        <f t="shared" si="7"/>
        <v>0</v>
      </c>
      <c r="W69" s="52">
        <f t="shared" ref="W69:Y69" si="8">W41-W55</f>
        <v>2855</v>
      </c>
      <c r="X69" s="52">
        <f t="shared" si="8"/>
        <v>0</v>
      </c>
      <c r="Y69" s="52">
        <f t="shared" si="8"/>
        <v>619</v>
      </c>
      <c r="DA69" s="63" t="s">
        <v>1423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19025</v>
      </c>
      <c r="D70" s="52">
        <f t="shared" si="9"/>
        <v>17694</v>
      </c>
      <c r="E70" s="52">
        <f t="shared" si="9"/>
        <v>18467</v>
      </c>
      <c r="F70" s="52">
        <f t="shared" si="9"/>
        <v>19207</v>
      </c>
      <c r="G70" s="52">
        <f t="shared" si="9"/>
        <v>21447</v>
      </c>
      <c r="H70" s="52">
        <f t="shared" si="9"/>
        <v>28230</v>
      </c>
      <c r="I70" s="52">
        <f t="shared" si="9"/>
        <v>14244</v>
      </c>
      <c r="J70" s="52">
        <f t="shared" si="9"/>
        <v>16036</v>
      </c>
      <c r="K70" s="52">
        <f t="shared" si="9"/>
        <v>19571</v>
      </c>
      <c r="L70" s="52">
        <f t="shared" si="9"/>
        <v>20862</v>
      </c>
      <c r="M70" s="52">
        <f t="shared" si="9"/>
        <v>20891</v>
      </c>
      <c r="N70" s="52">
        <f t="shared" si="9"/>
        <v>22428</v>
      </c>
      <c r="O70" s="52">
        <f t="shared" si="9"/>
        <v>19184</v>
      </c>
      <c r="P70" s="52">
        <f t="shared" si="9"/>
        <v>18701</v>
      </c>
      <c r="Q70" s="52">
        <f t="shared" si="9"/>
        <v>19403</v>
      </c>
      <c r="R70" s="52">
        <f t="shared" ref="R70:V70" si="10">R42-R56</f>
        <v>19731</v>
      </c>
      <c r="S70" s="52">
        <f t="shared" si="10"/>
        <v>17144</v>
      </c>
      <c r="T70" s="52">
        <f t="shared" si="10"/>
        <v>10235</v>
      </c>
      <c r="U70" s="52">
        <f t="shared" si="10"/>
        <v>13087</v>
      </c>
      <c r="V70" s="52">
        <f t="shared" si="10"/>
        <v>15432</v>
      </c>
      <c r="W70" s="52">
        <f t="shared" ref="W70:Y70" si="11">W42-W56</f>
        <v>12362</v>
      </c>
      <c r="X70" s="52">
        <f t="shared" si="11"/>
        <v>15691</v>
      </c>
      <c r="Y70" s="52">
        <f t="shared" si="11"/>
        <v>15860</v>
      </c>
      <c r="DA70" s="63" t="s">
        <v>1424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11269</v>
      </c>
      <c r="D72" s="52">
        <v>11149</v>
      </c>
      <c r="E72" s="52">
        <v>12237</v>
      </c>
      <c r="F72" s="52">
        <v>12211</v>
      </c>
      <c r="G72" s="52">
        <v>14393</v>
      </c>
      <c r="H72" s="52">
        <v>20671</v>
      </c>
      <c r="I72" s="52">
        <v>10447</v>
      </c>
      <c r="J72" s="52">
        <v>11450</v>
      </c>
      <c r="K72" s="52">
        <v>11655</v>
      </c>
      <c r="L72" s="52">
        <v>13534</v>
      </c>
      <c r="M72" s="52">
        <v>14305</v>
      </c>
      <c r="N72" s="52">
        <v>16748</v>
      </c>
      <c r="O72" s="52">
        <v>12281</v>
      </c>
      <c r="P72" s="52">
        <v>9535</v>
      </c>
      <c r="Q72" s="52">
        <v>12200</v>
      </c>
      <c r="R72" s="52">
        <v>11817</v>
      </c>
      <c r="S72" s="52">
        <v>10285</v>
      </c>
      <c r="T72" s="52">
        <v>6806</v>
      </c>
      <c r="U72" s="52">
        <v>10132</v>
      </c>
      <c r="V72" s="52">
        <v>9805</v>
      </c>
      <c r="W72" s="52">
        <v>9556</v>
      </c>
      <c r="X72" s="52">
        <v>11514</v>
      </c>
      <c r="Y72" s="52">
        <v>13142</v>
      </c>
      <c r="DA72" s="63" t="s">
        <v>1425</v>
      </c>
    </row>
    <row r="73" spans="1:105" ht="12" customHeight="1" x14ac:dyDescent="0.25">
      <c r="A73" s="115" t="s">
        <v>120</v>
      </c>
      <c r="B73" s="36"/>
      <c r="C73" s="36">
        <v>8903</v>
      </c>
      <c r="D73" s="36">
        <v>7579</v>
      </c>
      <c r="E73" s="36">
        <v>7264</v>
      </c>
      <c r="F73" s="36">
        <v>8155</v>
      </c>
      <c r="G73" s="36">
        <v>8422</v>
      </c>
      <c r="H73" s="36">
        <v>9667</v>
      </c>
      <c r="I73" s="36">
        <v>4917</v>
      </c>
      <c r="J73" s="36">
        <v>5544</v>
      </c>
      <c r="K73" s="36">
        <v>8805</v>
      </c>
      <c r="L73" s="36">
        <v>8368</v>
      </c>
      <c r="M73" s="36">
        <v>7998</v>
      </c>
      <c r="N73" s="36">
        <v>7807</v>
      </c>
      <c r="O73" s="36">
        <v>11162</v>
      </c>
      <c r="P73" s="36">
        <v>11029</v>
      </c>
      <c r="Q73" s="36">
        <v>9366</v>
      </c>
      <c r="R73" s="36">
        <v>9659</v>
      </c>
      <c r="S73" s="36">
        <v>8804</v>
      </c>
      <c r="T73" s="36">
        <v>6932</v>
      </c>
      <c r="U73" s="36">
        <v>7280</v>
      </c>
      <c r="V73" s="36">
        <v>8314</v>
      </c>
      <c r="W73" s="36">
        <v>8293</v>
      </c>
      <c r="X73" s="36">
        <v>6455</v>
      </c>
      <c r="Y73" s="36">
        <v>4597</v>
      </c>
      <c r="DA73" s="60" t="s">
        <v>1426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1505</v>
      </c>
    </row>
    <row r="78" spans="1:105" ht="12.95" customHeight="1" x14ac:dyDescent="0.25">
      <c r="A78" s="127" t="s">
        <v>57</v>
      </c>
      <c r="B78" s="128">
        <f>RES_hhdet_numvin!B44</f>
        <v>0</v>
      </c>
      <c r="C78" s="128">
        <f>RES_hhdet_numvin!C44</f>
        <v>0</v>
      </c>
      <c r="D78" s="128">
        <f>RES_hhdet_numvin!D44</f>
        <v>0</v>
      </c>
      <c r="E78" s="128">
        <f>RES_hhdet_numvin!E44</f>
        <v>0</v>
      </c>
      <c r="F78" s="128">
        <f>RES_hhdet_numvin!F44</f>
        <v>0</v>
      </c>
      <c r="G78" s="128">
        <f>RES_hhdet_numvin!G44</f>
        <v>0</v>
      </c>
      <c r="H78" s="128">
        <f>RES_hhdet_numvin!H44</f>
        <v>0</v>
      </c>
      <c r="I78" s="128">
        <f>RES_hhdet_numvin!I44</f>
        <v>0</v>
      </c>
      <c r="J78" s="128">
        <f>RES_hhdet_numvin!J44</f>
        <v>0</v>
      </c>
      <c r="K78" s="128">
        <f>RES_hhdet_numvin!K44</f>
        <v>0</v>
      </c>
      <c r="L78" s="128">
        <f>RES_hhdet_numvin!L44</f>
        <v>0</v>
      </c>
      <c r="M78" s="128">
        <f>RES_hhdet_numvin!M44</f>
        <v>0</v>
      </c>
      <c r="N78" s="128">
        <f>RES_hhdet_numvin!N44</f>
        <v>0</v>
      </c>
      <c r="O78" s="128">
        <f>RES_hhdet_numvin!O44</f>
        <v>0</v>
      </c>
      <c r="P78" s="128">
        <f>RES_hhdet_numvin!P44</f>
        <v>0</v>
      </c>
      <c r="Q78" s="128">
        <f>RES_hhdet_numvin!Q44</f>
        <v>0</v>
      </c>
      <c r="R78" s="128">
        <f>RES_hhdet_numvin!R44</f>
        <v>0</v>
      </c>
      <c r="S78" s="128">
        <f>RES_hhdet_numvin!S44</f>
        <v>0</v>
      </c>
      <c r="T78" s="128">
        <f>RES_hhdet_numvin!T44</f>
        <v>0</v>
      </c>
      <c r="U78" s="128">
        <f>RES_hhdet_numvin!U44</f>
        <v>0</v>
      </c>
      <c r="V78" s="128">
        <f>RES_hhdet_numvin!V44</f>
        <v>0</v>
      </c>
      <c r="W78" s="128">
        <f>RES_hhdet_numvin!W44</f>
        <v>0</v>
      </c>
      <c r="X78" s="128">
        <f>RES_hhdet_numvin!X44</f>
        <v>0</v>
      </c>
      <c r="Y78" s="128">
        <f>RES_hhdet_numvin!Y44</f>
        <v>0</v>
      </c>
      <c r="DA78" s="133"/>
    </row>
    <row r="79" spans="1:105" ht="12" customHeight="1" x14ac:dyDescent="0.25">
      <c r="A79" s="97" t="s">
        <v>210</v>
      </c>
      <c r="B79" s="52">
        <f>RES_hhdet_numvin!B45</f>
        <v>0</v>
      </c>
      <c r="C79" s="52">
        <f>RES_hhdet_numvin!C45</f>
        <v>0</v>
      </c>
      <c r="D79" s="52">
        <f>RES_hhdet_numvin!D45</f>
        <v>0</v>
      </c>
      <c r="E79" s="52">
        <f>RES_hhdet_numvin!E45</f>
        <v>0</v>
      </c>
      <c r="F79" s="52">
        <f>RES_hhdet_numvin!F45</f>
        <v>0</v>
      </c>
      <c r="G79" s="52">
        <f>RES_hhdet_numvin!G45</f>
        <v>0</v>
      </c>
      <c r="H79" s="52">
        <f>RES_hhdet_numvin!H45</f>
        <v>0</v>
      </c>
      <c r="I79" s="52">
        <f>RES_hhdet_numvin!I45</f>
        <v>0</v>
      </c>
      <c r="J79" s="52">
        <f>RES_hhdet_numvin!J45</f>
        <v>4371</v>
      </c>
      <c r="K79" s="52">
        <f>RES_hhdet_numvin!K45</f>
        <v>5386</v>
      </c>
      <c r="L79" s="52">
        <f>RES_hhdet_numvin!L45</f>
        <v>8123</v>
      </c>
      <c r="M79" s="52">
        <f>RES_hhdet_numvin!M45</f>
        <v>9814</v>
      </c>
      <c r="N79" s="52">
        <f>RES_hhdet_numvin!N45</f>
        <v>12075</v>
      </c>
      <c r="O79" s="52">
        <f>RES_hhdet_numvin!O45</f>
        <v>7993</v>
      </c>
      <c r="P79" s="52">
        <f>RES_hhdet_numvin!P45</f>
        <v>6873</v>
      </c>
      <c r="Q79" s="52">
        <f>RES_hhdet_numvin!Q45</f>
        <v>6827</v>
      </c>
      <c r="R79" s="52">
        <f>RES_hhdet_numvin!R45</f>
        <v>4304</v>
      </c>
      <c r="S79" s="52">
        <f>RES_hhdet_numvin!S45</f>
        <v>5167</v>
      </c>
      <c r="T79" s="52">
        <f>RES_hhdet_numvin!T45</f>
        <v>0</v>
      </c>
      <c r="U79" s="52">
        <f>RES_hhdet_numvin!U45</f>
        <v>4776</v>
      </c>
      <c r="V79" s="52">
        <f>RES_hhdet_numvin!V45</f>
        <v>11070</v>
      </c>
      <c r="W79" s="52">
        <f>RES_hhdet_numvin!W45</f>
        <v>16630</v>
      </c>
      <c r="X79" s="52">
        <f>RES_hhdet_numvin!X45</f>
        <v>20481</v>
      </c>
      <c r="Y79" s="52">
        <f>RES_hhdet_numvin!Y45</f>
        <v>21374</v>
      </c>
      <c r="DA79" s="63" t="s">
        <v>1506</v>
      </c>
    </row>
    <row r="80" spans="1:105" ht="12" hidden="1" customHeight="1" x14ac:dyDescent="0.25">
      <c r="A80" s="97" t="s">
        <v>53</v>
      </c>
      <c r="B80" s="138">
        <f>RES_hhdet_numvin!B46</f>
        <v>0</v>
      </c>
      <c r="C80" s="138">
        <f>RES_hhdet_numvin!C46</f>
        <v>0</v>
      </c>
      <c r="D80" s="138">
        <f>RES_hhdet_numvin!D46</f>
        <v>0</v>
      </c>
      <c r="E80" s="138">
        <f>RES_hhdet_numvin!E46</f>
        <v>0</v>
      </c>
      <c r="F80" s="138">
        <f>RES_hhdet_numvin!F46</f>
        <v>0</v>
      </c>
      <c r="G80" s="138">
        <f>RES_hhdet_numvin!G46</f>
        <v>0</v>
      </c>
      <c r="H80" s="138">
        <f>RES_hhdet_numvin!H46</f>
        <v>0</v>
      </c>
      <c r="I80" s="138">
        <f>RES_hhdet_numvin!I46</f>
        <v>0</v>
      </c>
      <c r="J80" s="138">
        <f>RES_hhdet_numvin!J46</f>
        <v>0</v>
      </c>
      <c r="K80" s="138">
        <f>RES_hhdet_numvin!K46</f>
        <v>0</v>
      </c>
      <c r="L80" s="138">
        <f>RES_hhdet_numvin!L46</f>
        <v>0</v>
      </c>
      <c r="M80" s="138">
        <f>RES_hhdet_numvin!M46</f>
        <v>0</v>
      </c>
      <c r="N80" s="138">
        <f>RES_hhdet_numvin!N46</f>
        <v>0</v>
      </c>
      <c r="O80" s="138">
        <f>RES_hhdet_numvin!O46</f>
        <v>0</v>
      </c>
      <c r="P80" s="138">
        <f>RES_hhdet_numvin!P46</f>
        <v>0</v>
      </c>
      <c r="Q80" s="138">
        <f>RES_hhdet_numvin!Q46</f>
        <v>0</v>
      </c>
      <c r="R80" s="138">
        <f>RES_hhdet_numvin!R46</f>
        <v>0</v>
      </c>
      <c r="S80" s="138">
        <f>RES_hhdet_numvin!S46</f>
        <v>0</v>
      </c>
      <c r="T80" s="138">
        <f>RES_hhdet_numvin!T46</f>
        <v>0</v>
      </c>
      <c r="U80" s="138">
        <f>RES_hhdet_numvin!U46</f>
        <v>0</v>
      </c>
      <c r="V80" s="138">
        <f>RES_hhdet_numvin!V46</f>
        <v>0</v>
      </c>
      <c r="W80" s="138">
        <f>RES_hhdet_numvin!W46</f>
        <v>0</v>
      </c>
      <c r="X80" s="138">
        <f>RES_hhdet_numvin!X46</f>
        <v>0</v>
      </c>
      <c r="Y80" s="138">
        <f>RES_hhdet_numvin!Y46</f>
        <v>0</v>
      </c>
      <c r="DA80" s="63"/>
    </row>
    <row r="81" spans="1:105" ht="12.95" customHeight="1" x14ac:dyDescent="0.25">
      <c r="A81" s="125" t="s">
        <v>92</v>
      </c>
      <c r="B81" s="150">
        <f>RES_hhdet_numvin!B47</f>
        <v>0</v>
      </c>
      <c r="C81" s="150">
        <f>RES_hhdet_numvin!C47</f>
        <v>0</v>
      </c>
      <c r="D81" s="150">
        <f>RES_hhdet_numvin!D47</f>
        <v>0</v>
      </c>
      <c r="E81" s="150">
        <f>RES_hhdet_numvin!E47</f>
        <v>0</v>
      </c>
      <c r="F81" s="150">
        <f>RES_hhdet_numvin!F47</f>
        <v>0</v>
      </c>
      <c r="G81" s="150">
        <f>RES_hhdet_numvin!G47</f>
        <v>0</v>
      </c>
      <c r="H81" s="150">
        <f>RES_hhdet_numvin!H47</f>
        <v>0</v>
      </c>
      <c r="I81" s="150">
        <f>RES_hhdet_numvin!I47</f>
        <v>0</v>
      </c>
      <c r="J81" s="150">
        <f>RES_hhdet_numvin!J47</f>
        <v>0</v>
      </c>
      <c r="K81" s="150">
        <f>RES_hhdet_numvin!K47</f>
        <v>0</v>
      </c>
      <c r="L81" s="150">
        <f>RES_hhdet_numvin!L47</f>
        <v>0</v>
      </c>
      <c r="M81" s="150">
        <f>RES_hhdet_numvin!M47</f>
        <v>0</v>
      </c>
      <c r="N81" s="150">
        <f>RES_hhdet_numvin!N47</f>
        <v>0</v>
      </c>
      <c r="O81" s="150">
        <f>RES_hhdet_numvin!O47</f>
        <v>0</v>
      </c>
      <c r="P81" s="150">
        <f>RES_hhdet_numvin!P47</f>
        <v>0</v>
      </c>
      <c r="Q81" s="150">
        <f>RES_hhdet_numvin!Q47</f>
        <v>0</v>
      </c>
      <c r="R81" s="150">
        <f>RES_hhdet_numvin!R47</f>
        <v>0</v>
      </c>
      <c r="S81" s="150">
        <f>RES_hhdet_numvin!S47</f>
        <v>0</v>
      </c>
      <c r="T81" s="150">
        <f>RES_hhdet_numvin!T47</f>
        <v>0</v>
      </c>
      <c r="U81" s="150">
        <f>RES_hhdet_numvin!U47</f>
        <v>0</v>
      </c>
      <c r="V81" s="150">
        <f>RES_hhdet_numvin!V47</f>
        <v>0</v>
      </c>
      <c r="W81" s="150">
        <f>RES_hhdet_numvin!W47</f>
        <v>0</v>
      </c>
      <c r="X81" s="150">
        <f>RES_hhdet_numvin!X47</f>
        <v>0</v>
      </c>
      <c r="Y81" s="150">
        <f>RES_hhdet_numvin!Y47</f>
        <v>0</v>
      </c>
      <c r="DA81" s="134"/>
    </row>
    <row r="82" spans="1:105" ht="12" customHeight="1" x14ac:dyDescent="0.25">
      <c r="A82" s="97" t="s">
        <v>53</v>
      </c>
      <c r="B82" s="138">
        <f>RES_hhdet_numvin!B48</f>
        <v>0</v>
      </c>
      <c r="C82" s="138">
        <f>RES_hhdet_numvin!C48</f>
        <v>0</v>
      </c>
      <c r="D82" s="138">
        <f>RES_hhdet_numvin!D48</f>
        <v>0</v>
      </c>
      <c r="E82" s="138">
        <f>RES_hhdet_numvin!E48</f>
        <v>0</v>
      </c>
      <c r="F82" s="138">
        <f>RES_hhdet_numvin!F48</f>
        <v>0</v>
      </c>
      <c r="G82" s="138">
        <f>RES_hhdet_numvin!G48</f>
        <v>0</v>
      </c>
      <c r="H82" s="138">
        <f>RES_hhdet_numvin!H48</f>
        <v>0</v>
      </c>
      <c r="I82" s="138">
        <f>RES_hhdet_numvin!I48</f>
        <v>0</v>
      </c>
      <c r="J82" s="138">
        <f>RES_hhdet_numvin!J48</f>
        <v>0</v>
      </c>
      <c r="K82" s="138">
        <f>RES_hhdet_numvin!K48</f>
        <v>0</v>
      </c>
      <c r="L82" s="138">
        <f>RES_hhdet_numvin!L48</f>
        <v>0</v>
      </c>
      <c r="M82" s="138">
        <f>RES_hhdet_numvin!M48</f>
        <v>0</v>
      </c>
      <c r="N82" s="138">
        <f>RES_hhdet_numvin!N48</f>
        <v>0</v>
      </c>
      <c r="O82" s="138">
        <f>RES_hhdet_numvin!O48</f>
        <v>0</v>
      </c>
      <c r="P82" s="138">
        <f>RES_hhdet_numvin!P48</f>
        <v>0</v>
      </c>
      <c r="Q82" s="138">
        <f>RES_hhdet_numvin!Q48</f>
        <v>0</v>
      </c>
      <c r="R82" s="138">
        <f>RES_hhdet_numvin!R48</f>
        <v>3872</v>
      </c>
      <c r="S82" s="138">
        <f>RES_hhdet_numvin!S48</f>
        <v>6666</v>
      </c>
      <c r="T82" s="138">
        <f>RES_hhdet_numvin!T48</f>
        <v>5794</v>
      </c>
      <c r="U82" s="138">
        <f>RES_hhdet_numvin!U48</f>
        <v>7975</v>
      </c>
      <c r="V82" s="138">
        <f>RES_hhdet_numvin!V48</f>
        <v>14295</v>
      </c>
      <c r="W82" s="138">
        <f>RES_hhdet_numvin!W48</f>
        <v>20122</v>
      </c>
      <c r="X82" s="138">
        <f>RES_hhdet_numvin!X48</f>
        <v>19393</v>
      </c>
      <c r="Y82" s="138">
        <f>RES_hhdet_numvin!Y48</f>
        <v>24985</v>
      </c>
      <c r="DA82" s="63" t="s">
        <v>1507</v>
      </c>
    </row>
    <row r="83" spans="1:105" ht="12" customHeight="1" x14ac:dyDescent="0.25">
      <c r="A83" s="125" t="s">
        <v>55</v>
      </c>
      <c r="B83" s="150">
        <f>RES_hhdet_numvin!B49</f>
        <v>0</v>
      </c>
      <c r="C83" s="150">
        <f>RES_hhdet_numvin!C49</f>
        <v>0</v>
      </c>
      <c r="D83" s="150">
        <f>RES_hhdet_numvin!D49</f>
        <v>0</v>
      </c>
      <c r="E83" s="150">
        <f>RES_hhdet_numvin!E49</f>
        <v>0</v>
      </c>
      <c r="F83" s="150">
        <f>RES_hhdet_numvin!F49</f>
        <v>0</v>
      </c>
      <c r="G83" s="150">
        <f>RES_hhdet_numvin!G49</f>
        <v>0</v>
      </c>
      <c r="H83" s="150">
        <f>RES_hhdet_numvin!H49</f>
        <v>0</v>
      </c>
      <c r="I83" s="150">
        <f>RES_hhdet_numvin!I49</f>
        <v>0</v>
      </c>
      <c r="J83" s="150">
        <f>RES_hhdet_numvin!J49</f>
        <v>0</v>
      </c>
      <c r="K83" s="150">
        <f>RES_hhdet_numvin!K49</f>
        <v>0</v>
      </c>
      <c r="L83" s="150">
        <f>RES_hhdet_numvin!L49</f>
        <v>0</v>
      </c>
      <c r="M83" s="150">
        <f>RES_hhdet_numvin!M49</f>
        <v>0</v>
      </c>
      <c r="N83" s="150">
        <f>RES_hhdet_numvin!N49</f>
        <v>0</v>
      </c>
      <c r="O83" s="150">
        <f>RES_hhdet_numvin!O49</f>
        <v>0</v>
      </c>
      <c r="P83" s="150">
        <f>RES_hhdet_numvin!P49</f>
        <v>0</v>
      </c>
      <c r="Q83" s="150">
        <f>RES_hhdet_numvin!Q49</f>
        <v>0</v>
      </c>
      <c r="R83" s="150">
        <f>RES_hhdet_numvin!R49</f>
        <v>0</v>
      </c>
      <c r="S83" s="150">
        <f>RES_hhdet_numvin!S49</f>
        <v>0</v>
      </c>
      <c r="T83" s="150">
        <f>RES_hhdet_numvin!T49</f>
        <v>0</v>
      </c>
      <c r="U83" s="150">
        <f>RES_hhdet_numvin!U49</f>
        <v>0</v>
      </c>
      <c r="V83" s="150">
        <f>RES_hhdet_numvin!V49</f>
        <v>0</v>
      </c>
      <c r="W83" s="150">
        <f>RES_hhdet_numvin!W49</f>
        <v>0</v>
      </c>
      <c r="X83" s="150">
        <f>RES_hhdet_numvin!X49</f>
        <v>0</v>
      </c>
      <c r="Y83" s="150">
        <f>RES_hhdet_numvin!Y49</f>
        <v>0</v>
      </c>
      <c r="DA83" s="134"/>
    </row>
    <row r="84" spans="1:105" ht="12" customHeight="1" x14ac:dyDescent="0.25">
      <c r="A84" s="97" t="s">
        <v>138</v>
      </c>
      <c r="B84" s="138">
        <f>RES_hhdet_numvin!B50</f>
        <v>0</v>
      </c>
      <c r="C84" s="138">
        <f>RES_hhdet_numvin!C50</f>
        <v>0</v>
      </c>
      <c r="D84" s="138">
        <f>RES_hhdet_numvin!D50</f>
        <v>0</v>
      </c>
      <c r="E84" s="138">
        <f>RES_hhdet_numvin!E50</f>
        <v>0</v>
      </c>
      <c r="F84" s="138">
        <f>RES_hhdet_numvin!F50</f>
        <v>0</v>
      </c>
      <c r="G84" s="138">
        <f>RES_hhdet_numvin!G50</f>
        <v>0</v>
      </c>
      <c r="H84" s="138">
        <f>RES_hhdet_numvin!H50</f>
        <v>0</v>
      </c>
      <c r="I84" s="138">
        <f>RES_hhdet_numvin!I50</f>
        <v>0</v>
      </c>
      <c r="J84" s="138">
        <f>RES_hhdet_numvin!J50</f>
        <v>76</v>
      </c>
      <c r="K84" s="138">
        <f>RES_hhdet_numvin!K50</f>
        <v>78</v>
      </c>
      <c r="L84" s="138">
        <f>RES_hhdet_numvin!L50</f>
        <v>162</v>
      </c>
      <c r="M84" s="138">
        <f>RES_hhdet_numvin!M50</f>
        <v>362</v>
      </c>
      <c r="N84" s="138">
        <f>RES_hhdet_numvin!N50</f>
        <v>666</v>
      </c>
      <c r="O84" s="138">
        <f>RES_hhdet_numvin!O50</f>
        <v>314</v>
      </c>
      <c r="P84" s="138">
        <f>RES_hhdet_numvin!P50</f>
        <v>0</v>
      </c>
      <c r="Q84" s="138">
        <f>RES_hhdet_numvin!Q50</f>
        <v>901</v>
      </c>
      <c r="R84" s="138">
        <f>RES_hhdet_numvin!R50</f>
        <v>660</v>
      </c>
      <c r="S84" s="138">
        <f>RES_hhdet_numvin!S50</f>
        <v>881</v>
      </c>
      <c r="T84" s="138">
        <f>RES_hhdet_numvin!T50</f>
        <v>1992</v>
      </c>
      <c r="U84" s="138">
        <f>RES_hhdet_numvin!U50</f>
        <v>2134</v>
      </c>
      <c r="V84" s="138">
        <f>RES_hhdet_numvin!V50</f>
        <v>1404</v>
      </c>
      <c r="W84" s="138">
        <f>RES_hhdet_numvin!W50</f>
        <v>1718</v>
      </c>
      <c r="X84" s="138">
        <f>RES_hhdet_numvin!X50</f>
        <v>1022</v>
      </c>
      <c r="Y84" s="138">
        <f>RES_hhdet_numvin!Y50</f>
        <v>619</v>
      </c>
      <c r="DA84" s="63" t="s">
        <v>1508</v>
      </c>
    </row>
    <row r="85" spans="1:105" ht="12" customHeight="1" x14ac:dyDescent="0.25">
      <c r="A85" s="97" t="s">
        <v>137</v>
      </c>
      <c r="B85" s="138">
        <f>RES_hhdet_numvin!B51</f>
        <v>0</v>
      </c>
      <c r="C85" s="138">
        <f>RES_hhdet_numvin!C51</f>
        <v>0</v>
      </c>
      <c r="D85" s="138">
        <f>RES_hhdet_numvin!D51</f>
        <v>0</v>
      </c>
      <c r="E85" s="138">
        <f>RES_hhdet_numvin!E51</f>
        <v>0</v>
      </c>
      <c r="F85" s="138">
        <f>RES_hhdet_numvin!F51</f>
        <v>0</v>
      </c>
      <c r="G85" s="138">
        <f>RES_hhdet_numvin!G51</f>
        <v>0</v>
      </c>
      <c r="H85" s="138">
        <f>RES_hhdet_numvin!H51</f>
        <v>0</v>
      </c>
      <c r="I85" s="138">
        <f>RES_hhdet_numvin!I51</f>
        <v>0</v>
      </c>
      <c r="J85" s="138">
        <f>RES_hhdet_numvin!J51</f>
        <v>6</v>
      </c>
      <c r="K85" s="138">
        <f>RES_hhdet_numvin!K51</f>
        <v>4</v>
      </c>
      <c r="L85" s="138">
        <f>RES_hhdet_numvin!L51</f>
        <v>18</v>
      </c>
      <c r="M85" s="138">
        <f>RES_hhdet_numvin!M51</f>
        <v>10</v>
      </c>
      <c r="N85" s="138">
        <f>RES_hhdet_numvin!N51</f>
        <v>100</v>
      </c>
      <c r="O85" s="138">
        <f>RES_hhdet_numvin!O51</f>
        <v>621</v>
      </c>
      <c r="P85" s="138">
        <f>RES_hhdet_numvin!P51</f>
        <v>106</v>
      </c>
      <c r="Q85" s="138">
        <f>RES_hhdet_numvin!Q51</f>
        <v>0</v>
      </c>
      <c r="R85" s="138">
        <f>RES_hhdet_numvin!R51</f>
        <v>0</v>
      </c>
      <c r="S85" s="138">
        <f>RES_hhdet_numvin!S51</f>
        <v>0</v>
      </c>
      <c r="T85" s="138">
        <f>RES_hhdet_numvin!T51</f>
        <v>0</v>
      </c>
      <c r="U85" s="138">
        <f>RES_hhdet_numvin!U51</f>
        <v>109</v>
      </c>
      <c r="V85" s="138">
        <f>RES_hhdet_numvin!V51</f>
        <v>0</v>
      </c>
      <c r="W85" s="138">
        <f>RES_hhdet_numvin!W51</f>
        <v>0</v>
      </c>
      <c r="X85" s="138">
        <f>RES_hhdet_numvin!X51</f>
        <v>588</v>
      </c>
      <c r="Y85" s="138">
        <f>RES_hhdet_numvin!Y51</f>
        <v>781</v>
      </c>
      <c r="DA85" s="63" t="s">
        <v>1509</v>
      </c>
    </row>
    <row r="86" spans="1:105" ht="12" hidden="1" customHeight="1" x14ac:dyDescent="0.25">
      <c r="A86" s="108" t="s">
        <v>136</v>
      </c>
      <c r="B86" s="138">
        <f>RES_hhdet_numvin!B52</f>
        <v>0</v>
      </c>
      <c r="C86" s="138">
        <f>RES_hhdet_numvin!C52</f>
        <v>0</v>
      </c>
      <c r="D86" s="138">
        <f>RES_hhdet_numvin!D52</f>
        <v>0</v>
      </c>
      <c r="E86" s="138">
        <f>RES_hhdet_numvin!E52</f>
        <v>0</v>
      </c>
      <c r="F86" s="138">
        <f>RES_hhdet_numvin!F52</f>
        <v>0</v>
      </c>
      <c r="G86" s="138">
        <f>RES_hhdet_numvin!G52</f>
        <v>0</v>
      </c>
      <c r="H86" s="138">
        <f>RES_hhdet_numvin!H52</f>
        <v>0</v>
      </c>
      <c r="I86" s="138">
        <f>RES_hhdet_numvin!I52</f>
        <v>0</v>
      </c>
      <c r="J86" s="138">
        <f>RES_hhdet_numvin!J52</f>
        <v>0</v>
      </c>
      <c r="K86" s="138">
        <f>RES_hhdet_numvin!K52</f>
        <v>0</v>
      </c>
      <c r="L86" s="138">
        <f>RES_hhdet_numvin!L52</f>
        <v>0</v>
      </c>
      <c r="M86" s="138">
        <f>RES_hhdet_numvin!M52</f>
        <v>0</v>
      </c>
      <c r="N86" s="138">
        <f>RES_hhdet_numvin!N52</f>
        <v>0</v>
      </c>
      <c r="O86" s="138">
        <f>RES_hhdet_numvin!O52</f>
        <v>0</v>
      </c>
      <c r="P86" s="138">
        <f>RES_hhdet_numvin!P52</f>
        <v>0</v>
      </c>
      <c r="Q86" s="138">
        <f>RES_hhdet_numvin!Q52</f>
        <v>0</v>
      </c>
      <c r="R86" s="138">
        <f>RES_hhdet_numvin!R52</f>
        <v>0</v>
      </c>
      <c r="S86" s="138">
        <f>RES_hhdet_numvin!S52</f>
        <v>0</v>
      </c>
      <c r="T86" s="138">
        <f>RES_hhdet_numvin!T52</f>
        <v>0</v>
      </c>
      <c r="U86" s="138">
        <f>RES_hhdet_numvin!U52</f>
        <v>0</v>
      </c>
      <c r="V86" s="138">
        <f>RES_hhdet_numvin!V52</f>
        <v>0</v>
      </c>
      <c r="W86" s="138">
        <f>RES_hhdet_numvin!W52</f>
        <v>0</v>
      </c>
      <c r="X86" s="138">
        <f>RES_hhdet_numvin!X52</f>
        <v>0</v>
      </c>
      <c r="Y86" s="138">
        <f>RES_hhdet_numvin!Y52</f>
        <v>0</v>
      </c>
      <c r="DA86" s="63"/>
    </row>
    <row r="87" spans="1:105" ht="12" hidden="1" customHeight="1" x14ac:dyDescent="0.25">
      <c r="A87" s="108" t="s">
        <v>52</v>
      </c>
      <c r="B87" s="138">
        <f>RES_hhdet_numvin!B53</f>
        <v>0</v>
      </c>
      <c r="C87" s="138">
        <f>RES_hhdet_numvin!C53</f>
        <v>0</v>
      </c>
      <c r="D87" s="138">
        <f>RES_hhdet_numvin!D53</f>
        <v>0</v>
      </c>
      <c r="E87" s="138">
        <f>RES_hhdet_numvin!E53</f>
        <v>0</v>
      </c>
      <c r="F87" s="138">
        <f>RES_hhdet_numvin!F53</f>
        <v>0</v>
      </c>
      <c r="G87" s="138">
        <f>RES_hhdet_numvin!G53</f>
        <v>0</v>
      </c>
      <c r="H87" s="138">
        <f>RES_hhdet_numvin!H53</f>
        <v>0</v>
      </c>
      <c r="I87" s="138">
        <f>RES_hhdet_numvin!I53</f>
        <v>0</v>
      </c>
      <c r="J87" s="138">
        <f>RES_hhdet_numvin!J53</f>
        <v>0</v>
      </c>
      <c r="K87" s="138">
        <f>RES_hhdet_numvin!K53</f>
        <v>0</v>
      </c>
      <c r="L87" s="138">
        <f>RES_hhdet_numvin!L53</f>
        <v>0</v>
      </c>
      <c r="M87" s="138">
        <f>RES_hhdet_numvin!M53</f>
        <v>0</v>
      </c>
      <c r="N87" s="138">
        <f>RES_hhdet_numvin!N53</f>
        <v>0</v>
      </c>
      <c r="O87" s="138">
        <f>RES_hhdet_numvin!O53</f>
        <v>0</v>
      </c>
      <c r="P87" s="138">
        <f>RES_hhdet_numvin!P53</f>
        <v>0</v>
      </c>
      <c r="Q87" s="138">
        <f>RES_hhdet_numvin!Q53</f>
        <v>0</v>
      </c>
      <c r="R87" s="138">
        <f>RES_hhdet_numvin!R53</f>
        <v>0</v>
      </c>
      <c r="S87" s="138">
        <f>RES_hhdet_numvin!S53</f>
        <v>0</v>
      </c>
      <c r="T87" s="138">
        <f>RES_hhdet_numvin!T53</f>
        <v>0</v>
      </c>
      <c r="U87" s="138">
        <f>RES_hhdet_numvin!U53</f>
        <v>0</v>
      </c>
      <c r="V87" s="138">
        <f>RES_hhdet_numvin!V53</f>
        <v>0</v>
      </c>
      <c r="W87" s="138">
        <f>RES_hhdet_numvin!W53</f>
        <v>0</v>
      </c>
      <c r="X87" s="138">
        <f>RES_hhdet_numvin!X53</f>
        <v>0</v>
      </c>
      <c r="Y87" s="138">
        <f>RES_hhdet_numvin!Y53</f>
        <v>0</v>
      </c>
      <c r="DA87" s="63"/>
    </row>
    <row r="88" spans="1:105" ht="12" customHeight="1" x14ac:dyDescent="0.25">
      <c r="A88" s="97" t="s">
        <v>122</v>
      </c>
      <c r="B88" s="138">
        <f>RES_hhdet_numvin!B54</f>
        <v>0</v>
      </c>
      <c r="C88" s="138">
        <f>RES_hhdet_numvin!C54</f>
        <v>0</v>
      </c>
      <c r="D88" s="138">
        <f>RES_hhdet_numvin!D54</f>
        <v>0</v>
      </c>
      <c r="E88" s="138">
        <f>RES_hhdet_numvin!E54</f>
        <v>0</v>
      </c>
      <c r="F88" s="138">
        <f>RES_hhdet_numvin!F54</f>
        <v>0</v>
      </c>
      <c r="G88" s="138">
        <f>RES_hhdet_numvin!G54</f>
        <v>0</v>
      </c>
      <c r="H88" s="138">
        <f>RES_hhdet_numvin!H54</f>
        <v>0</v>
      </c>
      <c r="I88" s="138">
        <f>RES_hhdet_numvin!I54</f>
        <v>0</v>
      </c>
      <c r="J88" s="138">
        <f>RES_hhdet_numvin!J54</f>
        <v>0</v>
      </c>
      <c r="K88" s="138">
        <f>RES_hhdet_numvin!K54</f>
        <v>0</v>
      </c>
      <c r="L88" s="138">
        <f>RES_hhdet_numvin!L54</f>
        <v>0</v>
      </c>
      <c r="M88" s="138">
        <f>RES_hhdet_numvin!M54</f>
        <v>0</v>
      </c>
      <c r="N88" s="138">
        <f>RES_hhdet_numvin!N54</f>
        <v>0</v>
      </c>
      <c r="O88" s="138">
        <f>RES_hhdet_numvin!O54</f>
        <v>0</v>
      </c>
      <c r="P88" s="138">
        <f>RES_hhdet_numvin!P54</f>
        <v>0</v>
      </c>
      <c r="Q88" s="138">
        <f>RES_hhdet_numvin!Q54</f>
        <v>0</v>
      </c>
      <c r="R88" s="138">
        <f>RES_hhdet_numvin!R54</f>
        <v>0</v>
      </c>
      <c r="S88" s="138">
        <f>RES_hhdet_numvin!S54</f>
        <v>0</v>
      </c>
      <c r="T88" s="138">
        <f>RES_hhdet_numvin!T54</f>
        <v>0</v>
      </c>
      <c r="U88" s="138">
        <f>RES_hhdet_numvin!U54</f>
        <v>311</v>
      </c>
      <c r="V88" s="138">
        <f>RES_hhdet_numvin!V54</f>
        <v>0</v>
      </c>
      <c r="W88" s="138">
        <f>RES_hhdet_numvin!W54</f>
        <v>4089</v>
      </c>
      <c r="X88" s="138">
        <f>RES_hhdet_numvin!X54</f>
        <v>0</v>
      </c>
      <c r="Y88" s="138">
        <f>RES_hhdet_numvin!Y54</f>
        <v>994</v>
      </c>
      <c r="DA88" s="63" t="s">
        <v>1510</v>
      </c>
    </row>
    <row r="89" spans="1:105" ht="12" customHeight="1" x14ac:dyDescent="0.25">
      <c r="A89" s="97" t="s">
        <v>121</v>
      </c>
      <c r="B89" s="138">
        <f>RES_hhdet_numvin!B55</f>
        <v>0</v>
      </c>
      <c r="C89" s="138">
        <f>RES_hhdet_numvin!C55</f>
        <v>0</v>
      </c>
      <c r="D89" s="138">
        <f>RES_hhdet_numvin!D55</f>
        <v>0</v>
      </c>
      <c r="E89" s="138">
        <f>RES_hhdet_numvin!E55</f>
        <v>0</v>
      </c>
      <c r="F89" s="138">
        <f>RES_hhdet_numvin!F55</f>
        <v>0</v>
      </c>
      <c r="G89" s="138">
        <f>RES_hhdet_numvin!G55</f>
        <v>0</v>
      </c>
      <c r="H89" s="138">
        <f>RES_hhdet_numvin!H55</f>
        <v>0</v>
      </c>
      <c r="I89" s="138">
        <f>RES_hhdet_numvin!I55</f>
        <v>0</v>
      </c>
      <c r="J89" s="138">
        <f>RES_hhdet_numvin!J55</f>
        <v>0</v>
      </c>
      <c r="K89" s="138">
        <f>RES_hhdet_numvin!K55</f>
        <v>0</v>
      </c>
      <c r="L89" s="138">
        <f>RES_hhdet_numvin!L55</f>
        <v>0</v>
      </c>
      <c r="M89" s="138">
        <f>RES_hhdet_numvin!M55</f>
        <v>0</v>
      </c>
      <c r="N89" s="138">
        <f>RES_hhdet_numvin!N55</f>
        <v>0</v>
      </c>
      <c r="O89" s="138">
        <f>RES_hhdet_numvin!O55</f>
        <v>0</v>
      </c>
      <c r="P89" s="138">
        <f>RES_hhdet_numvin!P55</f>
        <v>0</v>
      </c>
      <c r="Q89" s="138">
        <f>RES_hhdet_numvin!Q55</f>
        <v>0</v>
      </c>
      <c r="R89" s="138">
        <f>RES_hhdet_numvin!R55</f>
        <v>6861</v>
      </c>
      <c r="S89" s="138">
        <f>RES_hhdet_numvin!S55</f>
        <v>10683</v>
      </c>
      <c r="T89" s="138">
        <f>RES_hhdet_numvin!T55</f>
        <v>7495</v>
      </c>
      <c r="U89" s="138">
        <f>RES_hhdet_numvin!U55</f>
        <v>12749</v>
      </c>
      <c r="V89" s="138">
        <f>RES_hhdet_numvin!V55</f>
        <v>18453</v>
      </c>
      <c r="W89" s="138">
        <f>RES_hhdet_numvin!W55</f>
        <v>17617</v>
      </c>
      <c r="X89" s="138">
        <f>RES_hhdet_numvin!X55</f>
        <v>25335</v>
      </c>
      <c r="Y89" s="138">
        <f>RES_hhdet_numvin!Y55</f>
        <v>25345</v>
      </c>
      <c r="DA89" s="63" t="s">
        <v>1511</v>
      </c>
    </row>
    <row r="90" spans="1:105" ht="12" hidden="1" customHeight="1" x14ac:dyDescent="0.25">
      <c r="A90" s="108" t="s">
        <v>53</v>
      </c>
      <c r="B90" s="138">
        <f>RES_hhdet_numvin!B56</f>
        <v>0</v>
      </c>
      <c r="C90" s="138">
        <f>RES_hhdet_numvin!C56</f>
        <v>0</v>
      </c>
      <c r="D90" s="138">
        <f>RES_hhdet_numvin!D56</f>
        <v>0</v>
      </c>
      <c r="E90" s="138">
        <f>RES_hhdet_numvin!E56</f>
        <v>0</v>
      </c>
      <c r="F90" s="138">
        <f>RES_hhdet_numvin!F56</f>
        <v>0</v>
      </c>
      <c r="G90" s="138">
        <f>RES_hhdet_numvin!G56</f>
        <v>0</v>
      </c>
      <c r="H90" s="138">
        <f>RES_hhdet_numvin!H56</f>
        <v>0</v>
      </c>
      <c r="I90" s="138">
        <f>RES_hhdet_numvin!I56</f>
        <v>0</v>
      </c>
      <c r="J90" s="138">
        <f>RES_hhdet_numvin!J56</f>
        <v>0</v>
      </c>
      <c r="K90" s="138">
        <f>RES_hhdet_numvin!K56</f>
        <v>0</v>
      </c>
      <c r="L90" s="138">
        <f>RES_hhdet_numvin!L56</f>
        <v>0</v>
      </c>
      <c r="M90" s="138">
        <f>RES_hhdet_numvin!M56</f>
        <v>0</v>
      </c>
      <c r="N90" s="138">
        <f>RES_hhdet_numvin!N56</f>
        <v>0</v>
      </c>
      <c r="O90" s="138">
        <f>RES_hhdet_numvin!O56</f>
        <v>0</v>
      </c>
      <c r="P90" s="138">
        <f>RES_hhdet_numvin!P56</f>
        <v>0</v>
      </c>
      <c r="Q90" s="138">
        <f>RES_hhdet_numvin!Q56</f>
        <v>0</v>
      </c>
      <c r="R90" s="138">
        <f>RES_hhdet_numvin!R56</f>
        <v>0</v>
      </c>
      <c r="S90" s="138">
        <f>RES_hhdet_numvin!S56</f>
        <v>0</v>
      </c>
      <c r="T90" s="138">
        <f>RES_hhdet_numvin!T56</f>
        <v>0</v>
      </c>
      <c r="U90" s="138">
        <f>RES_hhdet_numvin!U56</f>
        <v>0</v>
      </c>
      <c r="V90" s="138">
        <f>RES_hhdet_numvin!V56</f>
        <v>0</v>
      </c>
      <c r="W90" s="138">
        <f>RES_hhdet_numvin!W56</f>
        <v>0</v>
      </c>
      <c r="X90" s="138">
        <f>RES_hhdet_numvin!X56</f>
        <v>0</v>
      </c>
      <c r="Y90" s="138">
        <f>RES_hhdet_numvin!Y56</f>
        <v>0</v>
      </c>
      <c r="DA90" s="63"/>
    </row>
    <row r="91" spans="1:105" ht="12" hidden="1" customHeight="1" x14ac:dyDescent="0.25">
      <c r="A91" s="103" t="s">
        <v>52</v>
      </c>
      <c r="B91" s="148">
        <f>RES_hhdet_numvin!B57</f>
        <v>0</v>
      </c>
      <c r="C91" s="148">
        <f>RES_hhdet_numvin!C57</f>
        <v>0</v>
      </c>
      <c r="D91" s="148">
        <f>RES_hhdet_numvin!D57</f>
        <v>0</v>
      </c>
      <c r="E91" s="148">
        <f>RES_hhdet_numvin!E57</f>
        <v>0</v>
      </c>
      <c r="F91" s="148">
        <f>RES_hhdet_numvin!F57</f>
        <v>0</v>
      </c>
      <c r="G91" s="148">
        <f>RES_hhdet_numvin!G57</f>
        <v>0</v>
      </c>
      <c r="H91" s="148">
        <f>RES_hhdet_numvin!H57</f>
        <v>0</v>
      </c>
      <c r="I91" s="148">
        <f>RES_hhdet_numvin!I57</f>
        <v>0</v>
      </c>
      <c r="J91" s="148">
        <f>RES_hhdet_numvin!J57</f>
        <v>0</v>
      </c>
      <c r="K91" s="148">
        <f>RES_hhdet_numvin!K57</f>
        <v>0</v>
      </c>
      <c r="L91" s="148">
        <f>RES_hhdet_numvin!L57</f>
        <v>0</v>
      </c>
      <c r="M91" s="148">
        <f>RES_hhdet_numvin!M57</f>
        <v>0</v>
      </c>
      <c r="N91" s="148">
        <f>RES_hhdet_numvin!N57</f>
        <v>0</v>
      </c>
      <c r="O91" s="148">
        <f>RES_hhdet_numvin!O57</f>
        <v>0</v>
      </c>
      <c r="P91" s="148">
        <f>RES_hhdet_numvin!P57</f>
        <v>0</v>
      </c>
      <c r="Q91" s="148">
        <f>RES_hhdet_numvin!Q57</f>
        <v>0</v>
      </c>
      <c r="R91" s="148">
        <f>RES_hhdet_numvin!R57</f>
        <v>0</v>
      </c>
      <c r="S91" s="148">
        <f>RES_hhdet_numvin!S57</f>
        <v>0</v>
      </c>
      <c r="T91" s="148">
        <f>RES_hhdet_numvin!T57</f>
        <v>0</v>
      </c>
      <c r="U91" s="148">
        <f>RES_hhdet_numvin!U57</f>
        <v>0</v>
      </c>
      <c r="V91" s="148">
        <f>RES_hhdet_numvin!V57</f>
        <v>0</v>
      </c>
      <c r="W91" s="148">
        <f>RES_hhdet_numvin!W57</f>
        <v>0</v>
      </c>
      <c r="X91" s="148">
        <f>RES_hhdet_numvin!X57</f>
        <v>0</v>
      </c>
      <c r="Y91" s="148">
        <f>RES_hhdet_numvin!Y57</f>
        <v>0</v>
      </c>
      <c r="DA91" s="132"/>
    </row>
    <row r="92" spans="1:105" ht="12" customHeight="1" x14ac:dyDescent="0.25">
      <c r="A92" s="125" t="s">
        <v>54</v>
      </c>
      <c r="B92" s="150">
        <f>RES_hhdet_numvin!B58</f>
        <v>0</v>
      </c>
      <c r="C92" s="150">
        <f>RES_hhdet_numvin!C58</f>
        <v>0</v>
      </c>
      <c r="D92" s="150">
        <f>RES_hhdet_numvin!D58</f>
        <v>0</v>
      </c>
      <c r="E92" s="150">
        <f>RES_hhdet_numvin!E58</f>
        <v>0</v>
      </c>
      <c r="F92" s="150">
        <f>RES_hhdet_numvin!F58</f>
        <v>0</v>
      </c>
      <c r="G92" s="150">
        <f>RES_hhdet_numvin!G58</f>
        <v>0</v>
      </c>
      <c r="H92" s="150">
        <f>RES_hhdet_numvin!H58</f>
        <v>0</v>
      </c>
      <c r="I92" s="150">
        <f>RES_hhdet_numvin!I58</f>
        <v>0</v>
      </c>
      <c r="J92" s="150">
        <f>RES_hhdet_numvin!J58</f>
        <v>0</v>
      </c>
      <c r="K92" s="150">
        <f>RES_hhdet_numvin!K58</f>
        <v>0</v>
      </c>
      <c r="L92" s="150">
        <f>RES_hhdet_numvin!L58</f>
        <v>0</v>
      </c>
      <c r="M92" s="150">
        <f>RES_hhdet_numvin!M58</f>
        <v>0</v>
      </c>
      <c r="N92" s="150">
        <f>RES_hhdet_numvin!N58</f>
        <v>0</v>
      </c>
      <c r="O92" s="150">
        <f>RES_hhdet_numvin!O58</f>
        <v>0</v>
      </c>
      <c r="P92" s="150">
        <f>RES_hhdet_numvin!P58</f>
        <v>0</v>
      </c>
      <c r="Q92" s="150">
        <f>RES_hhdet_numvin!Q58</f>
        <v>0</v>
      </c>
      <c r="R92" s="150">
        <f>RES_hhdet_numvin!R58</f>
        <v>0</v>
      </c>
      <c r="S92" s="150">
        <f>RES_hhdet_numvin!S58</f>
        <v>0</v>
      </c>
      <c r="T92" s="150">
        <f>RES_hhdet_numvin!T58</f>
        <v>0</v>
      </c>
      <c r="U92" s="150">
        <f>RES_hhdet_numvin!U58</f>
        <v>0</v>
      </c>
      <c r="V92" s="150">
        <f>RES_hhdet_numvin!V58</f>
        <v>0</v>
      </c>
      <c r="W92" s="150">
        <f>RES_hhdet_numvin!W58</f>
        <v>0</v>
      </c>
      <c r="X92" s="150">
        <f>RES_hhdet_numvin!X58</f>
        <v>0</v>
      </c>
      <c r="Y92" s="150">
        <f>RES_hhdet_numvin!Y58</f>
        <v>0</v>
      </c>
      <c r="DA92" s="134"/>
    </row>
    <row r="93" spans="1:105" ht="12" customHeight="1" x14ac:dyDescent="0.25">
      <c r="A93" s="97" t="s">
        <v>50</v>
      </c>
      <c r="B93" s="138">
        <f>RES_hhdet_numvin!B59</f>
        <v>0</v>
      </c>
      <c r="C93" s="138">
        <f>RES_hhdet_numvin!C59</f>
        <v>0</v>
      </c>
      <c r="D93" s="138">
        <f>RES_hhdet_numvin!D59</f>
        <v>0</v>
      </c>
      <c r="E93" s="138">
        <f>RES_hhdet_numvin!E59</f>
        <v>0</v>
      </c>
      <c r="F93" s="138">
        <f>RES_hhdet_numvin!F59</f>
        <v>0</v>
      </c>
      <c r="G93" s="138">
        <f>RES_hhdet_numvin!G59</f>
        <v>0</v>
      </c>
      <c r="H93" s="138">
        <f>RES_hhdet_numvin!H59</f>
        <v>0</v>
      </c>
      <c r="I93" s="138">
        <f>RES_hhdet_numvin!I59</f>
        <v>0</v>
      </c>
      <c r="J93" s="138">
        <f>RES_hhdet_numvin!J59</f>
        <v>0</v>
      </c>
      <c r="K93" s="138">
        <f>RES_hhdet_numvin!K59</f>
        <v>0</v>
      </c>
      <c r="L93" s="138">
        <f>RES_hhdet_numvin!L59</f>
        <v>0</v>
      </c>
      <c r="M93" s="138">
        <f>RES_hhdet_numvin!M59</f>
        <v>0</v>
      </c>
      <c r="N93" s="138">
        <f>RES_hhdet_numvin!N59</f>
        <v>0</v>
      </c>
      <c r="O93" s="138">
        <f>RES_hhdet_numvin!O59</f>
        <v>0</v>
      </c>
      <c r="P93" s="138">
        <f>RES_hhdet_numvin!P59</f>
        <v>0</v>
      </c>
      <c r="Q93" s="138">
        <f>RES_hhdet_numvin!Q59</f>
        <v>0</v>
      </c>
      <c r="R93" s="138">
        <f>RES_hhdet_numvin!R59</f>
        <v>4004</v>
      </c>
      <c r="S93" s="138">
        <f>RES_hhdet_numvin!S59</f>
        <v>6215</v>
      </c>
      <c r="T93" s="138">
        <f>RES_hhdet_numvin!T59</f>
        <v>4762</v>
      </c>
      <c r="U93" s="138">
        <f>RES_hhdet_numvin!U59</f>
        <v>9144</v>
      </c>
      <c r="V93" s="138">
        <f>RES_hhdet_numvin!V59</f>
        <v>11173</v>
      </c>
      <c r="W93" s="138">
        <f>RES_hhdet_numvin!W59</f>
        <v>13104</v>
      </c>
      <c r="X93" s="138">
        <f>RES_hhdet_numvin!X59</f>
        <v>17955</v>
      </c>
      <c r="Y93" s="138">
        <f>RES_hhdet_numvin!Y59</f>
        <v>20663</v>
      </c>
      <c r="DA93" s="63" t="s">
        <v>1512</v>
      </c>
    </row>
    <row r="94" spans="1:105" ht="12" customHeight="1" x14ac:dyDescent="0.25">
      <c r="A94" s="109" t="s">
        <v>120</v>
      </c>
      <c r="B94" s="39">
        <f>RES_hhdet_numvin!B60</f>
        <v>0</v>
      </c>
      <c r="C94" s="39">
        <f>RES_hhdet_numvin!C60</f>
        <v>0</v>
      </c>
      <c r="D94" s="39">
        <f>RES_hhdet_numvin!D60</f>
        <v>0</v>
      </c>
      <c r="E94" s="39">
        <f>RES_hhdet_numvin!E60</f>
        <v>0</v>
      </c>
      <c r="F94" s="39">
        <f>RES_hhdet_numvin!F60</f>
        <v>0</v>
      </c>
      <c r="G94" s="39">
        <f>RES_hhdet_numvin!G60</f>
        <v>0</v>
      </c>
      <c r="H94" s="39">
        <f>RES_hhdet_numvin!H60</f>
        <v>0</v>
      </c>
      <c r="I94" s="39">
        <f>RES_hhdet_numvin!I60</f>
        <v>0</v>
      </c>
      <c r="J94" s="39">
        <f>RES_hhdet_numvin!J60</f>
        <v>0</v>
      </c>
      <c r="K94" s="39">
        <f>RES_hhdet_numvin!K60</f>
        <v>0</v>
      </c>
      <c r="L94" s="39">
        <f>RES_hhdet_numvin!L60</f>
        <v>0</v>
      </c>
      <c r="M94" s="39">
        <f>RES_hhdet_numvin!M60</f>
        <v>0</v>
      </c>
      <c r="N94" s="39">
        <f>RES_hhdet_numvin!N60</f>
        <v>0</v>
      </c>
      <c r="O94" s="39">
        <f>RES_hhdet_numvin!O60</f>
        <v>0</v>
      </c>
      <c r="P94" s="39">
        <f>RES_hhdet_numvin!P60</f>
        <v>0</v>
      </c>
      <c r="Q94" s="39">
        <f>RES_hhdet_numvin!Q60</f>
        <v>0</v>
      </c>
      <c r="R94" s="39">
        <f>RES_hhdet_numvin!R60</f>
        <v>3274</v>
      </c>
      <c r="S94" s="39">
        <f>RES_hhdet_numvin!S60</f>
        <v>5323</v>
      </c>
      <c r="T94" s="39">
        <f>RES_hhdet_numvin!T60</f>
        <v>4853</v>
      </c>
      <c r="U94" s="39">
        <f>RES_hhdet_numvin!U60</f>
        <v>6589</v>
      </c>
      <c r="V94" s="39">
        <f>RES_hhdet_numvin!V60</f>
        <v>9505</v>
      </c>
      <c r="W94" s="39">
        <f>RES_hhdet_numvin!W60</f>
        <v>11408</v>
      </c>
      <c r="X94" s="39">
        <f>RES_hhdet_numvin!X60</f>
        <v>10072</v>
      </c>
      <c r="Y94" s="39">
        <f>RES_hhdet_numvin!Y60</f>
        <v>7220</v>
      </c>
      <c r="DA94" s="60" t="s">
        <v>1513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189.33494807029828</v>
      </c>
      <c r="C98" s="117">
        <f t="shared" si="12"/>
        <v>187.41612670833095</v>
      </c>
      <c r="D98" s="117">
        <f t="shared" si="12"/>
        <v>193.74659381752139</v>
      </c>
      <c r="E98" s="117">
        <f t="shared" si="12"/>
        <v>202.37862032282342</v>
      </c>
      <c r="F98" s="117">
        <f t="shared" si="12"/>
        <v>185.34633451091713</v>
      </c>
      <c r="G98" s="117">
        <f t="shared" si="12"/>
        <v>171.55710512866648</v>
      </c>
      <c r="H98" s="117">
        <f t="shared" si="12"/>
        <v>193.62056628492536</v>
      </c>
      <c r="I98" s="117">
        <f t="shared" si="12"/>
        <v>194.26415295770749</v>
      </c>
      <c r="J98" s="117">
        <f t="shared" si="12"/>
        <v>184.42847655569415</v>
      </c>
      <c r="K98" s="117">
        <f t="shared" si="12"/>
        <v>195.19719090467754</v>
      </c>
      <c r="L98" s="117">
        <f t="shared" si="12"/>
        <v>177.30556829914261</v>
      </c>
      <c r="M98" s="117">
        <f t="shared" si="12"/>
        <v>187.40741229589901</v>
      </c>
      <c r="N98" s="117">
        <f t="shared" si="12"/>
        <v>181.77169917004818</v>
      </c>
      <c r="O98" s="117">
        <f t="shared" si="12"/>
        <v>148.7949254194952</v>
      </c>
      <c r="P98" s="117">
        <f t="shared" si="12"/>
        <v>137.88545715265704</v>
      </c>
      <c r="Q98" s="117">
        <f t="shared" si="12"/>
        <v>152.51873800713068</v>
      </c>
      <c r="R98" s="117">
        <f t="shared" ref="R98:V98" si="13">R99+R102+R104+R113</f>
        <v>152.71936779956872</v>
      </c>
      <c r="S98" s="117">
        <f t="shared" si="13"/>
        <v>150.71612860020872</v>
      </c>
      <c r="T98" s="117">
        <f t="shared" si="13"/>
        <v>124.74064140680595</v>
      </c>
      <c r="U98" s="117">
        <f t="shared" si="13"/>
        <v>130.56340749435191</v>
      </c>
      <c r="V98" s="117">
        <f t="shared" si="13"/>
        <v>127.2329279818442</v>
      </c>
      <c r="W98" s="117">
        <f t="shared" ref="W98:Y98" si="14">W99+W102+W104+W113</f>
        <v>114.61758068896836</v>
      </c>
      <c r="X98" s="117">
        <f t="shared" si="14"/>
        <v>119.24560964234117</v>
      </c>
      <c r="Y98" s="117">
        <f t="shared" si="14"/>
        <v>106.64803721468691</v>
      </c>
      <c r="DA98" s="129" t="s">
        <v>1610</v>
      </c>
    </row>
    <row r="99" spans="1:105" ht="12" customHeight="1" x14ac:dyDescent="0.25">
      <c r="A99" s="121" t="s">
        <v>57</v>
      </c>
      <c r="B99" s="122">
        <f t="shared" ref="B99:Q99" si="15">SUM(B100:B101)</f>
        <v>126.50447542142761</v>
      </c>
      <c r="C99" s="122">
        <f t="shared" si="15"/>
        <v>127.90738812169569</v>
      </c>
      <c r="D99" s="122">
        <f t="shared" si="15"/>
        <v>130.70855667458267</v>
      </c>
      <c r="E99" s="122">
        <f t="shared" si="15"/>
        <v>133.16738632949742</v>
      </c>
      <c r="F99" s="122">
        <f t="shared" si="15"/>
        <v>115.47019322283833</v>
      </c>
      <c r="G99" s="122">
        <f t="shared" si="15"/>
        <v>96.088442151585525</v>
      </c>
      <c r="H99" s="122">
        <f t="shared" si="15"/>
        <v>113.97920524739241</v>
      </c>
      <c r="I99" s="122">
        <f t="shared" si="15"/>
        <v>104.27346215327172</v>
      </c>
      <c r="J99" s="122">
        <f t="shared" si="15"/>
        <v>90.822495071742864</v>
      </c>
      <c r="K99" s="122">
        <f t="shared" si="15"/>
        <v>101.12219673304135</v>
      </c>
      <c r="L99" s="122">
        <f t="shared" si="15"/>
        <v>82.582467323429725</v>
      </c>
      <c r="M99" s="122">
        <f t="shared" si="15"/>
        <v>94.983969555244613</v>
      </c>
      <c r="N99" s="122">
        <f t="shared" si="15"/>
        <v>91.712428751801284</v>
      </c>
      <c r="O99" s="122">
        <f t="shared" si="15"/>
        <v>72.001040207750577</v>
      </c>
      <c r="P99" s="122">
        <f t="shared" si="15"/>
        <v>63.823215180641704</v>
      </c>
      <c r="Q99" s="122">
        <f t="shared" si="15"/>
        <v>77.281683225038734</v>
      </c>
      <c r="R99" s="122">
        <f t="shared" ref="R99:V99" si="16">SUM(R100:R101)</f>
        <v>77.119399154243695</v>
      </c>
      <c r="S99" s="122">
        <f t="shared" si="16"/>
        <v>77.228537273886261</v>
      </c>
      <c r="T99" s="122">
        <f t="shared" si="16"/>
        <v>60.032477193684791</v>
      </c>
      <c r="U99" s="122">
        <f t="shared" si="16"/>
        <v>68.433661672892057</v>
      </c>
      <c r="V99" s="122">
        <f t="shared" si="16"/>
        <v>67.966864363725009</v>
      </c>
      <c r="W99" s="122">
        <f t="shared" ref="W99:Y99" si="17">SUM(W100:W101)</f>
        <v>57.245749966502188</v>
      </c>
      <c r="X99" s="122">
        <f t="shared" si="17"/>
        <v>62.601012555985669</v>
      </c>
      <c r="Y99" s="122">
        <f t="shared" si="17"/>
        <v>50.26440828915414</v>
      </c>
      <c r="DA99" s="130" t="s">
        <v>1611</v>
      </c>
    </row>
    <row r="100" spans="1:105" ht="12" customHeight="1" x14ac:dyDescent="0.25">
      <c r="A100" s="97" t="s">
        <v>211</v>
      </c>
      <c r="B100" s="98">
        <v>126.13134764953548</v>
      </c>
      <c r="C100" s="98">
        <v>127.45780415672024</v>
      </c>
      <c r="D100" s="98">
        <v>130.20853308340122</v>
      </c>
      <c r="E100" s="98">
        <v>132.68094940748909</v>
      </c>
      <c r="F100" s="98">
        <v>115.00606439469665</v>
      </c>
      <c r="G100" s="98">
        <v>95.703301630552019</v>
      </c>
      <c r="H100" s="98">
        <v>113.56129103824748</v>
      </c>
      <c r="I100" s="98">
        <v>103.92640600885215</v>
      </c>
      <c r="J100" s="98">
        <v>90.533921304806171</v>
      </c>
      <c r="K100" s="98">
        <v>100.77773335788206</v>
      </c>
      <c r="L100" s="98">
        <v>82.307469333336513</v>
      </c>
      <c r="M100" s="98">
        <v>94.614936717360834</v>
      </c>
      <c r="N100" s="98">
        <v>91.42841483996267</v>
      </c>
      <c r="O100" s="98">
        <v>71.734506054503299</v>
      </c>
      <c r="P100" s="98">
        <v>63.517300437522387</v>
      </c>
      <c r="Q100" s="98">
        <v>76.941807424765159</v>
      </c>
      <c r="R100" s="98">
        <v>76.777525498840319</v>
      </c>
      <c r="S100" s="98">
        <v>76.841296685311605</v>
      </c>
      <c r="T100" s="98">
        <v>59.76082449603512</v>
      </c>
      <c r="U100" s="98">
        <v>68.118758956721123</v>
      </c>
      <c r="V100" s="98">
        <v>67.644539982803096</v>
      </c>
      <c r="W100" s="98">
        <v>56.962988439858563</v>
      </c>
      <c r="X100" s="98">
        <v>62.277395624343143</v>
      </c>
      <c r="Y100" s="98">
        <v>49.992934938377765</v>
      </c>
      <c r="DA100" s="63" t="s">
        <v>1612</v>
      </c>
    </row>
    <row r="101" spans="1:105" ht="12" customHeight="1" x14ac:dyDescent="0.25">
      <c r="A101" s="97" t="s">
        <v>53</v>
      </c>
      <c r="B101" s="98">
        <v>0.37312777189213353</v>
      </c>
      <c r="C101" s="98">
        <v>0.44958396497545167</v>
      </c>
      <c r="D101" s="98">
        <v>0.50002359118145256</v>
      </c>
      <c r="E101" s="98">
        <v>0.48643692200831917</v>
      </c>
      <c r="F101" s="98">
        <v>0.46412882814167561</v>
      </c>
      <c r="G101" s="98">
        <v>0.38514052103350277</v>
      </c>
      <c r="H101" s="98">
        <v>0.41791420914493282</v>
      </c>
      <c r="I101" s="98">
        <v>0.34705614441957006</v>
      </c>
      <c r="J101" s="98">
        <v>0.28857376693669062</v>
      </c>
      <c r="K101" s="98">
        <v>0.34446337515929126</v>
      </c>
      <c r="L101" s="98">
        <v>0.27499799009320824</v>
      </c>
      <c r="M101" s="98">
        <v>0.36903283788378471</v>
      </c>
      <c r="N101" s="98">
        <v>0.28401391183861674</v>
      </c>
      <c r="O101" s="98">
        <v>0.26653415324727975</v>
      </c>
      <c r="P101" s="98">
        <v>0.30591474311931877</v>
      </c>
      <c r="Q101" s="98">
        <v>0.33987580027356928</v>
      </c>
      <c r="R101" s="98">
        <v>0.34187365540337078</v>
      </c>
      <c r="S101" s="98">
        <v>0.38724058857466037</v>
      </c>
      <c r="T101" s="98">
        <v>0.27165269764967259</v>
      </c>
      <c r="U101" s="98">
        <v>0.3149027161709278</v>
      </c>
      <c r="V101" s="98">
        <v>0.32232438092191135</v>
      </c>
      <c r="W101" s="98">
        <v>0.28276152664362891</v>
      </c>
      <c r="X101" s="98">
        <v>0.32361693164252364</v>
      </c>
      <c r="Y101" s="98">
        <v>0.2714733507763733</v>
      </c>
      <c r="DA101" s="63" t="s">
        <v>1613</v>
      </c>
    </row>
    <row r="102" spans="1:105" ht="12" customHeight="1" x14ac:dyDescent="0.25">
      <c r="A102" s="121" t="s">
        <v>92</v>
      </c>
      <c r="B102" s="122">
        <f t="shared" ref="B102:Y102" si="18">B103</f>
        <v>16.040279056507899</v>
      </c>
      <c r="C102" s="122">
        <f t="shared" si="18"/>
        <v>13.757475293704715</v>
      </c>
      <c r="D102" s="122">
        <f t="shared" si="18"/>
        <v>12.969824734576976</v>
      </c>
      <c r="E102" s="122">
        <f t="shared" si="18"/>
        <v>14.613500176553819</v>
      </c>
      <c r="F102" s="122">
        <f t="shared" si="18"/>
        <v>12.858729401148588</v>
      </c>
      <c r="G102" s="122">
        <f t="shared" si="18"/>
        <v>13.127305883402499</v>
      </c>
      <c r="H102" s="122">
        <f t="shared" si="18"/>
        <v>16.830620731050974</v>
      </c>
      <c r="I102" s="122">
        <f t="shared" si="18"/>
        <v>21.695170815347588</v>
      </c>
      <c r="J102" s="122">
        <f t="shared" si="18"/>
        <v>24.685580487079278</v>
      </c>
      <c r="K102" s="122">
        <f t="shared" si="18"/>
        <v>24.364099628061801</v>
      </c>
      <c r="L102" s="122">
        <f t="shared" si="18"/>
        <v>25.916172828864781</v>
      </c>
      <c r="M102" s="122">
        <f t="shared" si="18"/>
        <v>22.176509905643417</v>
      </c>
      <c r="N102" s="122">
        <f t="shared" si="18"/>
        <v>26.365372666417173</v>
      </c>
      <c r="O102" s="122">
        <f t="shared" si="18"/>
        <v>21.080474741933539</v>
      </c>
      <c r="P102" s="122">
        <f t="shared" si="18"/>
        <v>18.056621749257637</v>
      </c>
      <c r="Q102" s="122">
        <f t="shared" si="18"/>
        <v>18.375705459803559</v>
      </c>
      <c r="R102" s="122">
        <f t="shared" si="18"/>
        <v>19.225410445162328</v>
      </c>
      <c r="S102" s="122">
        <f t="shared" si="18"/>
        <v>16.548861117271407</v>
      </c>
      <c r="T102" s="122">
        <f t="shared" si="18"/>
        <v>15.935014290926876</v>
      </c>
      <c r="U102" s="122">
        <f t="shared" si="18"/>
        <v>13.871248109407908</v>
      </c>
      <c r="V102" s="122">
        <f t="shared" si="18"/>
        <v>12.494305101755096</v>
      </c>
      <c r="W102" s="122">
        <f t="shared" si="18"/>
        <v>12.459350313476403</v>
      </c>
      <c r="X102" s="122">
        <f t="shared" si="18"/>
        <v>12.613679074533913</v>
      </c>
      <c r="Y102" s="122">
        <f t="shared" si="18"/>
        <v>14.198551368797055</v>
      </c>
      <c r="DA102" s="130" t="s">
        <v>1614</v>
      </c>
    </row>
    <row r="103" spans="1:105" ht="12" customHeight="1" x14ac:dyDescent="0.25">
      <c r="A103" s="97" t="s">
        <v>53</v>
      </c>
      <c r="B103" s="98">
        <v>16.040279056507899</v>
      </c>
      <c r="C103" s="98">
        <v>13.757475293704715</v>
      </c>
      <c r="D103" s="98">
        <v>12.969824734576976</v>
      </c>
      <c r="E103" s="98">
        <v>14.613500176553819</v>
      </c>
      <c r="F103" s="98">
        <v>12.858729401148588</v>
      </c>
      <c r="G103" s="98">
        <v>13.127305883402499</v>
      </c>
      <c r="H103" s="98">
        <v>16.830620731050974</v>
      </c>
      <c r="I103" s="98">
        <v>21.695170815347588</v>
      </c>
      <c r="J103" s="98">
        <v>24.685580487079278</v>
      </c>
      <c r="K103" s="98">
        <v>24.364099628061801</v>
      </c>
      <c r="L103" s="98">
        <v>25.916172828864781</v>
      </c>
      <c r="M103" s="98">
        <v>22.176509905643417</v>
      </c>
      <c r="N103" s="98">
        <v>26.365372666417173</v>
      </c>
      <c r="O103" s="98">
        <v>21.080474741933539</v>
      </c>
      <c r="P103" s="98">
        <v>18.056621749257637</v>
      </c>
      <c r="Q103" s="98">
        <v>18.375705459803559</v>
      </c>
      <c r="R103" s="98">
        <v>19.225410445162328</v>
      </c>
      <c r="S103" s="98">
        <v>16.548861117271407</v>
      </c>
      <c r="T103" s="98">
        <v>15.935014290926876</v>
      </c>
      <c r="U103" s="98">
        <v>13.871248109407908</v>
      </c>
      <c r="V103" s="98">
        <v>12.494305101755096</v>
      </c>
      <c r="W103" s="98">
        <v>12.459350313476403</v>
      </c>
      <c r="X103" s="98">
        <v>12.613679074533913</v>
      </c>
      <c r="Y103" s="98">
        <v>14.198551368797055</v>
      </c>
      <c r="DA103" s="63" t="s">
        <v>1615</v>
      </c>
    </row>
    <row r="104" spans="1:105" ht="12" customHeight="1" x14ac:dyDescent="0.25">
      <c r="A104" s="121" t="s">
        <v>55</v>
      </c>
      <c r="B104" s="122">
        <v>31.862891223046066</v>
      </c>
      <c r="C104" s="122">
        <v>29.893698740834093</v>
      </c>
      <c r="D104" s="122">
        <v>34.071837275324661</v>
      </c>
      <c r="E104" s="122">
        <v>38.250578042740656</v>
      </c>
      <c r="F104" s="122">
        <v>40.09647358147177</v>
      </c>
      <c r="G104" s="122">
        <v>45.77783921855287</v>
      </c>
      <c r="H104" s="122">
        <v>47.076974173100169</v>
      </c>
      <c r="I104" s="122">
        <v>52.476618522421887</v>
      </c>
      <c r="J104" s="122">
        <v>53.464783299363972</v>
      </c>
      <c r="K104" s="122">
        <v>54.067676238193762</v>
      </c>
      <c r="L104" s="122">
        <v>53.423843909847982</v>
      </c>
      <c r="M104" s="122">
        <v>53.933346981246153</v>
      </c>
      <c r="N104" s="122">
        <v>49.096149226248166</v>
      </c>
      <c r="O104" s="122">
        <v>41.172307934259415</v>
      </c>
      <c r="P104" s="122">
        <v>40.528575363956115</v>
      </c>
      <c r="Q104" s="122">
        <v>42.048924136709005</v>
      </c>
      <c r="R104" s="122">
        <v>42.287346631128059</v>
      </c>
      <c r="S104" s="122">
        <v>43.03156080883123</v>
      </c>
      <c r="T104" s="122">
        <v>36.998401324251056</v>
      </c>
      <c r="U104" s="122">
        <v>35.786955982531261</v>
      </c>
      <c r="V104" s="122">
        <v>34.829882697521349</v>
      </c>
      <c r="W104" s="122">
        <v>33.284445238770466</v>
      </c>
      <c r="X104" s="122">
        <v>33.031360773085524</v>
      </c>
      <c r="Y104" s="122">
        <v>31.851347961449477</v>
      </c>
      <c r="DA104" s="130" t="s">
        <v>1616</v>
      </c>
    </row>
    <row r="105" spans="1:105" ht="12" customHeight="1" x14ac:dyDescent="0.25">
      <c r="A105" s="97" t="s">
        <v>138</v>
      </c>
      <c r="B105" s="98">
        <v>2.6539882226731857</v>
      </c>
      <c r="C105" s="98">
        <v>2.4166774657366616</v>
      </c>
      <c r="D105" s="98">
        <v>2.6254919788523563</v>
      </c>
      <c r="E105" s="98">
        <v>2.8573084091063992</v>
      </c>
      <c r="F105" s="98">
        <v>2.9022022256744191</v>
      </c>
      <c r="G105" s="98">
        <v>3.0920170607028581</v>
      </c>
      <c r="H105" s="98">
        <v>3.7854262112196593</v>
      </c>
      <c r="I105" s="98">
        <v>4.1758761345421336</v>
      </c>
      <c r="J105" s="98">
        <v>4.1456565363360456</v>
      </c>
      <c r="K105" s="98">
        <v>4.1901554743191367</v>
      </c>
      <c r="L105" s="98">
        <v>4.1631978400934191</v>
      </c>
      <c r="M105" s="98">
        <v>4.1417557775768934</v>
      </c>
      <c r="N105" s="98">
        <v>4.1159250099971958</v>
      </c>
      <c r="O105" s="98">
        <v>3.987464831472475</v>
      </c>
      <c r="P105" s="98">
        <v>4.1516533720251427</v>
      </c>
      <c r="Q105" s="98">
        <v>4.2122527404961643</v>
      </c>
      <c r="R105" s="98">
        <v>4.297676290267531</v>
      </c>
      <c r="S105" s="98">
        <v>4.3941049659029314</v>
      </c>
      <c r="T105" s="98">
        <v>4.5336594895654558</v>
      </c>
      <c r="U105" s="98">
        <v>6.7400587198437476</v>
      </c>
      <c r="V105" s="98">
        <v>6.6702633029136384</v>
      </c>
      <c r="W105" s="98">
        <v>5.6312754365539552</v>
      </c>
      <c r="X105" s="98">
        <v>5.7973903082337186</v>
      </c>
      <c r="Y105" s="98">
        <v>4.7815296534107192</v>
      </c>
      <c r="DA105" s="63" t="s">
        <v>1617</v>
      </c>
    </row>
    <row r="106" spans="1:105" ht="12" customHeight="1" x14ac:dyDescent="0.25">
      <c r="A106" s="97" t="s">
        <v>137</v>
      </c>
      <c r="B106" s="98">
        <v>9.1831812271133351E-2</v>
      </c>
      <c r="C106" s="98">
        <v>8.8729866866255766E-2</v>
      </c>
      <c r="D106" s="98">
        <v>0.10090961506808507</v>
      </c>
      <c r="E106" s="98">
        <v>0.10727322763956088</v>
      </c>
      <c r="F106" s="98">
        <v>9.5565352083861188E-2</v>
      </c>
      <c r="G106" s="98">
        <v>9.3233140933803971E-2</v>
      </c>
      <c r="H106" s="98">
        <v>8.9996919023562133E-2</v>
      </c>
      <c r="I106" s="98">
        <v>0.10860582529684201</v>
      </c>
      <c r="J106" s="98">
        <v>0.1113720464720748</v>
      </c>
      <c r="K106" s="98">
        <v>0.11249423516885272</v>
      </c>
      <c r="L106" s="98">
        <v>0.12250781146032477</v>
      </c>
      <c r="M106" s="98">
        <v>0.11472981672389619</v>
      </c>
      <c r="N106" s="98">
        <v>0.15022806595326615</v>
      </c>
      <c r="O106" s="98">
        <v>0.47511630131068733</v>
      </c>
      <c r="P106" s="98">
        <v>0.52871927696776833</v>
      </c>
      <c r="Q106" s="98">
        <v>0.53832300416453005</v>
      </c>
      <c r="R106" s="98">
        <v>0.54028724187319144</v>
      </c>
      <c r="S106" s="98">
        <v>0.56361124089931813</v>
      </c>
      <c r="T106" s="98">
        <v>0.45018000621093679</v>
      </c>
      <c r="U106" s="98">
        <v>0.56577769336279948</v>
      </c>
      <c r="V106" s="98">
        <v>0.52454308932712301</v>
      </c>
      <c r="W106" s="98">
        <v>0.35145767284037571</v>
      </c>
      <c r="X106" s="98">
        <v>0.43750909215516048</v>
      </c>
      <c r="Y106" s="98">
        <v>0.50707618400748833</v>
      </c>
      <c r="DA106" s="63" t="s">
        <v>1618</v>
      </c>
    </row>
    <row r="107" spans="1:105" ht="12" customHeight="1" x14ac:dyDescent="0.25">
      <c r="A107" s="100" t="s">
        <v>211</v>
      </c>
      <c r="B107" s="101">
        <v>2.6755514244936475E-2</v>
      </c>
      <c r="C107" s="101">
        <v>2.3526916135127997E-2</v>
      </c>
      <c r="D107" s="101">
        <v>4.3358719891345737E-2</v>
      </c>
      <c r="E107" s="101">
        <v>5.3896117502676345E-2</v>
      </c>
      <c r="F107" s="101">
        <v>4.4698701483841211E-2</v>
      </c>
      <c r="G107" s="101">
        <v>4.8705384411462833E-2</v>
      </c>
      <c r="H107" s="101">
        <v>4.133090186555817E-2</v>
      </c>
      <c r="I107" s="101">
        <v>4.2429808454365649E-2</v>
      </c>
      <c r="J107" s="101">
        <v>4.1832305031465615E-2</v>
      </c>
      <c r="K107" s="101">
        <v>4.1999387919137612E-2</v>
      </c>
      <c r="L107" s="101">
        <v>4.1198690714527468E-2</v>
      </c>
      <c r="M107" s="101">
        <v>3.7632526558348992E-2</v>
      </c>
      <c r="N107" s="101">
        <v>3.5367802662638781E-2</v>
      </c>
      <c r="O107" s="101">
        <v>7.716926879638554E-2</v>
      </c>
      <c r="P107" s="101">
        <v>2.2017815560050044E-2</v>
      </c>
      <c r="Q107" s="101">
        <v>0.16090114170336572</v>
      </c>
      <c r="R107" s="101">
        <v>0.20717138372103017</v>
      </c>
      <c r="S107" s="101">
        <v>0.27646421292998674</v>
      </c>
      <c r="T107" s="101">
        <v>0.15925634114056653</v>
      </c>
      <c r="U107" s="101">
        <v>0.1232975426956445</v>
      </c>
      <c r="V107" s="101">
        <v>0.13068252683698711</v>
      </c>
      <c r="W107" s="101">
        <v>5.0963982572806002E-2</v>
      </c>
      <c r="X107" s="101">
        <v>5.5050696829793598E-2</v>
      </c>
      <c r="Y107" s="101">
        <v>4.0410730653476667E-2</v>
      </c>
      <c r="DA107" s="131" t="s">
        <v>1619</v>
      </c>
    </row>
    <row r="108" spans="1:105" ht="12" customHeight="1" x14ac:dyDescent="0.25">
      <c r="A108" s="103" t="s">
        <v>52</v>
      </c>
      <c r="B108" s="104">
        <v>6.5076298026196883E-2</v>
      </c>
      <c r="C108" s="104">
        <v>6.5202950731127765E-2</v>
      </c>
      <c r="D108" s="104">
        <v>5.7550895176739329E-2</v>
      </c>
      <c r="E108" s="104">
        <v>5.337711013688453E-2</v>
      </c>
      <c r="F108" s="104">
        <v>5.0866650600019978E-2</v>
      </c>
      <c r="G108" s="104">
        <v>4.452775652234113E-2</v>
      </c>
      <c r="H108" s="104">
        <v>4.8666017158003956E-2</v>
      </c>
      <c r="I108" s="104">
        <v>6.6176016842476357E-2</v>
      </c>
      <c r="J108" s="104">
        <v>6.953974144060919E-2</v>
      </c>
      <c r="K108" s="104">
        <v>7.0494847249715109E-2</v>
      </c>
      <c r="L108" s="104">
        <v>8.1309120745797298E-2</v>
      </c>
      <c r="M108" s="104">
        <v>7.70972901655472E-2</v>
      </c>
      <c r="N108" s="104">
        <v>0.11486026329062739</v>
      </c>
      <c r="O108" s="104">
        <v>0.3979470325143018</v>
      </c>
      <c r="P108" s="104">
        <v>0.50670146140771832</v>
      </c>
      <c r="Q108" s="104">
        <v>0.37742186246116433</v>
      </c>
      <c r="R108" s="104">
        <v>0.33311585815216121</v>
      </c>
      <c r="S108" s="104">
        <v>0.28714702796933134</v>
      </c>
      <c r="T108" s="104">
        <v>0.29092366507037026</v>
      </c>
      <c r="U108" s="104">
        <v>0.44248015066715496</v>
      </c>
      <c r="V108" s="104">
        <v>0.3938605624901359</v>
      </c>
      <c r="W108" s="104">
        <v>0.30049369026756972</v>
      </c>
      <c r="X108" s="104">
        <v>0.38245839532536691</v>
      </c>
      <c r="Y108" s="104">
        <v>0.46666545335401166</v>
      </c>
      <c r="DA108" s="132" t="s">
        <v>1620</v>
      </c>
    </row>
    <row r="109" spans="1:105" ht="12" customHeight="1" x14ac:dyDescent="0.25">
      <c r="A109" s="106" t="s">
        <v>122</v>
      </c>
      <c r="B109" s="101">
        <v>0.12833453310965875</v>
      </c>
      <c r="C109" s="101">
        <v>0.1687125657787355</v>
      </c>
      <c r="D109" s="101">
        <v>0.16127547241748161</v>
      </c>
      <c r="E109" s="101">
        <v>0.14947488503095305</v>
      </c>
      <c r="F109" s="101">
        <v>0.13104169296890378</v>
      </c>
      <c r="G109" s="101">
        <v>0.11109996010690537</v>
      </c>
      <c r="H109" s="101">
        <v>0.21730753464510094</v>
      </c>
      <c r="I109" s="101">
        <v>0.21719066878194415</v>
      </c>
      <c r="J109" s="101">
        <v>0.17897088229571548</v>
      </c>
      <c r="K109" s="101">
        <v>0.15603067228794781</v>
      </c>
      <c r="L109" s="101">
        <v>0.14367866562378862</v>
      </c>
      <c r="M109" s="101">
        <v>0.12481775142186034</v>
      </c>
      <c r="N109" s="101">
        <v>8.5371652935342476E-2</v>
      </c>
      <c r="O109" s="101">
        <v>0.82388337809586065</v>
      </c>
      <c r="P109" s="101">
        <v>1.3660955546320761</v>
      </c>
      <c r="Q109" s="101">
        <v>1.3693942844718905</v>
      </c>
      <c r="R109" s="101">
        <v>1.363305403514433</v>
      </c>
      <c r="S109" s="101">
        <v>1.332296644829235</v>
      </c>
      <c r="T109" s="101">
        <v>1.1563613427804376</v>
      </c>
      <c r="U109" s="101">
        <v>1.0543012228470445</v>
      </c>
      <c r="V109" s="101">
        <v>0.74999468744047759</v>
      </c>
      <c r="W109" s="101">
        <v>1.7150067010661381</v>
      </c>
      <c r="X109" s="101">
        <v>1.4528360372884737</v>
      </c>
      <c r="Y109" s="101">
        <v>1.6448769187046195</v>
      </c>
      <c r="DA109" s="131" t="s">
        <v>1621</v>
      </c>
    </row>
    <row r="110" spans="1:105" ht="12" customHeight="1" x14ac:dyDescent="0.25">
      <c r="A110" s="107" t="s">
        <v>121</v>
      </c>
      <c r="B110" s="104">
        <v>28.988736654992088</v>
      </c>
      <c r="C110" s="104">
        <v>27.219578842452439</v>
      </c>
      <c r="D110" s="104">
        <v>31.184160208986739</v>
      </c>
      <c r="E110" s="104">
        <v>35.136521520963747</v>
      </c>
      <c r="F110" s="104">
        <v>36.967664310744588</v>
      </c>
      <c r="G110" s="104">
        <v>42.481489056809302</v>
      </c>
      <c r="H110" s="104">
        <v>42.984243508211847</v>
      </c>
      <c r="I110" s="104">
        <v>47.974945893800964</v>
      </c>
      <c r="J110" s="104">
        <v>49.028783834260139</v>
      </c>
      <c r="K110" s="104">
        <v>49.608995856417827</v>
      </c>
      <c r="L110" s="104">
        <v>48.994459592670452</v>
      </c>
      <c r="M110" s="104">
        <v>49.552043635523503</v>
      </c>
      <c r="N110" s="104">
        <v>44.744624497362359</v>
      </c>
      <c r="O110" s="104">
        <v>35.885843423380393</v>
      </c>
      <c r="P110" s="104">
        <v>34.482107160331125</v>
      </c>
      <c r="Q110" s="104">
        <v>35.928954107576423</v>
      </c>
      <c r="R110" s="104">
        <v>36.086077695472902</v>
      </c>
      <c r="S110" s="104">
        <v>36.741547957199749</v>
      </c>
      <c r="T110" s="104">
        <v>30.858200485694226</v>
      </c>
      <c r="U110" s="104">
        <v>27.426818346477667</v>
      </c>
      <c r="V110" s="104">
        <v>26.885081617840111</v>
      </c>
      <c r="W110" s="104">
        <v>25.586705428309998</v>
      </c>
      <c r="X110" s="104">
        <v>25.34362533540817</v>
      </c>
      <c r="Y110" s="104">
        <v>24.917865205326653</v>
      </c>
      <c r="DA110" s="132" t="s">
        <v>1622</v>
      </c>
    </row>
    <row r="111" spans="1:105" ht="12" customHeight="1" x14ac:dyDescent="0.25">
      <c r="A111" s="108" t="s">
        <v>53</v>
      </c>
      <c r="B111" s="98">
        <v>7.6502336359242786</v>
      </c>
      <c r="C111" s="98">
        <v>6.5895243576764821</v>
      </c>
      <c r="D111" s="98">
        <v>10.51577249927834</v>
      </c>
      <c r="E111" s="98">
        <v>14.224957853260392</v>
      </c>
      <c r="F111" s="98">
        <v>14.386589534119519</v>
      </c>
      <c r="G111" s="98">
        <v>19.0753405077647</v>
      </c>
      <c r="H111" s="98">
        <v>17.798948778552546</v>
      </c>
      <c r="I111" s="98">
        <v>17.047889730832559</v>
      </c>
      <c r="J111" s="98">
        <v>16.828198485725391</v>
      </c>
      <c r="K111" s="98">
        <v>16.996650346217507</v>
      </c>
      <c r="L111" s="98">
        <v>15.186212762189351</v>
      </c>
      <c r="M111" s="98">
        <v>15.505823130762728</v>
      </c>
      <c r="N111" s="98">
        <v>10.542641480010063</v>
      </c>
      <c r="O111" s="98">
        <v>2.4124980670092073</v>
      </c>
      <c r="P111" s="98">
        <v>1.0371829899076119</v>
      </c>
      <c r="Q111" s="98">
        <v>2.8280014035544556</v>
      </c>
      <c r="R111" s="98">
        <v>4.0214095082843482</v>
      </c>
      <c r="S111" s="98">
        <v>6.4630399351566394</v>
      </c>
      <c r="T111" s="98">
        <v>4.2975597431280645</v>
      </c>
      <c r="U111" s="98">
        <v>3.0248910155499407</v>
      </c>
      <c r="V111" s="98">
        <v>3.6029241910447078</v>
      </c>
      <c r="W111" s="98">
        <v>2.5606045903412746</v>
      </c>
      <c r="X111" s="98">
        <v>2.0116244848579288</v>
      </c>
      <c r="Y111" s="98">
        <v>0.81990865196573071</v>
      </c>
      <c r="DA111" s="63" t="s">
        <v>1623</v>
      </c>
    </row>
    <row r="112" spans="1:105" ht="12" customHeight="1" x14ac:dyDescent="0.25">
      <c r="A112" s="108" t="s">
        <v>52</v>
      </c>
      <c r="B112" s="98">
        <v>21.338503019067812</v>
      </c>
      <c r="C112" s="98">
        <v>20.630054484775957</v>
      </c>
      <c r="D112" s="98">
        <v>20.668387709708401</v>
      </c>
      <c r="E112" s="98">
        <v>20.911563667703355</v>
      </c>
      <c r="F112" s="98">
        <v>22.581074776625069</v>
      </c>
      <c r="G112" s="98">
        <v>23.406148549044602</v>
      </c>
      <c r="H112" s="98">
        <v>25.185294729659297</v>
      </c>
      <c r="I112" s="98">
        <v>30.927056162968405</v>
      </c>
      <c r="J112" s="98">
        <v>32.200585348534744</v>
      </c>
      <c r="K112" s="98">
        <v>32.612345510200321</v>
      </c>
      <c r="L112" s="98">
        <v>33.808246830481103</v>
      </c>
      <c r="M112" s="98">
        <v>34.046220504760775</v>
      </c>
      <c r="N112" s="98">
        <v>34.201983017352298</v>
      </c>
      <c r="O112" s="98">
        <v>33.473345356371183</v>
      </c>
      <c r="P112" s="98">
        <v>33.444924170423512</v>
      </c>
      <c r="Q112" s="98">
        <v>33.100952704021971</v>
      </c>
      <c r="R112" s="98">
        <v>32.064668187188552</v>
      </c>
      <c r="S112" s="98">
        <v>30.278508022043109</v>
      </c>
      <c r="T112" s="98">
        <v>26.560640742566161</v>
      </c>
      <c r="U112" s="98">
        <v>24.401927330927727</v>
      </c>
      <c r="V112" s="98">
        <v>23.282157426795404</v>
      </c>
      <c r="W112" s="98">
        <v>23.026100837968723</v>
      </c>
      <c r="X112" s="98">
        <v>23.332000850550241</v>
      </c>
      <c r="Y112" s="98">
        <v>24.097956553360923</v>
      </c>
      <c r="DA112" s="63" t="s">
        <v>1624</v>
      </c>
    </row>
    <row r="113" spans="1:105" ht="12" customHeight="1" x14ac:dyDescent="0.25">
      <c r="A113" s="121" t="s">
        <v>54</v>
      </c>
      <c r="B113" s="122">
        <v>14.927302369316729</v>
      </c>
      <c r="C113" s="122">
        <v>15.857564552096445</v>
      </c>
      <c r="D113" s="122">
        <v>15.996375133037072</v>
      </c>
      <c r="E113" s="122">
        <v>16.347155774031517</v>
      </c>
      <c r="F113" s="122">
        <v>16.920938305458431</v>
      </c>
      <c r="G113" s="122">
        <v>16.563517875125576</v>
      </c>
      <c r="H113" s="122">
        <v>15.733766133381781</v>
      </c>
      <c r="I113" s="122">
        <v>15.818901466666279</v>
      </c>
      <c r="J113" s="122">
        <v>15.45561769750805</v>
      </c>
      <c r="K113" s="122">
        <v>15.643218305380628</v>
      </c>
      <c r="L113" s="122">
        <v>15.383084237000094</v>
      </c>
      <c r="M113" s="122">
        <v>16.313585853764835</v>
      </c>
      <c r="N113" s="122">
        <v>14.59774852558154</v>
      </c>
      <c r="O113" s="122">
        <v>14.541102535551659</v>
      </c>
      <c r="P113" s="122">
        <v>15.477044858801573</v>
      </c>
      <c r="Q113" s="122">
        <v>14.812425185579361</v>
      </c>
      <c r="R113" s="122">
        <v>14.08721156903464</v>
      </c>
      <c r="S113" s="122">
        <v>13.907169400219795</v>
      </c>
      <c r="T113" s="122">
        <v>11.774748597943232</v>
      </c>
      <c r="U113" s="122">
        <v>12.471541729520681</v>
      </c>
      <c r="V113" s="122">
        <v>11.941875818842735</v>
      </c>
      <c r="W113" s="122">
        <v>11.628035170219306</v>
      </c>
      <c r="X113" s="122">
        <v>10.999557238736054</v>
      </c>
      <c r="Y113" s="122">
        <v>10.333729595286243</v>
      </c>
      <c r="DA113" s="130" t="s">
        <v>1625</v>
      </c>
    </row>
    <row r="114" spans="1:105" ht="12" customHeight="1" x14ac:dyDescent="0.25">
      <c r="A114" s="97" t="s">
        <v>50</v>
      </c>
      <c r="B114" s="98">
        <v>11.737120619653902</v>
      </c>
      <c r="C114" s="98">
        <v>11.708622294332734</v>
      </c>
      <c r="D114" s="98">
        <v>11.477785713866719</v>
      </c>
      <c r="E114" s="98">
        <v>11.828389114618112</v>
      </c>
      <c r="F114" s="98">
        <v>11.899163151703718</v>
      </c>
      <c r="G114" s="98">
        <v>11.467066800906739</v>
      </c>
      <c r="H114" s="98">
        <v>10.71789174711404</v>
      </c>
      <c r="I114" s="98">
        <v>11.198298336835171</v>
      </c>
      <c r="J114" s="98">
        <v>11.005618935662051</v>
      </c>
      <c r="K114" s="98">
        <v>10.906186501155153</v>
      </c>
      <c r="L114" s="98">
        <v>10.786666001203724</v>
      </c>
      <c r="M114" s="98">
        <v>11.159996756910441</v>
      </c>
      <c r="N114" s="98">
        <v>10.775108675332806</v>
      </c>
      <c r="O114" s="98">
        <v>10.273936115498538</v>
      </c>
      <c r="P114" s="98">
        <v>9.9110765249434252</v>
      </c>
      <c r="Q114" s="98">
        <v>9.8402316477489169</v>
      </c>
      <c r="R114" s="98">
        <v>9.3010510230448116</v>
      </c>
      <c r="S114" s="98">
        <v>8.8001048002937274</v>
      </c>
      <c r="T114" s="98">
        <v>7.8156962871619573</v>
      </c>
      <c r="U114" s="98">
        <v>7.8303940556256348</v>
      </c>
      <c r="V114" s="98">
        <v>6.870016008269654</v>
      </c>
      <c r="W114" s="98">
        <v>7.0187880471208324</v>
      </c>
      <c r="X114" s="98">
        <v>6.9304730300018713</v>
      </c>
      <c r="Y114" s="98">
        <v>7.2885816973665793</v>
      </c>
      <c r="DA114" s="63" t="s">
        <v>1626</v>
      </c>
    </row>
    <row r="115" spans="1:105" ht="12" customHeight="1" x14ac:dyDescent="0.25">
      <c r="A115" s="109" t="s">
        <v>120</v>
      </c>
      <c r="B115" s="33">
        <v>3.1901817496628273</v>
      </c>
      <c r="C115" s="33">
        <v>4.1489422577637107</v>
      </c>
      <c r="D115" s="33">
        <v>4.5185894191703522</v>
      </c>
      <c r="E115" s="33">
        <v>4.5187666594134059</v>
      </c>
      <c r="F115" s="33">
        <v>5.0217751537547137</v>
      </c>
      <c r="G115" s="33">
        <v>5.0964510742188356</v>
      </c>
      <c r="H115" s="33">
        <v>5.0158743862677406</v>
      </c>
      <c r="I115" s="33">
        <v>4.6206031298311094</v>
      </c>
      <c r="J115" s="33">
        <v>4.4499987618459986</v>
      </c>
      <c r="K115" s="33">
        <v>4.7370318042254755</v>
      </c>
      <c r="L115" s="33">
        <v>4.5964182357963717</v>
      </c>
      <c r="M115" s="33">
        <v>5.1535890968543931</v>
      </c>
      <c r="N115" s="33">
        <v>3.8226398502487338</v>
      </c>
      <c r="O115" s="33">
        <v>4.2671664200531199</v>
      </c>
      <c r="P115" s="33">
        <v>5.5659683338581472</v>
      </c>
      <c r="Q115" s="33">
        <v>4.9721935378304432</v>
      </c>
      <c r="R115" s="33">
        <v>4.7861605459898273</v>
      </c>
      <c r="S115" s="33">
        <v>5.1070645999260673</v>
      </c>
      <c r="T115" s="33">
        <v>3.9590523107812747</v>
      </c>
      <c r="U115" s="33">
        <v>4.6411476738950457</v>
      </c>
      <c r="V115" s="33">
        <v>5.0718598105730806</v>
      </c>
      <c r="W115" s="33">
        <v>4.6092471230984735</v>
      </c>
      <c r="X115" s="33">
        <v>4.069084208734183</v>
      </c>
      <c r="Y115" s="33">
        <v>3.0451478979196636</v>
      </c>
      <c r="DA115" s="60" t="s">
        <v>1627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106.45837119066069</v>
      </c>
      <c r="C117" s="117">
        <f t="shared" si="19"/>
        <v>104.11869077972392</v>
      </c>
      <c r="D117" s="117">
        <f t="shared" si="19"/>
        <v>107.61101016695561</v>
      </c>
      <c r="E117" s="117">
        <f t="shared" si="19"/>
        <v>117.11750061168054</v>
      </c>
      <c r="F117" s="117">
        <f t="shared" si="19"/>
        <v>112.33274337108196</v>
      </c>
      <c r="G117" s="117">
        <f t="shared" si="19"/>
        <v>112.59953127535093</v>
      </c>
      <c r="H117" s="117">
        <f t="shared" si="19"/>
        <v>134.10708689934211</v>
      </c>
      <c r="I117" s="117">
        <f t="shared" si="19"/>
        <v>153.32575232770108</v>
      </c>
      <c r="J117" s="117">
        <f t="shared" si="19"/>
        <v>160.62765214436564</v>
      </c>
      <c r="K117" s="117">
        <f t="shared" si="19"/>
        <v>167.07993118945078</v>
      </c>
      <c r="L117" s="117">
        <f t="shared" si="19"/>
        <v>167.76271829660249</v>
      </c>
      <c r="M117" s="117">
        <f t="shared" si="19"/>
        <v>165.3459980671233</v>
      </c>
      <c r="N117" s="117">
        <f t="shared" si="19"/>
        <v>179.05357601972904</v>
      </c>
      <c r="O117" s="117">
        <f t="shared" si="19"/>
        <v>152.50126493180326</v>
      </c>
      <c r="P117" s="117">
        <f t="shared" si="19"/>
        <v>141.08921690106774</v>
      </c>
      <c r="Q117" s="117">
        <f t="shared" si="19"/>
        <v>151.11012107711039</v>
      </c>
      <c r="R117" s="117">
        <f t="shared" ref="R117:V117" si="20">R118+R121+R123+R132</f>
        <v>156.54848790101073</v>
      </c>
      <c r="S117" s="117">
        <f t="shared" si="20"/>
        <v>148.51433109641616</v>
      </c>
      <c r="T117" s="117">
        <f t="shared" si="20"/>
        <v>133.98273008426884</v>
      </c>
      <c r="U117" s="117">
        <f t="shared" si="20"/>
        <v>130.36258584791224</v>
      </c>
      <c r="V117" s="117">
        <f t="shared" si="20"/>
        <v>125.38319542127827</v>
      </c>
      <c r="W117" s="117">
        <f t="shared" ref="W117:Y117" si="21">W118+W121+W123+W132</f>
        <v>120.97002039507515</v>
      </c>
      <c r="X117" s="117">
        <f t="shared" si="21"/>
        <v>125.91356583629501</v>
      </c>
      <c r="Y117" s="117">
        <f t="shared" si="21"/>
        <v>127.26609774822708</v>
      </c>
      <c r="DA117" s="129" t="s">
        <v>1778</v>
      </c>
    </row>
    <row r="118" spans="1:105" ht="12" customHeight="1" x14ac:dyDescent="0.25">
      <c r="A118" s="121" t="s">
        <v>57</v>
      </c>
      <c r="B118" s="122">
        <f t="shared" ref="B118:Q118" si="22">SUM(B119:B120)</f>
        <v>42.752407288831236</v>
      </c>
      <c r="C118" s="122">
        <f t="shared" si="22"/>
        <v>43.725436627660891</v>
      </c>
      <c r="D118" s="122">
        <f t="shared" si="22"/>
        <v>45.1502189696171</v>
      </c>
      <c r="E118" s="122">
        <f t="shared" si="22"/>
        <v>46.520972963779251</v>
      </c>
      <c r="F118" s="122">
        <f t="shared" si="22"/>
        <v>40.885704907551819</v>
      </c>
      <c r="G118" s="122">
        <f t="shared" si="22"/>
        <v>34.534486009274183</v>
      </c>
      <c r="H118" s="122">
        <f t="shared" si="22"/>
        <v>41.673682497331228</v>
      </c>
      <c r="I118" s="122">
        <f t="shared" si="22"/>
        <v>38.759744275373137</v>
      </c>
      <c r="J118" s="122">
        <f t="shared" si="22"/>
        <v>34.511778572249639</v>
      </c>
      <c r="K118" s="122">
        <f t="shared" si="22"/>
        <v>39.134424440639187</v>
      </c>
      <c r="L118" s="122">
        <f t="shared" si="22"/>
        <v>32.601385682989772</v>
      </c>
      <c r="M118" s="122">
        <f t="shared" si="22"/>
        <v>38.382008151045234</v>
      </c>
      <c r="N118" s="122">
        <f t="shared" si="22"/>
        <v>38.060802601589771</v>
      </c>
      <c r="O118" s="122">
        <f t="shared" si="22"/>
        <v>30.65235179986405</v>
      </c>
      <c r="P118" s="122">
        <f t="shared" si="22"/>
        <v>27.574746625900744</v>
      </c>
      <c r="Q118" s="122">
        <f t="shared" si="22"/>
        <v>33.887229140033831</v>
      </c>
      <c r="R118" s="122">
        <f t="shared" ref="R118:V118" si="23">SUM(R119:R120)</f>
        <v>34.289504684997972</v>
      </c>
      <c r="S118" s="122">
        <f t="shared" si="23"/>
        <v>34.998675981675582</v>
      </c>
      <c r="T118" s="122">
        <f t="shared" si="23"/>
        <v>27.490566353599153</v>
      </c>
      <c r="U118" s="122">
        <f t="shared" si="23"/>
        <v>31.962336171599336</v>
      </c>
      <c r="V118" s="122">
        <f t="shared" si="23"/>
        <v>32.780381494641333</v>
      </c>
      <c r="W118" s="122">
        <f t="shared" ref="W118:Y118" si="24">SUM(W119:W120)</f>
        <v>28.785192704055433</v>
      </c>
      <c r="X118" s="122">
        <f t="shared" si="24"/>
        <v>32.944404132225735</v>
      </c>
      <c r="Y118" s="122">
        <f t="shared" si="24"/>
        <v>27.608806226655521</v>
      </c>
      <c r="DA118" s="130" t="s">
        <v>1779</v>
      </c>
    </row>
    <row r="119" spans="1:105" ht="12" customHeight="1" x14ac:dyDescent="0.25">
      <c r="A119" s="97" t="s">
        <v>211</v>
      </c>
      <c r="B119" s="98">
        <v>42.3792795169391</v>
      </c>
      <c r="C119" s="98">
        <v>43.275852662685438</v>
      </c>
      <c r="D119" s="98">
        <v>44.650195378435647</v>
      </c>
      <c r="E119" s="98">
        <v>46.034536041770934</v>
      </c>
      <c r="F119" s="98">
        <v>40.421576079410144</v>
      </c>
      <c r="G119" s="98">
        <v>34.149345488240677</v>
      </c>
      <c r="H119" s="98">
        <v>41.255768288186296</v>
      </c>
      <c r="I119" s="98">
        <v>38.412688130953569</v>
      </c>
      <c r="J119" s="98">
        <v>34.223204805312946</v>
      </c>
      <c r="K119" s="98">
        <v>38.789961065479893</v>
      </c>
      <c r="L119" s="98">
        <v>32.32638769289656</v>
      </c>
      <c r="M119" s="98">
        <v>38.012975313161448</v>
      </c>
      <c r="N119" s="98">
        <v>37.776788689751157</v>
      </c>
      <c r="O119" s="98">
        <v>30.385817646616772</v>
      </c>
      <c r="P119" s="98">
        <v>27.268831882781424</v>
      </c>
      <c r="Q119" s="98">
        <v>33.547353339760264</v>
      </c>
      <c r="R119" s="98">
        <v>33.947631029594604</v>
      </c>
      <c r="S119" s="98">
        <v>34.611435393100919</v>
      </c>
      <c r="T119" s="98">
        <v>27.218913655949482</v>
      </c>
      <c r="U119" s="98">
        <v>31.647433455428409</v>
      </c>
      <c r="V119" s="98">
        <v>32.45805711371942</v>
      </c>
      <c r="W119" s="98">
        <v>28.502431177411804</v>
      </c>
      <c r="X119" s="98">
        <v>32.620787200583209</v>
      </c>
      <c r="Y119" s="98">
        <v>27.337332875879149</v>
      </c>
      <c r="DA119" s="63" t="s">
        <v>1780</v>
      </c>
    </row>
    <row r="120" spans="1:105" ht="12" customHeight="1" x14ac:dyDescent="0.25">
      <c r="A120" s="97" t="s">
        <v>53</v>
      </c>
      <c r="B120" s="98">
        <v>0.37312777189213353</v>
      </c>
      <c r="C120" s="98">
        <v>0.44958396497545167</v>
      </c>
      <c r="D120" s="98">
        <v>0.50002359118145256</v>
      </c>
      <c r="E120" s="98">
        <v>0.48643692200831917</v>
      </c>
      <c r="F120" s="98">
        <v>0.46412882814167561</v>
      </c>
      <c r="G120" s="98">
        <v>0.38514052103350277</v>
      </c>
      <c r="H120" s="98">
        <v>0.41791420914493282</v>
      </c>
      <c r="I120" s="98">
        <v>0.34705614441957006</v>
      </c>
      <c r="J120" s="98">
        <v>0.28857376693669062</v>
      </c>
      <c r="K120" s="98">
        <v>0.34446337515929126</v>
      </c>
      <c r="L120" s="98">
        <v>0.27499799009320824</v>
      </c>
      <c r="M120" s="98">
        <v>0.36903283788378471</v>
      </c>
      <c r="N120" s="98">
        <v>0.28401391183861674</v>
      </c>
      <c r="O120" s="98">
        <v>0.26653415324727975</v>
      </c>
      <c r="P120" s="98">
        <v>0.30591474311931877</v>
      </c>
      <c r="Q120" s="98">
        <v>0.33987580027356928</v>
      </c>
      <c r="R120" s="98">
        <v>0.34187365540337078</v>
      </c>
      <c r="S120" s="98">
        <v>0.38724058857466037</v>
      </c>
      <c r="T120" s="98">
        <v>0.27165269764967259</v>
      </c>
      <c r="U120" s="98">
        <v>0.3149027161709278</v>
      </c>
      <c r="V120" s="98">
        <v>0.32232438092191135</v>
      </c>
      <c r="W120" s="98">
        <v>0.28276152664362891</v>
      </c>
      <c r="X120" s="98">
        <v>0.32361693164252364</v>
      </c>
      <c r="Y120" s="98">
        <v>0.2714733507763733</v>
      </c>
      <c r="DA120" s="63" t="s">
        <v>1781</v>
      </c>
    </row>
    <row r="121" spans="1:105" ht="12" customHeight="1" x14ac:dyDescent="0.25">
      <c r="A121" s="121" t="s">
        <v>92</v>
      </c>
      <c r="B121" s="122">
        <f t="shared" ref="B121:Y121" si="25">B122</f>
        <v>28.902221792557992</v>
      </c>
      <c r="C121" s="122">
        <f t="shared" si="25"/>
        <v>26.163347959325542</v>
      </c>
      <c r="D121" s="122">
        <f t="shared" si="25"/>
        <v>26.064689956220406</v>
      </c>
      <c r="E121" s="122">
        <f t="shared" si="25"/>
        <v>31.845715882114032</v>
      </c>
      <c r="F121" s="122">
        <f t="shared" si="25"/>
        <v>30.464000841545378</v>
      </c>
      <c r="G121" s="122">
        <f t="shared" si="25"/>
        <v>34.014558043974269</v>
      </c>
      <c r="H121" s="122">
        <f t="shared" si="25"/>
        <v>47.227322419393367</v>
      </c>
      <c r="I121" s="122">
        <f t="shared" si="25"/>
        <v>63.758426625598894</v>
      </c>
      <c r="J121" s="122">
        <f t="shared" si="25"/>
        <v>74.345763326362743</v>
      </c>
      <c r="K121" s="122">
        <f t="shared" si="25"/>
        <v>75.453688032434528</v>
      </c>
      <c r="L121" s="122">
        <f t="shared" si="25"/>
        <v>82.480168954621206</v>
      </c>
      <c r="M121" s="122">
        <f t="shared" si="25"/>
        <v>73.206574455860888</v>
      </c>
      <c r="N121" s="122">
        <f t="shared" si="25"/>
        <v>90.649005544570215</v>
      </c>
      <c r="O121" s="122">
        <f t="shared" si="25"/>
        <v>75.572117018778016</v>
      </c>
      <c r="P121" s="122">
        <f t="shared" si="25"/>
        <v>66.701770569093227</v>
      </c>
      <c r="Q121" s="122">
        <f t="shared" si="25"/>
        <v>70.237302727731645</v>
      </c>
      <c r="R121" s="122">
        <f t="shared" si="25"/>
        <v>75.984466377463306</v>
      </c>
      <c r="S121" s="122">
        <f t="shared" si="25"/>
        <v>67.537849351542818</v>
      </c>
      <c r="T121" s="122">
        <f t="shared" si="25"/>
        <v>66.747087691906955</v>
      </c>
      <c r="U121" s="122">
        <f t="shared" si="25"/>
        <v>59.519878672242392</v>
      </c>
      <c r="V121" s="122">
        <f t="shared" si="25"/>
        <v>54.684058575804691</v>
      </c>
      <c r="W121" s="122">
        <f t="shared" si="25"/>
        <v>55.211370077014529</v>
      </c>
      <c r="X121" s="122">
        <f t="shared" si="25"/>
        <v>56.302164612628829</v>
      </c>
      <c r="Y121" s="122">
        <f t="shared" si="25"/>
        <v>63.869797910283587</v>
      </c>
      <c r="DA121" s="130" t="s">
        <v>1782</v>
      </c>
    </row>
    <row r="122" spans="1:105" ht="12" customHeight="1" x14ac:dyDescent="0.25">
      <c r="A122" s="97" t="s">
        <v>53</v>
      </c>
      <c r="B122" s="98">
        <v>28.902221792557992</v>
      </c>
      <c r="C122" s="98">
        <v>26.163347959325542</v>
      </c>
      <c r="D122" s="98">
        <v>26.064689956220406</v>
      </c>
      <c r="E122" s="98">
        <v>31.845715882114032</v>
      </c>
      <c r="F122" s="98">
        <v>30.464000841545378</v>
      </c>
      <c r="G122" s="98">
        <v>34.014558043974269</v>
      </c>
      <c r="H122" s="98">
        <v>47.227322419393367</v>
      </c>
      <c r="I122" s="98">
        <v>63.758426625598894</v>
      </c>
      <c r="J122" s="98">
        <v>74.345763326362743</v>
      </c>
      <c r="K122" s="98">
        <v>75.453688032434528</v>
      </c>
      <c r="L122" s="98">
        <v>82.480168954621206</v>
      </c>
      <c r="M122" s="98">
        <v>73.206574455860888</v>
      </c>
      <c r="N122" s="98">
        <v>90.649005544570215</v>
      </c>
      <c r="O122" s="98">
        <v>75.572117018778016</v>
      </c>
      <c r="P122" s="98">
        <v>66.701770569093227</v>
      </c>
      <c r="Q122" s="98">
        <v>70.237302727731645</v>
      </c>
      <c r="R122" s="98">
        <v>75.984466377463306</v>
      </c>
      <c r="S122" s="98">
        <v>67.537849351542818</v>
      </c>
      <c r="T122" s="98">
        <v>66.747087691906955</v>
      </c>
      <c r="U122" s="98">
        <v>59.519878672242392</v>
      </c>
      <c r="V122" s="98">
        <v>54.684058575804691</v>
      </c>
      <c r="W122" s="98">
        <v>55.211370077014529</v>
      </c>
      <c r="X122" s="98">
        <v>56.302164612628829</v>
      </c>
      <c r="Y122" s="98">
        <v>63.869797910283587</v>
      </c>
      <c r="DA122" s="63" t="s">
        <v>1783</v>
      </c>
    </row>
    <row r="123" spans="1:105" ht="12" customHeight="1" x14ac:dyDescent="0.25">
      <c r="A123" s="121" t="s">
        <v>55</v>
      </c>
      <c r="B123" s="122">
        <v>26.158213718865063</v>
      </c>
      <c r="C123" s="122">
        <v>24.892638200268681</v>
      </c>
      <c r="D123" s="122">
        <v>26.896931909654292</v>
      </c>
      <c r="E123" s="122">
        <v>29.035899962506544</v>
      </c>
      <c r="F123" s="122">
        <v>30.838046256788051</v>
      </c>
      <c r="G123" s="122">
        <v>34.056953730529493</v>
      </c>
      <c r="H123" s="122">
        <v>35.649585884689735</v>
      </c>
      <c r="I123" s="122">
        <v>41.25822025714676</v>
      </c>
      <c r="J123" s="122">
        <v>42.439560056767675</v>
      </c>
      <c r="K123" s="122">
        <v>42.990415880051252</v>
      </c>
      <c r="L123" s="122">
        <v>43.334089771966582</v>
      </c>
      <c r="M123" s="122">
        <v>43.775865843093811</v>
      </c>
      <c r="N123" s="122">
        <v>41.542875648986069</v>
      </c>
      <c r="O123" s="122">
        <v>37.403459489394201</v>
      </c>
      <c r="P123" s="122">
        <v>37.144543206242112</v>
      </c>
      <c r="Q123" s="122">
        <v>37.77167753510863</v>
      </c>
      <c r="R123" s="122">
        <v>37.45857128481871</v>
      </c>
      <c r="S123" s="122">
        <v>37.13706572951925</v>
      </c>
      <c r="T123" s="122">
        <v>32.285791550277089</v>
      </c>
      <c r="U123" s="122">
        <v>30.791383466934168</v>
      </c>
      <c r="V123" s="122">
        <v>29.909404431322898</v>
      </c>
      <c r="W123" s="122">
        <v>29.126044225446016</v>
      </c>
      <c r="X123" s="122">
        <v>29.20945219977397</v>
      </c>
      <c r="Y123" s="122">
        <v>28.913386659938279</v>
      </c>
      <c r="DA123" s="130" t="s">
        <v>1784</v>
      </c>
    </row>
    <row r="124" spans="1:105" ht="12" customHeight="1" x14ac:dyDescent="0.25">
      <c r="A124" s="97" t="s">
        <v>138</v>
      </c>
      <c r="B124" s="98">
        <v>1.0957183325925579</v>
      </c>
      <c r="C124" s="98">
        <v>1.0002586183681139</v>
      </c>
      <c r="D124" s="98">
        <v>1.0904269397941819</v>
      </c>
      <c r="E124" s="98">
        <v>1.1911174379862211</v>
      </c>
      <c r="F124" s="98">
        <v>1.2153739121906444</v>
      </c>
      <c r="G124" s="98">
        <v>1.302262987659077</v>
      </c>
      <c r="H124" s="98">
        <v>1.6063764208758968</v>
      </c>
      <c r="I124" s="98">
        <v>1.7824748161162653</v>
      </c>
      <c r="J124" s="98">
        <v>1.7839815897228295</v>
      </c>
      <c r="K124" s="98">
        <v>1.8146431621402752</v>
      </c>
      <c r="L124" s="98">
        <v>1.8169720846763615</v>
      </c>
      <c r="M124" s="98">
        <v>1.8298010379683609</v>
      </c>
      <c r="N124" s="98">
        <v>1.8544895340885248</v>
      </c>
      <c r="O124" s="98">
        <v>1.8251488128481921</v>
      </c>
      <c r="P124" s="98">
        <v>1.9013048158488435</v>
      </c>
      <c r="Q124" s="98">
        <v>1.9772594031692741</v>
      </c>
      <c r="R124" s="98">
        <v>2.048131296143588</v>
      </c>
      <c r="S124" s="98">
        <v>2.1425073606094247</v>
      </c>
      <c r="T124" s="98">
        <v>2.3024896994696937</v>
      </c>
      <c r="U124" s="98">
        <v>3.5476081240646797</v>
      </c>
      <c r="V124" s="98">
        <v>3.5948773814696917</v>
      </c>
      <c r="W124" s="98">
        <v>3.1059034578863729</v>
      </c>
      <c r="X124" s="98">
        <v>3.2522048677518574</v>
      </c>
      <c r="Y124" s="98">
        <v>2.7198010406480448</v>
      </c>
      <c r="DA124" s="63" t="s">
        <v>1785</v>
      </c>
    </row>
    <row r="125" spans="1:105" ht="12" customHeight="1" x14ac:dyDescent="0.25">
      <c r="A125" s="97" t="s">
        <v>137</v>
      </c>
      <c r="B125" s="98">
        <v>7.6122506598512871E-2</v>
      </c>
      <c r="C125" s="98">
        <v>7.4966141933437203E-2</v>
      </c>
      <c r="D125" s="98">
        <v>7.5551047850486386E-2</v>
      </c>
      <c r="E125" s="98">
        <v>7.5762556071194281E-2</v>
      </c>
      <c r="F125" s="98">
        <v>6.9442616200490484E-2</v>
      </c>
      <c r="G125" s="98">
        <v>6.4780524747444043E-2</v>
      </c>
      <c r="H125" s="98">
        <v>6.5871005263579641E-2</v>
      </c>
      <c r="I125" s="98">
        <v>8.4120351709721042E-2</v>
      </c>
      <c r="J125" s="98">
        <v>8.7452675446999639E-2</v>
      </c>
      <c r="K125" s="98">
        <v>8.8624128498684993E-2</v>
      </c>
      <c r="L125" s="98">
        <v>9.9342266809435781E-2</v>
      </c>
      <c r="M125" s="98">
        <v>9.3733515730409112E-2</v>
      </c>
      <c r="N125" s="98">
        <v>0.1310191414258941</v>
      </c>
      <c r="O125" s="98">
        <v>0.43528978292133363</v>
      </c>
      <c r="P125" s="98">
        <v>0.51742090510010885</v>
      </c>
      <c r="Q125" s="98">
        <v>0.45575868306429168</v>
      </c>
      <c r="R125" s="98">
        <v>0.43403529073508784</v>
      </c>
      <c r="S125" s="98">
        <v>0.42202628611337351</v>
      </c>
      <c r="T125" s="98">
        <v>0.36875036235223158</v>
      </c>
      <c r="U125" s="98">
        <v>0.50355714557039577</v>
      </c>
      <c r="V125" s="98">
        <v>0.4587884255650993</v>
      </c>
      <c r="W125" s="98">
        <v>0.32588938507131954</v>
      </c>
      <c r="X125" s="98">
        <v>0.41165337398659896</v>
      </c>
      <c r="Y125" s="98">
        <v>0.48925163665887661</v>
      </c>
      <c r="DA125" s="63" t="s">
        <v>1786</v>
      </c>
    </row>
    <row r="126" spans="1:105" ht="12" customHeight="1" x14ac:dyDescent="0.25">
      <c r="A126" s="100" t="s">
        <v>211</v>
      </c>
      <c r="B126" s="101">
        <v>1.1046208572315992E-2</v>
      </c>
      <c r="C126" s="101">
        <v>9.7631912023094305E-3</v>
      </c>
      <c r="D126" s="101">
        <v>1.8000152673747064E-2</v>
      </c>
      <c r="E126" s="101">
        <v>2.2385445934309758E-2</v>
      </c>
      <c r="F126" s="101">
        <v>1.8575965600470503E-2</v>
      </c>
      <c r="G126" s="101">
        <v>2.0252768225102909E-2</v>
      </c>
      <c r="H126" s="101">
        <v>1.7204988105575678E-2</v>
      </c>
      <c r="I126" s="101">
        <v>1.7944334867244682E-2</v>
      </c>
      <c r="J126" s="101">
        <v>1.7912934006390453E-2</v>
      </c>
      <c r="K126" s="101">
        <v>1.8129281248969887E-2</v>
      </c>
      <c r="L126" s="101">
        <v>1.803314606363848E-2</v>
      </c>
      <c r="M126" s="101">
        <v>1.6636225564861912E-2</v>
      </c>
      <c r="N126" s="101">
        <v>1.6158878135266723E-2</v>
      </c>
      <c r="O126" s="101">
        <v>3.7342750407031854E-2</v>
      </c>
      <c r="P126" s="101">
        <v>1.0719443692390584E-2</v>
      </c>
      <c r="Q126" s="101">
        <v>7.8336820603127369E-2</v>
      </c>
      <c r="R126" s="101">
        <v>0.10091943258292664</v>
      </c>
      <c r="S126" s="101">
        <v>0.13487925814404217</v>
      </c>
      <c r="T126" s="101">
        <v>7.7826697281861285E-2</v>
      </c>
      <c r="U126" s="101">
        <v>6.1076994903240783E-2</v>
      </c>
      <c r="V126" s="101">
        <v>6.4927863074963399E-2</v>
      </c>
      <c r="W126" s="101">
        <v>2.5395694803749834E-2</v>
      </c>
      <c r="X126" s="101">
        <v>2.9194978661232045E-2</v>
      </c>
      <c r="Y126" s="101">
        <v>2.2586183304864931E-2</v>
      </c>
      <c r="DA126" s="131" t="s">
        <v>1787</v>
      </c>
    </row>
    <row r="127" spans="1:105" ht="12" customHeight="1" x14ac:dyDescent="0.25">
      <c r="A127" s="103" t="s">
        <v>52</v>
      </c>
      <c r="B127" s="104">
        <v>6.5076298026196883E-2</v>
      </c>
      <c r="C127" s="104">
        <v>6.5202950731127765E-2</v>
      </c>
      <c r="D127" s="104">
        <v>5.7550895176739329E-2</v>
      </c>
      <c r="E127" s="104">
        <v>5.337711013688453E-2</v>
      </c>
      <c r="F127" s="104">
        <v>5.0866650600019978E-2</v>
      </c>
      <c r="G127" s="104">
        <v>4.452775652234113E-2</v>
      </c>
      <c r="H127" s="104">
        <v>4.8666017158003956E-2</v>
      </c>
      <c r="I127" s="104">
        <v>6.6176016842476357E-2</v>
      </c>
      <c r="J127" s="104">
        <v>6.953974144060919E-2</v>
      </c>
      <c r="K127" s="104">
        <v>7.0494847249715109E-2</v>
      </c>
      <c r="L127" s="104">
        <v>8.1309120745797298E-2</v>
      </c>
      <c r="M127" s="104">
        <v>7.70972901655472E-2</v>
      </c>
      <c r="N127" s="104">
        <v>0.11486026329062739</v>
      </c>
      <c r="O127" s="104">
        <v>0.3979470325143018</v>
      </c>
      <c r="P127" s="104">
        <v>0.50670146140771832</v>
      </c>
      <c r="Q127" s="104">
        <v>0.37742186246116433</v>
      </c>
      <c r="R127" s="104">
        <v>0.33311585815216121</v>
      </c>
      <c r="S127" s="104">
        <v>0.28714702796933134</v>
      </c>
      <c r="T127" s="104">
        <v>0.29092366507037026</v>
      </c>
      <c r="U127" s="104">
        <v>0.44248015066715496</v>
      </c>
      <c r="V127" s="104">
        <v>0.3938605624901359</v>
      </c>
      <c r="W127" s="104">
        <v>0.30049369026756972</v>
      </c>
      <c r="X127" s="104">
        <v>0.38245839532536691</v>
      </c>
      <c r="Y127" s="104">
        <v>0.46666545335401166</v>
      </c>
      <c r="DA127" s="132" t="s">
        <v>1788</v>
      </c>
    </row>
    <row r="128" spans="1:105" ht="12" customHeight="1" x14ac:dyDescent="0.25">
      <c r="A128" s="106" t="s">
        <v>122</v>
      </c>
      <c r="B128" s="101">
        <v>6.0184299376504914E-2</v>
      </c>
      <c r="C128" s="101">
        <v>8.015023826489158E-2</v>
      </c>
      <c r="D128" s="101">
        <v>7.6739513496889011E-2</v>
      </c>
      <c r="E128" s="101">
        <v>7.1261782447054819E-2</v>
      </c>
      <c r="F128" s="101">
        <v>6.2628308735562174E-2</v>
      </c>
      <c r="G128" s="101">
        <v>5.3275356389743525E-2</v>
      </c>
      <c r="H128" s="101">
        <v>0.10635121778899601</v>
      </c>
      <c r="I128" s="101">
        <v>0.10661337520346045</v>
      </c>
      <c r="J128" s="101">
        <v>8.8003948750275063E-2</v>
      </c>
      <c r="K128" s="101">
        <v>7.7082294858138639E-2</v>
      </c>
      <c r="L128" s="101">
        <v>7.0988407353143851E-2</v>
      </c>
      <c r="M128" s="101">
        <v>6.1685081022713667E-2</v>
      </c>
      <c r="N128" s="101">
        <v>4.2217045468947015E-2</v>
      </c>
      <c r="O128" s="101">
        <v>0.44054745397505818</v>
      </c>
      <c r="P128" s="101">
        <v>0.74456066162589107</v>
      </c>
      <c r="Q128" s="101">
        <v>0.74655362948344406</v>
      </c>
      <c r="R128" s="101">
        <v>0.74358234923863431</v>
      </c>
      <c r="S128" s="101">
        <v>0.72695730964052574</v>
      </c>
      <c r="T128" s="101">
        <v>0.6313489826060309</v>
      </c>
      <c r="U128" s="101">
        <v>0.58621459743775051</v>
      </c>
      <c r="V128" s="101">
        <v>0.42098907490489973</v>
      </c>
      <c r="W128" s="101">
        <v>1.0985583622923161</v>
      </c>
      <c r="X128" s="101">
        <v>0.94692577726893057</v>
      </c>
      <c r="Y128" s="101">
        <v>1.078316490640447</v>
      </c>
      <c r="DA128" s="131" t="s">
        <v>1789</v>
      </c>
    </row>
    <row r="129" spans="1:105" ht="12" customHeight="1" x14ac:dyDescent="0.25">
      <c r="A129" s="107" t="s">
        <v>121</v>
      </c>
      <c r="B129" s="104">
        <v>24.926188580297488</v>
      </c>
      <c r="C129" s="104">
        <v>23.737263201702238</v>
      </c>
      <c r="D129" s="104">
        <v>25.654214408512733</v>
      </c>
      <c r="E129" s="104">
        <v>27.697758186002073</v>
      </c>
      <c r="F129" s="104">
        <v>29.490601419661353</v>
      </c>
      <c r="G129" s="104">
        <v>32.636634861733228</v>
      </c>
      <c r="H129" s="104">
        <v>33.870987240761259</v>
      </c>
      <c r="I129" s="104">
        <v>39.285011714117317</v>
      </c>
      <c r="J129" s="104">
        <v>40.480121842847574</v>
      </c>
      <c r="K129" s="104">
        <v>41.01006629455415</v>
      </c>
      <c r="L129" s="104">
        <v>41.346787013127638</v>
      </c>
      <c r="M129" s="104">
        <v>41.79064620837233</v>
      </c>
      <c r="N129" s="104">
        <v>39.5151499280027</v>
      </c>
      <c r="O129" s="104">
        <v>34.702473439649616</v>
      </c>
      <c r="P129" s="104">
        <v>33.981256823667266</v>
      </c>
      <c r="Q129" s="104">
        <v>34.59210581939162</v>
      </c>
      <c r="R129" s="104">
        <v>34.232822348701397</v>
      </c>
      <c r="S129" s="104">
        <v>33.845574773155924</v>
      </c>
      <c r="T129" s="104">
        <v>28.983202505849135</v>
      </c>
      <c r="U129" s="104">
        <v>26.15400359986134</v>
      </c>
      <c r="V129" s="104">
        <v>25.434749549383206</v>
      </c>
      <c r="W129" s="104">
        <v>24.595693020196006</v>
      </c>
      <c r="X129" s="104">
        <v>24.598668180766584</v>
      </c>
      <c r="Y129" s="104">
        <v>24.626017491990911</v>
      </c>
      <c r="DA129" s="132" t="s">
        <v>1790</v>
      </c>
    </row>
    <row r="130" spans="1:105" ht="12" customHeight="1" x14ac:dyDescent="0.25">
      <c r="A130" s="108" t="s">
        <v>53</v>
      </c>
      <c r="B130" s="98">
        <v>3.5876855612296761</v>
      </c>
      <c r="C130" s="98">
        <v>3.1072087169262796</v>
      </c>
      <c r="D130" s="98">
        <v>4.9858266988043312</v>
      </c>
      <c r="E130" s="98">
        <v>6.7861945182987187</v>
      </c>
      <c r="F130" s="98">
        <v>6.9095266430362852</v>
      </c>
      <c r="G130" s="98">
        <v>9.2304863126886296</v>
      </c>
      <c r="H130" s="98">
        <v>8.6856925111019603</v>
      </c>
      <c r="I130" s="98">
        <v>8.3579555511489119</v>
      </c>
      <c r="J130" s="98">
        <v>8.2795364943128273</v>
      </c>
      <c r="K130" s="98">
        <v>8.3977207843538313</v>
      </c>
      <c r="L130" s="98">
        <v>7.5385401826465381</v>
      </c>
      <c r="M130" s="98">
        <v>7.7444257036115554</v>
      </c>
      <c r="N130" s="98">
        <v>5.3131669106504029</v>
      </c>
      <c r="O130" s="98">
        <v>1.229128083278433</v>
      </c>
      <c r="P130" s="98">
        <v>0.53633265324375423</v>
      </c>
      <c r="Q130" s="98">
        <v>1.4911531153696478</v>
      </c>
      <c r="R130" s="98">
        <v>2.1681541615128435</v>
      </c>
      <c r="S130" s="98">
        <v>3.5670667511128169</v>
      </c>
      <c r="T130" s="98">
        <v>2.4225617632829759</v>
      </c>
      <c r="U130" s="98">
        <v>1.7520762689336156</v>
      </c>
      <c r="V130" s="98">
        <v>2.1525921225878024</v>
      </c>
      <c r="W130" s="98">
        <v>1.5695921822272814</v>
      </c>
      <c r="X130" s="98">
        <v>1.2666673302163434</v>
      </c>
      <c r="Y130" s="98">
        <v>0.52806093862998815</v>
      </c>
      <c r="DA130" s="63" t="s">
        <v>1791</v>
      </c>
    </row>
    <row r="131" spans="1:105" ht="12" customHeight="1" x14ac:dyDescent="0.25">
      <c r="A131" s="108" t="s">
        <v>52</v>
      </c>
      <c r="B131" s="98">
        <v>21.338503019067812</v>
      </c>
      <c r="C131" s="98">
        <v>20.630054484775957</v>
      </c>
      <c r="D131" s="98">
        <v>20.668387709708401</v>
      </c>
      <c r="E131" s="98">
        <v>20.911563667703355</v>
      </c>
      <c r="F131" s="98">
        <v>22.581074776625069</v>
      </c>
      <c r="G131" s="98">
        <v>23.406148549044602</v>
      </c>
      <c r="H131" s="98">
        <v>25.185294729659297</v>
      </c>
      <c r="I131" s="98">
        <v>30.927056162968405</v>
      </c>
      <c r="J131" s="98">
        <v>32.200585348534744</v>
      </c>
      <c r="K131" s="98">
        <v>32.612345510200321</v>
      </c>
      <c r="L131" s="98">
        <v>33.808246830481103</v>
      </c>
      <c r="M131" s="98">
        <v>34.046220504760775</v>
      </c>
      <c r="N131" s="98">
        <v>34.201983017352298</v>
      </c>
      <c r="O131" s="98">
        <v>33.473345356371183</v>
      </c>
      <c r="P131" s="98">
        <v>33.444924170423512</v>
      </c>
      <c r="Q131" s="98">
        <v>33.100952704021971</v>
      </c>
      <c r="R131" s="98">
        <v>32.064668187188552</v>
      </c>
      <c r="S131" s="98">
        <v>30.278508022043109</v>
      </c>
      <c r="T131" s="98">
        <v>26.560640742566161</v>
      </c>
      <c r="U131" s="98">
        <v>24.401927330927727</v>
      </c>
      <c r="V131" s="98">
        <v>23.282157426795404</v>
      </c>
      <c r="W131" s="98">
        <v>23.026100837968723</v>
      </c>
      <c r="X131" s="98">
        <v>23.332000850550241</v>
      </c>
      <c r="Y131" s="98">
        <v>24.097956553360923</v>
      </c>
      <c r="DA131" s="63" t="s">
        <v>1792</v>
      </c>
    </row>
    <row r="132" spans="1:105" ht="12" customHeight="1" x14ac:dyDescent="0.25">
      <c r="A132" s="121" t="s">
        <v>54</v>
      </c>
      <c r="B132" s="122">
        <v>8.6455283904063975</v>
      </c>
      <c r="C132" s="122">
        <v>9.3372679924688082</v>
      </c>
      <c r="D132" s="122">
        <v>9.4991693314638166</v>
      </c>
      <c r="E132" s="122">
        <v>9.7149118032807102</v>
      </c>
      <c r="F132" s="122">
        <v>10.144991365196715</v>
      </c>
      <c r="G132" s="122">
        <v>9.9935334915729825</v>
      </c>
      <c r="H132" s="122">
        <v>9.5564960979277771</v>
      </c>
      <c r="I132" s="122">
        <v>9.5493611695823049</v>
      </c>
      <c r="J132" s="122">
        <v>9.3305501889855673</v>
      </c>
      <c r="K132" s="122">
        <v>9.5014028363258145</v>
      </c>
      <c r="L132" s="122">
        <v>9.3470738870249104</v>
      </c>
      <c r="M132" s="122">
        <v>9.9815496171233526</v>
      </c>
      <c r="N132" s="122">
        <v>8.8008922245829897</v>
      </c>
      <c r="O132" s="122">
        <v>8.8733366237670008</v>
      </c>
      <c r="P132" s="122">
        <v>9.6681564998316638</v>
      </c>
      <c r="Q132" s="122">
        <v>9.2139116742362681</v>
      </c>
      <c r="R132" s="122">
        <v>8.8159455537307547</v>
      </c>
      <c r="S132" s="122">
        <v>8.8407400336784825</v>
      </c>
      <c r="T132" s="122">
        <v>7.459284488485638</v>
      </c>
      <c r="U132" s="122">
        <v>8.0889875371363527</v>
      </c>
      <c r="V132" s="122">
        <v>8.0093509195093553</v>
      </c>
      <c r="W132" s="122">
        <v>7.8474133885591755</v>
      </c>
      <c r="X132" s="122">
        <v>7.4575448916664717</v>
      </c>
      <c r="Y132" s="122">
        <v>6.8741069513496873</v>
      </c>
      <c r="DA132" s="130" t="s">
        <v>1793</v>
      </c>
    </row>
    <row r="133" spans="1:105" ht="12" customHeight="1" x14ac:dyDescent="0.25">
      <c r="A133" s="97" t="s">
        <v>50</v>
      </c>
      <c r="B133" s="98">
        <v>6.3675068113332225</v>
      </c>
      <c r="C133" s="98">
        <v>6.3620051520954544</v>
      </c>
      <c r="D133" s="98">
        <v>6.247526018455182</v>
      </c>
      <c r="E133" s="98">
        <v>6.452033035733467</v>
      </c>
      <c r="F133" s="98">
        <v>6.5057269775501005</v>
      </c>
      <c r="G133" s="98">
        <v>6.2865705656130002</v>
      </c>
      <c r="H133" s="98">
        <v>5.8941873052062386</v>
      </c>
      <c r="I133" s="98">
        <v>6.1681548655245457</v>
      </c>
      <c r="J133" s="98">
        <v>6.0677900065617312</v>
      </c>
      <c r="K133" s="98">
        <v>6.018731354722215</v>
      </c>
      <c r="L133" s="98">
        <v>5.958946618320641</v>
      </c>
      <c r="M133" s="98">
        <v>6.1717416104399012</v>
      </c>
      <c r="N133" s="98">
        <v>5.9652194979600672</v>
      </c>
      <c r="O133" s="98">
        <v>5.6924571716397594</v>
      </c>
      <c r="P133" s="98">
        <v>5.4949072536519799</v>
      </c>
      <c r="Q133" s="98">
        <v>5.4613097793785892</v>
      </c>
      <c r="R133" s="98">
        <v>5.1722888238925737</v>
      </c>
      <c r="S133" s="98">
        <v>4.9094827995391066</v>
      </c>
      <c r="T133" s="98">
        <v>4.376591020366603</v>
      </c>
      <c r="U133" s="98">
        <v>4.4185430501754102</v>
      </c>
      <c r="V133" s="98">
        <v>3.9150666614420859</v>
      </c>
      <c r="W133" s="98">
        <v>4.0392065391483669</v>
      </c>
      <c r="X133" s="98">
        <v>4.0264214160077287</v>
      </c>
      <c r="Y133" s="98">
        <v>4.2663762944838188</v>
      </c>
      <c r="DA133" s="63" t="s">
        <v>1794</v>
      </c>
    </row>
    <row r="134" spans="1:105" ht="12" customHeight="1" x14ac:dyDescent="0.25">
      <c r="A134" s="109" t="s">
        <v>120</v>
      </c>
      <c r="B134" s="33">
        <v>2.2780215790731742</v>
      </c>
      <c r="C134" s="33">
        <v>2.9752628403733534</v>
      </c>
      <c r="D134" s="33">
        <v>3.2516433130086342</v>
      </c>
      <c r="E134" s="33">
        <v>3.2628787675472428</v>
      </c>
      <c r="F134" s="33">
        <v>3.6392643876466138</v>
      </c>
      <c r="G134" s="33">
        <v>3.7069629259599819</v>
      </c>
      <c r="H134" s="33">
        <v>3.6623087927215381</v>
      </c>
      <c r="I134" s="33">
        <v>3.3812063040577582</v>
      </c>
      <c r="J134" s="33">
        <v>3.2627601824238357</v>
      </c>
      <c r="K134" s="33">
        <v>3.4826714816036</v>
      </c>
      <c r="L134" s="33">
        <v>3.3881272687042689</v>
      </c>
      <c r="M134" s="33">
        <v>3.809808006683451</v>
      </c>
      <c r="N134" s="33">
        <v>2.8356727266229229</v>
      </c>
      <c r="O134" s="33">
        <v>3.1808794521272419</v>
      </c>
      <c r="P134" s="33">
        <v>4.1732492461796831</v>
      </c>
      <c r="Q134" s="33">
        <v>3.7526018948576794</v>
      </c>
      <c r="R134" s="33">
        <v>3.643656729838181</v>
      </c>
      <c r="S134" s="33">
        <v>3.9312572341393754</v>
      </c>
      <c r="T134" s="33">
        <v>3.0826934681190346</v>
      </c>
      <c r="U134" s="33">
        <v>3.6704444869609421</v>
      </c>
      <c r="V134" s="33">
        <v>4.0942842580672689</v>
      </c>
      <c r="W134" s="33">
        <v>3.8082068494108086</v>
      </c>
      <c r="X134" s="33">
        <v>3.431123475658743</v>
      </c>
      <c r="Y134" s="33">
        <v>2.6077306568658685</v>
      </c>
      <c r="DA134" s="60" t="s">
        <v>1795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0.56227533414028608</v>
      </c>
      <c r="C136" s="119">
        <f t="shared" si="26"/>
        <v>0.55554819432246694</v>
      </c>
      <c r="D136" s="119">
        <f t="shared" si="26"/>
        <v>0.55542142985134557</v>
      </c>
      <c r="E136" s="119">
        <f t="shared" si="26"/>
        <v>0.57870490679727449</v>
      </c>
      <c r="F136" s="119">
        <f t="shared" si="26"/>
        <v>0.6060694087503814</v>
      </c>
      <c r="G136" s="119">
        <f t="shared" si="26"/>
        <v>0.65633848968774666</v>
      </c>
      <c r="H136" s="119">
        <f t="shared" si="26"/>
        <v>0.69262831667372948</v>
      </c>
      <c r="I136" s="119">
        <f t="shared" si="26"/>
        <v>0.78926425690632196</v>
      </c>
      <c r="J136" s="119">
        <f t="shared" si="26"/>
        <v>0.87094821333547656</v>
      </c>
      <c r="K136" s="119">
        <f t="shared" si="26"/>
        <v>0.85595458835799776</v>
      </c>
      <c r="L136" s="119">
        <f t="shared" si="26"/>
        <v>0.9461785092589996</v>
      </c>
      <c r="M136" s="119">
        <f t="shared" si="26"/>
        <v>0.88228099434005969</v>
      </c>
      <c r="N136" s="119">
        <f t="shared" si="26"/>
        <v>0.98504649974264513</v>
      </c>
      <c r="O136" s="119">
        <f t="shared" si="26"/>
        <v>1.0249090451294547</v>
      </c>
      <c r="P136" s="119">
        <f t="shared" si="26"/>
        <v>1.023234935826943</v>
      </c>
      <c r="Q136" s="119">
        <f t="shared" si="26"/>
        <v>0.99076430248226666</v>
      </c>
      <c r="R136" s="119">
        <f t="shared" ref="R136:V136" si="27">IF(R117=0,"",R117/R98)</f>
        <v>1.0250729174472972</v>
      </c>
      <c r="S136" s="119">
        <f t="shared" si="27"/>
        <v>0.98539109566944172</v>
      </c>
      <c r="T136" s="119">
        <f t="shared" si="27"/>
        <v>1.0740904373525102</v>
      </c>
      <c r="U136" s="119">
        <f t="shared" si="27"/>
        <v>0.99846188415043968</v>
      </c>
      <c r="V136" s="119">
        <f t="shared" si="27"/>
        <v>0.98546184081506105</v>
      </c>
      <c r="W136" s="119">
        <f t="shared" ref="W136:Y136" si="28">IF(W117=0,"",W117/W98)</f>
        <v>1.0554229086665603</v>
      </c>
      <c r="X136" s="119">
        <f t="shared" si="28"/>
        <v>1.0559178339056117</v>
      </c>
      <c r="Y136" s="119">
        <f t="shared" si="28"/>
        <v>1.1933280824665826</v>
      </c>
      <c r="DA136" s="129" t="s">
        <v>1946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0.33795173764729702</v>
      </c>
      <c r="C137" s="124">
        <f t="shared" si="29"/>
        <v>0.34185231416076556</v>
      </c>
      <c r="D137" s="124">
        <f t="shared" si="29"/>
        <v>0.34542665085060131</v>
      </c>
      <c r="E137" s="124">
        <f t="shared" si="29"/>
        <v>0.34934208927606292</v>
      </c>
      <c r="F137" s="124">
        <f t="shared" si="29"/>
        <v>0.35408016360247346</v>
      </c>
      <c r="G137" s="124">
        <f t="shared" si="29"/>
        <v>0.35940312108290684</v>
      </c>
      <c r="H137" s="124">
        <f t="shared" si="29"/>
        <v>0.36562531215126742</v>
      </c>
      <c r="I137" s="124">
        <f t="shared" si="29"/>
        <v>0.37171245180677065</v>
      </c>
      <c r="J137" s="124">
        <f t="shared" si="29"/>
        <v>0.37999152682370108</v>
      </c>
      <c r="K137" s="124">
        <f t="shared" si="29"/>
        <v>0.38700132814512067</v>
      </c>
      <c r="L137" s="124">
        <f t="shared" si="29"/>
        <v>0.39477369397681261</v>
      </c>
      <c r="M137" s="124">
        <f t="shared" si="29"/>
        <v>0.40408932508049661</v>
      </c>
      <c r="N137" s="124">
        <f t="shared" si="29"/>
        <v>0.41500157742624644</v>
      </c>
      <c r="O137" s="124">
        <f t="shared" si="29"/>
        <v>0.42572095780033559</v>
      </c>
      <c r="P137" s="124">
        <f t="shared" si="29"/>
        <v>0.43204884849274205</v>
      </c>
      <c r="Q137" s="124">
        <f t="shared" si="29"/>
        <v>0.43848979118838088</v>
      </c>
      <c r="R137" s="124">
        <f t="shared" ref="R137:V137" si="30">IF(R118=0,"",R118/R99)</f>
        <v>0.44462878421053031</v>
      </c>
      <c r="S137" s="124">
        <f t="shared" si="30"/>
        <v>0.45318320425459996</v>
      </c>
      <c r="T137" s="124">
        <f t="shared" si="30"/>
        <v>0.45792823549335498</v>
      </c>
      <c r="U137" s="124">
        <f t="shared" si="30"/>
        <v>0.46705576452093106</v>
      </c>
      <c r="V137" s="124">
        <f t="shared" si="30"/>
        <v>0.48229945285127412</v>
      </c>
      <c r="W137" s="124">
        <f t="shared" ref="W137:Y137" si="31">IF(W118=0,"",W118/W99)</f>
        <v>0.50283545452543321</v>
      </c>
      <c r="X137" s="124">
        <f t="shared" si="31"/>
        <v>0.52625992435446189</v>
      </c>
      <c r="Y137" s="124">
        <f t="shared" si="31"/>
        <v>0.54927148585598373</v>
      </c>
      <c r="DA137" s="130" t="s">
        <v>1947</v>
      </c>
    </row>
    <row r="138" spans="1:105" ht="12" customHeight="1" x14ac:dyDescent="0.25">
      <c r="A138" s="97" t="s">
        <v>211</v>
      </c>
      <c r="B138" s="111">
        <f t="shared" ref="B138:Q138" si="32">IF(B119=0,"",B119/B100)</f>
        <v>0.33599323488315375</v>
      </c>
      <c r="C138" s="111">
        <f t="shared" si="32"/>
        <v>0.3395308192307635</v>
      </c>
      <c r="D138" s="111">
        <f t="shared" si="32"/>
        <v>0.34291297445027114</v>
      </c>
      <c r="E138" s="111">
        <f t="shared" si="32"/>
        <v>0.34695663731188636</v>
      </c>
      <c r="F138" s="111">
        <f t="shared" si="32"/>
        <v>0.35147343135475673</v>
      </c>
      <c r="G138" s="111">
        <f t="shared" si="32"/>
        <v>0.35682515552147837</v>
      </c>
      <c r="H138" s="111">
        <f t="shared" si="32"/>
        <v>0.36329076493407725</v>
      </c>
      <c r="I138" s="111">
        <f t="shared" si="32"/>
        <v>0.36961432234731262</v>
      </c>
      <c r="J138" s="111">
        <f t="shared" si="32"/>
        <v>0.37801527109481492</v>
      </c>
      <c r="K138" s="111">
        <f t="shared" si="32"/>
        <v>0.38490606776924541</v>
      </c>
      <c r="L138" s="111">
        <f t="shared" si="32"/>
        <v>0.39275156865749478</v>
      </c>
      <c r="M138" s="111">
        <f t="shared" si="32"/>
        <v>0.40176505562452564</v>
      </c>
      <c r="N138" s="111">
        <f t="shared" si="32"/>
        <v>0.41318433394996595</v>
      </c>
      <c r="O138" s="111">
        <f t="shared" si="32"/>
        <v>0.42358718722520894</v>
      </c>
      <c r="P138" s="111">
        <f t="shared" si="32"/>
        <v>0.42931345782876751</v>
      </c>
      <c r="Q138" s="111">
        <f t="shared" si="32"/>
        <v>0.43600942663796094</v>
      </c>
      <c r="R138" s="111">
        <f t="shared" ref="R138:V138" si="33">IF(R119=0,"",R119/R100)</f>
        <v>0.44215583673776204</v>
      </c>
      <c r="S138" s="111">
        <f t="shared" si="33"/>
        <v>0.45042752902576899</v>
      </c>
      <c r="T138" s="111">
        <f t="shared" si="33"/>
        <v>0.45546415876098467</v>
      </c>
      <c r="U138" s="111">
        <f t="shared" si="33"/>
        <v>0.46459204395569553</v>
      </c>
      <c r="V138" s="111">
        <f t="shared" si="33"/>
        <v>0.47983262391866449</v>
      </c>
      <c r="W138" s="111">
        <f t="shared" ref="W138:Y138" si="34">IF(W119=0,"",W119/W100)</f>
        <v>0.5003675537055895</v>
      </c>
      <c r="X138" s="111">
        <f t="shared" si="34"/>
        <v>0.52379819151962603</v>
      </c>
      <c r="Y138" s="111">
        <f t="shared" si="34"/>
        <v>0.54682392441203265</v>
      </c>
      <c r="DA138" s="63" t="s">
        <v>1948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1949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1.8018528038532917</v>
      </c>
      <c r="C140" s="124">
        <f t="shared" si="38"/>
        <v>1.9017550386805078</v>
      </c>
      <c r="D140" s="124">
        <f t="shared" si="38"/>
        <v>2.0096408771610537</v>
      </c>
      <c r="E140" s="124">
        <f t="shared" si="38"/>
        <v>2.179198378031836</v>
      </c>
      <c r="F140" s="124">
        <f t="shared" si="38"/>
        <v>2.3691299420939851</v>
      </c>
      <c r="G140" s="124">
        <f t="shared" si="38"/>
        <v>2.5911301485692166</v>
      </c>
      <c r="H140" s="124">
        <f t="shared" si="38"/>
        <v>2.8060356878141297</v>
      </c>
      <c r="I140" s="124">
        <f t="shared" si="38"/>
        <v>2.9388303585282185</v>
      </c>
      <c r="J140" s="124">
        <f t="shared" si="38"/>
        <v>3.0117081251249567</v>
      </c>
      <c r="K140" s="124">
        <f t="shared" si="38"/>
        <v>3.0969208460110447</v>
      </c>
      <c r="L140" s="124">
        <f t="shared" si="38"/>
        <v>3.1825752011792754</v>
      </c>
      <c r="M140" s="124">
        <f t="shared" si="38"/>
        <v>3.3010863642358568</v>
      </c>
      <c r="N140" s="124">
        <f t="shared" si="38"/>
        <v>3.4381841171558389</v>
      </c>
      <c r="O140" s="124">
        <f t="shared" si="38"/>
        <v>3.584934302662977</v>
      </c>
      <c r="P140" s="124">
        <f t="shared" si="38"/>
        <v>3.6940337730581048</v>
      </c>
      <c r="Q140" s="124">
        <f t="shared" si="38"/>
        <v>3.8222914968556805</v>
      </c>
      <c r="R140" s="124">
        <f t="shared" ref="R140:V140" si="39">IF(R121=0,"",R121/R102)</f>
        <v>3.9522935853150125</v>
      </c>
      <c r="S140" s="124">
        <f t="shared" si="39"/>
        <v>4.0811176595745415</v>
      </c>
      <c r="T140" s="124">
        <f t="shared" si="39"/>
        <v>4.1887058570077089</v>
      </c>
      <c r="U140" s="124">
        <f t="shared" si="39"/>
        <v>4.2908812676974737</v>
      </c>
      <c r="V140" s="124">
        <f t="shared" si="39"/>
        <v>4.3767186834682894</v>
      </c>
      <c r="W140" s="124">
        <f t="shared" ref="W140:Y140" si="40">IF(W121=0,"",W121/W102)</f>
        <v>4.4313201481538149</v>
      </c>
      <c r="X140" s="124">
        <f t="shared" si="40"/>
        <v>4.4635799182729121</v>
      </c>
      <c r="Y140" s="124">
        <f t="shared" si="40"/>
        <v>4.4983319953784013</v>
      </c>
      <c r="DA140" s="130" t="s">
        <v>1950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1.8018528038532917</v>
      </c>
      <c r="C141" s="111">
        <f t="shared" si="41"/>
        <v>1.9017550386805078</v>
      </c>
      <c r="D141" s="111">
        <f t="shared" si="41"/>
        <v>2.0096408771610537</v>
      </c>
      <c r="E141" s="111">
        <f t="shared" si="41"/>
        <v>2.179198378031836</v>
      </c>
      <c r="F141" s="111">
        <f t="shared" si="41"/>
        <v>2.3691299420939851</v>
      </c>
      <c r="G141" s="111">
        <f t="shared" si="41"/>
        <v>2.5911301485692166</v>
      </c>
      <c r="H141" s="111">
        <f t="shared" si="41"/>
        <v>2.8060356878141297</v>
      </c>
      <c r="I141" s="111">
        <f t="shared" si="41"/>
        <v>2.9388303585282185</v>
      </c>
      <c r="J141" s="111">
        <f t="shared" si="41"/>
        <v>3.0117081251249567</v>
      </c>
      <c r="K141" s="111">
        <f t="shared" si="41"/>
        <v>3.0969208460110447</v>
      </c>
      <c r="L141" s="111">
        <f t="shared" si="41"/>
        <v>3.1825752011792754</v>
      </c>
      <c r="M141" s="111">
        <f t="shared" si="41"/>
        <v>3.3010863642358568</v>
      </c>
      <c r="N141" s="111">
        <f t="shared" si="41"/>
        <v>3.4381841171558389</v>
      </c>
      <c r="O141" s="111">
        <f t="shared" si="41"/>
        <v>3.584934302662977</v>
      </c>
      <c r="P141" s="111">
        <f t="shared" si="41"/>
        <v>3.6940337730581048</v>
      </c>
      <c r="Q141" s="111">
        <f t="shared" si="41"/>
        <v>3.8222914968556805</v>
      </c>
      <c r="R141" s="111">
        <f t="shared" ref="R141:V141" si="42">IF(R122=0,"",R122/R103)</f>
        <v>3.9522935853150125</v>
      </c>
      <c r="S141" s="111">
        <f t="shared" si="42"/>
        <v>4.0811176595745415</v>
      </c>
      <c r="T141" s="111">
        <f t="shared" si="42"/>
        <v>4.1887058570077089</v>
      </c>
      <c r="U141" s="111">
        <f t="shared" si="42"/>
        <v>4.2908812676974737</v>
      </c>
      <c r="V141" s="111">
        <f t="shared" si="42"/>
        <v>4.3767186834682894</v>
      </c>
      <c r="W141" s="111">
        <f t="shared" ref="W141:Y141" si="43">IF(W122=0,"",W122/W103)</f>
        <v>4.4313201481538149</v>
      </c>
      <c r="X141" s="111">
        <f t="shared" si="43"/>
        <v>4.4635799182729121</v>
      </c>
      <c r="Y141" s="111">
        <f t="shared" si="43"/>
        <v>4.4983319953784013</v>
      </c>
      <c r="DA141" s="63" t="s">
        <v>1951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0.8209617117214123</v>
      </c>
      <c r="C142" s="124">
        <f t="shared" si="44"/>
        <v>0.83270519369575102</v>
      </c>
      <c r="D142" s="124">
        <f t="shared" si="44"/>
        <v>0.7894183014642846</v>
      </c>
      <c r="E142" s="124">
        <f t="shared" si="44"/>
        <v>0.75909702410411262</v>
      </c>
      <c r="F142" s="124">
        <f t="shared" si="44"/>
        <v>0.76909621974931086</v>
      </c>
      <c r="G142" s="124">
        <f t="shared" si="44"/>
        <v>0.74396158298198733</v>
      </c>
      <c r="H142" s="124">
        <f t="shared" si="44"/>
        <v>0.75726162334919023</v>
      </c>
      <c r="I142" s="124">
        <f t="shared" si="44"/>
        <v>0.78622101459373195</v>
      </c>
      <c r="J142" s="124">
        <f t="shared" si="44"/>
        <v>0.7937853188170042</v>
      </c>
      <c r="K142" s="124">
        <f t="shared" si="44"/>
        <v>0.79512231468314043</v>
      </c>
      <c r="L142" s="124">
        <f t="shared" si="44"/>
        <v>0.81113762321356497</v>
      </c>
      <c r="M142" s="124">
        <f t="shared" si="44"/>
        <v>0.81166603397181469</v>
      </c>
      <c r="N142" s="124">
        <f t="shared" si="44"/>
        <v>0.84615344184215757</v>
      </c>
      <c r="O142" s="124">
        <f t="shared" si="44"/>
        <v>0.90846156958499868</v>
      </c>
      <c r="P142" s="124">
        <f t="shared" si="44"/>
        <v>0.91650256325753865</v>
      </c>
      <c r="Q142" s="124">
        <f t="shared" si="44"/>
        <v>0.89827928563179793</v>
      </c>
      <c r="R142" s="124">
        <f t="shared" ref="R142:V142" si="45">IF(R123=0,"",R123/R104)</f>
        <v>0.8858103964660945</v>
      </c>
      <c r="S142" s="124">
        <f t="shared" si="45"/>
        <v>0.86301925915496258</v>
      </c>
      <c r="T142" s="124">
        <f t="shared" si="45"/>
        <v>0.87262666479362105</v>
      </c>
      <c r="U142" s="124">
        <f t="shared" si="45"/>
        <v>0.86040800681579099</v>
      </c>
      <c r="V142" s="124">
        <f t="shared" si="45"/>
        <v>0.85872825616640347</v>
      </c>
      <c r="W142" s="124">
        <f t="shared" ref="W142:Y142" si="46">IF(W123=0,"",W123/W104)</f>
        <v>0.87506473418758823</v>
      </c>
      <c r="X142" s="124">
        <f t="shared" si="46"/>
        <v>0.88429454664109075</v>
      </c>
      <c r="Y142" s="124">
        <f t="shared" si="46"/>
        <v>0.90776022085259656</v>
      </c>
      <c r="DA142" s="130" t="s">
        <v>1952</v>
      </c>
    </row>
    <row r="143" spans="1:105" ht="12" customHeight="1" x14ac:dyDescent="0.25">
      <c r="A143" s="97" t="s">
        <v>138</v>
      </c>
      <c r="B143" s="111">
        <f t="shared" ref="B143:Q143" si="47">IF(B124=0,"",B124/B105)</f>
        <v>0.41285727013849133</v>
      </c>
      <c r="C143" s="111">
        <f t="shared" si="47"/>
        <v>0.41389826840761762</v>
      </c>
      <c r="D143" s="111">
        <f t="shared" si="47"/>
        <v>0.41532289893752583</v>
      </c>
      <c r="E143" s="111">
        <f t="shared" si="47"/>
        <v>0.41686694869551505</v>
      </c>
      <c r="F143" s="111">
        <f t="shared" si="47"/>
        <v>0.41877643860886143</v>
      </c>
      <c r="G143" s="111">
        <f t="shared" si="47"/>
        <v>0.42116940563162825</v>
      </c>
      <c r="H143" s="111">
        <f t="shared" si="47"/>
        <v>0.42435813861983179</v>
      </c>
      <c r="I143" s="111">
        <f t="shared" si="47"/>
        <v>0.42685050003565439</v>
      </c>
      <c r="J143" s="111">
        <f t="shared" si="47"/>
        <v>0.4303254681343</v>
      </c>
      <c r="K143" s="111">
        <f t="shared" si="47"/>
        <v>0.4330729905517739</v>
      </c>
      <c r="L143" s="111">
        <f t="shared" si="47"/>
        <v>0.43643664184731368</v>
      </c>
      <c r="M143" s="111">
        <f t="shared" si="47"/>
        <v>0.4417935620141451</v>
      </c>
      <c r="N143" s="111">
        <f t="shared" si="47"/>
        <v>0.45056446110756238</v>
      </c>
      <c r="O143" s="111">
        <f t="shared" si="47"/>
        <v>0.45772160758448832</v>
      </c>
      <c r="P143" s="111">
        <f t="shared" si="47"/>
        <v>0.45796328485906385</v>
      </c>
      <c r="Q143" s="111">
        <f t="shared" si="47"/>
        <v>0.46940663938801813</v>
      </c>
      <c r="R143" s="111">
        <f t="shared" ref="R143:V143" si="48">IF(R124=0,"",R124/R105)</f>
        <v>0.47656713949856183</v>
      </c>
      <c r="S143" s="111">
        <f t="shared" si="48"/>
        <v>0.48758675025624182</v>
      </c>
      <c r="T143" s="111">
        <f t="shared" si="48"/>
        <v>0.50786560057477625</v>
      </c>
      <c r="U143" s="111">
        <f t="shared" si="48"/>
        <v>0.52634676811048953</v>
      </c>
      <c r="V143" s="111">
        <f t="shared" si="48"/>
        <v>0.53894085109045287</v>
      </c>
      <c r="W143" s="111">
        <f t="shared" ref="W143:Y143" si="49">IF(W124=0,"",W124/W105)</f>
        <v>0.55154529251494444</v>
      </c>
      <c r="X143" s="111">
        <f t="shared" si="49"/>
        <v>0.5609773872104018</v>
      </c>
      <c r="Y143" s="111">
        <f t="shared" si="49"/>
        <v>0.56881400677040239</v>
      </c>
      <c r="DA143" s="63" t="s">
        <v>1953</v>
      </c>
    </row>
    <row r="144" spans="1:105" ht="12" customHeight="1" x14ac:dyDescent="0.25">
      <c r="A144" s="97" t="s">
        <v>137</v>
      </c>
      <c r="B144" s="111">
        <f t="shared" ref="B144:Q144" si="50">IF(B125=0,"",B125/B106)</f>
        <v>0.82893394691766764</v>
      </c>
      <c r="C144" s="111">
        <f t="shared" si="50"/>
        <v>0.84488058622284545</v>
      </c>
      <c r="D144" s="111">
        <f t="shared" si="50"/>
        <v>0.74870018877300326</v>
      </c>
      <c r="E144" s="111">
        <f t="shared" si="50"/>
        <v>0.70625782162309159</v>
      </c>
      <c r="F144" s="111">
        <f t="shared" si="50"/>
        <v>0.72665055573229831</v>
      </c>
      <c r="G144" s="111">
        <f t="shared" si="50"/>
        <v>0.69482293633589542</v>
      </c>
      <c r="H144" s="111">
        <f t="shared" si="50"/>
        <v>0.73192511452901987</v>
      </c>
      <c r="I144" s="111">
        <f t="shared" si="50"/>
        <v>0.77454732727091624</v>
      </c>
      <c r="J144" s="111">
        <f t="shared" si="50"/>
        <v>0.78523003048998785</v>
      </c>
      <c r="K144" s="111">
        <f t="shared" si="50"/>
        <v>0.787810400823305</v>
      </c>
      <c r="L144" s="111">
        <f t="shared" si="50"/>
        <v>0.81090557104277916</v>
      </c>
      <c r="M144" s="111">
        <f t="shared" si="50"/>
        <v>0.81699351055344338</v>
      </c>
      <c r="N144" s="111">
        <f t="shared" si="50"/>
        <v>0.87213491430191425</v>
      </c>
      <c r="O144" s="111">
        <f t="shared" si="50"/>
        <v>0.9161752221940489</v>
      </c>
      <c r="P144" s="111">
        <f t="shared" si="50"/>
        <v>0.97863067915273261</v>
      </c>
      <c r="Q144" s="111">
        <f t="shared" si="50"/>
        <v>0.84662680126706258</v>
      </c>
      <c r="R144" s="111">
        <f t="shared" ref="R144:V144" si="51">IF(R125=0,"",R125/R106)</f>
        <v>0.80334173583347068</v>
      </c>
      <c r="S144" s="111">
        <f t="shared" si="51"/>
        <v>0.74878968957392222</v>
      </c>
      <c r="T144" s="111">
        <f t="shared" si="51"/>
        <v>0.81911759132956596</v>
      </c>
      <c r="U144" s="111">
        <f t="shared" si="51"/>
        <v>0.89002650948893913</v>
      </c>
      <c r="V144" s="111">
        <f t="shared" si="51"/>
        <v>0.87464392325447859</v>
      </c>
      <c r="W144" s="111">
        <f t="shared" ref="W144:Y144" si="52">IF(W125=0,"",W125/W106)</f>
        <v>0.92725073388661305</v>
      </c>
      <c r="X144" s="111">
        <f t="shared" si="52"/>
        <v>0.94090244378420385</v>
      </c>
      <c r="Y144" s="111">
        <f t="shared" si="52"/>
        <v>0.96484838391000338</v>
      </c>
      <c r="DA144" s="63" t="s">
        <v>1954</v>
      </c>
    </row>
    <row r="145" spans="1:105" ht="12" customHeight="1" x14ac:dyDescent="0.25">
      <c r="A145" s="100" t="s">
        <v>211</v>
      </c>
      <c r="B145" s="112">
        <f t="shared" ref="B145:Q145" si="53">IF(B126=0,"",B126/B107)</f>
        <v>0.41285727013849133</v>
      </c>
      <c r="C145" s="112">
        <f t="shared" si="53"/>
        <v>0.41497964060542669</v>
      </c>
      <c r="D145" s="112">
        <f t="shared" si="53"/>
        <v>0.41514492860615648</v>
      </c>
      <c r="E145" s="112">
        <f t="shared" si="53"/>
        <v>0.41534431368267211</v>
      </c>
      <c r="F145" s="112">
        <f t="shared" si="53"/>
        <v>0.41558177270956742</v>
      </c>
      <c r="G145" s="112">
        <f t="shared" si="53"/>
        <v>0.41582195623398904</v>
      </c>
      <c r="H145" s="112">
        <f t="shared" si="53"/>
        <v>0.41627419990834807</v>
      </c>
      <c r="I145" s="112">
        <f t="shared" si="53"/>
        <v>0.42291812103145071</v>
      </c>
      <c r="J145" s="112">
        <f t="shared" si="53"/>
        <v>0.4282081514015692</v>
      </c>
      <c r="K145" s="112">
        <f t="shared" si="53"/>
        <v>0.43165584422026837</v>
      </c>
      <c r="L145" s="112">
        <f t="shared" si="53"/>
        <v>0.43771162993001711</v>
      </c>
      <c r="M145" s="112">
        <f t="shared" si="53"/>
        <v>0.4420703866126966</v>
      </c>
      <c r="N145" s="112">
        <f t="shared" si="53"/>
        <v>0.45688103073297104</v>
      </c>
      <c r="O145" s="112">
        <f t="shared" si="53"/>
        <v>0.48390701362691824</v>
      </c>
      <c r="P145" s="112">
        <f t="shared" si="53"/>
        <v>0.48685318773586006</v>
      </c>
      <c r="Q145" s="112">
        <f t="shared" si="53"/>
        <v>0.48686305003073027</v>
      </c>
      <c r="R145" s="112">
        <f t="shared" ref="R145:V145" si="54">IF(R126=0,"",R126/R107)</f>
        <v>0.48713017584909923</v>
      </c>
      <c r="S145" s="112">
        <f t="shared" si="54"/>
        <v>0.48787239662805726</v>
      </c>
      <c r="T145" s="112">
        <f t="shared" si="54"/>
        <v>0.48868821627120063</v>
      </c>
      <c r="U145" s="112">
        <f t="shared" si="54"/>
        <v>0.49536262903476613</v>
      </c>
      <c r="V145" s="112">
        <f t="shared" si="54"/>
        <v>0.49683660582989925</v>
      </c>
      <c r="W145" s="112">
        <f t="shared" ref="W145:Y145" si="55">IF(W126=0,"",W126/W107)</f>
        <v>0.49830671626712286</v>
      </c>
      <c r="X145" s="112">
        <f t="shared" si="55"/>
        <v>0.53032895753340648</v>
      </c>
      <c r="Y145" s="112">
        <f t="shared" si="55"/>
        <v>0.55891548951545045</v>
      </c>
      <c r="DA145" s="131" t="s">
        <v>1955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:Y146" si="58">IF(W127=0,"",W127/W108)</f>
        <v>1</v>
      </c>
      <c r="X146" s="113">
        <f t="shared" si="58"/>
        <v>1</v>
      </c>
      <c r="Y146" s="113">
        <f t="shared" si="58"/>
        <v>1</v>
      </c>
      <c r="DA146" s="132" t="s">
        <v>1956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0.46896418226790826</v>
      </c>
      <c r="C147" s="112">
        <f t="shared" si="59"/>
        <v>0.47506976077886015</v>
      </c>
      <c r="D147" s="112">
        <f t="shared" si="59"/>
        <v>0.47582879371910469</v>
      </c>
      <c r="E147" s="112">
        <f t="shared" si="59"/>
        <v>0.47674753141504694</v>
      </c>
      <c r="F147" s="112">
        <f t="shared" si="59"/>
        <v>0.47792658440717706</v>
      </c>
      <c r="G147" s="112">
        <f t="shared" si="59"/>
        <v>0.4795263323090268</v>
      </c>
      <c r="H147" s="112">
        <f t="shared" si="59"/>
        <v>0.48940418914919398</v>
      </c>
      <c r="I147" s="112">
        <f t="shared" si="59"/>
        <v>0.4908745656587048</v>
      </c>
      <c r="J147" s="112">
        <f t="shared" si="59"/>
        <v>0.49172215961289845</v>
      </c>
      <c r="K147" s="112">
        <f t="shared" si="59"/>
        <v>0.49402014185958654</v>
      </c>
      <c r="L147" s="112">
        <f t="shared" si="59"/>
        <v>0.49407757961102911</v>
      </c>
      <c r="M147" s="112">
        <f t="shared" si="59"/>
        <v>0.49420118789217554</v>
      </c>
      <c r="N147" s="112">
        <f t="shared" si="59"/>
        <v>0.49450893847540633</v>
      </c>
      <c r="O147" s="112">
        <f t="shared" si="59"/>
        <v>0.53472064819809906</v>
      </c>
      <c r="P147" s="112">
        <f t="shared" si="59"/>
        <v>0.54502824425515384</v>
      </c>
      <c r="Q147" s="112">
        <f t="shared" si="59"/>
        <v>0.54517069185180211</v>
      </c>
      <c r="R147" s="112">
        <f t="shared" ref="R147:V147" si="60">IF(R128=0,"",R128/R109)</f>
        <v>0.54542609991992319</v>
      </c>
      <c r="S147" s="112">
        <f t="shared" si="60"/>
        <v>0.54564222799923234</v>
      </c>
      <c r="T147" s="112">
        <f t="shared" si="60"/>
        <v>0.54597897668212469</v>
      </c>
      <c r="U147" s="112">
        <f t="shared" si="60"/>
        <v>0.55602192687847907</v>
      </c>
      <c r="V147" s="112">
        <f t="shared" si="60"/>
        <v>0.5613227426205083</v>
      </c>
      <c r="W147" s="112">
        <f t="shared" ref="W147:Y147" si="61">IF(W128=0,"",W128/W109)</f>
        <v>0.64055630896916882</v>
      </c>
      <c r="X147" s="112">
        <f t="shared" si="61"/>
        <v>0.65177745661942854</v>
      </c>
      <c r="Y147" s="112">
        <f t="shared" si="61"/>
        <v>0.65556059446055537</v>
      </c>
      <c r="DA147" s="131" t="s">
        <v>1957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0.85985770532035255</v>
      </c>
      <c r="C148" s="113">
        <f t="shared" si="62"/>
        <v>0.87206577805975893</v>
      </c>
      <c r="D148" s="113">
        <f t="shared" si="62"/>
        <v>0.82266811857641842</v>
      </c>
      <c r="E148" s="113">
        <f t="shared" si="62"/>
        <v>0.78828970504312923</v>
      </c>
      <c r="F148" s="113">
        <f t="shared" si="62"/>
        <v>0.79774045695091322</v>
      </c>
      <c r="G148" s="113">
        <f t="shared" si="62"/>
        <v>0.76825543516351724</v>
      </c>
      <c r="H148" s="113">
        <f t="shared" si="62"/>
        <v>0.78798611947865127</v>
      </c>
      <c r="I148" s="113">
        <f t="shared" si="62"/>
        <v>0.81886515934963233</v>
      </c>
      <c r="J148" s="113">
        <f t="shared" si="62"/>
        <v>0.82563993387413037</v>
      </c>
      <c r="K148" s="113">
        <f t="shared" si="62"/>
        <v>0.82666592190756372</v>
      </c>
      <c r="L148" s="113">
        <f t="shared" si="62"/>
        <v>0.84390740007903053</v>
      </c>
      <c r="M148" s="113">
        <f t="shared" si="62"/>
        <v>0.84336877235095342</v>
      </c>
      <c r="N148" s="113">
        <f t="shared" si="62"/>
        <v>0.88312619385893087</v>
      </c>
      <c r="O148" s="113">
        <f t="shared" si="62"/>
        <v>0.96702404427926059</v>
      </c>
      <c r="P148" s="113">
        <f t="shared" si="62"/>
        <v>0.98547506582660216</v>
      </c>
      <c r="Q148" s="113">
        <f t="shared" si="62"/>
        <v>0.9627918952446517</v>
      </c>
      <c r="R148" s="113">
        <f t="shared" ref="R148:V148" si="63">IF(R129=0,"",R129/R110)</f>
        <v>0.94864348066833537</v>
      </c>
      <c r="S148" s="113">
        <f t="shared" si="63"/>
        <v>0.92117988095065162</v>
      </c>
      <c r="T148" s="113">
        <f t="shared" si="63"/>
        <v>0.93923825918772108</v>
      </c>
      <c r="U148" s="113">
        <f t="shared" si="63"/>
        <v>0.9535923295754869</v>
      </c>
      <c r="V148" s="113">
        <f t="shared" si="63"/>
        <v>0.94605439220632648</v>
      </c>
      <c r="W148" s="113">
        <f t="shared" ref="W148:Y148" si="64">IF(W129=0,"",W129/W110)</f>
        <v>0.96126846377738406</v>
      </c>
      <c r="X148" s="113">
        <f t="shared" si="64"/>
        <v>0.97060573833528119</v>
      </c>
      <c r="Y148" s="113">
        <f t="shared" si="64"/>
        <v>0.9882876116821856</v>
      </c>
      <c r="DA148" s="132" t="s">
        <v>1958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0.46896418226790826</v>
      </c>
      <c r="C149" s="111">
        <f t="shared" si="65"/>
        <v>0.47153763280448752</v>
      </c>
      <c r="D149" s="111">
        <f t="shared" si="65"/>
        <v>0.4741284293803894</v>
      </c>
      <c r="E149" s="111">
        <f t="shared" si="65"/>
        <v>0.47706253953809136</v>
      </c>
      <c r="F149" s="111">
        <f t="shared" si="65"/>
        <v>0.48027551120781725</v>
      </c>
      <c r="G149" s="111">
        <f t="shared" si="65"/>
        <v>0.48389628006542373</v>
      </c>
      <c r="H149" s="111">
        <f t="shared" si="65"/>
        <v>0.48798907279108994</v>
      </c>
      <c r="I149" s="111">
        <f t="shared" si="65"/>
        <v>0.49026335124826848</v>
      </c>
      <c r="J149" s="111">
        <f t="shared" si="65"/>
        <v>0.49200373416893012</v>
      </c>
      <c r="K149" s="111">
        <f t="shared" si="65"/>
        <v>0.49408092849440122</v>
      </c>
      <c r="L149" s="111">
        <f t="shared" si="65"/>
        <v>0.4964068593465254</v>
      </c>
      <c r="M149" s="111">
        <f t="shared" si="65"/>
        <v>0.49945273064846374</v>
      </c>
      <c r="N149" s="111">
        <f t="shared" si="65"/>
        <v>0.50396923017108342</v>
      </c>
      <c r="O149" s="111">
        <f t="shared" si="65"/>
        <v>0.50948355154629932</v>
      </c>
      <c r="P149" s="111">
        <f t="shared" si="65"/>
        <v>0.51710513811215564</v>
      </c>
      <c r="Q149" s="111">
        <f t="shared" si="65"/>
        <v>0.52728160371329691</v>
      </c>
      <c r="R149" s="111">
        <f t="shared" ref="R149:V149" si="66">IF(R130=0,"",R130/R111)</f>
        <v>0.53915279134002991</v>
      </c>
      <c r="S149" s="111">
        <f t="shared" si="66"/>
        <v>0.55191779517085171</v>
      </c>
      <c r="T149" s="111">
        <f t="shared" si="66"/>
        <v>0.56370636083808479</v>
      </c>
      <c r="U149" s="111">
        <f t="shared" si="66"/>
        <v>0.57921963466676474</v>
      </c>
      <c r="V149" s="111">
        <f t="shared" si="66"/>
        <v>0.59745695675146426</v>
      </c>
      <c r="W149" s="111">
        <f t="shared" ref="W149:Y149" si="67">IF(W130=0,"",W130/W111)</f>
        <v>0.61297718052520078</v>
      </c>
      <c r="X149" s="111">
        <f t="shared" si="67"/>
        <v>0.6296738480521139</v>
      </c>
      <c r="Y149" s="111">
        <f t="shared" si="67"/>
        <v>0.64404850145679304</v>
      </c>
      <c r="DA149" s="63" t="s">
        <v>1959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:Y150" si="70">IF(W131=0,"",W131/W112)</f>
        <v>1</v>
      </c>
      <c r="X150" s="111">
        <f t="shared" si="70"/>
        <v>1</v>
      </c>
      <c r="Y150" s="111">
        <f t="shared" si="70"/>
        <v>1</v>
      </c>
      <c r="DA150" s="63" t="s">
        <v>1960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0.57917553865441873</v>
      </c>
      <c r="C151" s="124">
        <f t="shared" si="71"/>
        <v>0.58882106150621827</v>
      </c>
      <c r="D151" s="124">
        <f t="shared" si="71"/>
        <v>0.5938326184815037</v>
      </c>
      <c r="E151" s="124">
        <f t="shared" si="71"/>
        <v>0.59428758969272544</v>
      </c>
      <c r="F151" s="124">
        <f t="shared" si="71"/>
        <v>0.59955252965635475</v>
      </c>
      <c r="G151" s="124">
        <f t="shared" si="71"/>
        <v>0.6033460746029603</v>
      </c>
      <c r="H151" s="124">
        <f t="shared" si="71"/>
        <v>0.60738770469278136</v>
      </c>
      <c r="I151" s="124">
        <f t="shared" si="71"/>
        <v>0.60366778247559083</v>
      </c>
      <c r="J151" s="124">
        <f t="shared" si="71"/>
        <v>0.6036995978808376</v>
      </c>
      <c r="K151" s="124">
        <f t="shared" si="71"/>
        <v>0.60738159187216101</v>
      </c>
      <c r="L151" s="124">
        <f t="shared" si="71"/>
        <v>0.6076202758184801</v>
      </c>
      <c r="M151" s="124">
        <f t="shared" si="71"/>
        <v>0.61185503338126113</v>
      </c>
      <c r="N151" s="124">
        <f t="shared" si="71"/>
        <v>0.60289380990226249</v>
      </c>
      <c r="O151" s="124">
        <f t="shared" si="71"/>
        <v>0.61022447246159695</v>
      </c>
      <c r="P151" s="124">
        <f t="shared" si="71"/>
        <v>0.62467716466774481</v>
      </c>
      <c r="Q151" s="124">
        <f t="shared" si="71"/>
        <v>0.62203937294525369</v>
      </c>
      <c r="R151" s="124">
        <f t="shared" ref="R151:V151" si="72">IF(R132=0,"",R132/R113)</f>
        <v>0.62581196502430958</v>
      </c>
      <c r="S151" s="124">
        <f t="shared" si="72"/>
        <v>0.63569658060962142</v>
      </c>
      <c r="T151" s="124">
        <f t="shared" si="72"/>
        <v>0.63349840775272237</v>
      </c>
      <c r="U151" s="124">
        <f t="shared" si="72"/>
        <v>0.64859563577367252</v>
      </c>
      <c r="V151" s="124">
        <f t="shared" si="72"/>
        <v>0.67069454087536529</v>
      </c>
      <c r="W151" s="124">
        <f t="shared" ref="W151:Y151" si="73">IF(W132=0,"",W132/W113)</f>
        <v>0.67487011121683527</v>
      </c>
      <c r="X151" s="124">
        <f t="shared" si="73"/>
        <v>0.6779859161425128</v>
      </c>
      <c r="Y151" s="124">
        <f t="shared" si="73"/>
        <v>0.66521064713027989</v>
      </c>
      <c r="DA151" s="130" t="s">
        <v>1961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0.54251012813745658</v>
      </c>
      <c r="C152" s="111">
        <f t="shared" si="74"/>
        <v>0.54336069540605336</v>
      </c>
      <c r="D152" s="111">
        <f t="shared" si="74"/>
        <v>0.54431457200907007</v>
      </c>
      <c r="E152" s="111">
        <f t="shared" si="74"/>
        <v>0.54547013741370098</v>
      </c>
      <c r="F152" s="111">
        <f t="shared" si="74"/>
        <v>0.5467381944938382</v>
      </c>
      <c r="G152" s="111">
        <f t="shared" si="74"/>
        <v>0.54822830238643938</v>
      </c>
      <c r="H152" s="111">
        <f t="shared" si="74"/>
        <v>0.5499390593111132</v>
      </c>
      <c r="I152" s="111">
        <f t="shared" si="74"/>
        <v>0.5508118001496084</v>
      </c>
      <c r="J152" s="111">
        <f t="shared" si="74"/>
        <v>0.55133564427712201</v>
      </c>
      <c r="K152" s="111">
        <f t="shared" si="74"/>
        <v>0.55186396767419366</v>
      </c>
      <c r="L152" s="111">
        <f t="shared" si="74"/>
        <v>0.55243637076142527</v>
      </c>
      <c r="M152" s="111">
        <f t="shared" si="74"/>
        <v>0.55302360250402971</v>
      </c>
      <c r="N152" s="111">
        <f t="shared" si="74"/>
        <v>0.5536110750897667</v>
      </c>
      <c r="O152" s="111">
        <f t="shared" si="74"/>
        <v>0.55406779910306414</v>
      </c>
      <c r="P152" s="111">
        <f t="shared" si="74"/>
        <v>0.55442082803243675</v>
      </c>
      <c r="Q152" s="111">
        <f t="shared" si="74"/>
        <v>0.55499809098782105</v>
      </c>
      <c r="R152" s="111">
        <f t="shared" ref="R152:V152" si="75">IF(R133=0,"",R133/R114)</f>
        <v>0.55609724224471169</v>
      </c>
      <c r="S152" s="111">
        <f t="shared" si="75"/>
        <v>0.55788912870392626</v>
      </c>
      <c r="T152" s="111">
        <f t="shared" si="75"/>
        <v>0.55997455115490868</v>
      </c>
      <c r="U152" s="111">
        <f t="shared" si="75"/>
        <v>0.56428105901017467</v>
      </c>
      <c r="V152" s="111">
        <f t="shared" si="75"/>
        <v>0.56987737098856794</v>
      </c>
      <c r="W152" s="111">
        <f t="shared" ref="W152:Y152" si="76">IF(W133=0,"",W133/W114)</f>
        <v>0.57548490024645838</v>
      </c>
      <c r="X152" s="111">
        <f t="shared" si="76"/>
        <v>0.58097353507869309</v>
      </c>
      <c r="Y152" s="111">
        <f t="shared" si="76"/>
        <v>0.58535068572055571</v>
      </c>
      <c r="DA152" s="63" t="s">
        <v>1962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0.7140726635132747</v>
      </c>
      <c r="C153" s="45">
        <f t="shared" si="77"/>
        <v>0.71711358113164647</v>
      </c>
      <c r="D153" s="45">
        <f t="shared" si="77"/>
        <v>0.71961468754239255</v>
      </c>
      <c r="E153" s="45">
        <f t="shared" si="77"/>
        <v>0.72207286046737507</v>
      </c>
      <c r="F153" s="45">
        <f t="shared" si="77"/>
        <v>0.7246968006772635</v>
      </c>
      <c r="G153" s="45">
        <f t="shared" si="77"/>
        <v>0.72736162321114228</v>
      </c>
      <c r="H153" s="45">
        <f t="shared" si="77"/>
        <v>0.73014364210317151</v>
      </c>
      <c r="I153" s="45">
        <f t="shared" si="77"/>
        <v>0.73176730592340378</v>
      </c>
      <c r="J153" s="45">
        <f t="shared" si="77"/>
        <v>0.73320473938072306</v>
      </c>
      <c r="K153" s="45">
        <f t="shared" si="77"/>
        <v>0.73520120310296955</v>
      </c>
      <c r="L153" s="45">
        <f t="shared" si="77"/>
        <v>0.73712336321310512</v>
      </c>
      <c r="M153" s="45">
        <f t="shared" si="77"/>
        <v>0.73925335044830243</v>
      </c>
      <c r="N153" s="45">
        <f t="shared" si="77"/>
        <v>0.74181006783529702</v>
      </c>
      <c r="O153" s="45">
        <f t="shared" si="77"/>
        <v>0.74543130944671354</v>
      </c>
      <c r="P153" s="45">
        <f t="shared" si="77"/>
        <v>0.74977955242640115</v>
      </c>
      <c r="Q153" s="45">
        <f t="shared" si="77"/>
        <v>0.75471758416207635</v>
      </c>
      <c r="R153" s="45">
        <f t="shared" ref="R153:V153" si="78">IF(R134=0,"",R134/R115)</f>
        <v>0.76129011862986629</v>
      </c>
      <c r="S153" s="45">
        <f t="shared" si="78"/>
        <v>0.76976845646250225</v>
      </c>
      <c r="T153" s="45">
        <f t="shared" si="78"/>
        <v>0.77864428811012587</v>
      </c>
      <c r="U153" s="45">
        <f t="shared" si="78"/>
        <v>0.79084845923046254</v>
      </c>
      <c r="V153" s="45">
        <f t="shared" si="78"/>
        <v>0.80725501314766168</v>
      </c>
      <c r="W153" s="45">
        <f t="shared" ref="W153:Y153" si="79">IF(W134=0,"",W134/W115)</f>
        <v>0.82621017005719111</v>
      </c>
      <c r="X153" s="45">
        <f t="shared" si="79"/>
        <v>0.84321761350967528</v>
      </c>
      <c r="Y153" s="45">
        <f t="shared" si="79"/>
        <v>0.8563559946127336</v>
      </c>
      <c r="DA153" s="60" t="s">
        <v>1963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428.32437022579336</v>
      </c>
      <c r="C155" s="117">
        <f t="shared" si="80"/>
        <v>431.61805112031527</v>
      </c>
      <c r="D155" s="117">
        <f t="shared" si="80"/>
        <v>439.57695782666332</v>
      </c>
      <c r="E155" s="117">
        <f t="shared" si="80"/>
        <v>448.92556067058763</v>
      </c>
      <c r="F155" s="117">
        <f t="shared" si="80"/>
        <v>395.06290880519271</v>
      </c>
      <c r="G155" s="117">
        <f t="shared" si="80"/>
        <v>335.6973848629649</v>
      </c>
      <c r="H155" s="117">
        <f t="shared" si="80"/>
        <v>390.96041008426147</v>
      </c>
      <c r="I155" s="117">
        <f t="shared" si="80"/>
        <v>363.55288222577343</v>
      </c>
      <c r="J155" s="117">
        <f t="shared" si="80"/>
        <v>321.59186954205256</v>
      </c>
      <c r="K155" s="117">
        <f t="shared" si="80"/>
        <v>352.76654441675583</v>
      </c>
      <c r="L155" s="117">
        <f t="shared" si="80"/>
        <v>295.54397965793294</v>
      </c>
      <c r="M155" s="117">
        <f t="shared" si="80"/>
        <v>334.44287820017632</v>
      </c>
      <c r="N155" s="117">
        <f t="shared" si="80"/>
        <v>323.35660953618827</v>
      </c>
      <c r="O155" s="117">
        <f t="shared" si="80"/>
        <v>261.14676926460106</v>
      </c>
      <c r="P155" s="117">
        <f t="shared" si="80"/>
        <v>235.32228662781375</v>
      </c>
      <c r="Q155" s="117">
        <f t="shared" si="80"/>
        <v>276.92064797542355</v>
      </c>
      <c r="R155" s="117">
        <f t="shared" ref="R155:V155" si="81">R156+R159+R161+R170</f>
        <v>275.39510038709216</v>
      </c>
      <c r="S155" s="117">
        <f t="shared" si="81"/>
        <v>274.7595549888361</v>
      </c>
      <c r="T155" s="117">
        <f t="shared" si="81"/>
        <v>219.71450256272152</v>
      </c>
      <c r="U155" s="117">
        <f t="shared" si="81"/>
        <v>252.10291452805089</v>
      </c>
      <c r="V155" s="117">
        <f t="shared" si="81"/>
        <v>247.8780372877801</v>
      </c>
      <c r="W155" s="117">
        <f t="shared" ref="W155:Y155" si="82">W156+W159+W161+W170</f>
        <v>211.79066135307741</v>
      </c>
      <c r="X155" s="117">
        <f t="shared" si="82"/>
        <v>228.54581936814932</v>
      </c>
      <c r="Y155" s="117">
        <f t="shared" si="82"/>
        <v>188.53887831968726</v>
      </c>
      <c r="DA155" s="129" t="s">
        <v>2114</v>
      </c>
    </row>
    <row r="156" spans="1:105" ht="12" customHeight="1" x14ac:dyDescent="0.25">
      <c r="A156" s="121" t="s">
        <v>57</v>
      </c>
      <c r="B156" s="122">
        <f t="shared" ref="B156:Q156" si="83">SUM(B157:B158)</f>
        <v>389.04775320211183</v>
      </c>
      <c r="C156" s="122">
        <f t="shared" si="83"/>
        <v>393.15829201636188</v>
      </c>
      <c r="D156" s="122">
        <f t="shared" si="83"/>
        <v>401.03423566984986</v>
      </c>
      <c r="E156" s="122">
        <f t="shared" si="83"/>
        <v>408.70884448836989</v>
      </c>
      <c r="F156" s="122">
        <f t="shared" si="83"/>
        <v>354.54211458485975</v>
      </c>
      <c r="G156" s="122">
        <f t="shared" si="83"/>
        <v>295.69884296328689</v>
      </c>
      <c r="H156" s="122">
        <f t="shared" si="83"/>
        <v>350.8231818665713</v>
      </c>
      <c r="I156" s="122">
        <f t="shared" si="83"/>
        <v>320.94161136156555</v>
      </c>
      <c r="J156" s="122">
        <f t="shared" si="83"/>
        <v>279.58474101457938</v>
      </c>
      <c r="K156" s="122">
        <f t="shared" si="83"/>
        <v>310.89767937901888</v>
      </c>
      <c r="L156" s="122">
        <f t="shared" si="83"/>
        <v>254.06876484602719</v>
      </c>
      <c r="M156" s="122">
        <f t="shared" si="83"/>
        <v>292.0586184130172</v>
      </c>
      <c r="N156" s="122">
        <f t="shared" si="83"/>
        <v>282.08226369142659</v>
      </c>
      <c r="O156" s="122">
        <f t="shared" si="83"/>
        <v>221.45616640617015</v>
      </c>
      <c r="P156" s="122">
        <f t="shared" si="83"/>
        <v>196.24349904643415</v>
      </c>
      <c r="Q156" s="122">
        <f t="shared" si="83"/>
        <v>237.42922431481642</v>
      </c>
      <c r="R156" s="122">
        <f t="shared" ref="R156:V156" si="84">SUM(R157:R158)</f>
        <v>236.9217677789992</v>
      </c>
      <c r="S156" s="122">
        <f t="shared" si="84"/>
        <v>237.09943277875763</v>
      </c>
      <c r="T156" s="122">
        <f t="shared" si="84"/>
        <v>184.57229461817133</v>
      </c>
      <c r="U156" s="122">
        <f t="shared" si="84"/>
        <v>210.2337655823103</v>
      </c>
      <c r="V156" s="122">
        <f t="shared" si="84"/>
        <v>208.74157629001999</v>
      </c>
      <c r="W156" s="122">
        <f t="shared" ref="W156:Y156" si="85">SUM(W157:W158)</f>
        <v>175.71936423488916</v>
      </c>
      <c r="X156" s="122">
        <f t="shared" si="85"/>
        <v>192.17682617580857</v>
      </c>
      <c r="Y156" s="122">
        <f t="shared" si="85"/>
        <v>154.39191114922119</v>
      </c>
      <c r="DA156" s="130" t="s">
        <v>2115</v>
      </c>
    </row>
    <row r="157" spans="1:105" ht="12" customHeight="1" x14ac:dyDescent="0.25">
      <c r="A157" s="97" t="s">
        <v>211</v>
      </c>
      <c r="B157" s="98">
        <v>389.04775320211183</v>
      </c>
      <c r="C157" s="98">
        <v>393.15829201636188</v>
      </c>
      <c r="D157" s="98">
        <v>401.03423566984986</v>
      </c>
      <c r="E157" s="98">
        <v>408.70884448836989</v>
      </c>
      <c r="F157" s="98">
        <v>354.54211458485975</v>
      </c>
      <c r="G157" s="98">
        <v>295.69884296328689</v>
      </c>
      <c r="H157" s="98">
        <v>350.8231818665713</v>
      </c>
      <c r="I157" s="98">
        <v>320.94161136156555</v>
      </c>
      <c r="J157" s="98">
        <v>279.58474101457938</v>
      </c>
      <c r="K157" s="98">
        <v>310.89767937901888</v>
      </c>
      <c r="L157" s="98">
        <v>254.06876484602719</v>
      </c>
      <c r="M157" s="98">
        <v>292.0586184130172</v>
      </c>
      <c r="N157" s="98">
        <v>282.08226369142659</v>
      </c>
      <c r="O157" s="98">
        <v>221.45616640617015</v>
      </c>
      <c r="P157" s="98">
        <v>196.24349904643415</v>
      </c>
      <c r="Q157" s="98">
        <v>237.42922431481642</v>
      </c>
      <c r="R157" s="98">
        <v>236.9217677789992</v>
      </c>
      <c r="S157" s="98">
        <v>237.09943277875763</v>
      </c>
      <c r="T157" s="98">
        <v>184.57229461817133</v>
      </c>
      <c r="U157" s="98">
        <v>210.2337655823103</v>
      </c>
      <c r="V157" s="98">
        <v>208.74157629001999</v>
      </c>
      <c r="W157" s="98">
        <v>175.71936423488916</v>
      </c>
      <c r="X157" s="98">
        <v>192.17682617580857</v>
      </c>
      <c r="Y157" s="98">
        <v>154.39191114922119</v>
      </c>
      <c r="DA157" s="63" t="s">
        <v>2116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2117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2118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2119</v>
      </c>
    </row>
    <row r="161" spans="1:105" ht="12" customHeight="1" x14ac:dyDescent="0.25">
      <c r="A161" s="121" t="s">
        <v>55</v>
      </c>
      <c r="B161" s="122">
        <v>8.2686607825399658</v>
      </c>
      <c r="C161" s="122">
        <v>7.5270917563267234</v>
      </c>
      <c r="D161" s="122">
        <v>8.2198952306918009</v>
      </c>
      <c r="E161" s="122">
        <v>8.9676403692702813</v>
      </c>
      <c r="F161" s="122">
        <v>9.0847425454109612</v>
      </c>
      <c r="G161" s="122">
        <v>9.7040329567130854</v>
      </c>
      <c r="H161" s="122">
        <v>11.821942973428605</v>
      </c>
      <c r="I161" s="122">
        <v>13.026813478434436</v>
      </c>
      <c r="J161" s="122">
        <v>12.93170522542057</v>
      </c>
      <c r="K161" s="122">
        <v>13.05612938098098</v>
      </c>
      <c r="L161" s="122">
        <v>12.97823687397284</v>
      </c>
      <c r="M161" s="122">
        <v>12.900990226982731</v>
      </c>
      <c r="N161" s="122">
        <v>12.807900868573274</v>
      </c>
      <c r="O161" s="122">
        <v>12.548191033829895</v>
      </c>
      <c r="P161" s="122">
        <v>12.895003913566093</v>
      </c>
      <c r="Q161" s="122">
        <v>13.494803005183389</v>
      </c>
      <c r="R161" s="122">
        <v>13.901157501000778</v>
      </c>
      <c r="S161" s="122">
        <v>14.411382301242618</v>
      </c>
      <c r="T161" s="122">
        <v>14.494148141828594</v>
      </c>
      <c r="U161" s="122">
        <v>21.182259537689646</v>
      </c>
      <c r="V161" s="122">
        <v>20.986766309979945</v>
      </c>
      <c r="W161" s="122">
        <v>17.528565925110712</v>
      </c>
      <c r="X161" s="122">
        <v>18.059578864191266</v>
      </c>
      <c r="Y161" s="122">
        <v>14.89147601077886</v>
      </c>
      <c r="DA161" s="130" t="s">
        <v>2120</v>
      </c>
    </row>
    <row r="162" spans="1:105" ht="12" customHeight="1" x14ac:dyDescent="0.25">
      <c r="A162" s="97" t="s">
        <v>138</v>
      </c>
      <c r="B162" s="98">
        <v>8.1861343297846823</v>
      </c>
      <c r="C162" s="98">
        <v>7.4545202710002876</v>
      </c>
      <c r="D162" s="98">
        <v>8.086353052775463</v>
      </c>
      <c r="E162" s="98">
        <v>8.8016193993774863</v>
      </c>
      <c r="F162" s="98">
        <v>8.9469448368580444</v>
      </c>
      <c r="G162" s="98">
        <v>9.5535457157174832</v>
      </c>
      <c r="H162" s="98">
        <v>11.694260042305476</v>
      </c>
      <c r="I162" s="98">
        <v>12.895783342609795</v>
      </c>
      <c r="J162" s="98">
        <v>12.80251967817261</v>
      </c>
      <c r="K162" s="98">
        <v>12.926561947736285</v>
      </c>
      <c r="L162" s="98">
        <v>12.851063720091483</v>
      </c>
      <c r="M162" s="98">
        <v>12.784825654079668</v>
      </c>
      <c r="N162" s="98">
        <v>12.698781292844743</v>
      </c>
      <c r="O162" s="98">
        <v>12.309956864920579</v>
      </c>
      <c r="P162" s="98">
        <v>12.826977515449357</v>
      </c>
      <c r="Q162" s="98">
        <v>12.99828967199514</v>
      </c>
      <c r="R162" s="98">
        <v>13.261863513007517</v>
      </c>
      <c r="S162" s="98">
        <v>13.558331781575172</v>
      </c>
      <c r="T162" s="98">
        <v>14.002282298867227</v>
      </c>
      <c r="U162" s="98">
        <v>20.801728431648502</v>
      </c>
      <c r="V162" s="98">
        <v>20.583498335174433</v>
      </c>
      <c r="W162" s="98">
        <v>17.371352287591915</v>
      </c>
      <c r="X162" s="98">
        <v>17.889702328901773</v>
      </c>
      <c r="Y162" s="98">
        <v>14.766676577734628</v>
      </c>
      <c r="DA162" s="63" t="s">
        <v>2121</v>
      </c>
    </row>
    <row r="163" spans="1:105" ht="12" customHeight="1" x14ac:dyDescent="0.25">
      <c r="A163" s="97" t="s">
        <v>137</v>
      </c>
      <c r="B163" s="98">
        <v>8.252645275528353E-2</v>
      </c>
      <c r="C163" s="98">
        <v>7.2571485326435467E-2</v>
      </c>
      <c r="D163" s="98">
        <v>0.13354217791633805</v>
      </c>
      <c r="E163" s="98">
        <v>0.16602096989279538</v>
      </c>
      <c r="F163" s="98">
        <v>0.13779770855291751</v>
      </c>
      <c r="G163" s="98">
        <v>0.15048724099560198</v>
      </c>
      <c r="H163" s="98">
        <v>0.1276829311231287</v>
      </c>
      <c r="I163" s="98">
        <v>0.13103013582464104</v>
      </c>
      <c r="J163" s="98">
        <v>0.12918554724796077</v>
      </c>
      <c r="K163" s="98">
        <v>0.1295674332446953</v>
      </c>
      <c r="L163" s="98">
        <v>0.12717315388135708</v>
      </c>
      <c r="M163" s="98">
        <v>0.1161645729030633</v>
      </c>
      <c r="N163" s="98">
        <v>0.10911957572853054</v>
      </c>
      <c r="O163" s="98">
        <v>0.23823416890931517</v>
      </c>
      <c r="P163" s="98">
        <v>6.8026398116736261E-2</v>
      </c>
      <c r="Q163" s="98">
        <v>0.49651333318824864</v>
      </c>
      <c r="R163" s="98">
        <v>0.63929398799326009</v>
      </c>
      <c r="S163" s="98">
        <v>0.85305051966744694</v>
      </c>
      <c r="T163" s="98">
        <v>0.49186584296136732</v>
      </c>
      <c r="U163" s="98">
        <v>0.38053110604114176</v>
      </c>
      <c r="V163" s="98">
        <v>0.40326797480551263</v>
      </c>
      <c r="W163" s="98">
        <v>0.15721363751879863</v>
      </c>
      <c r="X163" s="98">
        <v>0.16987653528949195</v>
      </c>
      <c r="Y163" s="98">
        <v>0.12479943304423112</v>
      </c>
      <c r="DA163" s="63" t="s">
        <v>2122</v>
      </c>
    </row>
    <row r="164" spans="1:105" ht="12" customHeight="1" x14ac:dyDescent="0.25">
      <c r="A164" s="100" t="s">
        <v>211</v>
      </c>
      <c r="B164" s="101">
        <v>8.252645275528353E-2</v>
      </c>
      <c r="C164" s="101">
        <v>7.2571485326435467E-2</v>
      </c>
      <c r="D164" s="101">
        <v>0.13354217791633805</v>
      </c>
      <c r="E164" s="101">
        <v>0.16602096989279538</v>
      </c>
      <c r="F164" s="101">
        <v>0.13779770855291751</v>
      </c>
      <c r="G164" s="101">
        <v>0.15048724099560198</v>
      </c>
      <c r="H164" s="101">
        <v>0.1276829311231287</v>
      </c>
      <c r="I164" s="101">
        <v>0.13103013582464104</v>
      </c>
      <c r="J164" s="101">
        <v>0.12918554724796077</v>
      </c>
      <c r="K164" s="101">
        <v>0.1295674332446953</v>
      </c>
      <c r="L164" s="101">
        <v>0.12717315388135708</v>
      </c>
      <c r="M164" s="101">
        <v>0.1161645729030633</v>
      </c>
      <c r="N164" s="101">
        <v>0.10911957572853054</v>
      </c>
      <c r="O164" s="101">
        <v>0.23823416890931517</v>
      </c>
      <c r="P164" s="101">
        <v>6.8026398116736261E-2</v>
      </c>
      <c r="Q164" s="101">
        <v>0.49651333318824864</v>
      </c>
      <c r="R164" s="101">
        <v>0.63929398799326009</v>
      </c>
      <c r="S164" s="101">
        <v>0.85305051966744694</v>
      </c>
      <c r="T164" s="101">
        <v>0.49186584296136732</v>
      </c>
      <c r="U164" s="101">
        <v>0.38053110604114176</v>
      </c>
      <c r="V164" s="101">
        <v>0.40326797480551263</v>
      </c>
      <c r="W164" s="101">
        <v>0.15721363751879863</v>
      </c>
      <c r="X164" s="101">
        <v>0.16987653528949195</v>
      </c>
      <c r="Y164" s="101">
        <v>0.12479943304423112</v>
      </c>
      <c r="DA164" s="131" t="s">
        <v>2123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2124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2125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2126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2127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2128</v>
      </c>
    </row>
    <row r="170" spans="1:105" ht="12" customHeight="1" x14ac:dyDescent="0.25">
      <c r="A170" s="121" t="s">
        <v>54</v>
      </c>
      <c r="B170" s="122">
        <v>31.007956241141557</v>
      </c>
      <c r="C170" s="122">
        <v>30.932667347626662</v>
      </c>
      <c r="D170" s="122">
        <v>30.322826926121646</v>
      </c>
      <c r="E170" s="122">
        <v>31.249075812947449</v>
      </c>
      <c r="F170" s="122">
        <v>31.436051674922027</v>
      </c>
      <c r="G170" s="122">
        <v>30.294508942964931</v>
      </c>
      <c r="H170" s="122">
        <v>28.31528524426157</v>
      </c>
      <c r="I170" s="122">
        <v>29.584457385773405</v>
      </c>
      <c r="J170" s="122">
        <v>29.075423302052656</v>
      </c>
      <c r="K170" s="122">
        <v>28.812735656755969</v>
      </c>
      <c r="L170" s="122">
        <v>28.496977937932886</v>
      </c>
      <c r="M170" s="122">
        <v>29.483269560176399</v>
      </c>
      <c r="N170" s="122">
        <v>28.466444976188424</v>
      </c>
      <c r="O170" s="122">
        <v>27.14241182460102</v>
      </c>
      <c r="P170" s="122">
        <v>26.183783667813511</v>
      </c>
      <c r="Q170" s="122">
        <v>25.996620655423754</v>
      </c>
      <c r="R170" s="122">
        <v>24.572175107092217</v>
      </c>
      <c r="S170" s="122">
        <v>23.248739908835834</v>
      </c>
      <c r="T170" s="122">
        <v>20.648059802721594</v>
      </c>
      <c r="U170" s="122">
        <v>20.686889408050945</v>
      </c>
      <c r="V170" s="122">
        <v>18.149694687780162</v>
      </c>
      <c r="W170" s="122">
        <v>18.542731193077554</v>
      </c>
      <c r="X170" s="122">
        <v>18.309414328149472</v>
      </c>
      <c r="Y170" s="122">
        <v>19.255491159687207</v>
      </c>
      <c r="DA170" s="130" t="s">
        <v>2129</v>
      </c>
    </row>
    <row r="171" spans="1:105" ht="12" customHeight="1" x14ac:dyDescent="0.25">
      <c r="A171" s="97" t="s">
        <v>50</v>
      </c>
      <c r="B171" s="98">
        <v>31.007956241141557</v>
      </c>
      <c r="C171" s="98">
        <v>30.932667347626662</v>
      </c>
      <c r="D171" s="98">
        <v>30.322826926121646</v>
      </c>
      <c r="E171" s="98">
        <v>31.249075812947449</v>
      </c>
      <c r="F171" s="98">
        <v>31.436051674922027</v>
      </c>
      <c r="G171" s="98">
        <v>30.294508942964931</v>
      </c>
      <c r="H171" s="98">
        <v>28.31528524426157</v>
      </c>
      <c r="I171" s="98">
        <v>29.584457385773405</v>
      </c>
      <c r="J171" s="98">
        <v>29.075423302052656</v>
      </c>
      <c r="K171" s="98">
        <v>28.812735656755969</v>
      </c>
      <c r="L171" s="98">
        <v>28.496977937932886</v>
      </c>
      <c r="M171" s="98">
        <v>29.483269560176399</v>
      </c>
      <c r="N171" s="98">
        <v>28.466444976188424</v>
      </c>
      <c r="O171" s="98">
        <v>27.14241182460102</v>
      </c>
      <c r="P171" s="98">
        <v>26.183783667813511</v>
      </c>
      <c r="Q171" s="98">
        <v>25.996620655423754</v>
      </c>
      <c r="R171" s="98">
        <v>24.572175107092217</v>
      </c>
      <c r="S171" s="98">
        <v>23.248739908835834</v>
      </c>
      <c r="T171" s="98">
        <v>20.648059802721594</v>
      </c>
      <c r="U171" s="98">
        <v>20.686889408050945</v>
      </c>
      <c r="V171" s="98">
        <v>18.149694687780162</v>
      </c>
      <c r="W171" s="98">
        <v>18.542731193077554</v>
      </c>
      <c r="X171" s="98">
        <v>18.309414328149472</v>
      </c>
      <c r="Y171" s="98">
        <v>19.255491159687207</v>
      </c>
      <c r="DA171" s="63" t="s">
        <v>2130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2131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14355.52615626757</v>
      </c>
      <c r="C174" s="117">
        <f t="shared" si="87"/>
        <v>13922.491336121828</v>
      </c>
      <c r="D174" s="117">
        <f t="shared" si="87"/>
        <v>14321.771070715262</v>
      </c>
      <c r="E174" s="117">
        <f t="shared" si="87"/>
        <v>14788.404800035414</v>
      </c>
      <c r="F174" s="117">
        <f t="shared" si="87"/>
        <v>13370.412296005248</v>
      </c>
      <c r="G174" s="117">
        <f t="shared" si="87"/>
        <v>12098.629163713927</v>
      </c>
      <c r="H174" s="117">
        <f t="shared" si="87"/>
        <v>13129.917936197136</v>
      </c>
      <c r="I174" s="117">
        <f t="shared" si="87"/>
        <v>12852.075742344008</v>
      </c>
      <c r="J174" s="117">
        <f t="shared" si="87"/>
        <v>11443.389649494884</v>
      </c>
      <c r="K174" s="117">
        <f t="shared" si="87"/>
        <v>11950.638714578858</v>
      </c>
      <c r="L174" s="117">
        <f t="shared" si="87"/>
        <v>10689.973194601411</v>
      </c>
      <c r="M174" s="117">
        <f t="shared" si="87"/>
        <v>11219.632274975578</v>
      </c>
      <c r="N174" s="117">
        <f t="shared" si="87"/>
        <v>10825.672564345314</v>
      </c>
      <c r="O174" s="117">
        <f t="shared" si="87"/>
        <v>9115.1557971878883</v>
      </c>
      <c r="P174" s="117">
        <f t="shared" si="87"/>
        <v>8464.2759621516416</v>
      </c>
      <c r="Q174" s="117">
        <f t="shared" si="87"/>
        <v>9470.6339926689034</v>
      </c>
      <c r="R174" s="117">
        <f t="shared" ref="R174:V174" si="88">R175+R178+R180+R189</f>
        <v>9908.5435448920198</v>
      </c>
      <c r="S174" s="117">
        <f t="shared" si="88"/>
        <v>10366.859330615254</v>
      </c>
      <c r="T174" s="117">
        <f t="shared" si="88"/>
        <v>9606.9350804333062</v>
      </c>
      <c r="U174" s="117">
        <f t="shared" si="88"/>
        <v>10714.302854597823</v>
      </c>
      <c r="V174" s="117">
        <f t="shared" si="88"/>
        <v>10853.631173653293</v>
      </c>
      <c r="W174" s="117">
        <f t="shared" ref="W174:Y174" si="89">W175+W178+W180+W189</f>
        <v>9791.1216316011123</v>
      </c>
      <c r="X174" s="117">
        <f t="shared" si="89"/>
        <v>9917.0243783416245</v>
      </c>
      <c r="Y174" s="117">
        <f t="shared" si="89"/>
        <v>8538.3623802649581</v>
      </c>
      <c r="DA174" s="129" t="s">
        <v>2282</v>
      </c>
    </row>
    <row r="175" spans="1:105" ht="12" customHeight="1" x14ac:dyDescent="0.25">
      <c r="A175" s="121" t="s">
        <v>57</v>
      </c>
      <c r="B175" s="122">
        <f t="shared" ref="B175:Q175" si="90">SUM(B176:B177)</f>
        <v>9591.6698121835052</v>
      </c>
      <c r="C175" s="122">
        <f t="shared" si="90"/>
        <v>9501.7943985239854</v>
      </c>
      <c r="D175" s="122">
        <f t="shared" si="90"/>
        <v>9661.9919286947134</v>
      </c>
      <c r="E175" s="122">
        <f t="shared" si="90"/>
        <v>9730.9350763531074</v>
      </c>
      <c r="F175" s="122">
        <f t="shared" si="90"/>
        <v>8329.7255128495835</v>
      </c>
      <c r="G175" s="122">
        <f t="shared" si="90"/>
        <v>6776.39336265972</v>
      </c>
      <c r="H175" s="122">
        <f t="shared" si="90"/>
        <v>7729.2285630906554</v>
      </c>
      <c r="I175" s="122">
        <f t="shared" si="90"/>
        <v>6898.4957497642108</v>
      </c>
      <c r="J175" s="122">
        <f t="shared" si="90"/>
        <v>5635.340157090257</v>
      </c>
      <c r="K175" s="122">
        <f t="shared" si="90"/>
        <v>6191.0462623987723</v>
      </c>
      <c r="L175" s="122">
        <f t="shared" si="90"/>
        <v>4978.99964733245</v>
      </c>
      <c r="M175" s="122">
        <f t="shared" si="90"/>
        <v>5686.4624369536759</v>
      </c>
      <c r="N175" s="122">
        <f t="shared" si="90"/>
        <v>5462.0643823053852</v>
      </c>
      <c r="O175" s="122">
        <f t="shared" si="90"/>
        <v>4410.7733997173473</v>
      </c>
      <c r="P175" s="122">
        <f t="shared" si="90"/>
        <v>3917.870073003035</v>
      </c>
      <c r="Q175" s="122">
        <f t="shared" si="90"/>
        <v>4798.7974836737985</v>
      </c>
      <c r="R175" s="122">
        <f t="shared" ref="R175:V175" si="91">SUM(R176:R177)</f>
        <v>5003.5626501453489</v>
      </c>
      <c r="S175" s="122">
        <f t="shared" si="91"/>
        <v>5312.0882924964344</v>
      </c>
      <c r="T175" s="122">
        <f t="shared" si="91"/>
        <v>4623.4178741833539</v>
      </c>
      <c r="U175" s="122">
        <f t="shared" si="91"/>
        <v>5615.8076040116184</v>
      </c>
      <c r="V175" s="122">
        <f t="shared" si="91"/>
        <v>5797.9273882532743</v>
      </c>
      <c r="W175" s="122">
        <f t="shared" ref="W175:Y175" si="92">SUM(W176:W177)</f>
        <v>4890.1756383712864</v>
      </c>
      <c r="X175" s="122">
        <f t="shared" si="92"/>
        <v>5206.1939176513188</v>
      </c>
      <c r="Y175" s="122">
        <f t="shared" si="92"/>
        <v>4024.2253304525734</v>
      </c>
      <c r="DA175" s="130" t="s">
        <v>2283</v>
      </c>
    </row>
    <row r="176" spans="1:105" ht="12" customHeight="1" x14ac:dyDescent="0.25">
      <c r="A176" s="97" t="s">
        <v>211</v>
      </c>
      <c r="B176" s="98">
        <v>9563.3789681337385</v>
      </c>
      <c r="C176" s="98">
        <v>9468.39637153898</v>
      </c>
      <c r="D176" s="98">
        <v>9625.0301258482468</v>
      </c>
      <c r="E176" s="98">
        <v>9695.3896906751761</v>
      </c>
      <c r="F176" s="98">
        <v>8296.2444418206305</v>
      </c>
      <c r="G176" s="98">
        <v>6749.2323054921417</v>
      </c>
      <c r="H176" s="98">
        <v>7700.8887055242385</v>
      </c>
      <c r="I176" s="98">
        <v>6875.5353024196238</v>
      </c>
      <c r="J176" s="98">
        <v>5617.4347765365019</v>
      </c>
      <c r="K176" s="98">
        <v>6169.9570380720588</v>
      </c>
      <c r="L176" s="98">
        <v>4962.4196765460511</v>
      </c>
      <c r="M176" s="98">
        <v>5664.3693260797609</v>
      </c>
      <c r="N176" s="98">
        <v>5445.1495290728844</v>
      </c>
      <c r="O176" s="98">
        <v>4394.4455557047168</v>
      </c>
      <c r="P176" s="98">
        <v>3899.0911034139081</v>
      </c>
      <c r="Q176" s="98">
        <v>4777.6929338367427</v>
      </c>
      <c r="R176" s="98">
        <v>4981.3816389859685</v>
      </c>
      <c r="S176" s="98">
        <v>5285.4523329203566</v>
      </c>
      <c r="T176" s="98">
        <v>4602.4964663621931</v>
      </c>
      <c r="U176" s="98">
        <v>5589.9660367950401</v>
      </c>
      <c r="V176" s="98">
        <v>5770.4314404330544</v>
      </c>
      <c r="W176" s="98">
        <v>4866.0209451430474</v>
      </c>
      <c r="X176" s="98">
        <v>5179.2804152593326</v>
      </c>
      <c r="Y176" s="98">
        <v>4002.4908672027027</v>
      </c>
      <c r="DA176" s="63" t="s">
        <v>2284</v>
      </c>
    </row>
    <row r="177" spans="1:105" ht="12" customHeight="1" x14ac:dyDescent="0.25">
      <c r="A177" s="97" t="s">
        <v>53</v>
      </c>
      <c r="B177" s="98">
        <v>28.290844049766037</v>
      </c>
      <c r="C177" s="98">
        <v>33.39802698500538</v>
      </c>
      <c r="D177" s="98">
        <v>36.961802846466661</v>
      </c>
      <c r="E177" s="98">
        <v>35.545385677930788</v>
      </c>
      <c r="F177" s="98">
        <v>33.481071028952286</v>
      </c>
      <c r="G177" s="98">
        <v>27.161057167578086</v>
      </c>
      <c r="H177" s="98">
        <v>28.339857566416537</v>
      </c>
      <c r="I177" s="98">
        <v>22.960447344586786</v>
      </c>
      <c r="J177" s="98">
        <v>17.905380553755478</v>
      </c>
      <c r="K177" s="98">
        <v>21.089224326713822</v>
      </c>
      <c r="L177" s="98">
        <v>16.57997078639902</v>
      </c>
      <c r="M177" s="98">
        <v>22.093110873914693</v>
      </c>
      <c r="N177" s="98">
        <v>16.914853232501077</v>
      </c>
      <c r="O177" s="98">
        <v>16.327844012630507</v>
      </c>
      <c r="P177" s="98">
        <v>18.778969589127168</v>
      </c>
      <c r="Q177" s="98">
        <v>21.104549837056236</v>
      </c>
      <c r="R177" s="98">
        <v>22.181011159380102</v>
      </c>
      <c r="S177" s="98">
        <v>26.635959576078189</v>
      </c>
      <c r="T177" s="98">
        <v>20.921407821160937</v>
      </c>
      <c r="U177" s="98">
        <v>25.841567216578163</v>
      </c>
      <c r="V177" s="98">
        <v>27.495947820219673</v>
      </c>
      <c r="W177" s="98">
        <v>24.15469322823925</v>
      </c>
      <c r="X177" s="98">
        <v>26.91350239198637</v>
      </c>
      <c r="Y177" s="98">
        <v>21.734463249870728</v>
      </c>
      <c r="DA177" s="63" t="s">
        <v>2285</v>
      </c>
    </row>
    <row r="178" spans="1:105" ht="12" customHeight="1" x14ac:dyDescent="0.25">
      <c r="A178" s="121" t="s">
        <v>92</v>
      </c>
      <c r="B178" s="122">
        <f t="shared" ref="B178:Y178" si="93">B179</f>
        <v>1216.1866992671323</v>
      </c>
      <c r="C178" s="122">
        <f t="shared" si="93"/>
        <v>1021.9949261975642</v>
      </c>
      <c r="D178" s="122">
        <f t="shared" si="93"/>
        <v>958.7309743925598</v>
      </c>
      <c r="E178" s="122">
        <f t="shared" si="93"/>
        <v>1067.8517118633349</v>
      </c>
      <c r="F178" s="122">
        <f t="shared" si="93"/>
        <v>927.5959740439032</v>
      </c>
      <c r="G178" s="122">
        <f t="shared" si="93"/>
        <v>925.76991015796943</v>
      </c>
      <c r="H178" s="122">
        <f t="shared" si="93"/>
        <v>1141.3284923914755</v>
      </c>
      <c r="I178" s="122">
        <f t="shared" si="93"/>
        <v>1435.3032935656483</v>
      </c>
      <c r="J178" s="122">
        <f t="shared" si="93"/>
        <v>1531.687088204678</v>
      </c>
      <c r="K178" s="122">
        <f t="shared" si="93"/>
        <v>1491.653393737412</v>
      </c>
      <c r="L178" s="122">
        <f t="shared" si="93"/>
        <v>1562.5182869598666</v>
      </c>
      <c r="M178" s="122">
        <f t="shared" si="93"/>
        <v>1327.6544573958518</v>
      </c>
      <c r="N178" s="122">
        <f t="shared" si="93"/>
        <v>1570.2273391665774</v>
      </c>
      <c r="O178" s="122">
        <f t="shared" si="93"/>
        <v>1291.386860201568</v>
      </c>
      <c r="P178" s="122">
        <f t="shared" si="93"/>
        <v>1108.428927792555</v>
      </c>
      <c r="Q178" s="122">
        <f t="shared" si="93"/>
        <v>1141.0373770516694</v>
      </c>
      <c r="R178" s="122">
        <f t="shared" si="93"/>
        <v>1247.3585983823773</v>
      </c>
      <c r="S178" s="122">
        <f t="shared" si="93"/>
        <v>1138.2969883715784</v>
      </c>
      <c r="T178" s="122">
        <f t="shared" si="93"/>
        <v>1227.2395433615186</v>
      </c>
      <c r="U178" s="122">
        <f t="shared" si="93"/>
        <v>1138.3032663412455</v>
      </c>
      <c r="V178" s="122">
        <f t="shared" si="93"/>
        <v>1065.8292746740487</v>
      </c>
      <c r="W178" s="122">
        <f t="shared" si="93"/>
        <v>1064.3307391124879</v>
      </c>
      <c r="X178" s="122">
        <f t="shared" si="93"/>
        <v>1049.0127331137733</v>
      </c>
      <c r="Y178" s="122">
        <f t="shared" si="93"/>
        <v>1136.7520680905782</v>
      </c>
      <c r="DA178" s="130" t="s">
        <v>2286</v>
      </c>
    </row>
    <row r="179" spans="1:105" ht="12" customHeight="1" x14ac:dyDescent="0.25">
      <c r="A179" s="97" t="s">
        <v>53</v>
      </c>
      <c r="B179" s="98">
        <f>RES_hhdet_fech!B48</f>
        <v>1216.1866992671323</v>
      </c>
      <c r="C179" s="98">
        <f>RES_hhdet_fech!C48</f>
        <v>1021.9949261975642</v>
      </c>
      <c r="D179" s="98">
        <f>RES_hhdet_fech!D48</f>
        <v>958.7309743925598</v>
      </c>
      <c r="E179" s="98">
        <f>RES_hhdet_fech!E48</f>
        <v>1067.8517118633349</v>
      </c>
      <c r="F179" s="98">
        <f>RES_hhdet_fech!F48</f>
        <v>927.5959740439032</v>
      </c>
      <c r="G179" s="98">
        <f>RES_hhdet_fech!G48</f>
        <v>925.76991015796943</v>
      </c>
      <c r="H179" s="98">
        <f>RES_hhdet_fech!H48</f>
        <v>1141.3284923914755</v>
      </c>
      <c r="I179" s="98">
        <f>RES_hhdet_fech!I48</f>
        <v>1435.3032935656483</v>
      </c>
      <c r="J179" s="98">
        <f>RES_hhdet_fech!J48</f>
        <v>1531.687088204678</v>
      </c>
      <c r="K179" s="98">
        <f>RES_hhdet_fech!K48</f>
        <v>1491.653393737412</v>
      </c>
      <c r="L179" s="98">
        <f>RES_hhdet_fech!L48</f>
        <v>1562.5182869598666</v>
      </c>
      <c r="M179" s="98">
        <f>RES_hhdet_fech!M48</f>
        <v>1327.6544573958518</v>
      </c>
      <c r="N179" s="98">
        <f>RES_hhdet_fech!N48</f>
        <v>1570.2273391665774</v>
      </c>
      <c r="O179" s="98">
        <f>RES_hhdet_fech!O48</f>
        <v>1291.386860201568</v>
      </c>
      <c r="P179" s="98">
        <f>RES_hhdet_fech!P48</f>
        <v>1108.428927792555</v>
      </c>
      <c r="Q179" s="98">
        <f>RES_hhdet_fech!Q48</f>
        <v>1141.0373770516694</v>
      </c>
      <c r="R179" s="98">
        <f>RES_hhdet_fech!R48</f>
        <v>1247.3585983823773</v>
      </c>
      <c r="S179" s="98">
        <f>RES_hhdet_fech!S48</f>
        <v>1138.2969883715784</v>
      </c>
      <c r="T179" s="98">
        <f>RES_hhdet_fech!T48</f>
        <v>1227.2395433615186</v>
      </c>
      <c r="U179" s="98">
        <f>RES_hhdet_fech!U48</f>
        <v>1138.3032663412455</v>
      </c>
      <c r="V179" s="98">
        <f>RES_hhdet_fech!V48</f>
        <v>1065.8292746740487</v>
      </c>
      <c r="W179" s="98">
        <f>RES_hhdet_fech!W48</f>
        <v>1064.3307391124879</v>
      </c>
      <c r="X179" s="98">
        <f>RES_hhdet_fech!X48</f>
        <v>1049.0127331137733</v>
      </c>
      <c r="Y179" s="98">
        <f>RES_hhdet_fech!Y48</f>
        <v>1136.7520680905782</v>
      </c>
      <c r="DA179" s="63" t="s">
        <v>2287</v>
      </c>
    </row>
    <row r="180" spans="1:105" ht="12" customHeight="1" x14ac:dyDescent="0.25">
      <c r="A180" s="121" t="s">
        <v>55</v>
      </c>
      <c r="B180" s="122">
        <v>2415.8697220383979</v>
      </c>
      <c r="C180" s="122">
        <v>2220.6987682101008</v>
      </c>
      <c r="D180" s="122">
        <v>2518.5942307478822</v>
      </c>
      <c r="E180" s="122">
        <v>2795.0829540644008</v>
      </c>
      <c r="F180" s="122">
        <v>2892.4574355074847</v>
      </c>
      <c r="G180" s="122">
        <v>3228.365856406871</v>
      </c>
      <c r="H180" s="122">
        <v>3192.4129726367905</v>
      </c>
      <c r="I180" s="122">
        <v>3471.7340573846741</v>
      </c>
      <c r="J180" s="122">
        <v>3317.3746226530816</v>
      </c>
      <c r="K180" s="122">
        <v>3310.2078050652426</v>
      </c>
      <c r="L180" s="122">
        <v>3220.9899825893199</v>
      </c>
      <c r="M180" s="122">
        <v>3228.8601239145733</v>
      </c>
      <c r="N180" s="122">
        <v>2923.9911279939074</v>
      </c>
      <c r="O180" s="122">
        <v>2522.2096808242268</v>
      </c>
      <c r="P180" s="122">
        <v>2487.8986755912169</v>
      </c>
      <c r="Q180" s="122">
        <v>2611.0232453251347</v>
      </c>
      <c r="R180" s="122">
        <v>2743.6337743513004</v>
      </c>
      <c r="S180" s="122">
        <v>2959.8832044399524</v>
      </c>
      <c r="T180" s="122">
        <v>2849.442135243858</v>
      </c>
      <c r="U180" s="122">
        <v>2936.7515140686596</v>
      </c>
      <c r="V180" s="122">
        <v>2971.1703300143272</v>
      </c>
      <c r="W180" s="122">
        <v>2843.2989931756119</v>
      </c>
      <c r="X180" s="122">
        <v>2747.042939517778</v>
      </c>
      <c r="Y180" s="122">
        <v>2550.0549123778596</v>
      </c>
      <c r="DA180" s="130" t="s">
        <v>2288</v>
      </c>
    </row>
    <row r="181" spans="1:105" ht="12" customHeight="1" x14ac:dyDescent="0.25">
      <c r="A181" s="97" t="s">
        <v>138</v>
      </c>
      <c r="B181" s="98">
        <v>4829.5858284602018</v>
      </c>
      <c r="C181" s="98">
        <v>4452.7818324647296</v>
      </c>
      <c r="D181" s="98">
        <v>4819.203237697744</v>
      </c>
      <c r="E181" s="98">
        <v>5232.3251138257629</v>
      </c>
      <c r="F181" s="98">
        <v>5227.2900549161368</v>
      </c>
      <c r="G181" s="98">
        <v>5356.7940437917841</v>
      </c>
      <c r="H181" s="98">
        <v>6019.2106694674103</v>
      </c>
      <c r="I181" s="98">
        <v>6403.6708128593109</v>
      </c>
      <c r="J181" s="98">
        <v>6140.3445641350245</v>
      </c>
      <c r="K181" s="98">
        <v>6103.6458124162773</v>
      </c>
      <c r="L181" s="98">
        <v>5962.8067586559691</v>
      </c>
      <c r="M181" s="98">
        <v>5646.9659663797502</v>
      </c>
      <c r="N181" s="98">
        <v>5248.7070028801963</v>
      </c>
      <c r="O181" s="98">
        <v>5565.128523943943</v>
      </c>
      <c r="P181" s="98">
        <v>6104.1376380091542</v>
      </c>
      <c r="Q181" s="98">
        <v>5321.9445271016175</v>
      </c>
      <c r="R181" s="98">
        <v>5085.1536530482635</v>
      </c>
      <c r="S181" s="98">
        <v>5017.5199561562185</v>
      </c>
      <c r="T181" s="98">
        <v>4427.0747156713896</v>
      </c>
      <c r="U181" s="98">
        <v>5650.7268535022195</v>
      </c>
      <c r="V181" s="98">
        <v>5359.251275501596</v>
      </c>
      <c r="W181" s="98">
        <v>4335.191191310154</v>
      </c>
      <c r="X181" s="98">
        <v>4538.479354116731</v>
      </c>
      <c r="Y181" s="98">
        <v>4281.2525882798263</v>
      </c>
      <c r="DA181" s="63" t="s">
        <v>2289</v>
      </c>
    </row>
    <row r="182" spans="1:105" ht="12" customHeight="1" x14ac:dyDescent="0.25">
      <c r="A182" s="97" t="s">
        <v>137</v>
      </c>
      <c r="B182" s="98">
        <v>2405.4143619668489</v>
      </c>
      <c r="C182" s="98">
        <v>2181.6667054007494</v>
      </c>
      <c r="D182" s="98">
        <v>2673.3002807330968</v>
      </c>
      <c r="E182" s="98">
        <v>3088.0882115051804</v>
      </c>
      <c r="F182" s="98">
        <v>3011.9919911525899</v>
      </c>
      <c r="G182" s="98">
        <v>3246.4114642519166</v>
      </c>
      <c r="H182" s="98">
        <v>3488.8805608134253</v>
      </c>
      <c r="I182" s="98">
        <v>3528.1724810119345</v>
      </c>
      <c r="J182" s="98">
        <v>3364.3036375850129</v>
      </c>
      <c r="K182" s="98">
        <v>3354.6357820865574</v>
      </c>
      <c r="L182" s="98">
        <v>3208.9320884765248</v>
      </c>
      <c r="M182" s="98">
        <v>3053.3358546885875</v>
      </c>
      <c r="N182" s="98">
        <v>2712.969576143611</v>
      </c>
      <c r="O182" s="98">
        <v>2803.4513365009102</v>
      </c>
      <c r="P182" s="98">
        <v>2890.9286277081078</v>
      </c>
      <c r="Q182" s="98">
        <v>2962.9420437451417</v>
      </c>
      <c r="R182" s="98">
        <v>3022.3860620419509</v>
      </c>
      <c r="S182" s="98">
        <v>3267.5965761012312</v>
      </c>
      <c r="T182" s="98">
        <v>2736.8496979786696</v>
      </c>
      <c r="U182" s="98">
        <v>3323.229582731999</v>
      </c>
      <c r="V182" s="98">
        <v>3281.5686545854978</v>
      </c>
      <c r="W182" s="98">
        <v>2557.8552785566767</v>
      </c>
      <c r="X182" s="98">
        <v>2690.7618941113251</v>
      </c>
      <c r="Y182" s="98">
        <v>2516.9850704255609</v>
      </c>
      <c r="DA182" s="63" t="s">
        <v>2290</v>
      </c>
    </row>
    <row r="183" spans="1:105" ht="12" customHeight="1" x14ac:dyDescent="0.25">
      <c r="A183" s="100" t="s">
        <v>211</v>
      </c>
      <c r="B183" s="101">
        <v>700.8257447491244</v>
      </c>
      <c r="C183" s="101">
        <v>578.47364619775601</v>
      </c>
      <c r="D183" s="101">
        <v>1148.6603925657196</v>
      </c>
      <c r="E183" s="101">
        <v>1551.514471673579</v>
      </c>
      <c r="F183" s="101">
        <v>1408.7964722413908</v>
      </c>
      <c r="G183" s="101">
        <v>1695.9389841476427</v>
      </c>
      <c r="H183" s="101">
        <v>1602.2612956548051</v>
      </c>
      <c r="I183" s="101">
        <v>1378.3761796767387</v>
      </c>
      <c r="J183" s="101">
        <v>1263.6615779634938</v>
      </c>
      <c r="K183" s="101">
        <v>1252.4432858963344</v>
      </c>
      <c r="L183" s="101">
        <v>1079.1458851575551</v>
      </c>
      <c r="M183" s="101">
        <v>1001.5246770562901</v>
      </c>
      <c r="N183" s="101">
        <v>638.7073679603867</v>
      </c>
      <c r="O183" s="101">
        <v>455.34175347638956</v>
      </c>
      <c r="P183" s="101">
        <v>120.3889021924692</v>
      </c>
      <c r="Q183" s="101">
        <v>885.60353904881379</v>
      </c>
      <c r="R183" s="101">
        <v>1158.9240946010489</v>
      </c>
      <c r="S183" s="101">
        <v>1602.8309054714587</v>
      </c>
      <c r="T183" s="101">
        <v>968.19197462874467</v>
      </c>
      <c r="U183" s="101">
        <v>724.2173846213866</v>
      </c>
      <c r="V183" s="101">
        <v>817.55663642504578</v>
      </c>
      <c r="W183" s="101">
        <v>370.90808343037162</v>
      </c>
      <c r="X183" s="101">
        <v>338.57197468561583</v>
      </c>
      <c r="Y183" s="101">
        <v>200.58762163889614</v>
      </c>
      <c r="DA183" s="131" t="s">
        <v>2291</v>
      </c>
    </row>
    <row r="184" spans="1:105" ht="12" customHeight="1" x14ac:dyDescent="0.25">
      <c r="A184" s="103" t="s">
        <v>52</v>
      </c>
      <c r="B184" s="104">
        <v>1704.5886172177247</v>
      </c>
      <c r="C184" s="104">
        <v>1603.1930592029935</v>
      </c>
      <c r="D184" s="104">
        <v>1524.6398881673767</v>
      </c>
      <c r="E184" s="104">
        <v>1536.5737398316014</v>
      </c>
      <c r="F184" s="104">
        <v>1603.1955189111989</v>
      </c>
      <c r="G184" s="104">
        <v>1550.4724801042737</v>
      </c>
      <c r="H184" s="104">
        <v>1886.6192651586205</v>
      </c>
      <c r="I184" s="104">
        <v>2149.7963013351955</v>
      </c>
      <c r="J184" s="104">
        <v>2100.6420596215189</v>
      </c>
      <c r="K184" s="104">
        <v>2102.1924961902223</v>
      </c>
      <c r="L184" s="104">
        <v>2129.7862033189699</v>
      </c>
      <c r="M184" s="104">
        <v>2051.8111776322976</v>
      </c>
      <c r="N184" s="104">
        <v>2074.2622081832246</v>
      </c>
      <c r="O184" s="104">
        <v>2348.1095830245204</v>
      </c>
      <c r="P184" s="104">
        <v>2770.539725515639</v>
      </c>
      <c r="Q184" s="104">
        <v>2077.3385046963285</v>
      </c>
      <c r="R184" s="104">
        <v>1863.4619674409018</v>
      </c>
      <c r="S184" s="104">
        <v>1664.7656706297723</v>
      </c>
      <c r="T184" s="104">
        <v>1768.6577233499249</v>
      </c>
      <c r="U184" s="104">
        <v>2599.0121981106122</v>
      </c>
      <c r="V184" s="104">
        <v>2464.012018160452</v>
      </c>
      <c r="W184" s="104">
        <v>2186.9471951263054</v>
      </c>
      <c r="X184" s="104">
        <v>2352.1899194257094</v>
      </c>
      <c r="Y184" s="104">
        <v>2316.3974487866649</v>
      </c>
      <c r="DA184" s="132" t="s">
        <v>2292</v>
      </c>
    </row>
    <row r="185" spans="1:105" ht="12" customHeight="1" x14ac:dyDescent="0.25">
      <c r="A185" s="106" t="s">
        <v>122</v>
      </c>
      <c r="B185" s="101">
        <v>4228.1320681737425</v>
      </c>
      <c r="C185" s="101">
        <v>3893.1094047751867</v>
      </c>
      <c r="D185" s="101">
        <v>4177.358004933878</v>
      </c>
      <c r="E185" s="101">
        <v>4446.0176800766858</v>
      </c>
      <c r="F185" s="101">
        <v>4660.5959915240092</v>
      </c>
      <c r="G185" s="101">
        <v>5027.5974165109319</v>
      </c>
      <c r="H185" s="101">
        <v>4926.4846548197356</v>
      </c>
      <c r="I185" s="101">
        <v>5563.7169117489211</v>
      </c>
      <c r="J185" s="101">
        <v>5364.5138172659053</v>
      </c>
      <c r="K185" s="101">
        <v>5337.1668197318613</v>
      </c>
      <c r="L185" s="101">
        <v>5304.7075593798781</v>
      </c>
      <c r="M185" s="101">
        <v>5336.8766508685148</v>
      </c>
      <c r="N185" s="101">
        <v>5039.9610336955993</v>
      </c>
      <c r="O185" s="101">
        <v>4308.3469816793431</v>
      </c>
      <c r="P185" s="101">
        <v>4243.5072917657708</v>
      </c>
      <c r="Q185" s="101">
        <v>4320.6878807401208</v>
      </c>
      <c r="R185" s="101">
        <v>4462.4941860041818</v>
      </c>
      <c r="S185" s="101">
        <v>4688.2329740889572</v>
      </c>
      <c r="T185" s="101">
        <v>4571.2040844787516</v>
      </c>
      <c r="U185" s="101">
        <v>4412.2069887409598</v>
      </c>
      <c r="V185" s="101">
        <v>4450.2235790473242</v>
      </c>
      <c r="W185" s="101">
        <v>3924.7398530891746</v>
      </c>
      <c r="X185" s="101">
        <v>3726.6173607553919</v>
      </c>
      <c r="Y185" s="101">
        <v>3546.518087603768</v>
      </c>
      <c r="DA185" s="131" t="s">
        <v>2293</v>
      </c>
    </row>
    <row r="186" spans="1:105" ht="12" customHeight="1" x14ac:dyDescent="0.25">
      <c r="A186" s="107" t="s">
        <v>121</v>
      </c>
      <c r="B186" s="104">
        <v>2306.0123618164021</v>
      </c>
      <c r="C186" s="104">
        <v>2120.7882649059861</v>
      </c>
      <c r="D186" s="104">
        <v>2416.0723161358205</v>
      </c>
      <c r="E186" s="104">
        <v>2688.2293618104623</v>
      </c>
      <c r="F186" s="104">
        <v>2790.5647279038312</v>
      </c>
      <c r="G186" s="104">
        <v>3134.7375623743224</v>
      </c>
      <c r="H186" s="104">
        <v>3059.8730038286385</v>
      </c>
      <c r="I186" s="104">
        <v>3333.1060523841979</v>
      </c>
      <c r="J186" s="104">
        <v>3188.868447648329</v>
      </c>
      <c r="K186" s="104">
        <v>3183.2571301443309</v>
      </c>
      <c r="L186" s="104">
        <v>3096.4664601438849</v>
      </c>
      <c r="M186" s="104">
        <v>3114.6952945371027</v>
      </c>
      <c r="N186" s="104">
        <v>2808.0682882445349</v>
      </c>
      <c r="O186" s="104">
        <v>2353.6809874515079</v>
      </c>
      <c r="P186" s="104">
        <v>2282.7773233223338</v>
      </c>
      <c r="Q186" s="104">
        <v>2425.2930307685519</v>
      </c>
      <c r="R186" s="104">
        <v>2562.2963630379559</v>
      </c>
      <c r="S186" s="104">
        <v>2782.21821766742</v>
      </c>
      <c r="T186" s="104">
        <v>2673.3475734380963</v>
      </c>
      <c r="U186" s="104">
        <v>2591.3665285807674</v>
      </c>
      <c r="V186" s="104">
        <v>2648.8774925066118</v>
      </c>
      <c r="W186" s="104">
        <v>2602.1440238135424</v>
      </c>
      <c r="X186" s="104">
        <v>2486.0103798080077</v>
      </c>
      <c r="Y186" s="104">
        <v>2326.9586177548135</v>
      </c>
      <c r="DA186" s="132" t="s">
        <v>2294</v>
      </c>
    </row>
    <row r="187" spans="1:105" ht="12" customHeight="1" x14ac:dyDescent="0.25">
      <c r="A187" s="108" t="s">
        <v>53</v>
      </c>
      <c r="B187" s="98">
        <v>608.56509703009135</v>
      </c>
      <c r="C187" s="98">
        <v>513.4166847312365</v>
      </c>
      <c r="D187" s="98">
        <v>814.73628431933741</v>
      </c>
      <c r="E187" s="98">
        <v>1088.3248459536765</v>
      </c>
      <c r="F187" s="98">
        <v>1085.9952895935533</v>
      </c>
      <c r="G187" s="98">
        <v>1407.5821665480398</v>
      </c>
      <c r="H187" s="98">
        <v>1267.0345786966554</v>
      </c>
      <c r="I187" s="98">
        <v>1184.4187290591331</v>
      </c>
      <c r="J187" s="98">
        <v>1094.5185049520794</v>
      </c>
      <c r="K187" s="98">
        <v>1090.6229297557443</v>
      </c>
      <c r="L187" s="98">
        <v>959.77379617353813</v>
      </c>
      <c r="M187" s="98">
        <v>974.65030299352259</v>
      </c>
      <c r="N187" s="98">
        <v>661.6315936698237</v>
      </c>
      <c r="O187" s="98">
        <v>158.23094264752837</v>
      </c>
      <c r="P187" s="98">
        <v>68.663373687921023</v>
      </c>
      <c r="Q187" s="98">
        <v>190.89707077217668</v>
      </c>
      <c r="R187" s="98">
        <v>285.54067428214597</v>
      </c>
      <c r="S187" s="98">
        <v>489.40745420012314</v>
      </c>
      <c r="T187" s="98">
        <v>372.3117592784734</v>
      </c>
      <c r="U187" s="98">
        <v>285.80060695620159</v>
      </c>
      <c r="V187" s="98">
        <v>354.98143291977249</v>
      </c>
      <c r="W187" s="98">
        <v>260.41109320521724</v>
      </c>
      <c r="X187" s="98">
        <v>197.32454546058358</v>
      </c>
      <c r="Y187" s="98">
        <v>76.567293696393449</v>
      </c>
      <c r="DA187" s="63" t="s">
        <v>2295</v>
      </c>
    </row>
    <row r="188" spans="1:105" ht="12" customHeight="1" x14ac:dyDescent="0.25">
      <c r="A188" s="108" t="s">
        <v>52</v>
      </c>
      <c r="B188" s="98">
        <v>1697.4472647863108</v>
      </c>
      <c r="C188" s="98">
        <v>1607.3715801747499</v>
      </c>
      <c r="D188" s="98">
        <v>1601.3360318164835</v>
      </c>
      <c r="E188" s="98">
        <v>1599.9045158567858</v>
      </c>
      <c r="F188" s="98">
        <v>1704.5694383102775</v>
      </c>
      <c r="G188" s="98">
        <v>1727.1553958262825</v>
      </c>
      <c r="H188" s="98">
        <v>1792.8384251319824</v>
      </c>
      <c r="I188" s="98">
        <v>2148.6873233250649</v>
      </c>
      <c r="J188" s="98">
        <v>2094.3499426962494</v>
      </c>
      <c r="K188" s="98">
        <v>2092.6342003885861</v>
      </c>
      <c r="L188" s="98">
        <v>2136.6926639703465</v>
      </c>
      <c r="M188" s="98">
        <v>2140.0449915435802</v>
      </c>
      <c r="N188" s="98">
        <v>2146.4366945747115</v>
      </c>
      <c r="O188" s="98">
        <v>2195.4500448039794</v>
      </c>
      <c r="P188" s="98">
        <v>2214.1139496344126</v>
      </c>
      <c r="Q188" s="98">
        <v>2234.3959599963755</v>
      </c>
      <c r="R188" s="98">
        <v>2276.7556887558098</v>
      </c>
      <c r="S188" s="98">
        <v>2292.810763467297</v>
      </c>
      <c r="T188" s="98">
        <v>2301.035814159623</v>
      </c>
      <c r="U188" s="98">
        <v>2305.5659216245663</v>
      </c>
      <c r="V188" s="98">
        <v>2293.8960595868398</v>
      </c>
      <c r="W188" s="98">
        <v>2341.7329306083252</v>
      </c>
      <c r="X188" s="98">
        <v>2288.6858343474241</v>
      </c>
      <c r="Y188" s="98">
        <v>2250.3913240584197</v>
      </c>
      <c r="DA188" s="63" t="s">
        <v>2296</v>
      </c>
    </row>
    <row r="189" spans="1:105" ht="12" customHeight="1" x14ac:dyDescent="0.25">
      <c r="A189" s="121" t="s">
        <v>54</v>
      </c>
      <c r="B189" s="122">
        <v>1131.7999227785326</v>
      </c>
      <c r="C189" s="122">
        <v>1178.0032431901789</v>
      </c>
      <c r="D189" s="122">
        <v>1182.4539368801079</v>
      </c>
      <c r="E189" s="122">
        <v>1194.5350577545712</v>
      </c>
      <c r="F189" s="122">
        <v>1220.633373604277</v>
      </c>
      <c r="G189" s="122">
        <v>1168.1000344893669</v>
      </c>
      <c r="H189" s="122">
        <v>1066.9479080782155</v>
      </c>
      <c r="I189" s="122">
        <v>1046.5426416294758</v>
      </c>
      <c r="J189" s="122">
        <v>958.98778154686727</v>
      </c>
      <c r="K189" s="122">
        <v>957.73125337743056</v>
      </c>
      <c r="L189" s="122">
        <v>927.4652777197731</v>
      </c>
      <c r="M189" s="122">
        <v>976.65525671147748</v>
      </c>
      <c r="N189" s="122">
        <v>869.38971487944468</v>
      </c>
      <c r="O189" s="122">
        <v>890.78585644474651</v>
      </c>
      <c r="P189" s="122">
        <v>950.07828576483359</v>
      </c>
      <c r="Q189" s="122">
        <v>919.77588661830032</v>
      </c>
      <c r="R189" s="122">
        <v>913.98852201299212</v>
      </c>
      <c r="S189" s="122">
        <v>956.59084530728774</v>
      </c>
      <c r="T189" s="122">
        <v>906.83552764457602</v>
      </c>
      <c r="U189" s="122">
        <v>1023.4404701762994</v>
      </c>
      <c r="V189" s="122">
        <v>1018.7041807116419</v>
      </c>
      <c r="W189" s="122">
        <v>993.31626094172725</v>
      </c>
      <c r="X189" s="122">
        <v>914.77478805875387</v>
      </c>
      <c r="Y189" s="122">
        <v>827.33006934394632</v>
      </c>
      <c r="DA189" s="130" t="s">
        <v>2297</v>
      </c>
    </row>
    <row r="190" spans="1:105" ht="12" customHeight="1" x14ac:dyDescent="0.25">
      <c r="A190" s="97" t="s">
        <v>50</v>
      </c>
      <c r="B190" s="98">
        <v>1243.7378162272657</v>
      </c>
      <c r="C190" s="98">
        <v>1263.6298257557366</v>
      </c>
      <c r="D190" s="98">
        <v>1267.1379548366788</v>
      </c>
      <c r="E190" s="98">
        <v>1317.5760763455385</v>
      </c>
      <c r="F190" s="98">
        <v>1344.7799222046533</v>
      </c>
      <c r="G190" s="98">
        <v>1289.9673730417219</v>
      </c>
      <c r="H190" s="98">
        <v>1157.4590593445778</v>
      </c>
      <c r="I190" s="98">
        <v>1170.1261413409857</v>
      </c>
      <c r="J190" s="98">
        <v>1059.8361187204468</v>
      </c>
      <c r="K190" s="98">
        <v>1044.7502512926415</v>
      </c>
      <c r="L190" s="98">
        <v>1018.9738337462275</v>
      </c>
      <c r="M190" s="98">
        <v>1045.1909121741071</v>
      </c>
      <c r="N190" s="98">
        <v>993.20383202390815</v>
      </c>
      <c r="O190" s="98">
        <v>1004.1167520189586</v>
      </c>
      <c r="P190" s="98">
        <v>1013.3882523328207</v>
      </c>
      <c r="Q190" s="98">
        <v>1037.4006858780224</v>
      </c>
      <c r="R190" s="98">
        <v>1045.5568771676542</v>
      </c>
      <c r="S190" s="98">
        <v>1065.2416169053577</v>
      </c>
      <c r="T190" s="98">
        <v>1089.1944905478961</v>
      </c>
      <c r="U190" s="98">
        <v>1177.5866096015482</v>
      </c>
      <c r="V190" s="98">
        <v>1090.4936148956717</v>
      </c>
      <c r="W190" s="98">
        <v>1110.3501957127057</v>
      </c>
      <c r="X190" s="98">
        <v>1023.2240052165967</v>
      </c>
      <c r="Y190" s="98">
        <v>974.10026592017141</v>
      </c>
      <c r="DA190" s="63" t="s">
        <v>2298</v>
      </c>
    </row>
    <row r="191" spans="1:105" ht="12" customHeight="1" x14ac:dyDescent="0.25">
      <c r="A191" s="109" t="s">
        <v>120</v>
      </c>
      <c r="B191" s="33">
        <v>850.25698387979378</v>
      </c>
      <c r="C191" s="33">
        <v>988.89614415280471</v>
      </c>
      <c r="D191" s="33">
        <v>1010.8526159415085</v>
      </c>
      <c r="E191" s="33">
        <v>959.89435878240533</v>
      </c>
      <c r="F191" s="33">
        <v>1001.5475972453368</v>
      </c>
      <c r="G191" s="33">
        <v>963.32931337220543</v>
      </c>
      <c r="H191" s="33">
        <v>914.1924324133181</v>
      </c>
      <c r="I191" s="33">
        <v>833.2575770252563</v>
      </c>
      <c r="J191" s="33">
        <v>776.29840251202188</v>
      </c>
      <c r="K191" s="33">
        <v>803.62458621148699</v>
      </c>
      <c r="L191" s="33">
        <v>766.02579505777544</v>
      </c>
      <c r="M191" s="33">
        <v>855.21797292377028</v>
      </c>
      <c r="N191" s="33">
        <v>643.32973675410994</v>
      </c>
      <c r="O191" s="33">
        <v>700.44382528429776</v>
      </c>
      <c r="P191" s="33">
        <v>854.96825806361198</v>
      </c>
      <c r="Q191" s="33">
        <v>751.20957734635931</v>
      </c>
      <c r="R191" s="33">
        <v>734.39912327970148</v>
      </c>
      <c r="S191" s="33">
        <v>813.59891096448314</v>
      </c>
      <c r="T191" s="33">
        <v>681.56460380108683</v>
      </c>
      <c r="U191" s="33">
        <v>838.30135191960278</v>
      </c>
      <c r="V191" s="33">
        <v>935.30158242103391</v>
      </c>
      <c r="W191" s="33">
        <v>855.93574825374037</v>
      </c>
      <c r="X191" s="33">
        <v>774.89232774276741</v>
      </c>
      <c r="Y191" s="33">
        <v>608.04666665760737</v>
      </c>
      <c r="DA191" s="60" t="s">
        <v>2299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8071.758266274961</v>
      </c>
      <c r="C193" s="117">
        <f t="shared" si="94"/>
        <v>7734.614922252671</v>
      </c>
      <c r="D193" s="117">
        <f t="shared" si="94"/>
        <v>7954.6185661003083</v>
      </c>
      <c r="E193" s="117">
        <f t="shared" si="94"/>
        <v>8558.1224214848626</v>
      </c>
      <c r="F193" s="117">
        <f t="shared" si="94"/>
        <v>8103.397874988731</v>
      </c>
      <c r="G193" s="117">
        <f t="shared" si="94"/>
        <v>7940.795992604124</v>
      </c>
      <c r="H193" s="117">
        <f t="shared" si="94"/>
        <v>9094.1529582124331</v>
      </c>
      <c r="I193" s="117">
        <f t="shared" si="94"/>
        <v>10143.684010484913</v>
      </c>
      <c r="J193" s="117">
        <f t="shared" si="94"/>
        <v>9966.5997697292514</v>
      </c>
      <c r="K193" s="117">
        <f t="shared" si="94"/>
        <v>10229.204041552499</v>
      </c>
      <c r="L193" s="117">
        <f t="shared" si="94"/>
        <v>10114.622901286628</v>
      </c>
      <c r="M193" s="117">
        <f t="shared" si="94"/>
        <v>9898.868319695277</v>
      </c>
      <c r="N193" s="117">
        <f t="shared" si="94"/>
        <v>10663.790866868339</v>
      </c>
      <c r="O193" s="117">
        <f t="shared" si="94"/>
        <v>9342.2056243020525</v>
      </c>
      <c r="P193" s="117">
        <f t="shared" si="94"/>
        <v>8660.9428709537715</v>
      </c>
      <c r="Q193" s="117">
        <f t="shared" si="94"/>
        <v>9383.1660818114506</v>
      </c>
      <c r="R193" s="117">
        <f t="shared" ref="R193:V193" si="95">R194+R197+R199+R208</f>
        <v>10156.979639216048</v>
      </c>
      <c r="S193" s="117">
        <f t="shared" si="95"/>
        <v>10215.410874445941</v>
      </c>
      <c r="T193" s="117">
        <f t="shared" si="95"/>
        <v>10318.717102159781</v>
      </c>
      <c r="U193" s="117">
        <f t="shared" si="95"/>
        <v>10697.823015560176</v>
      </c>
      <c r="V193" s="117">
        <f t="shared" si="95"/>
        <v>10695.839355916107</v>
      </c>
      <c r="W193" s="117">
        <f t="shared" ref="W193:Y193" si="96">W194+W197+W199+W208</f>
        <v>10333.774071532525</v>
      </c>
      <c r="X193" s="117">
        <f t="shared" si="96"/>
        <v>10471.562900367633</v>
      </c>
      <c r="Y193" s="117">
        <f t="shared" si="96"/>
        <v>10189.067606646389</v>
      </c>
      <c r="DA193" s="129" t="s">
        <v>2450</v>
      </c>
    </row>
    <row r="194" spans="1:105" ht="12" customHeight="1" x14ac:dyDescent="0.25">
      <c r="A194" s="121" t="s">
        <v>57</v>
      </c>
      <c r="B194" s="122">
        <f t="shared" ref="B194:Q194" si="97">SUM(B195:B196)</f>
        <v>3241.5214799665373</v>
      </c>
      <c r="C194" s="122">
        <f t="shared" si="97"/>
        <v>3248.2104038152238</v>
      </c>
      <c r="D194" s="122">
        <f t="shared" si="97"/>
        <v>3337.5095124745562</v>
      </c>
      <c r="E194" s="122">
        <f t="shared" si="97"/>
        <v>3399.4251901829198</v>
      </c>
      <c r="F194" s="122">
        <f t="shared" si="97"/>
        <v>2949.3905723534776</v>
      </c>
      <c r="G194" s="122">
        <f t="shared" si="97"/>
        <v>2435.4569242253974</v>
      </c>
      <c r="H194" s="122">
        <f t="shared" si="97"/>
        <v>2826.001606068513</v>
      </c>
      <c r="I194" s="122">
        <f t="shared" si="97"/>
        <v>2564.256768923442</v>
      </c>
      <c r="J194" s="122">
        <f t="shared" si="97"/>
        <v>2141.3815104636424</v>
      </c>
      <c r="K194" s="122">
        <f t="shared" si="97"/>
        <v>2395.9431261562108</v>
      </c>
      <c r="L194" s="122">
        <f t="shared" si="97"/>
        <v>1965.5780830866784</v>
      </c>
      <c r="M194" s="122">
        <f t="shared" si="97"/>
        <v>2297.8387682442062</v>
      </c>
      <c r="N194" s="122">
        <f t="shared" si="97"/>
        <v>2266.765334660452</v>
      </c>
      <c r="O194" s="122">
        <f t="shared" si="97"/>
        <v>1877.7586763679114</v>
      </c>
      <c r="P194" s="122">
        <f t="shared" si="97"/>
        <v>1692.7112535851363</v>
      </c>
      <c r="Q194" s="122">
        <f t="shared" si="97"/>
        <v>2104.2237065714521</v>
      </c>
      <c r="R194" s="122">
        <f t="shared" ref="R194:V194" si="98">SUM(R195:R196)</f>
        <v>2224.7279778553457</v>
      </c>
      <c r="S194" s="122">
        <f t="shared" si="98"/>
        <v>2407.349193676881</v>
      </c>
      <c r="T194" s="122">
        <f t="shared" si="98"/>
        <v>2117.1935890732216</v>
      </c>
      <c r="U194" s="122">
        <f t="shared" si="98"/>
        <v>2622.8953138941047</v>
      </c>
      <c r="V194" s="122">
        <f t="shared" si="98"/>
        <v>2796.3372070259707</v>
      </c>
      <c r="W194" s="122">
        <f t="shared" ref="W194:Y194" si="99">SUM(W195:W196)</f>
        <v>2458.9536898296269</v>
      </c>
      <c r="X194" s="122">
        <f t="shared" si="99"/>
        <v>2739.8112172778415</v>
      </c>
      <c r="Y194" s="122">
        <f t="shared" si="99"/>
        <v>2210.3922266769728</v>
      </c>
      <c r="DA194" s="130" t="s">
        <v>2451</v>
      </c>
    </row>
    <row r="195" spans="1:105" ht="12" customHeight="1" x14ac:dyDescent="0.25">
      <c r="A195" s="97" t="s">
        <v>211</v>
      </c>
      <c r="B195" s="98">
        <v>3213.2306359167715</v>
      </c>
      <c r="C195" s="98">
        <v>3214.8123768302185</v>
      </c>
      <c r="D195" s="98">
        <v>3300.5477096280897</v>
      </c>
      <c r="E195" s="98">
        <v>3363.8798045049889</v>
      </c>
      <c r="F195" s="98">
        <v>2915.9095013245255</v>
      </c>
      <c r="G195" s="98">
        <v>2408.2958670578191</v>
      </c>
      <c r="H195" s="98">
        <v>2797.6617485020965</v>
      </c>
      <c r="I195" s="98">
        <v>2541.296321578855</v>
      </c>
      <c r="J195" s="98">
        <v>2123.4761299098868</v>
      </c>
      <c r="K195" s="98">
        <v>2374.8539018294969</v>
      </c>
      <c r="L195" s="98">
        <v>1948.9981123002794</v>
      </c>
      <c r="M195" s="98">
        <v>2275.7456573702916</v>
      </c>
      <c r="N195" s="98">
        <v>2249.8504814279509</v>
      </c>
      <c r="O195" s="98">
        <v>1861.4308323552809</v>
      </c>
      <c r="P195" s="98">
        <v>1673.9322839960091</v>
      </c>
      <c r="Q195" s="98">
        <v>2083.1191567343958</v>
      </c>
      <c r="R195" s="98">
        <v>2202.5469666959657</v>
      </c>
      <c r="S195" s="98">
        <v>2380.7132341008028</v>
      </c>
      <c r="T195" s="98">
        <v>2096.2721812520608</v>
      </c>
      <c r="U195" s="98">
        <v>2597.0537466775263</v>
      </c>
      <c r="V195" s="98">
        <v>2768.8412592057512</v>
      </c>
      <c r="W195" s="98">
        <v>2434.7989966013874</v>
      </c>
      <c r="X195" s="98">
        <v>2712.8977148858553</v>
      </c>
      <c r="Y195" s="98">
        <v>2188.6577634271021</v>
      </c>
      <c r="DA195" s="63" t="s">
        <v>2452</v>
      </c>
    </row>
    <row r="196" spans="1:105" ht="12" customHeight="1" x14ac:dyDescent="0.25">
      <c r="A196" s="97" t="s">
        <v>53</v>
      </c>
      <c r="B196" s="98">
        <v>28.290844049766037</v>
      </c>
      <c r="C196" s="98">
        <v>33.39802698500538</v>
      </c>
      <c r="D196" s="98">
        <v>36.961802846466661</v>
      </c>
      <c r="E196" s="98">
        <v>35.545385677930788</v>
      </c>
      <c r="F196" s="98">
        <v>33.481071028952286</v>
      </c>
      <c r="G196" s="98">
        <v>27.161057167578086</v>
      </c>
      <c r="H196" s="98">
        <v>28.339857566416537</v>
      </c>
      <c r="I196" s="98">
        <v>22.960447344586786</v>
      </c>
      <c r="J196" s="98">
        <v>17.905380553755478</v>
      </c>
      <c r="K196" s="98">
        <v>21.089224326713822</v>
      </c>
      <c r="L196" s="98">
        <v>16.57997078639902</v>
      </c>
      <c r="M196" s="98">
        <v>22.093110873914693</v>
      </c>
      <c r="N196" s="98">
        <v>16.914853232501077</v>
      </c>
      <c r="O196" s="98">
        <v>16.327844012630507</v>
      </c>
      <c r="P196" s="98">
        <v>18.778969589127168</v>
      </c>
      <c r="Q196" s="98">
        <v>21.104549837056236</v>
      </c>
      <c r="R196" s="98">
        <v>22.181011159380102</v>
      </c>
      <c r="S196" s="98">
        <v>26.635959576078189</v>
      </c>
      <c r="T196" s="98">
        <v>20.921407821160937</v>
      </c>
      <c r="U196" s="98">
        <v>25.841567216578163</v>
      </c>
      <c r="V196" s="98">
        <v>27.495947820219673</v>
      </c>
      <c r="W196" s="98">
        <v>24.15469322823925</v>
      </c>
      <c r="X196" s="98">
        <v>26.91350239198637</v>
      </c>
      <c r="Y196" s="98">
        <v>21.734463249870728</v>
      </c>
      <c r="DA196" s="63" t="s">
        <v>2453</v>
      </c>
    </row>
    <row r="197" spans="1:105" ht="12" customHeight="1" x14ac:dyDescent="0.25">
      <c r="A197" s="121" t="s">
        <v>92</v>
      </c>
      <c r="B197" s="122">
        <f t="shared" ref="B197:Y197" si="100">B198</f>
        <v>2191.3894140835623</v>
      </c>
      <c r="C197" s="122">
        <f t="shared" si="100"/>
        <v>1943.5840004021316</v>
      </c>
      <c r="D197" s="122">
        <f t="shared" si="100"/>
        <v>1926.7049563397356</v>
      </c>
      <c r="E197" s="122">
        <f t="shared" si="100"/>
        <v>2327.0607184710989</v>
      </c>
      <c r="F197" s="122">
        <f t="shared" si="100"/>
        <v>2197.595396273246</v>
      </c>
      <c r="G197" s="122">
        <f t="shared" si="100"/>
        <v>2398.79032484853</v>
      </c>
      <c r="H197" s="122">
        <f t="shared" si="100"/>
        <v>3202.6084811695769</v>
      </c>
      <c r="I197" s="122">
        <f t="shared" si="100"/>
        <v>4218.1128928262669</v>
      </c>
      <c r="J197" s="122">
        <f t="shared" si="100"/>
        <v>4612.9944486950135</v>
      </c>
      <c r="K197" s="122">
        <f t="shared" si="100"/>
        <v>4619.5324900885107</v>
      </c>
      <c r="L197" s="122">
        <f t="shared" si="100"/>
        <v>4972.8319514675941</v>
      </c>
      <c r="M197" s="122">
        <f t="shared" si="100"/>
        <v>4382.7020257264012</v>
      </c>
      <c r="N197" s="122">
        <f t="shared" si="100"/>
        <v>5398.7306978464003</v>
      </c>
      <c r="O197" s="122">
        <f t="shared" si="100"/>
        <v>4629.5370531448398</v>
      </c>
      <c r="P197" s="122">
        <f t="shared" si="100"/>
        <v>4094.5738943002821</v>
      </c>
      <c r="Q197" s="122">
        <f t="shared" si="100"/>
        <v>4361.3774638991054</v>
      </c>
      <c r="R197" s="122">
        <f t="shared" si="100"/>
        <v>4929.9273869741937</v>
      </c>
      <c r="S197" s="122">
        <f t="shared" si="100"/>
        <v>4645.5239410837648</v>
      </c>
      <c r="T197" s="122">
        <f t="shared" si="100"/>
        <v>5140.5454632298597</v>
      </c>
      <c r="U197" s="122">
        <f t="shared" si="100"/>
        <v>4884.3241625024975</v>
      </c>
      <c r="V197" s="122">
        <f t="shared" si="100"/>
        <v>4664.8348998533647</v>
      </c>
      <c r="W197" s="122">
        <f t="shared" si="100"/>
        <v>4716.3902485286098</v>
      </c>
      <c r="X197" s="122">
        <f t="shared" si="100"/>
        <v>4682.352169539221</v>
      </c>
      <c r="Y197" s="122">
        <f t="shared" si="100"/>
        <v>5113.4881987044155</v>
      </c>
      <c r="DA197" s="130" t="s">
        <v>2454</v>
      </c>
    </row>
    <row r="198" spans="1:105" ht="12" customHeight="1" x14ac:dyDescent="0.25">
      <c r="A198" s="97" t="s">
        <v>53</v>
      </c>
      <c r="B198" s="98">
        <f>RES_hhdet_tesh!B48</f>
        <v>2191.3894140835623</v>
      </c>
      <c r="C198" s="98">
        <f>RES_hhdet_tesh!C48</f>
        <v>1943.5840004021316</v>
      </c>
      <c r="D198" s="98">
        <f>RES_hhdet_tesh!D48</f>
        <v>1926.7049563397356</v>
      </c>
      <c r="E198" s="98">
        <f>RES_hhdet_tesh!E48</f>
        <v>2327.0607184710989</v>
      </c>
      <c r="F198" s="98">
        <f>RES_hhdet_tesh!F48</f>
        <v>2197.595396273246</v>
      </c>
      <c r="G198" s="98">
        <f>RES_hhdet_tesh!G48</f>
        <v>2398.79032484853</v>
      </c>
      <c r="H198" s="98">
        <f>RES_hhdet_tesh!H48</f>
        <v>3202.6084811695769</v>
      </c>
      <c r="I198" s="98">
        <f>RES_hhdet_tesh!I48</f>
        <v>4218.1128928262669</v>
      </c>
      <c r="J198" s="98">
        <f>RES_hhdet_tesh!J48</f>
        <v>4612.9944486950135</v>
      </c>
      <c r="K198" s="98">
        <f>RES_hhdet_tesh!K48</f>
        <v>4619.5324900885107</v>
      </c>
      <c r="L198" s="98">
        <f>RES_hhdet_tesh!L48</f>
        <v>4972.8319514675941</v>
      </c>
      <c r="M198" s="98">
        <f>RES_hhdet_tesh!M48</f>
        <v>4382.7020257264012</v>
      </c>
      <c r="N198" s="98">
        <f>RES_hhdet_tesh!N48</f>
        <v>5398.7306978464003</v>
      </c>
      <c r="O198" s="98">
        <f>RES_hhdet_tesh!O48</f>
        <v>4629.5370531448398</v>
      </c>
      <c r="P198" s="98">
        <f>RES_hhdet_tesh!P48</f>
        <v>4094.5738943002821</v>
      </c>
      <c r="Q198" s="98">
        <f>RES_hhdet_tesh!Q48</f>
        <v>4361.3774638991054</v>
      </c>
      <c r="R198" s="98">
        <f>RES_hhdet_tesh!R48</f>
        <v>4929.9273869741937</v>
      </c>
      <c r="S198" s="98">
        <f>RES_hhdet_tesh!S48</f>
        <v>4645.5239410837648</v>
      </c>
      <c r="T198" s="98">
        <f>RES_hhdet_tesh!T48</f>
        <v>5140.5454632298597</v>
      </c>
      <c r="U198" s="98">
        <f>RES_hhdet_tesh!U48</f>
        <v>4884.3241625024975</v>
      </c>
      <c r="V198" s="98">
        <f>RES_hhdet_tesh!V48</f>
        <v>4664.8348998533647</v>
      </c>
      <c r="W198" s="98">
        <f>RES_hhdet_tesh!W48</f>
        <v>4716.3902485286098</v>
      </c>
      <c r="X198" s="98">
        <f>RES_hhdet_tesh!X48</f>
        <v>4682.352169539221</v>
      </c>
      <c r="Y198" s="98">
        <f>RES_hhdet_tesh!Y48</f>
        <v>5113.4881987044155</v>
      </c>
      <c r="DA198" s="63" t="s">
        <v>2455</v>
      </c>
    </row>
    <row r="199" spans="1:105" ht="12" customHeight="1" x14ac:dyDescent="0.25">
      <c r="A199" s="121" t="s">
        <v>55</v>
      </c>
      <c r="B199" s="122">
        <v>1983.3365423005755</v>
      </c>
      <c r="C199" s="122">
        <v>1849.1873979223078</v>
      </c>
      <c r="D199" s="122">
        <v>1988.2243797147398</v>
      </c>
      <c r="E199" s="122">
        <v>2121.739152554419</v>
      </c>
      <c r="F199" s="122">
        <v>2224.5780794345928</v>
      </c>
      <c r="G199" s="122">
        <v>2401.7801729774546</v>
      </c>
      <c r="H199" s="122">
        <v>2417.4918300599506</v>
      </c>
      <c r="I199" s="122">
        <v>2729.5502729965915</v>
      </c>
      <c r="J199" s="122">
        <v>2633.2832724781156</v>
      </c>
      <c r="K199" s="122">
        <v>2632.0200920456732</v>
      </c>
      <c r="L199" s="122">
        <v>2612.6661588722031</v>
      </c>
      <c r="M199" s="122">
        <v>2620.7560910274838</v>
      </c>
      <c r="N199" s="122">
        <v>2474.1451568679772</v>
      </c>
      <c r="O199" s="122">
        <v>2291.3305654640558</v>
      </c>
      <c r="P199" s="122">
        <v>2280.165513304386</v>
      </c>
      <c r="Q199" s="122">
        <v>2345.4280955786803</v>
      </c>
      <c r="R199" s="122">
        <v>2430.3393214158928</v>
      </c>
      <c r="S199" s="122">
        <v>2554.4362102809846</v>
      </c>
      <c r="T199" s="122">
        <v>2486.4991870002618</v>
      </c>
      <c r="U199" s="122">
        <v>2526.8045167330715</v>
      </c>
      <c r="V199" s="122">
        <v>2551.4279162665607</v>
      </c>
      <c r="W199" s="122">
        <v>2488.0706776790539</v>
      </c>
      <c r="X199" s="122">
        <v>2429.1950908044828</v>
      </c>
      <c r="Y199" s="122">
        <v>2314.8384104463744</v>
      </c>
      <c r="DA199" s="130" t="s">
        <v>2456</v>
      </c>
    </row>
    <row r="200" spans="1:105" ht="12" customHeight="1" x14ac:dyDescent="0.25">
      <c r="A200" s="97" t="s">
        <v>138</v>
      </c>
      <c r="B200" s="98">
        <v>1993.9296210376231</v>
      </c>
      <c r="C200" s="98">
        <v>1842.9986900540503</v>
      </c>
      <c r="D200" s="98">
        <v>2001.5254592497374</v>
      </c>
      <c r="E200" s="98">
        <v>2181.1834047834595</v>
      </c>
      <c r="F200" s="98">
        <v>2189.0659127732993</v>
      </c>
      <c r="G200" s="98">
        <v>2256.1177635148319</v>
      </c>
      <c r="H200" s="98">
        <v>2554.301035655822</v>
      </c>
      <c r="I200" s="98">
        <v>2733.4100885327221</v>
      </c>
      <c r="J200" s="98">
        <v>2642.3466490673086</v>
      </c>
      <c r="K200" s="98">
        <v>2643.3241452519287</v>
      </c>
      <c r="L200" s="98">
        <v>2602.3873577322765</v>
      </c>
      <c r="M200" s="98">
        <v>2494.7932088595585</v>
      </c>
      <c r="N200" s="98">
        <v>2364.8808422642041</v>
      </c>
      <c r="O200" s="98">
        <v>2547.2795743939128</v>
      </c>
      <c r="P200" s="98">
        <v>2795.4709239345193</v>
      </c>
      <c r="Q200" s="98">
        <v>2498.1560954762258</v>
      </c>
      <c r="R200" s="98">
        <v>2423.4171303438734</v>
      </c>
      <c r="S200" s="98">
        <v>2446.4762497680522</v>
      </c>
      <c r="T200" s="98">
        <v>2248.3589592638573</v>
      </c>
      <c r="U200" s="98">
        <v>2974.2418168160484</v>
      </c>
      <c r="V200" s="98">
        <v>2888.3194436264262</v>
      </c>
      <c r="W200" s="98">
        <v>2391.05429371937</v>
      </c>
      <c r="X200" s="98">
        <v>2545.9842899807554</v>
      </c>
      <c r="Y200" s="98">
        <v>2435.2364387356038</v>
      </c>
      <c r="DA200" s="63" t="s">
        <v>2457</v>
      </c>
    </row>
    <row r="201" spans="1:105" ht="12" customHeight="1" x14ac:dyDescent="0.25">
      <c r="A201" s="97" t="s">
        <v>137</v>
      </c>
      <c r="B201" s="98">
        <v>1993.9296210376231</v>
      </c>
      <c r="C201" s="98">
        <v>1843.2478450018493</v>
      </c>
      <c r="D201" s="98">
        <v>2001.5004248317919</v>
      </c>
      <c r="E201" s="98">
        <v>2180.9864532375977</v>
      </c>
      <c r="F201" s="98">
        <v>2188.6656542322612</v>
      </c>
      <c r="G201" s="98">
        <v>2255.6811461460302</v>
      </c>
      <c r="H201" s="98">
        <v>2553.5993040514372</v>
      </c>
      <c r="I201" s="98">
        <v>2732.7365653185911</v>
      </c>
      <c r="J201" s="98">
        <v>2641.7522479184563</v>
      </c>
      <c r="K201" s="98">
        <v>2642.8169601018112</v>
      </c>
      <c r="L201" s="98">
        <v>2602.1409076435543</v>
      </c>
      <c r="M201" s="98">
        <v>2494.5555788207275</v>
      </c>
      <c r="N201" s="98">
        <v>2366.0754887937087</v>
      </c>
      <c r="O201" s="98">
        <v>2568.4526511289246</v>
      </c>
      <c r="P201" s="98">
        <v>2829.1514463160634</v>
      </c>
      <c r="Q201" s="98">
        <v>2508.5061448356423</v>
      </c>
      <c r="R201" s="98">
        <v>2428.0088654396691</v>
      </c>
      <c r="S201" s="98">
        <v>2446.7426258716523</v>
      </c>
      <c r="T201" s="98">
        <v>2241.8017324393381</v>
      </c>
      <c r="U201" s="98">
        <v>2957.7624257493449</v>
      </c>
      <c r="V201" s="98">
        <v>2870.2040824755809</v>
      </c>
      <c r="W201" s="98">
        <v>2371.7731842174253</v>
      </c>
      <c r="X201" s="98">
        <v>2531.7444418107589</v>
      </c>
      <c r="Y201" s="98">
        <v>2428.5089775257084</v>
      </c>
      <c r="DA201" s="63" t="s">
        <v>2458</v>
      </c>
    </row>
    <row r="202" spans="1:105" ht="12" customHeight="1" x14ac:dyDescent="0.25">
      <c r="A202" s="100" t="s">
        <v>211</v>
      </c>
      <c r="B202" s="101">
        <v>289.34100381989856</v>
      </c>
      <c r="C202" s="101">
        <v>240.05478579885556</v>
      </c>
      <c r="D202" s="101">
        <v>476.86053666441535</v>
      </c>
      <c r="E202" s="101">
        <v>644.41271340599621</v>
      </c>
      <c r="F202" s="101">
        <v>585.47013532106223</v>
      </c>
      <c r="G202" s="101">
        <v>705.20866604175706</v>
      </c>
      <c r="H202" s="101">
        <v>666.98003889281711</v>
      </c>
      <c r="I202" s="101">
        <v>582.94026398339565</v>
      </c>
      <c r="J202" s="101">
        <v>541.11018829693751</v>
      </c>
      <c r="K202" s="101">
        <v>540.62446391158926</v>
      </c>
      <c r="L202" s="101">
        <v>472.35470432458447</v>
      </c>
      <c r="M202" s="101">
        <v>442.74440118843029</v>
      </c>
      <c r="N202" s="101">
        <v>291.81328061048441</v>
      </c>
      <c r="O202" s="101">
        <v>220.3430681044041</v>
      </c>
      <c r="P202" s="101">
        <v>58.611720800424308</v>
      </c>
      <c r="Q202" s="101">
        <v>431.16764013931436</v>
      </c>
      <c r="R202" s="101">
        <v>564.54689799876712</v>
      </c>
      <c r="S202" s="101">
        <v>781.97695524187952</v>
      </c>
      <c r="T202" s="101">
        <v>473.14400908941286</v>
      </c>
      <c r="U202" s="101">
        <v>358.7502276387325</v>
      </c>
      <c r="V202" s="101">
        <v>406.19206431512873</v>
      </c>
      <c r="W202" s="101">
        <v>184.82598909112048</v>
      </c>
      <c r="X202" s="101">
        <v>179.55452238504952</v>
      </c>
      <c r="Y202" s="101">
        <v>112.11152873904358</v>
      </c>
      <c r="DA202" s="131" t="s">
        <v>2459</v>
      </c>
    </row>
    <row r="203" spans="1:105" ht="12" customHeight="1" x14ac:dyDescent="0.25">
      <c r="A203" s="103" t="s">
        <v>52</v>
      </c>
      <c r="B203" s="104">
        <v>1704.5886172177247</v>
      </c>
      <c r="C203" s="104">
        <v>1603.1930592029935</v>
      </c>
      <c r="D203" s="104">
        <v>1524.6398881673767</v>
      </c>
      <c r="E203" s="104">
        <v>1536.5737398316014</v>
      </c>
      <c r="F203" s="104">
        <v>1603.1955189111989</v>
      </c>
      <c r="G203" s="104">
        <v>1550.4724801042737</v>
      </c>
      <c r="H203" s="104">
        <v>1886.6192651586205</v>
      </c>
      <c r="I203" s="104">
        <v>2149.7963013351955</v>
      </c>
      <c r="J203" s="104">
        <v>2100.6420596215189</v>
      </c>
      <c r="K203" s="104">
        <v>2102.1924961902223</v>
      </c>
      <c r="L203" s="104">
        <v>2129.7862033189699</v>
      </c>
      <c r="M203" s="104">
        <v>2051.8111776322976</v>
      </c>
      <c r="N203" s="104">
        <v>2074.2622081832246</v>
      </c>
      <c r="O203" s="104">
        <v>2348.1095830245204</v>
      </c>
      <c r="P203" s="104">
        <v>2770.539725515639</v>
      </c>
      <c r="Q203" s="104">
        <v>2077.3385046963285</v>
      </c>
      <c r="R203" s="104">
        <v>1863.4619674409018</v>
      </c>
      <c r="S203" s="104">
        <v>1664.7656706297723</v>
      </c>
      <c r="T203" s="104">
        <v>1768.6577233499249</v>
      </c>
      <c r="U203" s="104">
        <v>2599.0121981106122</v>
      </c>
      <c r="V203" s="104">
        <v>2464.012018160452</v>
      </c>
      <c r="W203" s="104">
        <v>2186.9471951263054</v>
      </c>
      <c r="X203" s="104">
        <v>2352.1899194257094</v>
      </c>
      <c r="Y203" s="104">
        <v>2316.3974487866649</v>
      </c>
      <c r="DA203" s="132" t="s">
        <v>2460</v>
      </c>
    </row>
    <row r="204" spans="1:105" ht="12" customHeight="1" x14ac:dyDescent="0.25">
      <c r="A204" s="106" t="s">
        <v>122</v>
      </c>
      <c r="B204" s="101">
        <v>1982.8424978718194</v>
      </c>
      <c r="C204" s="101">
        <v>1849.4985536124784</v>
      </c>
      <c r="D204" s="101">
        <v>1987.7072204205328</v>
      </c>
      <c r="E204" s="101">
        <v>2119.6279536042134</v>
      </c>
      <c r="F204" s="101">
        <v>2227.4227235308504</v>
      </c>
      <c r="G204" s="101">
        <v>2410.8653494658256</v>
      </c>
      <c r="H204" s="101">
        <v>2411.0422278479991</v>
      </c>
      <c r="I204" s="101">
        <v>2731.0871225027422</v>
      </c>
      <c r="J204" s="101">
        <v>2637.850319499224</v>
      </c>
      <c r="K204" s="101">
        <v>2636.6679094122128</v>
      </c>
      <c r="L204" s="101">
        <v>2620.9370714827396</v>
      </c>
      <c r="M204" s="101">
        <v>2637.490780493235</v>
      </c>
      <c r="N204" s="101">
        <v>2492.3057807302221</v>
      </c>
      <c r="O204" s="101">
        <v>2303.7620907059022</v>
      </c>
      <c r="P204" s="101">
        <v>2312.8313287150404</v>
      </c>
      <c r="Q204" s="101">
        <v>2355.5124012187885</v>
      </c>
      <c r="R204" s="101">
        <v>2433.9607997875924</v>
      </c>
      <c r="S204" s="101">
        <v>2558.0978853613656</v>
      </c>
      <c r="T204" s="101">
        <v>2495.7813282488573</v>
      </c>
      <c r="U204" s="101">
        <v>2453.2838316664406</v>
      </c>
      <c r="V204" s="101">
        <v>2498.0117046652981</v>
      </c>
      <c r="W204" s="101">
        <v>2514.0168739589994</v>
      </c>
      <c r="X204" s="101">
        <v>2428.9251851869567</v>
      </c>
      <c r="Y204" s="101">
        <v>2324.9575057746383</v>
      </c>
      <c r="DA204" s="131" t="s">
        <v>2461</v>
      </c>
    </row>
    <row r="205" spans="1:105" ht="12" customHeight="1" x14ac:dyDescent="0.25">
      <c r="A205" s="107" t="s">
        <v>121</v>
      </c>
      <c r="B205" s="104">
        <v>1982.8424978718183</v>
      </c>
      <c r="C205" s="104">
        <v>1849.466868335245</v>
      </c>
      <c r="D205" s="104">
        <v>1987.6256666600252</v>
      </c>
      <c r="E205" s="104">
        <v>2119.1035307098487</v>
      </c>
      <c r="F205" s="104">
        <v>2226.1463811891031</v>
      </c>
      <c r="G205" s="104">
        <v>2408.2791701053084</v>
      </c>
      <c r="H205" s="104">
        <v>2411.1374543844126</v>
      </c>
      <c r="I205" s="104">
        <v>2729.3644187148102</v>
      </c>
      <c r="J205" s="104">
        <v>2632.8571342496675</v>
      </c>
      <c r="K205" s="104">
        <v>2631.4901901595886</v>
      </c>
      <c r="L205" s="104">
        <v>2613.1309598119446</v>
      </c>
      <c r="M205" s="104">
        <v>2626.8367468010474</v>
      </c>
      <c r="N205" s="104">
        <v>2479.8786594933595</v>
      </c>
      <c r="O205" s="104">
        <v>2276.0661074285608</v>
      </c>
      <c r="P205" s="104">
        <v>2249.6201329685518</v>
      </c>
      <c r="Q205" s="104">
        <v>2335.0524736172997</v>
      </c>
      <c r="R205" s="104">
        <v>2430.7057403361432</v>
      </c>
      <c r="S205" s="104">
        <v>2562.9234465296086</v>
      </c>
      <c r="T205" s="104">
        <v>2510.9103210797166</v>
      </c>
      <c r="U205" s="104">
        <v>2471.1072447732763</v>
      </c>
      <c r="V205" s="104">
        <v>2505.9821862023609</v>
      </c>
      <c r="W205" s="104">
        <v>2501.3589882987444</v>
      </c>
      <c r="X205" s="104">
        <v>2412.9359402027244</v>
      </c>
      <c r="Y205" s="104">
        <v>2299.7043748241845</v>
      </c>
      <c r="DA205" s="132" t="s">
        <v>2462</v>
      </c>
    </row>
    <row r="206" spans="1:105" ht="12" customHeight="1" x14ac:dyDescent="0.25">
      <c r="A206" s="108" t="s">
        <v>53</v>
      </c>
      <c r="B206" s="98">
        <v>285.39523308550707</v>
      </c>
      <c r="C206" s="98">
        <v>242.09528816049513</v>
      </c>
      <c r="D206" s="98">
        <v>386.28963484354176</v>
      </c>
      <c r="E206" s="98">
        <v>519.19901485306286</v>
      </c>
      <c r="F206" s="98">
        <v>521.57694287882543</v>
      </c>
      <c r="G206" s="98">
        <v>681.12377427902618</v>
      </c>
      <c r="H206" s="98">
        <v>618.29902925243027</v>
      </c>
      <c r="I206" s="98">
        <v>580.67709538974555</v>
      </c>
      <c r="J206" s="98">
        <v>538.50719155341767</v>
      </c>
      <c r="K206" s="98">
        <v>538.8559897710021</v>
      </c>
      <c r="L206" s="98">
        <v>476.43829584159829</v>
      </c>
      <c r="M206" s="98">
        <v>486.79175525746734</v>
      </c>
      <c r="N206" s="98">
        <v>333.44196491864807</v>
      </c>
      <c r="O206" s="98">
        <v>80.616062624581559</v>
      </c>
      <c r="P206" s="98">
        <v>35.506183334138967</v>
      </c>
      <c r="Q206" s="98">
        <v>100.65651362092403</v>
      </c>
      <c r="R206" s="98">
        <v>153.95005158033328</v>
      </c>
      <c r="S206" s="98">
        <v>270.11268306231159</v>
      </c>
      <c r="T206" s="98">
        <v>209.87450692009332</v>
      </c>
      <c r="U206" s="98">
        <v>165.54132314871072</v>
      </c>
      <c r="V206" s="98">
        <v>212.08612661552138</v>
      </c>
      <c r="W206" s="98">
        <v>159.62605769041929</v>
      </c>
      <c r="X206" s="98">
        <v>124.25010585529995</v>
      </c>
      <c r="Y206" s="98">
        <v>49.313050765764366</v>
      </c>
      <c r="DA206" s="63" t="s">
        <v>2463</v>
      </c>
    </row>
    <row r="207" spans="1:105" ht="12" customHeight="1" x14ac:dyDescent="0.25">
      <c r="A207" s="108" t="s">
        <v>52</v>
      </c>
      <c r="B207" s="98">
        <v>1697.4472647863108</v>
      </c>
      <c r="C207" s="98">
        <v>1607.3715801747499</v>
      </c>
      <c r="D207" s="98">
        <v>1601.3360318164835</v>
      </c>
      <c r="E207" s="98">
        <v>1599.9045158567858</v>
      </c>
      <c r="F207" s="98">
        <v>1704.5694383102775</v>
      </c>
      <c r="G207" s="98">
        <v>1727.1553958262825</v>
      </c>
      <c r="H207" s="98">
        <v>1792.8384251319824</v>
      </c>
      <c r="I207" s="98">
        <v>2148.6873233250649</v>
      </c>
      <c r="J207" s="98">
        <v>2094.3499426962494</v>
      </c>
      <c r="K207" s="98">
        <v>2092.6342003885861</v>
      </c>
      <c r="L207" s="98">
        <v>2136.6926639703465</v>
      </c>
      <c r="M207" s="98">
        <v>2140.0449915435802</v>
      </c>
      <c r="N207" s="98">
        <v>2146.4366945747115</v>
      </c>
      <c r="O207" s="98">
        <v>2195.4500448039794</v>
      </c>
      <c r="P207" s="98">
        <v>2214.1139496344126</v>
      </c>
      <c r="Q207" s="98">
        <v>2234.3959599963755</v>
      </c>
      <c r="R207" s="98">
        <v>2276.7556887558098</v>
      </c>
      <c r="S207" s="98">
        <v>2292.810763467297</v>
      </c>
      <c r="T207" s="98">
        <v>2301.035814159623</v>
      </c>
      <c r="U207" s="98">
        <v>2305.5659216245663</v>
      </c>
      <c r="V207" s="98">
        <v>2293.8960595868398</v>
      </c>
      <c r="W207" s="98">
        <v>2341.7329306083252</v>
      </c>
      <c r="X207" s="98">
        <v>2288.6858343474241</v>
      </c>
      <c r="Y207" s="98">
        <v>2250.3913240584197</v>
      </c>
      <c r="DA207" s="63" t="s">
        <v>2464</v>
      </c>
    </row>
    <row r="208" spans="1:105" ht="12" customHeight="1" x14ac:dyDescent="0.25">
      <c r="A208" s="121" t="s">
        <v>54</v>
      </c>
      <c r="B208" s="122">
        <v>655.5108299242861</v>
      </c>
      <c r="C208" s="122">
        <v>693.633120113009</v>
      </c>
      <c r="D208" s="122">
        <v>702.17971757127725</v>
      </c>
      <c r="E208" s="122">
        <v>709.89736027642471</v>
      </c>
      <c r="F208" s="122">
        <v>731.83382692741463</v>
      </c>
      <c r="G208" s="122">
        <v>704.76857055274195</v>
      </c>
      <c r="H208" s="122">
        <v>648.05104091439193</v>
      </c>
      <c r="I208" s="122">
        <v>631.76407573861263</v>
      </c>
      <c r="J208" s="122">
        <v>578.94053809248044</v>
      </c>
      <c r="K208" s="122">
        <v>581.70833326210368</v>
      </c>
      <c r="L208" s="122">
        <v>563.54670786015186</v>
      </c>
      <c r="M208" s="122">
        <v>597.57143469718517</v>
      </c>
      <c r="N208" s="122">
        <v>524.14967749351013</v>
      </c>
      <c r="O208" s="122">
        <v>543.57932932524727</v>
      </c>
      <c r="P208" s="122">
        <v>593.49220976396759</v>
      </c>
      <c r="Q208" s="122">
        <v>572.13681576221234</v>
      </c>
      <c r="R208" s="122">
        <v>571.98495297061504</v>
      </c>
      <c r="S208" s="122">
        <v>608.1015294043101</v>
      </c>
      <c r="T208" s="122">
        <v>574.47886285643881</v>
      </c>
      <c r="U208" s="122">
        <v>663.79902243050321</v>
      </c>
      <c r="V208" s="122">
        <v>683.2393327702099</v>
      </c>
      <c r="W208" s="122">
        <v>670.35945549523444</v>
      </c>
      <c r="X208" s="122">
        <v>620.20442274608718</v>
      </c>
      <c r="Y208" s="122">
        <v>550.34877081862589</v>
      </c>
      <c r="DA208" s="130" t="s">
        <v>2465</v>
      </c>
    </row>
    <row r="209" spans="1:105" ht="12" customHeight="1" x14ac:dyDescent="0.25">
      <c r="A209" s="97" t="s">
        <v>50</v>
      </c>
      <c r="B209" s="98">
        <v>674.74036205085451</v>
      </c>
      <c r="C209" s="98">
        <v>686.606780858467</v>
      </c>
      <c r="D209" s="98">
        <v>689.72165356337518</v>
      </c>
      <c r="E209" s="98">
        <v>718.6984034172059</v>
      </c>
      <c r="F209" s="98">
        <v>735.24254665773628</v>
      </c>
      <c r="G209" s="98">
        <v>707.196623056558</v>
      </c>
      <c r="H209" s="98">
        <v>636.53194628708309</v>
      </c>
      <c r="I209" s="98">
        <v>644.5192863141433</v>
      </c>
      <c r="J209" s="98">
        <v>584.325429342902</v>
      </c>
      <c r="K209" s="98">
        <v>576.56001890696791</v>
      </c>
      <c r="L209" s="98">
        <v>562.9182066156219</v>
      </c>
      <c r="M209" s="98">
        <v>578.0152435549976</v>
      </c>
      <c r="N209" s="98">
        <v>549.84864123003183</v>
      </c>
      <c r="O209" s="98">
        <v>556.34875883366169</v>
      </c>
      <c r="P209" s="98">
        <v>561.8435539767064</v>
      </c>
      <c r="Q209" s="98">
        <v>575.75540025175849</v>
      </c>
      <c r="R209" s="98">
        <v>581.43129600292514</v>
      </c>
      <c r="S209" s="98">
        <v>594.28671751449156</v>
      </c>
      <c r="T209" s="98">
        <v>609.92119596495741</v>
      </c>
      <c r="U209" s="98">
        <v>664.4898191421629</v>
      </c>
      <c r="V209" s="98">
        <v>621.44763433656522</v>
      </c>
      <c r="W209" s="98">
        <v>638.98977161836217</v>
      </c>
      <c r="X209" s="98">
        <v>594.46606748806539</v>
      </c>
      <c r="Y209" s="98">
        <v>570.19025861694797</v>
      </c>
      <c r="DA209" s="63" t="s">
        <v>2466</v>
      </c>
    </row>
    <row r="210" spans="1:105" ht="12" customHeight="1" x14ac:dyDescent="0.25">
      <c r="A210" s="109" t="s">
        <v>120</v>
      </c>
      <c r="B210" s="33">
        <v>607.14526914980786</v>
      </c>
      <c r="C210" s="33">
        <v>709.15085530069473</v>
      </c>
      <c r="D210" s="33">
        <v>727.42438937215877</v>
      </c>
      <c r="E210" s="33">
        <v>693.11366539250832</v>
      </c>
      <c r="F210" s="33">
        <v>725.81833944969594</v>
      </c>
      <c r="G210" s="33">
        <v>700.68877306128252</v>
      </c>
      <c r="H210" s="33">
        <v>667.49179218541735</v>
      </c>
      <c r="I210" s="33">
        <v>609.75065228003496</v>
      </c>
      <c r="J210" s="33">
        <v>569.18566789549868</v>
      </c>
      <c r="K210" s="33">
        <v>590.82576262581131</v>
      </c>
      <c r="L210" s="33">
        <v>564.65551036098032</v>
      </c>
      <c r="M210" s="33">
        <v>632.22275184750265</v>
      </c>
      <c r="N210" s="33">
        <v>477.22847566203018</v>
      </c>
      <c r="O210" s="33">
        <v>522.13275787553914</v>
      </c>
      <c r="P210" s="33">
        <v>641.0377178697147</v>
      </c>
      <c r="Q210" s="33">
        <v>566.95107741425875</v>
      </c>
      <c r="R210" s="33">
        <v>559.09079568327377</v>
      </c>
      <c r="S210" s="33">
        <v>626.28277787270292</v>
      </c>
      <c r="T210" s="33">
        <v>530.69638572775727</v>
      </c>
      <c r="U210" s="33">
        <v>662.96933253643158</v>
      </c>
      <c r="V210" s="33">
        <v>755.02689121432047</v>
      </c>
      <c r="W210" s="33">
        <v>707.18282012275188</v>
      </c>
      <c r="X210" s="33">
        <v>653.4028593262135</v>
      </c>
      <c r="Y210" s="33">
        <v>520.70440799653272</v>
      </c>
      <c r="DA210" s="60" t="s">
        <v>2467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2792.4242458718636</v>
      </c>
      <c r="C212" s="117">
        <f t="shared" si="101"/>
        <v>2756.9563039443733</v>
      </c>
      <c r="D212" s="117">
        <f t="shared" si="101"/>
        <v>2793.945019618789</v>
      </c>
      <c r="E212" s="117">
        <f t="shared" si="101"/>
        <v>2820.6637555014427</v>
      </c>
      <c r="F212" s="117">
        <f t="shared" si="101"/>
        <v>2450.4584344696236</v>
      </c>
      <c r="G212" s="117">
        <f t="shared" si="101"/>
        <v>2035.6152667056665</v>
      </c>
      <c r="H212" s="117">
        <f t="shared" si="101"/>
        <v>2279.6259523752583</v>
      </c>
      <c r="I212" s="117">
        <f t="shared" si="101"/>
        <v>2068.0854773014321</v>
      </c>
      <c r="J212" s="117">
        <f t="shared" si="101"/>
        <v>1715.742277588364</v>
      </c>
      <c r="K212" s="117">
        <f t="shared" si="101"/>
        <v>1857.0569826108435</v>
      </c>
      <c r="L212" s="117">
        <f t="shared" si="101"/>
        <v>1532.133623944037</v>
      </c>
      <c r="M212" s="117">
        <f t="shared" si="101"/>
        <v>1721.6073045689654</v>
      </c>
      <c r="N212" s="117">
        <f t="shared" si="101"/>
        <v>1655.8868148127444</v>
      </c>
      <c r="O212" s="117">
        <f t="shared" si="101"/>
        <v>1375.564371649808</v>
      </c>
      <c r="P212" s="117">
        <f t="shared" si="101"/>
        <v>1242.0946638154176</v>
      </c>
      <c r="Q212" s="117">
        <f t="shared" si="101"/>
        <v>1478.534539149271</v>
      </c>
      <c r="R212" s="117">
        <f t="shared" ref="R212:V212" si="102">R213+R216+R218+R227</f>
        <v>1536.3571976161618</v>
      </c>
      <c r="S212" s="117">
        <f t="shared" si="102"/>
        <v>1625.0269398440741</v>
      </c>
      <c r="T212" s="117">
        <f t="shared" si="102"/>
        <v>1454.9762104425665</v>
      </c>
      <c r="U212" s="117">
        <f t="shared" si="102"/>
        <v>1778.8551849963369</v>
      </c>
      <c r="V212" s="117">
        <f t="shared" si="102"/>
        <v>1818.1674218300652</v>
      </c>
      <c r="W212" s="117">
        <f t="shared" ref="W212:Y212" si="103">W213+W216+W218+W227</f>
        <v>1555.6371294590833</v>
      </c>
      <c r="X212" s="117">
        <f t="shared" si="103"/>
        <v>1634.3028923017191</v>
      </c>
      <c r="Y212" s="117">
        <f t="shared" si="103"/>
        <v>1297.9050440555627</v>
      </c>
      <c r="DA212" s="129" t="s">
        <v>2618</v>
      </c>
    </row>
    <row r="213" spans="1:105" ht="12" customHeight="1" x14ac:dyDescent="0.25">
      <c r="A213" s="121" t="s">
        <v>57</v>
      </c>
      <c r="B213" s="122">
        <f t="shared" ref="B213:Q213" si="104">SUM(B214:B215)</f>
        <v>2536.3636868732356</v>
      </c>
      <c r="C213" s="122">
        <f t="shared" si="104"/>
        <v>2511.2949488768359</v>
      </c>
      <c r="D213" s="122">
        <f t="shared" si="104"/>
        <v>2548.9680145796779</v>
      </c>
      <c r="E213" s="122">
        <f t="shared" si="104"/>
        <v>2567.976353316054</v>
      </c>
      <c r="F213" s="122">
        <f t="shared" si="104"/>
        <v>2199.1199267141778</v>
      </c>
      <c r="G213" s="122">
        <f t="shared" si="104"/>
        <v>1793.0705040463208</v>
      </c>
      <c r="H213" s="122">
        <f t="shared" si="104"/>
        <v>2045.5923654917804</v>
      </c>
      <c r="I213" s="122">
        <f t="shared" si="104"/>
        <v>1825.6895158002953</v>
      </c>
      <c r="J213" s="122">
        <f t="shared" si="104"/>
        <v>1491.6277610201848</v>
      </c>
      <c r="K213" s="122">
        <f t="shared" si="104"/>
        <v>1636.648133180769</v>
      </c>
      <c r="L213" s="122">
        <f t="shared" si="104"/>
        <v>1317.1213904105673</v>
      </c>
      <c r="M213" s="122">
        <f t="shared" si="104"/>
        <v>1503.4263953476091</v>
      </c>
      <c r="N213" s="122">
        <f t="shared" si="104"/>
        <v>1444.5237467363108</v>
      </c>
      <c r="O213" s="122">
        <f t="shared" si="104"/>
        <v>1166.4981085093268</v>
      </c>
      <c r="P213" s="122">
        <f t="shared" si="104"/>
        <v>1035.826255417797</v>
      </c>
      <c r="Q213" s="122">
        <f t="shared" si="104"/>
        <v>1267.6819562549597</v>
      </c>
      <c r="R213" s="122">
        <f t="shared" ref="R213:V213" si="105">SUM(R214:R215)</f>
        <v>1321.7245429841744</v>
      </c>
      <c r="S213" s="122">
        <f t="shared" si="105"/>
        <v>1402.2914169550368</v>
      </c>
      <c r="T213" s="122">
        <f t="shared" si="105"/>
        <v>1222.2602269942277</v>
      </c>
      <c r="U213" s="122">
        <f t="shared" si="105"/>
        <v>1483.4236433462008</v>
      </c>
      <c r="V213" s="122">
        <f t="shared" si="105"/>
        <v>1531.1043194655772</v>
      </c>
      <c r="W213" s="122">
        <f t="shared" ref="W213:Y213" si="106">SUM(W214:W215)</f>
        <v>1290.6875384511191</v>
      </c>
      <c r="X213" s="122">
        <f t="shared" si="106"/>
        <v>1374.232719376791</v>
      </c>
      <c r="Y213" s="122">
        <f t="shared" si="106"/>
        <v>1062.8367052347533</v>
      </c>
      <c r="DA213" s="130" t="s">
        <v>2619</v>
      </c>
    </row>
    <row r="214" spans="1:105" ht="12" customHeight="1" x14ac:dyDescent="0.25">
      <c r="A214" s="97" t="s">
        <v>211</v>
      </c>
      <c r="B214" s="98">
        <v>2536.3636868732356</v>
      </c>
      <c r="C214" s="98">
        <v>2511.2949488768359</v>
      </c>
      <c r="D214" s="98">
        <v>2548.9680145796779</v>
      </c>
      <c r="E214" s="98">
        <v>2567.976353316054</v>
      </c>
      <c r="F214" s="98">
        <v>2199.1199267141778</v>
      </c>
      <c r="G214" s="98">
        <v>1793.0705040463208</v>
      </c>
      <c r="H214" s="98">
        <v>2045.5923654917804</v>
      </c>
      <c r="I214" s="98">
        <v>1825.6895158002953</v>
      </c>
      <c r="J214" s="98">
        <v>1491.6277610201848</v>
      </c>
      <c r="K214" s="98">
        <v>1636.648133180769</v>
      </c>
      <c r="L214" s="98">
        <v>1317.1213904105673</v>
      </c>
      <c r="M214" s="98">
        <v>1503.4263953476091</v>
      </c>
      <c r="N214" s="98">
        <v>1444.5237467363108</v>
      </c>
      <c r="O214" s="98">
        <v>1166.4981085093268</v>
      </c>
      <c r="P214" s="98">
        <v>1035.826255417797</v>
      </c>
      <c r="Q214" s="98">
        <v>1267.6819562549597</v>
      </c>
      <c r="R214" s="98">
        <v>1321.7245429841744</v>
      </c>
      <c r="S214" s="98">
        <v>1402.2914169550368</v>
      </c>
      <c r="T214" s="98">
        <v>1222.2602269942277</v>
      </c>
      <c r="U214" s="98">
        <v>1483.4236433462008</v>
      </c>
      <c r="V214" s="98">
        <v>1531.1043194655772</v>
      </c>
      <c r="W214" s="98">
        <v>1290.6875384511191</v>
      </c>
      <c r="X214" s="98">
        <v>1374.232719376791</v>
      </c>
      <c r="Y214" s="98">
        <v>1062.8367052347533</v>
      </c>
      <c r="DA214" s="63" t="s">
        <v>2620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2621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2622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2623</v>
      </c>
    </row>
    <row r="218" spans="1:105" ht="12" customHeight="1" x14ac:dyDescent="0.25">
      <c r="A218" s="121" t="s">
        <v>55</v>
      </c>
      <c r="B218" s="122">
        <v>53.906829625133426</v>
      </c>
      <c r="C218" s="122">
        <v>48.079228878655073</v>
      </c>
      <c r="D218" s="122">
        <v>52.245539564054361</v>
      </c>
      <c r="E218" s="122">
        <v>56.344972035426132</v>
      </c>
      <c r="F218" s="122">
        <v>56.34997236950106</v>
      </c>
      <c r="G218" s="122">
        <v>58.843704258714261</v>
      </c>
      <c r="H218" s="122">
        <v>68.931808220479098</v>
      </c>
      <c r="I218" s="122">
        <v>74.103562610553581</v>
      </c>
      <c r="J218" s="122">
        <v>68.992644024736819</v>
      </c>
      <c r="K218" s="122">
        <v>68.730940097815221</v>
      </c>
      <c r="L218" s="122">
        <v>67.280656899655469</v>
      </c>
      <c r="M218" s="122">
        <v>66.410261538451834</v>
      </c>
      <c r="N218" s="122">
        <v>65.588373789915224</v>
      </c>
      <c r="O218" s="122">
        <v>66.096335648337316</v>
      </c>
      <c r="P218" s="122">
        <v>68.063317675693</v>
      </c>
      <c r="Q218" s="122">
        <v>72.051443213255041</v>
      </c>
      <c r="R218" s="122">
        <v>77.550919939530814</v>
      </c>
      <c r="S218" s="122">
        <v>85.234103981799251</v>
      </c>
      <c r="T218" s="122">
        <v>95.982015256233694</v>
      </c>
      <c r="U218" s="122">
        <v>149.46345336425992</v>
      </c>
      <c r="V218" s="122">
        <v>153.93640845262331</v>
      </c>
      <c r="W218" s="122">
        <v>128.75019042418845</v>
      </c>
      <c r="X218" s="122">
        <v>129.14181520842135</v>
      </c>
      <c r="Y218" s="122">
        <v>102.51318985281183</v>
      </c>
      <c r="DA218" s="130" t="s">
        <v>2624</v>
      </c>
    </row>
    <row r="219" spans="1:105" ht="12" customHeight="1" x14ac:dyDescent="0.25">
      <c r="A219" s="97" t="s">
        <v>138</v>
      </c>
      <c r="B219" s="98">
        <v>1280.8847331848979</v>
      </c>
      <c r="C219" s="98">
        <v>1181.0076474968769</v>
      </c>
      <c r="D219" s="98">
        <v>1276.2552166627941</v>
      </c>
      <c r="E219" s="98">
        <v>1385.8635489493759</v>
      </c>
      <c r="F219" s="98">
        <v>1385.6194574660128</v>
      </c>
      <c r="G219" s="98">
        <v>1423.1410272184542</v>
      </c>
      <c r="H219" s="98">
        <v>1598.8870716851895</v>
      </c>
      <c r="I219" s="98">
        <v>1700.393373234414</v>
      </c>
      <c r="J219" s="98">
        <v>1630.4788179027778</v>
      </c>
      <c r="K219" s="98">
        <v>1619.0583601874105</v>
      </c>
      <c r="L219" s="98">
        <v>1582.6433152822024</v>
      </c>
      <c r="M219" s="98">
        <v>1498.8072279108637</v>
      </c>
      <c r="N219" s="98">
        <v>1392.4102294785903</v>
      </c>
      <c r="O219" s="98">
        <v>1477.2539139470273</v>
      </c>
      <c r="P219" s="98">
        <v>1621.615362256556</v>
      </c>
      <c r="Q219" s="98">
        <v>1412.0901327534102</v>
      </c>
      <c r="R219" s="98">
        <v>1349.2586746370453</v>
      </c>
      <c r="S219" s="98">
        <v>1331.2058695704636</v>
      </c>
      <c r="T219" s="98">
        <v>1175.6744163616479</v>
      </c>
      <c r="U219" s="98">
        <v>1499.5478973218355</v>
      </c>
      <c r="V219" s="98">
        <v>1422.0033392175774</v>
      </c>
      <c r="W219" s="98">
        <v>1149.8876208110091</v>
      </c>
      <c r="X219" s="98">
        <v>1204.2072111538619</v>
      </c>
      <c r="Y219" s="98">
        <v>1136.8601568815636</v>
      </c>
      <c r="DA219" s="63" t="s">
        <v>2625</v>
      </c>
    </row>
    <row r="220" spans="1:105" ht="12" customHeight="1" x14ac:dyDescent="0.25">
      <c r="A220" s="97" t="s">
        <v>137</v>
      </c>
      <c r="B220" s="98">
        <v>185.87038908847643</v>
      </c>
      <c r="C220" s="98">
        <v>153.4280873708995</v>
      </c>
      <c r="D220" s="98">
        <v>304.19630504860606</v>
      </c>
      <c r="E220" s="98">
        <v>410.94299478414695</v>
      </c>
      <c r="F220" s="98">
        <v>373.43552453365174</v>
      </c>
      <c r="G220" s="98">
        <v>450.56060178323946</v>
      </c>
      <c r="H220" s="98">
        <v>425.60977041042901</v>
      </c>
      <c r="I220" s="98">
        <v>366.00596599061743</v>
      </c>
      <c r="J220" s="98">
        <v>335.5468759687293</v>
      </c>
      <c r="K220" s="98">
        <v>332.22418780691106</v>
      </c>
      <c r="L220" s="98">
        <v>286.42602225530874</v>
      </c>
      <c r="M220" s="98">
        <v>265.82282128847436</v>
      </c>
      <c r="N220" s="98">
        <v>169.44033498219028</v>
      </c>
      <c r="O220" s="98">
        <v>120.86969503263073</v>
      </c>
      <c r="P220" s="98">
        <v>31.982321634572763</v>
      </c>
      <c r="Q220" s="98">
        <v>234.98028073272533</v>
      </c>
      <c r="R220" s="98">
        <v>307.50071572547387</v>
      </c>
      <c r="S220" s="98">
        <v>425.24951129982401</v>
      </c>
      <c r="T220" s="98">
        <v>257.11753421921975</v>
      </c>
      <c r="U220" s="98">
        <v>192.18742729350595</v>
      </c>
      <c r="V220" s="98">
        <v>216.92736675928597</v>
      </c>
      <c r="W220" s="98">
        <v>98.381500324654965</v>
      </c>
      <c r="X220" s="98">
        <v>89.834233363031174</v>
      </c>
      <c r="Y220" s="98">
        <v>53.264802835779392</v>
      </c>
      <c r="DA220" s="63" t="s">
        <v>2626</v>
      </c>
    </row>
    <row r="221" spans="1:105" ht="12" customHeight="1" x14ac:dyDescent="0.25">
      <c r="A221" s="100" t="s">
        <v>211</v>
      </c>
      <c r="B221" s="101">
        <v>185.87038908847643</v>
      </c>
      <c r="C221" s="101">
        <v>153.4280873708995</v>
      </c>
      <c r="D221" s="101">
        <v>304.19630504860606</v>
      </c>
      <c r="E221" s="101">
        <v>410.94299478414695</v>
      </c>
      <c r="F221" s="101">
        <v>373.43552453365174</v>
      </c>
      <c r="G221" s="101">
        <v>450.56060178323946</v>
      </c>
      <c r="H221" s="101">
        <v>425.60977041042901</v>
      </c>
      <c r="I221" s="101">
        <v>366.00596599061743</v>
      </c>
      <c r="J221" s="101">
        <v>335.5468759687293</v>
      </c>
      <c r="K221" s="101">
        <v>332.22418780691106</v>
      </c>
      <c r="L221" s="101">
        <v>286.42602225530874</v>
      </c>
      <c r="M221" s="101">
        <v>265.82282128847436</v>
      </c>
      <c r="N221" s="101">
        <v>169.44033498219028</v>
      </c>
      <c r="O221" s="101">
        <v>120.86969503263073</v>
      </c>
      <c r="P221" s="101">
        <v>31.982321634572763</v>
      </c>
      <c r="Q221" s="101">
        <v>234.98028073272533</v>
      </c>
      <c r="R221" s="101">
        <v>307.50071572547387</v>
      </c>
      <c r="S221" s="101">
        <v>425.24951129982401</v>
      </c>
      <c r="T221" s="101">
        <v>257.11753421921975</v>
      </c>
      <c r="U221" s="101">
        <v>192.18742729350595</v>
      </c>
      <c r="V221" s="101">
        <v>216.92736675928597</v>
      </c>
      <c r="W221" s="101">
        <v>98.381500324654965</v>
      </c>
      <c r="X221" s="101">
        <v>89.834233363031174</v>
      </c>
      <c r="Y221" s="101">
        <v>53.264802835779392</v>
      </c>
      <c r="DA221" s="131" t="s">
        <v>2627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2628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2629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2630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2631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2632</v>
      </c>
    </row>
    <row r="227" spans="1:105" ht="12" customHeight="1" x14ac:dyDescent="0.25">
      <c r="A227" s="121" t="s">
        <v>54</v>
      </c>
      <c r="B227" s="122">
        <v>202.1537293734944</v>
      </c>
      <c r="C227" s="122">
        <v>197.58212618888234</v>
      </c>
      <c r="D227" s="122">
        <v>192.73146547505686</v>
      </c>
      <c r="E227" s="122">
        <v>196.34243014996261</v>
      </c>
      <c r="F227" s="122">
        <v>194.98853538594483</v>
      </c>
      <c r="G227" s="122">
        <v>183.70105840063144</v>
      </c>
      <c r="H227" s="122">
        <v>165.1017786629985</v>
      </c>
      <c r="I227" s="122">
        <v>168.29239889058323</v>
      </c>
      <c r="J227" s="122">
        <v>155.12187254344232</v>
      </c>
      <c r="K227" s="122">
        <v>151.67790933225925</v>
      </c>
      <c r="L227" s="122">
        <v>147.73157663381434</v>
      </c>
      <c r="M227" s="122">
        <v>151.77064768290452</v>
      </c>
      <c r="N227" s="122">
        <v>145.77469428651824</v>
      </c>
      <c r="O227" s="122">
        <v>142.9699274921438</v>
      </c>
      <c r="P227" s="122">
        <v>138.20509072192758</v>
      </c>
      <c r="Q227" s="122">
        <v>138.80113968105627</v>
      </c>
      <c r="R227" s="122">
        <v>137.08173469245654</v>
      </c>
      <c r="S227" s="122">
        <v>137.50141890723819</v>
      </c>
      <c r="T227" s="122">
        <v>136.73396819210507</v>
      </c>
      <c r="U227" s="122">
        <v>145.96808828587618</v>
      </c>
      <c r="V227" s="122">
        <v>133.12669391186469</v>
      </c>
      <c r="W227" s="122">
        <v>136.19940058377566</v>
      </c>
      <c r="X227" s="122">
        <v>130.92835771650687</v>
      </c>
      <c r="Y227" s="122">
        <v>132.55514896799761</v>
      </c>
      <c r="DA227" s="130" t="s">
        <v>2633</v>
      </c>
    </row>
    <row r="228" spans="1:105" ht="12" customHeight="1" x14ac:dyDescent="0.25">
      <c r="A228" s="97" t="s">
        <v>50</v>
      </c>
      <c r="B228" s="98">
        <v>282.52748233418578</v>
      </c>
      <c r="C228" s="98">
        <v>287.04615121867323</v>
      </c>
      <c r="D228" s="98">
        <v>287.84305782070004</v>
      </c>
      <c r="E228" s="98">
        <v>299.30058150265256</v>
      </c>
      <c r="F228" s="98">
        <v>305.48020712800906</v>
      </c>
      <c r="G228" s="98">
        <v>293.02898846015756</v>
      </c>
      <c r="H228" s="98">
        <v>262.92839992071436</v>
      </c>
      <c r="I228" s="98">
        <v>265.80585426701833</v>
      </c>
      <c r="J228" s="98">
        <v>240.75237272853676</v>
      </c>
      <c r="K228" s="98">
        <v>237.32546708363645</v>
      </c>
      <c r="L228" s="98">
        <v>231.47009607379306</v>
      </c>
      <c r="M228" s="98">
        <v>237.42556760947019</v>
      </c>
      <c r="N228" s="98">
        <v>225.61618248255101</v>
      </c>
      <c r="O228" s="98">
        <v>228.09516138862668</v>
      </c>
      <c r="P228" s="98">
        <v>230.20127539992359</v>
      </c>
      <c r="Q228" s="98">
        <v>235.65593980405157</v>
      </c>
      <c r="R228" s="98">
        <v>237.50870021740431</v>
      </c>
      <c r="S228" s="98">
        <v>241.98028569622107</v>
      </c>
      <c r="T228" s="98">
        <v>247.42142047286009</v>
      </c>
      <c r="U228" s="98">
        <v>267.50057423708773</v>
      </c>
      <c r="V228" s="98">
        <v>247.71652955970083</v>
      </c>
      <c r="W228" s="98">
        <v>252.22715045809827</v>
      </c>
      <c r="X228" s="98">
        <v>232.43556502500218</v>
      </c>
      <c r="Y228" s="98">
        <v>221.27661640642617</v>
      </c>
      <c r="DA228" s="63" t="s">
        <v>2634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2635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105.78106407486918</v>
      </c>
      <c r="C231" s="118">
        <f t="shared" si="108"/>
        <v>102.53919314489451</v>
      </c>
      <c r="D231" s="118">
        <f t="shared" si="108"/>
        <v>105.36946385249263</v>
      </c>
      <c r="E231" s="118">
        <f t="shared" si="108"/>
        <v>108.66631344657397</v>
      </c>
      <c r="F231" s="118">
        <f t="shared" si="108"/>
        <v>98.077146644849137</v>
      </c>
      <c r="G231" s="118">
        <f t="shared" si="108"/>
        <v>88.530740038952302</v>
      </c>
      <c r="H231" s="118">
        <f t="shared" si="108"/>
        <v>95.861254316439684</v>
      </c>
      <c r="I231" s="118">
        <f t="shared" si="108"/>
        <v>93.429756640682555</v>
      </c>
      <c r="J231" s="118">
        <f t="shared" si="108"/>
        <v>82.5968670642673</v>
      </c>
      <c r="K231" s="118">
        <f t="shared" si="108"/>
        <v>85.836462302244385</v>
      </c>
      <c r="L231" s="118">
        <f t="shared" si="108"/>
        <v>76.418465852452826</v>
      </c>
      <c r="M231" s="118">
        <f t="shared" si="108"/>
        <v>79.776703057540757</v>
      </c>
      <c r="N231" s="118">
        <f t="shared" si="108"/>
        <v>76.560626339075768</v>
      </c>
      <c r="O231" s="118">
        <f t="shared" si="108"/>
        <v>64.234008333093712</v>
      </c>
      <c r="P231" s="118">
        <f t="shared" si="108"/>
        <v>59.377899320007906</v>
      </c>
      <c r="Q231" s="118">
        <f t="shared" si="108"/>
        <v>66.12690424175382</v>
      </c>
      <c r="R231" s="118">
        <f t="shared" ref="R231:V231" si="109">R232+R235+R237+R246</f>
        <v>68.937654500901559</v>
      </c>
      <c r="S231" s="118">
        <f t="shared" si="109"/>
        <v>71.782746422361129</v>
      </c>
      <c r="T231" s="118">
        <f t="shared" si="109"/>
        <v>66.147298224883059</v>
      </c>
      <c r="U231" s="118">
        <f t="shared" si="109"/>
        <v>73.362982032047768</v>
      </c>
      <c r="V231" s="118">
        <f t="shared" si="109"/>
        <v>73.910187121983867</v>
      </c>
      <c r="W231" s="118">
        <f t="shared" ref="W231:Y231" si="110">W232+W235+W237+W246</f>
        <v>66.285827384874011</v>
      </c>
      <c r="X231" s="118">
        <f t="shared" si="110"/>
        <v>66.686824901060945</v>
      </c>
      <c r="Y231" s="118">
        <f t="shared" si="110"/>
        <v>57.049592526351582</v>
      </c>
      <c r="DA231" s="129" t="s">
        <v>2786</v>
      </c>
    </row>
    <row r="232" spans="1:105" ht="12" customHeight="1" x14ac:dyDescent="0.25">
      <c r="A232" s="121" t="s">
        <v>57</v>
      </c>
      <c r="B232" s="123">
        <f t="shared" ref="B232:Q232" si="111">SUM(B233:B234)</f>
        <v>70.677802258372381</v>
      </c>
      <c r="C232" s="123">
        <f t="shared" si="111"/>
        <v>69.980746084251109</v>
      </c>
      <c r="D232" s="123">
        <f t="shared" si="111"/>
        <v>71.086104103102926</v>
      </c>
      <c r="E232" s="123">
        <f t="shared" si="111"/>
        <v>71.503644607612827</v>
      </c>
      <c r="F232" s="123">
        <f t="shared" si="111"/>
        <v>61.101759059380392</v>
      </c>
      <c r="G232" s="123">
        <f t="shared" si="111"/>
        <v>49.585710172073057</v>
      </c>
      <c r="H232" s="123">
        <f t="shared" si="111"/>
        <v>56.430934949995738</v>
      </c>
      <c r="I232" s="123">
        <f t="shared" si="111"/>
        <v>50.149469393782319</v>
      </c>
      <c r="J232" s="123">
        <f t="shared" si="111"/>
        <v>40.675137006949413</v>
      </c>
      <c r="K232" s="123">
        <f t="shared" si="111"/>
        <v>44.467707693778323</v>
      </c>
      <c r="L232" s="123">
        <f t="shared" si="111"/>
        <v>35.592934388385665</v>
      </c>
      <c r="M232" s="123">
        <f t="shared" si="111"/>
        <v>40.433341678455363</v>
      </c>
      <c r="N232" s="123">
        <f t="shared" si="111"/>
        <v>38.628460978114461</v>
      </c>
      <c r="O232" s="123">
        <f t="shared" si="111"/>
        <v>31.082480828274992</v>
      </c>
      <c r="P232" s="123">
        <f t="shared" si="111"/>
        <v>27.484323028204983</v>
      </c>
      <c r="Q232" s="123">
        <f t="shared" si="111"/>
        <v>33.506692574552801</v>
      </c>
      <c r="R232" s="123">
        <f t="shared" ref="R232:V232" si="112">SUM(R233:R234)</f>
        <v>34.811763372342774</v>
      </c>
      <c r="S232" s="123">
        <f t="shared" si="112"/>
        <v>36.782237967420599</v>
      </c>
      <c r="T232" s="123">
        <f t="shared" si="112"/>
        <v>31.833940625324523</v>
      </c>
      <c r="U232" s="123">
        <f t="shared" si="112"/>
        <v>38.452561770898939</v>
      </c>
      <c r="V232" s="123">
        <f t="shared" si="112"/>
        <v>39.482260943756991</v>
      </c>
      <c r="W232" s="123">
        <f t="shared" ref="W232:Y232" si="113">SUM(W233:W234)</f>
        <v>33.10645607757484</v>
      </c>
      <c r="X232" s="123">
        <f t="shared" si="113"/>
        <v>35.00894310047466</v>
      </c>
      <c r="Y232" s="123">
        <f t="shared" si="113"/>
        <v>26.888108645655496</v>
      </c>
      <c r="DA232" s="130" t="s">
        <v>2787</v>
      </c>
    </row>
    <row r="233" spans="1:105" ht="12" customHeight="1" x14ac:dyDescent="0.25">
      <c r="A233" s="97" t="s">
        <v>211</v>
      </c>
      <c r="B233" s="99">
        <v>70.469336504168467</v>
      </c>
      <c r="C233" s="99">
        <v>69.734769508867018</v>
      </c>
      <c r="D233" s="99">
        <v>70.814165295414725</v>
      </c>
      <c r="E233" s="99">
        <v>71.242454433697105</v>
      </c>
      <c r="F233" s="99">
        <v>60.856162450956113</v>
      </c>
      <c r="G233" s="99">
        <v>49.386961333775098</v>
      </c>
      <c r="H233" s="99">
        <v>56.224026246783176</v>
      </c>
      <c r="I233" s="99">
        <v>49.982555577619678</v>
      </c>
      <c r="J233" s="99">
        <v>40.545898347545823</v>
      </c>
      <c r="K233" s="99">
        <v>44.316232575825403</v>
      </c>
      <c r="L233" s="99">
        <v>35.474410617716629</v>
      </c>
      <c r="M233" s="99">
        <v>40.276249582867102</v>
      </c>
      <c r="N233" s="99">
        <v>38.508836839270749</v>
      </c>
      <c r="O233" s="99">
        <v>30.967419397433368</v>
      </c>
      <c r="P233" s="99">
        <v>27.35258633027799</v>
      </c>
      <c r="Q233" s="99">
        <v>33.359334061150143</v>
      </c>
      <c r="R233" s="99">
        <v>34.657441309079069</v>
      </c>
      <c r="S233" s="99">
        <v>36.597803871134623</v>
      </c>
      <c r="T233" s="99">
        <v>31.6898890010714</v>
      </c>
      <c r="U233" s="99">
        <v>38.275619373701701</v>
      </c>
      <c r="V233" s="99">
        <v>39.295021243423164</v>
      </c>
      <c r="W233" s="99">
        <v>32.942928967392284</v>
      </c>
      <c r="X233" s="99">
        <v>34.827963811424169</v>
      </c>
      <c r="Y233" s="99">
        <v>26.742888494886301</v>
      </c>
      <c r="DA233" s="63" t="s">
        <v>2788</v>
      </c>
    </row>
    <row r="234" spans="1:105" ht="12" customHeight="1" x14ac:dyDescent="0.25">
      <c r="A234" s="97" t="s">
        <v>53</v>
      </c>
      <c r="B234" s="99">
        <v>0.20846575420392094</v>
      </c>
      <c r="C234" s="99">
        <v>0.24597657538408674</v>
      </c>
      <c r="D234" s="99">
        <v>0.27193880768820444</v>
      </c>
      <c r="E234" s="99">
        <v>0.26119017391572474</v>
      </c>
      <c r="F234" s="99">
        <v>0.24559660842427877</v>
      </c>
      <c r="G234" s="99">
        <v>0.19874883829796125</v>
      </c>
      <c r="H234" s="99">
        <v>0.20690870321256391</v>
      </c>
      <c r="I234" s="99">
        <v>0.16691381616264125</v>
      </c>
      <c r="J234" s="99">
        <v>0.12923865940359189</v>
      </c>
      <c r="K234" s="99">
        <v>0.15147511795291849</v>
      </c>
      <c r="L234" s="99">
        <v>0.1185237706690378</v>
      </c>
      <c r="M234" s="99">
        <v>0.1570920955882624</v>
      </c>
      <c r="N234" s="99">
        <v>0.11962413884371341</v>
      </c>
      <c r="O234" s="99">
        <v>0.115061430841624</v>
      </c>
      <c r="P234" s="99">
        <v>0.13173669792699352</v>
      </c>
      <c r="Q234" s="99">
        <v>0.14735851340265479</v>
      </c>
      <c r="R234" s="99">
        <v>0.15432206326370354</v>
      </c>
      <c r="S234" s="99">
        <v>0.18443409628597793</v>
      </c>
      <c r="T234" s="99">
        <v>0.1440516242531239</v>
      </c>
      <c r="U234" s="99">
        <v>0.17694239719724081</v>
      </c>
      <c r="V234" s="99">
        <v>0.18723970033382839</v>
      </c>
      <c r="W234" s="99">
        <v>0.16352711018255695</v>
      </c>
      <c r="X234" s="99">
        <v>0.18097928905049357</v>
      </c>
      <c r="Y234" s="99">
        <v>0.14522015076919362</v>
      </c>
      <c r="DA234" s="63" t="s">
        <v>2789</v>
      </c>
    </row>
    <row r="235" spans="1:105" ht="12" customHeight="1" x14ac:dyDescent="0.25">
      <c r="A235" s="121" t="s">
        <v>92</v>
      </c>
      <c r="B235" s="123">
        <f t="shared" ref="B235:Y235" si="114">B236</f>
        <v>8.9616724431944483</v>
      </c>
      <c r="C235" s="123">
        <f t="shared" si="114"/>
        <v>7.5269958946632904</v>
      </c>
      <c r="D235" s="123">
        <f t="shared" si="114"/>
        <v>7.0536645399315567</v>
      </c>
      <c r="E235" s="123">
        <f t="shared" si="114"/>
        <v>7.8466548897501012</v>
      </c>
      <c r="F235" s="123">
        <f t="shared" si="114"/>
        <v>6.8042753177220234</v>
      </c>
      <c r="G235" s="123">
        <f t="shared" si="114"/>
        <v>6.7742464161055711</v>
      </c>
      <c r="H235" s="123">
        <f t="shared" si="114"/>
        <v>8.3328152848628143</v>
      </c>
      <c r="I235" s="123">
        <f t="shared" si="114"/>
        <v>10.434115088630112</v>
      </c>
      <c r="J235" s="123">
        <f t="shared" si="114"/>
        <v>11.055514028929425</v>
      </c>
      <c r="K235" s="123">
        <f t="shared" si="114"/>
        <v>10.713925285295378</v>
      </c>
      <c r="L235" s="123">
        <f t="shared" si="114"/>
        <v>11.169836273881119</v>
      </c>
      <c r="M235" s="123">
        <f t="shared" si="114"/>
        <v>9.4402287717508848</v>
      </c>
      <c r="N235" s="123">
        <f t="shared" si="114"/>
        <v>11.104860955916388</v>
      </c>
      <c r="O235" s="123">
        <f t="shared" si="114"/>
        <v>9.1003331358336617</v>
      </c>
      <c r="P235" s="123">
        <f t="shared" si="114"/>
        <v>7.7757603334473506</v>
      </c>
      <c r="Q235" s="123">
        <f t="shared" si="114"/>
        <v>7.9670769060408295</v>
      </c>
      <c r="R235" s="123">
        <f t="shared" si="114"/>
        <v>8.6783668764661268</v>
      </c>
      <c r="S235" s="123">
        <f t="shared" si="114"/>
        <v>7.8818551948813829</v>
      </c>
      <c r="T235" s="123">
        <f t="shared" si="114"/>
        <v>8.4499977764440377</v>
      </c>
      <c r="U235" s="123">
        <f t="shared" si="114"/>
        <v>7.7941909248699082</v>
      </c>
      <c r="V235" s="123">
        <f t="shared" si="114"/>
        <v>7.2579987168231455</v>
      </c>
      <c r="W235" s="123">
        <f t="shared" si="114"/>
        <v>7.2055119227120557</v>
      </c>
      <c r="X235" s="123">
        <f t="shared" si="114"/>
        <v>7.0540643829535359</v>
      </c>
      <c r="Y235" s="123">
        <f t="shared" si="114"/>
        <v>7.5952787431402644</v>
      </c>
      <c r="DA235" s="130" t="s">
        <v>2790</v>
      </c>
    </row>
    <row r="236" spans="1:105" ht="12" customHeight="1" x14ac:dyDescent="0.25">
      <c r="A236" s="97" t="s">
        <v>53</v>
      </c>
      <c r="B236" s="99">
        <f>RES_hhdet_fecs!B48</f>
        <v>8.9616724431944483</v>
      </c>
      <c r="C236" s="99">
        <f>RES_hhdet_fecs!C48</f>
        <v>7.5269958946632904</v>
      </c>
      <c r="D236" s="99">
        <f>RES_hhdet_fecs!D48</f>
        <v>7.0536645399315567</v>
      </c>
      <c r="E236" s="99">
        <f>RES_hhdet_fecs!E48</f>
        <v>7.8466548897501012</v>
      </c>
      <c r="F236" s="99">
        <f>RES_hhdet_fecs!F48</f>
        <v>6.8042753177220234</v>
      </c>
      <c r="G236" s="99">
        <f>RES_hhdet_fecs!G48</f>
        <v>6.7742464161055711</v>
      </c>
      <c r="H236" s="99">
        <f>RES_hhdet_fecs!H48</f>
        <v>8.3328152848628143</v>
      </c>
      <c r="I236" s="99">
        <f>RES_hhdet_fecs!I48</f>
        <v>10.434115088630112</v>
      </c>
      <c r="J236" s="99">
        <f>RES_hhdet_fecs!J48</f>
        <v>11.055514028929425</v>
      </c>
      <c r="K236" s="99">
        <f>RES_hhdet_fecs!K48</f>
        <v>10.713925285295378</v>
      </c>
      <c r="L236" s="99">
        <f>RES_hhdet_fecs!L48</f>
        <v>11.169836273881119</v>
      </c>
      <c r="M236" s="99">
        <f>RES_hhdet_fecs!M48</f>
        <v>9.4402287717508848</v>
      </c>
      <c r="N236" s="99">
        <f>RES_hhdet_fecs!N48</f>
        <v>11.104860955916388</v>
      </c>
      <c r="O236" s="99">
        <f>RES_hhdet_fecs!O48</f>
        <v>9.1003331358336617</v>
      </c>
      <c r="P236" s="99">
        <f>RES_hhdet_fecs!P48</f>
        <v>7.7757603334473506</v>
      </c>
      <c r="Q236" s="99">
        <f>RES_hhdet_fecs!Q48</f>
        <v>7.9670769060408295</v>
      </c>
      <c r="R236" s="99">
        <f>RES_hhdet_fecs!R48</f>
        <v>8.6783668764661268</v>
      </c>
      <c r="S236" s="99">
        <f>RES_hhdet_fecs!S48</f>
        <v>7.8818551948813829</v>
      </c>
      <c r="T236" s="99">
        <f>RES_hhdet_fecs!T48</f>
        <v>8.4499977764440377</v>
      </c>
      <c r="U236" s="99">
        <f>RES_hhdet_fecs!U48</f>
        <v>7.7941909248699082</v>
      </c>
      <c r="V236" s="99">
        <f>RES_hhdet_fecs!V48</f>
        <v>7.2579987168231455</v>
      </c>
      <c r="W236" s="99">
        <f>RES_hhdet_fecs!W48</f>
        <v>7.2055119227120557</v>
      </c>
      <c r="X236" s="99">
        <f>RES_hhdet_fecs!X48</f>
        <v>7.0540643829535359</v>
      </c>
      <c r="Y236" s="99">
        <f>RES_hhdet_fecs!Y48</f>
        <v>7.5952787431402644</v>
      </c>
      <c r="DA236" s="63" t="s">
        <v>2791</v>
      </c>
    </row>
    <row r="237" spans="1:105" ht="12" customHeight="1" x14ac:dyDescent="0.25">
      <c r="A237" s="121" t="s">
        <v>55</v>
      </c>
      <c r="B237" s="123">
        <v>17.801734821952632</v>
      </c>
      <c r="C237" s="123">
        <v>16.35545351853342</v>
      </c>
      <c r="D237" s="123">
        <v>18.530035317945604</v>
      </c>
      <c r="E237" s="123">
        <v>20.53848028252586</v>
      </c>
      <c r="F237" s="123">
        <v>21.217294260328057</v>
      </c>
      <c r="G237" s="123">
        <v>23.623305956131237</v>
      </c>
      <c r="H237" s="123">
        <v>23.307739876222922</v>
      </c>
      <c r="I237" s="123">
        <v>25.2382007860359</v>
      </c>
      <c r="J237" s="123">
        <v>23.944369553277003</v>
      </c>
      <c r="K237" s="123">
        <v>23.775844476450722</v>
      </c>
      <c r="L237" s="123">
        <v>23.025606193278424</v>
      </c>
      <c r="M237" s="123">
        <v>22.958668252826307</v>
      </c>
      <c r="N237" s="123">
        <v>20.678862291328905</v>
      </c>
      <c r="O237" s="123">
        <v>17.77387477083553</v>
      </c>
      <c r="P237" s="123">
        <v>17.45290415130604</v>
      </c>
      <c r="Q237" s="123">
        <v>18.230974214636685</v>
      </c>
      <c r="R237" s="123">
        <v>19.088544785246302</v>
      </c>
      <c r="S237" s="123">
        <v>20.494977189153119</v>
      </c>
      <c r="T237" s="123">
        <v>19.61946209862613</v>
      </c>
      <c r="U237" s="123">
        <v>20.108527029992693</v>
      </c>
      <c r="V237" s="123">
        <v>20.232837430086455</v>
      </c>
      <c r="W237" s="123">
        <v>19.249114999953754</v>
      </c>
      <c r="X237" s="123">
        <v>18.4724333141099</v>
      </c>
      <c r="Y237" s="123">
        <v>17.038348478536189</v>
      </c>
      <c r="DA237" s="130" t="s">
        <v>2792</v>
      </c>
    </row>
    <row r="238" spans="1:105" ht="12" customHeight="1" x14ac:dyDescent="0.25">
      <c r="A238" s="97" t="s">
        <v>138</v>
      </c>
      <c r="B238" s="99">
        <v>35.587600371748202</v>
      </c>
      <c r="C238" s="99">
        <v>32.794752413784721</v>
      </c>
      <c r="D238" s="99">
        <v>35.456289508127661</v>
      </c>
      <c r="E238" s="99">
        <v>38.44751942900627</v>
      </c>
      <c r="F238" s="99">
        <v>38.344194772837852</v>
      </c>
      <c r="G238" s="99">
        <v>39.197907012099904</v>
      </c>
      <c r="H238" s="99">
        <v>43.946130324190257</v>
      </c>
      <c r="I238" s="99">
        <v>46.552278219251157</v>
      </c>
      <c r="J238" s="99">
        <v>44.320191763726569</v>
      </c>
      <c r="K238" s="99">
        <v>43.839946650264416</v>
      </c>
      <c r="L238" s="99">
        <v>42.625789267764041</v>
      </c>
      <c r="M238" s="99">
        <v>40.152503757249626</v>
      </c>
      <c r="N238" s="99">
        <v>37.119568620086255</v>
      </c>
      <c r="O238" s="99">
        <v>39.217158755754433</v>
      </c>
      <c r="P238" s="99">
        <v>42.821249180188879</v>
      </c>
      <c r="Q238" s="99">
        <v>37.159467507243342</v>
      </c>
      <c r="R238" s="99">
        <v>35.379424234206049</v>
      </c>
      <c r="S238" s="99">
        <v>34.742572576271556</v>
      </c>
      <c r="T238" s="99">
        <v>30.482045421311071</v>
      </c>
      <c r="U238" s="99">
        <v>38.69166088053931</v>
      </c>
      <c r="V238" s="99">
        <v>36.494999532283423</v>
      </c>
      <c r="W238" s="99">
        <v>29.349215115471885</v>
      </c>
      <c r="X238" s="99">
        <v>30.518910356422303</v>
      </c>
      <c r="Y238" s="99">
        <v>28.605452051119535</v>
      </c>
      <c r="DA238" s="63" t="s">
        <v>2793</v>
      </c>
    </row>
    <row r="239" spans="1:105" ht="12" customHeight="1" x14ac:dyDescent="0.25">
      <c r="A239" s="97" t="s">
        <v>137</v>
      </c>
      <c r="B239" s="99">
        <v>17.724692775453242</v>
      </c>
      <c r="C239" s="99">
        <v>16.067982251313612</v>
      </c>
      <c r="D239" s="99">
        <v>19.668253032862957</v>
      </c>
      <c r="E239" s="99">
        <v>22.691505005413998</v>
      </c>
      <c r="F239" s="99">
        <v>22.094126468908087</v>
      </c>
      <c r="G239" s="99">
        <v>23.755353231517287</v>
      </c>
      <c r="H239" s="99">
        <v>25.472243493449124</v>
      </c>
      <c r="I239" s="99">
        <v>25.648486897819815</v>
      </c>
      <c r="J239" s="99">
        <v>24.283096951933821</v>
      </c>
      <c r="K239" s="99">
        <v>24.094952138043976</v>
      </c>
      <c r="L239" s="99">
        <v>22.939408992150128</v>
      </c>
      <c r="M239" s="99">
        <v>21.71061063718901</v>
      </c>
      <c r="N239" s="99">
        <v>19.186489223080699</v>
      </c>
      <c r="O239" s="99">
        <v>19.755769458792752</v>
      </c>
      <c r="P239" s="99">
        <v>20.280207044873443</v>
      </c>
      <c r="Q239" s="99">
        <v>20.688180427230993</v>
      </c>
      <c r="R239" s="99">
        <v>21.027934647448639</v>
      </c>
      <c r="S239" s="99">
        <v>22.625662117374329</v>
      </c>
      <c r="T239" s="99">
        <v>18.844221560068132</v>
      </c>
      <c r="U239" s="99">
        <v>22.754819933218023</v>
      </c>
      <c r="V239" s="99">
        <v>22.346563047287749</v>
      </c>
      <c r="W239" s="99">
        <v>17.316662977883031</v>
      </c>
      <c r="X239" s="99">
        <v>18.093972590703228</v>
      </c>
      <c r="Y239" s="99">
        <v>16.81739029893841</v>
      </c>
      <c r="DA239" s="63" t="s">
        <v>2794</v>
      </c>
    </row>
    <row r="240" spans="1:105" ht="12" customHeight="1" x14ac:dyDescent="0.25">
      <c r="A240" s="100" t="s">
        <v>211</v>
      </c>
      <c r="B240" s="102">
        <v>5.1641501818627793</v>
      </c>
      <c r="C240" s="102">
        <v>4.2604602513062773</v>
      </c>
      <c r="D240" s="102">
        <v>8.4510308896592949</v>
      </c>
      <c r="E240" s="102">
        <v>11.40064531472475</v>
      </c>
      <c r="F240" s="102">
        <v>10.334067128359763</v>
      </c>
      <c r="G240" s="102">
        <v>12.409896302781657</v>
      </c>
      <c r="H240" s="102">
        <v>11.698075973553237</v>
      </c>
      <c r="I240" s="102">
        <v>10.02027638245336</v>
      </c>
      <c r="J240" s="102">
        <v>9.1209414837919187</v>
      </c>
      <c r="K240" s="102">
        <v>8.9957786745231978</v>
      </c>
      <c r="L240" s="102">
        <v>7.7143947392098653</v>
      </c>
      <c r="M240" s="102">
        <v>7.1212972767855698</v>
      </c>
      <c r="N240" s="102">
        <v>4.5170252331003304</v>
      </c>
      <c r="O240" s="102">
        <v>3.2087686308369325</v>
      </c>
      <c r="P240" s="102">
        <v>0.84454242106415955</v>
      </c>
      <c r="Q240" s="102">
        <v>6.183558615840445</v>
      </c>
      <c r="R240" s="102">
        <v>8.0630930736095294</v>
      </c>
      <c r="S240" s="102">
        <v>11.098405098022379</v>
      </c>
      <c r="T240" s="102">
        <v>6.6663595359507113</v>
      </c>
      <c r="U240" s="102">
        <v>4.958861784691428</v>
      </c>
      <c r="V240" s="102">
        <v>5.5673316159550117</v>
      </c>
      <c r="W240" s="102">
        <v>2.5110452222928408</v>
      </c>
      <c r="X240" s="102">
        <v>2.2767202268430604</v>
      </c>
      <c r="Y240" s="102">
        <v>1.3402385106983361</v>
      </c>
      <c r="DA240" s="131" t="s">
        <v>2795</v>
      </c>
    </row>
    <row r="241" spans="1:105" ht="12" customHeight="1" x14ac:dyDescent="0.25">
      <c r="A241" s="103" t="s">
        <v>52</v>
      </c>
      <c r="B241" s="105">
        <v>12.560542593590466</v>
      </c>
      <c r="C241" s="105">
        <v>11.807522000007337</v>
      </c>
      <c r="D241" s="105">
        <v>11.217222143203657</v>
      </c>
      <c r="E241" s="105">
        <v>11.290859690689246</v>
      </c>
      <c r="F241" s="105">
        <v>11.760059340548322</v>
      </c>
      <c r="G241" s="105">
        <v>11.345456928735627</v>
      </c>
      <c r="H241" s="105">
        <v>13.77416751989589</v>
      </c>
      <c r="I241" s="105">
        <v>15.628210515366453</v>
      </c>
      <c r="J241" s="105">
        <v>15.162155468141901</v>
      </c>
      <c r="K241" s="105">
        <v>15.099173463520771</v>
      </c>
      <c r="L241" s="105">
        <v>15.225014252940266</v>
      </c>
      <c r="M241" s="105">
        <v>14.589313360403441</v>
      </c>
      <c r="N241" s="105">
        <v>14.669463989980372</v>
      </c>
      <c r="O241" s="105">
        <v>16.547000827955817</v>
      </c>
      <c r="P241" s="105">
        <v>19.435664623809284</v>
      </c>
      <c r="Q241" s="105">
        <v>14.504621811390551</v>
      </c>
      <c r="R241" s="105">
        <v>12.964841573839106</v>
      </c>
      <c r="S241" s="105">
        <v>11.527257019351948</v>
      </c>
      <c r="T241" s="105">
        <v>12.17786202411742</v>
      </c>
      <c r="U241" s="105">
        <v>17.795958148526594</v>
      </c>
      <c r="V241" s="105">
        <v>16.779231431332736</v>
      </c>
      <c r="W241" s="105">
        <v>14.805617755590191</v>
      </c>
      <c r="X241" s="105">
        <v>15.817252363860167</v>
      </c>
      <c r="Y241" s="105">
        <v>15.477151788240075</v>
      </c>
      <c r="DA241" s="132" t="s">
        <v>2796</v>
      </c>
    </row>
    <row r="242" spans="1:105" ht="12" customHeight="1" x14ac:dyDescent="0.25">
      <c r="A242" s="106" t="s">
        <v>122</v>
      </c>
      <c r="B242" s="102">
        <v>31.155689060217789</v>
      </c>
      <c r="C242" s="102">
        <v>28.67276319682351</v>
      </c>
      <c r="D242" s="102">
        <v>30.734046168342921</v>
      </c>
      <c r="E242" s="102">
        <v>32.669673121949288</v>
      </c>
      <c r="F242" s="102">
        <v>34.187274587610581</v>
      </c>
      <c r="G242" s="102">
        <v>36.789037326358198</v>
      </c>
      <c r="H242" s="102">
        <v>35.968160705693968</v>
      </c>
      <c r="I242" s="102">
        <v>40.446129287092532</v>
      </c>
      <c r="J242" s="102">
        <v>38.720348445768025</v>
      </c>
      <c r="K242" s="102">
        <v>38.334647165245499</v>
      </c>
      <c r="L242" s="102">
        <v>37.92129373050637</v>
      </c>
      <c r="M242" s="102">
        <v>37.947627283710325</v>
      </c>
      <c r="N242" s="102">
        <v>35.643288781439878</v>
      </c>
      <c r="O242" s="102">
        <v>30.36068741780889</v>
      </c>
      <c r="P242" s="102">
        <v>29.768706722333256</v>
      </c>
      <c r="Q242" s="102">
        <v>30.168383021598714</v>
      </c>
      <c r="R242" s="102">
        <v>31.047336171381861</v>
      </c>
      <c r="S242" s="102">
        <v>32.462506533114777</v>
      </c>
      <c r="T242" s="102">
        <v>31.474429387856489</v>
      </c>
      <c r="U242" s="102">
        <v>30.211266792572758</v>
      </c>
      <c r="V242" s="102">
        <v>30.304775627578316</v>
      </c>
      <c r="W242" s="102">
        <v>26.570462325046456</v>
      </c>
      <c r="X242" s="102">
        <v>25.059561207966588</v>
      </c>
      <c r="Y242" s="102">
        <v>23.69627836981687</v>
      </c>
      <c r="DA242" s="131" t="s">
        <v>2797</v>
      </c>
    </row>
    <row r="243" spans="1:105" ht="12" customHeight="1" x14ac:dyDescent="0.25">
      <c r="A243" s="107" t="s">
        <v>121</v>
      </c>
      <c r="B243" s="105">
        <v>16.992232729570922</v>
      </c>
      <c r="C243" s="105">
        <v>15.61961234268551</v>
      </c>
      <c r="D243" s="105">
        <v>17.775751568927092</v>
      </c>
      <c r="E243" s="105">
        <v>19.753312030387463</v>
      </c>
      <c r="F243" s="105">
        <v>20.469871832025675</v>
      </c>
      <c r="G243" s="105">
        <v>22.93818848975361</v>
      </c>
      <c r="H243" s="105">
        <v>22.340068355444846</v>
      </c>
      <c r="I243" s="105">
        <v>24.230427331347595</v>
      </c>
      <c r="J243" s="105">
        <v>23.016829044833901</v>
      </c>
      <c r="K243" s="105">
        <v>22.864010633729006</v>
      </c>
      <c r="L243" s="105">
        <v>22.135435902427808</v>
      </c>
      <c r="M243" s="105">
        <v>22.146904242237905</v>
      </c>
      <c r="N243" s="105">
        <v>19.859040228037728</v>
      </c>
      <c r="O243" s="105">
        <v>16.5862622126598</v>
      </c>
      <c r="P243" s="105">
        <v>16.013953547867832</v>
      </c>
      <c r="Q243" s="105">
        <v>16.934148244771237</v>
      </c>
      <c r="R243" s="105">
        <v>17.826908728184048</v>
      </c>
      <c r="S243" s="105">
        <v>19.264780049701056</v>
      </c>
      <c r="T243" s="105">
        <v>18.406985965705239</v>
      </c>
      <c r="U243" s="105">
        <v>17.743606714751294</v>
      </c>
      <c r="V243" s="105">
        <v>18.038113512611339</v>
      </c>
      <c r="W243" s="105">
        <v>17.616497484454182</v>
      </c>
      <c r="X243" s="105">
        <v>16.717125276261541</v>
      </c>
      <c r="Y243" s="105">
        <v>15.547716887190131</v>
      </c>
      <c r="DA243" s="132" t="s">
        <v>2798</v>
      </c>
    </row>
    <row r="244" spans="1:105" ht="12" customHeight="1" x14ac:dyDescent="0.25">
      <c r="A244" s="108" t="s">
        <v>53</v>
      </c>
      <c r="B244" s="99">
        <v>4.4843123701574212</v>
      </c>
      <c r="C244" s="99">
        <v>3.7813155223792196</v>
      </c>
      <c r="D244" s="99">
        <v>5.9942534366745122</v>
      </c>
      <c r="E244" s="99">
        <v>7.9970930226235986</v>
      </c>
      <c r="F244" s="99">
        <v>7.9661955753529972</v>
      </c>
      <c r="G244" s="99">
        <v>10.299868620146782</v>
      </c>
      <c r="H244" s="99">
        <v>9.2505927734184947</v>
      </c>
      <c r="I244" s="99">
        <v>8.6102786689987827</v>
      </c>
      <c r="J244" s="99">
        <v>7.9000892412064259</v>
      </c>
      <c r="K244" s="99">
        <v>7.8334904294059982</v>
      </c>
      <c r="L244" s="99">
        <v>6.8610500451026892</v>
      </c>
      <c r="M244" s="99">
        <v>6.9302082190590903</v>
      </c>
      <c r="N244" s="99">
        <v>4.6791484700836188</v>
      </c>
      <c r="O244" s="99">
        <v>1.1150448675501785</v>
      </c>
      <c r="P244" s="99">
        <v>0.48168170650913517</v>
      </c>
      <c r="Q244" s="99">
        <v>1.3329025626747548</v>
      </c>
      <c r="R244" s="99">
        <v>1.9866193513137116</v>
      </c>
      <c r="S244" s="99">
        <v>3.3887805420791604</v>
      </c>
      <c r="T244" s="99">
        <v>2.5635040486308012</v>
      </c>
      <c r="U244" s="99">
        <v>1.9569341167053658</v>
      </c>
      <c r="V244" s="99">
        <v>2.4173240929375672</v>
      </c>
      <c r="W244" s="99">
        <v>1.7629813439958903</v>
      </c>
      <c r="X244" s="99">
        <v>1.3269048163832271</v>
      </c>
      <c r="Y244" s="99">
        <v>0.51158907430785161</v>
      </c>
      <c r="DA244" s="63" t="s">
        <v>2799</v>
      </c>
    </row>
    <row r="245" spans="1:105" ht="12" customHeight="1" x14ac:dyDescent="0.25">
      <c r="A245" s="108" t="s">
        <v>52</v>
      </c>
      <c r="B245" s="99">
        <v>12.507920359413504</v>
      </c>
      <c r="C245" s="99">
        <v>11.838296820306294</v>
      </c>
      <c r="D245" s="99">
        <v>11.781498132252581</v>
      </c>
      <c r="E245" s="99">
        <v>11.756219007763862</v>
      </c>
      <c r="F245" s="99">
        <v>12.503676256672675</v>
      </c>
      <c r="G245" s="99">
        <v>12.638319869606828</v>
      </c>
      <c r="H245" s="99">
        <v>13.089475582026346</v>
      </c>
      <c r="I245" s="99">
        <v>15.620148662348811</v>
      </c>
      <c r="J245" s="99">
        <v>15.116739803627475</v>
      </c>
      <c r="K245" s="99">
        <v>15.030520204323004</v>
      </c>
      <c r="L245" s="99">
        <v>15.274385857325116</v>
      </c>
      <c r="M245" s="99">
        <v>15.216696023178814</v>
      </c>
      <c r="N245" s="99">
        <v>15.179891757954111</v>
      </c>
      <c r="O245" s="99">
        <v>15.471217345109622</v>
      </c>
      <c r="P245" s="99">
        <v>15.532271841358694</v>
      </c>
      <c r="Q245" s="99">
        <v>15.601245682096483</v>
      </c>
      <c r="R245" s="99">
        <v>15.840289376870336</v>
      </c>
      <c r="S245" s="99">
        <v>15.875999507621895</v>
      </c>
      <c r="T245" s="99">
        <v>15.843481917074438</v>
      </c>
      <c r="U245" s="99">
        <v>15.78667259804593</v>
      </c>
      <c r="V245" s="99">
        <v>15.620789419673773</v>
      </c>
      <c r="W245" s="99">
        <v>15.853516140458293</v>
      </c>
      <c r="X245" s="99">
        <v>15.390220459878313</v>
      </c>
      <c r="Y245" s="99">
        <v>15.036127812882278</v>
      </c>
      <c r="DA245" s="63" t="s">
        <v>2800</v>
      </c>
    </row>
    <row r="246" spans="1:105" ht="12" customHeight="1" x14ac:dyDescent="0.25">
      <c r="A246" s="121" t="s">
        <v>54</v>
      </c>
      <c r="B246" s="123">
        <v>8.3398545513497151</v>
      </c>
      <c r="C246" s="123">
        <v>8.6759976474466889</v>
      </c>
      <c r="D246" s="123">
        <v>8.6996598915125354</v>
      </c>
      <c r="E246" s="123">
        <v>8.7775336666851818</v>
      </c>
      <c r="F246" s="123">
        <v>8.9538180074186542</v>
      </c>
      <c r="G246" s="123">
        <v>8.547477494642429</v>
      </c>
      <c r="H246" s="123">
        <v>7.789764205358205</v>
      </c>
      <c r="I246" s="123">
        <v>7.6079713722342115</v>
      </c>
      <c r="J246" s="123">
        <v>6.921846475111467</v>
      </c>
      <c r="K246" s="123">
        <v>6.8789848467199795</v>
      </c>
      <c r="L246" s="123">
        <v>6.6300889969076149</v>
      </c>
      <c r="M246" s="123">
        <v>6.944464354508213</v>
      </c>
      <c r="N246" s="123">
        <v>6.1484421137160155</v>
      </c>
      <c r="O246" s="123">
        <v>6.2773195981495338</v>
      </c>
      <c r="P246" s="123">
        <v>6.6649118070495295</v>
      </c>
      <c r="Q246" s="123">
        <v>6.4221605465234992</v>
      </c>
      <c r="R246" s="123">
        <v>6.3589794668463515</v>
      </c>
      <c r="S246" s="123">
        <v>6.6236760709060265</v>
      </c>
      <c r="T246" s="123">
        <v>6.2438977244883631</v>
      </c>
      <c r="U246" s="123">
        <v>7.0077023062862382</v>
      </c>
      <c r="V246" s="123">
        <v>6.9370900313172807</v>
      </c>
      <c r="W246" s="123">
        <v>6.7247443846333583</v>
      </c>
      <c r="X246" s="123">
        <v>6.1513841035228527</v>
      </c>
      <c r="Y246" s="123">
        <v>5.5278566590196281</v>
      </c>
      <c r="DA246" s="130" t="s">
        <v>2801</v>
      </c>
    </row>
    <row r="247" spans="1:105" ht="12" customHeight="1" x14ac:dyDescent="0.25">
      <c r="A247" s="97" t="s">
        <v>50</v>
      </c>
      <c r="B247" s="99">
        <v>9.1646873962354896</v>
      </c>
      <c r="C247" s="99">
        <v>9.3066377014467303</v>
      </c>
      <c r="D247" s="99">
        <v>9.3227050110651337</v>
      </c>
      <c r="E247" s="99">
        <v>9.6816483480036002</v>
      </c>
      <c r="F247" s="99">
        <v>9.8644809685128951</v>
      </c>
      <c r="G247" s="99">
        <v>9.4392318845509813</v>
      </c>
      <c r="H247" s="99">
        <v>8.4505842144535173</v>
      </c>
      <c r="I247" s="99">
        <v>8.5063769321087257</v>
      </c>
      <c r="J247" s="99">
        <v>7.6497563824304269</v>
      </c>
      <c r="K247" s="99">
        <v>7.5040060788501073</v>
      </c>
      <c r="L247" s="99">
        <v>7.2842481174792555</v>
      </c>
      <c r="M247" s="99">
        <v>7.4317841258425217</v>
      </c>
      <c r="N247" s="99">
        <v>7.0240723622624337</v>
      </c>
      <c r="O247" s="99">
        <v>7.0759562701586685</v>
      </c>
      <c r="P247" s="99">
        <v>7.109038727962373</v>
      </c>
      <c r="Q247" s="99">
        <v>7.2434533811029089</v>
      </c>
      <c r="R247" s="99">
        <v>7.2743525254407917</v>
      </c>
      <c r="S247" s="99">
        <v>7.3760013931167272</v>
      </c>
      <c r="T247" s="99">
        <v>7.4995065739448785</v>
      </c>
      <c r="U247" s="99">
        <v>8.0631718604356433</v>
      </c>
      <c r="V247" s="99">
        <v>7.4259559628225809</v>
      </c>
      <c r="W247" s="99">
        <v>7.5170633334005279</v>
      </c>
      <c r="X247" s="99">
        <v>6.8806486166823522</v>
      </c>
      <c r="Y247" s="99">
        <v>6.5085107396006325</v>
      </c>
      <c r="DA247" s="63" t="s">
        <v>2802</v>
      </c>
    </row>
    <row r="248" spans="1:105" ht="12" customHeight="1" x14ac:dyDescent="0.25">
      <c r="A248" s="109" t="s">
        <v>120</v>
      </c>
      <c r="B248" s="110">
        <v>6.2652589332384414</v>
      </c>
      <c r="C248" s="110">
        <v>7.2832232592196009</v>
      </c>
      <c r="D248" s="110">
        <v>7.4371387204646107</v>
      </c>
      <c r="E248" s="110">
        <v>7.0533761198366172</v>
      </c>
      <c r="F248" s="110">
        <v>7.3467390826964687</v>
      </c>
      <c r="G248" s="110">
        <v>7.0490843102986185</v>
      </c>
      <c r="H248" s="110">
        <v>6.6744996947878787</v>
      </c>
      <c r="I248" s="110">
        <v>6.0574691747245897</v>
      </c>
      <c r="J248" s="110">
        <v>5.6032187942948202</v>
      </c>
      <c r="K248" s="110">
        <v>5.7721008179544766</v>
      </c>
      <c r="L248" s="110">
        <v>5.47602084645857</v>
      </c>
      <c r="M248" s="110">
        <v>6.0809898758968082</v>
      </c>
      <c r="N248" s="110">
        <v>4.5497152528579203</v>
      </c>
      <c r="O248" s="110">
        <v>4.9359896321307168</v>
      </c>
      <c r="P248" s="110">
        <v>5.9977036873687641</v>
      </c>
      <c r="Q248" s="110">
        <v>5.2451782874434763</v>
      </c>
      <c r="R248" s="110">
        <v>5.1095050243302733</v>
      </c>
      <c r="S248" s="110">
        <v>5.6335638839816875</v>
      </c>
      <c r="T248" s="110">
        <v>4.692824166052481</v>
      </c>
      <c r="U248" s="110">
        <v>5.7400176057117518</v>
      </c>
      <c r="V248" s="110">
        <v>6.369141706236725</v>
      </c>
      <c r="W248" s="110">
        <v>5.7946792406471683</v>
      </c>
      <c r="X248" s="110">
        <v>5.2107473982028107</v>
      </c>
      <c r="Y248" s="110">
        <v>4.0627011392723746</v>
      </c>
      <c r="DA248" s="60" t="s">
        <v>2803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59.478083148412061</v>
      </c>
      <c r="C250" s="118">
        <f t="shared" si="115"/>
        <v>56.965463598928835</v>
      </c>
      <c r="D250" s="118">
        <f t="shared" si="115"/>
        <v>58.524458275621136</v>
      </c>
      <c r="E250" s="118">
        <f t="shared" si="115"/>
        <v>62.88572879510302</v>
      </c>
      <c r="F250" s="118">
        <f t="shared" si="115"/>
        <v>59.441558278968174</v>
      </c>
      <c r="G250" s="118">
        <f t="shared" si="115"/>
        <v>58.106132208104469</v>
      </c>
      <c r="H250" s="118">
        <f t="shared" si="115"/>
        <v>66.396219211427919</v>
      </c>
      <c r="I250" s="118">
        <f t="shared" si="115"/>
        <v>73.740767447946823</v>
      </c>
      <c r="J250" s="118">
        <f t="shared" si="115"/>
        <v>71.937593796731448</v>
      </c>
      <c r="K250" s="118">
        <f t="shared" si="115"/>
        <v>73.472113756024399</v>
      </c>
      <c r="L250" s="118">
        <f t="shared" si="115"/>
        <v>72.305510100133588</v>
      </c>
      <c r="M250" s="118">
        <f t="shared" si="115"/>
        <v>70.385468898778726</v>
      </c>
      <c r="N250" s="118">
        <f t="shared" si="115"/>
        <v>75.415776993411171</v>
      </c>
      <c r="O250" s="118">
        <f t="shared" si="115"/>
        <v>65.834016145508528</v>
      </c>
      <c r="P250" s="118">
        <f t="shared" si="115"/>
        <v>60.757541000246981</v>
      </c>
      <c r="Q250" s="118">
        <f t="shared" si="115"/>
        <v>65.516176156392845</v>
      </c>
      <c r="R250" s="118">
        <f t="shared" ref="R250:V250" si="116">R251+R254+R256+R265</f>
        <v>70.666122621212963</v>
      </c>
      <c r="S250" s="118">
        <f t="shared" si="116"/>
        <v>70.734079147292135</v>
      </c>
      <c r="T250" s="118">
        <f t="shared" si="116"/>
        <v>71.048180480051556</v>
      </c>
      <c r="U250" s="118">
        <f t="shared" si="116"/>
        <v>73.250141266613298</v>
      </c>
      <c r="V250" s="118">
        <f t="shared" si="116"/>
        <v>72.835669056215863</v>
      </c>
      <c r="W250" s="118">
        <f t="shared" ref="W250:Y250" si="117">W251+W254+W256+W265</f>
        <v>69.959580741913257</v>
      </c>
      <c r="X250" s="118">
        <f t="shared" si="117"/>
        <v>70.41580769957109</v>
      </c>
      <c r="Y250" s="118">
        <f t="shared" si="117"/>
        <v>68.078880854971004</v>
      </c>
      <c r="DA250" s="129" t="s">
        <v>2954</v>
      </c>
    </row>
    <row r="251" spans="1:105" ht="12" customHeight="1" x14ac:dyDescent="0.25">
      <c r="A251" s="121" t="s">
        <v>57</v>
      </c>
      <c r="B251" s="123">
        <f t="shared" ref="B251:Q251" si="118">SUM(B252:B253)</f>
        <v>23.885686086308993</v>
      </c>
      <c r="C251" s="123">
        <f t="shared" si="118"/>
        <v>23.923079995598176</v>
      </c>
      <c r="D251" s="123">
        <f t="shared" si="118"/>
        <v>24.555034862352031</v>
      </c>
      <c r="E251" s="123">
        <f t="shared" si="118"/>
        <v>24.97923259807656</v>
      </c>
      <c r="F251" s="123">
        <f t="shared" si="118"/>
        <v>21.634920844144325</v>
      </c>
      <c r="G251" s="123">
        <f t="shared" si="118"/>
        <v>17.8212589969555</v>
      </c>
      <c r="H251" s="123">
        <f t="shared" si="118"/>
        <v>20.632578206080058</v>
      </c>
      <c r="I251" s="123">
        <f t="shared" si="118"/>
        <v>18.641182225171434</v>
      </c>
      <c r="J251" s="123">
        <f t="shared" si="118"/>
        <v>15.456207415033933</v>
      </c>
      <c r="K251" s="123">
        <f t="shared" si="118"/>
        <v>17.209061937061215</v>
      </c>
      <c r="L251" s="123">
        <f t="shared" si="118"/>
        <v>14.051154187977332</v>
      </c>
      <c r="M251" s="123">
        <f t="shared" si="118"/>
        <v>16.338681749596137</v>
      </c>
      <c r="N251" s="123">
        <f t="shared" si="118"/>
        <v>16.030872239465715</v>
      </c>
      <c r="O251" s="123">
        <f t="shared" si="118"/>
        <v>13.232463509023797</v>
      </c>
      <c r="P251" s="123">
        <f t="shared" si="118"/>
        <v>11.874570115938514</v>
      </c>
      <c r="Q251" s="123">
        <f t="shared" si="118"/>
        <v>14.692342630428929</v>
      </c>
      <c r="R251" s="123">
        <f t="shared" ref="R251:V251" si="119">SUM(R252:R253)</f>
        <v>15.478312024469442</v>
      </c>
      <c r="S251" s="123">
        <f t="shared" si="119"/>
        <v>16.669092461730873</v>
      </c>
      <c r="T251" s="123">
        <f t="shared" si="119"/>
        <v>14.577660259355088</v>
      </c>
      <c r="U251" s="123">
        <f t="shared" si="119"/>
        <v>17.959490635695534</v>
      </c>
      <c r="V251" s="123">
        <f t="shared" si="119"/>
        <v>19.042272850505228</v>
      </c>
      <c r="W251" s="123">
        <f t="shared" ref="W251:Y251" si="120">SUM(W252:W253)</f>
        <v>16.647099889493635</v>
      </c>
      <c r="X251" s="123">
        <f t="shared" si="120"/>
        <v>18.423803747785453</v>
      </c>
      <c r="Y251" s="123">
        <f t="shared" si="120"/>
        <v>14.768871387656318</v>
      </c>
      <c r="DA251" s="130" t="s">
        <v>2955</v>
      </c>
    </row>
    <row r="252" spans="1:105" ht="12" customHeight="1" x14ac:dyDescent="0.25">
      <c r="A252" s="97" t="s">
        <v>211</v>
      </c>
      <c r="B252" s="99">
        <v>23.677220332105072</v>
      </c>
      <c r="C252" s="99">
        <v>23.677103420214088</v>
      </c>
      <c r="D252" s="99">
        <v>24.283096054663826</v>
      </c>
      <c r="E252" s="99">
        <v>24.718042424160835</v>
      </c>
      <c r="F252" s="99">
        <v>21.389324235720046</v>
      </c>
      <c r="G252" s="99">
        <v>17.622510158657537</v>
      </c>
      <c r="H252" s="99">
        <v>20.425669502867496</v>
      </c>
      <c r="I252" s="99">
        <v>18.474268409008793</v>
      </c>
      <c r="J252" s="99">
        <v>15.326968755630341</v>
      </c>
      <c r="K252" s="99">
        <v>17.057586819108295</v>
      </c>
      <c r="L252" s="99">
        <v>13.932630417308294</v>
      </c>
      <c r="M252" s="99">
        <v>16.181589654007876</v>
      </c>
      <c r="N252" s="99">
        <v>15.911248100622</v>
      </c>
      <c r="O252" s="99">
        <v>13.117402078182172</v>
      </c>
      <c r="P252" s="99">
        <v>11.742833418011521</v>
      </c>
      <c r="Q252" s="99">
        <v>14.544984117026274</v>
      </c>
      <c r="R252" s="99">
        <v>15.323989961205738</v>
      </c>
      <c r="S252" s="99">
        <v>16.484658365444893</v>
      </c>
      <c r="T252" s="99">
        <v>14.433608635101965</v>
      </c>
      <c r="U252" s="99">
        <v>17.782548238498293</v>
      </c>
      <c r="V252" s="99">
        <v>18.855033150171398</v>
      </c>
      <c r="W252" s="99">
        <v>16.483572779311078</v>
      </c>
      <c r="X252" s="99">
        <v>18.242824458734958</v>
      </c>
      <c r="Y252" s="99">
        <v>14.623651236887126</v>
      </c>
      <c r="DA252" s="63" t="s">
        <v>2956</v>
      </c>
    </row>
    <row r="253" spans="1:105" ht="12" customHeight="1" x14ac:dyDescent="0.25">
      <c r="A253" s="97" t="s">
        <v>53</v>
      </c>
      <c r="B253" s="99">
        <v>0.20846575420392094</v>
      </c>
      <c r="C253" s="99">
        <v>0.24597657538408674</v>
      </c>
      <c r="D253" s="99">
        <v>0.27193880768820444</v>
      </c>
      <c r="E253" s="99">
        <v>0.26119017391572474</v>
      </c>
      <c r="F253" s="99">
        <v>0.24559660842427877</v>
      </c>
      <c r="G253" s="99">
        <v>0.19874883829796125</v>
      </c>
      <c r="H253" s="99">
        <v>0.20690870321256391</v>
      </c>
      <c r="I253" s="99">
        <v>0.16691381616264125</v>
      </c>
      <c r="J253" s="99">
        <v>0.12923865940359189</v>
      </c>
      <c r="K253" s="99">
        <v>0.15147511795291849</v>
      </c>
      <c r="L253" s="99">
        <v>0.1185237706690378</v>
      </c>
      <c r="M253" s="99">
        <v>0.1570920955882624</v>
      </c>
      <c r="N253" s="99">
        <v>0.11962413884371341</v>
      </c>
      <c r="O253" s="99">
        <v>0.115061430841624</v>
      </c>
      <c r="P253" s="99">
        <v>0.13173669792699352</v>
      </c>
      <c r="Q253" s="99">
        <v>0.14735851340265479</v>
      </c>
      <c r="R253" s="99">
        <v>0.15432206326370354</v>
      </c>
      <c r="S253" s="99">
        <v>0.18443409628597793</v>
      </c>
      <c r="T253" s="99">
        <v>0.1440516242531239</v>
      </c>
      <c r="U253" s="99">
        <v>0.17694239719724081</v>
      </c>
      <c r="V253" s="99">
        <v>0.18723970033382839</v>
      </c>
      <c r="W253" s="99">
        <v>0.16352711018255695</v>
      </c>
      <c r="X253" s="99">
        <v>0.18097928905049357</v>
      </c>
      <c r="Y253" s="99">
        <v>0.14522015076919362</v>
      </c>
      <c r="DA253" s="63" t="s">
        <v>2957</v>
      </c>
    </row>
    <row r="254" spans="1:105" ht="12" customHeight="1" x14ac:dyDescent="0.25">
      <c r="A254" s="121" t="s">
        <v>92</v>
      </c>
      <c r="B254" s="123">
        <f t="shared" ref="B254:Y254" si="121">B255</f>
        <v>16.147614618984694</v>
      </c>
      <c r="C254" s="123">
        <f t="shared" si="121"/>
        <v>14.314502368803412</v>
      </c>
      <c r="D254" s="123">
        <f t="shared" si="121"/>
        <v>14.175332593227875</v>
      </c>
      <c r="E254" s="123">
        <f t="shared" si="121"/>
        <v>17.099417608718994</v>
      </c>
      <c r="F254" s="123">
        <f t="shared" si="121"/>
        <v>16.12021238946631</v>
      </c>
      <c r="G254" s="123">
        <f t="shared" si="121"/>
        <v>17.552954122608114</v>
      </c>
      <c r="H254" s="123">
        <f t="shared" si="121"/>
        <v>23.382177069288115</v>
      </c>
      <c r="I254" s="123">
        <f t="shared" si="121"/>
        <v>30.664094186843521</v>
      </c>
      <c r="J254" s="123">
        <f t="shared" si="121"/>
        <v>33.295981428359681</v>
      </c>
      <c r="K254" s="123">
        <f t="shared" si="121"/>
        <v>33.180178558636079</v>
      </c>
      <c r="L254" s="123">
        <f t="shared" si="121"/>
        <v>35.548843926486768</v>
      </c>
      <c r="M254" s="123">
        <f t="shared" si="121"/>
        <v>31.163010473693852</v>
      </c>
      <c r="N254" s="123">
        <f t="shared" si="121"/>
        <v>38.180556561855731</v>
      </c>
      <c r="O254" s="123">
        <f t="shared" si="121"/>
        <v>32.624096424310636</v>
      </c>
      <c r="P254" s="123">
        <f t="shared" si="121"/>
        <v>28.72392128296007</v>
      </c>
      <c r="Q254" s="123">
        <f t="shared" si="121"/>
        <v>30.452490312755131</v>
      </c>
      <c r="R254" s="123">
        <f t="shared" si="121"/>
        <v>34.299453736867349</v>
      </c>
      <c r="S254" s="123">
        <f t="shared" si="121"/>
        <v>32.166778426039748</v>
      </c>
      <c r="T254" s="123">
        <f t="shared" si="121"/>
        <v>35.394555177893267</v>
      </c>
      <c r="U254" s="123">
        <f t="shared" si="121"/>
        <v>33.44394783638193</v>
      </c>
      <c r="V254" s="123">
        <f t="shared" si="121"/>
        <v>31.766218588508735</v>
      </c>
      <c r="W254" s="123">
        <f t="shared" si="121"/>
        <v>31.92993016087647</v>
      </c>
      <c r="X254" s="123">
        <f t="shared" si="121"/>
        <v>31.486380121955609</v>
      </c>
      <c r="Y254" s="123">
        <f t="shared" si="121"/>
        <v>34.166085384085306</v>
      </c>
      <c r="DA254" s="130" t="s">
        <v>2958</v>
      </c>
    </row>
    <row r="255" spans="1:105" ht="12" customHeight="1" x14ac:dyDescent="0.25">
      <c r="A255" s="97" t="s">
        <v>53</v>
      </c>
      <c r="B255" s="99">
        <f>RES_hhdet_tess!B48</f>
        <v>16.147614618984694</v>
      </c>
      <c r="C255" s="99">
        <f>RES_hhdet_tess!C48</f>
        <v>14.314502368803412</v>
      </c>
      <c r="D255" s="99">
        <f>RES_hhdet_tess!D48</f>
        <v>14.175332593227875</v>
      </c>
      <c r="E255" s="99">
        <f>RES_hhdet_tess!E48</f>
        <v>17.099417608718994</v>
      </c>
      <c r="F255" s="99">
        <f>RES_hhdet_tess!F48</f>
        <v>16.12021238946631</v>
      </c>
      <c r="G255" s="99">
        <f>RES_hhdet_tess!G48</f>
        <v>17.552954122608114</v>
      </c>
      <c r="H255" s="99">
        <f>RES_hhdet_tess!H48</f>
        <v>23.382177069288115</v>
      </c>
      <c r="I255" s="99">
        <f>RES_hhdet_tess!I48</f>
        <v>30.664094186843521</v>
      </c>
      <c r="J255" s="99">
        <f>RES_hhdet_tess!J48</f>
        <v>33.295981428359681</v>
      </c>
      <c r="K255" s="99">
        <f>RES_hhdet_tess!K48</f>
        <v>33.180178558636079</v>
      </c>
      <c r="L255" s="99">
        <f>RES_hhdet_tess!L48</f>
        <v>35.548843926486768</v>
      </c>
      <c r="M255" s="99">
        <f>RES_hhdet_tess!M48</f>
        <v>31.163010473693852</v>
      </c>
      <c r="N255" s="99">
        <f>RES_hhdet_tess!N48</f>
        <v>38.180556561855731</v>
      </c>
      <c r="O255" s="99">
        <f>RES_hhdet_tess!O48</f>
        <v>32.624096424310636</v>
      </c>
      <c r="P255" s="99">
        <f>RES_hhdet_tess!P48</f>
        <v>28.72392128296007</v>
      </c>
      <c r="Q255" s="99">
        <f>RES_hhdet_tess!Q48</f>
        <v>30.452490312755131</v>
      </c>
      <c r="R255" s="99">
        <f>RES_hhdet_tess!R48</f>
        <v>34.299453736867349</v>
      </c>
      <c r="S255" s="99">
        <f>RES_hhdet_tess!S48</f>
        <v>32.166778426039748</v>
      </c>
      <c r="T255" s="99">
        <f>RES_hhdet_tess!T48</f>
        <v>35.394555177893267</v>
      </c>
      <c r="U255" s="99">
        <f>RES_hhdet_tess!U48</f>
        <v>33.44394783638193</v>
      </c>
      <c r="V255" s="99">
        <f>RES_hhdet_tess!V48</f>
        <v>31.766218588508735</v>
      </c>
      <c r="W255" s="99">
        <f>RES_hhdet_tess!W48</f>
        <v>31.92993016087647</v>
      </c>
      <c r="X255" s="99">
        <f>RES_hhdet_tess!X48</f>
        <v>31.486380121955609</v>
      </c>
      <c r="Y255" s="99">
        <f>RES_hhdet_tess!Y48</f>
        <v>34.166085384085306</v>
      </c>
      <c r="DA255" s="63" t="s">
        <v>2959</v>
      </c>
    </row>
    <row r="256" spans="1:105" ht="12" customHeight="1" x14ac:dyDescent="0.25">
      <c r="A256" s="121" t="s">
        <v>55</v>
      </c>
      <c r="B256" s="123">
        <v>14.614542691040901</v>
      </c>
      <c r="C256" s="123">
        <v>13.619271090132226</v>
      </c>
      <c r="D256" s="123">
        <v>14.627949006765824</v>
      </c>
      <c r="E256" s="123">
        <v>15.590699262086375</v>
      </c>
      <c r="F256" s="123">
        <v>16.318140808927062</v>
      </c>
      <c r="G256" s="123">
        <v>17.574832094391201</v>
      </c>
      <c r="H256" s="123">
        <v>17.65005693526923</v>
      </c>
      <c r="I256" s="123">
        <v>19.842803828517464</v>
      </c>
      <c r="J256" s="123">
        <v>19.006689019720156</v>
      </c>
      <c r="K256" s="123">
        <v>18.904704493661853</v>
      </c>
      <c r="L256" s="123">
        <v>18.676935480667403</v>
      </c>
      <c r="M256" s="123">
        <v>18.634771206046143</v>
      </c>
      <c r="N256" s="123">
        <v>17.497490501187958</v>
      </c>
      <c r="O256" s="123">
        <v>16.146882171920453</v>
      </c>
      <c r="P256" s="123">
        <v>15.995631390960122</v>
      </c>
      <c r="Q256" s="123">
        <v>16.376506493895565</v>
      </c>
      <c r="R256" s="123">
        <v>16.908831424179827</v>
      </c>
      <c r="S256" s="123">
        <v>17.687560030180784</v>
      </c>
      <c r="T256" s="123">
        <v>17.120465776168977</v>
      </c>
      <c r="U256" s="123">
        <v>17.301537661877468</v>
      </c>
      <c r="V256" s="123">
        <v>17.374509203636478</v>
      </c>
      <c r="W256" s="123">
        <v>16.844221700780849</v>
      </c>
      <c r="X256" s="123">
        <v>16.335072042858595</v>
      </c>
      <c r="Y256" s="123">
        <v>15.466734977839511</v>
      </c>
      <c r="DA256" s="130" t="s">
        <v>2960</v>
      </c>
    </row>
    <row r="257" spans="1:105" ht="12" customHeight="1" x14ac:dyDescent="0.25">
      <c r="A257" s="97" t="s">
        <v>138</v>
      </c>
      <c r="B257" s="99">
        <v>14.692599540259524</v>
      </c>
      <c r="C257" s="99">
        <v>13.573691236922036</v>
      </c>
      <c r="D257" s="99">
        <v>14.725808944083761</v>
      </c>
      <c r="E257" s="99">
        <v>16.027500109281377</v>
      </c>
      <c r="F257" s="99">
        <v>16.057645328293557</v>
      </c>
      <c r="G257" s="99">
        <v>16.508959198289947</v>
      </c>
      <c r="H257" s="99">
        <v>18.648898063917926</v>
      </c>
      <c r="I257" s="99">
        <v>19.870863235686258</v>
      </c>
      <c r="J257" s="99">
        <v>19.072107268527581</v>
      </c>
      <c r="K257" s="99">
        <v>18.985896801460235</v>
      </c>
      <c r="L257" s="99">
        <v>18.603456324114202</v>
      </c>
      <c r="M257" s="99">
        <v>17.739117658701655</v>
      </c>
      <c r="N257" s="99">
        <v>16.724758431854344</v>
      </c>
      <c r="O257" s="99">
        <v>17.950540950580013</v>
      </c>
      <c r="P257" s="99">
        <v>19.610559936327796</v>
      </c>
      <c r="Q257" s="99">
        <v>17.442900764023356</v>
      </c>
      <c r="R257" s="99">
        <v>16.860671004401677</v>
      </c>
      <c r="S257" s="99">
        <v>16.940018058005879</v>
      </c>
      <c r="T257" s="99">
        <v>15.480782304641757</v>
      </c>
      <c r="U257" s="99">
        <v>20.36523065729892</v>
      </c>
      <c r="V257" s="99">
        <v>19.668646108474515</v>
      </c>
      <c r="W257" s="99">
        <v>16.187421435946977</v>
      </c>
      <c r="X257" s="99">
        <v>17.120418592254254</v>
      </c>
      <c r="Y257" s="99">
        <v>16.271181796675929</v>
      </c>
      <c r="DA257" s="63" t="s">
        <v>2961</v>
      </c>
    </row>
    <row r="258" spans="1:105" ht="12" customHeight="1" x14ac:dyDescent="0.25">
      <c r="A258" s="97" t="s">
        <v>137</v>
      </c>
      <c r="B258" s="99">
        <v>14.692599540259524</v>
      </c>
      <c r="C258" s="99">
        <v>13.575526263908124</v>
      </c>
      <c r="D258" s="99">
        <v>14.725624758539686</v>
      </c>
      <c r="E258" s="99">
        <v>16.026052894473167</v>
      </c>
      <c r="F258" s="99">
        <v>16.054709277051742</v>
      </c>
      <c r="G258" s="99">
        <v>16.50576428601924</v>
      </c>
      <c r="H258" s="99">
        <v>18.643774736253832</v>
      </c>
      <c r="I258" s="99">
        <v>19.865966975249449</v>
      </c>
      <c r="J258" s="99">
        <v>19.067816959958321</v>
      </c>
      <c r="K258" s="99">
        <v>18.982253901690768</v>
      </c>
      <c r="L258" s="99">
        <v>18.601694548163366</v>
      </c>
      <c r="M258" s="99">
        <v>17.737428000735978</v>
      </c>
      <c r="N258" s="99">
        <v>16.733207134326086</v>
      </c>
      <c r="O258" s="99">
        <v>18.099746473523851</v>
      </c>
      <c r="P258" s="99">
        <v>19.846832793682534</v>
      </c>
      <c r="Q258" s="99">
        <v>17.515168019142425</v>
      </c>
      <c r="R258" s="99">
        <v>16.892617520674172</v>
      </c>
      <c r="S258" s="99">
        <v>16.941862513273179</v>
      </c>
      <c r="T258" s="99">
        <v>15.435633374763684</v>
      </c>
      <c r="U258" s="99">
        <v>20.252392959211374</v>
      </c>
      <c r="V258" s="99">
        <v>19.545285574933313</v>
      </c>
      <c r="W258" s="99">
        <v>16.056888454709181</v>
      </c>
      <c r="X258" s="99">
        <v>17.024663028357068</v>
      </c>
      <c r="Y258" s="99">
        <v>16.226231851514495</v>
      </c>
      <c r="DA258" s="63" t="s">
        <v>2962</v>
      </c>
    </row>
    <row r="259" spans="1:105" ht="12" customHeight="1" x14ac:dyDescent="0.25">
      <c r="A259" s="100" t="s">
        <v>211</v>
      </c>
      <c r="B259" s="102">
        <v>2.13205694666906</v>
      </c>
      <c r="C259" s="102">
        <v>1.7680042639007849</v>
      </c>
      <c r="D259" s="102">
        <v>3.5084026153360313</v>
      </c>
      <c r="E259" s="102">
        <v>4.7351932037839228</v>
      </c>
      <c r="F259" s="102">
        <v>4.2946499365034194</v>
      </c>
      <c r="G259" s="102">
        <v>5.1603073572836182</v>
      </c>
      <c r="H259" s="102">
        <v>4.8696072163579434</v>
      </c>
      <c r="I259" s="102">
        <v>4.2377564598829975</v>
      </c>
      <c r="J259" s="102">
        <v>3.9056614918164225</v>
      </c>
      <c r="K259" s="102">
        <v>3.8830804381699986</v>
      </c>
      <c r="L259" s="102">
        <v>3.3766802952230992</v>
      </c>
      <c r="M259" s="102">
        <v>3.1481146403325404</v>
      </c>
      <c r="N259" s="102">
        <v>2.0637431443457173</v>
      </c>
      <c r="O259" s="102">
        <v>1.5527456455680355</v>
      </c>
      <c r="P259" s="102">
        <v>0.41116816987324706</v>
      </c>
      <c r="Q259" s="102">
        <v>3.0105462077518794</v>
      </c>
      <c r="R259" s="102">
        <v>3.927775946835065</v>
      </c>
      <c r="S259" s="102">
        <v>5.4146054939212265</v>
      </c>
      <c r="T259" s="102">
        <v>3.2577713506462622</v>
      </c>
      <c r="U259" s="102">
        <v>2.4564348106847786</v>
      </c>
      <c r="V259" s="102">
        <v>2.7660541436005759</v>
      </c>
      <c r="W259" s="102">
        <v>1.2512706991189928</v>
      </c>
      <c r="X259" s="102">
        <v>1.2074106644969009</v>
      </c>
      <c r="Y259" s="102">
        <v>0.74908006327441867</v>
      </c>
      <c r="DA259" s="131" t="s">
        <v>2963</v>
      </c>
    </row>
    <row r="260" spans="1:105" ht="12" customHeight="1" x14ac:dyDescent="0.25">
      <c r="A260" s="103" t="s">
        <v>52</v>
      </c>
      <c r="B260" s="105">
        <v>12.560542593590466</v>
      </c>
      <c r="C260" s="105">
        <v>11.807522000007337</v>
      </c>
      <c r="D260" s="105">
        <v>11.217222143203657</v>
      </c>
      <c r="E260" s="105">
        <v>11.290859690689246</v>
      </c>
      <c r="F260" s="105">
        <v>11.760059340548322</v>
      </c>
      <c r="G260" s="105">
        <v>11.345456928735627</v>
      </c>
      <c r="H260" s="105">
        <v>13.77416751989589</v>
      </c>
      <c r="I260" s="105">
        <v>15.628210515366453</v>
      </c>
      <c r="J260" s="105">
        <v>15.162155468141901</v>
      </c>
      <c r="K260" s="105">
        <v>15.099173463520771</v>
      </c>
      <c r="L260" s="105">
        <v>15.225014252940266</v>
      </c>
      <c r="M260" s="105">
        <v>14.589313360403441</v>
      </c>
      <c r="N260" s="105">
        <v>14.669463989980372</v>
      </c>
      <c r="O260" s="105">
        <v>16.547000827955817</v>
      </c>
      <c r="P260" s="105">
        <v>19.435664623809284</v>
      </c>
      <c r="Q260" s="105">
        <v>14.504621811390551</v>
      </c>
      <c r="R260" s="105">
        <v>12.964841573839106</v>
      </c>
      <c r="S260" s="105">
        <v>11.527257019351948</v>
      </c>
      <c r="T260" s="105">
        <v>12.17786202411742</v>
      </c>
      <c r="U260" s="105">
        <v>17.795958148526594</v>
      </c>
      <c r="V260" s="105">
        <v>16.779231431332736</v>
      </c>
      <c r="W260" s="105">
        <v>14.805617755590191</v>
      </c>
      <c r="X260" s="105">
        <v>15.817252363860167</v>
      </c>
      <c r="Y260" s="105">
        <v>15.477151788240075</v>
      </c>
      <c r="DA260" s="132" t="s">
        <v>2964</v>
      </c>
    </row>
    <row r="261" spans="1:105" ht="12" customHeight="1" x14ac:dyDescent="0.25">
      <c r="A261" s="106" t="s">
        <v>122</v>
      </c>
      <c r="B261" s="102">
        <v>14.610902243118256</v>
      </c>
      <c r="C261" s="102">
        <v>13.62156275278385</v>
      </c>
      <c r="D261" s="102">
        <v>14.624144114389884</v>
      </c>
      <c r="E261" s="102">
        <v>15.57518601302583</v>
      </c>
      <c r="F261" s="102">
        <v>16.339007373847007</v>
      </c>
      <c r="G261" s="102">
        <v>17.641312138288431</v>
      </c>
      <c r="H261" s="102">
        <v>17.602968525358055</v>
      </c>
      <c r="I261" s="102">
        <v>19.853976146377367</v>
      </c>
      <c r="J261" s="102">
        <v>19.039653358716986</v>
      </c>
      <c r="K261" s="102">
        <v>18.93808783071178</v>
      </c>
      <c r="L261" s="102">
        <v>18.73606102208748</v>
      </c>
      <c r="M261" s="102">
        <v>18.753762481299169</v>
      </c>
      <c r="N261" s="102">
        <v>17.625924899082193</v>
      </c>
      <c r="O261" s="102">
        <v>16.234486455790641</v>
      </c>
      <c r="P261" s="102">
        <v>16.224785958619886</v>
      </c>
      <c r="Q261" s="102">
        <v>16.44691824393513</v>
      </c>
      <c r="R261" s="102">
        <v>16.934027480859562</v>
      </c>
      <c r="S261" s="102">
        <v>17.712914391168383</v>
      </c>
      <c r="T261" s="102">
        <v>17.184376748835678</v>
      </c>
      <c r="U261" s="102">
        <v>16.798126775446114</v>
      </c>
      <c r="V261" s="102">
        <v>17.010759769771393</v>
      </c>
      <c r="W261" s="102">
        <v>17.019877274536118</v>
      </c>
      <c r="X261" s="102">
        <v>16.333257068127356</v>
      </c>
      <c r="Y261" s="102">
        <v>15.534346334619949</v>
      </c>
      <c r="DA261" s="131" t="s">
        <v>2965</v>
      </c>
    </row>
    <row r="262" spans="1:105" ht="12" customHeight="1" x14ac:dyDescent="0.25">
      <c r="A262" s="107" t="s">
        <v>121</v>
      </c>
      <c r="B262" s="105">
        <v>14.610902243118247</v>
      </c>
      <c r="C262" s="105">
        <v>13.621329390615854</v>
      </c>
      <c r="D262" s="105">
        <v>14.623544099491069</v>
      </c>
      <c r="E262" s="105">
        <v>15.571332514059026</v>
      </c>
      <c r="F262" s="105">
        <v>16.329644909006788</v>
      </c>
      <c r="G262" s="105">
        <v>17.622387980058441</v>
      </c>
      <c r="H262" s="105">
        <v>17.603663772294794</v>
      </c>
      <c r="I262" s="105">
        <v>19.841452737793634</v>
      </c>
      <c r="J262" s="105">
        <v>19.00361321056883</v>
      </c>
      <c r="K262" s="105">
        <v>18.900898429035927</v>
      </c>
      <c r="L262" s="105">
        <v>18.68025816203388</v>
      </c>
      <c r="M262" s="105">
        <v>18.678007442150303</v>
      </c>
      <c r="N262" s="105">
        <v>17.538038610278356</v>
      </c>
      <c r="O262" s="105">
        <v>16.039314364362557</v>
      </c>
      <c r="P262" s="105">
        <v>15.781351926729203</v>
      </c>
      <c r="Q262" s="105">
        <v>16.304060682937191</v>
      </c>
      <c r="R262" s="105">
        <v>16.911380745461244</v>
      </c>
      <c r="S262" s="105">
        <v>17.746327792724109</v>
      </c>
      <c r="T262" s="105">
        <v>17.288545455321806</v>
      </c>
      <c r="U262" s="105">
        <v>16.920167262190937</v>
      </c>
      <c r="V262" s="105">
        <v>17.065036515722245</v>
      </c>
      <c r="W262" s="105">
        <v>16.93418347401942</v>
      </c>
      <c r="X262" s="105">
        <v>16.225737721609224</v>
      </c>
      <c r="Y262" s="105">
        <v>15.36561598955192</v>
      </c>
      <c r="DA262" s="132" t="s">
        <v>2966</v>
      </c>
    </row>
    <row r="263" spans="1:105" ht="12" customHeight="1" x14ac:dyDescent="0.25">
      <c r="A263" s="108" t="s">
        <v>53</v>
      </c>
      <c r="B263" s="99">
        <v>2.1029818837047412</v>
      </c>
      <c r="C263" s="99">
        <v>1.7830325703095613</v>
      </c>
      <c r="D263" s="99">
        <v>2.8420459672384872</v>
      </c>
      <c r="E263" s="99">
        <v>3.8151135062951642</v>
      </c>
      <c r="F263" s="99">
        <v>3.8259686523341134</v>
      </c>
      <c r="G263" s="99">
        <v>4.9840681104516165</v>
      </c>
      <c r="H263" s="99">
        <v>4.5141881902684489</v>
      </c>
      <c r="I263" s="99">
        <v>4.2213040754448246</v>
      </c>
      <c r="J263" s="99">
        <v>3.8868734069413509</v>
      </c>
      <c r="K263" s="99">
        <v>3.8703782247129204</v>
      </c>
      <c r="L263" s="99">
        <v>3.4058723047087622</v>
      </c>
      <c r="M263" s="99">
        <v>3.4613114189714893</v>
      </c>
      <c r="N263" s="99">
        <v>2.3581468523242437</v>
      </c>
      <c r="O263" s="99">
        <v>0.56809701925293787</v>
      </c>
      <c r="P263" s="99">
        <v>0.24908008537050524</v>
      </c>
      <c r="Q263" s="99">
        <v>0.7028150008407078</v>
      </c>
      <c r="R263" s="99">
        <v>1.0710913685909069</v>
      </c>
      <c r="S263" s="99">
        <v>1.870328285102214</v>
      </c>
      <c r="T263" s="99">
        <v>1.4450635382473658</v>
      </c>
      <c r="U263" s="99">
        <v>1.1334946641450099</v>
      </c>
      <c r="V263" s="99">
        <v>1.4442470960484732</v>
      </c>
      <c r="W263" s="99">
        <v>1.0806673335611297</v>
      </c>
      <c r="X263" s="99">
        <v>0.83551726173091023</v>
      </c>
      <c r="Y263" s="99">
        <v>0.32948817666963981</v>
      </c>
      <c r="DA263" s="63" t="s">
        <v>2967</v>
      </c>
    </row>
    <row r="264" spans="1:105" ht="12" customHeight="1" x14ac:dyDescent="0.25">
      <c r="A264" s="108" t="s">
        <v>52</v>
      </c>
      <c r="B264" s="99">
        <v>12.507920359413504</v>
      </c>
      <c r="C264" s="99">
        <v>11.838296820306294</v>
      </c>
      <c r="D264" s="99">
        <v>11.781498132252581</v>
      </c>
      <c r="E264" s="99">
        <v>11.756219007763862</v>
      </c>
      <c r="F264" s="99">
        <v>12.503676256672675</v>
      </c>
      <c r="G264" s="99">
        <v>12.638319869606828</v>
      </c>
      <c r="H264" s="99">
        <v>13.089475582026346</v>
      </c>
      <c r="I264" s="99">
        <v>15.620148662348811</v>
      </c>
      <c r="J264" s="99">
        <v>15.116739803627475</v>
      </c>
      <c r="K264" s="99">
        <v>15.030520204323004</v>
      </c>
      <c r="L264" s="99">
        <v>15.274385857325116</v>
      </c>
      <c r="M264" s="99">
        <v>15.216696023178814</v>
      </c>
      <c r="N264" s="99">
        <v>15.179891757954111</v>
      </c>
      <c r="O264" s="99">
        <v>15.471217345109622</v>
      </c>
      <c r="P264" s="99">
        <v>15.532271841358694</v>
      </c>
      <c r="Q264" s="99">
        <v>15.601245682096483</v>
      </c>
      <c r="R264" s="99">
        <v>15.840289376870336</v>
      </c>
      <c r="S264" s="99">
        <v>15.875999507621895</v>
      </c>
      <c r="T264" s="99">
        <v>15.843481917074438</v>
      </c>
      <c r="U264" s="99">
        <v>15.78667259804593</v>
      </c>
      <c r="V264" s="99">
        <v>15.620789419673773</v>
      </c>
      <c r="W264" s="99">
        <v>15.853516140458293</v>
      </c>
      <c r="X264" s="99">
        <v>15.390220459878313</v>
      </c>
      <c r="Y264" s="99">
        <v>15.036127812882278</v>
      </c>
      <c r="DA264" s="63" t="s">
        <v>2968</v>
      </c>
    </row>
    <row r="265" spans="1:105" ht="12" customHeight="1" x14ac:dyDescent="0.25">
      <c r="A265" s="121" t="s">
        <v>54</v>
      </c>
      <c r="B265" s="123">
        <v>4.8302397520774765</v>
      </c>
      <c r="C265" s="123">
        <v>5.108610144395012</v>
      </c>
      <c r="D265" s="123">
        <v>5.166141813275404</v>
      </c>
      <c r="E265" s="123">
        <v>5.2163793262210874</v>
      </c>
      <c r="F265" s="123">
        <v>5.3682842364304761</v>
      </c>
      <c r="G265" s="123">
        <v>5.1570869941496547</v>
      </c>
      <c r="H265" s="123">
        <v>4.7314070007905071</v>
      </c>
      <c r="I265" s="123">
        <v>4.5926872074144045</v>
      </c>
      <c r="J265" s="123">
        <v>4.1787159336176867</v>
      </c>
      <c r="K265" s="123">
        <v>4.1781687666652543</v>
      </c>
      <c r="L265" s="123">
        <v>4.0285765050020759</v>
      </c>
      <c r="M265" s="123">
        <v>4.2490054694426007</v>
      </c>
      <c r="N265" s="123">
        <v>3.706857690901769</v>
      </c>
      <c r="O265" s="123">
        <v>3.830574040253643</v>
      </c>
      <c r="P265" s="123">
        <v>4.1634182103882749</v>
      </c>
      <c r="Q265" s="123">
        <v>3.9948367193132257</v>
      </c>
      <c r="R265" s="123">
        <v>3.9795254356963516</v>
      </c>
      <c r="S265" s="123">
        <v>4.210648229340733</v>
      </c>
      <c r="T265" s="123">
        <v>3.9554992666342246</v>
      </c>
      <c r="U265" s="123">
        <v>4.5451651326583535</v>
      </c>
      <c r="V265" s="123">
        <v>4.6526684135654168</v>
      </c>
      <c r="W265" s="123">
        <v>4.5383289907623032</v>
      </c>
      <c r="X265" s="123">
        <v>4.1705517869714308</v>
      </c>
      <c r="Y265" s="123">
        <v>3.677189105389874</v>
      </c>
      <c r="DA265" s="130" t="s">
        <v>2969</v>
      </c>
    </row>
    <row r="266" spans="1:105" ht="12" customHeight="1" x14ac:dyDescent="0.25">
      <c r="A266" s="97" t="s">
        <v>50</v>
      </c>
      <c r="B266" s="99">
        <v>4.9719357336714491</v>
      </c>
      <c r="C266" s="99">
        <v>5.0568611333502886</v>
      </c>
      <c r="D266" s="99">
        <v>5.0744841880647309</v>
      </c>
      <c r="E266" s="99">
        <v>5.2810500547766548</v>
      </c>
      <c r="F266" s="99">
        <v>5.3932885143435687</v>
      </c>
      <c r="G266" s="99">
        <v>5.1748540718993361</v>
      </c>
      <c r="H266" s="99">
        <v>4.6473063335259095</v>
      </c>
      <c r="I266" s="99">
        <v>4.6854127907259091</v>
      </c>
      <c r="J266" s="99">
        <v>4.2175833636703057</v>
      </c>
      <c r="K266" s="99">
        <v>4.1411905681254879</v>
      </c>
      <c r="L266" s="99">
        <v>4.0240835937459849</v>
      </c>
      <c r="M266" s="99">
        <v>4.109952030305692</v>
      </c>
      <c r="N266" s="99">
        <v>3.8886042519804231</v>
      </c>
      <c r="O266" s="99">
        <v>3.9205595171563408</v>
      </c>
      <c r="P266" s="99">
        <v>3.9413991380715596</v>
      </c>
      <c r="Q266" s="99">
        <v>4.0201027986713909</v>
      </c>
      <c r="R266" s="99">
        <v>4.0452473785134773</v>
      </c>
      <c r="S266" s="99">
        <v>4.114990990524837</v>
      </c>
      <c r="T266" s="99">
        <v>4.1995328276280697</v>
      </c>
      <c r="U266" s="99">
        <v>4.5498951563876666</v>
      </c>
      <c r="V266" s="99">
        <v>4.2318842611702117</v>
      </c>
      <c r="W266" s="99">
        <v>4.3259564425683141</v>
      </c>
      <c r="X266" s="99">
        <v>3.9974747504682666</v>
      </c>
      <c r="Y266" s="99">
        <v>3.8097612244448311</v>
      </c>
      <c r="DA266" s="63" t="s">
        <v>2970</v>
      </c>
    </row>
    <row r="267" spans="1:105" ht="12" customHeight="1" x14ac:dyDescent="0.25">
      <c r="A267" s="109" t="s">
        <v>120</v>
      </c>
      <c r="B267" s="110">
        <v>4.473850134057912</v>
      </c>
      <c r="C267" s="110">
        <v>5.22289831360027</v>
      </c>
      <c r="D267" s="110">
        <v>5.3518742565365693</v>
      </c>
      <c r="E267" s="110">
        <v>5.0930514708027017</v>
      </c>
      <c r="F267" s="110">
        <v>5.3241583086407438</v>
      </c>
      <c r="G267" s="110">
        <v>5.1272334060909985</v>
      </c>
      <c r="H267" s="110">
        <v>4.8733435163689274</v>
      </c>
      <c r="I267" s="110">
        <v>4.4326578987022778</v>
      </c>
      <c r="J267" s="110">
        <v>4.1083065757641029</v>
      </c>
      <c r="K267" s="110">
        <v>4.2436554657917656</v>
      </c>
      <c r="L267" s="110">
        <v>4.0365029033666167</v>
      </c>
      <c r="M267" s="110">
        <v>4.4953921397989216</v>
      </c>
      <c r="N267" s="110">
        <v>3.3750245803538199</v>
      </c>
      <c r="O267" s="110">
        <v>3.6794412148946027</v>
      </c>
      <c r="P267" s="110">
        <v>4.4969555863015271</v>
      </c>
      <c r="Q267" s="110">
        <v>3.9586282855987176</v>
      </c>
      <c r="R267" s="110">
        <v>3.8898156861122919</v>
      </c>
      <c r="S267" s="110">
        <v>4.3365397753554822</v>
      </c>
      <c r="T267" s="110">
        <v>3.654040732001929</v>
      </c>
      <c r="U267" s="110">
        <v>4.5394840794328672</v>
      </c>
      <c r="V267" s="110">
        <v>5.1415215718074476</v>
      </c>
      <c r="W267" s="110">
        <v>4.7876229208419714</v>
      </c>
      <c r="X267" s="110">
        <v>4.393793985714324</v>
      </c>
      <c r="Y267" s="110">
        <v>3.4791184749358806</v>
      </c>
      <c r="DA267" s="60" t="s">
        <v>2971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20.576438986726071</v>
      </c>
      <c r="C269" s="118">
        <f t="shared" si="122"/>
        <v>20.30499198148058</v>
      </c>
      <c r="D269" s="118">
        <f t="shared" si="122"/>
        <v>20.555871707274186</v>
      </c>
      <c r="E269" s="118">
        <f t="shared" si="122"/>
        <v>20.726449940156918</v>
      </c>
      <c r="F269" s="118">
        <f t="shared" si="122"/>
        <v>17.975060596776853</v>
      </c>
      <c r="G269" s="118">
        <f t="shared" si="122"/>
        <v>14.895450018134227</v>
      </c>
      <c r="H269" s="118">
        <f t="shared" si="122"/>
        <v>16.643501065955146</v>
      </c>
      <c r="I269" s="118">
        <f t="shared" si="122"/>
        <v>15.03420355824656</v>
      </c>
      <c r="J269" s="118">
        <f t="shared" si="122"/>
        <v>12.383999947494987</v>
      </c>
      <c r="K269" s="118">
        <f t="shared" si="122"/>
        <v>13.338467130341392</v>
      </c>
      <c r="L269" s="118">
        <f t="shared" si="122"/>
        <v>10.95262812089098</v>
      </c>
      <c r="M269" s="118">
        <f t="shared" si="122"/>
        <v>12.241413207866518</v>
      </c>
      <c r="N269" s="118">
        <f t="shared" si="122"/>
        <v>11.710656398958587</v>
      </c>
      <c r="O269" s="118">
        <f t="shared" si="122"/>
        <v>9.6935274917100021</v>
      </c>
      <c r="P269" s="118">
        <f t="shared" si="122"/>
        <v>8.7134413178091528</v>
      </c>
      <c r="Q269" s="118">
        <f t="shared" si="122"/>
        <v>10.323586780371054</v>
      </c>
      <c r="R269" s="118">
        <f t="shared" ref="R269:V269" si="123">R270+R273+R275+R284</f>
        <v>10.689044378660045</v>
      </c>
      <c r="S269" s="118">
        <f t="shared" si="123"/>
        <v>11.252096033351867</v>
      </c>
      <c r="T269" s="118">
        <f t="shared" si="123"/>
        <v>10.018048888273924</v>
      </c>
      <c r="U269" s="118">
        <f t="shared" si="123"/>
        <v>12.180178472227803</v>
      </c>
      <c r="V269" s="118">
        <f t="shared" si="123"/>
        <v>12.381210694975451</v>
      </c>
      <c r="W269" s="118">
        <f t="shared" ref="W269:Y269" si="124">W270+W273+W275+W284</f>
        <v>10.531652870495829</v>
      </c>
      <c r="X269" s="118">
        <f t="shared" si="124"/>
        <v>10.989835928229059</v>
      </c>
      <c r="Y269" s="118">
        <f t="shared" si="124"/>
        <v>8.6720322473556717</v>
      </c>
      <c r="DA269" s="129" t="s">
        <v>3122</v>
      </c>
    </row>
    <row r="270" spans="1:105" ht="12" customHeight="1" x14ac:dyDescent="0.25">
      <c r="A270" s="121" t="s">
        <v>57</v>
      </c>
      <c r="B270" s="123">
        <f t="shared" ref="B270:Q270" si="125">SUM(B271:B272)</f>
        <v>18.689614491153343</v>
      </c>
      <c r="C270" s="123">
        <f t="shared" si="125"/>
        <v>18.495695317014242</v>
      </c>
      <c r="D270" s="123">
        <f t="shared" si="125"/>
        <v>18.753504140462397</v>
      </c>
      <c r="E270" s="123">
        <f t="shared" si="125"/>
        <v>18.869683857461357</v>
      </c>
      <c r="F270" s="123">
        <f t="shared" si="125"/>
        <v>16.131395410027647</v>
      </c>
      <c r="G270" s="123">
        <f t="shared" si="125"/>
        <v>13.1206483409984</v>
      </c>
      <c r="H270" s="123">
        <f t="shared" si="125"/>
        <v>14.934826777216713</v>
      </c>
      <c r="I270" s="123">
        <f t="shared" si="125"/>
        <v>13.272076089675867</v>
      </c>
      <c r="J270" s="123">
        <f t="shared" si="125"/>
        <v>10.766371124292981</v>
      </c>
      <c r="K270" s="123">
        <f t="shared" si="125"/>
        <v>11.755362130931964</v>
      </c>
      <c r="L270" s="123">
        <f t="shared" si="125"/>
        <v>9.4155891847751327</v>
      </c>
      <c r="M270" s="123">
        <f t="shared" si="125"/>
        <v>10.690047424996928</v>
      </c>
      <c r="N270" s="123">
        <f t="shared" si="125"/>
        <v>10.215868081586356</v>
      </c>
      <c r="O270" s="123">
        <f t="shared" si="125"/>
        <v>8.2202488788663839</v>
      </c>
      <c r="P270" s="123">
        <f t="shared" si="125"/>
        <v>7.26644397964359</v>
      </c>
      <c r="Q270" s="123">
        <f t="shared" si="125"/>
        <v>8.8513486420403265</v>
      </c>
      <c r="R270" s="123">
        <f t="shared" ref="R270:V270" si="126">SUM(R271:R272)</f>
        <v>9.195760151508523</v>
      </c>
      <c r="S270" s="123">
        <f t="shared" si="126"/>
        <v>9.7098191441904032</v>
      </c>
      <c r="T270" s="123">
        <f t="shared" si="126"/>
        <v>8.4157133431731115</v>
      </c>
      <c r="U270" s="123">
        <f t="shared" si="126"/>
        <v>10.157299412721073</v>
      </c>
      <c r="V270" s="123">
        <f t="shared" si="126"/>
        <v>10.426391402508653</v>
      </c>
      <c r="W270" s="123">
        <f t="shared" ref="W270:Y270" si="127">SUM(W271:W272)</f>
        <v>8.7379459269967583</v>
      </c>
      <c r="X270" s="123">
        <f t="shared" si="127"/>
        <v>9.2409994403698281</v>
      </c>
      <c r="Y270" s="123">
        <f t="shared" si="127"/>
        <v>7.1014087075806609</v>
      </c>
      <c r="DA270" s="130" t="s">
        <v>3123</v>
      </c>
    </row>
    <row r="271" spans="1:105" ht="12" customHeight="1" x14ac:dyDescent="0.25">
      <c r="A271" s="97" t="s">
        <v>211</v>
      </c>
      <c r="B271" s="99">
        <v>18.689614491153343</v>
      </c>
      <c r="C271" s="99">
        <v>18.495695317014242</v>
      </c>
      <c r="D271" s="99">
        <v>18.753504140462397</v>
      </c>
      <c r="E271" s="99">
        <v>18.869683857461357</v>
      </c>
      <c r="F271" s="99">
        <v>16.131395410027647</v>
      </c>
      <c r="G271" s="99">
        <v>13.1206483409984</v>
      </c>
      <c r="H271" s="99">
        <v>14.934826777216713</v>
      </c>
      <c r="I271" s="99">
        <v>13.272076089675867</v>
      </c>
      <c r="J271" s="99">
        <v>10.766371124292981</v>
      </c>
      <c r="K271" s="99">
        <v>11.755362130931964</v>
      </c>
      <c r="L271" s="99">
        <v>9.4155891847751327</v>
      </c>
      <c r="M271" s="99">
        <v>10.690047424996928</v>
      </c>
      <c r="N271" s="99">
        <v>10.215868081586356</v>
      </c>
      <c r="O271" s="99">
        <v>8.2202488788663839</v>
      </c>
      <c r="P271" s="99">
        <v>7.26644397964359</v>
      </c>
      <c r="Q271" s="99">
        <v>8.8513486420403265</v>
      </c>
      <c r="R271" s="99">
        <v>9.195760151508523</v>
      </c>
      <c r="S271" s="99">
        <v>9.7098191441904032</v>
      </c>
      <c r="T271" s="99">
        <v>8.4157133431731115</v>
      </c>
      <c r="U271" s="99">
        <v>10.157299412721073</v>
      </c>
      <c r="V271" s="99">
        <v>10.426391402508653</v>
      </c>
      <c r="W271" s="99">
        <v>8.7379459269967583</v>
      </c>
      <c r="X271" s="99">
        <v>9.2409994403698281</v>
      </c>
      <c r="Y271" s="99">
        <v>7.1014087075806609</v>
      </c>
      <c r="DA271" s="63" t="s">
        <v>3124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3125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3126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3127</v>
      </c>
    </row>
    <row r="275" spans="1:105" ht="12" customHeight="1" x14ac:dyDescent="0.25">
      <c r="A275" s="121" t="s">
        <v>55</v>
      </c>
      <c r="B275" s="123">
        <v>0.39722137221418968</v>
      </c>
      <c r="C275" s="123">
        <v>0.3541036742077282</v>
      </c>
      <c r="D275" s="123">
        <v>0.38438573451332664</v>
      </c>
      <c r="E275" s="123">
        <v>0.41402710266122816</v>
      </c>
      <c r="F275" s="123">
        <v>0.41334884677924089</v>
      </c>
      <c r="G275" s="123">
        <v>0.43058404503226089</v>
      </c>
      <c r="H275" s="123">
        <v>0.50326968001060179</v>
      </c>
      <c r="I275" s="123">
        <v>0.53870502786570673</v>
      </c>
      <c r="J275" s="123">
        <v>0.49797974389302041</v>
      </c>
      <c r="K275" s="123">
        <v>0.49366572696293226</v>
      </c>
      <c r="L275" s="123">
        <v>0.48096328103174657</v>
      </c>
      <c r="M275" s="123">
        <v>0.47220725108285466</v>
      </c>
      <c r="N275" s="123">
        <v>0.46384988536007937</v>
      </c>
      <c r="O275" s="123">
        <v>0.46577729106199983</v>
      </c>
      <c r="P275" s="123">
        <v>0.47747224244631842</v>
      </c>
      <c r="Q275" s="123">
        <v>0.503085526220446</v>
      </c>
      <c r="R275" s="123">
        <v>0.53955240755584877</v>
      </c>
      <c r="S275" s="123">
        <v>0.59018241470626231</v>
      </c>
      <c r="T275" s="123">
        <v>0.66087164472573967</v>
      </c>
      <c r="U275" s="123">
        <v>1.0234062628633436</v>
      </c>
      <c r="V275" s="123">
        <v>1.0482638088198379</v>
      </c>
      <c r="W275" s="123">
        <v>0.87163792048938338</v>
      </c>
      <c r="X275" s="123">
        <v>0.86841145989492041</v>
      </c>
      <c r="Y275" s="123">
        <v>0.68494817263752072</v>
      </c>
      <c r="DA275" s="130" t="s">
        <v>3128</v>
      </c>
    </row>
    <row r="276" spans="1:105" ht="12" customHeight="1" x14ac:dyDescent="0.25">
      <c r="A276" s="97" t="s">
        <v>138</v>
      </c>
      <c r="B276" s="99">
        <v>9.4384105854871443</v>
      </c>
      <c r="C276" s="99">
        <v>8.6981250947585487</v>
      </c>
      <c r="D276" s="99">
        <v>9.389783376281077</v>
      </c>
      <c r="E276" s="99">
        <v>10.183429845249682</v>
      </c>
      <c r="F276" s="99">
        <v>10.164054758764118</v>
      </c>
      <c r="G276" s="99">
        <v>10.413719324278281</v>
      </c>
      <c r="H276" s="99">
        <v>11.673440835417283</v>
      </c>
      <c r="I276" s="99">
        <v>12.361220260420421</v>
      </c>
      <c r="J276" s="99">
        <v>11.768579616561771</v>
      </c>
      <c r="K276" s="99">
        <v>11.629022114928672</v>
      </c>
      <c r="L276" s="99">
        <v>11.313702283798404</v>
      </c>
      <c r="M276" s="99">
        <v>10.65720303759252</v>
      </c>
      <c r="N276" s="99">
        <v>9.8473142113054468</v>
      </c>
      <c r="O276" s="99">
        <v>10.41012817881216</v>
      </c>
      <c r="P276" s="99">
        <v>11.375824009803578</v>
      </c>
      <c r="Q276" s="99">
        <v>9.8596513244617245</v>
      </c>
      <c r="R276" s="99">
        <v>9.3873259902484119</v>
      </c>
      <c r="S276" s="99">
        <v>9.2176049007567826</v>
      </c>
      <c r="T276" s="99">
        <v>8.094952821408226</v>
      </c>
      <c r="U276" s="99">
        <v>10.267705415869196</v>
      </c>
      <c r="V276" s="99">
        <v>9.6834442969449643</v>
      </c>
      <c r="W276" s="99">
        <v>7.7847314345555487</v>
      </c>
      <c r="X276" s="99">
        <v>8.097666434116551</v>
      </c>
      <c r="Y276" s="99">
        <v>7.5960009450342296</v>
      </c>
      <c r="DA276" s="63" t="s">
        <v>3129</v>
      </c>
    </row>
    <row r="277" spans="1:105" ht="12" customHeight="1" x14ac:dyDescent="0.25">
      <c r="A277" s="97" t="s">
        <v>137</v>
      </c>
      <c r="B277" s="99">
        <v>1.3696166426616712</v>
      </c>
      <c r="C277" s="99">
        <v>1.1299983533808211</v>
      </c>
      <c r="D277" s="99">
        <v>2.2380612991658517</v>
      </c>
      <c r="E277" s="99">
        <v>3.0196401088358757</v>
      </c>
      <c r="F277" s="99">
        <v>2.7392940390496348</v>
      </c>
      <c r="G277" s="99">
        <v>3.2969407499404078</v>
      </c>
      <c r="H277" s="99">
        <v>3.1073679697873677</v>
      </c>
      <c r="I277" s="99">
        <v>2.6607257082119058</v>
      </c>
      <c r="J277" s="99">
        <v>2.4219327976341942</v>
      </c>
      <c r="K277" s="99">
        <v>2.3862280212515508</v>
      </c>
      <c r="L277" s="99">
        <v>2.0475483710310027</v>
      </c>
      <c r="M277" s="99">
        <v>1.8901215084515333</v>
      </c>
      <c r="N277" s="99">
        <v>1.1983050564511335</v>
      </c>
      <c r="O277" s="99">
        <v>0.85176218275278948</v>
      </c>
      <c r="P277" s="99">
        <v>0.22435977779191293</v>
      </c>
      <c r="Q277" s="99">
        <v>1.6407052088320089</v>
      </c>
      <c r="R277" s="99">
        <v>2.1394040409087873</v>
      </c>
      <c r="S277" s="99">
        <v>2.9445347778300204</v>
      </c>
      <c r="T277" s="99">
        <v>1.7703492396326466</v>
      </c>
      <c r="U277" s="99">
        <v>1.3159458871622693</v>
      </c>
      <c r="V277" s="99">
        <v>1.4772145849195422</v>
      </c>
      <c r="W277" s="99">
        <v>0.66604209341423493</v>
      </c>
      <c r="X277" s="99">
        <v>0.60408844042826826</v>
      </c>
      <c r="Y277" s="99">
        <v>0.35589205077559311</v>
      </c>
      <c r="DA277" s="63" t="s">
        <v>3130</v>
      </c>
    </row>
    <row r="278" spans="1:105" ht="12" customHeight="1" x14ac:dyDescent="0.25">
      <c r="A278" s="100" t="s">
        <v>211</v>
      </c>
      <c r="B278" s="102">
        <v>1.3696166426616712</v>
      </c>
      <c r="C278" s="102">
        <v>1.1299983533808211</v>
      </c>
      <c r="D278" s="102">
        <v>2.2380612991658517</v>
      </c>
      <c r="E278" s="102">
        <v>3.0196401088358757</v>
      </c>
      <c r="F278" s="102">
        <v>2.7392940390496348</v>
      </c>
      <c r="G278" s="102">
        <v>3.2969407499404078</v>
      </c>
      <c r="H278" s="102">
        <v>3.1073679697873677</v>
      </c>
      <c r="I278" s="102">
        <v>2.6607257082119058</v>
      </c>
      <c r="J278" s="102">
        <v>2.4219327976341942</v>
      </c>
      <c r="K278" s="102">
        <v>2.3862280212515508</v>
      </c>
      <c r="L278" s="102">
        <v>2.0475483710310027</v>
      </c>
      <c r="M278" s="102">
        <v>1.8901215084515333</v>
      </c>
      <c r="N278" s="102">
        <v>1.1983050564511335</v>
      </c>
      <c r="O278" s="102">
        <v>0.85176218275278948</v>
      </c>
      <c r="P278" s="102">
        <v>0.22435977779191293</v>
      </c>
      <c r="Q278" s="102">
        <v>1.6407052088320089</v>
      </c>
      <c r="R278" s="102">
        <v>2.1394040409087873</v>
      </c>
      <c r="S278" s="102">
        <v>2.9445347778300204</v>
      </c>
      <c r="T278" s="102">
        <v>1.7703492396326466</v>
      </c>
      <c r="U278" s="102">
        <v>1.3159458871622693</v>
      </c>
      <c r="V278" s="102">
        <v>1.4772145849195422</v>
      </c>
      <c r="W278" s="102">
        <v>0.66604209341423493</v>
      </c>
      <c r="X278" s="102">
        <v>0.60408844042826826</v>
      </c>
      <c r="Y278" s="102">
        <v>0.35589205077559311</v>
      </c>
      <c r="DA278" s="131" t="s">
        <v>3131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3132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3133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3134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3135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3136</v>
      </c>
    </row>
    <row r="284" spans="1:105" ht="12" customHeight="1" x14ac:dyDescent="0.25">
      <c r="A284" s="121" t="s">
        <v>54</v>
      </c>
      <c r="B284" s="123">
        <v>1.4896031233585394</v>
      </c>
      <c r="C284" s="123">
        <v>1.4551929902586107</v>
      </c>
      <c r="D284" s="123">
        <v>1.4179818322984619</v>
      </c>
      <c r="E284" s="123">
        <v>1.4427389800343307</v>
      </c>
      <c r="F284" s="123">
        <v>1.4303163399699665</v>
      </c>
      <c r="G284" s="123">
        <v>1.3442176321035673</v>
      </c>
      <c r="H284" s="123">
        <v>1.2054046087278305</v>
      </c>
      <c r="I284" s="123">
        <v>1.223422440704987</v>
      </c>
      <c r="J284" s="123">
        <v>1.1196490793089855</v>
      </c>
      <c r="K284" s="123">
        <v>1.0894392724464956</v>
      </c>
      <c r="L284" s="123">
        <v>1.0560756550841004</v>
      </c>
      <c r="M284" s="123">
        <v>1.0791585317867352</v>
      </c>
      <c r="N284" s="123">
        <v>1.0309384320121515</v>
      </c>
      <c r="O284" s="123">
        <v>1.0075013217816173</v>
      </c>
      <c r="P284" s="123">
        <v>0.96952509571924494</v>
      </c>
      <c r="Q284" s="123">
        <v>0.96915261211028259</v>
      </c>
      <c r="R284" s="123">
        <v>0.95373181959567244</v>
      </c>
      <c r="S284" s="123">
        <v>0.95209447445520146</v>
      </c>
      <c r="T284" s="123">
        <v>0.9414639003750721</v>
      </c>
      <c r="U284" s="123">
        <v>0.99947279664338595</v>
      </c>
      <c r="V284" s="123">
        <v>0.9065554836469607</v>
      </c>
      <c r="W284" s="123">
        <v>0.92206902300968796</v>
      </c>
      <c r="X284" s="123">
        <v>0.88042502796430977</v>
      </c>
      <c r="Y284" s="123">
        <v>0.88567536713748962</v>
      </c>
      <c r="DA284" s="130" t="s">
        <v>3137</v>
      </c>
    </row>
    <row r="285" spans="1:105" ht="12" customHeight="1" x14ac:dyDescent="0.25">
      <c r="A285" s="97" t="s">
        <v>50</v>
      </c>
      <c r="B285" s="99">
        <v>2.0818503889288542</v>
      </c>
      <c r="C285" s="99">
        <v>2.1140958202606397</v>
      </c>
      <c r="D285" s="99">
        <v>2.1177456703135564</v>
      </c>
      <c r="E285" s="99">
        <v>2.1992832387324981</v>
      </c>
      <c r="F285" s="99">
        <v>2.2408154968073895</v>
      </c>
      <c r="G285" s="99">
        <v>2.1442159148946014</v>
      </c>
      <c r="H285" s="99">
        <v>1.9196347101552613</v>
      </c>
      <c r="I285" s="99">
        <v>1.9323085838978182</v>
      </c>
      <c r="J285" s="99">
        <v>1.7377186598328962</v>
      </c>
      <c r="K285" s="99">
        <v>1.7046100208715904</v>
      </c>
      <c r="L285" s="99">
        <v>1.6546898023665879</v>
      </c>
      <c r="M285" s="99">
        <v>1.6882040820263875</v>
      </c>
      <c r="N285" s="99">
        <v>1.5955882778115347</v>
      </c>
      <c r="O285" s="99">
        <v>1.6073742263292436</v>
      </c>
      <c r="P285" s="99">
        <v>1.614889237443933</v>
      </c>
      <c r="Q285" s="99">
        <v>1.6454228700513369</v>
      </c>
      <c r="R285" s="99">
        <v>1.6524419196791302</v>
      </c>
      <c r="S285" s="99">
        <v>1.6755324764603958</v>
      </c>
      <c r="T285" s="99">
        <v>1.7035879133373186</v>
      </c>
      <c r="U285" s="99">
        <v>1.831630119816561</v>
      </c>
      <c r="V285" s="99">
        <v>1.6868801565147777</v>
      </c>
      <c r="W285" s="99">
        <v>1.7075761068152642</v>
      </c>
      <c r="X285" s="99">
        <v>1.5630081397655637</v>
      </c>
      <c r="Y285" s="99">
        <v>1.4784732996076799</v>
      </c>
      <c r="DA285" s="63" t="s">
        <v>3138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3139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7.0752924725182247</v>
      </c>
      <c r="D290" s="117">
        <f t="shared" si="129"/>
        <v>6.5430645257359439</v>
      </c>
      <c r="E290" s="117">
        <f t="shared" si="129"/>
        <v>7.897720785519204</v>
      </c>
      <c r="F290" s="117">
        <f t="shared" si="129"/>
        <v>7.589707570285654</v>
      </c>
      <c r="G290" s="117">
        <f t="shared" si="129"/>
        <v>8.1005880960990826</v>
      </c>
      <c r="H290" s="117">
        <f t="shared" si="129"/>
        <v>7.13215259611062</v>
      </c>
      <c r="I290" s="117">
        <f t="shared" si="129"/>
        <v>10.162444852592163</v>
      </c>
      <c r="J290" s="117">
        <f t="shared" si="129"/>
        <v>14.256991792368465</v>
      </c>
      <c r="K290" s="117">
        <f t="shared" si="129"/>
        <v>7.858058292825068</v>
      </c>
      <c r="L290" s="117">
        <f t="shared" si="129"/>
        <v>6.8893349440250908</v>
      </c>
      <c r="M290" s="117">
        <f t="shared" si="129"/>
        <v>7.1630895548647153</v>
      </c>
      <c r="N290" s="117">
        <f t="shared" si="129"/>
        <v>6.4099194084090509</v>
      </c>
      <c r="O290" s="117">
        <f t="shared" si="129"/>
        <v>2.2509113524323454</v>
      </c>
      <c r="P290" s="117">
        <f t="shared" si="129"/>
        <v>2.9002216490677228</v>
      </c>
      <c r="Q290" s="117">
        <f t="shared" si="129"/>
        <v>2.6726256547649325</v>
      </c>
      <c r="R290" s="117">
        <f t="shared" ref="R290:V290" si="130">R291+R294+R296+R305</f>
        <v>1.0736347676091831</v>
      </c>
      <c r="S290" s="117">
        <f t="shared" si="130"/>
        <v>1.311706881626076</v>
      </c>
      <c r="T290" s="117">
        <f t="shared" si="130"/>
        <v>0</v>
      </c>
      <c r="U290" s="117">
        <f t="shared" si="130"/>
        <v>1.5432837681593179</v>
      </c>
      <c r="V290" s="117">
        <f t="shared" si="130"/>
        <v>3.300230906451008</v>
      </c>
      <c r="W290" s="117">
        <f t="shared" ref="W290:Y290" si="131">W291+W294+W296+W305</f>
        <v>4.7809359425638593</v>
      </c>
      <c r="X290" s="117">
        <f t="shared" si="131"/>
        <v>6.1423543371079674</v>
      </c>
      <c r="Y290" s="117">
        <f t="shared" si="131"/>
        <v>5.5064778074998175</v>
      </c>
      <c r="DA290" s="129" t="s">
        <v>3290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5.1278445602167002</v>
      </c>
      <c r="D291" s="122">
        <f t="shared" si="132"/>
        <v>4.5163171830457021</v>
      </c>
      <c r="E291" s="122">
        <f t="shared" si="132"/>
        <v>4.974599436220184</v>
      </c>
      <c r="F291" s="122">
        <f t="shared" si="132"/>
        <v>4.4551343982412108</v>
      </c>
      <c r="G291" s="122">
        <f t="shared" si="132"/>
        <v>4.1717211187072225</v>
      </c>
      <c r="H291" s="122">
        <f t="shared" si="132"/>
        <v>3.8854191596264815</v>
      </c>
      <c r="I291" s="122">
        <f t="shared" si="132"/>
        <v>5.0809613722065707</v>
      </c>
      <c r="J291" s="122">
        <f t="shared" si="132"/>
        <v>6.9950364512681773</v>
      </c>
      <c r="K291" s="122">
        <f t="shared" si="132"/>
        <v>4.1423996213972307</v>
      </c>
      <c r="L291" s="122">
        <f t="shared" si="132"/>
        <v>3.1979738458503602</v>
      </c>
      <c r="M291" s="122">
        <f t="shared" si="132"/>
        <v>3.5961633829025343</v>
      </c>
      <c r="N291" s="122">
        <f t="shared" si="132"/>
        <v>3.2024932014456198</v>
      </c>
      <c r="O291" s="122">
        <f t="shared" si="132"/>
        <v>1.0523494012731505</v>
      </c>
      <c r="P291" s="122">
        <f t="shared" si="132"/>
        <v>1.268506805357549</v>
      </c>
      <c r="Q291" s="122">
        <f t="shared" si="132"/>
        <v>1.2611113450159344</v>
      </c>
      <c r="R291" s="122">
        <f t="shared" ref="R291:V291" si="133">SUM(R292:R293)</f>
        <v>0.49522062560868818</v>
      </c>
      <c r="S291" s="122">
        <f t="shared" si="133"/>
        <v>0.59613006255705503</v>
      </c>
      <c r="T291" s="122">
        <f t="shared" si="133"/>
        <v>0</v>
      </c>
      <c r="U291" s="122">
        <f t="shared" si="133"/>
        <v>0.71881603091736412</v>
      </c>
      <c r="V291" s="122">
        <f t="shared" si="133"/>
        <v>1.57500084055031</v>
      </c>
      <c r="W291" s="122">
        <f t="shared" ref="W291:Y291" si="134">SUM(W292:W293)</f>
        <v>2.0435193622019368</v>
      </c>
      <c r="X291" s="122">
        <f t="shared" si="134"/>
        <v>2.9456684135767932</v>
      </c>
      <c r="Y291" s="122">
        <f t="shared" si="134"/>
        <v>2.3140350060075066</v>
      </c>
      <c r="DA291" s="130" t="s">
        <v>3291</v>
      </c>
    </row>
    <row r="292" spans="1:105" ht="12" customHeight="1" x14ac:dyDescent="0.25">
      <c r="A292" s="97" t="s">
        <v>211</v>
      </c>
      <c r="B292" s="98"/>
      <c r="C292" s="98">
        <v>5.1078633683978376</v>
      </c>
      <c r="D292" s="98">
        <v>4.4970657551488964</v>
      </c>
      <c r="E292" s="98">
        <v>4.9542720126670368</v>
      </c>
      <c r="F292" s="98">
        <v>4.4350556624109139</v>
      </c>
      <c r="G292" s="98">
        <v>4.1529604097831712</v>
      </c>
      <c r="H292" s="98">
        <v>3.8694645210625378</v>
      </c>
      <c r="I292" s="98">
        <v>5.0620351219397142</v>
      </c>
      <c r="J292" s="98">
        <v>6.9702806422363679</v>
      </c>
      <c r="K292" s="98">
        <v>4.1266631823383433</v>
      </c>
      <c r="L292" s="98">
        <v>3.1860878520611613</v>
      </c>
      <c r="M292" s="98">
        <v>3.5803473852478631</v>
      </c>
      <c r="N292" s="98">
        <v>3.1909577719839572</v>
      </c>
      <c r="O292" s="98">
        <v>1.047599043678916</v>
      </c>
      <c r="P292" s="98">
        <v>1.260607453727685</v>
      </c>
      <c r="Q292" s="98">
        <v>1.2535951699709083</v>
      </c>
      <c r="R292" s="98">
        <v>0.49222429184261468</v>
      </c>
      <c r="S292" s="98">
        <v>0.59208637016585863</v>
      </c>
      <c r="T292" s="98">
        <v>0</v>
      </c>
      <c r="U292" s="98">
        <v>0.71445827678314744</v>
      </c>
      <c r="V292" s="98">
        <v>1.5654457525637835</v>
      </c>
      <c r="W292" s="98">
        <v>2.0310880184274738</v>
      </c>
      <c r="X292" s="98">
        <v>2.9277204331285058</v>
      </c>
      <c r="Y292" s="98">
        <v>2.2999071113926775</v>
      </c>
      <c r="DA292" s="63" t="s">
        <v>3292</v>
      </c>
    </row>
    <row r="293" spans="1:105" ht="12" customHeight="1" x14ac:dyDescent="0.25">
      <c r="A293" s="97" t="s">
        <v>53</v>
      </c>
      <c r="B293" s="98"/>
      <c r="C293" s="98">
        <v>1.9981191818862518E-2</v>
      </c>
      <c r="D293" s="98">
        <v>1.9251427896805604E-2</v>
      </c>
      <c r="E293" s="98">
        <v>2.0327423553147397E-2</v>
      </c>
      <c r="F293" s="98">
        <v>2.007873583029712E-2</v>
      </c>
      <c r="G293" s="98">
        <v>1.8760708924051361E-2</v>
      </c>
      <c r="H293" s="98">
        <v>1.5954638563943795E-2</v>
      </c>
      <c r="I293" s="98">
        <v>1.8926250266856473E-2</v>
      </c>
      <c r="J293" s="98">
        <v>2.4755809031809736E-2</v>
      </c>
      <c r="K293" s="98">
        <v>1.5736439058887303E-2</v>
      </c>
      <c r="L293" s="98">
        <v>1.1885993789199004E-2</v>
      </c>
      <c r="M293" s="98">
        <v>1.5815997654671028E-2</v>
      </c>
      <c r="N293" s="98">
        <v>1.1535429461662347E-2</v>
      </c>
      <c r="O293" s="98">
        <v>4.7503575942343728E-3</v>
      </c>
      <c r="P293" s="98">
        <v>7.8993516298639915E-3</v>
      </c>
      <c r="Q293" s="98">
        <v>7.5161750450261121E-3</v>
      </c>
      <c r="R293" s="98">
        <v>2.996333766073524E-3</v>
      </c>
      <c r="S293" s="98">
        <v>4.0436923911964474E-3</v>
      </c>
      <c r="T293" s="98">
        <v>0</v>
      </c>
      <c r="U293" s="98">
        <v>4.3577541342166319E-3</v>
      </c>
      <c r="V293" s="98">
        <v>9.5550879865264945E-3</v>
      </c>
      <c r="W293" s="98">
        <v>1.2431343774463081E-2</v>
      </c>
      <c r="X293" s="98">
        <v>1.7947980448287403E-2</v>
      </c>
      <c r="Y293" s="98">
        <v>1.4127894614829307E-2</v>
      </c>
      <c r="DA293" s="63" t="s">
        <v>3293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0</v>
      </c>
      <c r="D294" s="122">
        <f t="shared" si="135"/>
        <v>0.17530128064891479</v>
      </c>
      <c r="E294" s="122">
        <f t="shared" si="135"/>
        <v>0.71212537496495398</v>
      </c>
      <c r="F294" s="122">
        <f t="shared" si="135"/>
        <v>0.73146188067716456</v>
      </c>
      <c r="G294" s="122">
        <f t="shared" si="135"/>
        <v>0.95024526835859791</v>
      </c>
      <c r="H294" s="122">
        <f t="shared" si="135"/>
        <v>0.88739654785980593</v>
      </c>
      <c r="I294" s="122">
        <f t="shared" si="135"/>
        <v>1.45496707890687</v>
      </c>
      <c r="J294" s="122">
        <f t="shared" si="135"/>
        <v>1.4177659815785664</v>
      </c>
      <c r="K294" s="122">
        <f t="shared" si="135"/>
        <v>0.57585683365836438</v>
      </c>
      <c r="L294" s="122">
        <f t="shared" si="135"/>
        <v>0.72884549742447513</v>
      </c>
      <c r="M294" s="122">
        <f t="shared" si="135"/>
        <v>0.52986703377086719</v>
      </c>
      <c r="N294" s="122">
        <f t="shared" si="135"/>
        <v>0.56780857462538881</v>
      </c>
      <c r="O294" s="122">
        <f t="shared" si="135"/>
        <v>0.15564391878441269</v>
      </c>
      <c r="P294" s="122">
        <f t="shared" si="135"/>
        <v>0.1401116499761631</v>
      </c>
      <c r="Q294" s="122">
        <f t="shared" si="135"/>
        <v>0.10883359944421274</v>
      </c>
      <c r="R294" s="122">
        <f t="shared" si="135"/>
        <v>6.1646309875563327E-2</v>
      </c>
      <c r="S294" s="122">
        <f t="shared" si="135"/>
        <v>8.0565939533812567E-2</v>
      </c>
      <c r="T294" s="122">
        <f t="shared" si="135"/>
        <v>0</v>
      </c>
      <c r="U294" s="122">
        <f t="shared" si="135"/>
        <v>6.1854990358464514E-2</v>
      </c>
      <c r="V294" s="122">
        <f t="shared" si="135"/>
        <v>0.15808335722960146</v>
      </c>
      <c r="W294" s="122">
        <f t="shared" si="135"/>
        <v>0.28156189197975107</v>
      </c>
      <c r="X294" s="122">
        <f t="shared" si="135"/>
        <v>0.30529359874795919</v>
      </c>
      <c r="Y294" s="122">
        <f t="shared" si="135"/>
        <v>0.46145375559511975</v>
      </c>
      <c r="DA294" s="130" t="s">
        <v>3294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0.17530128064891479</v>
      </c>
      <c r="E295" s="98">
        <v>0.71212537496495398</v>
      </c>
      <c r="F295" s="98">
        <v>0.73146188067716456</v>
      </c>
      <c r="G295" s="98">
        <v>0.95024526835859791</v>
      </c>
      <c r="H295" s="98">
        <v>0.88739654785980593</v>
      </c>
      <c r="I295" s="98">
        <v>1.45496707890687</v>
      </c>
      <c r="J295" s="98">
        <v>1.4177659815785664</v>
      </c>
      <c r="K295" s="98">
        <v>0.57585683365836438</v>
      </c>
      <c r="L295" s="98">
        <v>0.72884549742447513</v>
      </c>
      <c r="M295" s="98">
        <v>0.52986703377086719</v>
      </c>
      <c r="N295" s="98">
        <v>0.56780857462538881</v>
      </c>
      <c r="O295" s="98">
        <v>0.15564391878441269</v>
      </c>
      <c r="P295" s="98">
        <v>0.1401116499761631</v>
      </c>
      <c r="Q295" s="98">
        <v>0.10883359944421274</v>
      </c>
      <c r="R295" s="98">
        <v>6.1646309875563327E-2</v>
      </c>
      <c r="S295" s="98">
        <v>8.0565939533812567E-2</v>
      </c>
      <c r="T295" s="98">
        <v>0</v>
      </c>
      <c r="U295" s="98">
        <v>6.1854990358464514E-2</v>
      </c>
      <c r="V295" s="98">
        <v>0.15808335722960146</v>
      </c>
      <c r="W295" s="98">
        <v>0.28156189197975107</v>
      </c>
      <c r="X295" s="98">
        <v>0.30529359874795919</v>
      </c>
      <c r="Y295" s="98">
        <v>0.46145375559511975</v>
      </c>
      <c r="DA295" s="63" t="s">
        <v>3295</v>
      </c>
    </row>
    <row r="296" spans="1:105" ht="12" customHeight="1" x14ac:dyDescent="0.25">
      <c r="A296" s="121" t="s">
        <v>55</v>
      </c>
      <c r="B296" s="122"/>
      <c r="C296" s="122">
        <v>1.2709617796847843</v>
      </c>
      <c r="D296" s="122">
        <v>1.2505481751269625</v>
      </c>
      <c r="E296" s="122">
        <v>1.5337580299637539</v>
      </c>
      <c r="F296" s="122">
        <v>1.6756498514859077</v>
      </c>
      <c r="G296" s="122">
        <v>2.1654587143934521</v>
      </c>
      <c r="H296" s="122">
        <v>1.7443343363904362</v>
      </c>
      <c r="I296" s="122">
        <v>2.7447921816400771</v>
      </c>
      <c r="J296" s="122">
        <v>4.4852271140019839</v>
      </c>
      <c r="K296" s="122">
        <v>2.4206697080341573</v>
      </c>
      <c r="L296" s="122">
        <v>2.278706607300355</v>
      </c>
      <c r="M296" s="122">
        <v>2.3072775701660677</v>
      </c>
      <c r="N296" s="122">
        <v>2.0055719707273076</v>
      </c>
      <c r="O296" s="122">
        <v>0.77624409191112842</v>
      </c>
      <c r="P296" s="122">
        <v>1.0696090898141759</v>
      </c>
      <c r="Q296" s="122">
        <v>0.94485707400029317</v>
      </c>
      <c r="R296" s="122">
        <v>0.38042763075961067</v>
      </c>
      <c r="S296" s="122">
        <v>0.47240549419875633</v>
      </c>
      <c r="T296" s="122">
        <v>0</v>
      </c>
      <c r="U296" s="122">
        <v>0.55729008769258537</v>
      </c>
      <c r="V296" s="122">
        <v>1.1397109224191899</v>
      </c>
      <c r="W296" s="122">
        <v>1.8207861988801399</v>
      </c>
      <c r="X296" s="122">
        <v>2.0932895009195294</v>
      </c>
      <c r="Y296" s="122">
        <v>1.9740711981807215</v>
      </c>
      <c r="DA296" s="130" t="s">
        <v>3296</v>
      </c>
    </row>
    <row r="297" spans="1:105" ht="12" customHeight="1" x14ac:dyDescent="0.25">
      <c r="A297" s="97" t="s">
        <v>138</v>
      </c>
      <c r="B297" s="98"/>
      <c r="C297" s="98">
        <v>7.00320338170191E-3</v>
      </c>
      <c r="D297" s="98">
        <v>1.0743789143362308E-2</v>
      </c>
      <c r="E297" s="98">
        <v>1.1631376892068619E-2</v>
      </c>
      <c r="F297" s="98">
        <v>1.5030727713516996E-2</v>
      </c>
      <c r="G297" s="98">
        <v>2.153060527704603E-2</v>
      </c>
      <c r="H297" s="98">
        <v>2.8137786256651212E-2</v>
      </c>
      <c r="I297" s="98">
        <v>3.5623840872247715E-2</v>
      </c>
      <c r="J297" s="98">
        <v>0.15815940990279337</v>
      </c>
      <c r="K297" s="98">
        <v>6.0645006686712973E-2</v>
      </c>
      <c r="L297" s="98">
        <v>5.9984152599644257E-2</v>
      </c>
      <c r="M297" s="98">
        <v>8.2680685187811465E-2</v>
      </c>
      <c r="N297" s="98">
        <v>9.3883440566562462E-2</v>
      </c>
      <c r="O297" s="98">
        <v>1.8917316195102812E-2</v>
      </c>
      <c r="P297" s="98">
        <v>0</v>
      </c>
      <c r="Q297" s="98">
        <v>4.2439363291447901E-2</v>
      </c>
      <c r="R297" s="98">
        <v>1.1156025776902922E-2</v>
      </c>
      <c r="S297" s="98">
        <v>2.05024248965072E-2</v>
      </c>
      <c r="T297" s="98">
        <v>0</v>
      </c>
      <c r="U297" s="98">
        <v>9.0365280146395915E-2</v>
      </c>
      <c r="V297" s="98">
        <v>0.10038158214088931</v>
      </c>
      <c r="W297" s="98">
        <v>0.13382135622433253</v>
      </c>
      <c r="X297" s="98">
        <v>9.1186023146780704E-2</v>
      </c>
      <c r="Y297" s="98">
        <v>4.186770461196164E-2</v>
      </c>
      <c r="DA297" s="63" t="s">
        <v>3297</v>
      </c>
    </row>
    <row r="298" spans="1:105" ht="12" customHeight="1" x14ac:dyDescent="0.25">
      <c r="A298" s="97" t="s">
        <v>137</v>
      </c>
      <c r="B298" s="98"/>
      <c r="C298" s="98">
        <v>5.567573971863068E-4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2.3490425827477784E-3</v>
      </c>
      <c r="J298" s="98">
        <v>6.1676767330075769E-3</v>
      </c>
      <c r="K298" s="98">
        <v>1.9523761991769206E-3</v>
      </c>
      <c r="L298" s="98">
        <v>3.4721915759326986E-3</v>
      </c>
      <c r="M298" s="98">
        <v>1.5173097439850161E-3</v>
      </c>
      <c r="N298" s="98">
        <v>7.2160375799874841E-3</v>
      </c>
      <c r="O298" s="98">
        <v>1.9409744581100889E-2</v>
      </c>
      <c r="P298" s="98">
        <v>3.8481118484728458E-3</v>
      </c>
      <c r="Q298" s="98">
        <v>0</v>
      </c>
      <c r="R298" s="98">
        <v>0</v>
      </c>
      <c r="S298" s="98">
        <v>0</v>
      </c>
      <c r="T298" s="98">
        <v>0</v>
      </c>
      <c r="U298" s="98">
        <v>2.8750506734135871E-3</v>
      </c>
      <c r="V298" s="98">
        <v>0</v>
      </c>
      <c r="W298" s="98">
        <v>0</v>
      </c>
      <c r="X298" s="98">
        <v>3.3230528333082994E-2</v>
      </c>
      <c r="Y298" s="98">
        <v>3.1218211281942968E-2</v>
      </c>
      <c r="DA298" s="63" t="s">
        <v>3298</v>
      </c>
    </row>
    <row r="299" spans="1:105" ht="12" customHeight="1" x14ac:dyDescent="0.25">
      <c r="A299" s="100" t="s">
        <v>211</v>
      </c>
      <c r="B299" s="101"/>
      <c r="C299" s="101">
        <v>1.4402989009531513E-4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8.9375967884089164E-4</v>
      </c>
      <c r="J299" s="101">
        <v>2.262909381719194E-3</v>
      </c>
      <c r="K299" s="101">
        <v>7.1199198413349489E-4</v>
      </c>
      <c r="L299" s="101">
        <v>1.1426164605294173E-3</v>
      </c>
      <c r="M299" s="101">
        <v>4.8403207937255607E-4</v>
      </c>
      <c r="N299" s="101">
        <v>1.6499783721300035E-3</v>
      </c>
      <c r="O299" s="101">
        <v>3.0933424924634526E-3</v>
      </c>
      <c r="P299" s="101">
        <v>1.5052033846689751E-4</v>
      </c>
      <c r="Q299" s="101">
        <v>0</v>
      </c>
      <c r="R299" s="101">
        <v>0</v>
      </c>
      <c r="S299" s="101">
        <v>0</v>
      </c>
      <c r="T299" s="101">
        <v>0</v>
      </c>
      <c r="U299" s="101">
        <v>5.4349515957955016E-4</v>
      </c>
      <c r="V299" s="101">
        <v>0</v>
      </c>
      <c r="W299" s="101">
        <v>0</v>
      </c>
      <c r="X299" s="101">
        <v>3.7076372430287223E-3</v>
      </c>
      <c r="Y299" s="101">
        <v>2.2977624130193753E-3</v>
      </c>
      <c r="DA299" s="131" t="s">
        <v>3299</v>
      </c>
    </row>
    <row r="300" spans="1:105" ht="12" customHeight="1" x14ac:dyDescent="0.25">
      <c r="A300" s="103" t="s">
        <v>52</v>
      </c>
      <c r="B300" s="104"/>
      <c r="C300" s="104">
        <v>4.1272750709099164E-4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1.4552829039068866E-3</v>
      </c>
      <c r="J300" s="104">
        <v>3.9047673512883825E-3</v>
      </c>
      <c r="K300" s="104">
        <v>1.2403842150434257E-3</v>
      </c>
      <c r="L300" s="104">
        <v>2.3295751154032811E-3</v>
      </c>
      <c r="M300" s="104">
        <v>1.0332776646124599E-3</v>
      </c>
      <c r="N300" s="104">
        <v>5.5660592078574803E-3</v>
      </c>
      <c r="O300" s="104">
        <v>1.6316402088637438E-2</v>
      </c>
      <c r="P300" s="104">
        <v>3.6975915100059481E-3</v>
      </c>
      <c r="Q300" s="104">
        <v>0</v>
      </c>
      <c r="R300" s="104">
        <v>0</v>
      </c>
      <c r="S300" s="104">
        <v>0</v>
      </c>
      <c r="T300" s="104">
        <v>0</v>
      </c>
      <c r="U300" s="104">
        <v>2.3315555138340369E-3</v>
      </c>
      <c r="V300" s="104">
        <v>0</v>
      </c>
      <c r="W300" s="104">
        <v>0</v>
      </c>
      <c r="X300" s="104">
        <v>2.9522891090054272E-2</v>
      </c>
      <c r="Y300" s="104">
        <v>2.8920448868923594E-2</v>
      </c>
      <c r="DA300" s="132" t="s">
        <v>3300</v>
      </c>
    </row>
    <row r="301" spans="1:105" ht="12" customHeight="1" x14ac:dyDescent="0.25">
      <c r="A301" s="106" t="s">
        <v>122</v>
      </c>
      <c r="B301" s="101"/>
      <c r="C301" s="101">
        <v>1.8031966018272071E-2</v>
      </c>
      <c r="D301" s="101">
        <v>0</v>
      </c>
      <c r="E301" s="101">
        <v>0</v>
      </c>
      <c r="F301" s="101">
        <v>0</v>
      </c>
      <c r="G301" s="101">
        <v>0</v>
      </c>
      <c r="H301" s="101">
        <v>2.6162450920242067E-2</v>
      </c>
      <c r="I301" s="101">
        <v>0</v>
      </c>
      <c r="J301" s="101">
        <v>0</v>
      </c>
      <c r="K301" s="101">
        <v>4.4393489924000685E-3</v>
      </c>
      <c r="L301" s="101">
        <v>0</v>
      </c>
      <c r="M301" s="101">
        <v>0</v>
      </c>
      <c r="N301" s="101">
        <v>0</v>
      </c>
      <c r="O301" s="101">
        <v>0.1092282341523457</v>
      </c>
      <c r="P301" s="101">
        <v>0.11760642517349572</v>
      </c>
      <c r="Q301" s="101">
        <v>0</v>
      </c>
      <c r="R301" s="101">
        <v>0</v>
      </c>
      <c r="S301" s="101">
        <v>0</v>
      </c>
      <c r="T301" s="101">
        <v>0</v>
      </c>
      <c r="U301" s="101">
        <v>1.6257296881220885E-2</v>
      </c>
      <c r="V301" s="101">
        <v>0</v>
      </c>
      <c r="W301" s="101">
        <v>0.43502363749038819</v>
      </c>
      <c r="X301" s="101">
        <v>0</v>
      </c>
      <c r="Y301" s="101">
        <v>0.10599076223918447</v>
      </c>
      <c r="DA301" s="131" t="s">
        <v>3301</v>
      </c>
    </row>
    <row r="302" spans="1:105" ht="12" customHeight="1" x14ac:dyDescent="0.25">
      <c r="A302" s="107" t="s">
        <v>121</v>
      </c>
      <c r="B302" s="104"/>
      <c r="C302" s="104">
        <v>1.245369852887624</v>
      </c>
      <c r="D302" s="104">
        <v>1.2398043859836001</v>
      </c>
      <c r="E302" s="104">
        <v>1.5221266530716853</v>
      </c>
      <c r="F302" s="104">
        <v>1.6606191237723906</v>
      </c>
      <c r="G302" s="104">
        <v>2.143928109116406</v>
      </c>
      <c r="H302" s="104">
        <v>1.690034099213543</v>
      </c>
      <c r="I302" s="104">
        <v>2.7068192981850818</v>
      </c>
      <c r="J302" s="104">
        <v>4.3209000273661831</v>
      </c>
      <c r="K302" s="104">
        <v>2.3536329761558674</v>
      </c>
      <c r="L302" s="104">
        <v>2.2152502631247781</v>
      </c>
      <c r="M302" s="104">
        <v>2.2230795752342711</v>
      </c>
      <c r="N302" s="104">
        <v>1.9044724925807577</v>
      </c>
      <c r="O302" s="104">
        <v>0.62868879698257907</v>
      </c>
      <c r="P302" s="104">
        <v>0.94815455279220739</v>
      </c>
      <c r="Q302" s="104">
        <v>0.90241771070884524</v>
      </c>
      <c r="R302" s="104">
        <v>0.36927160498270772</v>
      </c>
      <c r="S302" s="104">
        <v>0.45190306930224911</v>
      </c>
      <c r="T302" s="104">
        <v>0</v>
      </c>
      <c r="U302" s="104">
        <v>0.44779245999155498</v>
      </c>
      <c r="V302" s="104">
        <v>1.0393293402783006</v>
      </c>
      <c r="W302" s="104">
        <v>1.2519412051654193</v>
      </c>
      <c r="X302" s="104">
        <v>1.9688729494396657</v>
      </c>
      <c r="Y302" s="104">
        <v>1.7949945200476325</v>
      </c>
      <c r="DA302" s="132" t="s">
        <v>3302</v>
      </c>
    </row>
    <row r="303" spans="1:105" ht="12" customHeight="1" x14ac:dyDescent="0.25">
      <c r="A303" s="108" t="s">
        <v>53</v>
      </c>
      <c r="B303" s="98"/>
      <c r="C303" s="98">
        <v>0.29547791439097099</v>
      </c>
      <c r="D303" s="98">
        <v>0.41137005010149913</v>
      </c>
      <c r="E303" s="98">
        <v>0.60826831625702382</v>
      </c>
      <c r="F303" s="98">
        <v>0.63889836324349414</v>
      </c>
      <c r="G303" s="98">
        <v>0.95468655750854403</v>
      </c>
      <c r="H303" s="98">
        <v>0.69537798934240824</v>
      </c>
      <c r="I303" s="98">
        <v>0.95528569869050284</v>
      </c>
      <c r="J303" s="98">
        <v>1.4713050308197213</v>
      </c>
      <c r="K303" s="98">
        <v>0.79915927135919329</v>
      </c>
      <c r="L303" s="98">
        <v>0.6792851550265927</v>
      </c>
      <c r="M303" s="98">
        <v>0.68524087226732266</v>
      </c>
      <c r="N303" s="98">
        <v>0.43750603057072623</v>
      </c>
      <c r="O303" s="98">
        <v>4.025713359100324E-2</v>
      </c>
      <c r="P303" s="98">
        <v>2.6521399968456132E-2</v>
      </c>
      <c r="Q303" s="98">
        <v>6.53432263752559E-2</v>
      </c>
      <c r="R303" s="98">
        <v>3.794031573114557E-2</v>
      </c>
      <c r="S303" s="98">
        <v>7.3807257286202049E-2</v>
      </c>
      <c r="T303" s="98">
        <v>0</v>
      </c>
      <c r="U303" s="98">
        <v>4.585756675407375E-2</v>
      </c>
      <c r="V303" s="98">
        <v>0.13083198319164438</v>
      </c>
      <c r="W303" s="98">
        <v>0.11823459541018766</v>
      </c>
      <c r="X303" s="98">
        <v>0.14889536094294931</v>
      </c>
      <c r="Y303" s="98">
        <v>5.661218877737792E-2</v>
      </c>
      <c r="DA303" s="63" t="s">
        <v>3303</v>
      </c>
    </row>
    <row r="304" spans="1:105" ht="12" customHeight="1" x14ac:dyDescent="0.25">
      <c r="A304" s="108" t="s">
        <v>52</v>
      </c>
      <c r="B304" s="98"/>
      <c r="C304" s="98">
        <v>0.9498919384966531</v>
      </c>
      <c r="D304" s="98">
        <v>0.82843433588210103</v>
      </c>
      <c r="E304" s="98">
        <v>0.91385833681466144</v>
      </c>
      <c r="F304" s="98">
        <v>1.0217207605288965</v>
      </c>
      <c r="G304" s="98">
        <v>1.1892415516078618</v>
      </c>
      <c r="H304" s="98">
        <v>0.99465610987113473</v>
      </c>
      <c r="I304" s="98">
        <v>1.7515335994945789</v>
      </c>
      <c r="J304" s="98">
        <v>2.849594996546462</v>
      </c>
      <c r="K304" s="98">
        <v>1.5544737047966743</v>
      </c>
      <c r="L304" s="98">
        <v>1.5359651080981853</v>
      </c>
      <c r="M304" s="98">
        <v>1.5378387029669482</v>
      </c>
      <c r="N304" s="98">
        <v>1.4669664620100316</v>
      </c>
      <c r="O304" s="98">
        <v>0.58843166339157582</v>
      </c>
      <c r="P304" s="98">
        <v>0.92163315282375124</v>
      </c>
      <c r="Q304" s="98">
        <v>0.83707448433358933</v>
      </c>
      <c r="R304" s="98">
        <v>0.33133128925156213</v>
      </c>
      <c r="S304" s="98">
        <v>0.37809581201604708</v>
      </c>
      <c r="T304" s="98">
        <v>0</v>
      </c>
      <c r="U304" s="98">
        <v>0.40193489323748122</v>
      </c>
      <c r="V304" s="98">
        <v>0.90849735708665624</v>
      </c>
      <c r="W304" s="98">
        <v>1.1337066097552317</v>
      </c>
      <c r="X304" s="98">
        <v>1.8199775884967164</v>
      </c>
      <c r="Y304" s="98">
        <v>1.7383823312702547</v>
      </c>
      <c r="DA304" s="63" t="s">
        <v>3304</v>
      </c>
    </row>
    <row r="305" spans="1:105" ht="12" customHeight="1" x14ac:dyDescent="0.25">
      <c r="A305" s="121" t="s">
        <v>54</v>
      </c>
      <c r="B305" s="122"/>
      <c r="C305" s="122">
        <v>0.67648613261673995</v>
      </c>
      <c r="D305" s="122">
        <v>0.60089788691436452</v>
      </c>
      <c r="E305" s="122">
        <v>0.67723794437031215</v>
      </c>
      <c r="F305" s="122">
        <v>0.72746143988137169</v>
      </c>
      <c r="G305" s="122">
        <v>0.81316299463981023</v>
      </c>
      <c r="H305" s="122">
        <v>0.61500255223389688</v>
      </c>
      <c r="I305" s="122">
        <v>0.8817242198386448</v>
      </c>
      <c r="J305" s="122">
        <v>1.3589622455197357</v>
      </c>
      <c r="K305" s="122">
        <v>0.71913212973531471</v>
      </c>
      <c r="L305" s="122">
        <v>0.68380899344990076</v>
      </c>
      <c r="M305" s="122">
        <v>0.72978156802524585</v>
      </c>
      <c r="N305" s="122">
        <v>0.63404566161073506</v>
      </c>
      <c r="O305" s="122">
        <v>0.26667394046365384</v>
      </c>
      <c r="P305" s="122">
        <v>0.42199410391983455</v>
      </c>
      <c r="Q305" s="122">
        <v>0.35782363630449238</v>
      </c>
      <c r="R305" s="122">
        <v>0.1363402013653211</v>
      </c>
      <c r="S305" s="122">
        <v>0.16260538533645205</v>
      </c>
      <c r="T305" s="122">
        <v>0</v>
      </c>
      <c r="U305" s="122">
        <v>0.20532265919090387</v>
      </c>
      <c r="V305" s="122">
        <v>0.42743578625190681</v>
      </c>
      <c r="W305" s="122">
        <v>0.63506848950203221</v>
      </c>
      <c r="X305" s="122">
        <v>0.79810282386368581</v>
      </c>
      <c r="Y305" s="122">
        <v>0.75691784771647019</v>
      </c>
      <c r="DA305" s="130" t="s">
        <v>3305</v>
      </c>
    </row>
    <row r="306" spans="1:105" ht="12" customHeight="1" x14ac:dyDescent="0.25">
      <c r="A306" s="97" t="s">
        <v>50</v>
      </c>
      <c r="B306" s="98"/>
      <c r="C306" s="98">
        <v>0.41861060075428091</v>
      </c>
      <c r="D306" s="98">
        <v>0.39001346573911644</v>
      </c>
      <c r="E306" s="98">
        <v>0.47314337167904036</v>
      </c>
      <c r="F306" s="98">
        <v>0.48612664280424284</v>
      </c>
      <c r="G306" s="98">
        <v>0.56624503886328437</v>
      </c>
      <c r="H306" s="98">
        <v>0.44946867832677206</v>
      </c>
      <c r="I306" s="98">
        <v>0.6609715521803855</v>
      </c>
      <c r="J306" s="98">
        <v>1.0042383164816913</v>
      </c>
      <c r="K306" s="98">
        <v>0.45535103494113388</v>
      </c>
      <c r="L306" s="98">
        <v>0.4673924589434153</v>
      </c>
      <c r="M306" s="98">
        <v>0.50164661728219562</v>
      </c>
      <c r="N306" s="98">
        <v>0.48796245342146705</v>
      </c>
      <c r="O306" s="98">
        <v>0.16398417939636878</v>
      </c>
      <c r="P306" s="98">
        <v>0.2156436857153681</v>
      </c>
      <c r="Q306" s="98">
        <v>0.23181482188402028</v>
      </c>
      <c r="R306" s="98">
        <v>8.7425948177495605E-2</v>
      </c>
      <c r="S306" s="98">
        <v>9.9449229109113343E-2</v>
      </c>
      <c r="T306" s="98">
        <v>0</v>
      </c>
      <c r="U306" s="98">
        <v>0.13744361391272114</v>
      </c>
      <c r="V306" s="98">
        <v>0.2509140322805451</v>
      </c>
      <c r="W306" s="98">
        <v>0.38480118652394879</v>
      </c>
      <c r="X306" s="98">
        <v>0.56499067294053695</v>
      </c>
      <c r="Y306" s="98">
        <v>0.62469343823785939</v>
      </c>
      <c r="DA306" s="63" t="s">
        <v>3306</v>
      </c>
    </row>
    <row r="307" spans="1:105" ht="12" customHeight="1" x14ac:dyDescent="0.25">
      <c r="A307" s="109" t="s">
        <v>120</v>
      </c>
      <c r="B307" s="33"/>
      <c r="C307" s="33">
        <v>0.2578755318624591</v>
      </c>
      <c r="D307" s="33">
        <v>0.21088442117524808</v>
      </c>
      <c r="E307" s="33">
        <v>0.20409457269127176</v>
      </c>
      <c r="F307" s="33">
        <v>0.24133479707712885</v>
      </c>
      <c r="G307" s="33">
        <v>0.24691795577652589</v>
      </c>
      <c r="H307" s="33">
        <v>0.16553387390712479</v>
      </c>
      <c r="I307" s="33">
        <v>0.22075266765825924</v>
      </c>
      <c r="J307" s="33">
        <v>0.35472392903804445</v>
      </c>
      <c r="K307" s="33">
        <v>0.26378109479418083</v>
      </c>
      <c r="L307" s="33">
        <v>0.2164165345064854</v>
      </c>
      <c r="M307" s="33">
        <v>0.22813495074305026</v>
      </c>
      <c r="N307" s="33">
        <v>0.14608320818926795</v>
      </c>
      <c r="O307" s="33">
        <v>0.10268976106728506</v>
      </c>
      <c r="P307" s="33">
        <v>0.20635041820446645</v>
      </c>
      <c r="Q307" s="33">
        <v>0.1260088144204721</v>
      </c>
      <c r="R307" s="33">
        <v>4.8914253187825482E-2</v>
      </c>
      <c r="S307" s="33">
        <v>6.3156156227338708E-2</v>
      </c>
      <c r="T307" s="33">
        <v>0</v>
      </c>
      <c r="U307" s="33">
        <v>6.7879045278182726E-2</v>
      </c>
      <c r="V307" s="33">
        <v>0.17652175397136174</v>
      </c>
      <c r="W307" s="33">
        <v>0.25026730297808336</v>
      </c>
      <c r="X307" s="33">
        <v>0.23311215092314883</v>
      </c>
      <c r="Y307" s="33">
        <v>0.13222440947861083</v>
      </c>
      <c r="DA307" s="60" t="s">
        <v>3307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3.4655280946682065</v>
      </c>
      <c r="D309" s="117">
        <f t="shared" si="136"/>
        <v>3.5945964910343906</v>
      </c>
      <c r="E309" s="117">
        <f t="shared" si="136"/>
        <v>5.4995796711728087</v>
      </c>
      <c r="F309" s="117">
        <f t="shared" si="136"/>
        <v>5.6202330553255173</v>
      </c>
      <c r="G309" s="117">
        <f t="shared" si="136"/>
        <v>6.6368777246304935</v>
      </c>
      <c r="H309" s="117">
        <f t="shared" si="136"/>
        <v>6.0361485596697424</v>
      </c>
      <c r="I309" s="117">
        <f t="shared" si="136"/>
        <v>9.5033947486418651</v>
      </c>
      <c r="J309" s="117">
        <f t="shared" si="136"/>
        <v>12.107540438228888</v>
      </c>
      <c r="K309" s="117">
        <f t="shared" si="136"/>
        <v>6.189510630419826</v>
      </c>
      <c r="L309" s="117">
        <f t="shared" si="136"/>
        <v>6.3206222321220995</v>
      </c>
      <c r="M309" s="117">
        <f t="shared" si="136"/>
        <v>5.9749086828008249</v>
      </c>
      <c r="N309" s="117">
        <f t="shared" si="136"/>
        <v>5.8614522579443937</v>
      </c>
      <c r="O309" s="117">
        <f t="shared" si="136"/>
        <v>2.0406280661538405</v>
      </c>
      <c r="P309" s="117">
        <f t="shared" si="136"/>
        <v>2.5894932277418929</v>
      </c>
      <c r="Q309" s="117">
        <f t="shared" si="136"/>
        <v>2.3517939665117478</v>
      </c>
      <c r="R309" s="117">
        <f t="shared" ref="R309:V309" si="137">R310+R313+R315+R324</f>
        <v>1.0208156399100439</v>
      </c>
      <c r="S309" s="117">
        <f t="shared" si="137"/>
        <v>1.2638926155219223</v>
      </c>
      <c r="T309" s="117">
        <f t="shared" si="137"/>
        <v>0</v>
      </c>
      <c r="U309" s="117">
        <f t="shared" si="137"/>
        <v>1.3512769624141581</v>
      </c>
      <c r="V309" s="117">
        <f t="shared" si="137"/>
        <v>3.0269130362413375</v>
      </c>
      <c r="W309" s="117">
        <f t="shared" ref="W309:Y309" si="138">W310+W313+W315+W324</f>
        <v>4.5509340484291876</v>
      </c>
      <c r="X309" s="117">
        <f t="shared" si="138"/>
        <v>5.7568903247739378</v>
      </c>
      <c r="Y309" s="117">
        <f t="shared" si="138"/>
        <v>5.9451896189349647</v>
      </c>
      <c r="DA309" s="129" t="s">
        <v>3458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1.9433218368197693</v>
      </c>
      <c r="D310" s="122">
        <f t="shared" si="139"/>
        <v>1.738330351503643</v>
      </c>
      <c r="E310" s="122">
        <f t="shared" si="139"/>
        <v>1.9440373021747859</v>
      </c>
      <c r="F310" s="122">
        <f t="shared" si="139"/>
        <v>1.7687616418078325</v>
      </c>
      <c r="G310" s="122">
        <f t="shared" si="139"/>
        <v>1.682220915428833</v>
      </c>
      <c r="H310" s="122">
        <f t="shared" si="139"/>
        <v>1.5909689771827944</v>
      </c>
      <c r="I310" s="122">
        <f t="shared" si="139"/>
        <v>2.1137116637480409</v>
      </c>
      <c r="J310" s="122">
        <f t="shared" si="139"/>
        <v>2.960653730767401</v>
      </c>
      <c r="K310" s="122">
        <f t="shared" si="139"/>
        <v>1.7878141182062259</v>
      </c>
      <c r="L310" s="122">
        <f t="shared" si="139"/>
        <v>1.4091007269397053</v>
      </c>
      <c r="M310" s="122">
        <f t="shared" si="139"/>
        <v>1.6449748872745762</v>
      </c>
      <c r="N310" s="122">
        <f t="shared" si="139"/>
        <v>1.5458668937117792</v>
      </c>
      <c r="O310" s="122">
        <f t="shared" si="139"/>
        <v>0.54630759465387202</v>
      </c>
      <c r="P310" s="122">
        <f t="shared" si="139"/>
        <v>0.71203701227775118</v>
      </c>
      <c r="Q310" s="122">
        <f t="shared" si="139"/>
        <v>0.74939829726738882</v>
      </c>
      <c r="R310" s="122">
        <f t="shared" ref="R310:V310" si="140">SUM(R311:R312)</f>
        <v>0.30052856979684878</v>
      </c>
      <c r="S310" s="122">
        <f t="shared" si="140"/>
        <v>0.3654675773786179</v>
      </c>
      <c r="T310" s="122">
        <f t="shared" si="140"/>
        <v>0</v>
      </c>
      <c r="U310" s="122">
        <f t="shared" si="140"/>
        <v>0.442308038128849</v>
      </c>
      <c r="V310" s="122">
        <f t="shared" si="140"/>
        <v>0.97175220973769794</v>
      </c>
      <c r="W310" s="122">
        <f t="shared" ref="W310:Y310" si="141">SUM(W311:W312)</f>
        <v>1.2655138425860615</v>
      </c>
      <c r="X310" s="122">
        <f t="shared" si="141"/>
        <v>1.8271155289823222</v>
      </c>
      <c r="Y310" s="122">
        <f t="shared" si="141"/>
        <v>1.4368051364744838</v>
      </c>
      <c r="DA310" s="130" t="s">
        <v>3459</v>
      </c>
    </row>
    <row r="311" spans="1:105" ht="12" customHeight="1" x14ac:dyDescent="0.25">
      <c r="A311" s="97" t="s">
        <v>211</v>
      </c>
      <c r="B311" s="98"/>
      <c r="C311" s="98">
        <v>1.9233406450009067</v>
      </c>
      <c r="D311" s="98">
        <v>1.7190789236068373</v>
      </c>
      <c r="E311" s="98">
        <v>1.9237098786216384</v>
      </c>
      <c r="F311" s="98">
        <v>1.7486829059775353</v>
      </c>
      <c r="G311" s="98">
        <v>1.6634602065047817</v>
      </c>
      <c r="H311" s="98">
        <v>1.5750143386188507</v>
      </c>
      <c r="I311" s="98">
        <v>2.0947854134811843</v>
      </c>
      <c r="J311" s="98">
        <v>2.9358979217355912</v>
      </c>
      <c r="K311" s="98">
        <v>1.7720776791473387</v>
      </c>
      <c r="L311" s="98">
        <v>1.3972147331505063</v>
      </c>
      <c r="M311" s="98">
        <v>1.6291588896199052</v>
      </c>
      <c r="N311" s="98">
        <v>1.5343314642501169</v>
      </c>
      <c r="O311" s="98">
        <v>0.54155723705963765</v>
      </c>
      <c r="P311" s="98">
        <v>0.70413766064788719</v>
      </c>
      <c r="Q311" s="98">
        <v>0.74188212222236272</v>
      </c>
      <c r="R311" s="98">
        <v>0.29753223603077528</v>
      </c>
      <c r="S311" s="98">
        <v>0.36142388498742145</v>
      </c>
      <c r="T311" s="98">
        <v>0</v>
      </c>
      <c r="U311" s="98">
        <v>0.43795028399463237</v>
      </c>
      <c r="V311" s="98">
        <v>0.96219712175117145</v>
      </c>
      <c r="W311" s="98">
        <v>1.2530824988115985</v>
      </c>
      <c r="X311" s="98">
        <v>1.8091675485340348</v>
      </c>
      <c r="Y311" s="98">
        <v>1.4226772418596545</v>
      </c>
      <c r="DA311" s="63" t="s">
        <v>3460</v>
      </c>
    </row>
    <row r="312" spans="1:105" ht="12" customHeight="1" x14ac:dyDescent="0.25">
      <c r="A312" s="97" t="s">
        <v>53</v>
      </c>
      <c r="B312" s="98"/>
      <c r="C312" s="98">
        <v>1.9981191818862518E-2</v>
      </c>
      <c r="D312" s="98">
        <v>1.9251427896805604E-2</v>
      </c>
      <c r="E312" s="98">
        <v>2.0327423553147397E-2</v>
      </c>
      <c r="F312" s="98">
        <v>2.007873583029712E-2</v>
      </c>
      <c r="G312" s="98">
        <v>1.8760708924051361E-2</v>
      </c>
      <c r="H312" s="98">
        <v>1.5954638563943795E-2</v>
      </c>
      <c r="I312" s="98">
        <v>1.8926250266856473E-2</v>
      </c>
      <c r="J312" s="98">
        <v>2.4755809031809736E-2</v>
      </c>
      <c r="K312" s="98">
        <v>1.5736439058887303E-2</v>
      </c>
      <c r="L312" s="98">
        <v>1.1885993789199004E-2</v>
      </c>
      <c r="M312" s="98">
        <v>1.5815997654671028E-2</v>
      </c>
      <c r="N312" s="98">
        <v>1.1535429461662347E-2</v>
      </c>
      <c r="O312" s="98">
        <v>4.7503575942343728E-3</v>
      </c>
      <c r="P312" s="98">
        <v>7.8993516298639915E-3</v>
      </c>
      <c r="Q312" s="98">
        <v>7.5161750450261121E-3</v>
      </c>
      <c r="R312" s="98">
        <v>2.996333766073524E-3</v>
      </c>
      <c r="S312" s="98">
        <v>4.0436923911964474E-3</v>
      </c>
      <c r="T312" s="98">
        <v>0</v>
      </c>
      <c r="U312" s="98">
        <v>4.3577541342166319E-3</v>
      </c>
      <c r="V312" s="98">
        <v>9.5550879865264945E-3</v>
      </c>
      <c r="W312" s="98">
        <v>1.2431343774463081E-2</v>
      </c>
      <c r="X312" s="98">
        <v>1.7947980448287403E-2</v>
      </c>
      <c r="Y312" s="98">
        <v>1.4127894614829307E-2</v>
      </c>
      <c r="DA312" s="63" t="s">
        <v>3461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0</v>
      </c>
      <c r="D313" s="122">
        <f t="shared" si="142"/>
        <v>0.45559671610888619</v>
      </c>
      <c r="E313" s="122">
        <f t="shared" si="142"/>
        <v>1.9309898269449632</v>
      </c>
      <c r="F313" s="122">
        <f t="shared" si="142"/>
        <v>2.0664844604418202</v>
      </c>
      <c r="G313" s="122">
        <f t="shared" si="142"/>
        <v>2.7939699413515884</v>
      </c>
      <c r="H313" s="122">
        <f t="shared" si="142"/>
        <v>2.7126292109780308</v>
      </c>
      <c r="I313" s="122">
        <f t="shared" si="142"/>
        <v>4.6195425095748135</v>
      </c>
      <c r="J313" s="122">
        <f t="shared" si="142"/>
        <v>4.6721138928018986</v>
      </c>
      <c r="K313" s="122">
        <f t="shared" si="142"/>
        <v>1.9685670094752727</v>
      </c>
      <c r="L313" s="122">
        <f t="shared" si="142"/>
        <v>2.5832949114402135</v>
      </c>
      <c r="M313" s="122">
        <f t="shared" si="142"/>
        <v>1.9544661975062014</v>
      </c>
      <c r="N313" s="122">
        <f t="shared" si="142"/>
        <v>2.1893713166967919</v>
      </c>
      <c r="O313" s="122">
        <f t="shared" si="142"/>
        <v>0.62969704099867829</v>
      </c>
      <c r="P313" s="122">
        <f t="shared" si="142"/>
        <v>0.59405896707224193</v>
      </c>
      <c r="Q313" s="122">
        <f t="shared" si="142"/>
        <v>0.47765963679641649</v>
      </c>
      <c r="R313" s="122">
        <f t="shared" si="142"/>
        <v>0.27254968093246867</v>
      </c>
      <c r="S313" s="122">
        <f t="shared" si="142"/>
        <v>0.3564858569250679</v>
      </c>
      <c r="T313" s="122">
        <f t="shared" si="142"/>
        <v>0</v>
      </c>
      <c r="U313" s="122">
        <f t="shared" si="142"/>
        <v>0.27421466942334016</v>
      </c>
      <c r="V313" s="122">
        <f t="shared" si="142"/>
        <v>0.7028134884856917</v>
      </c>
      <c r="W313" s="122">
        <f t="shared" si="142"/>
        <v>1.2634746552529512</v>
      </c>
      <c r="X313" s="122">
        <f t="shared" si="142"/>
        <v>1.3848571550079778</v>
      </c>
      <c r="Y313" s="122">
        <f t="shared" si="142"/>
        <v>2.1185904171540155</v>
      </c>
      <c r="DA313" s="130" t="s">
        <v>3462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0.45559671610888619</v>
      </c>
      <c r="E314" s="98">
        <v>1.9309898269449632</v>
      </c>
      <c r="F314" s="98">
        <v>2.0664844604418202</v>
      </c>
      <c r="G314" s="98">
        <v>2.7939699413515884</v>
      </c>
      <c r="H314" s="98">
        <v>2.7126292109780308</v>
      </c>
      <c r="I314" s="98">
        <v>4.6195425095748135</v>
      </c>
      <c r="J314" s="98">
        <v>4.6721138928018986</v>
      </c>
      <c r="K314" s="98">
        <v>1.9685670094752727</v>
      </c>
      <c r="L314" s="98">
        <v>2.5832949114402135</v>
      </c>
      <c r="M314" s="98">
        <v>1.9544661975062014</v>
      </c>
      <c r="N314" s="98">
        <v>2.1893713166967919</v>
      </c>
      <c r="O314" s="98">
        <v>0.62969704099867829</v>
      </c>
      <c r="P314" s="98">
        <v>0.59405896707224193</v>
      </c>
      <c r="Q314" s="98">
        <v>0.47765963679641649</v>
      </c>
      <c r="R314" s="98">
        <v>0.27254968093246867</v>
      </c>
      <c r="S314" s="98">
        <v>0.3564858569250679</v>
      </c>
      <c r="T314" s="98">
        <v>0</v>
      </c>
      <c r="U314" s="98">
        <v>0.27421466942334016</v>
      </c>
      <c r="V314" s="98">
        <v>0.7028134884856917</v>
      </c>
      <c r="W314" s="98">
        <v>1.2634746552529512</v>
      </c>
      <c r="X314" s="98">
        <v>1.3848571550079778</v>
      </c>
      <c r="Y314" s="98">
        <v>2.1185904171540155</v>
      </c>
      <c r="DA314" s="63" t="s">
        <v>3463</v>
      </c>
    </row>
    <row r="315" spans="1:105" ht="12" customHeight="1" x14ac:dyDescent="0.25">
      <c r="A315" s="121" t="s">
        <v>55</v>
      </c>
      <c r="B315" s="122"/>
      <c r="C315" s="122">
        <v>1.1051709220033408</v>
      </c>
      <c r="D315" s="122">
        <v>1.0329048930194913</v>
      </c>
      <c r="E315" s="122">
        <v>1.2154544054922416</v>
      </c>
      <c r="F315" s="122">
        <v>1.3408858383754398</v>
      </c>
      <c r="G315" s="122">
        <v>1.6676342329573508</v>
      </c>
      <c r="H315" s="122">
        <v>1.3629423443147932</v>
      </c>
      <c r="I315" s="122">
        <v>2.2424595924335455</v>
      </c>
      <c r="J315" s="122">
        <v>3.6575044857598624</v>
      </c>
      <c r="K315" s="122">
        <v>1.9857062221331536</v>
      </c>
      <c r="L315" s="122">
        <v>1.9084232715915346</v>
      </c>
      <c r="M315" s="122">
        <v>1.9269898005394837</v>
      </c>
      <c r="N315" s="122">
        <v>1.74575940403328</v>
      </c>
      <c r="O315" s="122">
        <v>0.69587506489999895</v>
      </c>
      <c r="P315" s="122">
        <v>1.0057270817675581</v>
      </c>
      <c r="Q315" s="122">
        <v>0.8977834524932844</v>
      </c>
      <c r="R315" s="122">
        <v>0.35994237940426671</v>
      </c>
      <c r="S315" s="122">
        <v>0.43432168597216059</v>
      </c>
      <c r="T315" s="122">
        <v>0</v>
      </c>
      <c r="U315" s="122">
        <v>0.49718866469567274</v>
      </c>
      <c r="V315" s="122">
        <v>1.0527465593299903</v>
      </c>
      <c r="W315" s="122">
        <v>1.5763138938647347</v>
      </c>
      <c r="X315" s="122">
        <v>2.0059846329721074</v>
      </c>
      <c r="Y315" s="122">
        <v>1.9036196373414629</v>
      </c>
      <c r="DA315" s="130" t="s">
        <v>3464</v>
      </c>
    </row>
    <row r="316" spans="1:105" ht="12" customHeight="1" x14ac:dyDescent="0.25">
      <c r="A316" s="97" t="s">
        <v>138</v>
      </c>
      <c r="B316" s="98"/>
      <c r="C316" s="98">
        <v>3.004914148959733E-3</v>
      </c>
      <c r="D316" s="98">
        <v>4.6276817249524642E-3</v>
      </c>
      <c r="E316" s="98">
        <v>5.0319028246331044E-3</v>
      </c>
      <c r="F316" s="98">
        <v>6.531295511014096E-3</v>
      </c>
      <c r="G316" s="98">
        <v>9.4014741205225953E-3</v>
      </c>
      <c r="H316" s="98">
        <v>1.2351718456790924E-2</v>
      </c>
      <c r="I316" s="98">
        <v>1.5728747971883589E-2</v>
      </c>
      <c r="J316" s="98">
        <v>7.0300221069988081E-2</v>
      </c>
      <c r="K316" s="98">
        <v>2.7170609922198038E-2</v>
      </c>
      <c r="L316" s="98">
        <v>2.7123454778988872E-2</v>
      </c>
      <c r="M316" s="98">
        <v>3.8085762052277559E-2</v>
      </c>
      <c r="N316" s="98">
        <v>4.4555360847645303E-2</v>
      </c>
      <c r="O316" s="98">
        <v>9.3634726463226337E-3</v>
      </c>
      <c r="P316" s="98">
        <v>0</v>
      </c>
      <c r="Q316" s="98">
        <v>2.2999895666479357E-2</v>
      </c>
      <c r="R316" s="98">
        <v>6.2070749470453743E-3</v>
      </c>
      <c r="S316" s="98">
        <v>1.168295926574703E-2</v>
      </c>
      <c r="T316" s="98">
        <v>0</v>
      </c>
      <c r="U316" s="98">
        <v>5.3510073390431456E-2</v>
      </c>
      <c r="V316" s="98">
        <v>6.0252508191010329E-2</v>
      </c>
      <c r="W316" s="98">
        <v>8.0988968407846529E-2</v>
      </c>
      <c r="X316" s="98">
        <v>5.5426044677251866E-2</v>
      </c>
      <c r="Y316" s="98">
        <v>2.5504467263747995E-2</v>
      </c>
      <c r="DA316" s="63" t="s">
        <v>3465</v>
      </c>
    </row>
    <row r="317" spans="1:105" ht="12" customHeight="1" x14ac:dyDescent="0.25">
      <c r="A317" s="97" t="s">
        <v>137</v>
      </c>
      <c r="B317" s="98"/>
      <c r="C317" s="98">
        <v>4.7452743364336745E-4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1.8498984308045346E-3</v>
      </c>
      <c r="J317" s="98">
        <v>4.910607154901608E-3</v>
      </c>
      <c r="K317" s="98">
        <v>1.5593759593853628E-3</v>
      </c>
      <c r="L317" s="98">
        <v>2.8462400102755607E-3</v>
      </c>
      <c r="M317" s="98">
        <v>1.2562406281967273E-3</v>
      </c>
      <c r="N317" s="98">
        <v>6.3491087138983354E-3</v>
      </c>
      <c r="O317" s="98">
        <v>1.7847508695682846E-2</v>
      </c>
      <c r="P317" s="98">
        <v>3.7758153301600348E-3</v>
      </c>
      <c r="Q317" s="98">
        <v>0</v>
      </c>
      <c r="R317" s="98">
        <v>0</v>
      </c>
      <c r="S317" s="98">
        <v>0</v>
      </c>
      <c r="T317" s="98">
        <v>0</v>
      </c>
      <c r="U317" s="98">
        <v>2.653387813023848E-3</v>
      </c>
      <c r="V317" s="98">
        <v>0</v>
      </c>
      <c r="W317" s="98">
        <v>0</v>
      </c>
      <c r="X317" s="98">
        <v>3.17765222978586E-2</v>
      </c>
      <c r="Y317" s="98">
        <v>3.0320172278312039E-2</v>
      </c>
      <c r="DA317" s="63" t="s">
        <v>3466</v>
      </c>
    </row>
    <row r="318" spans="1:105" ht="12" customHeight="1" x14ac:dyDescent="0.25">
      <c r="A318" s="100" t="s">
        <v>211</v>
      </c>
      <c r="B318" s="101"/>
      <c r="C318" s="101">
        <v>6.1799926552375795E-5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3.9461552689764803E-4</v>
      </c>
      <c r="J318" s="101">
        <v>1.005839803613226E-3</v>
      </c>
      <c r="K318" s="101">
        <v>3.1899174434193701E-4</v>
      </c>
      <c r="L318" s="101">
        <v>5.1666489487227959E-4</v>
      </c>
      <c r="M318" s="101">
        <v>2.2296296358426755E-4</v>
      </c>
      <c r="N318" s="101">
        <v>7.8304950604085491E-4</v>
      </c>
      <c r="O318" s="101">
        <v>1.5311066070454083E-3</v>
      </c>
      <c r="P318" s="101">
        <v>7.8223820154086653E-5</v>
      </c>
      <c r="Q318" s="101">
        <v>0</v>
      </c>
      <c r="R318" s="101">
        <v>0</v>
      </c>
      <c r="S318" s="101">
        <v>0</v>
      </c>
      <c r="T318" s="101">
        <v>0</v>
      </c>
      <c r="U318" s="101">
        <v>3.2183229918981109E-4</v>
      </c>
      <c r="V318" s="101">
        <v>0</v>
      </c>
      <c r="W318" s="101">
        <v>0</v>
      </c>
      <c r="X318" s="101">
        <v>2.2536312078043287E-3</v>
      </c>
      <c r="Y318" s="101">
        <v>1.3997234093884447E-3</v>
      </c>
      <c r="DA318" s="131" t="s">
        <v>3467</v>
      </c>
    </row>
    <row r="319" spans="1:105" ht="12" customHeight="1" x14ac:dyDescent="0.25">
      <c r="A319" s="103" t="s">
        <v>52</v>
      </c>
      <c r="B319" s="104"/>
      <c r="C319" s="104">
        <v>4.1272750709099164E-4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1.4552829039068866E-3</v>
      </c>
      <c r="J319" s="104">
        <v>3.9047673512883825E-3</v>
      </c>
      <c r="K319" s="104">
        <v>1.2403842150434257E-3</v>
      </c>
      <c r="L319" s="104">
        <v>2.3295751154032811E-3</v>
      </c>
      <c r="M319" s="104">
        <v>1.0332776646124599E-3</v>
      </c>
      <c r="N319" s="104">
        <v>5.5660592078574803E-3</v>
      </c>
      <c r="O319" s="104">
        <v>1.6316402088637438E-2</v>
      </c>
      <c r="P319" s="104">
        <v>3.6975915100059481E-3</v>
      </c>
      <c r="Q319" s="104">
        <v>0</v>
      </c>
      <c r="R319" s="104">
        <v>0</v>
      </c>
      <c r="S319" s="104">
        <v>0</v>
      </c>
      <c r="T319" s="104">
        <v>0</v>
      </c>
      <c r="U319" s="104">
        <v>2.3315555138340369E-3</v>
      </c>
      <c r="V319" s="104">
        <v>0</v>
      </c>
      <c r="W319" s="104">
        <v>0</v>
      </c>
      <c r="X319" s="104">
        <v>2.9522891090054272E-2</v>
      </c>
      <c r="Y319" s="104">
        <v>2.8920448868923594E-2</v>
      </c>
      <c r="DA319" s="132" t="s">
        <v>3468</v>
      </c>
    </row>
    <row r="320" spans="1:105" ht="12" customHeight="1" x14ac:dyDescent="0.25">
      <c r="A320" s="106" t="s">
        <v>122</v>
      </c>
      <c r="B320" s="101"/>
      <c r="C320" s="101">
        <v>8.7309662393774412E-3</v>
      </c>
      <c r="D320" s="101">
        <v>0</v>
      </c>
      <c r="E320" s="101">
        <v>0</v>
      </c>
      <c r="F320" s="101">
        <v>0</v>
      </c>
      <c r="G320" s="101">
        <v>0</v>
      </c>
      <c r="H320" s="101">
        <v>1.2905886885476302E-2</v>
      </c>
      <c r="I320" s="101">
        <v>0</v>
      </c>
      <c r="J320" s="101">
        <v>0</v>
      </c>
      <c r="K320" s="101">
        <v>2.2235593270070316E-3</v>
      </c>
      <c r="L320" s="101">
        <v>0</v>
      </c>
      <c r="M320" s="101">
        <v>0</v>
      </c>
      <c r="N320" s="101">
        <v>0</v>
      </c>
      <c r="O320" s="101">
        <v>5.8625440796273277E-2</v>
      </c>
      <c r="P320" s="101">
        <v>6.5538532961809226E-2</v>
      </c>
      <c r="Q320" s="101">
        <v>0</v>
      </c>
      <c r="R320" s="101">
        <v>0</v>
      </c>
      <c r="S320" s="101">
        <v>0</v>
      </c>
      <c r="T320" s="101">
        <v>0</v>
      </c>
      <c r="U320" s="101">
        <v>1.0231090302662716E-2</v>
      </c>
      <c r="V320" s="101">
        <v>0</v>
      </c>
      <c r="W320" s="101">
        <v>0.28433831748862975</v>
      </c>
      <c r="X320" s="101">
        <v>0</v>
      </c>
      <c r="Y320" s="101">
        <v>7.131932016944087E-2</v>
      </c>
      <c r="DA320" s="131" t="s">
        <v>3469</v>
      </c>
    </row>
    <row r="321" spans="1:105" ht="12" customHeight="1" x14ac:dyDescent="0.25">
      <c r="A321" s="107" t="s">
        <v>121</v>
      </c>
      <c r="B321" s="104"/>
      <c r="C321" s="104">
        <v>1.0929605141813603</v>
      </c>
      <c r="D321" s="104">
        <v>1.0282772112945389</v>
      </c>
      <c r="E321" s="104">
        <v>1.2104225026676085</v>
      </c>
      <c r="F321" s="104">
        <v>1.3343545428644257</v>
      </c>
      <c r="G321" s="104">
        <v>1.6582327588368282</v>
      </c>
      <c r="H321" s="104">
        <v>1.3376847389725259</v>
      </c>
      <c r="I321" s="104">
        <v>2.2248809460308574</v>
      </c>
      <c r="J321" s="104">
        <v>3.5822936575349726</v>
      </c>
      <c r="K321" s="104">
        <v>1.9547526769245631</v>
      </c>
      <c r="L321" s="104">
        <v>1.8784535768022701</v>
      </c>
      <c r="M321" s="104">
        <v>1.8876477978590094</v>
      </c>
      <c r="N321" s="104">
        <v>1.6948549344717363</v>
      </c>
      <c r="O321" s="104">
        <v>0.61003864276172015</v>
      </c>
      <c r="P321" s="104">
        <v>0.93641273347558884</v>
      </c>
      <c r="Q321" s="104">
        <v>0.87478355682680509</v>
      </c>
      <c r="R321" s="104">
        <v>0.35373530445722134</v>
      </c>
      <c r="S321" s="104">
        <v>0.42263872670641356</v>
      </c>
      <c r="T321" s="104">
        <v>0</v>
      </c>
      <c r="U321" s="104">
        <v>0.43079411318955474</v>
      </c>
      <c r="V321" s="104">
        <v>0.99249405113898004</v>
      </c>
      <c r="W321" s="104">
        <v>1.2109866079682585</v>
      </c>
      <c r="X321" s="104">
        <v>1.9187820659969967</v>
      </c>
      <c r="Y321" s="104">
        <v>1.7764756776299619</v>
      </c>
      <c r="DA321" s="132" t="s">
        <v>3470</v>
      </c>
    </row>
    <row r="322" spans="1:105" ht="12" customHeight="1" x14ac:dyDescent="0.25">
      <c r="A322" s="108" t="s">
        <v>53</v>
      </c>
      <c r="B322" s="98"/>
      <c r="C322" s="98">
        <v>0.14306857568470718</v>
      </c>
      <c r="D322" s="98">
        <v>0.19984287541243775</v>
      </c>
      <c r="E322" s="98">
        <v>0.29656416585294709</v>
      </c>
      <c r="F322" s="98">
        <v>0.31263378233552908</v>
      </c>
      <c r="G322" s="98">
        <v>0.46899120722896637</v>
      </c>
      <c r="H322" s="98">
        <v>0.3430286291013912</v>
      </c>
      <c r="I322" s="98">
        <v>0.47334734653627841</v>
      </c>
      <c r="J322" s="98">
        <v>0.73269866098851077</v>
      </c>
      <c r="K322" s="98">
        <v>0.40027897212788865</v>
      </c>
      <c r="L322" s="98">
        <v>0.34248846870408473</v>
      </c>
      <c r="M322" s="98">
        <v>0.34980909489206102</v>
      </c>
      <c r="N322" s="98">
        <v>0.22788847246170474</v>
      </c>
      <c r="O322" s="98">
        <v>2.1606979370144302E-2</v>
      </c>
      <c r="P322" s="98">
        <v>1.477958065183764E-2</v>
      </c>
      <c r="Q322" s="98">
        <v>3.7709072493215784E-2</v>
      </c>
      <c r="R322" s="98">
        <v>2.2404015205659225E-2</v>
      </c>
      <c r="S322" s="98">
        <v>4.4542914690366454E-2</v>
      </c>
      <c r="T322" s="98">
        <v>0</v>
      </c>
      <c r="U322" s="98">
        <v>2.8859219952073502E-2</v>
      </c>
      <c r="V322" s="98">
        <v>8.3996694052323795E-2</v>
      </c>
      <c r="W322" s="98">
        <v>7.7279998213026821E-2</v>
      </c>
      <c r="X322" s="98">
        <v>9.8804477500280263E-2</v>
      </c>
      <c r="Y322" s="98">
        <v>3.8093346359707334E-2</v>
      </c>
      <c r="DA322" s="63" t="s">
        <v>3471</v>
      </c>
    </row>
    <row r="323" spans="1:105" ht="12" customHeight="1" x14ac:dyDescent="0.25">
      <c r="A323" s="108" t="s">
        <v>52</v>
      </c>
      <c r="B323" s="98"/>
      <c r="C323" s="98">
        <v>0.9498919384966531</v>
      </c>
      <c r="D323" s="98">
        <v>0.82843433588210103</v>
      </c>
      <c r="E323" s="98">
        <v>0.91385833681466144</v>
      </c>
      <c r="F323" s="98">
        <v>1.0217207605288965</v>
      </c>
      <c r="G323" s="98">
        <v>1.1892415516078618</v>
      </c>
      <c r="H323" s="98">
        <v>0.99465610987113473</v>
      </c>
      <c r="I323" s="98">
        <v>1.7515335994945789</v>
      </c>
      <c r="J323" s="98">
        <v>2.849594996546462</v>
      </c>
      <c r="K323" s="98">
        <v>1.5544737047966743</v>
      </c>
      <c r="L323" s="98">
        <v>1.5359651080981853</v>
      </c>
      <c r="M323" s="98">
        <v>1.5378387029669482</v>
      </c>
      <c r="N323" s="98">
        <v>1.4669664620100316</v>
      </c>
      <c r="O323" s="98">
        <v>0.58843166339157582</v>
      </c>
      <c r="P323" s="98">
        <v>0.92163315282375124</v>
      </c>
      <c r="Q323" s="98">
        <v>0.83707448433358933</v>
      </c>
      <c r="R323" s="98">
        <v>0.33133128925156213</v>
      </c>
      <c r="S323" s="98">
        <v>0.37809581201604708</v>
      </c>
      <c r="T323" s="98">
        <v>0</v>
      </c>
      <c r="U323" s="98">
        <v>0.40193489323748122</v>
      </c>
      <c r="V323" s="98">
        <v>0.90849735708665624</v>
      </c>
      <c r="W323" s="98">
        <v>1.1337066097552317</v>
      </c>
      <c r="X323" s="98">
        <v>1.8199775884967164</v>
      </c>
      <c r="Y323" s="98">
        <v>1.7383823312702547</v>
      </c>
      <c r="DA323" s="63" t="s">
        <v>3472</v>
      </c>
    </row>
    <row r="324" spans="1:105" ht="12" customHeight="1" x14ac:dyDescent="0.25">
      <c r="A324" s="121" t="s">
        <v>54</v>
      </c>
      <c r="B324" s="122"/>
      <c r="C324" s="122">
        <v>0.41703533584509644</v>
      </c>
      <c r="D324" s="122">
        <v>0.36776453040236978</v>
      </c>
      <c r="E324" s="122">
        <v>0.40909813656081823</v>
      </c>
      <c r="F324" s="122">
        <v>0.44410111470042457</v>
      </c>
      <c r="G324" s="122">
        <v>0.49305263489272122</v>
      </c>
      <c r="H324" s="122">
        <v>0.36960802719412494</v>
      </c>
      <c r="I324" s="122">
        <v>0.52768098288546539</v>
      </c>
      <c r="J324" s="122">
        <v>0.81726832889972534</v>
      </c>
      <c r="K324" s="122">
        <v>0.44742328060517467</v>
      </c>
      <c r="L324" s="122">
        <v>0.41980332215064581</v>
      </c>
      <c r="M324" s="122">
        <v>0.44847779748056427</v>
      </c>
      <c r="N324" s="122">
        <v>0.38045464350254249</v>
      </c>
      <c r="O324" s="122">
        <v>0.16874836560129117</v>
      </c>
      <c r="P324" s="122">
        <v>0.27767016662434174</v>
      </c>
      <c r="Q324" s="122">
        <v>0.22695257995465856</v>
      </c>
      <c r="R324" s="122">
        <v>8.7795009776459737E-2</v>
      </c>
      <c r="S324" s="122">
        <v>0.107617495246076</v>
      </c>
      <c r="T324" s="122">
        <v>0</v>
      </c>
      <c r="U324" s="122">
        <v>0.13756559016629616</v>
      </c>
      <c r="V324" s="122">
        <v>0.29960077868795765</v>
      </c>
      <c r="W324" s="122">
        <v>0.44563165672544031</v>
      </c>
      <c r="X324" s="122">
        <v>0.53893300781152986</v>
      </c>
      <c r="Y324" s="122">
        <v>0.48617442796500265</v>
      </c>
      <c r="DA324" s="130" t="s">
        <v>3473</v>
      </c>
    </row>
    <row r="325" spans="1:105" ht="12" customHeight="1" x14ac:dyDescent="0.25">
      <c r="A325" s="97" t="s">
        <v>50</v>
      </c>
      <c r="B325" s="98"/>
      <c r="C325" s="98">
        <v>0.22965609437140475</v>
      </c>
      <c r="D325" s="98">
        <v>0.21421105869913251</v>
      </c>
      <c r="E325" s="98">
        <v>0.2601651142206739</v>
      </c>
      <c r="F325" s="98">
        <v>0.26760805674997401</v>
      </c>
      <c r="G325" s="98">
        <v>0.31206647201429544</v>
      </c>
      <c r="H325" s="98">
        <v>0.24799021914245684</v>
      </c>
      <c r="I325" s="98">
        <v>0.36509828531707439</v>
      </c>
      <c r="J325" s="98">
        <v>0.55533525112012871</v>
      </c>
      <c r="K325" s="98">
        <v>0.25209008565278879</v>
      </c>
      <c r="L325" s="98">
        <v>0.25904886000058497</v>
      </c>
      <c r="M325" s="98">
        <v>0.27827234296340803</v>
      </c>
      <c r="N325" s="98">
        <v>0.2708110934622206</v>
      </c>
      <c r="O325" s="98">
        <v>9.1034538956187364E-2</v>
      </c>
      <c r="P325" s="98">
        <v>0.11980842767517072</v>
      </c>
      <c r="Q325" s="98">
        <v>0.12921079919665465</v>
      </c>
      <c r="R325" s="98">
        <v>4.9144192946764864E-2</v>
      </c>
      <c r="S325" s="98">
        <v>5.6567102002454073E-2</v>
      </c>
      <c r="T325" s="98">
        <v>0</v>
      </c>
      <c r="U325" s="98">
        <v>8.0104447673027393E-2</v>
      </c>
      <c r="V325" s="98">
        <v>0.14742682916032521</v>
      </c>
      <c r="W325" s="98">
        <v>0.22697048551637697</v>
      </c>
      <c r="X325" s="98">
        <v>0.33347348446192021</v>
      </c>
      <c r="Y325" s="98">
        <v>0.36873610791557004</v>
      </c>
      <c r="DA325" s="63" t="s">
        <v>3474</v>
      </c>
    </row>
    <row r="326" spans="1:105" ht="12" customHeight="1" x14ac:dyDescent="0.25">
      <c r="A326" s="109" t="s">
        <v>120</v>
      </c>
      <c r="B326" s="33"/>
      <c r="C326" s="33">
        <v>0.18737924147369173</v>
      </c>
      <c r="D326" s="33">
        <v>0.1535534717032373</v>
      </c>
      <c r="E326" s="33">
        <v>0.14893302234014433</v>
      </c>
      <c r="F326" s="33">
        <v>0.17649305795045053</v>
      </c>
      <c r="G326" s="33">
        <v>0.18098616287842578</v>
      </c>
      <c r="H326" s="33">
        <v>0.12161780805166809</v>
      </c>
      <c r="I326" s="33">
        <v>0.16258269756839103</v>
      </c>
      <c r="J326" s="33">
        <v>0.26193307777959657</v>
      </c>
      <c r="K326" s="33">
        <v>0.19533319495238585</v>
      </c>
      <c r="L326" s="33">
        <v>0.16075446215006084</v>
      </c>
      <c r="M326" s="33">
        <v>0.17020545451715621</v>
      </c>
      <c r="N326" s="33">
        <v>0.10964355004032189</v>
      </c>
      <c r="O326" s="33">
        <v>7.7713826645103803E-2</v>
      </c>
      <c r="P326" s="33">
        <v>0.15786173894917105</v>
      </c>
      <c r="Q326" s="33">
        <v>9.7741780758003896E-2</v>
      </c>
      <c r="R326" s="33">
        <v>3.8650816829694873E-2</v>
      </c>
      <c r="S326" s="33">
        <v>5.1050393243621935E-2</v>
      </c>
      <c r="T326" s="33">
        <v>0</v>
      </c>
      <c r="U326" s="33">
        <v>5.7461142493268759E-2</v>
      </c>
      <c r="V326" s="33">
        <v>0.15217394952763244</v>
      </c>
      <c r="W326" s="33">
        <v>0.21866117120906334</v>
      </c>
      <c r="X326" s="33">
        <v>0.20545952334960968</v>
      </c>
      <c r="Y326" s="33">
        <v>0.1174383200494326</v>
      </c>
      <c r="DA326" s="60" t="s">
        <v>3475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0.48980704446197437</v>
      </c>
      <c r="D328" s="119">
        <f t="shared" si="143"/>
        <v>0.54937506376342538</v>
      </c>
      <c r="E328" s="119">
        <f t="shared" si="143"/>
        <v>0.69635022818944348</v>
      </c>
      <c r="F328" s="119">
        <f t="shared" si="143"/>
        <v>0.74050719389100106</v>
      </c>
      <c r="G328" s="119">
        <f t="shared" si="143"/>
        <v>0.81930813490276677</v>
      </c>
      <c r="H328" s="119">
        <f t="shared" si="143"/>
        <v>0.84632913812885013</v>
      </c>
      <c r="I328" s="119">
        <f t="shared" si="143"/>
        <v>0.93514846933883311</v>
      </c>
      <c r="J328" s="119">
        <f t="shared" si="143"/>
        <v>0.84923528150656979</v>
      </c>
      <c r="K328" s="119">
        <f t="shared" si="143"/>
        <v>0.78766412767276905</v>
      </c>
      <c r="L328" s="119">
        <f t="shared" si="143"/>
        <v>0.9174502740070406</v>
      </c>
      <c r="M328" s="119">
        <f t="shared" si="143"/>
        <v>0.8341245264402769</v>
      </c>
      <c r="N328" s="119">
        <f t="shared" si="143"/>
        <v>0.91443462616002102</v>
      </c>
      <c r="O328" s="119">
        <f t="shared" si="143"/>
        <v>0.90657860157341519</v>
      </c>
      <c r="P328" s="119">
        <f t="shared" si="143"/>
        <v>0.89286045725997742</v>
      </c>
      <c r="Q328" s="119">
        <f t="shared" si="143"/>
        <v>0.87995636886850015</v>
      </c>
      <c r="R328" s="119">
        <f t="shared" ref="R328:V328" si="144">IF(R309=0,"",R309/R290)</f>
        <v>0.95080344890771451</v>
      </c>
      <c r="S328" s="119">
        <f t="shared" si="144"/>
        <v>0.96354805576312907</v>
      </c>
      <c r="T328" s="119" t="str">
        <f t="shared" si="144"/>
        <v/>
      </c>
      <c r="U328" s="119">
        <f t="shared" si="144"/>
        <v>0.8755855470610131</v>
      </c>
      <c r="V328" s="119">
        <f t="shared" si="144"/>
        <v>0.91718219786518207</v>
      </c>
      <c r="W328" s="119">
        <f t="shared" ref="W328:Y328" si="145">IF(W309=0,"",W309/W290)</f>
        <v>0.95189186868474773</v>
      </c>
      <c r="X328" s="119">
        <f t="shared" si="145"/>
        <v>0.93724490786776726</v>
      </c>
      <c r="Y328" s="119">
        <f t="shared" si="145"/>
        <v>1.0796719476173358</v>
      </c>
      <c r="DA328" s="129" t="s">
        <v>3626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0.37897440415737671</v>
      </c>
      <c r="D329" s="124">
        <f t="shared" si="146"/>
        <v>0.38489997071714799</v>
      </c>
      <c r="E329" s="124">
        <f t="shared" si="146"/>
        <v>0.39079273157557193</v>
      </c>
      <c r="F329" s="124">
        <f t="shared" si="146"/>
        <v>0.39701644971835209</v>
      </c>
      <c r="G329" s="124">
        <f t="shared" si="146"/>
        <v>0.40324385728596779</v>
      </c>
      <c r="H329" s="124">
        <f t="shared" si="146"/>
        <v>0.40947164561152255</v>
      </c>
      <c r="I329" s="124">
        <f t="shared" si="146"/>
        <v>0.41600624545391762</v>
      </c>
      <c r="J329" s="124">
        <f t="shared" si="146"/>
        <v>0.4232506508569579</v>
      </c>
      <c r="K329" s="124">
        <f t="shared" si="146"/>
        <v>0.43158900193294158</v>
      </c>
      <c r="L329" s="124">
        <f t="shared" si="146"/>
        <v>0.44062296781073801</v>
      </c>
      <c r="M329" s="124">
        <f t="shared" si="146"/>
        <v>0.45742495880342471</v>
      </c>
      <c r="N329" s="124">
        <f t="shared" si="146"/>
        <v>0.48270731473027578</v>
      </c>
      <c r="O329" s="124">
        <f t="shared" si="146"/>
        <v>0.51913137784175067</v>
      </c>
      <c r="P329" s="124">
        <f t="shared" si="146"/>
        <v>0.56131903216479162</v>
      </c>
      <c r="Q329" s="124">
        <f t="shared" si="146"/>
        <v>0.5942364250619917</v>
      </c>
      <c r="R329" s="124">
        <f t="shared" ref="R329:V329" si="147">IF(R310=0,"",R310/R291)</f>
        <v>0.60685794221002309</v>
      </c>
      <c r="S329" s="124">
        <f t="shared" si="147"/>
        <v>0.61306684620294483</v>
      </c>
      <c r="T329" s="124" t="str">
        <f t="shared" si="147"/>
        <v/>
      </c>
      <c r="U329" s="124">
        <f t="shared" si="147"/>
        <v>0.61532856684396509</v>
      </c>
      <c r="V329" s="124">
        <f t="shared" si="147"/>
        <v>0.61698520071783891</v>
      </c>
      <c r="W329" s="124">
        <f t="shared" ref="W329:Y329" si="148">IF(W310=0,"",W310/W291)</f>
        <v>0.6192815522053301</v>
      </c>
      <c r="X329" s="124">
        <f t="shared" si="148"/>
        <v>0.6202719629137543</v>
      </c>
      <c r="Y329" s="124">
        <f t="shared" si="148"/>
        <v>0.62090898916583759</v>
      </c>
      <c r="DA329" s="130" t="s">
        <v>3627</v>
      </c>
    </row>
    <row r="330" spans="1:105" ht="12" customHeight="1" x14ac:dyDescent="0.25">
      <c r="A330" s="97" t="s">
        <v>211</v>
      </c>
      <c r="B330" s="111"/>
      <c r="C330" s="111">
        <f t="shared" ref="C330:Q330" si="149">IF(C311=0,"",C311/C292)</f>
        <v>0.37654504560567231</v>
      </c>
      <c r="D330" s="111">
        <f t="shared" si="149"/>
        <v>0.38226679733081181</v>
      </c>
      <c r="E330" s="111">
        <f t="shared" si="149"/>
        <v>0.38829314856009417</v>
      </c>
      <c r="F330" s="111">
        <f t="shared" si="149"/>
        <v>0.39428657475449685</v>
      </c>
      <c r="G330" s="111">
        <f t="shared" si="149"/>
        <v>0.40054805304335467</v>
      </c>
      <c r="H330" s="111">
        <f t="shared" si="149"/>
        <v>0.40703676956995555</v>
      </c>
      <c r="I330" s="111">
        <f t="shared" si="149"/>
        <v>0.41382277345371055</v>
      </c>
      <c r="J330" s="111">
        <f t="shared" si="149"/>
        <v>0.42120225460443267</v>
      </c>
      <c r="K330" s="111">
        <f t="shared" si="149"/>
        <v>0.42942144799498855</v>
      </c>
      <c r="L330" s="111">
        <f t="shared" si="149"/>
        <v>0.43853616034052939</v>
      </c>
      <c r="M330" s="111">
        <f t="shared" si="149"/>
        <v>0.4550281618852246</v>
      </c>
      <c r="N330" s="111">
        <f t="shared" si="149"/>
        <v>0.48083728268712134</v>
      </c>
      <c r="O330" s="111">
        <f t="shared" si="149"/>
        <v>0.51695087001780649</v>
      </c>
      <c r="P330" s="111">
        <f t="shared" si="149"/>
        <v>0.55857012313049059</v>
      </c>
      <c r="Q330" s="111">
        <f t="shared" si="149"/>
        <v>0.59180359018101458</v>
      </c>
      <c r="R330" s="111">
        <f t="shared" ref="R330:V330" si="150">IF(R311=0,"",R311/R292)</f>
        <v>0.60446475511596476</v>
      </c>
      <c r="S330" s="111">
        <f t="shared" si="150"/>
        <v>0.61042426105194303</v>
      </c>
      <c r="T330" s="111" t="str">
        <f t="shared" si="150"/>
        <v/>
      </c>
      <c r="U330" s="111">
        <f t="shared" si="150"/>
        <v>0.61298230873117754</v>
      </c>
      <c r="V330" s="111">
        <f t="shared" si="150"/>
        <v>0.61464737451000695</v>
      </c>
      <c r="W330" s="111">
        <f t="shared" ref="W330:Y330" si="151">IF(W311=0,"",W311/W292)</f>
        <v>0.61695135190732442</v>
      </c>
      <c r="X330" s="111">
        <f t="shared" si="151"/>
        <v>0.61794409331658529</v>
      </c>
      <c r="Y330" s="111">
        <f t="shared" si="151"/>
        <v>0.61858030474899117</v>
      </c>
      <c r="DA330" s="63" t="s">
        <v>3628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 t="str">
        <f t="shared" si="153"/>
        <v/>
      </c>
      <c r="U331" s="111">
        <f t="shared" si="153"/>
        <v>1</v>
      </c>
      <c r="V331" s="111">
        <f t="shared" si="153"/>
        <v>1</v>
      </c>
      <c r="W331" s="111">
        <f t="shared" ref="W331:Y331" si="154">IF(W312=0,"",W312/W293)</f>
        <v>1</v>
      </c>
      <c r="X331" s="111">
        <f t="shared" si="154"/>
        <v>1</v>
      </c>
      <c r="Y331" s="111">
        <f t="shared" si="154"/>
        <v>1</v>
      </c>
      <c r="DA331" s="63" t="s">
        <v>3629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>
        <f t="shared" si="155"/>
        <v>2.5989354693953093</v>
      </c>
      <c r="E332" s="124">
        <f t="shared" si="155"/>
        <v>2.711586884598788</v>
      </c>
      <c r="F332" s="124">
        <f t="shared" si="155"/>
        <v>2.8251430662780863</v>
      </c>
      <c r="G332" s="124">
        <f t="shared" si="155"/>
        <v>2.9402618822588198</v>
      </c>
      <c r="H332" s="124">
        <f t="shared" si="155"/>
        <v>3.0568399409714422</v>
      </c>
      <c r="I332" s="124">
        <f t="shared" si="155"/>
        <v>3.1750151440165353</v>
      </c>
      <c r="J332" s="124">
        <f t="shared" si="155"/>
        <v>3.2954055560000688</v>
      </c>
      <c r="K332" s="124">
        <f t="shared" si="155"/>
        <v>3.4185007356240811</v>
      </c>
      <c r="L332" s="124">
        <f t="shared" si="155"/>
        <v>3.5443656036413964</v>
      </c>
      <c r="M332" s="124">
        <f t="shared" si="155"/>
        <v>3.6885974649092437</v>
      </c>
      <c r="N332" s="124">
        <f t="shared" si="155"/>
        <v>3.8558264431656877</v>
      </c>
      <c r="O332" s="124">
        <f t="shared" si="155"/>
        <v>4.0457542184535429</v>
      </c>
      <c r="P332" s="124">
        <f t="shared" si="155"/>
        <v>4.2398970190794838</v>
      </c>
      <c r="Q332" s="124">
        <f t="shared" si="155"/>
        <v>4.3888986419240972</v>
      </c>
      <c r="R332" s="124">
        <f t="shared" ref="R332:V332" si="156">IF(R313=0,"",R313/R294)</f>
        <v>4.4211840332799497</v>
      </c>
      <c r="S332" s="124">
        <f t="shared" si="156"/>
        <v>4.4247712989861556</v>
      </c>
      <c r="T332" s="124" t="str">
        <f t="shared" si="156"/>
        <v/>
      </c>
      <c r="U332" s="124">
        <f t="shared" si="156"/>
        <v>4.4331858728649109</v>
      </c>
      <c r="V332" s="124">
        <f t="shared" si="156"/>
        <v>4.4458411106801083</v>
      </c>
      <c r="W332" s="124">
        <f t="shared" ref="W332:Y332" si="157">IF(W313=0,"",W313/W294)</f>
        <v>4.4873780552086071</v>
      </c>
      <c r="X332" s="124">
        <f t="shared" si="157"/>
        <v>4.5361486801145556</v>
      </c>
      <c r="Y332" s="124">
        <f t="shared" si="157"/>
        <v>4.5911218436650243</v>
      </c>
      <c r="DA332" s="130" t="s">
        <v>3630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>
        <f t="shared" si="158"/>
        <v>2.5989354693953093</v>
      </c>
      <c r="E333" s="111">
        <f t="shared" si="158"/>
        <v>2.711586884598788</v>
      </c>
      <c r="F333" s="111">
        <f t="shared" si="158"/>
        <v>2.8251430662780863</v>
      </c>
      <c r="G333" s="111">
        <f t="shared" si="158"/>
        <v>2.9402618822588198</v>
      </c>
      <c r="H333" s="111">
        <f t="shared" si="158"/>
        <v>3.0568399409714422</v>
      </c>
      <c r="I333" s="111">
        <f t="shared" si="158"/>
        <v>3.1750151440165353</v>
      </c>
      <c r="J333" s="111">
        <f t="shared" si="158"/>
        <v>3.2954055560000688</v>
      </c>
      <c r="K333" s="111">
        <f t="shared" si="158"/>
        <v>3.4185007356240811</v>
      </c>
      <c r="L333" s="111">
        <f t="shared" si="158"/>
        <v>3.5443656036413964</v>
      </c>
      <c r="M333" s="111">
        <f t="shared" si="158"/>
        <v>3.6885974649092437</v>
      </c>
      <c r="N333" s="111">
        <f t="shared" si="158"/>
        <v>3.8558264431656877</v>
      </c>
      <c r="O333" s="111">
        <f t="shared" si="158"/>
        <v>4.0457542184535429</v>
      </c>
      <c r="P333" s="111">
        <f t="shared" si="158"/>
        <v>4.2398970190794838</v>
      </c>
      <c r="Q333" s="111">
        <f t="shared" si="158"/>
        <v>4.3888986419240972</v>
      </c>
      <c r="R333" s="111">
        <f t="shared" ref="R333:V333" si="159">IF(R314=0,"",R314/R295)</f>
        <v>4.4211840332799497</v>
      </c>
      <c r="S333" s="111">
        <f t="shared" si="159"/>
        <v>4.4247712989861556</v>
      </c>
      <c r="T333" s="111" t="str">
        <f t="shared" si="159"/>
        <v/>
      </c>
      <c r="U333" s="111">
        <f t="shared" si="159"/>
        <v>4.4331858728649109</v>
      </c>
      <c r="V333" s="111">
        <f t="shared" si="159"/>
        <v>4.4458411106801083</v>
      </c>
      <c r="W333" s="111">
        <f t="shared" ref="W333:Y333" si="160">IF(W314=0,"",W314/W295)</f>
        <v>4.4873780552086071</v>
      </c>
      <c r="X333" s="111">
        <f t="shared" si="160"/>
        <v>4.5361486801145556</v>
      </c>
      <c r="Y333" s="111">
        <f t="shared" si="160"/>
        <v>4.5911218436650243</v>
      </c>
      <c r="DA333" s="63" t="s">
        <v>3631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0.86955480461217183</v>
      </c>
      <c r="D334" s="124">
        <f t="shared" si="161"/>
        <v>0.82596169708905864</v>
      </c>
      <c r="E334" s="124">
        <f t="shared" si="161"/>
        <v>0.79246816104425899</v>
      </c>
      <c r="F334" s="124">
        <f t="shared" si="161"/>
        <v>0.80021839717073895</v>
      </c>
      <c r="G334" s="124">
        <f t="shared" si="161"/>
        <v>0.77010668542090277</v>
      </c>
      <c r="H334" s="124">
        <f t="shared" si="161"/>
        <v>0.78135384706990274</v>
      </c>
      <c r="I334" s="124">
        <f t="shared" si="161"/>
        <v>0.81698702270917423</v>
      </c>
      <c r="J334" s="124">
        <f t="shared" si="161"/>
        <v>0.81545580475554147</v>
      </c>
      <c r="K334" s="124">
        <f t="shared" si="161"/>
        <v>0.82031274879948801</v>
      </c>
      <c r="L334" s="124">
        <f t="shared" si="161"/>
        <v>0.83750284721932455</v>
      </c>
      <c r="M334" s="124">
        <f t="shared" si="161"/>
        <v>0.83517901160057972</v>
      </c>
      <c r="N334" s="124">
        <f t="shared" si="161"/>
        <v>0.87045462816285357</v>
      </c>
      <c r="O334" s="124">
        <f t="shared" si="161"/>
        <v>0.89646423354635874</v>
      </c>
      <c r="P334" s="124">
        <f t="shared" si="161"/>
        <v>0.94027536914657661</v>
      </c>
      <c r="Q334" s="124">
        <f t="shared" si="161"/>
        <v>0.95017910877492762</v>
      </c>
      <c r="R334" s="124">
        <f t="shared" ref="R334:V334" si="162">IF(R315=0,"",R315/R296)</f>
        <v>0.94615204128459207</v>
      </c>
      <c r="S334" s="124">
        <f t="shared" si="162"/>
        <v>0.91938322332345135</v>
      </c>
      <c r="T334" s="124" t="str">
        <f t="shared" si="162"/>
        <v/>
      </c>
      <c r="U334" s="124">
        <f t="shared" si="162"/>
        <v>0.89215415037120482</v>
      </c>
      <c r="V334" s="124">
        <f t="shared" si="162"/>
        <v>0.92369612207926721</v>
      </c>
      <c r="W334" s="124">
        <f t="shared" ref="W334:Y334" si="163">IF(W315=0,"",W315/W296)</f>
        <v>0.86573255818515871</v>
      </c>
      <c r="X334" s="124">
        <f t="shared" si="163"/>
        <v>0.95829297958592385</v>
      </c>
      <c r="Y334" s="124">
        <f t="shared" si="163"/>
        <v>0.9643115400780955</v>
      </c>
      <c r="DA334" s="130" t="s">
        <v>3632</v>
      </c>
    </row>
    <row r="335" spans="1:105" ht="12" customHeight="1" x14ac:dyDescent="0.25">
      <c r="A335" s="97" t="s">
        <v>138</v>
      </c>
      <c r="B335" s="111"/>
      <c r="C335" s="111">
        <f t="shared" ref="C335:Q335" si="164">IF(C316=0,"",C316/C297)</f>
        <v>0.4290770930358847</v>
      </c>
      <c r="D335" s="111">
        <f t="shared" si="164"/>
        <v>0.43073087745877098</v>
      </c>
      <c r="E335" s="111">
        <f t="shared" si="164"/>
        <v>0.43261454523619941</v>
      </c>
      <c r="F335" s="111">
        <f t="shared" si="164"/>
        <v>0.43452956074379295</v>
      </c>
      <c r="G335" s="111">
        <f t="shared" si="164"/>
        <v>0.43665628529940081</v>
      </c>
      <c r="H335" s="111">
        <f t="shared" si="164"/>
        <v>0.4389726449738463</v>
      </c>
      <c r="I335" s="111">
        <f t="shared" si="164"/>
        <v>0.44152308080111774</v>
      </c>
      <c r="J335" s="111">
        <f t="shared" si="164"/>
        <v>0.44448965201119189</v>
      </c>
      <c r="K335" s="111">
        <f t="shared" si="164"/>
        <v>0.44802715683682143</v>
      </c>
      <c r="L335" s="111">
        <f t="shared" si="164"/>
        <v>0.45217701015167344</v>
      </c>
      <c r="M335" s="111">
        <f t="shared" si="164"/>
        <v>0.46063674926936921</v>
      </c>
      <c r="N335" s="111">
        <f t="shared" si="164"/>
        <v>0.47458167892830877</v>
      </c>
      <c r="O335" s="111">
        <f t="shared" si="164"/>
        <v>0.49496834274761375</v>
      </c>
      <c r="P335" s="111" t="str">
        <f t="shared" si="164"/>
        <v/>
      </c>
      <c r="Q335" s="111">
        <f t="shared" si="164"/>
        <v>0.54194723677944867</v>
      </c>
      <c r="R335" s="111">
        <f t="shared" ref="R335:V335" si="165">IF(R316=0,"",R316/R297)</f>
        <v>0.55638764835917676</v>
      </c>
      <c r="S335" s="111">
        <f t="shared" si="165"/>
        <v>0.56983304778437904</v>
      </c>
      <c r="T335" s="111" t="str">
        <f t="shared" si="165"/>
        <v/>
      </c>
      <c r="U335" s="111">
        <f t="shared" si="165"/>
        <v>0.59215301832454537</v>
      </c>
      <c r="V335" s="111">
        <f t="shared" si="165"/>
        <v>0.60023469351622372</v>
      </c>
      <c r="W335" s="111">
        <f t="shared" ref="W335:Y335" si="166">IF(W316=0,"",W316/W297)</f>
        <v>0.60520211939923851</v>
      </c>
      <c r="X335" s="111">
        <f t="shared" si="166"/>
        <v>0.60783487166704742</v>
      </c>
      <c r="Y335" s="111">
        <f t="shared" si="166"/>
        <v>0.60916803297741207</v>
      </c>
      <c r="DA335" s="63" t="s">
        <v>3633</v>
      </c>
    </row>
    <row r="336" spans="1:105" ht="12" customHeight="1" x14ac:dyDescent="0.25">
      <c r="A336" s="97" t="s">
        <v>137</v>
      </c>
      <c r="B336" s="111"/>
      <c r="C336" s="111">
        <f t="shared" ref="C336:Q336" si="167">IF(C317=0,"",C317/C298)</f>
        <v>0.85230557517779526</v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>
        <f t="shared" si="167"/>
        <v>0.78751166300298703</v>
      </c>
      <c r="J336" s="111">
        <f t="shared" si="167"/>
        <v>0.79618426313128488</v>
      </c>
      <c r="K336" s="111">
        <f t="shared" si="167"/>
        <v>0.79870670419090428</v>
      </c>
      <c r="L336" s="111">
        <f t="shared" si="167"/>
        <v>0.81972435795424248</v>
      </c>
      <c r="M336" s="111">
        <f t="shared" si="167"/>
        <v>0.82793947193496253</v>
      </c>
      <c r="N336" s="111">
        <f t="shared" si="167"/>
        <v>0.87986081606705657</v>
      </c>
      <c r="O336" s="111">
        <f t="shared" si="167"/>
        <v>0.91951280559667026</v>
      </c>
      <c r="P336" s="111">
        <f t="shared" si="167"/>
        <v>0.98121246960596986</v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>
        <f t="shared" si="168"/>
        <v>0.92290123355406606</v>
      </c>
      <c r="V336" s="111" t="str">
        <f t="shared" si="168"/>
        <v/>
      </c>
      <c r="W336" s="111" t="str">
        <f t="shared" ref="W336:Y336" si="169">IF(W317=0,"",W317/W298)</f>
        <v/>
      </c>
      <c r="X336" s="111">
        <f t="shared" si="169"/>
        <v>0.95624487156357241</v>
      </c>
      <c r="Y336" s="111">
        <f t="shared" si="169"/>
        <v>0.97123348946804111</v>
      </c>
      <c r="DA336" s="63" t="s">
        <v>3634</v>
      </c>
    </row>
    <row r="337" spans="1:105" ht="12" customHeight="1" x14ac:dyDescent="0.25">
      <c r="A337" s="100" t="s">
        <v>211</v>
      </c>
      <c r="B337" s="112"/>
      <c r="C337" s="112">
        <f t="shared" ref="C337:Q337" si="170">IF(C318=0,"",C318/C299)</f>
        <v>0.42907709303588482</v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>
        <f t="shared" si="170"/>
        <v>0.44152308080111774</v>
      </c>
      <c r="J337" s="112">
        <f t="shared" si="170"/>
        <v>0.44448965201119189</v>
      </c>
      <c r="K337" s="112">
        <f t="shared" si="170"/>
        <v>0.44802715683682148</v>
      </c>
      <c r="L337" s="112">
        <f t="shared" si="170"/>
        <v>0.4521770101516735</v>
      </c>
      <c r="M337" s="112">
        <f t="shared" si="170"/>
        <v>0.46063674926936926</v>
      </c>
      <c r="N337" s="112">
        <f t="shared" si="170"/>
        <v>0.47458167892830877</v>
      </c>
      <c r="O337" s="112">
        <f t="shared" si="170"/>
        <v>0.49496834274761381</v>
      </c>
      <c r="P337" s="112">
        <f t="shared" si="170"/>
        <v>0.51968937188704012</v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>
        <f t="shared" si="171"/>
        <v>0.59215301832454537</v>
      </c>
      <c r="V337" s="112" t="str">
        <f t="shared" si="171"/>
        <v/>
      </c>
      <c r="W337" s="112" t="str">
        <f t="shared" ref="W337:Y337" si="172">IF(W318=0,"",W318/W299)</f>
        <v/>
      </c>
      <c r="X337" s="112">
        <f t="shared" si="172"/>
        <v>0.60783487166704742</v>
      </c>
      <c r="Y337" s="112">
        <f t="shared" si="172"/>
        <v>0.60916803297741207</v>
      </c>
      <c r="DA337" s="131" t="s">
        <v>3635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>
        <f t="shared" si="174"/>
        <v>1</v>
      </c>
      <c r="V338" s="113" t="str">
        <f t="shared" si="174"/>
        <v/>
      </c>
      <c r="W338" s="113" t="str">
        <f t="shared" ref="W338:Y338" si="175">IF(W319=0,"",W319/W300)</f>
        <v/>
      </c>
      <c r="X338" s="113">
        <f t="shared" si="175"/>
        <v>1</v>
      </c>
      <c r="Y338" s="113">
        <f t="shared" si="175"/>
        <v>1</v>
      </c>
      <c r="DA338" s="132" t="s">
        <v>3636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0.48419380507539872</v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>
        <f t="shared" si="176"/>
        <v>0.49329808299768002</v>
      </c>
      <c r="I339" s="112" t="str">
        <f t="shared" si="176"/>
        <v/>
      </c>
      <c r="J339" s="112" t="str">
        <f t="shared" si="176"/>
        <v/>
      </c>
      <c r="K339" s="112">
        <f t="shared" si="176"/>
        <v>0.5008750902021103</v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>
        <f t="shared" si="176"/>
        <v>0.53672423848311646</v>
      </c>
      <c r="P339" s="112">
        <f t="shared" si="176"/>
        <v>0.55727000344688027</v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>
        <f t="shared" si="177"/>
        <v>0.62932296662927056</v>
      </c>
      <c r="V339" s="112" t="str">
        <f t="shared" si="177"/>
        <v/>
      </c>
      <c r="W339" s="112">
        <f t="shared" ref="W339:Y339" si="178">IF(W320=0,"",W320/W301)</f>
        <v>0.65361578770512718</v>
      </c>
      <c r="X339" s="112" t="str">
        <f t="shared" si="178"/>
        <v/>
      </c>
      <c r="Y339" s="112">
        <f t="shared" si="178"/>
        <v>0.67288241600242338</v>
      </c>
      <c r="DA339" s="131" t="s">
        <v>3637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0.87761921620884431</v>
      </c>
      <c r="D340" s="113">
        <f t="shared" si="179"/>
        <v>0.82938665399118916</v>
      </c>
      <c r="E340" s="113">
        <f t="shared" si="179"/>
        <v>0.79521799334171639</v>
      </c>
      <c r="F340" s="113">
        <f t="shared" si="179"/>
        <v>0.80352834901310954</v>
      </c>
      <c r="G340" s="113">
        <f t="shared" si="179"/>
        <v>0.7734553932968623</v>
      </c>
      <c r="H340" s="113">
        <f t="shared" si="179"/>
        <v>0.79151346093846109</v>
      </c>
      <c r="I340" s="113">
        <f t="shared" si="179"/>
        <v>0.82195399874776887</v>
      </c>
      <c r="J340" s="113">
        <f t="shared" si="179"/>
        <v>0.82906191646340166</v>
      </c>
      <c r="K340" s="113">
        <f t="shared" si="179"/>
        <v>0.83052570079010957</v>
      </c>
      <c r="L340" s="113">
        <f t="shared" si="179"/>
        <v>0.84796449776855876</v>
      </c>
      <c r="M340" s="113">
        <f t="shared" si="179"/>
        <v>0.84911391336951425</v>
      </c>
      <c r="N340" s="113">
        <f t="shared" si="179"/>
        <v>0.88993405842004691</v>
      </c>
      <c r="O340" s="113">
        <f t="shared" si="179"/>
        <v>0.97033483925533393</v>
      </c>
      <c r="P340" s="113">
        <f t="shared" si="179"/>
        <v>0.98761613359125866</v>
      </c>
      <c r="Q340" s="113">
        <f t="shared" si="179"/>
        <v>0.96937764678805605</v>
      </c>
      <c r="R340" s="113">
        <f t="shared" ref="R340:V340" si="180">IF(R321=0,"",R321/R302)</f>
        <v>0.95792717253141113</v>
      </c>
      <c r="S340" s="113">
        <f t="shared" si="180"/>
        <v>0.93524199195853985</v>
      </c>
      <c r="T340" s="113" t="str">
        <f t="shared" si="180"/>
        <v/>
      </c>
      <c r="U340" s="113">
        <f t="shared" si="180"/>
        <v>0.96203967614300423</v>
      </c>
      <c r="V340" s="113">
        <f t="shared" si="180"/>
        <v>0.95493700858403607</v>
      </c>
      <c r="W340" s="113">
        <f t="shared" ref="W340:Y340" si="181">IF(W321=0,"",W321/W302)</f>
        <v>0.96728712416510854</v>
      </c>
      <c r="X340" s="113">
        <f t="shared" si="181"/>
        <v>0.97455860041303088</v>
      </c>
      <c r="Y340" s="113">
        <f t="shared" si="181"/>
        <v>0.98968306464959066</v>
      </c>
      <c r="DA340" s="132" t="s">
        <v>3638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0.48419380507539883</v>
      </c>
      <c r="D341" s="111">
        <f t="shared" si="182"/>
        <v>0.48579831070134943</v>
      </c>
      <c r="E341" s="111">
        <f t="shared" si="182"/>
        <v>0.48755484697584328</v>
      </c>
      <c r="F341" s="111">
        <f t="shared" si="182"/>
        <v>0.48933257670027785</v>
      </c>
      <c r="G341" s="111">
        <f t="shared" si="182"/>
        <v>0.49125150400451628</v>
      </c>
      <c r="H341" s="111">
        <f t="shared" si="182"/>
        <v>0.49329808299768008</v>
      </c>
      <c r="I341" s="111">
        <f t="shared" si="182"/>
        <v>0.49550343649563555</v>
      </c>
      <c r="J341" s="111">
        <f t="shared" si="182"/>
        <v>0.4979923575604821</v>
      </c>
      <c r="K341" s="111">
        <f t="shared" si="182"/>
        <v>0.5008750902021103</v>
      </c>
      <c r="L341" s="111">
        <f t="shared" si="182"/>
        <v>0.50418953832529578</v>
      </c>
      <c r="M341" s="111">
        <f t="shared" si="182"/>
        <v>0.51049070341442693</v>
      </c>
      <c r="N341" s="111">
        <f t="shared" si="182"/>
        <v>0.52088075715076299</v>
      </c>
      <c r="O341" s="111">
        <f t="shared" si="182"/>
        <v>0.53672423848311646</v>
      </c>
      <c r="P341" s="111">
        <f t="shared" si="182"/>
        <v>0.55727000344688027</v>
      </c>
      <c r="Q341" s="111">
        <f t="shared" si="182"/>
        <v>0.5770922953307891</v>
      </c>
      <c r="R341" s="111">
        <f t="shared" ref="R341:V341" si="183">IF(R322=0,"",R322/R303)</f>
        <v>0.59050682035488578</v>
      </c>
      <c r="S341" s="111">
        <f t="shared" si="183"/>
        <v>0.60350318285968285</v>
      </c>
      <c r="T341" s="111" t="str">
        <f t="shared" si="183"/>
        <v/>
      </c>
      <c r="U341" s="111">
        <f t="shared" si="183"/>
        <v>0.62932296662927056</v>
      </c>
      <c r="V341" s="111">
        <f t="shared" si="183"/>
        <v>0.64201957352648509</v>
      </c>
      <c r="W341" s="111">
        <f t="shared" ref="W341:Y341" si="184">IF(W322=0,"",W322/W303)</f>
        <v>0.65361578770512718</v>
      </c>
      <c r="X341" s="111">
        <f t="shared" si="184"/>
        <v>0.66358331699896378</v>
      </c>
      <c r="Y341" s="111">
        <f t="shared" si="184"/>
        <v>0.67288241600242338</v>
      </c>
      <c r="DA341" s="63" t="s">
        <v>3639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 t="str">
        <f t="shared" si="186"/>
        <v/>
      </c>
      <c r="U342" s="111">
        <f t="shared" si="186"/>
        <v>1</v>
      </c>
      <c r="V342" s="111">
        <f t="shared" si="186"/>
        <v>1</v>
      </c>
      <c r="W342" s="111">
        <f t="shared" ref="W342:Y342" si="187">IF(W323=0,"",W323/W304)</f>
        <v>1</v>
      </c>
      <c r="X342" s="111">
        <f t="shared" si="187"/>
        <v>1</v>
      </c>
      <c r="Y342" s="111">
        <f t="shared" si="187"/>
        <v>1</v>
      </c>
      <c r="DA342" s="63" t="s">
        <v>3640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0.61647285249136929</v>
      </c>
      <c r="D343" s="124">
        <f t="shared" si="188"/>
        <v>0.61202500193644527</v>
      </c>
      <c r="E343" s="124">
        <f t="shared" si="188"/>
        <v>0.60406854040228486</v>
      </c>
      <c r="F343" s="124">
        <f t="shared" si="188"/>
        <v>0.61048062530000879</v>
      </c>
      <c r="G343" s="124">
        <f t="shared" si="188"/>
        <v>0.60633924335319567</v>
      </c>
      <c r="H343" s="124">
        <f t="shared" si="188"/>
        <v>0.60098616802740712</v>
      </c>
      <c r="I343" s="124">
        <f t="shared" si="188"/>
        <v>0.59846488393165698</v>
      </c>
      <c r="J343" s="124">
        <f t="shared" si="188"/>
        <v>0.6013914894207828</v>
      </c>
      <c r="K343" s="124">
        <f t="shared" si="188"/>
        <v>0.62217117286896118</v>
      </c>
      <c r="L343" s="124">
        <f t="shared" si="188"/>
        <v>0.61391898347619889</v>
      </c>
      <c r="M343" s="124">
        <f t="shared" si="188"/>
        <v>0.61453703016112593</v>
      </c>
      <c r="N343" s="124">
        <f t="shared" si="188"/>
        <v>0.60004297251404926</v>
      </c>
      <c r="O343" s="124">
        <f t="shared" si="188"/>
        <v>0.63278911058161913</v>
      </c>
      <c r="P343" s="124">
        <f t="shared" si="188"/>
        <v>0.65799537018434318</v>
      </c>
      <c r="Q343" s="124">
        <f t="shared" si="188"/>
        <v>0.63425821250536896</v>
      </c>
      <c r="R343" s="124">
        <f t="shared" ref="R343:V343" si="189">IF(R324=0,"",R324/R305)</f>
        <v>0.64394073719470746</v>
      </c>
      <c r="S343" s="124">
        <f t="shared" si="189"/>
        <v>0.66183229432039514</v>
      </c>
      <c r="T343" s="124" t="str">
        <f t="shared" si="189"/>
        <v/>
      </c>
      <c r="U343" s="124">
        <f t="shared" si="189"/>
        <v>0.66999711920928862</v>
      </c>
      <c r="V343" s="124">
        <f t="shared" si="189"/>
        <v>0.70092581932620324</v>
      </c>
      <c r="W343" s="124">
        <f t="shared" ref="W343:Y343" si="190">IF(W324=0,"",W324/W305)</f>
        <v>0.70170645228338679</v>
      </c>
      <c r="X343" s="124">
        <f t="shared" si="190"/>
        <v>0.67526763682216773</v>
      </c>
      <c r="Y343" s="124">
        <f t="shared" si="190"/>
        <v>0.64230805156957549</v>
      </c>
      <c r="DA343" s="130" t="s">
        <v>3641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0.54861509469085312</v>
      </c>
      <c r="D344" s="111">
        <f t="shared" si="191"/>
        <v>0.5492401609600327</v>
      </c>
      <c r="E344" s="111">
        <f t="shared" si="191"/>
        <v>0.54986528353430775</v>
      </c>
      <c r="F344" s="111">
        <f t="shared" si="191"/>
        <v>0.55049041378654995</v>
      </c>
      <c r="G344" s="111">
        <f t="shared" si="191"/>
        <v>0.55111559589247294</v>
      </c>
      <c r="H344" s="111">
        <f t="shared" si="191"/>
        <v>0.55174082444553196</v>
      </c>
      <c r="I344" s="111">
        <f t="shared" si="191"/>
        <v>0.55236611033062366</v>
      </c>
      <c r="J344" s="111">
        <f t="shared" si="191"/>
        <v>0.55299149813932968</v>
      </c>
      <c r="K344" s="111">
        <f t="shared" si="191"/>
        <v>0.55361702578622241</v>
      </c>
      <c r="L344" s="111">
        <f t="shared" si="191"/>
        <v>0.55424270341500448</v>
      </c>
      <c r="M344" s="111">
        <f t="shared" si="191"/>
        <v>0.5547178698642935</v>
      </c>
      <c r="N344" s="111">
        <f t="shared" si="191"/>
        <v>0.55498346555839073</v>
      </c>
      <c r="O344" s="111">
        <f t="shared" si="191"/>
        <v>0.55514220512788814</v>
      </c>
      <c r="P344" s="111">
        <f t="shared" si="191"/>
        <v>0.5555851416549612</v>
      </c>
      <c r="Q344" s="111">
        <f t="shared" si="191"/>
        <v>0.55738799679211348</v>
      </c>
      <c r="R344" s="111">
        <f t="shared" ref="R344:V344" si="192">IF(R325=0,"",R325/R306)</f>
        <v>0.56212364831308881</v>
      </c>
      <c r="S344" s="111">
        <f t="shared" si="192"/>
        <v>0.5688038259239796</v>
      </c>
      <c r="T344" s="111" t="str">
        <f t="shared" si="192"/>
        <v/>
      </c>
      <c r="U344" s="111">
        <f t="shared" si="192"/>
        <v>0.58281680314296003</v>
      </c>
      <c r="V344" s="111">
        <f t="shared" si="192"/>
        <v>0.58755912461479387</v>
      </c>
      <c r="W344" s="111">
        <f t="shared" ref="W344:Y344" si="193">IF(W325=0,"",W325/W306)</f>
        <v>0.58983832031986483</v>
      </c>
      <c r="X344" s="111">
        <f t="shared" si="193"/>
        <v>0.59022830009977345</v>
      </c>
      <c r="Y344" s="111">
        <f t="shared" si="193"/>
        <v>0.59026729807776435</v>
      </c>
      <c r="DA344" s="63" t="s">
        <v>3642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0.72662667962477578</v>
      </c>
      <c r="D345" s="45">
        <f t="shared" si="194"/>
        <v>0.72814042330624362</v>
      </c>
      <c r="E345" s="45">
        <f t="shared" si="194"/>
        <v>0.72972554035246795</v>
      </c>
      <c r="F345" s="45">
        <f t="shared" si="194"/>
        <v>0.73132039013024974</v>
      </c>
      <c r="G345" s="45">
        <f t="shared" si="194"/>
        <v>0.73298097057885925</v>
      </c>
      <c r="H345" s="45">
        <f t="shared" si="194"/>
        <v>0.7347004282634233</v>
      </c>
      <c r="I345" s="45">
        <f t="shared" si="194"/>
        <v>0.73649256107781469</v>
      </c>
      <c r="J345" s="45">
        <f t="shared" si="194"/>
        <v>0.73841389412300973</v>
      </c>
      <c r="K345" s="45">
        <f t="shared" si="194"/>
        <v>0.74051248860270869</v>
      </c>
      <c r="L345" s="45">
        <f t="shared" si="194"/>
        <v>0.74280120285931051</v>
      </c>
      <c r="M345" s="45">
        <f t="shared" si="194"/>
        <v>0.74607355849152468</v>
      </c>
      <c r="N345" s="45">
        <f t="shared" si="194"/>
        <v>0.75055546355653546</v>
      </c>
      <c r="O345" s="45">
        <f t="shared" si="194"/>
        <v>0.7567826221173467</v>
      </c>
      <c r="P345" s="45">
        <f t="shared" si="194"/>
        <v>0.76501778054430969</v>
      </c>
      <c r="Q345" s="45">
        <f t="shared" si="194"/>
        <v>0.77567415587178334</v>
      </c>
      <c r="R345" s="45">
        <f t="shared" ref="R345:V345" si="195">IF(R326=0,"",R326/R307)</f>
        <v>0.79017493492704227</v>
      </c>
      <c r="S345" s="45">
        <f t="shared" si="195"/>
        <v>0.80832014316798317</v>
      </c>
      <c r="T345" s="45" t="str">
        <f t="shared" si="195"/>
        <v/>
      </c>
      <c r="U345" s="45">
        <f t="shared" si="195"/>
        <v>0.84652254989416553</v>
      </c>
      <c r="V345" s="45">
        <f t="shared" si="195"/>
        <v>0.86206909972308909</v>
      </c>
      <c r="W345" s="45">
        <f t="shared" ref="W345:Y345" si="196">IF(W326=0,"",W326/W307)</f>
        <v>0.87371050315834564</v>
      </c>
      <c r="X345" s="45">
        <f t="shared" si="196"/>
        <v>0.88137629263840689</v>
      </c>
      <c r="Y345" s="45">
        <f t="shared" si="196"/>
        <v>0.88817428274035815</v>
      </c>
      <c r="DA345" s="60" t="s">
        <v>3643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16.883755052577634</v>
      </c>
      <c r="D347" s="117">
        <f t="shared" si="197"/>
        <v>14.914140023393475</v>
      </c>
      <c r="E347" s="117">
        <f t="shared" si="197"/>
        <v>16.546894369233108</v>
      </c>
      <c r="F347" s="117">
        <f t="shared" si="197"/>
        <v>15.003065023907581</v>
      </c>
      <c r="G347" s="117">
        <f t="shared" si="197"/>
        <v>14.394060949641537</v>
      </c>
      <c r="H347" s="117">
        <f t="shared" si="197"/>
        <v>13.228242139147504</v>
      </c>
      <c r="I347" s="117">
        <f t="shared" si="197"/>
        <v>17.49135986081</v>
      </c>
      <c r="J347" s="117">
        <f t="shared" si="197"/>
        <v>24.673938206039633</v>
      </c>
      <c r="K347" s="117">
        <f t="shared" si="197"/>
        <v>14.122953205330798</v>
      </c>
      <c r="L347" s="117">
        <f t="shared" si="197"/>
        <v>11.258374189184385</v>
      </c>
      <c r="M347" s="117">
        <f t="shared" si="197"/>
        <v>12.633862401953005</v>
      </c>
      <c r="N347" s="117">
        <f t="shared" si="197"/>
        <v>11.428879440850601</v>
      </c>
      <c r="O347" s="117">
        <f t="shared" si="197"/>
        <v>3.7352853103892443</v>
      </c>
      <c r="P347" s="117">
        <f t="shared" si="197"/>
        <v>4.4649494778957655</v>
      </c>
      <c r="Q347" s="117">
        <f t="shared" si="197"/>
        <v>4.611765144410878</v>
      </c>
      <c r="R347" s="117">
        <f t="shared" ref="R347:V347" si="198">R348+R351+R353+R362</f>
        <v>1.784310055773056</v>
      </c>
      <c r="S347" s="117">
        <f t="shared" si="198"/>
        <v>2.1529194800773643</v>
      </c>
      <c r="T347" s="117">
        <f t="shared" si="198"/>
        <v>0</v>
      </c>
      <c r="U347" s="117">
        <f t="shared" si="198"/>
        <v>2.8486988862458533</v>
      </c>
      <c r="V347" s="117">
        <f t="shared" si="198"/>
        <v>5.8033922991745666</v>
      </c>
      <c r="W347" s="117">
        <f t="shared" ref="W347:Y347" si="199">W348+W351+W353+W362</f>
        <v>7.6949050818956408</v>
      </c>
      <c r="X347" s="117">
        <f t="shared" si="199"/>
        <v>10.819875053638562</v>
      </c>
      <c r="Y347" s="117">
        <f t="shared" si="199"/>
        <v>8.8894991578961129</v>
      </c>
      <c r="DA347" s="129" t="s">
        <v>3794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15.755793464815877</v>
      </c>
      <c r="D348" s="122">
        <f t="shared" si="200"/>
        <v>13.850684630000631</v>
      </c>
      <c r="E348" s="122">
        <f t="shared" si="200"/>
        <v>15.26108155406313</v>
      </c>
      <c r="F348" s="122">
        <f t="shared" si="200"/>
        <v>13.672444328294318</v>
      </c>
      <c r="G348" s="122">
        <f t="shared" si="200"/>
        <v>12.831590625638253</v>
      </c>
      <c r="H348" s="122">
        <f t="shared" si="200"/>
        <v>11.953878324100438</v>
      </c>
      <c r="I348" s="122">
        <f t="shared" si="200"/>
        <v>15.632386139339703</v>
      </c>
      <c r="J348" s="122">
        <f t="shared" si="200"/>
        <v>21.525457862335362</v>
      </c>
      <c r="K348" s="122">
        <f t="shared" si="200"/>
        <v>12.730689252671946</v>
      </c>
      <c r="L348" s="122">
        <f t="shared" si="200"/>
        <v>9.8348960528209304</v>
      </c>
      <c r="M348" s="122">
        <f t="shared" si="200"/>
        <v>11.051862919887995</v>
      </c>
      <c r="N348" s="122">
        <f t="shared" si="200"/>
        <v>9.8449983327453836</v>
      </c>
      <c r="O348" s="122">
        <f t="shared" si="200"/>
        <v>3.2341097876610885</v>
      </c>
      <c r="P348" s="122">
        <f t="shared" si="200"/>
        <v>3.8947816727014937</v>
      </c>
      <c r="Q348" s="122">
        <f t="shared" si="200"/>
        <v>3.8683797375312521</v>
      </c>
      <c r="R348" s="122">
        <f t="shared" ref="R348:V348" si="201">SUM(R349:R350)</f>
        <v>1.5189164877276455</v>
      </c>
      <c r="S348" s="122">
        <f t="shared" si="201"/>
        <v>1.826925736264849</v>
      </c>
      <c r="T348" s="122">
        <f t="shared" si="201"/>
        <v>0</v>
      </c>
      <c r="U348" s="122">
        <f t="shared" si="201"/>
        <v>2.2050204111175953</v>
      </c>
      <c r="V348" s="122">
        <f t="shared" si="201"/>
        <v>4.8307463406470745</v>
      </c>
      <c r="W348" s="122">
        <f t="shared" ref="W348:Y348" si="202">SUM(W349:W350)</f>
        <v>6.2654980905714339</v>
      </c>
      <c r="X348" s="122">
        <f t="shared" si="202"/>
        <v>9.0344179477661672</v>
      </c>
      <c r="Y348" s="122">
        <f t="shared" si="202"/>
        <v>7.1027447144538964</v>
      </c>
      <c r="DA348" s="130" t="s">
        <v>3795</v>
      </c>
    </row>
    <row r="349" spans="1:105" ht="12" customHeight="1" x14ac:dyDescent="0.25">
      <c r="A349" s="97" t="s">
        <v>211</v>
      </c>
      <c r="B349" s="98"/>
      <c r="C349" s="98">
        <v>15.755793464815877</v>
      </c>
      <c r="D349" s="98">
        <v>13.850684630000631</v>
      </c>
      <c r="E349" s="98">
        <v>15.26108155406313</v>
      </c>
      <c r="F349" s="98">
        <v>13.672444328294318</v>
      </c>
      <c r="G349" s="98">
        <v>12.831590625638253</v>
      </c>
      <c r="H349" s="98">
        <v>11.953878324100438</v>
      </c>
      <c r="I349" s="98">
        <v>15.632386139339703</v>
      </c>
      <c r="J349" s="98">
        <v>21.525457862335362</v>
      </c>
      <c r="K349" s="98">
        <v>12.730689252671946</v>
      </c>
      <c r="L349" s="98">
        <v>9.8348960528209304</v>
      </c>
      <c r="M349" s="98">
        <v>11.051862919887995</v>
      </c>
      <c r="N349" s="98">
        <v>9.8449983327453836</v>
      </c>
      <c r="O349" s="98">
        <v>3.2341097876610885</v>
      </c>
      <c r="P349" s="98">
        <v>3.8947816727014937</v>
      </c>
      <c r="Q349" s="98">
        <v>3.8683797375312521</v>
      </c>
      <c r="R349" s="98">
        <v>1.5189164877276455</v>
      </c>
      <c r="S349" s="98">
        <v>1.826925736264849</v>
      </c>
      <c r="T349" s="98">
        <v>0</v>
      </c>
      <c r="U349" s="98">
        <v>2.2050204111175953</v>
      </c>
      <c r="V349" s="98">
        <v>4.8307463406470745</v>
      </c>
      <c r="W349" s="98">
        <v>6.2654980905714339</v>
      </c>
      <c r="X349" s="98">
        <v>9.0344179477661672</v>
      </c>
      <c r="Y349" s="98">
        <v>7.1027447144538964</v>
      </c>
      <c r="DA349" s="63" t="s">
        <v>3796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3797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3798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3799</v>
      </c>
    </row>
    <row r="353" spans="1:105" ht="12" customHeight="1" x14ac:dyDescent="0.25">
      <c r="A353" s="121" t="s">
        <v>55</v>
      </c>
      <c r="B353" s="122"/>
      <c r="C353" s="122">
        <v>2.2046465058563097E-2</v>
      </c>
      <c r="D353" s="122">
        <v>3.3090206649871175E-2</v>
      </c>
      <c r="E353" s="122">
        <v>3.5829157317574668E-2</v>
      </c>
      <c r="F353" s="122">
        <v>4.6336912886702615E-2</v>
      </c>
      <c r="G353" s="122">
        <v>6.6524090185508339E-2</v>
      </c>
      <c r="H353" s="122">
        <v>8.6925638260973728E-2</v>
      </c>
      <c r="I353" s="122">
        <v>0.11277227813426063</v>
      </c>
      <c r="J353" s="122">
        <v>0.49541245915013254</v>
      </c>
      <c r="K353" s="122">
        <v>0.18928534969809138</v>
      </c>
      <c r="L353" s="122">
        <v>0.18868764694064635</v>
      </c>
      <c r="M353" s="122">
        <v>0.25671393194840231</v>
      </c>
      <c r="N353" s="122">
        <v>0.29474735091468396</v>
      </c>
      <c r="O353" s="122">
        <v>6.7950507518927686E-2</v>
      </c>
      <c r="P353" s="122">
        <v>4.6504869846369939E-4</v>
      </c>
      <c r="Q353" s="122">
        <v>0.13096059793703144</v>
      </c>
      <c r="R353" s="122">
        <v>3.4425508392971663E-2</v>
      </c>
      <c r="S353" s="122">
        <v>6.326172934663854E-2</v>
      </c>
      <c r="T353" s="122">
        <v>0</v>
      </c>
      <c r="U353" s="122">
        <v>0.28057020488576617</v>
      </c>
      <c r="V353" s="122">
        <v>0.30976350333526292</v>
      </c>
      <c r="W353" s="122">
        <v>0.41281197284123256</v>
      </c>
      <c r="X353" s="122">
        <v>0.29282474475843917</v>
      </c>
      <c r="Y353" s="122">
        <v>0.13639509001001235</v>
      </c>
      <c r="DA353" s="130" t="s">
        <v>3800</v>
      </c>
    </row>
    <row r="354" spans="1:105" ht="12" customHeight="1" x14ac:dyDescent="0.25">
      <c r="A354" s="97" t="s">
        <v>138</v>
      </c>
      <c r="B354" s="98"/>
      <c r="C354" s="98">
        <v>2.1602188256810328E-2</v>
      </c>
      <c r="D354" s="98">
        <v>3.3090206649871175E-2</v>
      </c>
      <c r="E354" s="98">
        <v>3.5829157317574668E-2</v>
      </c>
      <c r="F354" s="98">
        <v>4.6336912886702615E-2</v>
      </c>
      <c r="G354" s="98">
        <v>6.6524090185508339E-2</v>
      </c>
      <c r="H354" s="98">
        <v>8.6925638260973728E-2</v>
      </c>
      <c r="I354" s="98">
        <v>0.11001220316858966</v>
      </c>
      <c r="J354" s="98">
        <v>0.48842419525623409</v>
      </c>
      <c r="K354" s="98">
        <v>0.18708886592902818</v>
      </c>
      <c r="L354" s="98">
        <v>0.18516058973465024</v>
      </c>
      <c r="M354" s="98">
        <v>0.25521981542437583</v>
      </c>
      <c r="N354" s="98">
        <v>0.28965670557136242</v>
      </c>
      <c r="O354" s="98">
        <v>5.840085272320391E-2</v>
      </c>
      <c r="P354" s="98">
        <v>0</v>
      </c>
      <c r="Q354" s="98">
        <v>0.13096059793703144</v>
      </c>
      <c r="R354" s="98">
        <v>3.4425508392971663E-2</v>
      </c>
      <c r="S354" s="98">
        <v>6.326172934663854E-2</v>
      </c>
      <c r="T354" s="98">
        <v>0</v>
      </c>
      <c r="U354" s="98">
        <v>0.27889282503146257</v>
      </c>
      <c r="V354" s="98">
        <v>0.30976350333526292</v>
      </c>
      <c r="W354" s="98">
        <v>0.41281197284123256</v>
      </c>
      <c r="X354" s="98">
        <v>0.28138364400537602</v>
      </c>
      <c r="Y354" s="98">
        <v>0.12929896871306937</v>
      </c>
      <c r="DA354" s="63" t="s">
        <v>3801</v>
      </c>
    </row>
    <row r="355" spans="1:105" ht="12" customHeight="1" x14ac:dyDescent="0.25">
      <c r="A355" s="97" t="s">
        <v>137</v>
      </c>
      <c r="B355" s="98"/>
      <c r="C355" s="98">
        <v>4.4427680175276868E-4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2.7600749656709815E-3</v>
      </c>
      <c r="J355" s="98">
        <v>6.9882638938984741E-3</v>
      </c>
      <c r="K355" s="98">
        <v>2.1964837690631985E-3</v>
      </c>
      <c r="L355" s="98">
        <v>3.5270572059961105E-3</v>
      </c>
      <c r="M355" s="98">
        <v>1.4941165240264806E-3</v>
      </c>
      <c r="N355" s="98">
        <v>5.0906453433215452E-3</v>
      </c>
      <c r="O355" s="98">
        <v>9.5496547957237745E-3</v>
      </c>
      <c r="P355" s="98">
        <v>4.6504869846369939E-4</v>
      </c>
      <c r="Q355" s="98">
        <v>0</v>
      </c>
      <c r="R355" s="98">
        <v>0</v>
      </c>
      <c r="S355" s="98">
        <v>0</v>
      </c>
      <c r="T355" s="98">
        <v>0</v>
      </c>
      <c r="U355" s="98">
        <v>1.677379854303608E-3</v>
      </c>
      <c r="V355" s="98">
        <v>0</v>
      </c>
      <c r="W355" s="98">
        <v>0</v>
      </c>
      <c r="X355" s="98">
        <v>1.1441100753063163E-2</v>
      </c>
      <c r="Y355" s="98">
        <v>7.0961212969429836E-3</v>
      </c>
      <c r="DA355" s="63" t="s">
        <v>3802</v>
      </c>
    </row>
    <row r="356" spans="1:105" ht="12" customHeight="1" x14ac:dyDescent="0.25">
      <c r="A356" s="100" t="s">
        <v>211</v>
      </c>
      <c r="B356" s="101"/>
      <c r="C356" s="101">
        <v>4.4427680175276868E-4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2.7600749656709815E-3</v>
      </c>
      <c r="J356" s="101">
        <v>6.9882638938984741E-3</v>
      </c>
      <c r="K356" s="101">
        <v>2.1964837690631985E-3</v>
      </c>
      <c r="L356" s="101">
        <v>3.5270572059961105E-3</v>
      </c>
      <c r="M356" s="101">
        <v>1.4941165240264806E-3</v>
      </c>
      <c r="N356" s="101">
        <v>5.0906453433215452E-3</v>
      </c>
      <c r="O356" s="101">
        <v>9.5496547957237745E-3</v>
      </c>
      <c r="P356" s="101">
        <v>4.6504869846369939E-4</v>
      </c>
      <c r="Q356" s="101">
        <v>0</v>
      </c>
      <c r="R356" s="101">
        <v>0</v>
      </c>
      <c r="S356" s="101">
        <v>0</v>
      </c>
      <c r="T356" s="101">
        <v>0</v>
      </c>
      <c r="U356" s="101">
        <v>1.677379854303608E-3</v>
      </c>
      <c r="V356" s="101">
        <v>0</v>
      </c>
      <c r="W356" s="101">
        <v>0</v>
      </c>
      <c r="X356" s="101">
        <v>1.1441100753063163E-2</v>
      </c>
      <c r="Y356" s="101">
        <v>7.0961212969429836E-3</v>
      </c>
      <c r="DA356" s="131" t="s">
        <v>3803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3804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3805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3806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3807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3808</v>
      </c>
    </row>
    <row r="362" spans="1:105" ht="12" customHeight="1" x14ac:dyDescent="0.25">
      <c r="A362" s="121" t="s">
        <v>54</v>
      </c>
      <c r="B362" s="122"/>
      <c r="C362" s="122">
        <v>1.1059151227031929</v>
      </c>
      <c r="D362" s="122">
        <v>1.0303651867429724</v>
      </c>
      <c r="E362" s="122">
        <v>1.249983657852404</v>
      </c>
      <c r="F362" s="122">
        <v>1.2842837827265594</v>
      </c>
      <c r="G362" s="122">
        <v>1.4959462338177765</v>
      </c>
      <c r="H362" s="122">
        <v>1.1874381767860922</v>
      </c>
      <c r="I362" s="122">
        <v>1.7462014433360371</v>
      </c>
      <c r="J362" s="122">
        <v>2.6530678845541393</v>
      </c>
      <c r="K362" s="122">
        <v>1.2029786029607614</v>
      </c>
      <c r="L362" s="122">
        <v>1.2347904894228079</v>
      </c>
      <c r="M362" s="122">
        <v>1.3252855501166081</v>
      </c>
      <c r="N362" s="122">
        <v>1.2891337571905341</v>
      </c>
      <c r="O362" s="122">
        <v>0.43322501520922835</v>
      </c>
      <c r="P362" s="122">
        <v>0.56970275649580815</v>
      </c>
      <c r="Q362" s="122">
        <v>0.61242480894259421</v>
      </c>
      <c r="R362" s="122">
        <v>0.23096805965243888</v>
      </c>
      <c r="S362" s="122">
        <v>0.26273201446587657</v>
      </c>
      <c r="T362" s="122">
        <v>0</v>
      </c>
      <c r="U362" s="122">
        <v>0.36310827024249176</v>
      </c>
      <c r="V362" s="122">
        <v>0.66288245519222955</v>
      </c>
      <c r="W362" s="122">
        <v>1.016595018482974</v>
      </c>
      <c r="X362" s="122">
        <v>1.4926323611139549</v>
      </c>
      <c r="Y362" s="122">
        <v>1.6503593534322045</v>
      </c>
      <c r="DA362" s="130" t="s">
        <v>3809</v>
      </c>
    </row>
    <row r="363" spans="1:105" ht="12" customHeight="1" x14ac:dyDescent="0.25">
      <c r="A363" s="97" t="s">
        <v>50</v>
      </c>
      <c r="B363" s="98"/>
      <c r="C363" s="98">
        <v>1.1059151227031929</v>
      </c>
      <c r="D363" s="98">
        <v>1.0303651867429724</v>
      </c>
      <c r="E363" s="98">
        <v>1.249983657852404</v>
      </c>
      <c r="F363" s="98">
        <v>1.2842837827265594</v>
      </c>
      <c r="G363" s="98">
        <v>1.4959462338177765</v>
      </c>
      <c r="H363" s="98">
        <v>1.1874381767860922</v>
      </c>
      <c r="I363" s="98">
        <v>1.7462014433360371</v>
      </c>
      <c r="J363" s="98">
        <v>2.6530678845541393</v>
      </c>
      <c r="K363" s="98">
        <v>1.2029786029607614</v>
      </c>
      <c r="L363" s="98">
        <v>1.2347904894228079</v>
      </c>
      <c r="M363" s="98">
        <v>1.3252855501166081</v>
      </c>
      <c r="N363" s="98">
        <v>1.2891337571905341</v>
      </c>
      <c r="O363" s="98">
        <v>0.43322501520922835</v>
      </c>
      <c r="P363" s="98">
        <v>0.56970275649580815</v>
      </c>
      <c r="Q363" s="98">
        <v>0.61242480894259421</v>
      </c>
      <c r="R363" s="98">
        <v>0.23096805965243888</v>
      </c>
      <c r="S363" s="98">
        <v>0.26273201446587657</v>
      </c>
      <c r="T363" s="98">
        <v>0</v>
      </c>
      <c r="U363" s="98">
        <v>0.36310827024249176</v>
      </c>
      <c r="V363" s="98">
        <v>0.66288245519222955</v>
      </c>
      <c r="W363" s="98">
        <v>1.016595018482974</v>
      </c>
      <c r="X363" s="98">
        <v>1.4926323611139549</v>
      </c>
      <c r="Y363" s="98">
        <v>1.6503593534322045</v>
      </c>
      <c r="DA363" s="63" t="s">
        <v>3810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3811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11817.557296479528</v>
      </c>
      <c r="D366" s="117">
        <f t="shared" si="204"/>
        <v>12542.581248443881</v>
      </c>
      <c r="E366" s="117">
        <f t="shared" si="204"/>
        <v>13690.638356772746</v>
      </c>
      <c r="F366" s="117">
        <f t="shared" si="204"/>
        <v>12500.821277782492</v>
      </c>
      <c r="G366" s="117">
        <f t="shared" si="204"/>
        <v>11579.380476601811</v>
      </c>
      <c r="H366" s="117">
        <f t="shared" si="204"/>
        <v>12473.223262070152</v>
      </c>
      <c r="I366" s="117">
        <f t="shared" si="204"/>
        <v>12198.290188424693</v>
      </c>
      <c r="J366" s="117">
        <f t="shared" si="204"/>
        <v>10107.212102727537</v>
      </c>
      <c r="K366" s="117">
        <f t="shared" si="204"/>
        <v>10233.954977105883</v>
      </c>
      <c r="L366" s="117">
        <f t="shared" si="204"/>
        <v>9248.8705297254764</v>
      </c>
      <c r="M366" s="117">
        <f t="shared" si="204"/>
        <v>9542.5809304784234</v>
      </c>
      <c r="N366" s="117">
        <f t="shared" si="204"/>
        <v>8874.6860380711041</v>
      </c>
      <c r="O366" s="117">
        <f t="shared" si="204"/>
        <v>7203.6596116643295</v>
      </c>
      <c r="P366" s="117">
        <f t="shared" si="204"/>
        <v>6311.6724885212607</v>
      </c>
      <c r="Q366" s="117">
        <f t="shared" si="204"/>
        <v>6735.1324734379559</v>
      </c>
      <c r="R366" s="117">
        <f t="shared" ref="R366:V366" si="205">R367+R370+R372+R381</f>
        <v>6987.3376313904882</v>
      </c>
      <c r="S366" s="117">
        <f t="shared" si="205"/>
        <v>7423.4311597621709</v>
      </c>
      <c r="T366" s="117">
        <f t="shared" si="205"/>
        <v>0</v>
      </c>
      <c r="U366" s="117">
        <f t="shared" si="205"/>
        <v>7447.4648231090741</v>
      </c>
      <c r="V366" s="117">
        <f t="shared" si="205"/>
        <v>7521.396324128008</v>
      </c>
      <c r="W366" s="117">
        <f t="shared" ref="W366:Y366" si="206">W367+W370+W372+W381</f>
        <v>7195.8437960421506</v>
      </c>
      <c r="X366" s="117">
        <f t="shared" si="206"/>
        <v>7016.5583872473881</v>
      </c>
      <c r="Y366" s="117">
        <f t="shared" si="206"/>
        <v>6313.1246945211833</v>
      </c>
      <c r="DA366" s="129" t="s">
        <v>3962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8564.8186464627652</v>
      </c>
      <c r="D367" s="122">
        <f t="shared" si="207"/>
        <v>8657.4532452318308</v>
      </c>
      <c r="E367" s="122">
        <f t="shared" si="207"/>
        <v>8623.4299363900354</v>
      </c>
      <c r="F367" s="122">
        <f t="shared" si="207"/>
        <v>7337.9426499851697</v>
      </c>
      <c r="G367" s="122">
        <f t="shared" si="207"/>
        <v>5963.2640868442722</v>
      </c>
      <c r="H367" s="122">
        <f t="shared" si="207"/>
        <v>6795.1014776625543</v>
      </c>
      <c r="I367" s="122">
        <f t="shared" si="207"/>
        <v>6098.8317430862235</v>
      </c>
      <c r="J367" s="122">
        <f t="shared" si="207"/>
        <v>4958.9926198262056</v>
      </c>
      <c r="K367" s="122">
        <f t="shared" si="207"/>
        <v>5394.8608731074792</v>
      </c>
      <c r="L367" s="122">
        <f t="shared" si="207"/>
        <v>4293.2512786840225</v>
      </c>
      <c r="M367" s="122">
        <f t="shared" si="207"/>
        <v>4790.7651939469042</v>
      </c>
      <c r="N367" s="122">
        <f t="shared" si="207"/>
        <v>4433.9280872395902</v>
      </c>
      <c r="O367" s="122">
        <f t="shared" si="207"/>
        <v>3367.8655852522666</v>
      </c>
      <c r="P367" s="122">
        <f t="shared" si="207"/>
        <v>2760.616419593618</v>
      </c>
      <c r="Q367" s="122">
        <f t="shared" si="207"/>
        <v>3178.0552421528314</v>
      </c>
      <c r="R367" s="122">
        <f t="shared" ref="R367:V367" si="208">SUM(R368:R369)</f>
        <v>3222.9523647616365</v>
      </c>
      <c r="S367" s="122">
        <f t="shared" si="208"/>
        <v>3373.7190401647445</v>
      </c>
      <c r="T367" s="122">
        <f t="shared" si="208"/>
        <v>0</v>
      </c>
      <c r="U367" s="122">
        <f t="shared" si="208"/>
        <v>3468.8093110244586</v>
      </c>
      <c r="V367" s="122">
        <f t="shared" si="208"/>
        <v>3589.508088496983</v>
      </c>
      <c r="W367" s="122">
        <f t="shared" ref="W367:Y367" si="209">SUM(W368:W369)</f>
        <v>3075.7254021494141</v>
      </c>
      <c r="X367" s="122">
        <f t="shared" si="209"/>
        <v>3364.907538542197</v>
      </c>
      <c r="Y367" s="122">
        <f t="shared" si="209"/>
        <v>2653.0192350026914</v>
      </c>
      <c r="DA367" s="130" t="s">
        <v>3963</v>
      </c>
    </row>
    <row r="368" spans="1:105" ht="12" customHeight="1" x14ac:dyDescent="0.25">
      <c r="A368" s="97" t="s">
        <v>211</v>
      </c>
      <c r="B368" s="98"/>
      <c r="C368" s="98">
        <v>8531.4449194983281</v>
      </c>
      <c r="D368" s="98">
        <v>8620.5496509612112</v>
      </c>
      <c r="E368" s="98">
        <v>8588.1925036991561</v>
      </c>
      <c r="F368" s="98">
        <v>7304.8714564281163</v>
      </c>
      <c r="G368" s="98">
        <v>5936.446603463407</v>
      </c>
      <c r="H368" s="98">
        <v>6767.1988541289202</v>
      </c>
      <c r="I368" s="98">
        <v>6076.1139919660318</v>
      </c>
      <c r="J368" s="98">
        <v>4941.4424790739995</v>
      </c>
      <c r="K368" s="98">
        <v>5374.3664961472487</v>
      </c>
      <c r="L368" s="98">
        <v>4277.294438355224</v>
      </c>
      <c r="M368" s="98">
        <v>4769.6953139098114</v>
      </c>
      <c r="N368" s="98">
        <v>4417.9570104968361</v>
      </c>
      <c r="O368" s="98">
        <v>3352.6628723130962</v>
      </c>
      <c r="P368" s="98">
        <v>2743.4252782284761</v>
      </c>
      <c r="Q368" s="98">
        <v>3159.114155311303</v>
      </c>
      <c r="R368" s="98">
        <v>3203.4518825571399</v>
      </c>
      <c r="S368" s="98">
        <v>3350.8342992841535</v>
      </c>
      <c r="T368" s="98">
        <v>0</v>
      </c>
      <c r="U368" s="98">
        <v>3447.7799829825749</v>
      </c>
      <c r="V368" s="98">
        <v>3567.7315505225947</v>
      </c>
      <c r="W368" s="98">
        <v>3057.0148381404838</v>
      </c>
      <c r="X368" s="98">
        <v>3344.4051308598887</v>
      </c>
      <c r="Y368" s="98">
        <v>2636.8217375292625</v>
      </c>
      <c r="DA368" s="63" t="s">
        <v>3964</v>
      </c>
    </row>
    <row r="369" spans="1:105" ht="12" customHeight="1" x14ac:dyDescent="0.25">
      <c r="A369" s="97" t="s">
        <v>53</v>
      </c>
      <c r="B369" s="98"/>
      <c r="C369" s="98">
        <v>33.373726964436464</v>
      </c>
      <c r="D369" s="98">
        <v>36.903594270619607</v>
      </c>
      <c r="E369" s="98">
        <v>35.237432690878556</v>
      </c>
      <c r="F369" s="98">
        <v>33.071193557053604</v>
      </c>
      <c r="G369" s="98">
        <v>26.817483380864964</v>
      </c>
      <c r="H369" s="98">
        <v>27.902623533634035</v>
      </c>
      <c r="I369" s="98">
        <v>22.717751120192052</v>
      </c>
      <c r="J369" s="98">
        <v>17.550140752206474</v>
      </c>
      <c r="K369" s="98">
        <v>20.494376960230607</v>
      </c>
      <c r="L369" s="98">
        <v>15.956840328798847</v>
      </c>
      <c r="M369" s="98">
        <v>21.069880037093245</v>
      </c>
      <c r="N369" s="98">
        <v>15.97107674275394</v>
      </c>
      <c r="O369" s="98">
        <v>15.202712939170544</v>
      </c>
      <c r="P369" s="98">
        <v>17.191141365141885</v>
      </c>
      <c r="Q369" s="98">
        <v>18.941086841528424</v>
      </c>
      <c r="R369" s="98">
        <v>19.500482204496407</v>
      </c>
      <c r="S369" s="98">
        <v>22.884740880591089</v>
      </c>
      <c r="T369" s="98">
        <v>0</v>
      </c>
      <c r="U369" s="98">
        <v>21.029328041883581</v>
      </c>
      <c r="V369" s="98">
        <v>21.776537974388226</v>
      </c>
      <c r="W369" s="98">
        <v>18.710564008930458</v>
      </c>
      <c r="X369" s="98">
        <v>20.502407682308466</v>
      </c>
      <c r="Y369" s="98">
        <v>16.197497473429106</v>
      </c>
      <c r="DA369" s="63" t="s">
        <v>3965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0</v>
      </c>
      <c r="D370" s="122">
        <f t="shared" si="210"/>
        <v>336.03987043792301</v>
      </c>
      <c r="E370" s="122">
        <f t="shared" si="210"/>
        <v>1234.463871045225</v>
      </c>
      <c r="F370" s="122">
        <f t="shared" si="210"/>
        <v>1204.7729319183436</v>
      </c>
      <c r="G370" s="122">
        <f t="shared" si="210"/>
        <v>1358.3274915204638</v>
      </c>
      <c r="H370" s="122">
        <f t="shared" si="210"/>
        <v>1551.9431355803824</v>
      </c>
      <c r="I370" s="122">
        <f t="shared" si="210"/>
        <v>1746.4410287632263</v>
      </c>
      <c r="J370" s="122">
        <f t="shared" si="210"/>
        <v>1005.0971268368625</v>
      </c>
      <c r="K370" s="122">
        <f t="shared" si="210"/>
        <v>749.96808235686206</v>
      </c>
      <c r="L370" s="122">
        <f t="shared" si="210"/>
        <v>978.46855997306318</v>
      </c>
      <c r="M370" s="122">
        <f t="shared" si="210"/>
        <v>705.88242872338901</v>
      </c>
      <c r="N370" s="122">
        <f t="shared" si="210"/>
        <v>786.14449082062754</v>
      </c>
      <c r="O370" s="122">
        <f t="shared" si="210"/>
        <v>498.11193601065486</v>
      </c>
      <c r="P370" s="122">
        <f t="shared" si="210"/>
        <v>304.92112448031003</v>
      </c>
      <c r="Q370" s="122">
        <f t="shared" si="210"/>
        <v>274.2653871151017</v>
      </c>
      <c r="R370" s="122">
        <f t="shared" si="210"/>
        <v>401.20122207767292</v>
      </c>
      <c r="S370" s="122">
        <f t="shared" si="210"/>
        <v>455.95225147359622</v>
      </c>
      <c r="T370" s="122">
        <f t="shared" si="210"/>
        <v>0</v>
      </c>
      <c r="U370" s="122">
        <f t="shared" si="210"/>
        <v>298.49524392902168</v>
      </c>
      <c r="V370" s="122">
        <f t="shared" si="210"/>
        <v>360.28011847545855</v>
      </c>
      <c r="W370" s="122">
        <f t="shared" si="210"/>
        <v>423.78216691141517</v>
      </c>
      <c r="X370" s="122">
        <f t="shared" si="210"/>
        <v>348.74418558479181</v>
      </c>
      <c r="Y370" s="122">
        <f t="shared" si="210"/>
        <v>529.05236371956255</v>
      </c>
      <c r="DA370" s="130" t="s">
        <v>3966</v>
      </c>
    </row>
    <row r="371" spans="1:105" ht="12" customHeight="1" x14ac:dyDescent="0.25">
      <c r="A371" s="97" t="s">
        <v>53</v>
      </c>
      <c r="B371" s="98"/>
      <c r="C371" s="98">
        <f>RES_hhdet_in_fech!C48</f>
        <v>0</v>
      </c>
      <c r="D371" s="98">
        <f>RES_hhdet_in_fech!D48</f>
        <v>336.03987043792301</v>
      </c>
      <c r="E371" s="98">
        <f>RES_hhdet_in_fech!E48</f>
        <v>1234.463871045225</v>
      </c>
      <c r="F371" s="98">
        <f>RES_hhdet_in_fech!F48</f>
        <v>1204.7729319183436</v>
      </c>
      <c r="G371" s="98">
        <f>RES_hhdet_in_fech!G48</f>
        <v>1358.3274915204638</v>
      </c>
      <c r="H371" s="98">
        <f>RES_hhdet_in_fech!H48</f>
        <v>1551.9431355803824</v>
      </c>
      <c r="I371" s="98">
        <f>RES_hhdet_in_fech!I48</f>
        <v>1746.4410287632263</v>
      </c>
      <c r="J371" s="98">
        <f>RES_hhdet_in_fech!J48</f>
        <v>1005.0971268368625</v>
      </c>
      <c r="K371" s="98">
        <f>RES_hhdet_in_fech!K48</f>
        <v>749.96808235686206</v>
      </c>
      <c r="L371" s="98">
        <f>RES_hhdet_in_fech!L48</f>
        <v>978.46855997306318</v>
      </c>
      <c r="M371" s="98">
        <f>RES_hhdet_in_fech!M48</f>
        <v>705.88242872338901</v>
      </c>
      <c r="N371" s="98">
        <f>RES_hhdet_in_fech!N48</f>
        <v>786.14449082062754</v>
      </c>
      <c r="O371" s="98">
        <f>RES_hhdet_in_fech!O48</f>
        <v>498.11193601065486</v>
      </c>
      <c r="P371" s="98">
        <f>RES_hhdet_in_fech!P48</f>
        <v>304.92112448031003</v>
      </c>
      <c r="Q371" s="98">
        <f>RES_hhdet_in_fech!Q48</f>
        <v>274.2653871151017</v>
      </c>
      <c r="R371" s="98">
        <f>RES_hhdet_in_fech!R48</f>
        <v>401.20122207767292</v>
      </c>
      <c r="S371" s="98">
        <f>RES_hhdet_in_fech!S48</f>
        <v>455.95225147359622</v>
      </c>
      <c r="T371" s="98">
        <f>RES_hhdet_in_fech!T48</f>
        <v>0</v>
      </c>
      <c r="U371" s="98">
        <f>RES_hhdet_in_fech!U48</f>
        <v>298.49524392902168</v>
      </c>
      <c r="V371" s="98">
        <f>RES_hhdet_in_fech!V48</f>
        <v>360.28011847545855</v>
      </c>
      <c r="W371" s="98">
        <f>RES_hhdet_in_fech!W48</f>
        <v>423.78216691141517</v>
      </c>
      <c r="X371" s="98">
        <f>RES_hhdet_in_fech!X48</f>
        <v>348.74418558479181</v>
      </c>
      <c r="Y371" s="98">
        <f>RES_hhdet_in_fech!Y48</f>
        <v>529.05236371956255</v>
      </c>
      <c r="DA371" s="63" t="s">
        <v>3967</v>
      </c>
    </row>
    <row r="372" spans="1:105" ht="12" customHeight="1" x14ac:dyDescent="0.25">
      <c r="A372" s="121" t="s">
        <v>55</v>
      </c>
      <c r="B372" s="122"/>
      <c r="C372" s="122">
        <v>2122.832902159133</v>
      </c>
      <c r="D372" s="122">
        <v>2397.2103637261534</v>
      </c>
      <c r="E372" s="122">
        <v>2658.7577714232311</v>
      </c>
      <c r="F372" s="122">
        <v>2759.9217919248135</v>
      </c>
      <c r="G372" s="122">
        <v>3095.4135752698926</v>
      </c>
      <c r="H372" s="122">
        <v>3050.6177943189132</v>
      </c>
      <c r="I372" s="122">
        <v>3294.6571444394772</v>
      </c>
      <c r="J372" s="122">
        <v>3179.7129738398708</v>
      </c>
      <c r="K372" s="122">
        <v>3152.5631247970041</v>
      </c>
      <c r="L372" s="122">
        <v>3059.1432347804607</v>
      </c>
      <c r="M372" s="122">
        <v>3073.7271639211185</v>
      </c>
      <c r="N372" s="122">
        <v>2776.7621451855466</v>
      </c>
      <c r="O372" s="122">
        <v>2484.2374212785976</v>
      </c>
      <c r="P372" s="122">
        <v>2327.7607998762851</v>
      </c>
      <c r="Q372" s="122">
        <v>2381.0807736995471</v>
      </c>
      <c r="R372" s="122">
        <v>2475.8664497673599</v>
      </c>
      <c r="S372" s="122">
        <v>2673.516251840163</v>
      </c>
      <c r="T372" s="122">
        <v>0</v>
      </c>
      <c r="U372" s="122">
        <v>2689.3293443422272</v>
      </c>
      <c r="V372" s="122">
        <v>2597.459930969073</v>
      </c>
      <c r="W372" s="122">
        <v>2740.4870574577494</v>
      </c>
      <c r="X372" s="122">
        <v>2391.2147034371992</v>
      </c>
      <c r="Y372" s="122">
        <v>2263.2539466523849</v>
      </c>
      <c r="DA372" s="130" t="s">
        <v>3968</v>
      </c>
    </row>
    <row r="373" spans="1:105" ht="12" customHeight="1" x14ac:dyDescent="0.25">
      <c r="A373" s="97" t="s">
        <v>138</v>
      </c>
      <c r="B373" s="98"/>
      <c r="C373" s="98">
        <v>4286.6976489049057</v>
      </c>
      <c r="D373" s="98">
        <v>4627.7876939742091</v>
      </c>
      <c r="E373" s="98">
        <v>5010.1078983243724</v>
      </c>
      <c r="F373" s="98">
        <v>4994.4960945200764</v>
      </c>
      <c r="G373" s="98">
        <v>5110.2232524907204</v>
      </c>
      <c r="H373" s="98">
        <v>5741.0956871026947</v>
      </c>
      <c r="I373" s="98">
        <v>6092.7245491800131</v>
      </c>
      <c r="J373" s="98">
        <v>5839.3458322840852</v>
      </c>
      <c r="K373" s="98">
        <v>5781.1592439874739</v>
      </c>
      <c r="L373" s="98">
        <v>5625.9330220472802</v>
      </c>
      <c r="M373" s="98">
        <v>5283.3866413969636</v>
      </c>
      <c r="N373" s="98">
        <v>4852.7307279516508</v>
      </c>
      <c r="O373" s="98">
        <v>5000.1906215692206</v>
      </c>
      <c r="P373" s="98">
        <v>0</v>
      </c>
      <c r="Q373" s="98">
        <v>4446.5747304462984</v>
      </c>
      <c r="R373" s="98">
        <v>4185.3090253348701</v>
      </c>
      <c r="S373" s="98">
        <v>4111.0896818341162</v>
      </c>
      <c r="T373" s="98">
        <v>0</v>
      </c>
      <c r="U373" s="98">
        <v>4777.0373095572013</v>
      </c>
      <c r="V373" s="98">
        <v>4560.3039074161825</v>
      </c>
      <c r="W373" s="98">
        <v>3732.2359062086025</v>
      </c>
      <c r="X373" s="98">
        <v>3942.3548297288457</v>
      </c>
      <c r="Y373" s="98">
        <v>3745.5492664393373</v>
      </c>
      <c r="DA373" s="63" t="s">
        <v>3969</v>
      </c>
    </row>
    <row r="374" spans="1:105" ht="12" customHeight="1" x14ac:dyDescent="0.25">
      <c r="A374" s="97" t="s">
        <v>137</v>
      </c>
      <c r="B374" s="98"/>
      <c r="C374" s="98">
        <v>2158.3628430922495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3414.9206546695827</v>
      </c>
      <c r="J374" s="98">
        <v>3260.458200221733</v>
      </c>
      <c r="K374" s="98">
        <v>3243.7335994896557</v>
      </c>
      <c r="L374" s="98">
        <v>3106.2760021613294</v>
      </c>
      <c r="M374" s="98">
        <v>2941.0520537576226</v>
      </c>
      <c r="N374" s="98">
        <v>2622.5786579767014</v>
      </c>
      <c r="O374" s="98">
        <v>2719.7027647976306</v>
      </c>
      <c r="P374" s="98">
        <v>2797.0962998586997</v>
      </c>
      <c r="Q374" s="98">
        <v>0</v>
      </c>
      <c r="R374" s="98">
        <v>0</v>
      </c>
      <c r="S374" s="98">
        <v>0</v>
      </c>
      <c r="T374" s="98">
        <v>0</v>
      </c>
      <c r="U374" s="98">
        <v>3039.712666527274</v>
      </c>
      <c r="V374" s="98">
        <v>0</v>
      </c>
      <c r="W374" s="98">
        <v>0</v>
      </c>
      <c r="X374" s="98">
        <v>2493.361577508098</v>
      </c>
      <c r="Y374" s="98">
        <v>2357.5830987597192</v>
      </c>
      <c r="DA374" s="63" t="s">
        <v>3970</v>
      </c>
    </row>
    <row r="375" spans="1:105" ht="12" customHeight="1" x14ac:dyDescent="0.25">
      <c r="A375" s="100" t="s">
        <v>211</v>
      </c>
      <c r="B375" s="101"/>
      <c r="C375" s="101">
        <v>558.35587393617163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1299.3031331149464</v>
      </c>
      <c r="J375" s="101">
        <v>1196.2561867906466</v>
      </c>
      <c r="K375" s="101">
        <v>1182.9238250675064</v>
      </c>
      <c r="L375" s="101">
        <v>1022.2022643043941</v>
      </c>
      <c r="M375" s="101">
        <v>938.21551385047121</v>
      </c>
      <c r="N375" s="101">
        <v>599.66401462099816</v>
      </c>
      <c r="O375" s="101">
        <v>433.44064081144523</v>
      </c>
      <c r="P375" s="101">
        <v>109.40947102312613</v>
      </c>
      <c r="Q375" s="101">
        <v>0</v>
      </c>
      <c r="R375" s="101">
        <v>0</v>
      </c>
      <c r="S375" s="101">
        <v>0</v>
      </c>
      <c r="T375" s="101">
        <v>0</v>
      </c>
      <c r="U375" s="101">
        <v>574.6226096281971</v>
      </c>
      <c r="V375" s="101">
        <v>0</v>
      </c>
      <c r="W375" s="101">
        <v>0</v>
      </c>
      <c r="X375" s="101">
        <v>278.19239442854223</v>
      </c>
      <c r="Y375" s="101">
        <v>173.52582378841126</v>
      </c>
      <c r="DA375" s="131" t="s">
        <v>3971</v>
      </c>
    </row>
    <row r="376" spans="1:105" ht="12" customHeight="1" x14ac:dyDescent="0.25">
      <c r="A376" s="103" t="s">
        <v>52</v>
      </c>
      <c r="B376" s="104"/>
      <c r="C376" s="104">
        <v>1600.0069691560775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2115.6175215546368</v>
      </c>
      <c r="J376" s="104">
        <v>2064.202013431086</v>
      </c>
      <c r="K376" s="104">
        <v>2060.8097744221491</v>
      </c>
      <c r="L376" s="104">
        <v>2084.0737378569352</v>
      </c>
      <c r="M376" s="104">
        <v>2002.8365399071511</v>
      </c>
      <c r="N376" s="104">
        <v>2022.914643355703</v>
      </c>
      <c r="O376" s="104">
        <v>2286.2621239861855</v>
      </c>
      <c r="P376" s="104">
        <v>2687.6868288355736</v>
      </c>
      <c r="Q376" s="104">
        <v>0</v>
      </c>
      <c r="R376" s="104">
        <v>0</v>
      </c>
      <c r="S376" s="104">
        <v>0</v>
      </c>
      <c r="T376" s="104">
        <v>0</v>
      </c>
      <c r="U376" s="104">
        <v>2465.0900568990774</v>
      </c>
      <c r="V376" s="104">
        <v>0</v>
      </c>
      <c r="W376" s="104">
        <v>0</v>
      </c>
      <c r="X376" s="104">
        <v>2215.1691830795558</v>
      </c>
      <c r="Y376" s="104">
        <v>2184.0572749713078</v>
      </c>
      <c r="DA376" s="132" t="s">
        <v>3972</v>
      </c>
    </row>
    <row r="377" spans="1:105" ht="12" customHeight="1" x14ac:dyDescent="0.25">
      <c r="A377" s="106" t="s">
        <v>122</v>
      </c>
      <c r="B377" s="101"/>
      <c r="C377" s="101">
        <v>3812.9411780455307</v>
      </c>
      <c r="D377" s="101">
        <v>0</v>
      </c>
      <c r="E377" s="101">
        <v>0</v>
      </c>
      <c r="F377" s="101">
        <v>0</v>
      </c>
      <c r="G377" s="101">
        <v>0</v>
      </c>
      <c r="H377" s="101">
        <v>4829.6714952764323</v>
      </c>
      <c r="I377" s="101">
        <v>0</v>
      </c>
      <c r="J377" s="101">
        <v>0</v>
      </c>
      <c r="K377" s="101">
        <v>5162.9628781612791</v>
      </c>
      <c r="L377" s="101">
        <v>0</v>
      </c>
      <c r="M377" s="101">
        <v>0</v>
      </c>
      <c r="N377" s="101">
        <v>0</v>
      </c>
      <c r="O377" s="101">
        <v>4178.6985631308571</v>
      </c>
      <c r="P377" s="101">
        <v>4034.6983031497198</v>
      </c>
      <c r="Q377" s="101">
        <v>0</v>
      </c>
      <c r="R377" s="101">
        <v>0</v>
      </c>
      <c r="S377" s="101">
        <v>0</v>
      </c>
      <c r="T377" s="101">
        <v>0</v>
      </c>
      <c r="U377" s="101">
        <v>3707.3012299725274</v>
      </c>
      <c r="V377" s="101">
        <v>0</v>
      </c>
      <c r="W377" s="101">
        <v>3687.5545947618184</v>
      </c>
      <c r="X377" s="101">
        <v>0</v>
      </c>
      <c r="Y377" s="101">
        <v>3287.126839577907</v>
      </c>
      <c r="DA377" s="131" t="s">
        <v>3973</v>
      </c>
    </row>
    <row r="378" spans="1:105" ht="12" customHeight="1" x14ac:dyDescent="0.25">
      <c r="A378" s="107" t="s">
        <v>121</v>
      </c>
      <c r="B378" s="104"/>
      <c r="C378" s="104">
        <v>2103.347573204047</v>
      </c>
      <c r="D378" s="104">
        <v>2387.2392398988854</v>
      </c>
      <c r="E378" s="104">
        <v>2649.2566559748129</v>
      </c>
      <c r="F378" s="104">
        <v>2748.7902660792633</v>
      </c>
      <c r="G378" s="104">
        <v>3083.205627429677</v>
      </c>
      <c r="H378" s="104">
        <v>3009.9688474507661</v>
      </c>
      <c r="I378" s="104">
        <v>3274.7642190671486</v>
      </c>
      <c r="J378" s="104">
        <v>3127.4624918016375</v>
      </c>
      <c r="K378" s="104">
        <v>3113.7244355241428</v>
      </c>
      <c r="L378" s="104">
        <v>3021.7406239902848</v>
      </c>
      <c r="M378" s="104">
        <v>3026.740278620297</v>
      </c>
      <c r="N378" s="104">
        <v>2720.0067651620056</v>
      </c>
      <c r="O378" s="104">
        <v>2282.7507676888526</v>
      </c>
      <c r="P378" s="104">
        <v>2210.2700839794288</v>
      </c>
      <c r="Q378" s="104">
        <v>2330.1771704138255</v>
      </c>
      <c r="R378" s="104">
        <v>2445.6883632966346</v>
      </c>
      <c r="S378" s="104">
        <v>2631.763993983554</v>
      </c>
      <c r="T378" s="104">
        <v>0</v>
      </c>
      <c r="U378" s="104">
        <v>2447.286799671891</v>
      </c>
      <c r="V378" s="104">
        <v>2493.7900201024627</v>
      </c>
      <c r="W378" s="104">
        <v>2452.0168770754171</v>
      </c>
      <c r="X378" s="104">
        <v>2346.8271396928681</v>
      </c>
      <c r="Y378" s="104">
        <v>2200.9263329629907</v>
      </c>
      <c r="DA378" s="132" t="s">
        <v>3974</v>
      </c>
    </row>
    <row r="379" spans="1:105" ht="12" customHeight="1" x14ac:dyDescent="0.25">
      <c r="A379" s="108" t="s">
        <v>53</v>
      </c>
      <c r="B379" s="98"/>
      <c r="C379" s="98">
        <v>499.04271628913631</v>
      </c>
      <c r="D379" s="98">
        <v>792.09166931795278</v>
      </c>
      <c r="E379" s="98">
        <v>1058.689092796945</v>
      </c>
      <c r="F379" s="98">
        <v>1057.5559300486532</v>
      </c>
      <c r="G379" s="98">
        <v>1372.9448081889907</v>
      </c>
      <c r="H379" s="98">
        <v>1238.4756533004913</v>
      </c>
      <c r="I379" s="98">
        <v>1155.7237777770258</v>
      </c>
      <c r="J379" s="98">
        <v>1064.9288964670998</v>
      </c>
      <c r="K379" s="98">
        <v>1057.2428990908222</v>
      </c>
      <c r="L379" s="98">
        <v>926.58765575407847</v>
      </c>
      <c r="M379" s="98">
        <v>932.96082234476262</v>
      </c>
      <c r="N379" s="98">
        <v>624.85510690624415</v>
      </c>
      <c r="O379" s="98">
        <v>146.17248319181007</v>
      </c>
      <c r="P379" s="98">
        <v>61.824790866535338</v>
      </c>
      <c r="Q379" s="98">
        <v>168.72595975671095</v>
      </c>
      <c r="R379" s="98">
        <v>251.27897036060537</v>
      </c>
      <c r="S379" s="98">
        <v>429.83395204733591</v>
      </c>
      <c r="T379" s="98">
        <v>0</v>
      </c>
      <c r="U379" s="98">
        <v>250.62194612306283</v>
      </c>
      <c r="V379" s="98">
        <v>313.92118104370212</v>
      </c>
      <c r="W379" s="98">
        <v>231.57095732914829</v>
      </c>
      <c r="X379" s="98">
        <v>177.47802067915347</v>
      </c>
      <c r="Y379" s="98">
        <v>69.414839797670567</v>
      </c>
      <c r="DA379" s="63" t="s">
        <v>3975</v>
      </c>
    </row>
    <row r="380" spans="1:105" ht="12" customHeight="1" x14ac:dyDescent="0.25">
      <c r="A380" s="108" t="s">
        <v>52</v>
      </c>
      <c r="B380" s="98"/>
      <c r="C380" s="98">
        <v>1604.3048569149109</v>
      </c>
      <c r="D380" s="98">
        <v>1595.147570580933</v>
      </c>
      <c r="E380" s="98">
        <v>1590.5675631778677</v>
      </c>
      <c r="F380" s="98">
        <v>1691.2343360306102</v>
      </c>
      <c r="G380" s="98">
        <v>1710.2608192406867</v>
      </c>
      <c r="H380" s="98">
        <v>1771.4931941502753</v>
      </c>
      <c r="I380" s="98">
        <v>2119.0404412901225</v>
      </c>
      <c r="J380" s="98">
        <v>2062.5335953345379</v>
      </c>
      <c r="K380" s="98">
        <v>2056.4815364333208</v>
      </c>
      <c r="L380" s="98">
        <v>2095.1529682362061</v>
      </c>
      <c r="M380" s="98">
        <v>2093.7794562755334</v>
      </c>
      <c r="N380" s="98">
        <v>2095.1516582557615</v>
      </c>
      <c r="O380" s="98">
        <v>2136.5782844970427</v>
      </c>
      <c r="P380" s="98">
        <v>2148.4452931128935</v>
      </c>
      <c r="Q380" s="98">
        <v>2161.4512106571142</v>
      </c>
      <c r="R380" s="98">
        <v>2194.4093929360292</v>
      </c>
      <c r="S380" s="98">
        <v>2201.9300419362185</v>
      </c>
      <c r="T380" s="98">
        <v>0</v>
      </c>
      <c r="U380" s="98">
        <v>2196.664853548828</v>
      </c>
      <c r="V380" s="98">
        <v>2179.8688390587604</v>
      </c>
      <c r="W380" s="98">
        <v>2220.4459197462688</v>
      </c>
      <c r="X380" s="98">
        <v>2169.3491190137147</v>
      </c>
      <c r="Y380" s="98">
        <v>2131.5114931653206</v>
      </c>
      <c r="DA380" s="63" t="s">
        <v>3976</v>
      </c>
    </row>
    <row r="381" spans="1:105" ht="12" customHeight="1" x14ac:dyDescent="0.25">
      <c r="A381" s="121" t="s">
        <v>54</v>
      </c>
      <c r="B381" s="122"/>
      <c r="C381" s="122">
        <v>1129.9057478576312</v>
      </c>
      <c r="D381" s="122">
        <v>1151.8777690479742</v>
      </c>
      <c r="E381" s="122">
        <v>1173.9867779142542</v>
      </c>
      <c r="F381" s="122">
        <v>1198.183903954164</v>
      </c>
      <c r="G381" s="122">
        <v>1162.375322967182</v>
      </c>
      <c r="H381" s="122">
        <v>1075.5608545083039</v>
      </c>
      <c r="I381" s="122">
        <v>1058.3602721357663</v>
      </c>
      <c r="J381" s="122">
        <v>963.40938222459772</v>
      </c>
      <c r="K381" s="122">
        <v>936.56289684453645</v>
      </c>
      <c r="L381" s="122">
        <v>918.00745628793095</v>
      </c>
      <c r="M381" s="122">
        <v>972.20614388701142</v>
      </c>
      <c r="N381" s="122">
        <v>877.85131482533916</v>
      </c>
      <c r="O381" s="122">
        <v>853.44466912281075</v>
      </c>
      <c r="P381" s="122">
        <v>918.37414457104717</v>
      </c>
      <c r="Q381" s="122">
        <v>901.73107047047586</v>
      </c>
      <c r="R381" s="122">
        <v>887.31759478381889</v>
      </c>
      <c r="S381" s="122">
        <v>920.24361628366785</v>
      </c>
      <c r="T381" s="122">
        <v>0</v>
      </c>
      <c r="U381" s="122">
        <v>990.83092381336598</v>
      </c>
      <c r="V381" s="122">
        <v>974.14818618649349</v>
      </c>
      <c r="W381" s="122">
        <v>955.84916952357128</v>
      </c>
      <c r="X381" s="122">
        <v>911.69195968320059</v>
      </c>
      <c r="Y381" s="122">
        <v>867.79914914654466</v>
      </c>
      <c r="DA381" s="130" t="s">
        <v>3977</v>
      </c>
    </row>
    <row r="382" spans="1:105" ht="12" customHeight="1" x14ac:dyDescent="0.25">
      <c r="A382" s="97" t="s">
        <v>50</v>
      </c>
      <c r="B382" s="98"/>
      <c r="C382" s="98">
        <v>1251.5273230777086</v>
      </c>
      <c r="D382" s="98">
        <v>1255.7742543039658</v>
      </c>
      <c r="E382" s="98">
        <v>1307.0445160634772</v>
      </c>
      <c r="F382" s="98">
        <v>1335.6137150515815</v>
      </c>
      <c r="G382" s="98">
        <v>1283.2092365510516</v>
      </c>
      <c r="H382" s="98">
        <v>1153.6792604149987</v>
      </c>
      <c r="I382" s="98">
        <v>1166.8335081751491</v>
      </c>
      <c r="J382" s="98">
        <v>1056.6625912134325</v>
      </c>
      <c r="K382" s="98">
        <v>1041.4419933855236</v>
      </c>
      <c r="L382" s="98">
        <v>1015.6528956487145</v>
      </c>
      <c r="M382" s="98">
        <v>1041.9985995699117</v>
      </c>
      <c r="N382" s="98">
        <v>990.74778863332085</v>
      </c>
      <c r="O382" s="98">
        <v>1002.1734137571038</v>
      </c>
      <c r="P382" s="98">
        <v>1011.2645422861819</v>
      </c>
      <c r="Q382" s="98">
        <v>1032.9526354448872</v>
      </c>
      <c r="R382" s="98">
        <v>1034.3476880002786</v>
      </c>
      <c r="S382" s="98">
        <v>1044.8008442086614</v>
      </c>
      <c r="T382" s="98">
        <v>0</v>
      </c>
      <c r="U382" s="98">
        <v>1140.1349713302047</v>
      </c>
      <c r="V382" s="98">
        <v>1057.6767652855165</v>
      </c>
      <c r="W382" s="98">
        <v>1083.3303798773964</v>
      </c>
      <c r="X382" s="98">
        <v>1007.1798783412698</v>
      </c>
      <c r="Y382" s="98">
        <v>965.98652927885985</v>
      </c>
      <c r="DA382" s="63" t="s">
        <v>3978</v>
      </c>
    </row>
    <row r="383" spans="1:105" ht="12" customHeight="1" x14ac:dyDescent="0.25">
      <c r="A383" s="109" t="s">
        <v>120</v>
      </c>
      <c r="B383" s="33"/>
      <c r="C383" s="33">
        <v>975.94937701282106</v>
      </c>
      <c r="D383" s="33">
        <v>999.01662658579846</v>
      </c>
      <c r="E383" s="33">
        <v>949.82788331312156</v>
      </c>
      <c r="F383" s="33">
        <v>992.47655233628291</v>
      </c>
      <c r="G383" s="33">
        <v>955.94401653828106</v>
      </c>
      <c r="H383" s="33">
        <v>908.52239430857071</v>
      </c>
      <c r="I383" s="33">
        <v>827.91148818624788</v>
      </c>
      <c r="J383" s="33">
        <v>770.82199079081784</v>
      </c>
      <c r="K383" s="33">
        <v>797.86063262843254</v>
      </c>
      <c r="L383" s="33">
        <v>760.1704307793492</v>
      </c>
      <c r="M383" s="33">
        <v>847.4000246380308</v>
      </c>
      <c r="N383" s="33">
        <v>635.83372426691108</v>
      </c>
      <c r="O383" s="33">
        <v>689.93756280330751</v>
      </c>
      <c r="P383" s="33">
        <v>837.93832532051147</v>
      </c>
      <c r="Q383" s="33">
        <v>730.91397092772581</v>
      </c>
      <c r="R383" s="33">
        <v>707.55318976916703</v>
      </c>
      <c r="S383" s="33">
        <v>774.79546089024177</v>
      </c>
      <c r="T383" s="33">
        <v>0</v>
      </c>
      <c r="U383" s="33">
        <v>783.1679529615725</v>
      </c>
      <c r="V383" s="33">
        <v>875.8310574602973</v>
      </c>
      <c r="W383" s="33">
        <v>809.40176130008604</v>
      </c>
      <c r="X383" s="33">
        <v>741.34381056500445</v>
      </c>
      <c r="Y383" s="33">
        <v>586.26377515678382</v>
      </c>
      <c r="DA383" s="60" t="s">
        <v>3979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5788.3228121486773</v>
      </c>
      <c r="D385" s="117">
        <f t="shared" si="211"/>
        <v>6890.5813731217995</v>
      </c>
      <c r="E385" s="117">
        <f t="shared" si="211"/>
        <v>9533.4791437978474</v>
      </c>
      <c r="F385" s="117">
        <f t="shared" si="211"/>
        <v>9256.9480857436301</v>
      </c>
      <c r="G385" s="117">
        <f t="shared" si="211"/>
        <v>9487.0806216141391</v>
      </c>
      <c r="H385" s="117">
        <f t="shared" si="211"/>
        <v>10556.45229307656</v>
      </c>
      <c r="I385" s="117">
        <f t="shared" si="211"/>
        <v>11407.212398256259</v>
      </c>
      <c r="J385" s="117">
        <f t="shared" si="211"/>
        <v>8583.4011153064275</v>
      </c>
      <c r="K385" s="117">
        <f t="shared" si="211"/>
        <v>8060.9192196845015</v>
      </c>
      <c r="L385" s="117">
        <f t="shared" si="211"/>
        <v>8485.378801752282</v>
      </c>
      <c r="M385" s="117">
        <f t="shared" si="211"/>
        <v>7959.700799653333</v>
      </c>
      <c r="N385" s="117">
        <f t="shared" si="211"/>
        <v>8115.3202095111074</v>
      </c>
      <c r="O385" s="117">
        <f t="shared" si="211"/>
        <v>6530.6836569535408</v>
      </c>
      <c r="P385" s="117">
        <f t="shared" si="211"/>
        <v>5635.4427841763127</v>
      </c>
      <c r="Q385" s="117">
        <f t="shared" si="211"/>
        <v>5926.6227151747844</v>
      </c>
      <c r="R385" s="117">
        <f t="shared" ref="R385:V385" si="212">R386+R389+R391+R400</f>
        <v>6643.5847186087358</v>
      </c>
      <c r="S385" s="117">
        <f t="shared" si="212"/>
        <v>7152.8326610802715</v>
      </c>
      <c r="T385" s="117">
        <f t="shared" si="212"/>
        <v>0</v>
      </c>
      <c r="U385" s="117">
        <f t="shared" si="212"/>
        <v>6520.8925613596093</v>
      </c>
      <c r="V385" s="117">
        <f t="shared" si="212"/>
        <v>6898.4908115788276</v>
      </c>
      <c r="W385" s="117">
        <f t="shared" ref="W385:Y385" si="213">W386+W389+W391+W400</f>
        <v>6849.6651977781103</v>
      </c>
      <c r="X385" s="117">
        <f t="shared" si="213"/>
        <v>6576.2336192044877</v>
      </c>
      <c r="Y385" s="117">
        <f t="shared" si="213"/>
        <v>6816.1036344847835</v>
      </c>
      <c r="DA385" s="129" t="s">
        <v>4130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3245.8470432592158</v>
      </c>
      <c r="D386" s="122">
        <f t="shared" si="214"/>
        <v>3332.2535005748091</v>
      </c>
      <c r="E386" s="122">
        <f t="shared" si="214"/>
        <v>3369.9737403924219</v>
      </c>
      <c r="F386" s="122">
        <f t="shared" si="214"/>
        <v>2913.283939133988</v>
      </c>
      <c r="G386" s="122">
        <f t="shared" si="214"/>
        <v>2404.6496123939687</v>
      </c>
      <c r="H386" s="122">
        <f t="shared" si="214"/>
        <v>2782.4013841557744</v>
      </c>
      <c r="I386" s="122">
        <f t="shared" si="214"/>
        <v>2537.1520950964718</v>
      </c>
      <c r="J386" s="122">
        <f t="shared" si="214"/>
        <v>2098.8968539362918</v>
      </c>
      <c r="K386" s="122">
        <f t="shared" si="214"/>
        <v>2328.3626197915351</v>
      </c>
      <c r="L386" s="122">
        <f t="shared" si="214"/>
        <v>1891.7051199709997</v>
      </c>
      <c r="M386" s="122">
        <f t="shared" si="214"/>
        <v>2191.4155714780436</v>
      </c>
      <c r="N386" s="122">
        <f t="shared" si="214"/>
        <v>2140.2895206985709</v>
      </c>
      <c r="O386" s="122">
        <f t="shared" si="214"/>
        <v>1748.3647016578238</v>
      </c>
      <c r="P386" s="122">
        <f t="shared" si="214"/>
        <v>1549.586536824522</v>
      </c>
      <c r="Q386" s="122">
        <f t="shared" si="214"/>
        <v>1888.5161857464207</v>
      </c>
      <c r="R386" s="122">
        <f t="shared" ref="R386:V386" si="215">SUM(R387:R388)</f>
        <v>1955.8742399201742</v>
      </c>
      <c r="S386" s="122">
        <f t="shared" si="215"/>
        <v>2068.3152919286258</v>
      </c>
      <c r="T386" s="122">
        <f t="shared" si="215"/>
        <v>0</v>
      </c>
      <c r="U386" s="122">
        <f t="shared" si="215"/>
        <v>2134.4574620076819</v>
      </c>
      <c r="V386" s="122">
        <f t="shared" si="215"/>
        <v>2214.6733684596174</v>
      </c>
      <c r="W386" s="122">
        <f t="shared" ref="W386:Y386" si="216">SUM(W387:W388)</f>
        <v>1904.7400012004528</v>
      </c>
      <c r="X386" s="122">
        <f t="shared" si="216"/>
        <v>2087.1578039548576</v>
      </c>
      <c r="Y386" s="122">
        <f t="shared" si="216"/>
        <v>1647.283491443045</v>
      </c>
      <c r="DA386" s="130" t="s">
        <v>4131</v>
      </c>
    </row>
    <row r="387" spans="1:105" ht="12" customHeight="1" x14ac:dyDescent="0.25">
      <c r="A387" s="97" t="s">
        <v>211</v>
      </c>
      <c r="B387" s="98"/>
      <c r="C387" s="98">
        <v>3212.4733162947791</v>
      </c>
      <c r="D387" s="98">
        <v>3295.3499063041895</v>
      </c>
      <c r="E387" s="98">
        <v>3334.7363077015434</v>
      </c>
      <c r="F387" s="98">
        <v>2880.2127455769346</v>
      </c>
      <c r="G387" s="98">
        <v>2377.8321290131039</v>
      </c>
      <c r="H387" s="98">
        <v>2754.4987606221403</v>
      </c>
      <c r="I387" s="98">
        <v>2514.4343439762797</v>
      </c>
      <c r="J387" s="98">
        <v>2081.3467131840853</v>
      </c>
      <c r="K387" s="98">
        <v>2307.8682428313045</v>
      </c>
      <c r="L387" s="98">
        <v>1875.7482796422009</v>
      </c>
      <c r="M387" s="98">
        <v>2170.3456914409503</v>
      </c>
      <c r="N387" s="98">
        <v>2124.3184439558167</v>
      </c>
      <c r="O387" s="98">
        <v>1733.1619887186532</v>
      </c>
      <c r="P387" s="98">
        <v>1532.3953954593801</v>
      </c>
      <c r="Q387" s="98">
        <v>1869.5750989048922</v>
      </c>
      <c r="R387" s="98">
        <v>1936.3737577156778</v>
      </c>
      <c r="S387" s="98">
        <v>2045.4305510480347</v>
      </c>
      <c r="T387" s="98">
        <v>0</v>
      </c>
      <c r="U387" s="98">
        <v>2113.4281339657982</v>
      </c>
      <c r="V387" s="98">
        <v>2192.8968304852292</v>
      </c>
      <c r="W387" s="98">
        <v>1886.0294371915222</v>
      </c>
      <c r="X387" s="98">
        <v>2066.6553962725493</v>
      </c>
      <c r="Y387" s="98">
        <v>1631.0859939696159</v>
      </c>
      <c r="DA387" s="63" t="s">
        <v>4132</v>
      </c>
    </row>
    <row r="388" spans="1:105" ht="12" customHeight="1" x14ac:dyDescent="0.25">
      <c r="A388" s="97" t="s">
        <v>53</v>
      </c>
      <c r="B388" s="98"/>
      <c r="C388" s="98">
        <v>33.373726964436464</v>
      </c>
      <c r="D388" s="98">
        <v>36.903594270619607</v>
      </c>
      <c r="E388" s="98">
        <v>35.237432690878556</v>
      </c>
      <c r="F388" s="98">
        <v>33.071193557053604</v>
      </c>
      <c r="G388" s="98">
        <v>26.817483380864964</v>
      </c>
      <c r="H388" s="98">
        <v>27.902623533634035</v>
      </c>
      <c r="I388" s="98">
        <v>22.717751120192052</v>
      </c>
      <c r="J388" s="98">
        <v>17.550140752206474</v>
      </c>
      <c r="K388" s="98">
        <v>20.494376960230607</v>
      </c>
      <c r="L388" s="98">
        <v>15.956840328798847</v>
      </c>
      <c r="M388" s="98">
        <v>21.069880037093245</v>
      </c>
      <c r="N388" s="98">
        <v>15.97107674275394</v>
      </c>
      <c r="O388" s="98">
        <v>15.202712939170544</v>
      </c>
      <c r="P388" s="98">
        <v>17.191141365141885</v>
      </c>
      <c r="Q388" s="98">
        <v>18.941086841528424</v>
      </c>
      <c r="R388" s="98">
        <v>19.500482204496407</v>
      </c>
      <c r="S388" s="98">
        <v>22.884740880591089</v>
      </c>
      <c r="T388" s="98">
        <v>0</v>
      </c>
      <c r="U388" s="98">
        <v>21.029328041883581</v>
      </c>
      <c r="V388" s="98">
        <v>21.776537974388226</v>
      </c>
      <c r="W388" s="98">
        <v>18.710564008930458</v>
      </c>
      <c r="X388" s="98">
        <v>20.502407682308466</v>
      </c>
      <c r="Y388" s="98">
        <v>16.197497473429106</v>
      </c>
      <c r="DA388" s="63" t="s">
        <v>4133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0</v>
      </c>
      <c r="D389" s="122">
        <f t="shared" si="217"/>
        <v>873.34593841212245</v>
      </c>
      <c r="E389" s="122">
        <f t="shared" si="217"/>
        <v>3347.3560422372811</v>
      </c>
      <c r="F389" s="122">
        <f t="shared" si="217"/>
        <v>3403.6558950486292</v>
      </c>
      <c r="G389" s="122">
        <f t="shared" si="217"/>
        <v>3993.8385469418599</v>
      </c>
      <c r="H389" s="122">
        <f t="shared" si="217"/>
        <v>4744.0417629585709</v>
      </c>
      <c r="I389" s="122">
        <f t="shared" si="217"/>
        <v>5544.9767144550606</v>
      </c>
      <c r="J389" s="122">
        <f t="shared" si="217"/>
        <v>3312.2026560979016</v>
      </c>
      <c r="K389" s="122">
        <f t="shared" si="217"/>
        <v>2563.7664412315144</v>
      </c>
      <c r="L389" s="122">
        <f t="shared" si="217"/>
        <v>3468.0503082130535</v>
      </c>
      <c r="M389" s="122">
        <f t="shared" si="217"/>
        <v>2603.7161371130728</v>
      </c>
      <c r="N389" s="122">
        <f t="shared" si="217"/>
        <v>3031.2367158552011</v>
      </c>
      <c r="O389" s="122">
        <f t="shared" si="217"/>
        <v>2015.2384663771682</v>
      </c>
      <c r="P389" s="122">
        <f t="shared" si="217"/>
        <v>1292.8341667384307</v>
      </c>
      <c r="Q389" s="122">
        <f t="shared" si="217"/>
        <v>1203.7229850362564</v>
      </c>
      <c r="R389" s="122">
        <f t="shared" si="217"/>
        <v>1773.7844371822109</v>
      </c>
      <c r="S389" s="122">
        <f t="shared" si="217"/>
        <v>2017.4844360284862</v>
      </c>
      <c r="T389" s="122">
        <f t="shared" si="217"/>
        <v>0</v>
      </c>
      <c r="U389" s="122">
        <f t="shared" si="217"/>
        <v>1323.2848985035048</v>
      </c>
      <c r="V389" s="122">
        <f t="shared" si="217"/>
        <v>1601.7481620788935</v>
      </c>
      <c r="W389" s="122">
        <f t="shared" si="217"/>
        <v>1901.6707959870353</v>
      </c>
      <c r="X389" s="122">
        <f t="shared" si="217"/>
        <v>1581.955477138079</v>
      </c>
      <c r="Y389" s="122">
        <f t="shared" si="217"/>
        <v>2428.943863515497</v>
      </c>
      <c r="DA389" s="130" t="s">
        <v>4134</v>
      </c>
    </row>
    <row r="390" spans="1:105" ht="12" customHeight="1" x14ac:dyDescent="0.25">
      <c r="A390" s="97" t="s">
        <v>53</v>
      </c>
      <c r="B390" s="98"/>
      <c r="C390" s="98">
        <f>RES_hhdet_in_tesh!C48</f>
        <v>0</v>
      </c>
      <c r="D390" s="98">
        <f>RES_hhdet_in_tesh!D48</f>
        <v>873.34593841212245</v>
      </c>
      <c r="E390" s="98">
        <f>RES_hhdet_in_tesh!E48</f>
        <v>3347.3560422372811</v>
      </c>
      <c r="F390" s="98">
        <f>RES_hhdet_in_tesh!F48</f>
        <v>3403.6558950486292</v>
      </c>
      <c r="G390" s="98">
        <f>RES_hhdet_in_tesh!G48</f>
        <v>3993.8385469418599</v>
      </c>
      <c r="H390" s="98">
        <f>RES_hhdet_in_tesh!H48</f>
        <v>4744.0417629585709</v>
      </c>
      <c r="I390" s="98">
        <f>RES_hhdet_in_tesh!I48</f>
        <v>5544.9767144550606</v>
      </c>
      <c r="J390" s="98">
        <f>RES_hhdet_in_tesh!J48</f>
        <v>3312.2026560979016</v>
      </c>
      <c r="K390" s="98">
        <f>RES_hhdet_in_tesh!K48</f>
        <v>2563.7664412315144</v>
      </c>
      <c r="L390" s="98">
        <f>RES_hhdet_in_tesh!L48</f>
        <v>3468.0503082130535</v>
      </c>
      <c r="M390" s="98">
        <f>RES_hhdet_in_tesh!M48</f>
        <v>2603.7161371130728</v>
      </c>
      <c r="N390" s="98">
        <f>RES_hhdet_in_tesh!N48</f>
        <v>3031.2367158552011</v>
      </c>
      <c r="O390" s="98">
        <f>RES_hhdet_in_tesh!O48</f>
        <v>2015.2384663771682</v>
      </c>
      <c r="P390" s="98">
        <f>RES_hhdet_in_tesh!P48</f>
        <v>1292.8341667384307</v>
      </c>
      <c r="Q390" s="98">
        <f>RES_hhdet_in_tesh!Q48</f>
        <v>1203.7229850362564</v>
      </c>
      <c r="R390" s="98">
        <f>RES_hhdet_in_tesh!R48</f>
        <v>1773.7844371822109</v>
      </c>
      <c r="S390" s="98">
        <f>RES_hhdet_in_tesh!S48</f>
        <v>2017.4844360284862</v>
      </c>
      <c r="T390" s="98">
        <f>RES_hhdet_in_tesh!T48</f>
        <v>0</v>
      </c>
      <c r="U390" s="98">
        <f>RES_hhdet_in_tesh!U48</f>
        <v>1323.2848985035048</v>
      </c>
      <c r="V390" s="98">
        <f>RES_hhdet_in_tesh!V48</f>
        <v>1601.7481620788935</v>
      </c>
      <c r="W390" s="98">
        <f>RES_hhdet_in_tesh!W48</f>
        <v>1901.6707959870353</v>
      </c>
      <c r="X390" s="98">
        <f>RES_hhdet_in_tesh!X48</f>
        <v>1581.955477138079</v>
      </c>
      <c r="Y390" s="98">
        <f>RES_hhdet_in_tesh!Y48</f>
        <v>2428.943863515497</v>
      </c>
      <c r="DA390" s="63" t="s">
        <v>4135</v>
      </c>
    </row>
    <row r="391" spans="1:105" ht="12" customHeight="1" x14ac:dyDescent="0.25">
      <c r="A391" s="121" t="s">
        <v>55</v>
      </c>
      <c r="B391" s="122"/>
      <c r="C391" s="122">
        <v>1845.9195494612741</v>
      </c>
      <c r="D391" s="122">
        <v>1980.0039403027333</v>
      </c>
      <c r="E391" s="122">
        <v>2106.9808817819003</v>
      </c>
      <c r="F391" s="122">
        <v>2208.5401926506679</v>
      </c>
      <c r="G391" s="122">
        <v>2383.7986884579632</v>
      </c>
      <c r="H391" s="122">
        <v>2383.611949530984</v>
      </c>
      <c r="I391" s="122">
        <v>2691.6921312831182</v>
      </c>
      <c r="J391" s="122">
        <v>2592.9154019742273</v>
      </c>
      <c r="K391" s="122">
        <v>2586.0877226661341</v>
      </c>
      <c r="L391" s="122">
        <v>2562.0411691803706</v>
      </c>
      <c r="M391" s="122">
        <v>2567.1124146934931</v>
      </c>
      <c r="N391" s="122">
        <v>2417.0454605841719</v>
      </c>
      <c r="O391" s="122">
        <v>2227.0299958137007</v>
      </c>
      <c r="P391" s="122">
        <v>2188.7361453886042</v>
      </c>
      <c r="Q391" s="122">
        <v>2262.4532074749504</v>
      </c>
      <c r="R391" s="122">
        <v>2342.5460953954234</v>
      </c>
      <c r="S391" s="122">
        <v>2457.9859892244417</v>
      </c>
      <c r="T391" s="122">
        <v>0</v>
      </c>
      <c r="U391" s="122">
        <v>2399.2963362699888</v>
      </c>
      <c r="V391" s="122">
        <v>2399.2636654924136</v>
      </c>
      <c r="W391" s="122">
        <v>2372.5288709262149</v>
      </c>
      <c r="X391" s="122">
        <v>2291.4842629865052</v>
      </c>
      <c r="Y391" s="122">
        <v>2182.4818988841889</v>
      </c>
      <c r="DA391" s="130" t="s">
        <v>4136</v>
      </c>
    </row>
    <row r="392" spans="1:105" ht="12" customHeight="1" x14ac:dyDescent="0.25">
      <c r="A392" s="97" t="s">
        <v>138</v>
      </c>
      <c r="B392" s="98"/>
      <c r="C392" s="98">
        <v>1839.3237659158785</v>
      </c>
      <c r="D392" s="98">
        <v>1993.3310541184135</v>
      </c>
      <c r="E392" s="98">
        <v>2167.4455500178892</v>
      </c>
      <c r="F392" s="98">
        <v>2170.2561940883979</v>
      </c>
      <c r="G392" s="98">
        <v>2231.41110248322</v>
      </c>
      <c r="H392" s="98">
        <v>2520.1839588154112</v>
      </c>
      <c r="I392" s="98">
        <v>2690.0785134265607</v>
      </c>
      <c r="J392" s="98">
        <v>2595.5287969649567</v>
      </c>
      <c r="K392" s="98">
        <v>2590.1163393046163</v>
      </c>
      <c r="L392" s="98">
        <v>2543.9175732229078</v>
      </c>
      <c r="M392" s="98">
        <v>2433.7220476263078</v>
      </c>
      <c r="N392" s="98">
        <v>2303.0170962582879</v>
      </c>
      <c r="O392" s="98">
        <v>2474.9360653802778</v>
      </c>
      <c r="P392" s="98">
        <v>0</v>
      </c>
      <c r="Q392" s="98">
        <v>2409.8088882986926</v>
      </c>
      <c r="R392" s="98">
        <v>2328.6542462625066</v>
      </c>
      <c r="S392" s="98">
        <v>2342.6347631144472</v>
      </c>
      <c r="T392" s="98">
        <v>0</v>
      </c>
      <c r="U392" s="98">
        <v>2828.7370615032628</v>
      </c>
      <c r="V392" s="98">
        <v>2737.25261820879</v>
      </c>
      <c r="W392" s="98">
        <v>2258.7570805353839</v>
      </c>
      <c r="X392" s="98">
        <v>2396.3007419941978</v>
      </c>
      <c r="Y392" s="98">
        <v>2281.6688790568401</v>
      </c>
      <c r="DA392" s="63" t="s">
        <v>4137</v>
      </c>
    </row>
    <row r="393" spans="1:105" ht="12" customHeight="1" x14ac:dyDescent="0.25">
      <c r="A393" s="97" t="s">
        <v>137</v>
      </c>
      <c r="B393" s="98"/>
      <c r="C393" s="98">
        <v>1839.5846844241214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2689.2898437820922</v>
      </c>
      <c r="J393" s="98">
        <v>2595.9255096138954</v>
      </c>
      <c r="K393" s="98">
        <v>2590.7917725216817</v>
      </c>
      <c r="L393" s="98">
        <v>2546.2901015003667</v>
      </c>
      <c r="M393" s="98">
        <v>2435.0130843213233</v>
      </c>
      <c r="N393" s="98">
        <v>2307.5041982074263</v>
      </c>
      <c r="O393" s="98">
        <v>2500.8015196480901</v>
      </c>
      <c r="P393" s="98">
        <v>2744.5457681100752</v>
      </c>
      <c r="Q393" s="98">
        <v>0</v>
      </c>
      <c r="R393" s="98">
        <v>0</v>
      </c>
      <c r="S393" s="98">
        <v>0</v>
      </c>
      <c r="T393" s="98">
        <v>0</v>
      </c>
      <c r="U393" s="98">
        <v>2805.3545695879411</v>
      </c>
      <c r="V393" s="98">
        <v>0</v>
      </c>
      <c r="W393" s="98">
        <v>0</v>
      </c>
      <c r="X393" s="98">
        <v>2384.2642214457774</v>
      </c>
      <c r="Y393" s="98">
        <v>2289.7636597192795</v>
      </c>
      <c r="DA393" s="63" t="s">
        <v>4138</v>
      </c>
    </row>
    <row r="394" spans="1:105" ht="12" customHeight="1" x14ac:dyDescent="0.25">
      <c r="A394" s="100" t="s">
        <v>211</v>
      </c>
      <c r="B394" s="101"/>
      <c r="C394" s="101">
        <v>239.57771526804348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573.67232222745577</v>
      </c>
      <c r="J394" s="101">
        <v>531.72349618280987</v>
      </c>
      <c r="K394" s="101">
        <v>529.98199809953246</v>
      </c>
      <c r="L394" s="101">
        <v>462.21636364343169</v>
      </c>
      <c r="M394" s="101">
        <v>432.17654441417193</v>
      </c>
      <c r="N394" s="101">
        <v>284.58955485172322</v>
      </c>
      <c r="O394" s="101">
        <v>214.53939566190479</v>
      </c>
      <c r="P394" s="101">
        <v>56.858939274501736</v>
      </c>
      <c r="Q394" s="101">
        <v>0</v>
      </c>
      <c r="R394" s="101">
        <v>0</v>
      </c>
      <c r="S394" s="101">
        <v>0</v>
      </c>
      <c r="T394" s="101">
        <v>0</v>
      </c>
      <c r="U394" s="101">
        <v>340.26451268886393</v>
      </c>
      <c r="V394" s="101">
        <v>0</v>
      </c>
      <c r="W394" s="101">
        <v>0</v>
      </c>
      <c r="X394" s="101">
        <v>169.09503836622156</v>
      </c>
      <c r="Y394" s="101">
        <v>105.7063847479715</v>
      </c>
      <c r="DA394" s="131" t="s">
        <v>4139</v>
      </c>
    </row>
    <row r="395" spans="1:105" ht="12" customHeight="1" x14ac:dyDescent="0.25">
      <c r="A395" s="103" t="s">
        <v>52</v>
      </c>
      <c r="B395" s="104"/>
      <c r="C395" s="104">
        <v>1600.0069691560775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2115.6175215546368</v>
      </c>
      <c r="J395" s="104">
        <v>2064.202013431086</v>
      </c>
      <c r="K395" s="104">
        <v>2060.8097744221491</v>
      </c>
      <c r="L395" s="104">
        <v>2084.0737378569352</v>
      </c>
      <c r="M395" s="104">
        <v>2002.8365399071511</v>
      </c>
      <c r="N395" s="104">
        <v>2022.914643355703</v>
      </c>
      <c r="O395" s="104">
        <v>2286.2621239861855</v>
      </c>
      <c r="P395" s="104">
        <v>2687.6868288355736</v>
      </c>
      <c r="Q395" s="104">
        <v>0</v>
      </c>
      <c r="R395" s="104">
        <v>0</v>
      </c>
      <c r="S395" s="104">
        <v>0</v>
      </c>
      <c r="T395" s="104">
        <v>0</v>
      </c>
      <c r="U395" s="104">
        <v>2465.0900568990774</v>
      </c>
      <c r="V395" s="104">
        <v>0</v>
      </c>
      <c r="W395" s="104">
        <v>0</v>
      </c>
      <c r="X395" s="104">
        <v>2215.1691830795558</v>
      </c>
      <c r="Y395" s="104">
        <v>2184.0572749713078</v>
      </c>
      <c r="DA395" s="132" t="s">
        <v>4140</v>
      </c>
    </row>
    <row r="396" spans="1:105" ht="12" customHeight="1" x14ac:dyDescent="0.25">
      <c r="A396" s="106" t="s">
        <v>122</v>
      </c>
      <c r="B396" s="101"/>
      <c r="C396" s="101">
        <v>1846.2024975265388</v>
      </c>
      <c r="D396" s="101">
        <v>0</v>
      </c>
      <c r="E396" s="101">
        <v>0</v>
      </c>
      <c r="F396" s="101">
        <v>0</v>
      </c>
      <c r="G396" s="101">
        <v>0</v>
      </c>
      <c r="H396" s="101">
        <v>2382.4676901284029</v>
      </c>
      <c r="I396" s="101">
        <v>0</v>
      </c>
      <c r="J396" s="101">
        <v>0</v>
      </c>
      <c r="K396" s="101">
        <v>2585.9994973091775</v>
      </c>
      <c r="L396" s="101">
        <v>0</v>
      </c>
      <c r="M396" s="101">
        <v>0</v>
      </c>
      <c r="N396" s="101">
        <v>0</v>
      </c>
      <c r="O396" s="101">
        <v>2242.8088041469018</v>
      </c>
      <c r="P396" s="101">
        <v>2248.4163373033666</v>
      </c>
      <c r="Q396" s="101">
        <v>0</v>
      </c>
      <c r="R396" s="101">
        <v>0</v>
      </c>
      <c r="S396" s="101">
        <v>0</v>
      </c>
      <c r="T396" s="101">
        <v>0</v>
      </c>
      <c r="U396" s="101">
        <v>2333.0898082346544</v>
      </c>
      <c r="V396" s="101">
        <v>0</v>
      </c>
      <c r="W396" s="101">
        <v>2410.2439011609067</v>
      </c>
      <c r="X396" s="101">
        <v>0</v>
      </c>
      <c r="Y396" s="101">
        <v>2211.8498495215927</v>
      </c>
      <c r="DA396" s="131" t="s">
        <v>4141</v>
      </c>
    </row>
    <row r="397" spans="1:105" ht="12" customHeight="1" x14ac:dyDescent="0.25">
      <c r="A397" s="107" t="s">
        <v>121</v>
      </c>
      <c r="B397" s="104"/>
      <c r="C397" s="104">
        <v>1845.9382486101106</v>
      </c>
      <c r="D397" s="104">
        <v>1979.9443654562062</v>
      </c>
      <c r="E397" s="104">
        <v>2106.7365618114768</v>
      </c>
      <c r="F397" s="104">
        <v>2208.7309042859765</v>
      </c>
      <c r="G397" s="104">
        <v>2384.7220211787203</v>
      </c>
      <c r="H397" s="104">
        <v>2382.4308597627073</v>
      </c>
      <c r="I397" s="104">
        <v>2691.7055448183573</v>
      </c>
      <c r="J397" s="104">
        <v>2592.8600471204709</v>
      </c>
      <c r="K397" s="104">
        <v>2586.0281688809769</v>
      </c>
      <c r="L397" s="104">
        <v>2562.3287706087735</v>
      </c>
      <c r="M397" s="104">
        <v>2570.0472827324138</v>
      </c>
      <c r="N397" s="104">
        <v>2420.6266594506069</v>
      </c>
      <c r="O397" s="104">
        <v>2215.0325992253529</v>
      </c>
      <c r="P397" s="104">
        <v>2182.8983945321902</v>
      </c>
      <c r="Q397" s="104">
        <v>2258.8216620550052</v>
      </c>
      <c r="R397" s="104">
        <v>2342.7913387457202</v>
      </c>
      <c r="S397" s="104">
        <v>2461.3362000979419</v>
      </c>
      <c r="T397" s="104">
        <v>0</v>
      </c>
      <c r="U397" s="104">
        <v>2354.3870001853957</v>
      </c>
      <c r="V397" s="104">
        <v>2381.4123818333683</v>
      </c>
      <c r="W397" s="104">
        <v>2371.8043534305907</v>
      </c>
      <c r="X397" s="104">
        <v>2287.1205726703979</v>
      </c>
      <c r="Y397" s="104">
        <v>2178.2195182747982</v>
      </c>
      <c r="DA397" s="132" t="s">
        <v>4142</v>
      </c>
    </row>
    <row r="398" spans="1:105" ht="12" customHeight="1" x14ac:dyDescent="0.25">
      <c r="A398" s="108" t="s">
        <v>53</v>
      </c>
      <c r="B398" s="98"/>
      <c r="C398" s="98">
        <v>241.63339169519961</v>
      </c>
      <c r="D398" s="98">
        <v>384.79679487527335</v>
      </c>
      <c r="E398" s="98">
        <v>516.16899863360891</v>
      </c>
      <c r="F398" s="98">
        <v>517.49656825536624</v>
      </c>
      <c r="G398" s="98">
        <v>674.4612019380337</v>
      </c>
      <c r="H398" s="98">
        <v>610.93766561243183</v>
      </c>
      <c r="I398" s="98">
        <v>572.66510352823445</v>
      </c>
      <c r="J398" s="98">
        <v>530.3264517859335</v>
      </c>
      <c r="K398" s="98">
        <v>529.54663244765607</v>
      </c>
      <c r="L398" s="98">
        <v>467.17580237256686</v>
      </c>
      <c r="M398" s="98">
        <v>476.26782645688007</v>
      </c>
      <c r="N398" s="98">
        <v>325.47500119484539</v>
      </c>
      <c r="O398" s="98">
        <v>78.454314728310408</v>
      </c>
      <c r="P398" s="98">
        <v>34.453101419296807</v>
      </c>
      <c r="Q398" s="98">
        <v>97.370451397890676</v>
      </c>
      <c r="R398" s="98">
        <v>148.38194580969068</v>
      </c>
      <c r="S398" s="98">
        <v>259.40615816172351</v>
      </c>
      <c r="T398" s="98">
        <v>0</v>
      </c>
      <c r="U398" s="98">
        <v>157.72214663656712</v>
      </c>
      <c r="V398" s="98">
        <v>201.54354277460814</v>
      </c>
      <c r="W398" s="98">
        <v>151.35843368432165</v>
      </c>
      <c r="X398" s="98">
        <v>117.77145365668336</v>
      </c>
      <c r="Y398" s="98">
        <v>46.708025109477738</v>
      </c>
      <c r="DA398" s="63" t="s">
        <v>4143</v>
      </c>
    </row>
    <row r="399" spans="1:105" ht="12" customHeight="1" x14ac:dyDescent="0.25">
      <c r="A399" s="108" t="s">
        <v>52</v>
      </c>
      <c r="B399" s="98"/>
      <c r="C399" s="98">
        <v>1604.3048569149109</v>
      </c>
      <c r="D399" s="98">
        <v>1595.147570580933</v>
      </c>
      <c r="E399" s="98">
        <v>1590.5675631778677</v>
      </c>
      <c r="F399" s="98">
        <v>1691.2343360306102</v>
      </c>
      <c r="G399" s="98">
        <v>1710.2608192406867</v>
      </c>
      <c r="H399" s="98">
        <v>1771.4931941502753</v>
      </c>
      <c r="I399" s="98">
        <v>2119.0404412901225</v>
      </c>
      <c r="J399" s="98">
        <v>2062.5335953345379</v>
      </c>
      <c r="K399" s="98">
        <v>2056.4815364333208</v>
      </c>
      <c r="L399" s="98">
        <v>2095.1529682362061</v>
      </c>
      <c r="M399" s="98">
        <v>2093.7794562755334</v>
      </c>
      <c r="N399" s="98">
        <v>2095.1516582557615</v>
      </c>
      <c r="O399" s="98">
        <v>2136.5782844970427</v>
      </c>
      <c r="P399" s="98">
        <v>2148.4452931128935</v>
      </c>
      <c r="Q399" s="98">
        <v>2161.4512106571142</v>
      </c>
      <c r="R399" s="98">
        <v>2194.4093929360292</v>
      </c>
      <c r="S399" s="98">
        <v>2201.9300419362185</v>
      </c>
      <c r="T399" s="98">
        <v>0</v>
      </c>
      <c r="U399" s="98">
        <v>2196.664853548828</v>
      </c>
      <c r="V399" s="98">
        <v>2179.8688390587604</v>
      </c>
      <c r="W399" s="98">
        <v>2220.4459197462688</v>
      </c>
      <c r="X399" s="98">
        <v>2169.3491190137147</v>
      </c>
      <c r="Y399" s="98">
        <v>2131.5114931653206</v>
      </c>
      <c r="DA399" s="63" t="s">
        <v>4144</v>
      </c>
    </row>
    <row r="400" spans="1:105" ht="12" customHeight="1" x14ac:dyDescent="0.25">
      <c r="A400" s="121" t="s">
        <v>54</v>
      </c>
      <c r="B400" s="122"/>
      <c r="C400" s="122">
        <v>696.55621942818766</v>
      </c>
      <c r="D400" s="122">
        <v>704.97799383213453</v>
      </c>
      <c r="E400" s="122">
        <v>709.16847938624471</v>
      </c>
      <c r="F400" s="122">
        <v>731.46805891034376</v>
      </c>
      <c r="G400" s="122">
        <v>704.7937738203475</v>
      </c>
      <c r="H400" s="122">
        <v>646.39719643122896</v>
      </c>
      <c r="I400" s="122">
        <v>633.39145742160827</v>
      </c>
      <c r="J400" s="122">
        <v>579.3862032980071</v>
      </c>
      <c r="K400" s="122">
        <v>582.70243599531705</v>
      </c>
      <c r="L400" s="122">
        <v>563.58220438785759</v>
      </c>
      <c r="M400" s="122">
        <v>597.45667636872417</v>
      </c>
      <c r="N400" s="122">
        <v>526.74851237316307</v>
      </c>
      <c r="O400" s="122">
        <v>540.05049310484765</v>
      </c>
      <c r="P400" s="122">
        <v>604.28593522475569</v>
      </c>
      <c r="Q400" s="122">
        <v>571.93033691715686</v>
      </c>
      <c r="R400" s="122">
        <v>571.37994611092711</v>
      </c>
      <c r="S400" s="122">
        <v>609.04694389871725</v>
      </c>
      <c r="T400" s="122">
        <v>0</v>
      </c>
      <c r="U400" s="122">
        <v>663.85386457843333</v>
      </c>
      <c r="V400" s="122">
        <v>682.80561554790268</v>
      </c>
      <c r="W400" s="122">
        <v>670.72552966440674</v>
      </c>
      <c r="X400" s="122">
        <v>615.63607512504586</v>
      </c>
      <c r="Y400" s="122">
        <v>557.39438064205251</v>
      </c>
      <c r="DA400" s="130" t="s">
        <v>4145</v>
      </c>
    </row>
    <row r="401" spans="1:105" ht="12" customHeight="1" x14ac:dyDescent="0.25">
      <c r="A401" s="97" t="s">
        <v>50</v>
      </c>
      <c r="B401" s="98"/>
      <c r="C401" s="98">
        <v>686.60678085846712</v>
      </c>
      <c r="D401" s="98">
        <v>689.72165356337518</v>
      </c>
      <c r="E401" s="98">
        <v>718.69840341720601</v>
      </c>
      <c r="F401" s="98">
        <v>735.24254665773628</v>
      </c>
      <c r="G401" s="98">
        <v>707.196623056558</v>
      </c>
      <c r="H401" s="98">
        <v>636.53194628708297</v>
      </c>
      <c r="I401" s="98">
        <v>644.51928631414319</v>
      </c>
      <c r="J401" s="98">
        <v>584.32542934290211</v>
      </c>
      <c r="K401" s="98">
        <v>576.56001890696825</v>
      </c>
      <c r="L401" s="98">
        <v>562.91820661562099</v>
      </c>
      <c r="M401" s="98">
        <v>578.01524355499828</v>
      </c>
      <c r="N401" s="98">
        <v>549.8486412300324</v>
      </c>
      <c r="O401" s="98">
        <v>556.34875883366215</v>
      </c>
      <c r="P401" s="98">
        <v>561.84355397670788</v>
      </c>
      <c r="Q401" s="98">
        <v>575.75540025176008</v>
      </c>
      <c r="R401" s="98">
        <v>581.43129600292514</v>
      </c>
      <c r="S401" s="98">
        <v>594.28671751449042</v>
      </c>
      <c r="T401" s="98">
        <v>0</v>
      </c>
      <c r="U401" s="98">
        <v>664.48981914216017</v>
      </c>
      <c r="V401" s="98">
        <v>621.44763433656476</v>
      </c>
      <c r="W401" s="98">
        <v>638.98977161836467</v>
      </c>
      <c r="X401" s="98">
        <v>594.46606748806437</v>
      </c>
      <c r="Y401" s="98">
        <v>570.19025861694979</v>
      </c>
      <c r="DA401" s="63" t="s">
        <v>4146</v>
      </c>
    </row>
    <row r="402" spans="1:105" ht="12" customHeight="1" x14ac:dyDescent="0.25">
      <c r="A402" s="109" t="s">
        <v>120</v>
      </c>
      <c r="B402" s="33"/>
      <c r="C402" s="33">
        <v>709.15085530069484</v>
      </c>
      <c r="D402" s="33">
        <v>727.42438937215877</v>
      </c>
      <c r="E402" s="33">
        <v>693.11366539250844</v>
      </c>
      <c r="F402" s="33">
        <v>725.81833944969571</v>
      </c>
      <c r="G402" s="33">
        <v>700.68877306128229</v>
      </c>
      <c r="H402" s="33">
        <v>667.49179218541758</v>
      </c>
      <c r="I402" s="33">
        <v>609.75065228003473</v>
      </c>
      <c r="J402" s="33">
        <v>569.18566789549857</v>
      </c>
      <c r="K402" s="33">
        <v>590.8257626258121</v>
      </c>
      <c r="L402" s="33">
        <v>564.65551036098077</v>
      </c>
      <c r="M402" s="33">
        <v>632.22275184750129</v>
      </c>
      <c r="N402" s="33">
        <v>477.22847566202978</v>
      </c>
      <c r="O402" s="33">
        <v>522.13275787553857</v>
      </c>
      <c r="P402" s="33">
        <v>641.03771786971345</v>
      </c>
      <c r="Q402" s="33">
        <v>566.95107741425704</v>
      </c>
      <c r="R402" s="33">
        <v>559.09079568327286</v>
      </c>
      <c r="S402" s="33">
        <v>626.28277787270372</v>
      </c>
      <c r="T402" s="33">
        <v>0</v>
      </c>
      <c r="U402" s="33">
        <v>662.9693325364243</v>
      </c>
      <c r="V402" s="33">
        <v>755.02689121431956</v>
      </c>
      <c r="W402" s="33">
        <v>707.18282012274926</v>
      </c>
      <c r="X402" s="33">
        <v>653.40285932621293</v>
      </c>
      <c r="Y402" s="33">
        <v>520.70440799653102</v>
      </c>
      <c r="DA402" s="60" t="s">
        <v>4147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2424.7817108398149</v>
      </c>
      <c r="D404" s="117">
        <f t="shared" si="218"/>
        <v>2458.2396610175501</v>
      </c>
      <c r="E404" s="117">
        <f t="shared" si="218"/>
        <v>2466.3726888110168</v>
      </c>
      <c r="F404" s="117">
        <f t="shared" si="218"/>
        <v>2124.7790715065262</v>
      </c>
      <c r="G404" s="117">
        <f t="shared" si="218"/>
        <v>1769.1815326501398</v>
      </c>
      <c r="H404" s="117">
        <f t="shared" si="218"/>
        <v>1989.2093442327073</v>
      </c>
      <c r="I404" s="117">
        <f t="shared" si="218"/>
        <v>1805.2802003106617</v>
      </c>
      <c r="J404" s="117">
        <f t="shared" si="218"/>
        <v>1504.0498754062562</v>
      </c>
      <c r="K404" s="117">
        <f t="shared" si="218"/>
        <v>1581.5177161624636</v>
      </c>
      <c r="L404" s="117">
        <f t="shared" si="218"/>
        <v>1299.5930034842877</v>
      </c>
      <c r="M404" s="117">
        <f t="shared" si="218"/>
        <v>1447.1778238205047</v>
      </c>
      <c r="N404" s="117">
        <f t="shared" si="218"/>
        <v>1360.5808858155478</v>
      </c>
      <c r="O404" s="117">
        <f t="shared" si="218"/>
        <v>1027.8715768820155</v>
      </c>
      <c r="P404" s="117">
        <f t="shared" si="218"/>
        <v>835.50701307929739</v>
      </c>
      <c r="Q404" s="117">
        <f t="shared" si="218"/>
        <v>999.29905621037449</v>
      </c>
      <c r="R404" s="117">
        <f t="shared" ref="R404:V404" si="219">R405+R408+R410+R419</f>
        <v>998.494715038084</v>
      </c>
      <c r="S404" s="117">
        <f t="shared" si="219"/>
        <v>1047.6493820327805</v>
      </c>
      <c r="T404" s="117">
        <f t="shared" si="219"/>
        <v>0</v>
      </c>
      <c r="U404" s="117">
        <f t="shared" si="219"/>
        <v>1182.0327328820968</v>
      </c>
      <c r="V404" s="117">
        <f t="shared" si="219"/>
        <v>1137.2510874337777</v>
      </c>
      <c r="W404" s="117">
        <f t="shared" ref="W404:Y404" si="220">W405+W408+W410+W419</f>
        <v>995.84639341214438</v>
      </c>
      <c r="X404" s="117">
        <f t="shared" si="220"/>
        <v>1062.7516996010768</v>
      </c>
      <c r="Y404" s="117">
        <f t="shared" si="220"/>
        <v>876.33075294717207</v>
      </c>
      <c r="DA404" s="129" t="s">
        <v>4297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2262.7880891592526</v>
      </c>
      <c r="D405" s="122">
        <f t="shared" si="221"/>
        <v>2282.9544470085102</v>
      </c>
      <c r="E405" s="122">
        <f t="shared" si="221"/>
        <v>2274.7177752367165</v>
      </c>
      <c r="F405" s="122">
        <f t="shared" si="221"/>
        <v>1936.3325772970286</v>
      </c>
      <c r="G405" s="122">
        <f t="shared" si="221"/>
        <v>1577.1374908601588</v>
      </c>
      <c r="H405" s="122">
        <f t="shared" si="221"/>
        <v>1797.5756878346524</v>
      </c>
      <c r="I405" s="122">
        <f t="shared" si="221"/>
        <v>1613.4158467684697</v>
      </c>
      <c r="J405" s="122">
        <f t="shared" si="221"/>
        <v>1312.1278794474465</v>
      </c>
      <c r="K405" s="122">
        <f t="shared" si="221"/>
        <v>1425.609098843443</v>
      </c>
      <c r="L405" s="122">
        <f t="shared" si="221"/>
        <v>1135.2760074825037</v>
      </c>
      <c r="M405" s="122">
        <f t="shared" si="221"/>
        <v>1265.9636792540659</v>
      </c>
      <c r="N405" s="122">
        <f t="shared" si="221"/>
        <v>1172.0236110411172</v>
      </c>
      <c r="O405" s="122">
        <f t="shared" si="221"/>
        <v>889.95866473887963</v>
      </c>
      <c r="P405" s="122">
        <f t="shared" si="221"/>
        <v>728.81393576001005</v>
      </c>
      <c r="Q405" s="122">
        <f t="shared" si="221"/>
        <v>838.21879469799615</v>
      </c>
      <c r="R405" s="122">
        <f t="shared" ref="R405:V405" si="222">SUM(R406:R407)</f>
        <v>849.98124662990801</v>
      </c>
      <c r="S405" s="122">
        <f t="shared" si="222"/>
        <v>889.01495681987785</v>
      </c>
      <c r="T405" s="122">
        <f t="shared" si="222"/>
        <v>0</v>
      </c>
      <c r="U405" s="122">
        <f t="shared" si="222"/>
        <v>914.94622867950011</v>
      </c>
      <c r="V405" s="122">
        <f t="shared" si="222"/>
        <v>946.64831288400444</v>
      </c>
      <c r="W405" s="122">
        <f t="shared" ref="W405:Y405" si="223">SUM(W406:W407)</f>
        <v>810.85778317217989</v>
      </c>
      <c r="X405" s="122">
        <f t="shared" si="223"/>
        <v>887.3802129227156</v>
      </c>
      <c r="Y405" s="122">
        <f t="shared" si="223"/>
        <v>700.19171080972956</v>
      </c>
      <c r="DA405" s="130" t="s">
        <v>4298</v>
      </c>
    </row>
    <row r="406" spans="1:105" ht="12" customHeight="1" x14ac:dyDescent="0.25">
      <c r="A406" s="97" t="s">
        <v>211</v>
      </c>
      <c r="B406" s="98"/>
      <c r="C406" s="98">
        <v>2262.7880891592526</v>
      </c>
      <c r="D406" s="98">
        <v>2282.9544470085102</v>
      </c>
      <c r="E406" s="98">
        <v>2274.7177752367165</v>
      </c>
      <c r="F406" s="98">
        <v>1936.3325772970286</v>
      </c>
      <c r="G406" s="98">
        <v>1577.1374908601588</v>
      </c>
      <c r="H406" s="98">
        <v>1797.5756878346524</v>
      </c>
      <c r="I406" s="98">
        <v>1613.4158467684697</v>
      </c>
      <c r="J406" s="98">
        <v>1312.1278794474465</v>
      </c>
      <c r="K406" s="98">
        <v>1425.609098843443</v>
      </c>
      <c r="L406" s="98">
        <v>1135.2760074825037</v>
      </c>
      <c r="M406" s="98">
        <v>1265.9636792540659</v>
      </c>
      <c r="N406" s="98">
        <v>1172.0236110411172</v>
      </c>
      <c r="O406" s="98">
        <v>889.95866473887963</v>
      </c>
      <c r="P406" s="98">
        <v>728.81393576001005</v>
      </c>
      <c r="Q406" s="98">
        <v>838.21879469799615</v>
      </c>
      <c r="R406" s="98">
        <v>849.98124662990801</v>
      </c>
      <c r="S406" s="98">
        <v>889.01495681987785</v>
      </c>
      <c r="T406" s="98">
        <v>0</v>
      </c>
      <c r="U406" s="98">
        <v>914.94622867950011</v>
      </c>
      <c r="V406" s="98">
        <v>946.64831288400444</v>
      </c>
      <c r="W406" s="98">
        <v>810.85778317217989</v>
      </c>
      <c r="X406" s="98">
        <v>887.3802129227156</v>
      </c>
      <c r="Y406" s="98">
        <v>700.19171080972956</v>
      </c>
      <c r="DA406" s="63" t="s">
        <v>4299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4300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4301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4302</v>
      </c>
    </row>
    <row r="410" spans="1:105" ht="12" customHeight="1" x14ac:dyDescent="0.25">
      <c r="A410" s="121" t="s">
        <v>55</v>
      </c>
      <c r="B410" s="122"/>
      <c r="C410" s="122">
        <v>3.1662307997361907</v>
      </c>
      <c r="D410" s="122">
        <v>5.4541299900891991</v>
      </c>
      <c r="E410" s="122">
        <v>5.3404616660567399</v>
      </c>
      <c r="F410" s="122">
        <v>6.5623725940663666</v>
      </c>
      <c r="G410" s="122">
        <v>8.1765105931057445</v>
      </c>
      <c r="H410" s="122">
        <v>13.071524550522366</v>
      </c>
      <c r="I410" s="122">
        <v>11.639207155976946</v>
      </c>
      <c r="J410" s="122">
        <v>30.198869804945598</v>
      </c>
      <c r="K410" s="122">
        <v>21.19656771535178</v>
      </c>
      <c r="L410" s="122">
        <v>21.780866552077381</v>
      </c>
      <c r="M410" s="122">
        <v>29.405948676792935</v>
      </c>
      <c r="N410" s="122">
        <v>35.088970346986187</v>
      </c>
      <c r="O410" s="122">
        <v>18.6985436210588</v>
      </c>
      <c r="P410" s="122">
        <v>8.7022585790362914E-2</v>
      </c>
      <c r="Q410" s="122">
        <v>28.377160983105401</v>
      </c>
      <c r="R410" s="122">
        <v>19.264414321752469</v>
      </c>
      <c r="S410" s="122">
        <v>30.784296519045519</v>
      </c>
      <c r="T410" s="122">
        <v>0</v>
      </c>
      <c r="U410" s="122">
        <v>116.41917215177021</v>
      </c>
      <c r="V410" s="122">
        <v>60.702234633600419</v>
      </c>
      <c r="W410" s="122">
        <v>53.424611471623209</v>
      </c>
      <c r="X410" s="122">
        <v>28.761884368769199</v>
      </c>
      <c r="Y410" s="122">
        <v>13.445888210766203</v>
      </c>
      <c r="DA410" s="130" t="s">
        <v>4303</v>
      </c>
    </row>
    <row r="411" spans="1:105" ht="12" customHeight="1" x14ac:dyDescent="0.25">
      <c r="A411" s="97" t="s">
        <v>138</v>
      </c>
      <c r="B411" s="98"/>
      <c r="C411" s="98">
        <v>1136.9572766742278</v>
      </c>
      <c r="D411" s="98">
        <v>1225.5632092544879</v>
      </c>
      <c r="E411" s="98">
        <v>1327.0058265768396</v>
      </c>
      <c r="F411" s="98">
        <v>1323.9117967629318</v>
      </c>
      <c r="G411" s="98">
        <v>1357.6344935818029</v>
      </c>
      <c r="H411" s="98">
        <v>1525.0111975609427</v>
      </c>
      <c r="I411" s="98">
        <v>1617.8265171851422</v>
      </c>
      <c r="J411" s="98">
        <v>1550.5530008134415</v>
      </c>
      <c r="K411" s="98">
        <v>1533.515294500231</v>
      </c>
      <c r="L411" s="98">
        <v>1493.2305623762118</v>
      </c>
      <c r="M411" s="98">
        <v>1402.3066781559112</v>
      </c>
      <c r="N411" s="98">
        <v>1287.3631358727218</v>
      </c>
      <c r="O411" s="98">
        <v>1327.2921073455434</v>
      </c>
      <c r="P411" s="98">
        <v>0</v>
      </c>
      <c r="Q411" s="98">
        <v>1179.8252066399227</v>
      </c>
      <c r="R411" s="98">
        <v>1110.5002707410215</v>
      </c>
      <c r="S411" s="98">
        <v>1090.719471493768</v>
      </c>
      <c r="T411" s="98">
        <v>0</v>
      </c>
      <c r="U411" s="98">
        <v>1267.6946592339209</v>
      </c>
      <c r="V411" s="98">
        <v>1210.0136849033709</v>
      </c>
      <c r="W411" s="98">
        <v>989.95676940343537</v>
      </c>
      <c r="X411" s="98">
        <v>1046.0358513211004</v>
      </c>
      <c r="Y411" s="98">
        <v>994.60745163899514</v>
      </c>
      <c r="DA411" s="63" t="s">
        <v>4304</v>
      </c>
    </row>
    <row r="412" spans="1:105" ht="12" customHeight="1" x14ac:dyDescent="0.25">
      <c r="A412" s="97" t="s">
        <v>137</v>
      </c>
      <c r="B412" s="98"/>
      <c r="C412" s="98">
        <v>148.0922672509229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345.00937070887267</v>
      </c>
      <c r="J412" s="98">
        <v>317.64835881356697</v>
      </c>
      <c r="K412" s="98">
        <v>313.7833955804569</v>
      </c>
      <c r="L412" s="98">
        <v>271.31209276893156</v>
      </c>
      <c r="M412" s="98">
        <v>249.0194206710801</v>
      </c>
      <c r="N412" s="98">
        <v>159.0826669787983</v>
      </c>
      <c r="O412" s="98">
        <v>115.05608187619005</v>
      </c>
      <c r="P412" s="98">
        <v>29.065543653981212</v>
      </c>
      <c r="Q412" s="98">
        <v>0</v>
      </c>
      <c r="R412" s="98">
        <v>0</v>
      </c>
      <c r="S412" s="98">
        <v>0</v>
      </c>
      <c r="T412" s="98">
        <v>0</v>
      </c>
      <c r="U412" s="98">
        <v>152.48907766396437</v>
      </c>
      <c r="V412" s="98">
        <v>0</v>
      </c>
      <c r="W412" s="98">
        <v>0</v>
      </c>
      <c r="X412" s="98">
        <v>73.813553245568798</v>
      </c>
      <c r="Y412" s="98">
        <v>46.07870972040898</v>
      </c>
      <c r="DA412" s="63" t="s">
        <v>4305</v>
      </c>
    </row>
    <row r="413" spans="1:105" ht="12" customHeight="1" x14ac:dyDescent="0.25">
      <c r="A413" s="100" t="s">
        <v>211</v>
      </c>
      <c r="B413" s="101"/>
      <c r="C413" s="101">
        <v>148.0922672509229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345.00937070887267</v>
      </c>
      <c r="J413" s="101">
        <v>317.64835881356697</v>
      </c>
      <c r="K413" s="101">
        <v>313.7833955804569</v>
      </c>
      <c r="L413" s="101">
        <v>271.31209276893156</v>
      </c>
      <c r="M413" s="101">
        <v>249.0194206710801</v>
      </c>
      <c r="N413" s="101">
        <v>159.0826669787983</v>
      </c>
      <c r="O413" s="101">
        <v>115.05608187619005</v>
      </c>
      <c r="P413" s="101">
        <v>29.065543653981212</v>
      </c>
      <c r="Q413" s="101">
        <v>0</v>
      </c>
      <c r="R413" s="101">
        <v>0</v>
      </c>
      <c r="S413" s="101">
        <v>0</v>
      </c>
      <c r="T413" s="101">
        <v>0</v>
      </c>
      <c r="U413" s="101">
        <v>152.48907766396437</v>
      </c>
      <c r="V413" s="101">
        <v>0</v>
      </c>
      <c r="W413" s="101">
        <v>0</v>
      </c>
      <c r="X413" s="101">
        <v>73.813553245568798</v>
      </c>
      <c r="Y413" s="101">
        <v>46.07870972040898</v>
      </c>
      <c r="DA413" s="131" t="s">
        <v>4306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4307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4308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4309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4310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4311</v>
      </c>
    </row>
    <row r="419" spans="1:105" ht="12" customHeight="1" x14ac:dyDescent="0.25">
      <c r="A419" s="121" t="s">
        <v>54</v>
      </c>
      <c r="B419" s="122"/>
      <c r="C419" s="122">
        <v>158.82739088082621</v>
      </c>
      <c r="D419" s="122">
        <v>169.83108401895043</v>
      </c>
      <c r="E419" s="122">
        <v>186.31445190824326</v>
      </c>
      <c r="F419" s="122">
        <v>181.88412161543116</v>
      </c>
      <c r="G419" s="122">
        <v>183.86753119687518</v>
      </c>
      <c r="H419" s="122">
        <v>178.56213184753264</v>
      </c>
      <c r="I419" s="122">
        <v>180.22514638621502</v>
      </c>
      <c r="J419" s="122">
        <v>161.72312615386403</v>
      </c>
      <c r="K419" s="122">
        <v>134.7120496036687</v>
      </c>
      <c r="L419" s="122">
        <v>142.53612944970655</v>
      </c>
      <c r="M419" s="122">
        <v>151.80819588964584</v>
      </c>
      <c r="N419" s="122">
        <v>153.46830442744454</v>
      </c>
      <c r="O419" s="122">
        <v>119.21436852207714</v>
      </c>
      <c r="P419" s="122">
        <v>106.60605473349703</v>
      </c>
      <c r="Q419" s="122">
        <v>132.70310052927286</v>
      </c>
      <c r="R419" s="122">
        <v>129.24905408642354</v>
      </c>
      <c r="S419" s="122">
        <v>127.85012869385722</v>
      </c>
      <c r="T419" s="122">
        <v>0</v>
      </c>
      <c r="U419" s="122">
        <v>150.66733205082645</v>
      </c>
      <c r="V419" s="122">
        <v>129.90053991617276</v>
      </c>
      <c r="W419" s="122">
        <v>131.56399876834138</v>
      </c>
      <c r="X419" s="122">
        <v>146.60960230959188</v>
      </c>
      <c r="Y419" s="122">
        <v>162.69315392667633</v>
      </c>
      <c r="DA419" s="130" t="s">
        <v>4312</v>
      </c>
    </row>
    <row r="420" spans="1:105" ht="12" customHeight="1" x14ac:dyDescent="0.25">
      <c r="A420" s="97" t="s">
        <v>50</v>
      </c>
      <c r="B420" s="98"/>
      <c r="C420" s="98">
        <v>284.29694671033241</v>
      </c>
      <c r="D420" s="98">
        <v>285.2616796076889</v>
      </c>
      <c r="E420" s="98">
        <v>296.90823226897959</v>
      </c>
      <c r="F420" s="98">
        <v>303.39801151111726</v>
      </c>
      <c r="G420" s="98">
        <v>291.49381017493693</v>
      </c>
      <c r="H420" s="98">
        <v>262.06978079587111</v>
      </c>
      <c r="I420" s="98">
        <v>265.05789971706696</v>
      </c>
      <c r="J420" s="98">
        <v>240.03147422004338</v>
      </c>
      <c r="K420" s="98">
        <v>236.57396321745554</v>
      </c>
      <c r="L420" s="98">
        <v>230.71571177556203</v>
      </c>
      <c r="M420" s="98">
        <v>236.70040187830116</v>
      </c>
      <c r="N420" s="98">
        <v>225.05826766594521</v>
      </c>
      <c r="O420" s="98">
        <v>227.65371266906376</v>
      </c>
      <c r="P420" s="98">
        <v>229.71885342572909</v>
      </c>
      <c r="Q420" s="98">
        <v>234.64552066766061</v>
      </c>
      <c r="R420" s="98">
        <v>234.96242080614331</v>
      </c>
      <c r="S420" s="98">
        <v>237.33695977043953</v>
      </c>
      <c r="T420" s="98">
        <v>0</v>
      </c>
      <c r="U420" s="98">
        <v>258.99306008736926</v>
      </c>
      <c r="V420" s="98">
        <v>240.26185400225791</v>
      </c>
      <c r="W420" s="98">
        <v>246.08932909294938</v>
      </c>
      <c r="X420" s="98">
        <v>228.79098116400291</v>
      </c>
      <c r="Y420" s="98">
        <v>219.43349999098584</v>
      </c>
      <c r="DA420" s="63" t="s">
        <v>4313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4314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86.139867640853709</v>
      </c>
      <c r="D423" s="118">
        <f t="shared" si="225"/>
        <v>90.378657934480785</v>
      </c>
      <c r="E423" s="118">
        <f t="shared" si="225"/>
        <v>98.18969140768823</v>
      </c>
      <c r="F423" s="118">
        <f t="shared" si="225"/>
        <v>88.809190777608947</v>
      </c>
      <c r="G423" s="118">
        <f t="shared" si="225"/>
        <v>81.112557985802283</v>
      </c>
      <c r="H423" s="118">
        <f t="shared" si="225"/>
        <v>86.300729798385788</v>
      </c>
      <c r="I423" s="118">
        <f t="shared" si="225"/>
        <v>82.526982387506578</v>
      </c>
      <c r="J423" s="118">
        <f t="shared" si="225"/>
        <v>68.008636383349497</v>
      </c>
      <c r="K423" s="118">
        <f t="shared" si="225"/>
        <v>68.299631660418541</v>
      </c>
      <c r="L423" s="118">
        <f t="shared" si="225"/>
        <v>61.247277629020175</v>
      </c>
      <c r="M423" s="118">
        <f t="shared" si="225"/>
        <v>62.605076036429068</v>
      </c>
      <c r="N423" s="118">
        <f t="shared" si="225"/>
        <v>57.677112953873987</v>
      </c>
      <c r="O423" s="118">
        <f t="shared" si="225"/>
        <v>46.461030228528614</v>
      </c>
      <c r="P423" s="118">
        <f t="shared" si="225"/>
        <v>40.503581971070311</v>
      </c>
      <c r="Q423" s="118">
        <f t="shared" si="225"/>
        <v>43.071148217877905</v>
      </c>
      <c r="R423" s="118">
        <f t="shared" ref="R423:V423" si="226">R424+R427+R429+R438</f>
        <v>44.417372592771784</v>
      </c>
      <c r="S423" s="118">
        <f t="shared" si="226"/>
        <v>46.968410343490376</v>
      </c>
      <c r="T423" s="118">
        <f t="shared" si="226"/>
        <v>0</v>
      </c>
      <c r="U423" s="118">
        <f t="shared" si="226"/>
        <v>46.756526962175613</v>
      </c>
      <c r="V423" s="118">
        <f t="shared" si="226"/>
        <v>47.169043978349009</v>
      </c>
      <c r="W423" s="118">
        <f t="shared" ref="W423:Y423" si="227">W424+W427+W429+W438</f>
        <v>44.89912577900342</v>
      </c>
      <c r="X423" s="118">
        <f t="shared" si="227"/>
        <v>43.432988702516823</v>
      </c>
      <c r="Y423" s="118">
        <f t="shared" si="227"/>
        <v>38.907323917621866</v>
      </c>
      <c r="DA423" s="129" t="s">
        <v>4465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62.43018976468192</v>
      </c>
      <c r="D424" s="123">
        <f t="shared" si="228"/>
        <v>62.383411351761758</v>
      </c>
      <c r="E424" s="123">
        <f t="shared" si="228"/>
        <v>61.847512312023099</v>
      </c>
      <c r="F424" s="123">
        <f t="shared" si="228"/>
        <v>52.130714793587281</v>
      </c>
      <c r="G424" s="123">
        <f t="shared" si="228"/>
        <v>41.772148778270221</v>
      </c>
      <c r="H424" s="123">
        <f t="shared" si="228"/>
        <v>47.014488897959552</v>
      </c>
      <c r="I424" s="123">
        <f t="shared" si="228"/>
        <v>41.261371230834946</v>
      </c>
      <c r="J424" s="123">
        <f t="shared" si="228"/>
        <v>33.367690564093586</v>
      </c>
      <c r="K424" s="123">
        <f t="shared" si="228"/>
        <v>36.004361101522619</v>
      </c>
      <c r="L424" s="123">
        <f t="shared" si="228"/>
        <v>28.430493447994131</v>
      </c>
      <c r="M424" s="123">
        <f t="shared" si="228"/>
        <v>31.430303963341583</v>
      </c>
      <c r="N424" s="123">
        <f t="shared" si="228"/>
        <v>28.816362631872448</v>
      </c>
      <c r="O424" s="123">
        <f t="shared" si="228"/>
        <v>21.721529499903035</v>
      </c>
      <c r="P424" s="123">
        <f t="shared" si="228"/>
        <v>17.715566459610368</v>
      </c>
      <c r="Q424" s="123">
        <f t="shared" si="228"/>
        <v>20.323651972579043</v>
      </c>
      <c r="R424" s="123">
        <f t="shared" ref="R424:V424" si="229">SUM(R425:R426)</f>
        <v>20.487785704135852</v>
      </c>
      <c r="S424" s="123">
        <f t="shared" si="229"/>
        <v>21.345684610239019</v>
      </c>
      <c r="T424" s="123">
        <f t="shared" si="229"/>
        <v>0</v>
      </c>
      <c r="U424" s="123">
        <f t="shared" si="229"/>
        <v>21.777810292476424</v>
      </c>
      <c r="V424" s="123">
        <f t="shared" si="229"/>
        <v>22.510935149609075</v>
      </c>
      <c r="W424" s="123">
        <f t="shared" ref="W424:Y424" si="230">SUM(W425:W426)</f>
        <v>19.191270072974429</v>
      </c>
      <c r="X424" s="123">
        <f t="shared" si="230"/>
        <v>20.829013747272633</v>
      </c>
      <c r="Y424" s="123">
        <f t="shared" si="230"/>
        <v>16.350362733293025</v>
      </c>
      <c r="DA424" s="130" t="s">
        <v>4466</v>
      </c>
    </row>
    <row r="425" spans="1:105" ht="12" customHeight="1" x14ac:dyDescent="0.25">
      <c r="A425" s="97" t="s">
        <v>211</v>
      </c>
      <c r="B425" s="99"/>
      <c r="C425" s="99">
        <v>62.186923889063536</v>
      </c>
      <c r="D425" s="99">
        <v>62.117493415328141</v>
      </c>
      <c r="E425" s="99">
        <v>61.594788330003304</v>
      </c>
      <c r="F425" s="99">
        <v>51.895768155075494</v>
      </c>
      <c r="G425" s="99">
        <v>41.584294628373414</v>
      </c>
      <c r="H425" s="99">
        <v>46.821434005599471</v>
      </c>
      <c r="I425" s="99">
        <v>41.107675309716512</v>
      </c>
      <c r="J425" s="99">
        <v>33.249600518217207</v>
      </c>
      <c r="K425" s="99">
        <v>35.867585202017011</v>
      </c>
      <c r="L425" s="99">
        <v>28.32482508269927</v>
      </c>
      <c r="M425" s="99">
        <v>31.292072865129192</v>
      </c>
      <c r="N425" s="99">
        <v>28.712565653214821</v>
      </c>
      <c r="O425" s="99">
        <v>21.62347743421704</v>
      </c>
      <c r="P425" s="99">
        <v>17.605246603070661</v>
      </c>
      <c r="Q425" s="99">
        <v>20.202523789580923</v>
      </c>
      <c r="R425" s="99">
        <v>20.363824300020411</v>
      </c>
      <c r="S425" s="99">
        <v>21.200891740587288</v>
      </c>
      <c r="T425" s="99">
        <v>0</v>
      </c>
      <c r="U425" s="99">
        <v>21.645784379371637</v>
      </c>
      <c r="V425" s="99">
        <v>22.374367625023911</v>
      </c>
      <c r="W425" s="99">
        <v>19.074523796839987</v>
      </c>
      <c r="X425" s="99">
        <v>20.702102405259353</v>
      </c>
      <c r="Y425" s="99">
        <v>16.250538745751566</v>
      </c>
      <c r="DA425" s="63" t="s">
        <v>4467</v>
      </c>
    </row>
    <row r="426" spans="1:105" ht="12" customHeight="1" x14ac:dyDescent="0.25">
      <c r="A426" s="97" t="s">
        <v>53</v>
      </c>
      <c r="B426" s="99"/>
      <c r="C426" s="99">
        <v>0.24326587561838675</v>
      </c>
      <c r="D426" s="99">
        <v>0.26591793643361844</v>
      </c>
      <c r="E426" s="99">
        <v>0.25272398201979496</v>
      </c>
      <c r="F426" s="99">
        <v>0.23494663851178602</v>
      </c>
      <c r="G426" s="99">
        <v>0.18785414989680541</v>
      </c>
      <c r="H426" s="99">
        <v>0.19305489236008255</v>
      </c>
      <c r="I426" s="99">
        <v>0.15369592111843056</v>
      </c>
      <c r="J426" s="99">
        <v>0.11809004587638158</v>
      </c>
      <c r="K426" s="99">
        <v>0.13677589950560484</v>
      </c>
      <c r="L426" s="99">
        <v>0.10566836529485907</v>
      </c>
      <c r="M426" s="99">
        <v>0.13823109821239196</v>
      </c>
      <c r="N426" s="99">
        <v>0.10379697865762726</v>
      </c>
      <c r="O426" s="99">
        <v>9.8052065685992992E-2</v>
      </c>
      <c r="P426" s="99">
        <v>0.11031985653970718</v>
      </c>
      <c r="Q426" s="99">
        <v>0.12112818299811916</v>
      </c>
      <c r="R426" s="99">
        <v>0.12396140411544214</v>
      </c>
      <c r="S426" s="99">
        <v>0.14479286965173221</v>
      </c>
      <c r="T426" s="99">
        <v>0</v>
      </c>
      <c r="U426" s="99">
        <v>0.1320259131047882</v>
      </c>
      <c r="V426" s="99">
        <v>0.13656752458516289</v>
      </c>
      <c r="W426" s="99">
        <v>0.11674627613444408</v>
      </c>
      <c r="X426" s="99">
        <v>0.12691134201327944</v>
      </c>
      <c r="Y426" s="99">
        <v>9.9823987541460296E-2</v>
      </c>
      <c r="DA426" s="63" t="s">
        <v>4468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</v>
      </c>
      <c r="D427" s="123">
        <f t="shared" si="231"/>
        <v>2.4214180399608174</v>
      </c>
      <c r="E427" s="123">
        <f t="shared" si="231"/>
        <v>8.8536139362637982</v>
      </c>
      <c r="F427" s="123">
        <f t="shared" si="231"/>
        <v>8.5590303850352463</v>
      </c>
      <c r="G427" s="123">
        <f t="shared" si="231"/>
        <v>9.5149665081215673</v>
      </c>
      <c r="H427" s="123">
        <f t="shared" si="231"/>
        <v>10.73770767925415</v>
      </c>
      <c r="I427" s="123">
        <f t="shared" si="231"/>
        <v>11.815468052918538</v>
      </c>
      <c r="J427" s="123">
        <f t="shared" si="231"/>
        <v>6.7630207355152967</v>
      </c>
      <c r="K427" s="123">
        <f t="shared" si="231"/>
        <v>5.0051562564651455</v>
      </c>
      <c r="L427" s="123">
        <f t="shared" si="231"/>
        <v>6.4795517843319352</v>
      </c>
      <c r="M427" s="123">
        <f t="shared" si="231"/>
        <v>4.6310137105425007</v>
      </c>
      <c r="N427" s="123">
        <f t="shared" si="231"/>
        <v>5.1091998523231368</v>
      </c>
      <c r="O427" s="123">
        <f t="shared" si="231"/>
        <v>3.212643984275521</v>
      </c>
      <c r="P427" s="123">
        <f t="shared" si="231"/>
        <v>1.9567551679147257</v>
      </c>
      <c r="Q427" s="123">
        <f t="shared" si="231"/>
        <v>1.7539261753285582</v>
      </c>
      <c r="R427" s="123">
        <f t="shared" si="231"/>
        <v>2.5503711292899287</v>
      </c>
      <c r="S427" s="123">
        <f t="shared" si="231"/>
        <v>2.8848320922445621</v>
      </c>
      <c r="T427" s="123">
        <f t="shared" si="231"/>
        <v>0</v>
      </c>
      <c r="U427" s="123">
        <f t="shared" si="231"/>
        <v>1.8740069610724341</v>
      </c>
      <c r="V427" s="123">
        <f t="shared" si="231"/>
        <v>2.2594300340720177</v>
      </c>
      <c r="W427" s="123">
        <f t="shared" si="231"/>
        <v>2.6442276061522776</v>
      </c>
      <c r="X427" s="123">
        <f t="shared" si="231"/>
        <v>2.1587509768467696</v>
      </c>
      <c r="Y427" s="123">
        <f t="shared" si="231"/>
        <v>3.260510869123852</v>
      </c>
      <c r="DA427" s="130" t="s">
        <v>4469</v>
      </c>
    </row>
    <row r="428" spans="1:105" ht="12" customHeight="1" x14ac:dyDescent="0.25">
      <c r="A428" s="97" t="s">
        <v>53</v>
      </c>
      <c r="B428" s="99"/>
      <c r="C428" s="99">
        <f>RES_hhdet_in_fecs!C48</f>
        <v>0</v>
      </c>
      <c r="D428" s="99">
        <f>RES_hhdet_in_fecs!D48</f>
        <v>2.4214180399608174</v>
      </c>
      <c r="E428" s="99">
        <f>RES_hhdet_in_fecs!E48</f>
        <v>8.8536139362637982</v>
      </c>
      <c r="F428" s="99">
        <f>RES_hhdet_in_fecs!F48</f>
        <v>8.5590303850352463</v>
      </c>
      <c r="G428" s="99">
        <f>RES_hhdet_in_fecs!G48</f>
        <v>9.5149665081215673</v>
      </c>
      <c r="H428" s="99">
        <f>RES_hhdet_in_fecs!H48</f>
        <v>10.73770767925415</v>
      </c>
      <c r="I428" s="99">
        <f>RES_hhdet_in_fecs!I48</f>
        <v>11.815468052918538</v>
      </c>
      <c r="J428" s="99">
        <f>RES_hhdet_in_fecs!J48</f>
        <v>6.7630207355152967</v>
      </c>
      <c r="K428" s="99">
        <f>RES_hhdet_in_fecs!K48</f>
        <v>5.0051562564651455</v>
      </c>
      <c r="L428" s="99">
        <f>RES_hhdet_in_fecs!L48</f>
        <v>6.4795517843319352</v>
      </c>
      <c r="M428" s="99">
        <f>RES_hhdet_in_fecs!M48</f>
        <v>4.6310137105425007</v>
      </c>
      <c r="N428" s="99">
        <f>RES_hhdet_in_fecs!N48</f>
        <v>5.1091998523231368</v>
      </c>
      <c r="O428" s="99">
        <f>RES_hhdet_in_fecs!O48</f>
        <v>3.212643984275521</v>
      </c>
      <c r="P428" s="99">
        <f>RES_hhdet_in_fecs!P48</f>
        <v>1.9567551679147257</v>
      </c>
      <c r="Q428" s="99">
        <f>RES_hhdet_in_fecs!Q48</f>
        <v>1.7539261753285582</v>
      </c>
      <c r="R428" s="99">
        <f>RES_hhdet_in_fecs!R48</f>
        <v>2.5503711292899287</v>
      </c>
      <c r="S428" s="99">
        <f>RES_hhdet_in_fecs!S48</f>
        <v>2.8848320922445621</v>
      </c>
      <c r="T428" s="99">
        <f>RES_hhdet_in_fecs!T48</f>
        <v>0</v>
      </c>
      <c r="U428" s="99">
        <f>RES_hhdet_in_fecs!U48</f>
        <v>1.8740069610724341</v>
      </c>
      <c r="V428" s="99">
        <f>RES_hhdet_in_fecs!V48</f>
        <v>2.2594300340720177</v>
      </c>
      <c r="W428" s="99">
        <f>RES_hhdet_in_fecs!W48</f>
        <v>2.6442276061522776</v>
      </c>
      <c r="X428" s="99">
        <f>RES_hhdet_in_fecs!X48</f>
        <v>2.1587509768467696</v>
      </c>
      <c r="Y428" s="99">
        <f>RES_hhdet_in_fecs!Y48</f>
        <v>3.260510869123852</v>
      </c>
      <c r="DA428" s="63" t="s">
        <v>4470</v>
      </c>
    </row>
    <row r="429" spans="1:105" ht="12" customHeight="1" x14ac:dyDescent="0.25">
      <c r="A429" s="121" t="s">
        <v>55</v>
      </c>
      <c r="B429" s="123"/>
      <c r="C429" s="123">
        <v>15.473633055294055</v>
      </c>
      <c r="D429" s="123">
        <v>17.273689615291765</v>
      </c>
      <c r="E429" s="123">
        <v>19.06869484830797</v>
      </c>
      <c r="F429" s="123">
        <v>19.607225437736226</v>
      </c>
      <c r="G429" s="123">
        <v>21.683104171372911</v>
      </c>
      <c r="H429" s="123">
        <v>21.106857181514904</v>
      </c>
      <c r="I429" s="123">
        <v>22.289854392055808</v>
      </c>
      <c r="J429" s="123">
        <v>21.39540965831101</v>
      </c>
      <c r="K429" s="123">
        <v>21.039656778981133</v>
      </c>
      <c r="L429" s="123">
        <v>20.258062258019194</v>
      </c>
      <c r="M429" s="123">
        <v>20.165500739732416</v>
      </c>
      <c r="N429" s="123">
        <v>18.046342507990033</v>
      </c>
      <c r="O429" s="123">
        <v>16.022443611574293</v>
      </c>
      <c r="P429" s="123">
        <v>14.937823617797138</v>
      </c>
      <c r="Q429" s="123">
        <v>15.22700308081733</v>
      </c>
      <c r="R429" s="123">
        <v>15.738681653970033</v>
      </c>
      <c r="S429" s="123">
        <v>16.91546748046386</v>
      </c>
      <c r="T429" s="123">
        <v>0</v>
      </c>
      <c r="U429" s="123">
        <v>16.884094518812848</v>
      </c>
      <c r="V429" s="123">
        <v>16.289488870948954</v>
      </c>
      <c r="W429" s="123">
        <v>17.099519747246848</v>
      </c>
      <c r="X429" s="123">
        <v>14.801786783167289</v>
      </c>
      <c r="Y429" s="123">
        <v>13.94826788177658</v>
      </c>
      <c r="DA429" s="130" t="s">
        <v>4471</v>
      </c>
    </row>
    <row r="430" spans="1:105" ht="12" customHeight="1" x14ac:dyDescent="0.25">
      <c r="A430" s="97" t="s">
        <v>138</v>
      </c>
      <c r="B430" s="99"/>
      <c r="C430" s="99">
        <v>31.246353102347918</v>
      </c>
      <c r="D430" s="99">
        <v>33.346663872636746</v>
      </c>
      <c r="E430" s="99">
        <v>35.932652345047799</v>
      </c>
      <c r="F430" s="99">
        <v>35.482241257587077</v>
      </c>
      <c r="G430" s="99">
        <v>35.79667156853737</v>
      </c>
      <c r="H430" s="99">
        <v>39.721949750228163</v>
      </c>
      <c r="I430" s="99">
        <v>41.22005328576644</v>
      </c>
      <c r="J430" s="99">
        <v>39.291343981716494</v>
      </c>
      <c r="K430" s="99">
        <v>38.58244909400905</v>
      </c>
      <c r="L430" s="99">
        <v>37.255693072592912</v>
      </c>
      <c r="M430" s="99">
        <v>34.662197242473617</v>
      </c>
      <c r="N430" s="99">
        <v>31.538185929069375</v>
      </c>
      <c r="O430" s="99">
        <v>32.24944266397106</v>
      </c>
      <c r="P430" s="99">
        <v>0</v>
      </c>
      <c r="Q430" s="99">
        <v>28.43582958943076</v>
      </c>
      <c r="R430" s="99">
        <v>26.605330986016064</v>
      </c>
      <c r="S430" s="99">
        <v>26.01106455757316</v>
      </c>
      <c r="T430" s="99">
        <v>0</v>
      </c>
      <c r="U430" s="99">
        <v>29.99110154512762</v>
      </c>
      <c r="V430" s="99">
        <v>28.599101322916781</v>
      </c>
      <c r="W430" s="99">
        <v>23.287627433205511</v>
      </c>
      <c r="X430" s="99">
        <v>24.403452993726006</v>
      </c>
      <c r="Y430" s="99">
        <v>23.08354509221666</v>
      </c>
      <c r="DA430" s="63" t="s">
        <v>4472</v>
      </c>
    </row>
    <row r="431" spans="1:105" ht="12" customHeight="1" x14ac:dyDescent="0.25">
      <c r="A431" s="97" t="s">
        <v>137</v>
      </c>
      <c r="B431" s="99"/>
      <c r="C431" s="99">
        <v>15.732615883342433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23.103491749202611</v>
      </c>
      <c r="J431" s="99">
        <v>21.938721966876635</v>
      </c>
      <c r="K431" s="99">
        <v>21.648112635367415</v>
      </c>
      <c r="L431" s="99">
        <v>20.570181849262493</v>
      </c>
      <c r="M431" s="99">
        <v>19.295072139708918</v>
      </c>
      <c r="N431" s="99">
        <v>17.044294844645361</v>
      </c>
      <c r="O431" s="99">
        <v>17.541110932458587</v>
      </c>
      <c r="P431" s="99">
        <v>17.94966698103298</v>
      </c>
      <c r="Q431" s="99">
        <v>0</v>
      </c>
      <c r="R431" s="99">
        <v>0</v>
      </c>
      <c r="S431" s="99">
        <v>0</v>
      </c>
      <c r="T431" s="99">
        <v>0</v>
      </c>
      <c r="U431" s="99">
        <v>19.08386419076983</v>
      </c>
      <c r="V431" s="99">
        <v>0</v>
      </c>
      <c r="W431" s="99">
        <v>0</v>
      </c>
      <c r="X431" s="99">
        <v>15.43408310034498</v>
      </c>
      <c r="Y431" s="99">
        <v>14.52961151959507</v>
      </c>
      <c r="DA431" s="63" t="s">
        <v>4473</v>
      </c>
    </row>
    <row r="432" spans="1:105" ht="12" customHeight="1" x14ac:dyDescent="0.25">
      <c r="A432" s="100" t="s">
        <v>211</v>
      </c>
      <c r="B432" s="102"/>
      <c r="C432" s="102">
        <v>4.0699359326722382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8.7903767762764478</v>
      </c>
      <c r="J432" s="102">
        <v>8.0492772093723648</v>
      </c>
      <c r="K432" s="102">
        <v>7.8946274158118346</v>
      </c>
      <c r="L432" s="102">
        <v>6.7691623181065941</v>
      </c>
      <c r="M432" s="102">
        <v>6.1552586256369635</v>
      </c>
      <c r="N432" s="102">
        <v>3.8972521345877662</v>
      </c>
      <c r="O432" s="102">
        <v>2.7955372408775814</v>
      </c>
      <c r="P432" s="102">
        <v>0.70210795728960051</v>
      </c>
      <c r="Q432" s="102">
        <v>0</v>
      </c>
      <c r="R432" s="102">
        <v>0</v>
      </c>
      <c r="S432" s="102">
        <v>0</v>
      </c>
      <c r="T432" s="102">
        <v>0</v>
      </c>
      <c r="U432" s="102">
        <v>3.6075843496149962</v>
      </c>
      <c r="V432" s="102">
        <v>0</v>
      </c>
      <c r="W432" s="102">
        <v>0</v>
      </c>
      <c r="X432" s="102">
        <v>1.722030439638522</v>
      </c>
      <c r="Y432" s="102">
        <v>1.069426909952703</v>
      </c>
      <c r="DA432" s="131" t="s">
        <v>4474</v>
      </c>
    </row>
    <row r="433" spans="1:105" ht="12" customHeight="1" x14ac:dyDescent="0.25">
      <c r="A433" s="103" t="s">
        <v>52</v>
      </c>
      <c r="B433" s="105"/>
      <c r="C433" s="105">
        <v>11.662679950670192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14.313114972926165</v>
      </c>
      <c r="J433" s="105">
        <v>13.889444757504265</v>
      </c>
      <c r="K433" s="105">
        <v>13.75348521955558</v>
      </c>
      <c r="L433" s="105">
        <v>13.801019531155898</v>
      </c>
      <c r="M433" s="105">
        <v>13.139813514071951</v>
      </c>
      <c r="N433" s="105">
        <v>13.147042710057592</v>
      </c>
      <c r="O433" s="105">
        <v>14.745573691581006</v>
      </c>
      <c r="P433" s="105">
        <v>17.247559023743378</v>
      </c>
      <c r="Q433" s="105">
        <v>0</v>
      </c>
      <c r="R433" s="105">
        <v>0</v>
      </c>
      <c r="S433" s="105">
        <v>0</v>
      </c>
      <c r="T433" s="105">
        <v>0</v>
      </c>
      <c r="U433" s="105">
        <v>15.476279841154836</v>
      </c>
      <c r="V433" s="105">
        <v>0</v>
      </c>
      <c r="W433" s="105">
        <v>0</v>
      </c>
      <c r="X433" s="105">
        <v>13.712052660706458</v>
      </c>
      <c r="Y433" s="105">
        <v>13.460184609642367</v>
      </c>
      <c r="DA433" s="132" t="s">
        <v>4475</v>
      </c>
    </row>
    <row r="434" spans="1:105" ht="12" customHeight="1" x14ac:dyDescent="0.25">
      <c r="A434" s="106" t="s">
        <v>122</v>
      </c>
      <c r="B434" s="102"/>
      <c r="C434" s="102">
        <v>27.793074335002174</v>
      </c>
      <c r="D434" s="102">
        <v>0</v>
      </c>
      <c r="E434" s="102">
        <v>0</v>
      </c>
      <c r="F434" s="102">
        <v>0</v>
      </c>
      <c r="G434" s="102">
        <v>0</v>
      </c>
      <c r="H434" s="102">
        <v>33.415915515300505</v>
      </c>
      <c r="I434" s="102">
        <v>0</v>
      </c>
      <c r="J434" s="102">
        <v>0</v>
      </c>
      <c r="K434" s="102">
        <v>34.456714304849477</v>
      </c>
      <c r="L434" s="102">
        <v>0</v>
      </c>
      <c r="M434" s="102">
        <v>0</v>
      </c>
      <c r="N434" s="102">
        <v>0</v>
      </c>
      <c r="O434" s="102">
        <v>26.951112451671808</v>
      </c>
      <c r="P434" s="102">
        <v>25.891668768835316</v>
      </c>
      <c r="Q434" s="102">
        <v>0</v>
      </c>
      <c r="R434" s="102">
        <v>0</v>
      </c>
      <c r="S434" s="102">
        <v>0</v>
      </c>
      <c r="T434" s="102">
        <v>0</v>
      </c>
      <c r="U434" s="102">
        <v>23.275105560519219</v>
      </c>
      <c r="V434" s="102">
        <v>0</v>
      </c>
      <c r="W434" s="102">
        <v>23.008834302131238</v>
      </c>
      <c r="X434" s="102">
        <v>0</v>
      </c>
      <c r="Y434" s="102">
        <v>20.258321337571218</v>
      </c>
      <c r="DA434" s="131" t="s">
        <v>4476</v>
      </c>
    </row>
    <row r="435" spans="1:105" ht="12" customHeight="1" x14ac:dyDescent="0.25">
      <c r="A435" s="107" t="s">
        <v>121</v>
      </c>
      <c r="B435" s="105"/>
      <c r="C435" s="105">
        <v>15.331601701857791</v>
      </c>
      <c r="D435" s="105">
        <v>17.201840227055289</v>
      </c>
      <c r="E435" s="105">
        <v>19.000552547737488</v>
      </c>
      <c r="F435" s="105">
        <v>19.528144089359515</v>
      </c>
      <c r="G435" s="105">
        <v>21.597588553410613</v>
      </c>
      <c r="H435" s="105">
        <v>20.825612012840299</v>
      </c>
      <c r="I435" s="105">
        <v>22.155269702195255</v>
      </c>
      <c r="J435" s="105">
        <v>21.043830607859107</v>
      </c>
      <c r="K435" s="105">
        <v>20.780454136655258</v>
      </c>
      <c r="L435" s="105">
        <v>20.010377086110527</v>
      </c>
      <c r="M435" s="105">
        <v>19.85723848359817</v>
      </c>
      <c r="N435" s="105">
        <v>17.677485914042368</v>
      </c>
      <c r="O435" s="105">
        <v>14.722926698265365</v>
      </c>
      <c r="P435" s="105">
        <v>14.183856289672518</v>
      </c>
      <c r="Q435" s="105">
        <v>14.901474718815532</v>
      </c>
      <c r="R435" s="105">
        <v>15.54684445049997</v>
      </c>
      <c r="S435" s="105">
        <v>16.651298912375559</v>
      </c>
      <c r="T435" s="105">
        <v>0</v>
      </c>
      <c r="U435" s="105">
        <v>15.364507782296023</v>
      </c>
      <c r="V435" s="105">
        <v>15.639342226075062</v>
      </c>
      <c r="W435" s="105">
        <v>15.299583661974678</v>
      </c>
      <c r="X435" s="105">
        <v>14.52702464933488</v>
      </c>
      <c r="Y435" s="105">
        <v>13.564147375344927</v>
      </c>
      <c r="DA435" s="132" t="s">
        <v>4477</v>
      </c>
    </row>
    <row r="436" spans="1:105" ht="12" customHeight="1" x14ac:dyDescent="0.25">
      <c r="A436" s="108" t="s">
        <v>53</v>
      </c>
      <c r="B436" s="99"/>
      <c r="C436" s="99">
        <v>3.6375938317713392</v>
      </c>
      <c r="D436" s="99">
        <v>5.7076115845708273</v>
      </c>
      <c r="E436" s="99">
        <v>7.5929516659091583</v>
      </c>
      <c r="F436" s="99">
        <v>7.5131612765799831</v>
      </c>
      <c r="G436" s="99">
        <v>9.6173595461833656</v>
      </c>
      <c r="H436" s="99">
        <v>8.5688639152624422</v>
      </c>
      <c r="I436" s="99">
        <v>7.8189971200992128</v>
      </c>
      <c r="J436" s="99">
        <v>7.1656121745390271</v>
      </c>
      <c r="K436" s="99">
        <v>7.0558548229920675</v>
      </c>
      <c r="L436" s="99">
        <v>6.1359893856442032</v>
      </c>
      <c r="M436" s="99">
        <v>6.1207846857605777</v>
      </c>
      <c r="N436" s="99">
        <v>4.0609705432091703</v>
      </c>
      <c r="O436" s="99">
        <v>0.94276028106007548</v>
      </c>
      <c r="P436" s="99">
        <v>0.39674515578258029</v>
      </c>
      <c r="Q436" s="99">
        <v>1.0790019126640042</v>
      </c>
      <c r="R436" s="99">
        <v>1.5973396792926957</v>
      </c>
      <c r="S436" s="99">
        <v>2.7195803402547116</v>
      </c>
      <c r="T436" s="99">
        <v>0</v>
      </c>
      <c r="U436" s="99">
        <v>1.5734497657316815</v>
      </c>
      <c r="V436" s="99">
        <v>1.9686985442962062</v>
      </c>
      <c r="W436" s="99">
        <v>1.4449081768012242</v>
      </c>
      <c r="X436" s="99">
        <v>1.098601399955961</v>
      </c>
      <c r="Y436" s="99">
        <v>0.42779856051974197</v>
      </c>
      <c r="DA436" s="63" t="s">
        <v>4478</v>
      </c>
    </row>
    <row r="437" spans="1:105" ht="12" customHeight="1" x14ac:dyDescent="0.25">
      <c r="A437" s="108" t="s">
        <v>52</v>
      </c>
      <c r="B437" s="99"/>
      <c r="C437" s="99">
        <v>11.694007870086454</v>
      </c>
      <c r="D437" s="99">
        <v>11.494228642484464</v>
      </c>
      <c r="E437" s="99">
        <v>11.407600881828326</v>
      </c>
      <c r="F437" s="99">
        <v>12.014982812779531</v>
      </c>
      <c r="G437" s="99">
        <v>11.980229007227251</v>
      </c>
      <c r="H437" s="99">
        <v>12.256748097577862</v>
      </c>
      <c r="I437" s="99">
        <v>14.336272582096042</v>
      </c>
      <c r="J437" s="99">
        <v>13.878218433320081</v>
      </c>
      <c r="K437" s="99">
        <v>13.724599313663193</v>
      </c>
      <c r="L437" s="99">
        <v>13.87438770046632</v>
      </c>
      <c r="M437" s="99">
        <v>13.736453797837587</v>
      </c>
      <c r="N437" s="99">
        <v>13.616515370833197</v>
      </c>
      <c r="O437" s="99">
        <v>13.78016641720529</v>
      </c>
      <c r="P437" s="99">
        <v>13.787111133889937</v>
      </c>
      <c r="Q437" s="99">
        <v>13.822472806151525</v>
      </c>
      <c r="R437" s="99">
        <v>13.949504771207275</v>
      </c>
      <c r="S437" s="99">
        <v>13.93171857212085</v>
      </c>
      <c r="T437" s="99">
        <v>0</v>
      </c>
      <c r="U437" s="99">
        <v>13.791058016564341</v>
      </c>
      <c r="V437" s="99">
        <v>13.670643681778856</v>
      </c>
      <c r="W437" s="99">
        <v>13.854675485173454</v>
      </c>
      <c r="X437" s="99">
        <v>13.42842324937892</v>
      </c>
      <c r="Y437" s="99">
        <v>13.136348814825187</v>
      </c>
      <c r="DA437" s="63" t="s">
        <v>4479</v>
      </c>
    </row>
    <row r="438" spans="1:105" ht="12" customHeight="1" x14ac:dyDescent="0.25">
      <c r="A438" s="121" t="s">
        <v>54</v>
      </c>
      <c r="B438" s="123"/>
      <c r="C438" s="123">
        <v>8.2360448208777424</v>
      </c>
      <c r="D438" s="123">
        <v>8.3001389274664437</v>
      </c>
      <c r="E438" s="123">
        <v>8.4198703110933604</v>
      </c>
      <c r="F438" s="123">
        <v>8.5122201612502018</v>
      </c>
      <c r="G438" s="123">
        <v>8.1423385280375911</v>
      </c>
      <c r="H438" s="123">
        <v>7.4416760396571826</v>
      </c>
      <c r="I438" s="123">
        <v>7.160288711697282</v>
      </c>
      <c r="J438" s="123">
        <v>6.4825154254296038</v>
      </c>
      <c r="K438" s="123">
        <v>6.2504575234496462</v>
      </c>
      <c r="L438" s="123">
        <v>6.0791701386749084</v>
      </c>
      <c r="M438" s="123">
        <v>6.3782576228125674</v>
      </c>
      <c r="N438" s="123">
        <v>5.7052079616883704</v>
      </c>
      <c r="O438" s="123">
        <v>5.504413132775765</v>
      </c>
      <c r="P438" s="123">
        <v>5.8934367257480833</v>
      </c>
      <c r="Q438" s="123">
        <v>5.7665669891529792</v>
      </c>
      <c r="R438" s="123">
        <v>5.6405341053759672</v>
      </c>
      <c r="S438" s="123">
        <v>5.8224261605429302</v>
      </c>
      <c r="T438" s="123">
        <v>0</v>
      </c>
      <c r="U438" s="123">
        <v>6.2206151898139028</v>
      </c>
      <c r="V438" s="123">
        <v>6.1091899237189562</v>
      </c>
      <c r="W438" s="123">
        <v>5.9641083526298662</v>
      </c>
      <c r="X438" s="123">
        <v>5.6434371952301339</v>
      </c>
      <c r="Y438" s="123">
        <v>5.3481824334284056</v>
      </c>
      <c r="DA438" s="130" t="s">
        <v>4480</v>
      </c>
    </row>
    <row r="439" spans="1:105" ht="12" customHeight="1" x14ac:dyDescent="0.25">
      <c r="A439" s="97" t="s">
        <v>50</v>
      </c>
      <c r="B439" s="99"/>
      <c r="C439" s="99">
        <v>9.1225619012603829</v>
      </c>
      <c r="D439" s="99">
        <v>9.0487906376326492</v>
      </c>
      <c r="E439" s="99">
        <v>9.3741646184741416</v>
      </c>
      <c r="F439" s="99">
        <v>9.4885584386378738</v>
      </c>
      <c r="G439" s="99">
        <v>8.9887696339182561</v>
      </c>
      <c r="H439" s="99">
        <v>7.982167883568537</v>
      </c>
      <c r="I439" s="99">
        <v>7.894159500296225</v>
      </c>
      <c r="J439" s="99">
        <v>7.1099904914758287</v>
      </c>
      <c r="K439" s="99">
        <v>6.9504023325338675</v>
      </c>
      <c r="L439" s="99">
        <v>6.7257915087672275</v>
      </c>
      <c r="M439" s="99">
        <v>6.8361381507986181</v>
      </c>
      <c r="N439" s="99">
        <v>6.4389288667416285</v>
      </c>
      <c r="O439" s="99">
        <v>6.4636603866460103</v>
      </c>
      <c r="P439" s="99">
        <v>6.4895376554181148</v>
      </c>
      <c r="Q439" s="99">
        <v>6.6057284305477273</v>
      </c>
      <c r="R439" s="99">
        <v>6.5751805726378967</v>
      </c>
      <c r="S439" s="99">
        <v>6.6105058054569108</v>
      </c>
      <c r="T439" s="99">
        <v>0</v>
      </c>
      <c r="U439" s="99">
        <v>7.1579729201413498</v>
      </c>
      <c r="V439" s="99">
        <v>6.633023936870444</v>
      </c>
      <c r="W439" s="99">
        <v>6.7595390290550803</v>
      </c>
      <c r="X439" s="99">
        <v>6.2345141112065683</v>
      </c>
      <c r="Y439" s="99">
        <v>5.9533040472539653</v>
      </c>
      <c r="DA439" s="63" t="s">
        <v>4481</v>
      </c>
    </row>
    <row r="440" spans="1:105" ht="12" customHeight="1" x14ac:dyDescent="0.25">
      <c r="A440" s="109" t="s">
        <v>120</v>
      </c>
      <c r="B440" s="110"/>
      <c r="C440" s="110">
        <v>7.1138347842072323</v>
      </c>
      <c r="D440" s="110">
        <v>7.1986603217147804</v>
      </c>
      <c r="E440" s="110">
        <v>6.8121956275907207</v>
      </c>
      <c r="F440" s="110">
        <v>7.0508199037600994</v>
      </c>
      <c r="G440" s="110">
        <v>6.6963050941562443</v>
      </c>
      <c r="H440" s="110">
        <v>6.2859570473200668</v>
      </c>
      <c r="I440" s="110">
        <v>5.6011978522036152</v>
      </c>
      <c r="J440" s="110">
        <v>5.1866481038659051</v>
      </c>
      <c r="K440" s="110">
        <v>5.3247827889390429</v>
      </c>
      <c r="L440" s="110">
        <v>5.0339519046869601</v>
      </c>
      <c r="M440" s="110">
        <v>5.559454340732116</v>
      </c>
      <c r="N440" s="110">
        <v>4.1323212310951591</v>
      </c>
      <c r="O440" s="110">
        <v>4.4498507271633576</v>
      </c>
      <c r="P440" s="110">
        <v>5.3772599430729162</v>
      </c>
      <c r="Q440" s="110">
        <v>4.6741922449932325</v>
      </c>
      <c r="R440" s="110">
        <v>4.4978009246315915</v>
      </c>
      <c r="S440" s="110">
        <v>4.9021686005009704</v>
      </c>
      <c r="T440" s="110">
        <v>0</v>
      </c>
      <c r="U440" s="110">
        <v>4.9168696164814829</v>
      </c>
      <c r="V440" s="110">
        <v>5.4926122606281078</v>
      </c>
      <c r="W440" s="110">
        <v>5.0503363492059039</v>
      </c>
      <c r="X440" s="110">
        <v>4.5889702004720672</v>
      </c>
      <c r="Y440" s="110">
        <v>3.6131005967596899</v>
      </c>
      <c r="DA440" s="60" t="s">
        <v>4482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42.191913979512222</v>
      </c>
      <c r="D442" s="118">
        <f t="shared" si="232"/>
        <v>49.651780965608189</v>
      </c>
      <c r="E442" s="118">
        <f t="shared" si="232"/>
        <v>68.374414017594731</v>
      </c>
      <c r="F442" s="118">
        <f t="shared" si="232"/>
        <v>65.76384465445777</v>
      </c>
      <c r="G442" s="118">
        <f t="shared" si="232"/>
        <v>66.456178600540184</v>
      </c>
      <c r="H442" s="118">
        <f t="shared" si="232"/>
        <v>73.038822270158619</v>
      </c>
      <c r="I442" s="118">
        <f t="shared" si="232"/>
        <v>77.174981258829604</v>
      </c>
      <c r="J442" s="118">
        <f t="shared" si="232"/>
        <v>57.755333463891759</v>
      </c>
      <c r="K442" s="118">
        <f t="shared" si="232"/>
        <v>53.797169792175026</v>
      </c>
      <c r="L442" s="118">
        <f t="shared" si="232"/>
        <v>56.191331642929839</v>
      </c>
      <c r="M442" s="118">
        <f t="shared" si="232"/>
        <v>52.220429401643933</v>
      </c>
      <c r="N442" s="118">
        <f t="shared" si="232"/>
        <v>52.741949221965058</v>
      </c>
      <c r="O442" s="118">
        <f t="shared" si="232"/>
        <v>42.120575812239643</v>
      </c>
      <c r="P442" s="118">
        <f t="shared" si="232"/>
        <v>36.164046719356818</v>
      </c>
      <c r="Q442" s="118">
        <f t="shared" si="232"/>
        <v>37.900731188800819</v>
      </c>
      <c r="R442" s="118">
        <f t="shared" ref="R442:V442" si="233">R443+R446+R448+R457</f>
        <v>42.232191052626391</v>
      </c>
      <c r="S442" s="118">
        <f t="shared" si="233"/>
        <v>45.256320468754986</v>
      </c>
      <c r="T442" s="118">
        <f t="shared" si="233"/>
        <v>0</v>
      </c>
      <c r="U442" s="118">
        <f t="shared" si="233"/>
        <v>40.939339238849541</v>
      </c>
      <c r="V442" s="118">
        <f t="shared" si="233"/>
        <v>43.262607427261571</v>
      </c>
      <c r="W442" s="118">
        <f t="shared" ref="W442:Y442" si="234">W443+W446+W448+W457</f>
        <v>42.739112740087087</v>
      </c>
      <c r="X442" s="118">
        <f t="shared" si="234"/>
        <v>40.707347494912156</v>
      </c>
      <c r="Y442" s="118">
        <f t="shared" si="234"/>
        <v>42.00714619071735</v>
      </c>
      <c r="DA442" s="129" t="s">
        <v>4633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23.659443967502288</v>
      </c>
      <c r="D443" s="123">
        <f t="shared" si="235"/>
        <v>24.011373202528894</v>
      </c>
      <c r="E443" s="123">
        <f t="shared" si="235"/>
        <v>24.169558277569323</v>
      </c>
      <c r="F443" s="123">
        <f t="shared" si="235"/>
        <v>20.696751308629999</v>
      </c>
      <c r="G443" s="123">
        <f t="shared" si="235"/>
        <v>16.84436240047301</v>
      </c>
      <c r="H443" s="123">
        <f t="shared" si="235"/>
        <v>19.251100136632154</v>
      </c>
      <c r="I443" s="123">
        <f t="shared" si="235"/>
        <v>17.164988128019935</v>
      </c>
      <c r="J443" s="123">
        <f t="shared" si="235"/>
        <v>14.122896748846181</v>
      </c>
      <c r="K443" s="123">
        <f t="shared" si="235"/>
        <v>15.539086273039374</v>
      </c>
      <c r="L443" s="123">
        <f t="shared" si="235"/>
        <v>12.527128399378913</v>
      </c>
      <c r="M443" s="123">
        <f t="shared" si="235"/>
        <v>14.377005495610639</v>
      </c>
      <c r="N443" s="123">
        <f t="shared" si="235"/>
        <v>13.909869026325012</v>
      </c>
      <c r="O443" s="123">
        <f t="shared" si="235"/>
        <v>11.276327538114897</v>
      </c>
      <c r="P443" s="123">
        <f t="shared" si="235"/>
        <v>9.9440846193595362</v>
      </c>
      <c r="Q443" s="123">
        <f t="shared" si="235"/>
        <v>12.077054292389462</v>
      </c>
      <c r="R443" s="123">
        <f t="shared" ref="R443:V443" si="236">SUM(R444:R445)</f>
        <v>12.433175472851811</v>
      </c>
      <c r="S443" s="123">
        <f t="shared" si="236"/>
        <v>13.08633154404197</v>
      </c>
      <c r="T443" s="123">
        <f t="shared" si="236"/>
        <v>0</v>
      </c>
      <c r="U443" s="123">
        <f t="shared" si="236"/>
        <v>13.400508796269269</v>
      </c>
      <c r="V443" s="123">
        <f t="shared" si="236"/>
        <v>13.88891384162781</v>
      </c>
      <c r="W443" s="123">
        <f t="shared" ref="W443:Y443" si="237">SUM(W444:W445)</f>
        <v>11.884799519583305</v>
      </c>
      <c r="X443" s="123">
        <f t="shared" si="237"/>
        <v>12.919653242578367</v>
      </c>
      <c r="Y443" s="123">
        <f t="shared" si="237"/>
        <v>10.152087197223755</v>
      </c>
      <c r="DA443" s="130" t="s">
        <v>4634</v>
      </c>
    </row>
    <row r="444" spans="1:105" ht="12" customHeight="1" x14ac:dyDescent="0.25">
      <c r="A444" s="97" t="s">
        <v>211</v>
      </c>
      <c r="B444" s="99"/>
      <c r="C444" s="99">
        <v>23.4161780918839</v>
      </c>
      <c r="D444" s="99">
        <v>23.745455266095277</v>
      </c>
      <c r="E444" s="99">
        <v>23.916834295549528</v>
      </c>
      <c r="F444" s="99">
        <v>20.461804670118212</v>
      </c>
      <c r="G444" s="99">
        <v>16.656508250576206</v>
      </c>
      <c r="H444" s="99">
        <v>19.058045244272073</v>
      </c>
      <c r="I444" s="99">
        <v>17.011292206901505</v>
      </c>
      <c r="J444" s="99">
        <v>14.004806702969798</v>
      </c>
      <c r="K444" s="99">
        <v>15.402310373533769</v>
      </c>
      <c r="L444" s="99">
        <v>12.421460034084054</v>
      </c>
      <c r="M444" s="99">
        <v>14.238774397398247</v>
      </c>
      <c r="N444" s="99">
        <v>13.806072047667385</v>
      </c>
      <c r="O444" s="99">
        <v>11.178275472428904</v>
      </c>
      <c r="P444" s="99">
        <v>9.833764762819829</v>
      </c>
      <c r="Q444" s="99">
        <v>11.955926109391344</v>
      </c>
      <c r="R444" s="99">
        <v>12.309214068736368</v>
      </c>
      <c r="S444" s="99">
        <v>12.941538674390237</v>
      </c>
      <c r="T444" s="99">
        <v>0</v>
      </c>
      <c r="U444" s="99">
        <v>13.268482883164481</v>
      </c>
      <c r="V444" s="99">
        <v>13.752346317042647</v>
      </c>
      <c r="W444" s="99">
        <v>11.768053243448861</v>
      </c>
      <c r="X444" s="99">
        <v>12.792741900565087</v>
      </c>
      <c r="Y444" s="99">
        <v>10.052263209682295</v>
      </c>
      <c r="DA444" s="63" t="s">
        <v>4635</v>
      </c>
    </row>
    <row r="445" spans="1:105" ht="12" customHeight="1" x14ac:dyDescent="0.25">
      <c r="A445" s="97" t="s">
        <v>53</v>
      </c>
      <c r="B445" s="99"/>
      <c r="C445" s="99">
        <v>0.24326587561838675</v>
      </c>
      <c r="D445" s="99">
        <v>0.26591793643361844</v>
      </c>
      <c r="E445" s="99">
        <v>0.25272398201979496</v>
      </c>
      <c r="F445" s="99">
        <v>0.23494663851178602</v>
      </c>
      <c r="G445" s="99">
        <v>0.18785414989680541</v>
      </c>
      <c r="H445" s="99">
        <v>0.19305489236008255</v>
      </c>
      <c r="I445" s="99">
        <v>0.15369592111843056</v>
      </c>
      <c r="J445" s="99">
        <v>0.11809004587638158</v>
      </c>
      <c r="K445" s="99">
        <v>0.13677589950560484</v>
      </c>
      <c r="L445" s="99">
        <v>0.10566836529485907</v>
      </c>
      <c r="M445" s="99">
        <v>0.13823109821239196</v>
      </c>
      <c r="N445" s="99">
        <v>0.10379697865762726</v>
      </c>
      <c r="O445" s="99">
        <v>9.8052065685992992E-2</v>
      </c>
      <c r="P445" s="99">
        <v>0.11031985653970718</v>
      </c>
      <c r="Q445" s="99">
        <v>0.12112818299811916</v>
      </c>
      <c r="R445" s="99">
        <v>0.12396140411544214</v>
      </c>
      <c r="S445" s="99">
        <v>0.14479286965173221</v>
      </c>
      <c r="T445" s="99">
        <v>0</v>
      </c>
      <c r="U445" s="99">
        <v>0.1320259131047882</v>
      </c>
      <c r="V445" s="99">
        <v>0.13656752458516289</v>
      </c>
      <c r="W445" s="99">
        <v>0.11674627613444408</v>
      </c>
      <c r="X445" s="99">
        <v>0.12691134201327944</v>
      </c>
      <c r="Y445" s="99">
        <v>9.9823987541460296E-2</v>
      </c>
      <c r="DA445" s="63" t="s">
        <v>4636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</v>
      </c>
      <c r="D446" s="123">
        <f t="shared" si="238"/>
        <v>6.293109230287838</v>
      </c>
      <c r="E446" s="123">
        <f t="shared" si="238"/>
        <v>24.007343430873959</v>
      </c>
      <c r="F446" s="123">
        <f t="shared" si="238"/>
        <v>24.180485346345783</v>
      </c>
      <c r="G446" s="123">
        <f t="shared" si="238"/>
        <v>27.976493334799152</v>
      </c>
      <c r="H446" s="123">
        <f t="shared" si="238"/>
        <v>32.823453708419855</v>
      </c>
      <c r="I446" s="123">
        <f t="shared" si="238"/>
        <v>37.514290001659923</v>
      </c>
      <c r="J446" s="123">
        <f t="shared" si="238"/>
        <v>22.286896107160775</v>
      </c>
      <c r="K446" s="123">
        <f t="shared" si="238"/>
        <v>17.110130344639572</v>
      </c>
      <c r="L446" s="123">
        <f t="shared" si="238"/>
        <v>22.965900471399344</v>
      </c>
      <c r="M446" s="123">
        <f t="shared" si="238"/>
        <v>17.08194543266702</v>
      </c>
      <c r="N446" s="123">
        <f t="shared" si="238"/>
        <v>19.700187894005779</v>
      </c>
      <c r="O446" s="123">
        <f t="shared" si="238"/>
        <v>12.997567951772087</v>
      </c>
      <c r="P446" s="123">
        <f t="shared" si="238"/>
        <v>8.2964404035100205</v>
      </c>
      <c r="Q446" s="123">
        <f t="shared" si="238"/>
        <v>7.6978042089346346</v>
      </c>
      <c r="R446" s="123">
        <f t="shared" si="238"/>
        <v>11.275660115754787</v>
      </c>
      <c r="S446" s="123">
        <f t="shared" si="238"/>
        <v>12.764722244157916</v>
      </c>
      <c r="T446" s="123">
        <f t="shared" si="238"/>
        <v>0</v>
      </c>
      <c r="U446" s="123">
        <f t="shared" si="238"/>
        <v>8.3078211854768202</v>
      </c>
      <c r="V446" s="123">
        <f t="shared" si="238"/>
        <v>10.045066932182733</v>
      </c>
      <c r="W446" s="123">
        <f t="shared" si="238"/>
        <v>11.865648932824516</v>
      </c>
      <c r="X446" s="123">
        <f t="shared" si="238"/>
        <v>9.7924153943194803</v>
      </c>
      <c r="Y446" s="123">
        <f t="shared" si="238"/>
        <v>14.969402672741751</v>
      </c>
      <c r="DA446" s="130" t="s">
        <v>4637</v>
      </c>
    </row>
    <row r="447" spans="1:105" ht="12" customHeight="1" x14ac:dyDescent="0.25">
      <c r="A447" s="97" t="s">
        <v>53</v>
      </c>
      <c r="B447" s="99"/>
      <c r="C447" s="99">
        <f>RES_hhdet_in_tess!C48</f>
        <v>0</v>
      </c>
      <c r="D447" s="99">
        <f>RES_hhdet_in_tess!D48</f>
        <v>6.293109230287838</v>
      </c>
      <c r="E447" s="99">
        <f>RES_hhdet_in_tess!E48</f>
        <v>24.007343430873959</v>
      </c>
      <c r="F447" s="99">
        <f>RES_hhdet_in_tess!F48</f>
        <v>24.180485346345783</v>
      </c>
      <c r="G447" s="99">
        <f>RES_hhdet_in_tess!G48</f>
        <v>27.976493334799152</v>
      </c>
      <c r="H447" s="99">
        <f>RES_hhdet_in_tess!H48</f>
        <v>32.823453708419855</v>
      </c>
      <c r="I447" s="99">
        <f>RES_hhdet_in_tess!I48</f>
        <v>37.514290001659923</v>
      </c>
      <c r="J447" s="99">
        <f>RES_hhdet_in_tess!J48</f>
        <v>22.286896107160775</v>
      </c>
      <c r="K447" s="99">
        <f>RES_hhdet_in_tess!K48</f>
        <v>17.110130344639572</v>
      </c>
      <c r="L447" s="99">
        <f>RES_hhdet_in_tess!L48</f>
        <v>22.965900471399344</v>
      </c>
      <c r="M447" s="99">
        <f>RES_hhdet_in_tess!M48</f>
        <v>17.08194543266702</v>
      </c>
      <c r="N447" s="99">
        <f>RES_hhdet_in_tess!N48</f>
        <v>19.700187894005779</v>
      </c>
      <c r="O447" s="99">
        <f>RES_hhdet_in_tess!O48</f>
        <v>12.997567951772087</v>
      </c>
      <c r="P447" s="99">
        <f>RES_hhdet_in_tess!P48</f>
        <v>8.2964404035100205</v>
      </c>
      <c r="Q447" s="99">
        <f>RES_hhdet_in_tess!Q48</f>
        <v>7.6978042089346346</v>
      </c>
      <c r="R447" s="99">
        <f>RES_hhdet_in_tess!R48</f>
        <v>11.275660115754787</v>
      </c>
      <c r="S447" s="99">
        <f>RES_hhdet_in_tess!S48</f>
        <v>12.764722244157916</v>
      </c>
      <c r="T447" s="99">
        <f>RES_hhdet_in_tess!T48</f>
        <v>0</v>
      </c>
      <c r="U447" s="99">
        <f>RES_hhdet_in_tess!U48</f>
        <v>8.3078211854768202</v>
      </c>
      <c r="V447" s="99">
        <f>RES_hhdet_in_tess!V48</f>
        <v>10.045066932182733</v>
      </c>
      <c r="W447" s="99">
        <f>RES_hhdet_in_tess!W48</f>
        <v>11.865648932824516</v>
      </c>
      <c r="X447" s="99">
        <f>RES_hhdet_in_tess!X48</f>
        <v>9.7924153943194803</v>
      </c>
      <c r="Y447" s="99">
        <f>RES_hhdet_in_tess!Y48</f>
        <v>14.969402672741751</v>
      </c>
      <c r="DA447" s="63" t="s">
        <v>4638</v>
      </c>
    </row>
    <row r="448" spans="1:105" ht="12" customHeight="1" x14ac:dyDescent="0.25">
      <c r="A448" s="121" t="s">
        <v>55</v>
      </c>
      <c r="B448" s="123"/>
      <c r="C448" s="123">
        <v>13.455171968036662</v>
      </c>
      <c r="D448" s="123">
        <v>14.267405989636035</v>
      </c>
      <c r="E448" s="123">
        <v>15.111333539952753</v>
      </c>
      <c r="F448" s="123">
        <v>15.690062512750623</v>
      </c>
      <c r="G448" s="123">
        <v>16.698303483052143</v>
      </c>
      <c r="H448" s="123">
        <v>16.491924058331673</v>
      </c>
      <c r="I448" s="123">
        <v>18.210521776386685</v>
      </c>
      <c r="J448" s="123">
        <v>17.447011000992486</v>
      </c>
      <c r="K448" s="123">
        <v>17.259098686163799</v>
      </c>
      <c r="L448" s="123">
        <v>16.966184820237416</v>
      </c>
      <c r="M448" s="123">
        <v>16.84180297624048</v>
      </c>
      <c r="N448" s="123">
        <v>15.70852235749196</v>
      </c>
      <c r="O448" s="123">
        <v>14.3635476317897</v>
      </c>
      <c r="P448" s="123">
        <v>14.045667616470654</v>
      </c>
      <c r="Q448" s="123">
        <v>14.468380216644086</v>
      </c>
      <c r="R448" s="123">
        <v>14.891185774032106</v>
      </c>
      <c r="S448" s="123">
        <v>15.551797016211886</v>
      </c>
      <c r="T448" s="123">
        <v>0</v>
      </c>
      <c r="U448" s="123">
        <v>15.063215000218591</v>
      </c>
      <c r="V448" s="123">
        <v>15.04653770074893</v>
      </c>
      <c r="W448" s="123">
        <v>14.80361097452165</v>
      </c>
      <c r="X448" s="123">
        <v>14.184448359636932</v>
      </c>
      <c r="Y448" s="123">
        <v>13.450475682497808</v>
      </c>
      <c r="DA448" s="130" t="s">
        <v>4639</v>
      </c>
    </row>
    <row r="449" spans="1:105" ht="12" customHeight="1" x14ac:dyDescent="0.25">
      <c r="A449" s="97" t="s">
        <v>138</v>
      </c>
      <c r="B449" s="99"/>
      <c r="C449" s="99">
        <v>13.407094357128242</v>
      </c>
      <c r="D449" s="99">
        <v>14.363437790183525</v>
      </c>
      <c r="E449" s="99">
        <v>15.544988053383308</v>
      </c>
      <c r="F449" s="99">
        <v>15.418082707864599</v>
      </c>
      <c r="G449" s="99">
        <v>15.630841633200204</v>
      </c>
      <c r="H449" s="99">
        <v>17.436849345375869</v>
      </c>
      <c r="I449" s="99">
        <v>18.199604917517835</v>
      </c>
      <c r="J449" s="99">
        <v>17.464595813485204</v>
      </c>
      <c r="K449" s="99">
        <v>17.28598497139027</v>
      </c>
      <c r="L449" s="99">
        <v>16.846167904693473</v>
      </c>
      <c r="M449" s="99">
        <v>15.966681860306739</v>
      </c>
      <c r="N449" s="99">
        <v>14.967445228570904</v>
      </c>
      <c r="O449" s="99">
        <v>15.962453189919945</v>
      </c>
      <c r="P449" s="99">
        <v>0</v>
      </c>
      <c r="Q449" s="99">
        <v>15.410719271523282</v>
      </c>
      <c r="R449" s="99">
        <v>14.802877541127016</v>
      </c>
      <c r="S449" s="99">
        <v>14.821964192958152</v>
      </c>
      <c r="T449" s="99">
        <v>0</v>
      </c>
      <c r="U449" s="99">
        <v>17.75932130282526</v>
      </c>
      <c r="V449" s="99">
        <v>17.166172817400383</v>
      </c>
      <c r="W449" s="99">
        <v>14.093721478355825</v>
      </c>
      <c r="X449" s="99">
        <v>14.833269718674272</v>
      </c>
      <c r="Y449" s="99">
        <v>14.061757757971018</v>
      </c>
      <c r="DA449" s="63" t="s">
        <v>4640</v>
      </c>
    </row>
    <row r="450" spans="1:105" ht="12" customHeight="1" x14ac:dyDescent="0.25">
      <c r="A450" s="97" t="s">
        <v>137</v>
      </c>
      <c r="B450" s="99"/>
      <c r="C450" s="99">
        <v>13.408996229503492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18.194269208590338</v>
      </c>
      <c r="J450" s="99">
        <v>17.467265183239803</v>
      </c>
      <c r="K450" s="99">
        <v>17.29049269494778</v>
      </c>
      <c r="L450" s="99">
        <v>16.86187910938871</v>
      </c>
      <c r="M450" s="99">
        <v>15.975151838297611</v>
      </c>
      <c r="N450" s="99">
        <v>14.996607171297191</v>
      </c>
      <c r="O450" s="99">
        <v>16.129276126787417</v>
      </c>
      <c r="P450" s="99">
        <v>17.612437067064104</v>
      </c>
      <c r="Q450" s="99">
        <v>0</v>
      </c>
      <c r="R450" s="99">
        <v>0</v>
      </c>
      <c r="S450" s="99">
        <v>0</v>
      </c>
      <c r="T450" s="99">
        <v>0</v>
      </c>
      <c r="U450" s="99">
        <v>17.612521802639748</v>
      </c>
      <c r="V450" s="99">
        <v>0</v>
      </c>
      <c r="W450" s="99">
        <v>0</v>
      </c>
      <c r="X450" s="99">
        <v>14.758762811990888</v>
      </c>
      <c r="Y450" s="99">
        <v>14.111645296791368</v>
      </c>
      <c r="DA450" s="63" t="s">
        <v>4641</v>
      </c>
    </row>
    <row r="451" spans="1:105" ht="12" customHeight="1" x14ac:dyDescent="0.25">
      <c r="A451" s="100" t="s">
        <v>211</v>
      </c>
      <c r="B451" s="102"/>
      <c r="C451" s="102">
        <v>1.7463162788332967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3.8811542356641739</v>
      </c>
      <c r="J451" s="102">
        <v>3.5778204257355406</v>
      </c>
      <c r="K451" s="102">
        <v>3.5370074753921994</v>
      </c>
      <c r="L451" s="102">
        <v>3.0608595782328116</v>
      </c>
      <c r="M451" s="102">
        <v>2.8353383242256562</v>
      </c>
      <c r="N451" s="102">
        <v>1.8495644612395974</v>
      </c>
      <c r="O451" s="102">
        <v>1.3837024352064133</v>
      </c>
      <c r="P451" s="102">
        <v>0.36487804332072532</v>
      </c>
      <c r="Q451" s="102">
        <v>0</v>
      </c>
      <c r="R451" s="102">
        <v>0</v>
      </c>
      <c r="S451" s="102">
        <v>0</v>
      </c>
      <c r="T451" s="102">
        <v>0</v>
      </c>
      <c r="U451" s="102">
        <v>2.1362419614849122</v>
      </c>
      <c r="V451" s="102">
        <v>0</v>
      </c>
      <c r="W451" s="102">
        <v>0</v>
      </c>
      <c r="X451" s="102">
        <v>1.0467101512844299</v>
      </c>
      <c r="Y451" s="102">
        <v>0.65146068714899996</v>
      </c>
      <c r="DA451" s="131" t="s">
        <v>4642</v>
      </c>
    </row>
    <row r="452" spans="1:105" ht="12" customHeight="1" x14ac:dyDescent="0.25">
      <c r="A452" s="103" t="s">
        <v>52</v>
      </c>
      <c r="B452" s="105"/>
      <c r="C452" s="105">
        <v>11.662679950670192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14.313114972926165</v>
      </c>
      <c r="J452" s="105">
        <v>13.889444757504265</v>
      </c>
      <c r="K452" s="105">
        <v>13.75348521955558</v>
      </c>
      <c r="L452" s="105">
        <v>13.801019531155898</v>
      </c>
      <c r="M452" s="105">
        <v>13.139813514071951</v>
      </c>
      <c r="N452" s="105">
        <v>13.147042710057592</v>
      </c>
      <c r="O452" s="105">
        <v>14.745573691581006</v>
      </c>
      <c r="P452" s="105">
        <v>17.247559023743378</v>
      </c>
      <c r="Q452" s="105">
        <v>0</v>
      </c>
      <c r="R452" s="105">
        <v>0</v>
      </c>
      <c r="S452" s="105">
        <v>0</v>
      </c>
      <c r="T452" s="105">
        <v>0</v>
      </c>
      <c r="U452" s="105">
        <v>15.476279841154836</v>
      </c>
      <c r="V452" s="105">
        <v>0</v>
      </c>
      <c r="W452" s="105">
        <v>0</v>
      </c>
      <c r="X452" s="105">
        <v>13.712052660706458</v>
      </c>
      <c r="Y452" s="105">
        <v>13.460184609642367</v>
      </c>
      <c r="DA452" s="132" t="s">
        <v>4643</v>
      </c>
    </row>
    <row r="453" spans="1:105" ht="12" customHeight="1" x14ac:dyDescent="0.25">
      <c r="A453" s="106" t="s">
        <v>122</v>
      </c>
      <c r="B453" s="102"/>
      <c r="C453" s="102">
        <v>13.45723441700811</v>
      </c>
      <c r="D453" s="102">
        <v>0</v>
      </c>
      <c r="E453" s="102">
        <v>0</v>
      </c>
      <c r="F453" s="102">
        <v>0</v>
      </c>
      <c r="G453" s="102">
        <v>0</v>
      </c>
      <c r="H453" s="102">
        <v>16.484007065310173</v>
      </c>
      <c r="I453" s="102">
        <v>0</v>
      </c>
      <c r="J453" s="102">
        <v>0</v>
      </c>
      <c r="K453" s="102">
        <v>17.258509885509824</v>
      </c>
      <c r="L453" s="102">
        <v>0</v>
      </c>
      <c r="M453" s="102">
        <v>0</v>
      </c>
      <c r="N453" s="102">
        <v>0</v>
      </c>
      <c r="O453" s="102">
        <v>14.465315306896386</v>
      </c>
      <c r="P453" s="102">
        <v>14.42865034405434</v>
      </c>
      <c r="Q453" s="102">
        <v>0</v>
      </c>
      <c r="R453" s="102">
        <v>0</v>
      </c>
      <c r="S453" s="102">
        <v>0</v>
      </c>
      <c r="T453" s="102">
        <v>0</v>
      </c>
      <c r="U453" s="102">
        <v>14.647558479955386</v>
      </c>
      <c r="V453" s="102">
        <v>0</v>
      </c>
      <c r="W453" s="102">
        <v>15.038937356564258</v>
      </c>
      <c r="X453" s="102">
        <v>0</v>
      </c>
      <c r="Y453" s="102">
        <v>13.631468205778368</v>
      </c>
      <c r="DA453" s="131" t="s">
        <v>4644</v>
      </c>
    </row>
    <row r="454" spans="1:105" ht="12" customHeight="1" x14ac:dyDescent="0.25">
      <c r="A454" s="107" t="s">
        <v>121</v>
      </c>
      <c r="B454" s="105"/>
      <c r="C454" s="105">
        <v>13.455308268810617</v>
      </c>
      <c r="D454" s="105">
        <v>14.266976708408421</v>
      </c>
      <c r="E454" s="105">
        <v>15.109581269395642</v>
      </c>
      <c r="F454" s="105">
        <v>15.691417379413164</v>
      </c>
      <c r="G454" s="105">
        <v>16.704771348842019</v>
      </c>
      <c r="H454" s="105">
        <v>16.483752240444822</v>
      </c>
      <c r="I454" s="105">
        <v>18.210612525054682</v>
      </c>
      <c r="J454" s="105">
        <v>17.446638533482858</v>
      </c>
      <c r="K454" s="105">
        <v>17.25870123458234</v>
      </c>
      <c r="L454" s="105">
        <v>16.968089355983189</v>
      </c>
      <c r="M454" s="105">
        <v>16.861057477519758</v>
      </c>
      <c r="N454" s="105">
        <v>15.731796782146935</v>
      </c>
      <c r="O454" s="105">
        <v>14.286168711129386</v>
      </c>
      <c r="P454" s="105">
        <v>14.008205308220429</v>
      </c>
      <c r="Q454" s="105">
        <v>14.445156496597109</v>
      </c>
      <c r="R454" s="105">
        <v>14.892744746253099</v>
      </c>
      <c r="S454" s="105">
        <v>15.572993963507187</v>
      </c>
      <c r="T454" s="105">
        <v>0</v>
      </c>
      <c r="U454" s="105">
        <v>14.781266090976736</v>
      </c>
      <c r="V454" s="105">
        <v>14.934586681590115</v>
      </c>
      <c r="W454" s="105">
        <v>14.799090281314966</v>
      </c>
      <c r="X454" s="105">
        <v>14.157436810421402</v>
      </c>
      <c r="Y454" s="105">
        <v>13.42420694379007</v>
      </c>
      <c r="DA454" s="132" t="s">
        <v>4645</v>
      </c>
    </row>
    <row r="455" spans="1:105" ht="12" customHeight="1" x14ac:dyDescent="0.25">
      <c r="A455" s="108" t="s">
        <v>53</v>
      </c>
      <c r="B455" s="99"/>
      <c r="C455" s="99">
        <v>1.7613003987241647</v>
      </c>
      <c r="D455" s="99">
        <v>2.7727480659239601</v>
      </c>
      <c r="E455" s="99">
        <v>3.7019803875673141</v>
      </c>
      <c r="F455" s="99">
        <v>3.676434566633632</v>
      </c>
      <c r="G455" s="99">
        <v>4.7245423416147698</v>
      </c>
      <c r="H455" s="99">
        <v>4.2270041428669582</v>
      </c>
      <c r="I455" s="99">
        <v>3.8743399429586369</v>
      </c>
      <c r="J455" s="99">
        <v>3.5684201001627822</v>
      </c>
      <c r="K455" s="99">
        <v>3.534101920919146</v>
      </c>
      <c r="L455" s="99">
        <v>3.0937016555168659</v>
      </c>
      <c r="M455" s="99">
        <v>3.1246036796821692</v>
      </c>
      <c r="N455" s="99">
        <v>2.1152814113137381</v>
      </c>
      <c r="O455" s="99">
        <v>0.5060022939240979</v>
      </c>
      <c r="P455" s="99">
        <v>0.22109417433049161</v>
      </c>
      <c r="Q455" s="99">
        <v>0.62268369044558192</v>
      </c>
      <c r="R455" s="99">
        <v>0.9432399750458228</v>
      </c>
      <c r="S455" s="99">
        <v>1.6412753913863378</v>
      </c>
      <c r="T455" s="99">
        <v>0</v>
      </c>
      <c r="U455" s="99">
        <v>0.99020807441239256</v>
      </c>
      <c r="V455" s="99">
        <v>1.2639429998112621</v>
      </c>
      <c r="W455" s="99">
        <v>0.94441479614151136</v>
      </c>
      <c r="X455" s="99">
        <v>0.72901356104248183</v>
      </c>
      <c r="Y455" s="99">
        <v>0.28785812896488289</v>
      </c>
      <c r="DA455" s="63" t="s">
        <v>4646</v>
      </c>
    </row>
    <row r="456" spans="1:105" ht="12" customHeight="1" x14ac:dyDescent="0.25">
      <c r="A456" s="108" t="s">
        <v>52</v>
      </c>
      <c r="B456" s="99"/>
      <c r="C456" s="99">
        <v>11.694007870086454</v>
      </c>
      <c r="D456" s="99">
        <v>11.494228642484464</v>
      </c>
      <c r="E456" s="99">
        <v>11.407600881828326</v>
      </c>
      <c r="F456" s="99">
        <v>12.014982812779531</v>
      </c>
      <c r="G456" s="99">
        <v>11.980229007227251</v>
      </c>
      <c r="H456" s="99">
        <v>12.256748097577862</v>
      </c>
      <c r="I456" s="99">
        <v>14.336272582096042</v>
      </c>
      <c r="J456" s="99">
        <v>13.878218433320081</v>
      </c>
      <c r="K456" s="99">
        <v>13.724599313663193</v>
      </c>
      <c r="L456" s="99">
        <v>13.87438770046632</v>
      </c>
      <c r="M456" s="99">
        <v>13.736453797837587</v>
      </c>
      <c r="N456" s="99">
        <v>13.616515370833197</v>
      </c>
      <c r="O456" s="99">
        <v>13.78016641720529</v>
      </c>
      <c r="P456" s="99">
        <v>13.787111133889937</v>
      </c>
      <c r="Q456" s="99">
        <v>13.822472806151525</v>
      </c>
      <c r="R456" s="99">
        <v>13.949504771207275</v>
      </c>
      <c r="S456" s="99">
        <v>13.93171857212085</v>
      </c>
      <c r="T456" s="99">
        <v>0</v>
      </c>
      <c r="U456" s="99">
        <v>13.791058016564341</v>
      </c>
      <c r="V456" s="99">
        <v>13.670643681778856</v>
      </c>
      <c r="W456" s="99">
        <v>13.854675485173454</v>
      </c>
      <c r="X456" s="99">
        <v>13.42842324937892</v>
      </c>
      <c r="Y456" s="99">
        <v>13.136348814825187</v>
      </c>
      <c r="DA456" s="63" t="s">
        <v>4647</v>
      </c>
    </row>
    <row r="457" spans="1:105" ht="12" customHeight="1" x14ac:dyDescent="0.25">
      <c r="A457" s="121" t="s">
        <v>54</v>
      </c>
      <c r="B457" s="123"/>
      <c r="C457" s="123">
        <v>5.0772980439732693</v>
      </c>
      <c r="D457" s="123">
        <v>5.0798925431554141</v>
      </c>
      <c r="E457" s="123">
        <v>5.086178769198697</v>
      </c>
      <c r="F457" s="123">
        <v>5.1965454867313658</v>
      </c>
      <c r="G457" s="123">
        <v>4.9370193822158859</v>
      </c>
      <c r="H457" s="123">
        <v>4.4723443667749399</v>
      </c>
      <c r="I457" s="123">
        <v>4.2851813527630673</v>
      </c>
      <c r="J457" s="123">
        <v>3.8985296068923092</v>
      </c>
      <c r="K457" s="123">
        <v>3.8888544883322878</v>
      </c>
      <c r="L457" s="123">
        <v>3.7321179519141623</v>
      </c>
      <c r="M457" s="123">
        <v>3.9196754971257977</v>
      </c>
      <c r="N457" s="123">
        <v>3.4233699441423107</v>
      </c>
      <c r="O457" s="123">
        <v>3.4831326905629605</v>
      </c>
      <c r="P457" s="123">
        <v>3.877854080016613</v>
      </c>
      <c r="Q457" s="123">
        <v>3.657492470832636</v>
      </c>
      <c r="R457" s="123">
        <v>3.6321696899876903</v>
      </c>
      <c r="S457" s="123">
        <v>3.8534696643432165</v>
      </c>
      <c r="T457" s="123">
        <v>0</v>
      </c>
      <c r="U457" s="123">
        <v>4.1677942568848572</v>
      </c>
      <c r="V457" s="123">
        <v>4.282088952702094</v>
      </c>
      <c r="W457" s="123">
        <v>4.185053313157618</v>
      </c>
      <c r="X457" s="123">
        <v>3.8108304983773751</v>
      </c>
      <c r="Y457" s="123">
        <v>3.4351806382540295</v>
      </c>
      <c r="DA457" s="130" t="s">
        <v>4648</v>
      </c>
    </row>
    <row r="458" spans="1:105" ht="12" customHeight="1" x14ac:dyDescent="0.25">
      <c r="A458" s="97" t="s">
        <v>50</v>
      </c>
      <c r="B458" s="99"/>
      <c r="C458" s="99">
        <v>5.0047751612831339</v>
      </c>
      <c r="D458" s="99">
        <v>4.9699592263069929</v>
      </c>
      <c r="E458" s="99">
        <v>5.1545276858345597</v>
      </c>
      <c r="F458" s="99">
        <v>5.2233604611236233</v>
      </c>
      <c r="G458" s="99">
        <v>4.9538511331370252</v>
      </c>
      <c r="H458" s="99">
        <v>4.4040878889427519</v>
      </c>
      <c r="I458" s="99">
        <v>4.360466177508167</v>
      </c>
      <c r="J458" s="99">
        <v>3.9317642936376074</v>
      </c>
      <c r="K458" s="99">
        <v>3.8478610673550224</v>
      </c>
      <c r="L458" s="99">
        <v>3.72772086842483</v>
      </c>
      <c r="M458" s="99">
        <v>3.7921279931090393</v>
      </c>
      <c r="N458" s="99">
        <v>3.5734990569482301</v>
      </c>
      <c r="O458" s="99">
        <v>3.5882506802404448</v>
      </c>
      <c r="P458" s="99">
        <v>3.6054906975606777</v>
      </c>
      <c r="Q458" s="99">
        <v>3.6819537372557103</v>
      </c>
      <c r="R458" s="99">
        <v>3.696064491808559</v>
      </c>
      <c r="S458" s="99">
        <v>3.7600809934365698</v>
      </c>
      <c r="T458" s="99">
        <v>0</v>
      </c>
      <c r="U458" s="99">
        <v>4.1717868943006584</v>
      </c>
      <c r="V458" s="99">
        <v>3.8972937378965713</v>
      </c>
      <c r="W458" s="99">
        <v>3.987035147034419</v>
      </c>
      <c r="X458" s="99">
        <v>3.6797866658055027</v>
      </c>
      <c r="Y458" s="99">
        <v>3.5140406946080174</v>
      </c>
      <c r="DA458" s="63" t="s">
        <v>4649</v>
      </c>
    </row>
    <row r="459" spans="1:105" ht="12" customHeight="1" x14ac:dyDescent="0.25">
      <c r="A459" s="109" t="s">
        <v>120</v>
      </c>
      <c r="B459" s="110"/>
      <c r="C459" s="110">
        <v>5.1691021486477355</v>
      </c>
      <c r="D459" s="110">
        <v>5.2416355738912594</v>
      </c>
      <c r="E459" s="110">
        <v>4.9710331353303578</v>
      </c>
      <c r="F459" s="110">
        <v>5.1564083627559665</v>
      </c>
      <c r="G459" s="110">
        <v>4.9082642072068037</v>
      </c>
      <c r="H459" s="110">
        <v>4.6182953347115365</v>
      </c>
      <c r="I459" s="110">
        <v>4.1252405512729968</v>
      </c>
      <c r="J459" s="110">
        <v>3.8298930238213478</v>
      </c>
      <c r="K459" s="110">
        <v>3.9430681543061228</v>
      </c>
      <c r="L459" s="110">
        <v>3.7392255299373907</v>
      </c>
      <c r="M459" s="110">
        <v>4.1477618832611629</v>
      </c>
      <c r="N459" s="110">
        <v>3.1015362771691399</v>
      </c>
      <c r="O459" s="110">
        <v>3.3675697013334673</v>
      </c>
      <c r="P459" s="110">
        <v>4.1136994670594635</v>
      </c>
      <c r="Q459" s="110">
        <v>3.6256501240175623</v>
      </c>
      <c r="R459" s="110">
        <v>3.5540495529355591</v>
      </c>
      <c r="S459" s="110">
        <v>3.962521624990536</v>
      </c>
      <c r="T459" s="110">
        <v>0</v>
      </c>
      <c r="U459" s="110">
        <v>4.1622410052410528</v>
      </c>
      <c r="V459" s="110">
        <v>4.7350113066476736</v>
      </c>
      <c r="W459" s="110">
        <v>4.4125319127835727</v>
      </c>
      <c r="X459" s="110">
        <v>4.0446095423201962</v>
      </c>
      <c r="Y459" s="110">
        <v>3.209063030995797</v>
      </c>
      <c r="DA459" s="60" t="s">
        <v>4650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17.674581166780325</v>
      </c>
      <c r="D461" s="118">
        <f t="shared" si="239"/>
        <v>17.713451246061759</v>
      </c>
      <c r="E461" s="118">
        <f t="shared" si="239"/>
        <v>17.688902949576601</v>
      </c>
      <c r="F461" s="118">
        <f t="shared" si="239"/>
        <v>15.095001018618451</v>
      </c>
      <c r="G461" s="118">
        <f t="shared" si="239"/>
        <v>12.392963504780582</v>
      </c>
      <c r="H461" s="118">
        <f t="shared" si="239"/>
        <v>13.763099923905262</v>
      </c>
      <c r="I461" s="118">
        <f t="shared" si="239"/>
        <v>12.213541815633128</v>
      </c>
      <c r="J461" s="118">
        <f t="shared" si="239"/>
        <v>10.120335859116146</v>
      </c>
      <c r="K461" s="118">
        <f t="shared" si="239"/>
        <v>10.554773567009514</v>
      </c>
      <c r="L461" s="118">
        <f t="shared" si="239"/>
        <v>8.606081492147009</v>
      </c>
      <c r="M461" s="118">
        <f t="shared" si="239"/>
        <v>9.4943578009533649</v>
      </c>
      <c r="N461" s="118">
        <f t="shared" si="239"/>
        <v>8.8424961849266221</v>
      </c>
      <c r="O461" s="118">
        <f t="shared" si="239"/>
        <v>6.6294043554241702</v>
      </c>
      <c r="P461" s="118">
        <f t="shared" si="239"/>
        <v>5.3616576039404</v>
      </c>
      <c r="Q461" s="118">
        <f t="shared" si="239"/>
        <v>6.3905139110132803</v>
      </c>
      <c r="R461" s="118">
        <f t="shared" ref="R461:V461" si="240">R462+R465+R467+R476</f>
        <v>6.3472690357077051</v>
      </c>
      <c r="S461" s="118">
        <f t="shared" si="240"/>
        <v>6.6285286429457777</v>
      </c>
      <c r="T461" s="118">
        <f t="shared" si="240"/>
        <v>0</v>
      </c>
      <c r="U461" s="118">
        <f t="shared" si="240"/>
        <v>7.421014621469995</v>
      </c>
      <c r="V461" s="118">
        <f t="shared" si="240"/>
        <v>7.1320595599392487</v>
      </c>
      <c r="W461" s="118">
        <f t="shared" ref="W461:Y461" si="241">W462+W465+W467+W476</f>
        <v>6.2136746907946492</v>
      </c>
      <c r="X461" s="118">
        <f t="shared" si="241"/>
        <v>6.5785075837532077</v>
      </c>
      <c r="Y461" s="118">
        <f t="shared" si="241"/>
        <v>5.4007620811733483</v>
      </c>
      <c r="DA461" s="129" t="s">
        <v>4801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16.493786457675498</v>
      </c>
      <c r="D462" s="123">
        <f t="shared" si="242"/>
        <v>16.450390470604496</v>
      </c>
      <c r="E462" s="123">
        <f t="shared" si="242"/>
        <v>16.314347846284566</v>
      </c>
      <c r="F462" s="123">
        <f t="shared" si="242"/>
        <v>13.756226526628305</v>
      </c>
      <c r="G462" s="123">
        <f t="shared" si="242"/>
        <v>11.047711614405779</v>
      </c>
      <c r="H462" s="123">
        <f t="shared" si="242"/>
        <v>12.437209730680223</v>
      </c>
      <c r="I462" s="123">
        <f t="shared" si="242"/>
        <v>10.915492180726742</v>
      </c>
      <c r="J462" s="123">
        <f t="shared" si="242"/>
        <v>8.8289457997735656</v>
      </c>
      <c r="K462" s="123">
        <f t="shared" si="242"/>
        <v>9.5142666310892618</v>
      </c>
      <c r="L462" s="123">
        <f t="shared" si="242"/>
        <v>7.5179520128832777</v>
      </c>
      <c r="M462" s="123">
        <f t="shared" si="242"/>
        <v>8.3054839122108195</v>
      </c>
      <c r="N462" s="123">
        <f t="shared" si="242"/>
        <v>7.6170512296025175</v>
      </c>
      <c r="O462" s="123">
        <f t="shared" si="242"/>
        <v>5.7399153560256764</v>
      </c>
      <c r="P462" s="123">
        <f t="shared" si="242"/>
        <v>4.6769814248758621</v>
      </c>
      <c r="Q462" s="123">
        <f t="shared" si="242"/>
        <v>5.3604062114341042</v>
      </c>
      <c r="R462" s="123">
        <f t="shared" ref="R462:V462" si="243">SUM(R463:R464)</f>
        <v>5.4031929928246782</v>
      </c>
      <c r="S462" s="123">
        <f t="shared" si="243"/>
        <v>5.6248409118074374</v>
      </c>
      <c r="T462" s="123">
        <f t="shared" si="243"/>
        <v>0</v>
      </c>
      <c r="U462" s="123">
        <f t="shared" si="243"/>
        <v>5.744197391500375</v>
      </c>
      <c r="V462" s="123">
        <f t="shared" si="243"/>
        <v>5.9367295616658353</v>
      </c>
      <c r="W462" s="123">
        <f t="shared" ref="W462:Y462" si="244">SUM(W463:W464)</f>
        <v>5.059421330901599</v>
      </c>
      <c r="X462" s="123">
        <f t="shared" si="244"/>
        <v>5.4929457770576935</v>
      </c>
      <c r="Y462" s="123">
        <f t="shared" si="244"/>
        <v>4.3152300984250029</v>
      </c>
      <c r="DA462" s="130" t="s">
        <v>4802</v>
      </c>
    </row>
    <row r="463" spans="1:105" ht="12" customHeight="1" x14ac:dyDescent="0.25">
      <c r="A463" s="97" t="s">
        <v>211</v>
      </c>
      <c r="B463" s="99"/>
      <c r="C463" s="99">
        <v>16.493786457675498</v>
      </c>
      <c r="D463" s="99">
        <v>16.450390470604496</v>
      </c>
      <c r="E463" s="99">
        <v>16.314347846284566</v>
      </c>
      <c r="F463" s="99">
        <v>13.756226526628305</v>
      </c>
      <c r="G463" s="99">
        <v>11.047711614405779</v>
      </c>
      <c r="H463" s="99">
        <v>12.437209730680223</v>
      </c>
      <c r="I463" s="99">
        <v>10.915492180726742</v>
      </c>
      <c r="J463" s="99">
        <v>8.8289457997735656</v>
      </c>
      <c r="K463" s="99">
        <v>9.5142666310892618</v>
      </c>
      <c r="L463" s="99">
        <v>7.5179520128832777</v>
      </c>
      <c r="M463" s="99">
        <v>8.3054839122108195</v>
      </c>
      <c r="N463" s="99">
        <v>7.6170512296025175</v>
      </c>
      <c r="O463" s="99">
        <v>5.7399153560256764</v>
      </c>
      <c r="P463" s="99">
        <v>4.6769814248758621</v>
      </c>
      <c r="Q463" s="99">
        <v>5.3604062114341042</v>
      </c>
      <c r="R463" s="99">
        <v>5.4031929928246782</v>
      </c>
      <c r="S463" s="99">
        <v>5.6248409118074374</v>
      </c>
      <c r="T463" s="99">
        <v>0</v>
      </c>
      <c r="U463" s="99">
        <v>5.744197391500375</v>
      </c>
      <c r="V463" s="99">
        <v>5.9367295616658353</v>
      </c>
      <c r="W463" s="99">
        <v>5.059421330901599</v>
      </c>
      <c r="X463" s="99">
        <v>5.4929457770576935</v>
      </c>
      <c r="Y463" s="99">
        <v>4.3152300984250029</v>
      </c>
      <c r="DA463" s="63" t="s">
        <v>4803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4804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4805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4806</v>
      </c>
    </row>
    <row r="467" spans="1:105" ht="12" customHeight="1" x14ac:dyDescent="0.25">
      <c r="A467" s="121" t="s">
        <v>55</v>
      </c>
      <c r="B467" s="123"/>
      <c r="C467" s="123">
        <v>2.3079109765849769E-2</v>
      </c>
      <c r="D467" s="123">
        <v>3.9301076783187824E-2</v>
      </c>
      <c r="E467" s="123">
        <v>3.8301960018196697E-2</v>
      </c>
      <c r="F467" s="123">
        <v>4.6620856878898977E-2</v>
      </c>
      <c r="G467" s="123">
        <v>5.7275748987172949E-2</v>
      </c>
      <c r="H467" s="123">
        <v>9.0440304369279093E-2</v>
      </c>
      <c r="I467" s="123">
        <v>7.874453133418173E-2</v>
      </c>
      <c r="J467" s="123">
        <v>0.20319984728513046</v>
      </c>
      <c r="K467" s="123">
        <v>0.14146219820805331</v>
      </c>
      <c r="L467" s="123">
        <v>0.14423585846814946</v>
      </c>
      <c r="M467" s="123">
        <v>0.19292072723785164</v>
      </c>
      <c r="N467" s="123">
        <v>0.22804530745722393</v>
      </c>
      <c r="O467" s="123">
        <v>0.12059892433017907</v>
      </c>
      <c r="P467" s="123">
        <v>5.5844571202081793E-4</v>
      </c>
      <c r="Q467" s="123">
        <v>0.18147184357934723</v>
      </c>
      <c r="R467" s="123">
        <v>0.12246075885423159</v>
      </c>
      <c r="S467" s="123">
        <v>0.19477374275112627</v>
      </c>
      <c r="T467" s="123">
        <v>0</v>
      </c>
      <c r="U467" s="123">
        <v>0.73090055353305905</v>
      </c>
      <c r="V467" s="123">
        <v>0.38068282159673467</v>
      </c>
      <c r="W467" s="123">
        <v>0.33334775158378782</v>
      </c>
      <c r="X467" s="123">
        <v>0.17803808219173353</v>
      </c>
      <c r="Y467" s="123">
        <v>8.2866021707193815E-2</v>
      </c>
      <c r="DA467" s="130" t="s">
        <v>4807</v>
      </c>
    </row>
    <row r="468" spans="1:105" ht="12" customHeight="1" x14ac:dyDescent="0.25">
      <c r="A468" s="97" t="s">
        <v>138</v>
      </c>
      <c r="B468" s="99"/>
      <c r="C468" s="99">
        <v>8.2874444243396397</v>
      </c>
      <c r="D468" s="99">
        <v>8.8310975127259468</v>
      </c>
      <c r="E468" s="99">
        <v>9.5173277689659876</v>
      </c>
      <c r="F468" s="99">
        <v>9.4054248691973044</v>
      </c>
      <c r="G468" s="99">
        <v>9.510112117543656</v>
      </c>
      <c r="H468" s="99">
        <v>10.551368843082562</v>
      </c>
      <c r="I468" s="99">
        <v>10.945332372603735</v>
      </c>
      <c r="J468" s="99">
        <v>10.433242535493612</v>
      </c>
      <c r="K468" s="99">
        <v>10.234413772025764</v>
      </c>
      <c r="L468" s="99">
        <v>9.8883757237229197</v>
      </c>
      <c r="M468" s="99">
        <v>9.1999760706186233</v>
      </c>
      <c r="N468" s="99">
        <v>8.3666496687158087</v>
      </c>
      <c r="O468" s="99">
        <v>8.5605597773686508</v>
      </c>
      <c r="P468" s="99">
        <v>0</v>
      </c>
      <c r="Q468" s="99">
        <v>7.5449780010692553</v>
      </c>
      <c r="R468" s="99">
        <v>7.0592701958874802</v>
      </c>
      <c r="S468" s="99">
        <v>6.9010351957511125</v>
      </c>
      <c r="T468" s="99">
        <v>0</v>
      </c>
      <c r="U468" s="99">
        <v>7.958815640237197</v>
      </c>
      <c r="V468" s="99">
        <v>7.5883767133130346</v>
      </c>
      <c r="W468" s="99">
        <v>6.1769258428967113</v>
      </c>
      <c r="X468" s="99">
        <v>6.4750353101073781</v>
      </c>
      <c r="Y468" s="99">
        <v>6.1296926901162383</v>
      </c>
      <c r="DA468" s="63" t="s">
        <v>4808</v>
      </c>
    </row>
    <row r="469" spans="1:105" ht="12" customHeight="1" x14ac:dyDescent="0.25">
      <c r="A469" s="97" t="s">
        <v>137</v>
      </c>
      <c r="B469" s="99"/>
      <c r="C469" s="99">
        <v>1.0794657457196051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2.334145344979111</v>
      </c>
      <c r="J469" s="99">
        <v>2.1373680014580736</v>
      </c>
      <c r="K469" s="99">
        <v>2.0941356872532664</v>
      </c>
      <c r="L469" s="99">
        <v>1.7966655513797587</v>
      </c>
      <c r="M469" s="99">
        <v>1.6337173223092463</v>
      </c>
      <c r="N469" s="99">
        <v>1.0338877243632534</v>
      </c>
      <c r="O469" s="99">
        <v>0.74207061218855652</v>
      </c>
      <c r="P469" s="99">
        <v>0.1865208678149532</v>
      </c>
      <c r="Q469" s="99">
        <v>0</v>
      </c>
      <c r="R469" s="99">
        <v>0</v>
      </c>
      <c r="S469" s="99">
        <v>0</v>
      </c>
      <c r="T469" s="99">
        <v>0</v>
      </c>
      <c r="U469" s="99">
        <v>0.95735392386263829</v>
      </c>
      <c r="V469" s="99">
        <v>0</v>
      </c>
      <c r="W469" s="99">
        <v>0</v>
      </c>
      <c r="X469" s="99">
        <v>0.45691107338809051</v>
      </c>
      <c r="Y469" s="99">
        <v>0.28397970443287712</v>
      </c>
      <c r="DA469" s="63" t="s">
        <v>4809</v>
      </c>
    </row>
    <row r="470" spans="1:105" ht="12" customHeight="1" x14ac:dyDescent="0.25">
      <c r="A470" s="100" t="s">
        <v>211</v>
      </c>
      <c r="B470" s="102"/>
      <c r="C470" s="102">
        <v>1.0794657457196051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2.334145344979111</v>
      </c>
      <c r="J470" s="102">
        <v>2.1373680014580736</v>
      </c>
      <c r="K470" s="102">
        <v>2.0941356872532664</v>
      </c>
      <c r="L470" s="102">
        <v>1.7966655513797587</v>
      </c>
      <c r="M470" s="102">
        <v>1.6337173223092463</v>
      </c>
      <c r="N470" s="102">
        <v>1.0338877243632534</v>
      </c>
      <c r="O470" s="102">
        <v>0.74207061218855652</v>
      </c>
      <c r="P470" s="102">
        <v>0.1865208678149532</v>
      </c>
      <c r="Q470" s="102">
        <v>0</v>
      </c>
      <c r="R470" s="102">
        <v>0</v>
      </c>
      <c r="S470" s="102">
        <v>0</v>
      </c>
      <c r="T470" s="102">
        <v>0</v>
      </c>
      <c r="U470" s="102">
        <v>0.95735392386263829</v>
      </c>
      <c r="V470" s="102">
        <v>0</v>
      </c>
      <c r="W470" s="102">
        <v>0</v>
      </c>
      <c r="X470" s="102">
        <v>0.45691107338809051</v>
      </c>
      <c r="Y470" s="102">
        <v>0.28397970443287712</v>
      </c>
      <c r="DA470" s="131" t="s">
        <v>4810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4811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4812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4813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4814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4815</v>
      </c>
    </row>
    <row r="476" spans="1:105" ht="12" customHeight="1" x14ac:dyDescent="0.25">
      <c r="A476" s="121" t="s">
        <v>54</v>
      </c>
      <c r="B476" s="123"/>
      <c r="C476" s="123">
        <v>1.1577155993389778</v>
      </c>
      <c r="D476" s="123">
        <v>1.2237596986740751</v>
      </c>
      <c r="E476" s="123">
        <v>1.3362531432738396</v>
      </c>
      <c r="F476" s="123">
        <v>1.2921536351112459</v>
      </c>
      <c r="G476" s="123">
        <v>1.2879761413876294</v>
      </c>
      <c r="H476" s="123">
        <v>1.2354498888557601</v>
      </c>
      <c r="I476" s="123">
        <v>1.2193051035722031</v>
      </c>
      <c r="J476" s="123">
        <v>1.0881902120574496</v>
      </c>
      <c r="K476" s="123">
        <v>0.89904473771219828</v>
      </c>
      <c r="L476" s="123">
        <v>0.94389362079558214</v>
      </c>
      <c r="M476" s="123">
        <v>0.99595316150469471</v>
      </c>
      <c r="N476" s="123">
        <v>0.9973996478668804</v>
      </c>
      <c r="O476" s="123">
        <v>0.76889007506831497</v>
      </c>
      <c r="P476" s="123">
        <v>0.68411773335251713</v>
      </c>
      <c r="Q476" s="123">
        <v>0.84863585599982871</v>
      </c>
      <c r="R476" s="123">
        <v>0.82161528402879547</v>
      </c>
      <c r="S476" s="123">
        <v>0.80891398838721384</v>
      </c>
      <c r="T476" s="123">
        <v>0</v>
      </c>
      <c r="U476" s="123">
        <v>0.94591667643656052</v>
      </c>
      <c r="V476" s="123">
        <v>0.81464717667667896</v>
      </c>
      <c r="W476" s="123">
        <v>0.82090560830926207</v>
      </c>
      <c r="X476" s="123">
        <v>0.90752372450378038</v>
      </c>
      <c r="Y476" s="123">
        <v>1.0026659610411517</v>
      </c>
      <c r="DA476" s="130" t="s">
        <v>4816</v>
      </c>
    </row>
    <row r="477" spans="1:105" ht="12" customHeight="1" x14ac:dyDescent="0.25">
      <c r="A477" s="97" t="s">
        <v>50</v>
      </c>
      <c r="B477" s="99"/>
      <c r="C477" s="99">
        <v>2.0722811614903094</v>
      </c>
      <c r="D477" s="99">
        <v>2.0555232812446329</v>
      </c>
      <c r="E477" s="99">
        <v>2.1294352347325867</v>
      </c>
      <c r="F477" s="99">
        <v>2.1554209349209796</v>
      </c>
      <c r="G477" s="99">
        <v>2.0418889100408713</v>
      </c>
      <c r="H477" s="99">
        <v>1.813229256431429</v>
      </c>
      <c r="I477" s="99">
        <v>1.7932372720872911</v>
      </c>
      <c r="J477" s="99">
        <v>1.6151054400436495</v>
      </c>
      <c r="K477" s="99">
        <v>1.5788533938583935</v>
      </c>
      <c r="L477" s="99">
        <v>1.5278307991315636</v>
      </c>
      <c r="M477" s="99">
        <v>1.5528971423354143</v>
      </c>
      <c r="N477" s="99">
        <v>1.4626670813690286</v>
      </c>
      <c r="O477" s="99">
        <v>1.4682850934305081</v>
      </c>
      <c r="P477" s="99">
        <v>1.4741633738047788</v>
      </c>
      <c r="Q477" s="99">
        <v>1.5005572702832219</v>
      </c>
      <c r="R477" s="99">
        <v>1.4936180188804247</v>
      </c>
      <c r="S477" s="99">
        <v>1.501642498767592</v>
      </c>
      <c r="T477" s="99">
        <v>0</v>
      </c>
      <c r="U477" s="99">
        <v>1.6260051285393087</v>
      </c>
      <c r="V477" s="99">
        <v>1.5067577174994899</v>
      </c>
      <c r="W477" s="99">
        <v>1.5354968858401521</v>
      </c>
      <c r="X477" s="99">
        <v>1.4162322255016844</v>
      </c>
      <c r="Y477" s="99">
        <v>1.3523525473742111</v>
      </c>
      <c r="DA477" s="63" t="s">
        <v>4817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4818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X5" s="120">
        <v>0</v>
      </c>
      <c r="Y5" s="120">
        <v>0</v>
      </c>
      <c r="DA5" s="129" t="s">
        <v>339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201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X7" s="52">
        <v>0</v>
      </c>
      <c r="Y7" s="52">
        <v>0</v>
      </c>
      <c r="DA7" s="63" t="s">
        <v>1085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X9" s="52">
        <v>0</v>
      </c>
      <c r="Y9" s="52">
        <v>0</v>
      </c>
      <c r="DA9" s="63" t="s">
        <v>1086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1087</v>
      </c>
    </row>
    <row r="12" spans="1:105" ht="12" customHeight="1" x14ac:dyDescent="0.25">
      <c r="A12" s="97" t="s">
        <v>133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1088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X13" s="52">
        <v>0</v>
      </c>
      <c r="Y13" s="52">
        <v>0</v>
      </c>
      <c r="DA13" s="63" t="s">
        <v>1089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X14" s="52">
        <v>0</v>
      </c>
      <c r="Y14" s="52">
        <v>0</v>
      </c>
      <c r="DA14" s="63" t="s">
        <v>1090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175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1091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X17" s="36">
        <v>0</v>
      </c>
      <c r="Y17" s="36">
        <v>0</v>
      </c>
      <c r="DA17" s="60" t="s">
        <v>1092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1166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201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1167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X23" s="52">
        <v>0</v>
      </c>
      <c r="Y23" s="52">
        <v>0</v>
      </c>
      <c r="DA23" s="63" t="s">
        <v>1168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134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X25" s="52">
        <v>0</v>
      </c>
      <c r="Y25" s="52">
        <v>0</v>
      </c>
      <c r="DA25" s="63" t="s">
        <v>1169</v>
      </c>
    </row>
    <row r="26" spans="1:105" ht="12" customHeight="1" x14ac:dyDescent="0.25">
      <c r="A26" s="97" t="s">
        <v>133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1170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X27" s="52">
        <v>0</v>
      </c>
      <c r="Y27" s="52">
        <v>0</v>
      </c>
      <c r="DA27" s="63" t="s">
        <v>1171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X28" s="52">
        <v>0</v>
      </c>
      <c r="Y28" s="52">
        <v>0</v>
      </c>
      <c r="DA28" s="63" t="s">
        <v>1172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175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X30" s="52">
        <v>0</v>
      </c>
      <c r="Y30" s="52">
        <v>0</v>
      </c>
      <c r="DA30" s="63" t="s">
        <v>1173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X31" s="36">
        <v>0</v>
      </c>
      <c r="Y31" s="36">
        <v>0</v>
      </c>
      <c r="DA31" s="60" t="s">
        <v>1174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1253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201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X35" s="52">
        <v>0</v>
      </c>
      <c r="Y35" s="52">
        <v>0</v>
      </c>
      <c r="DA35" s="63" t="s">
        <v>1254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X37" s="52">
        <v>0</v>
      </c>
      <c r="Y37" s="52">
        <v>0</v>
      </c>
      <c r="DA37" s="63" t="s">
        <v>1255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134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X39" s="52">
        <v>0</v>
      </c>
      <c r="Y39" s="52">
        <v>0</v>
      </c>
      <c r="DA39" s="63" t="s">
        <v>1256</v>
      </c>
    </row>
    <row r="40" spans="1:105" ht="12" customHeight="1" x14ac:dyDescent="0.25">
      <c r="A40" s="97" t="s">
        <v>133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1257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X41" s="52">
        <v>0</v>
      </c>
      <c r="Y41" s="52">
        <v>0</v>
      </c>
      <c r="DA41" s="63" t="s">
        <v>1258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X42" s="52">
        <v>0</v>
      </c>
      <c r="Y42" s="52">
        <v>0</v>
      </c>
      <c r="DA42" s="63" t="s">
        <v>1259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175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X44" s="52">
        <v>0</v>
      </c>
      <c r="Y44" s="52">
        <v>0</v>
      </c>
      <c r="DA44" s="63" t="s">
        <v>1260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X45" s="36">
        <v>0</v>
      </c>
      <c r="Y45" s="36">
        <v>0</v>
      </c>
      <c r="DA45" s="60" t="s">
        <v>1261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1340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201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X49" s="52">
        <v>0</v>
      </c>
      <c r="Y49" s="52">
        <v>0</v>
      </c>
      <c r="DA49" s="63" t="s">
        <v>1341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1342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134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X53" s="52">
        <v>0</v>
      </c>
      <c r="Y53" s="52">
        <v>0</v>
      </c>
      <c r="DA53" s="63" t="s">
        <v>1343</v>
      </c>
    </row>
    <row r="54" spans="1:105" ht="12" customHeight="1" x14ac:dyDescent="0.25">
      <c r="A54" s="108" t="s">
        <v>133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1344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1345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X56" s="52">
        <v>0</v>
      </c>
      <c r="Y56" s="52">
        <v>0</v>
      </c>
      <c r="DA56" s="63" t="s">
        <v>1346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175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DA58" s="63" t="s">
        <v>1347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X59" s="36">
        <v>0</v>
      </c>
      <c r="Y59" s="36">
        <v>0</v>
      </c>
      <c r="DA59" s="60" t="s">
        <v>1348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1427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201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DA63" s="63" t="s">
        <v>1428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DA65" s="63" t="s">
        <v>1429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134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:Y67" si="2">W39-W53</f>
        <v>0</v>
      </c>
      <c r="X67" s="52">
        <f t="shared" si="2"/>
        <v>0</v>
      </c>
      <c r="Y67" s="52">
        <f t="shared" si="2"/>
        <v>0</v>
      </c>
      <c r="DA67" s="63" t="s">
        <v>1430</v>
      </c>
    </row>
    <row r="68" spans="1:105" ht="12" customHeight="1" x14ac:dyDescent="0.25">
      <c r="A68" s="108" t="s">
        <v>133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1431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:Y69" si="8">W41-W55</f>
        <v>0</v>
      </c>
      <c r="X69" s="52">
        <f t="shared" si="8"/>
        <v>0</v>
      </c>
      <c r="Y69" s="52">
        <f t="shared" si="8"/>
        <v>0</v>
      </c>
      <c r="DA69" s="63" t="s">
        <v>1432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:Y70" si="11">W42-W56</f>
        <v>0</v>
      </c>
      <c r="X70" s="52">
        <f t="shared" si="11"/>
        <v>0</v>
      </c>
      <c r="Y70" s="52">
        <f t="shared" si="11"/>
        <v>0</v>
      </c>
      <c r="DA70" s="63" t="s">
        <v>1433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175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X72" s="52">
        <v>0</v>
      </c>
      <c r="Y72" s="52">
        <v>0</v>
      </c>
      <c r="DA72" s="63" t="s">
        <v>1434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X73" s="36">
        <v>0</v>
      </c>
      <c r="Y73" s="36">
        <v>0</v>
      </c>
      <c r="DA73" s="60" t="s">
        <v>1435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1514</v>
      </c>
    </row>
    <row r="78" spans="1:105" ht="12.95" customHeight="1" x14ac:dyDescent="0.25">
      <c r="A78" s="127" t="s">
        <v>57</v>
      </c>
      <c r="B78" s="128">
        <f>RES_hhdet_numvin!B63</f>
        <v>0</v>
      </c>
      <c r="C78" s="128">
        <f>RES_hhdet_numvin!C63</f>
        <v>0</v>
      </c>
      <c r="D78" s="128">
        <f>RES_hhdet_numvin!D63</f>
        <v>0</v>
      </c>
      <c r="E78" s="128">
        <f>RES_hhdet_numvin!E63</f>
        <v>0</v>
      </c>
      <c r="F78" s="128">
        <f>RES_hhdet_numvin!F63</f>
        <v>0</v>
      </c>
      <c r="G78" s="128">
        <f>RES_hhdet_numvin!G63</f>
        <v>0</v>
      </c>
      <c r="H78" s="128">
        <f>RES_hhdet_numvin!H63</f>
        <v>0</v>
      </c>
      <c r="I78" s="128">
        <f>RES_hhdet_numvin!I63</f>
        <v>0</v>
      </c>
      <c r="J78" s="128">
        <f>RES_hhdet_numvin!J63</f>
        <v>0</v>
      </c>
      <c r="K78" s="128">
        <f>RES_hhdet_numvin!K63</f>
        <v>0</v>
      </c>
      <c r="L78" s="128">
        <f>RES_hhdet_numvin!L63</f>
        <v>0</v>
      </c>
      <c r="M78" s="128">
        <f>RES_hhdet_numvin!M63</f>
        <v>0</v>
      </c>
      <c r="N78" s="128">
        <f>RES_hhdet_numvin!N63</f>
        <v>0</v>
      </c>
      <c r="O78" s="128">
        <f>RES_hhdet_numvin!O63</f>
        <v>0</v>
      </c>
      <c r="P78" s="128">
        <f>RES_hhdet_numvin!P63</f>
        <v>0</v>
      </c>
      <c r="Q78" s="128">
        <f>RES_hhdet_numvin!Q63</f>
        <v>0</v>
      </c>
      <c r="R78" s="128">
        <f>RES_hhdet_numvin!R63</f>
        <v>0</v>
      </c>
      <c r="S78" s="128">
        <f>RES_hhdet_numvin!S63</f>
        <v>0</v>
      </c>
      <c r="T78" s="128">
        <f>RES_hhdet_numvin!T63</f>
        <v>0</v>
      </c>
      <c r="U78" s="128">
        <f>RES_hhdet_numvin!U63</f>
        <v>0</v>
      </c>
      <c r="V78" s="128">
        <f>RES_hhdet_numvin!V63</f>
        <v>0</v>
      </c>
      <c r="W78" s="128">
        <f>RES_hhdet_numvin!W63</f>
        <v>0</v>
      </c>
      <c r="X78" s="128">
        <f>RES_hhdet_numvin!X63</f>
        <v>0</v>
      </c>
      <c r="Y78" s="128">
        <f>RES_hhdet_numvin!Y63</f>
        <v>0</v>
      </c>
      <c r="DA78" s="133"/>
    </row>
    <row r="79" spans="1:105" ht="12" customHeight="1" x14ac:dyDescent="0.25">
      <c r="A79" s="97" t="s">
        <v>201</v>
      </c>
      <c r="B79" s="52">
        <f>RES_hhdet_numvin!B64</f>
        <v>0</v>
      </c>
      <c r="C79" s="52">
        <f>RES_hhdet_numvin!C64</f>
        <v>0</v>
      </c>
      <c r="D79" s="52">
        <f>RES_hhdet_numvin!D64</f>
        <v>0</v>
      </c>
      <c r="E79" s="52">
        <f>RES_hhdet_numvin!E64</f>
        <v>0</v>
      </c>
      <c r="F79" s="52">
        <f>RES_hhdet_numvin!F64</f>
        <v>0</v>
      </c>
      <c r="G79" s="52">
        <f>RES_hhdet_numvin!G64</f>
        <v>0</v>
      </c>
      <c r="H79" s="52">
        <f>RES_hhdet_numvin!H64</f>
        <v>0</v>
      </c>
      <c r="I79" s="52">
        <f>RES_hhdet_numvin!I64</f>
        <v>0</v>
      </c>
      <c r="J79" s="52">
        <f>RES_hhdet_numvin!J64</f>
        <v>0</v>
      </c>
      <c r="K79" s="52">
        <f>RES_hhdet_numvin!K64</f>
        <v>0</v>
      </c>
      <c r="L79" s="52">
        <f>RES_hhdet_numvin!L64</f>
        <v>0</v>
      </c>
      <c r="M79" s="52">
        <f>RES_hhdet_numvin!M64</f>
        <v>0</v>
      </c>
      <c r="N79" s="52">
        <f>RES_hhdet_numvin!N64</f>
        <v>0</v>
      </c>
      <c r="O79" s="52">
        <f>RES_hhdet_numvin!O64</f>
        <v>0</v>
      </c>
      <c r="P79" s="52">
        <f>RES_hhdet_numvin!P64</f>
        <v>0</v>
      </c>
      <c r="Q79" s="52">
        <f>RES_hhdet_numvin!Q64</f>
        <v>0</v>
      </c>
      <c r="R79" s="52">
        <f>RES_hhdet_numvin!R64</f>
        <v>0</v>
      </c>
      <c r="S79" s="52">
        <f>RES_hhdet_numvin!S64</f>
        <v>0</v>
      </c>
      <c r="T79" s="52">
        <f>RES_hhdet_numvin!T64</f>
        <v>0</v>
      </c>
      <c r="U79" s="52">
        <f>RES_hhdet_numvin!U64</f>
        <v>0</v>
      </c>
      <c r="V79" s="52">
        <f>RES_hhdet_numvin!V64</f>
        <v>0</v>
      </c>
      <c r="W79" s="52">
        <f>RES_hhdet_numvin!W64</f>
        <v>0</v>
      </c>
      <c r="X79" s="52">
        <f>RES_hhdet_numvin!X64</f>
        <v>0</v>
      </c>
      <c r="Y79" s="52">
        <f>RES_hhdet_numvin!Y64</f>
        <v>0</v>
      </c>
      <c r="DA79" s="63" t="s">
        <v>1515</v>
      </c>
    </row>
    <row r="80" spans="1:105" ht="12" hidden="1" customHeight="1" x14ac:dyDescent="0.25">
      <c r="A80" s="97" t="s">
        <v>53</v>
      </c>
      <c r="B80" s="138">
        <f>RES_hhdet_numvin!B65</f>
        <v>0</v>
      </c>
      <c r="C80" s="138">
        <f>RES_hhdet_numvin!C65</f>
        <v>0</v>
      </c>
      <c r="D80" s="138">
        <f>RES_hhdet_numvin!D65</f>
        <v>0</v>
      </c>
      <c r="E80" s="138">
        <f>RES_hhdet_numvin!E65</f>
        <v>0</v>
      </c>
      <c r="F80" s="138">
        <f>RES_hhdet_numvin!F65</f>
        <v>0</v>
      </c>
      <c r="G80" s="138">
        <f>RES_hhdet_numvin!G65</f>
        <v>0</v>
      </c>
      <c r="H80" s="138">
        <f>RES_hhdet_numvin!H65</f>
        <v>0</v>
      </c>
      <c r="I80" s="138">
        <f>RES_hhdet_numvin!I65</f>
        <v>0</v>
      </c>
      <c r="J80" s="138">
        <f>RES_hhdet_numvin!J65</f>
        <v>0</v>
      </c>
      <c r="K80" s="138">
        <f>RES_hhdet_numvin!K65</f>
        <v>0</v>
      </c>
      <c r="L80" s="138">
        <f>RES_hhdet_numvin!L65</f>
        <v>0</v>
      </c>
      <c r="M80" s="138">
        <f>RES_hhdet_numvin!M65</f>
        <v>0</v>
      </c>
      <c r="N80" s="138">
        <f>RES_hhdet_numvin!N65</f>
        <v>0</v>
      </c>
      <c r="O80" s="138">
        <f>RES_hhdet_numvin!O65</f>
        <v>0</v>
      </c>
      <c r="P80" s="138">
        <f>RES_hhdet_numvin!P65</f>
        <v>0</v>
      </c>
      <c r="Q80" s="138">
        <f>RES_hhdet_numvin!Q65</f>
        <v>0</v>
      </c>
      <c r="R80" s="138">
        <f>RES_hhdet_numvin!R65</f>
        <v>0</v>
      </c>
      <c r="S80" s="138">
        <f>RES_hhdet_numvin!S65</f>
        <v>0</v>
      </c>
      <c r="T80" s="138">
        <f>RES_hhdet_numvin!T65</f>
        <v>0</v>
      </c>
      <c r="U80" s="138">
        <f>RES_hhdet_numvin!U65</f>
        <v>0</v>
      </c>
      <c r="V80" s="138">
        <f>RES_hhdet_numvin!V65</f>
        <v>0</v>
      </c>
      <c r="W80" s="138">
        <f>RES_hhdet_numvin!W65</f>
        <v>0</v>
      </c>
      <c r="X80" s="138">
        <f>RES_hhdet_numvin!X65</f>
        <v>0</v>
      </c>
      <c r="Y80" s="138">
        <f>RES_hhdet_numvin!Y65</f>
        <v>0</v>
      </c>
      <c r="DA80" s="63"/>
    </row>
    <row r="81" spans="1:105" ht="12.95" customHeight="1" x14ac:dyDescent="0.25">
      <c r="A81" s="125" t="s">
        <v>92</v>
      </c>
      <c r="B81" s="150">
        <f>RES_hhdet_numvin!B66</f>
        <v>0</v>
      </c>
      <c r="C81" s="150">
        <f>RES_hhdet_numvin!C66</f>
        <v>0</v>
      </c>
      <c r="D81" s="150">
        <f>RES_hhdet_numvin!D66</f>
        <v>0</v>
      </c>
      <c r="E81" s="150">
        <f>RES_hhdet_numvin!E66</f>
        <v>0</v>
      </c>
      <c r="F81" s="150">
        <f>RES_hhdet_numvin!F66</f>
        <v>0</v>
      </c>
      <c r="G81" s="150">
        <f>RES_hhdet_numvin!G66</f>
        <v>0</v>
      </c>
      <c r="H81" s="150">
        <f>RES_hhdet_numvin!H66</f>
        <v>0</v>
      </c>
      <c r="I81" s="150">
        <f>RES_hhdet_numvin!I66</f>
        <v>0</v>
      </c>
      <c r="J81" s="150">
        <f>RES_hhdet_numvin!J66</f>
        <v>0</v>
      </c>
      <c r="K81" s="150">
        <f>RES_hhdet_numvin!K66</f>
        <v>0</v>
      </c>
      <c r="L81" s="150">
        <f>RES_hhdet_numvin!L66</f>
        <v>0</v>
      </c>
      <c r="M81" s="150">
        <f>RES_hhdet_numvin!M66</f>
        <v>0</v>
      </c>
      <c r="N81" s="150">
        <f>RES_hhdet_numvin!N66</f>
        <v>0</v>
      </c>
      <c r="O81" s="150">
        <f>RES_hhdet_numvin!O66</f>
        <v>0</v>
      </c>
      <c r="P81" s="150">
        <f>RES_hhdet_numvin!P66</f>
        <v>0</v>
      </c>
      <c r="Q81" s="150">
        <f>RES_hhdet_numvin!Q66</f>
        <v>0</v>
      </c>
      <c r="R81" s="150">
        <f>RES_hhdet_numvin!R66</f>
        <v>0</v>
      </c>
      <c r="S81" s="150">
        <f>RES_hhdet_numvin!S66</f>
        <v>0</v>
      </c>
      <c r="T81" s="150">
        <f>RES_hhdet_numvin!T66</f>
        <v>0</v>
      </c>
      <c r="U81" s="150">
        <f>RES_hhdet_numvin!U66</f>
        <v>0</v>
      </c>
      <c r="V81" s="150">
        <f>RES_hhdet_numvin!V66</f>
        <v>0</v>
      </c>
      <c r="W81" s="150">
        <f>RES_hhdet_numvin!W66</f>
        <v>0</v>
      </c>
      <c r="X81" s="150">
        <f>RES_hhdet_numvin!X66</f>
        <v>0</v>
      </c>
      <c r="Y81" s="150">
        <f>RES_hhdet_numvin!Y66</f>
        <v>0</v>
      </c>
      <c r="DA81" s="134"/>
    </row>
    <row r="82" spans="1:105" ht="12" customHeight="1" x14ac:dyDescent="0.25">
      <c r="A82" s="97" t="s">
        <v>53</v>
      </c>
      <c r="B82" s="138">
        <f>RES_hhdet_numvin!B67</f>
        <v>0</v>
      </c>
      <c r="C82" s="138">
        <f>RES_hhdet_numvin!C67</f>
        <v>0</v>
      </c>
      <c r="D82" s="138">
        <f>RES_hhdet_numvin!D67</f>
        <v>0</v>
      </c>
      <c r="E82" s="138">
        <f>RES_hhdet_numvin!E67</f>
        <v>0</v>
      </c>
      <c r="F82" s="138">
        <f>RES_hhdet_numvin!F67</f>
        <v>0</v>
      </c>
      <c r="G82" s="138">
        <f>RES_hhdet_numvin!G67</f>
        <v>0</v>
      </c>
      <c r="H82" s="138">
        <f>RES_hhdet_numvin!H67</f>
        <v>0</v>
      </c>
      <c r="I82" s="138">
        <f>RES_hhdet_numvin!I67</f>
        <v>0</v>
      </c>
      <c r="J82" s="138">
        <f>RES_hhdet_numvin!J67</f>
        <v>0</v>
      </c>
      <c r="K82" s="138">
        <f>RES_hhdet_numvin!K67</f>
        <v>0</v>
      </c>
      <c r="L82" s="138">
        <f>RES_hhdet_numvin!L67</f>
        <v>0</v>
      </c>
      <c r="M82" s="138">
        <f>RES_hhdet_numvin!M67</f>
        <v>0</v>
      </c>
      <c r="N82" s="138">
        <f>RES_hhdet_numvin!N67</f>
        <v>0</v>
      </c>
      <c r="O82" s="138">
        <f>RES_hhdet_numvin!O67</f>
        <v>0</v>
      </c>
      <c r="P82" s="138">
        <f>RES_hhdet_numvin!P67</f>
        <v>0</v>
      </c>
      <c r="Q82" s="138">
        <f>RES_hhdet_numvin!Q67</f>
        <v>0</v>
      </c>
      <c r="R82" s="138">
        <f>RES_hhdet_numvin!R67</f>
        <v>0</v>
      </c>
      <c r="S82" s="138">
        <f>RES_hhdet_numvin!S67</f>
        <v>0</v>
      </c>
      <c r="T82" s="138">
        <f>RES_hhdet_numvin!T67</f>
        <v>0</v>
      </c>
      <c r="U82" s="138">
        <f>RES_hhdet_numvin!U67</f>
        <v>0</v>
      </c>
      <c r="V82" s="138">
        <f>RES_hhdet_numvin!V67</f>
        <v>0</v>
      </c>
      <c r="W82" s="138">
        <f>RES_hhdet_numvin!W67</f>
        <v>0</v>
      </c>
      <c r="X82" s="138">
        <f>RES_hhdet_numvin!X67</f>
        <v>0</v>
      </c>
      <c r="Y82" s="138">
        <f>RES_hhdet_numvin!Y67</f>
        <v>0</v>
      </c>
      <c r="DA82" s="63" t="s">
        <v>1516</v>
      </c>
    </row>
    <row r="83" spans="1:105" ht="12" customHeight="1" x14ac:dyDescent="0.25">
      <c r="A83" s="125" t="s">
        <v>55</v>
      </c>
      <c r="B83" s="150">
        <f>RES_hhdet_numvin!B68</f>
        <v>0</v>
      </c>
      <c r="C83" s="150">
        <f>RES_hhdet_numvin!C68</f>
        <v>0</v>
      </c>
      <c r="D83" s="150">
        <f>RES_hhdet_numvin!D68</f>
        <v>0</v>
      </c>
      <c r="E83" s="150">
        <f>RES_hhdet_numvin!E68</f>
        <v>0</v>
      </c>
      <c r="F83" s="150">
        <f>RES_hhdet_numvin!F68</f>
        <v>0</v>
      </c>
      <c r="G83" s="150">
        <f>RES_hhdet_numvin!G68</f>
        <v>0</v>
      </c>
      <c r="H83" s="150">
        <f>RES_hhdet_numvin!H68</f>
        <v>0</v>
      </c>
      <c r="I83" s="150">
        <f>RES_hhdet_numvin!I68</f>
        <v>0</v>
      </c>
      <c r="J83" s="150">
        <f>RES_hhdet_numvin!J68</f>
        <v>0</v>
      </c>
      <c r="K83" s="150">
        <f>RES_hhdet_numvin!K68</f>
        <v>0</v>
      </c>
      <c r="L83" s="150">
        <f>RES_hhdet_numvin!L68</f>
        <v>0</v>
      </c>
      <c r="M83" s="150">
        <f>RES_hhdet_numvin!M68</f>
        <v>0</v>
      </c>
      <c r="N83" s="150">
        <f>RES_hhdet_numvin!N68</f>
        <v>0</v>
      </c>
      <c r="O83" s="150">
        <f>RES_hhdet_numvin!O68</f>
        <v>0</v>
      </c>
      <c r="P83" s="150">
        <f>RES_hhdet_numvin!P68</f>
        <v>0</v>
      </c>
      <c r="Q83" s="150">
        <f>RES_hhdet_numvin!Q68</f>
        <v>0</v>
      </c>
      <c r="R83" s="150">
        <f>RES_hhdet_numvin!R68</f>
        <v>0</v>
      </c>
      <c r="S83" s="150">
        <f>RES_hhdet_numvin!S68</f>
        <v>0</v>
      </c>
      <c r="T83" s="150">
        <f>RES_hhdet_numvin!T68</f>
        <v>0</v>
      </c>
      <c r="U83" s="150">
        <f>RES_hhdet_numvin!U68</f>
        <v>0</v>
      </c>
      <c r="V83" s="150">
        <f>RES_hhdet_numvin!V68</f>
        <v>0</v>
      </c>
      <c r="W83" s="150">
        <f>RES_hhdet_numvin!W68</f>
        <v>0</v>
      </c>
      <c r="X83" s="150">
        <f>RES_hhdet_numvin!X68</f>
        <v>0</v>
      </c>
      <c r="Y83" s="150">
        <f>RES_hhdet_numvin!Y68</f>
        <v>0</v>
      </c>
      <c r="DA83" s="134"/>
    </row>
    <row r="84" spans="1:105" ht="12" customHeight="1" x14ac:dyDescent="0.25">
      <c r="A84" s="97" t="s">
        <v>134</v>
      </c>
      <c r="B84" s="138">
        <f>RES_hhdet_numvin!B69</f>
        <v>0</v>
      </c>
      <c r="C84" s="138">
        <f>RES_hhdet_numvin!C69</f>
        <v>0</v>
      </c>
      <c r="D84" s="138">
        <f>RES_hhdet_numvin!D69</f>
        <v>0</v>
      </c>
      <c r="E84" s="138">
        <f>RES_hhdet_numvin!E69</f>
        <v>0</v>
      </c>
      <c r="F84" s="138">
        <f>RES_hhdet_numvin!F69</f>
        <v>0</v>
      </c>
      <c r="G84" s="138">
        <f>RES_hhdet_numvin!G69</f>
        <v>0</v>
      </c>
      <c r="H84" s="138">
        <f>RES_hhdet_numvin!H69</f>
        <v>0</v>
      </c>
      <c r="I84" s="138">
        <f>RES_hhdet_numvin!I69</f>
        <v>0</v>
      </c>
      <c r="J84" s="138">
        <f>RES_hhdet_numvin!J69</f>
        <v>0</v>
      </c>
      <c r="K84" s="138">
        <f>RES_hhdet_numvin!K69</f>
        <v>0</v>
      </c>
      <c r="L84" s="138">
        <f>RES_hhdet_numvin!L69</f>
        <v>0</v>
      </c>
      <c r="M84" s="138">
        <f>RES_hhdet_numvin!M69</f>
        <v>0</v>
      </c>
      <c r="N84" s="138">
        <f>RES_hhdet_numvin!N69</f>
        <v>0</v>
      </c>
      <c r="O84" s="138">
        <f>RES_hhdet_numvin!O69</f>
        <v>0</v>
      </c>
      <c r="P84" s="138">
        <f>RES_hhdet_numvin!P69</f>
        <v>0</v>
      </c>
      <c r="Q84" s="138">
        <f>RES_hhdet_numvin!Q69</f>
        <v>0</v>
      </c>
      <c r="R84" s="138">
        <f>RES_hhdet_numvin!R69</f>
        <v>0</v>
      </c>
      <c r="S84" s="138">
        <f>RES_hhdet_numvin!S69</f>
        <v>0</v>
      </c>
      <c r="T84" s="138">
        <f>RES_hhdet_numvin!T69</f>
        <v>0</v>
      </c>
      <c r="U84" s="138">
        <f>RES_hhdet_numvin!U69</f>
        <v>0</v>
      </c>
      <c r="V84" s="138">
        <f>RES_hhdet_numvin!V69</f>
        <v>0</v>
      </c>
      <c r="W84" s="138">
        <f>RES_hhdet_numvin!W69</f>
        <v>0</v>
      </c>
      <c r="X84" s="138">
        <f>RES_hhdet_numvin!X69</f>
        <v>0</v>
      </c>
      <c r="Y84" s="138">
        <f>RES_hhdet_numvin!Y69</f>
        <v>0</v>
      </c>
      <c r="DA84" s="63" t="s">
        <v>1517</v>
      </c>
    </row>
    <row r="85" spans="1:105" ht="12" customHeight="1" x14ac:dyDescent="0.25">
      <c r="A85" s="97" t="s">
        <v>133</v>
      </c>
      <c r="B85" s="138">
        <f>RES_hhdet_numvin!B70</f>
        <v>0</v>
      </c>
      <c r="C85" s="138">
        <f>RES_hhdet_numvin!C70</f>
        <v>0</v>
      </c>
      <c r="D85" s="138">
        <f>RES_hhdet_numvin!D70</f>
        <v>0</v>
      </c>
      <c r="E85" s="138">
        <f>RES_hhdet_numvin!E70</f>
        <v>0</v>
      </c>
      <c r="F85" s="138">
        <f>RES_hhdet_numvin!F70</f>
        <v>0</v>
      </c>
      <c r="G85" s="138">
        <f>RES_hhdet_numvin!G70</f>
        <v>0</v>
      </c>
      <c r="H85" s="138">
        <f>RES_hhdet_numvin!H70</f>
        <v>0</v>
      </c>
      <c r="I85" s="138">
        <f>RES_hhdet_numvin!I70</f>
        <v>0</v>
      </c>
      <c r="J85" s="138">
        <f>RES_hhdet_numvin!J70</f>
        <v>0</v>
      </c>
      <c r="K85" s="138">
        <f>RES_hhdet_numvin!K70</f>
        <v>0</v>
      </c>
      <c r="L85" s="138">
        <f>RES_hhdet_numvin!L70</f>
        <v>0</v>
      </c>
      <c r="M85" s="138">
        <f>RES_hhdet_numvin!M70</f>
        <v>0</v>
      </c>
      <c r="N85" s="138">
        <f>RES_hhdet_numvin!N70</f>
        <v>0</v>
      </c>
      <c r="O85" s="138">
        <f>RES_hhdet_numvin!O70</f>
        <v>0</v>
      </c>
      <c r="P85" s="138">
        <f>RES_hhdet_numvin!P70</f>
        <v>0</v>
      </c>
      <c r="Q85" s="138">
        <f>RES_hhdet_numvin!Q70</f>
        <v>0</v>
      </c>
      <c r="R85" s="138">
        <f>RES_hhdet_numvin!R70</f>
        <v>0</v>
      </c>
      <c r="S85" s="138">
        <f>RES_hhdet_numvin!S70</f>
        <v>0</v>
      </c>
      <c r="T85" s="138">
        <f>RES_hhdet_numvin!T70</f>
        <v>0</v>
      </c>
      <c r="U85" s="138">
        <f>RES_hhdet_numvin!U70</f>
        <v>0</v>
      </c>
      <c r="V85" s="138">
        <f>RES_hhdet_numvin!V70</f>
        <v>0</v>
      </c>
      <c r="W85" s="138">
        <f>RES_hhdet_numvin!W70</f>
        <v>0</v>
      </c>
      <c r="X85" s="138">
        <f>RES_hhdet_numvin!X70</f>
        <v>0</v>
      </c>
      <c r="Y85" s="138">
        <f>RES_hhdet_numvin!Y70</f>
        <v>0</v>
      </c>
      <c r="DA85" s="63" t="s">
        <v>1518</v>
      </c>
    </row>
    <row r="86" spans="1:105" ht="12" hidden="1" customHeight="1" x14ac:dyDescent="0.25">
      <c r="A86" s="108" t="s">
        <v>49</v>
      </c>
      <c r="B86" s="138">
        <f>RES_hhdet_numvin!B71</f>
        <v>0</v>
      </c>
      <c r="C86" s="138">
        <f>RES_hhdet_numvin!C71</f>
        <v>0</v>
      </c>
      <c r="D86" s="138">
        <f>RES_hhdet_numvin!D71</f>
        <v>0</v>
      </c>
      <c r="E86" s="138">
        <f>RES_hhdet_numvin!E71</f>
        <v>0</v>
      </c>
      <c r="F86" s="138">
        <f>RES_hhdet_numvin!F71</f>
        <v>0</v>
      </c>
      <c r="G86" s="138">
        <f>RES_hhdet_numvin!G71</f>
        <v>0</v>
      </c>
      <c r="H86" s="138">
        <f>RES_hhdet_numvin!H71</f>
        <v>0</v>
      </c>
      <c r="I86" s="138">
        <f>RES_hhdet_numvin!I71</f>
        <v>0</v>
      </c>
      <c r="J86" s="138">
        <f>RES_hhdet_numvin!J71</f>
        <v>0</v>
      </c>
      <c r="K86" s="138">
        <f>RES_hhdet_numvin!K71</f>
        <v>0</v>
      </c>
      <c r="L86" s="138">
        <f>RES_hhdet_numvin!L71</f>
        <v>0</v>
      </c>
      <c r="M86" s="138">
        <f>RES_hhdet_numvin!M71</f>
        <v>0</v>
      </c>
      <c r="N86" s="138">
        <f>RES_hhdet_numvin!N71</f>
        <v>0</v>
      </c>
      <c r="O86" s="138">
        <f>RES_hhdet_numvin!O71</f>
        <v>0</v>
      </c>
      <c r="P86" s="138">
        <f>RES_hhdet_numvin!P71</f>
        <v>0</v>
      </c>
      <c r="Q86" s="138">
        <f>RES_hhdet_numvin!Q71</f>
        <v>0</v>
      </c>
      <c r="R86" s="138">
        <f>RES_hhdet_numvin!R71</f>
        <v>0</v>
      </c>
      <c r="S86" s="138">
        <f>RES_hhdet_numvin!S71</f>
        <v>0</v>
      </c>
      <c r="T86" s="138">
        <f>RES_hhdet_numvin!T71</f>
        <v>0</v>
      </c>
      <c r="U86" s="138">
        <f>RES_hhdet_numvin!U71</f>
        <v>0</v>
      </c>
      <c r="V86" s="138">
        <f>RES_hhdet_numvin!V71</f>
        <v>0</v>
      </c>
      <c r="W86" s="138">
        <f>RES_hhdet_numvin!W71</f>
        <v>0</v>
      </c>
      <c r="X86" s="138">
        <f>RES_hhdet_numvin!X71</f>
        <v>0</v>
      </c>
      <c r="Y86" s="138">
        <f>RES_hhdet_numvin!Y71</f>
        <v>0</v>
      </c>
      <c r="DA86" s="63"/>
    </row>
    <row r="87" spans="1:105" ht="12" hidden="1" customHeight="1" x14ac:dyDescent="0.25">
      <c r="A87" s="108" t="s">
        <v>52</v>
      </c>
      <c r="B87" s="138">
        <f>RES_hhdet_numvin!B72</f>
        <v>0</v>
      </c>
      <c r="C87" s="138">
        <f>RES_hhdet_numvin!C72</f>
        <v>0</v>
      </c>
      <c r="D87" s="138">
        <f>RES_hhdet_numvin!D72</f>
        <v>0</v>
      </c>
      <c r="E87" s="138">
        <f>RES_hhdet_numvin!E72</f>
        <v>0</v>
      </c>
      <c r="F87" s="138">
        <f>RES_hhdet_numvin!F72</f>
        <v>0</v>
      </c>
      <c r="G87" s="138">
        <f>RES_hhdet_numvin!G72</f>
        <v>0</v>
      </c>
      <c r="H87" s="138">
        <f>RES_hhdet_numvin!H72</f>
        <v>0</v>
      </c>
      <c r="I87" s="138">
        <f>RES_hhdet_numvin!I72</f>
        <v>0</v>
      </c>
      <c r="J87" s="138">
        <f>RES_hhdet_numvin!J72</f>
        <v>0</v>
      </c>
      <c r="K87" s="138">
        <f>RES_hhdet_numvin!K72</f>
        <v>0</v>
      </c>
      <c r="L87" s="138">
        <f>RES_hhdet_numvin!L72</f>
        <v>0</v>
      </c>
      <c r="M87" s="138">
        <f>RES_hhdet_numvin!M72</f>
        <v>0</v>
      </c>
      <c r="N87" s="138">
        <f>RES_hhdet_numvin!N72</f>
        <v>0</v>
      </c>
      <c r="O87" s="138">
        <f>RES_hhdet_numvin!O72</f>
        <v>0</v>
      </c>
      <c r="P87" s="138">
        <f>RES_hhdet_numvin!P72</f>
        <v>0</v>
      </c>
      <c r="Q87" s="138">
        <f>RES_hhdet_numvin!Q72</f>
        <v>0</v>
      </c>
      <c r="R87" s="138">
        <f>RES_hhdet_numvin!R72</f>
        <v>0</v>
      </c>
      <c r="S87" s="138">
        <f>RES_hhdet_numvin!S72</f>
        <v>0</v>
      </c>
      <c r="T87" s="138">
        <f>RES_hhdet_numvin!T72</f>
        <v>0</v>
      </c>
      <c r="U87" s="138">
        <f>RES_hhdet_numvin!U72</f>
        <v>0</v>
      </c>
      <c r="V87" s="138">
        <f>RES_hhdet_numvin!V72</f>
        <v>0</v>
      </c>
      <c r="W87" s="138">
        <f>RES_hhdet_numvin!W72</f>
        <v>0</v>
      </c>
      <c r="X87" s="138">
        <f>RES_hhdet_numvin!X72</f>
        <v>0</v>
      </c>
      <c r="Y87" s="138">
        <f>RES_hhdet_numvin!Y72</f>
        <v>0</v>
      </c>
      <c r="DA87" s="63"/>
    </row>
    <row r="88" spans="1:105" ht="12" customHeight="1" x14ac:dyDescent="0.25">
      <c r="A88" s="97" t="s">
        <v>122</v>
      </c>
      <c r="B88" s="138">
        <f>RES_hhdet_numvin!B73</f>
        <v>0</v>
      </c>
      <c r="C88" s="138">
        <f>RES_hhdet_numvin!C73</f>
        <v>0</v>
      </c>
      <c r="D88" s="138">
        <f>RES_hhdet_numvin!D73</f>
        <v>0</v>
      </c>
      <c r="E88" s="138">
        <f>RES_hhdet_numvin!E73</f>
        <v>0</v>
      </c>
      <c r="F88" s="138">
        <f>RES_hhdet_numvin!F73</f>
        <v>0</v>
      </c>
      <c r="G88" s="138">
        <f>RES_hhdet_numvin!G73</f>
        <v>0</v>
      </c>
      <c r="H88" s="138">
        <f>RES_hhdet_numvin!H73</f>
        <v>0</v>
      </c>
      <c r="I88" s="138">
        <f>RES_hhdet_numvin!I73</f>
        <v>0</v>
      </c>
      <c r="J88" s="138">
        <f>RES_hhdet_numvin!J73</f>
        <v>0</v>
      </c>
      <c r="K88" s="138">
        <f>RES_hhdet_numvin!K73</f>
        <v>0</v>
      </c>
      <c r="L88" s="138">
        <f>RES_hhdet_numvin!L73</f>
        <v>0</v>
      </c>
      <c r="M88" s="138">
        <f>RES_hhdet_numvin!M73</f>
        <v>0</v>
      </c>
      <c r="N88" s="138">
        <f>RES_hhdet_numvin!N73</f>
        <v>0</v>
      </c>
      <c r="O88" s="138">
        <f>RES_hhdet_numvin!O73</f>
        <v>0</v>
      </c>
      <c r="P88" s="138">
        <f>RES_hhdet_numvin!P73</f>
        <v>0</v>
      </c>
      <c r="Q88" s="138">
        <f>RES_hhdet_numvin!Q73</f>
        <v>0</v>
      </c>
      <c r="R88" s="138">
        <f>RES_hhdet_numvin!R73</f>
        <v>0</v>
      </c>
      <c r="S88" s="138">
        <f>RES_hhdet_numvin!S73</f>
        <v>0</v>
      </c>
      <c r="T88" s="138">
        <f>RES_hhdet_numvin!T73</f>
        <v>0</v>
      </c>
      <c r="U88" s="138">
        <f>RES_hhdet_numvin!U73</f>
        <v>0</v>
      </c>
      <c r="V88" s="138">
        <f>RES_hhdet_numvin!V73</f>
        <v>0</v>
      </c>
      <c r="W88" s="138">
        <f>RES_hhdet_numvin!W73</f>
        <v>0</v>
      </c>
      <c r="X88" s="138">
        <f>RES_hhdet_numvin!X73</f>
        <v>0</v>
      </c>
      <c r="Y88" s="138">
        <f>RES_hhdet_numvin!Y73</f>
        <v>0</v>
      </c>
      <c r="DA88" s="63" t="s">
        <v>1519</v>
      </c>
    </row>
    <row r="89" spans="1:105" ht="12" customHeight="1" x14ac:dyDescent="0.25">
      <c r="A89" s="97" t="s">
        <v>121</v>
      </c>
      <c r="B89" s="138">
        <f>RES_hhdet_numvin!B74</f>
        <v>0</v>
      </c>
      <c r="C89" s="138">
        <f>RES_hhdet_numvin!C74</f>
        <v>0</v>
      </c>
      <c r="D89" s="138">
        <f>RES_hhdet_numvin!D74</f>
        <v>0</v>
      </c>
      <c r="E89" s="138">
        <f>RES_hhdet_numvin!E74</f>
        <v>0</v>
      </c>
      <c r="F89" s="138">
        <f>RES_hhdet_numvin!F74</f>
        <v>0</v>
      </c>
      <c r="G89" s="138">
        <f>RES_hhdet_numvin!G74</f>
        <v>0</v>
      </c>
      <c r="H89" s="138">
        <f>RES_hhdet_numvin!H74</f>
        <v>0</v>
      </c>
      <c r="I89" s="138">
        <f>RES_hhdet_numvin!I74</f>
        <v>0</v>
      </c>
      <c r="J89" s="138">
        <f>RES_hhdet_numvin!J74</f>
        <v>0</v>
      </c>
      <c r="K89" s="138">
        <f>RES_hhdet_numvin!K74</f>
        <v>0</v>
      </c>
      <c r="L89" s="138">
        <f>RES_hhdet_numvin!L74</f>
        <v>0</v>
      </c>
      <c r="M89" s="138">
        <f>RES_hhdet_numvin!M74</f>
        <v>0</v>
      </c>
      <c r="N89" s="138">
        <f>RES_hhdet_numvin!N74</f>
        <v>0</v>
      </c>
      <c r="O89" s="138">
        <f>RES_hhdet_numvin!O74</f>
        <v>0</v>
      </c>
      <c r="P89" s="138">
        <f>RES_hhdet_numvin!P74</f>
        <v>0</v>
      </c>
      <c r="Q89" s="138">
        <f>RES_hhdet_numvin!Q74</f>
        <v>0</v>
      </c>
      <c r="R89" s="138">
        <f>RES_hhdet_numvin!R74</f>
        <v>0</v>
      </c>
      <c r="S89" s="138">
        <f>RES_hhdet_numvin!S74</f>
        <v>0</v>
      </c>
      <c r="T89" s="138">
        <f>RES_hhdet_numvin!T74</f>
        <v>0</v>
      </c>
      <c r="U89" s="138">
        <f>RES_hhdet_numvin!U74</f>
        <v>0</v>
      </c>
      <c r="V89" s="138">
        <f>RES_hhdet_numvin!V74</f>
        <v>0</v>
      </c>
      <c r="W89" s="138">
        <f>RES_hhdet_numvin!W74</f>
        <v>0</v>
      </c>
      <c r="X89" s="138">
        <f>RES_hhdet_numvin!X74</f>
        <v>0</v>
      </c>
      <c r="Y89" s="138">
        <f>RES_hhdet_numvin!Y74</f>
        <v>0</v>
      </c>
      <c r="DA89" s="63" t="s">
        <v>1520</v>
      </c>
    </row>
    <row r="90" spans="1:105" ht="12" hidden="1" customHeight="1" x14ac:dyDescent="0.25">
      <c r="A90" s="108" t="s">
        <v>53</v>
      </c>
      <c r="B90" s="138">
        <f>RES_hhdet_numvin!B75</f>
        <v>0</v>
      </c>
      <c r="C90" s="138">
        <f>RES_hhdet_numvin!C75</f>
        <v>0</v>
      </c>
      <c r="D90" s="138">
        <f>RES_hhdet_numvin!D75</f>
        <v>0</v>
      </c>
      <c r="E90" s="138">
        <f>RES_hhdet_numvin!E75</f>
        <v>0</v>
      </c>
      <c r="F90" s="138">
        <f>RES_hhdet_numvin!F75</f>
        <v>0</v>
      </c>
      <c r="G90" s="138">
        <f>RES_hhdet_numvin!G75</f>
        <v>0</v>
      </c>
      <c r="H90" s="138">
        <f>RES_hhdet_numvin!H75</f>
        <v>0</v>
      </c>
      <c r="I90" s="138">
        <f>RES_hhdet_numvin!I75</f>
        <v>0</v>
      </c>
      <c r="J90" s="138">
        <f>RES_hhdet_numvin!J75</f>
        <v>0</v>
      </c>
      <c r="K90" s="138">
        <f>RES_hhdet_numvin!K75</f>
        <v>0</v>
      </c>
      <c r="L90" s="138">
        <f>RES_hhdet_numvin!L75</f>
        <v>0</v>
      </c>
      <c r="M90" s="138">
        <f>RES_hhdet_numvin!M75</f>
        <v>0</v>
      </c>
      <c r="N90" s="138">
        <f>RES_hhdet_numvin!N75</f>
        <v>0</v>
      </c>
      <c r="O90" s="138">
        <f>RES_hhdet_numvin!O75</f>
        <v>0</v>
      </c>
      <c r="P90" s="138">
        <f>RES_hhdet_numvin!P75</f>
        <v>0</v>
      </c>
      <c r="Q90" s="138">
        <f>RES_hhdet_numvin!Q75</f>
        <v>0</v>
      </c>
      <c r="R90" s="138">
        <f>RES_hhdet_numvin!R75</f>
        <v>0</v>
      </c>
      <c r="S90" s="138">
        <f>RES_hhdet_numvin!S75</f>
        <v>0</v>
      </c>
      <c r="T90" s="138">
        <f>RES_hhdet_numvin!T75</f>
        <v>0</v>
      </c>
      <c r="U90" s="138">
        <f>RES_hhdet_numvin!U75</f>
        <v>0</v>
      </c>
      <c r="V90" s="138">
        <f>RES_hhdet_numvin!V75</f>
        <v>0</v>
      </c>
      <c r="W90" s="138">
        <f>RES_hhdet_numvin!W75</f>
        <v>0</v>
      </c>
      <c r="X90" s="138">
        <f>RES_hhdet_numvin!X75</f>
        <v>0</v>
      </c>
      <c r="Y90" s="138">
        <f>RES_hhdet_numvin!Y75</f>
        <v>0</v>
      </c>
      <c r="DA90" s="63"/>
    </row>
    <row r="91" spans="1:105" ht="12" hidden="1" customHeight="1" x14ac:dyDescent="0.25">
      <c r="A91" s="103" t="s">
        <v>52</v>
      </c>
      <c r="B91" s="148">
        <f>RES_hhdet_numvin!B76</f>
        <v>0</v>
      </c>
      <c r="C91" s="148">
        <f>RES_hhdet_numvin!C76</f>
        <v>0</v>
      </c>
      <c r="D91" s="148">
        <f>RES_hhdet_numvin!D76</f>
        <v>0</v>
      </c>
      <c r="E91" s="148">
        <f>RES_hhdet_numvin!E76</f>
        <v>0</v>
      </c>
      <c r="F91" s="148">
        <f>RES_hhdet_numvin!F76</f>
        <v>0</v>
      </c>
      <c r="G91" s="148">
        <f>RES_hhdet_numvin!G76</f>
        <v>0</v>
      </c>
      <c r="H91" s="148">
        <f>RES_hhdet_numvin!H76</f>
        <v>0</v>
      </c>
      <c r="I91" s="148">
        <f>RES_hhdet_numvin!I76</f>
        <v>0</v>
      </c>
      <c r="J91" s="148">
        <f>RES_hhdet_numvin!J76</f>
        <v>0</v>
      </c>
      <c r="K91" s="148">
        <f>RES_hhdet_numvin!K76</f>
        <v>0</v>
      </c>
      <c r="L91" s="148">
        <f>RES_hhdet_numvin!L76</f>
        <v>0</v>
      </c>
      <c r="M91" s="148">
        <f>RES_hhdet_numvin!M76</f>
        <v>0</v>
      </c>
      <c r="N91" s="148">
        <f>RES_hhdet_numvin!N76</f>
        <v>0</v>
      </c>
      <c r="O91" s="148">
        <f>RES_hhdet_numvin!O76</f>
        <v>0</v>
      </c>
      <c r="P91" s="148">
        <f>RES_hhdet_numvin!P76</f>
        <v>0</v>
      </c>
      <c r="Q91" s="148">
        <f>RES_hhdet_numvin!Q76</f>
        <v>0</v>
      </c>
      <c r="R91" s="148">
        <f>RES_hhdet_numvin!R76</f>
        <v>0</v>
      </c>
      <c r="S91" s="148">
        <f>RES_hhdet_numvin!S76</f>
        <v>0</v>
      </c>
      <c r="T91" s="148">
        <f>RES_hhdet_numvin!T76</f>
        <v>0</v>
      </c>
      <c r="U91" s="148">
        <f>RES_hhdet_numvin!U76</f>
        <v>0</v>
      </c>
      <c r="V91" s="148">
        <f>RES_hhdet_numvin!V76</f>
        <v>0</v>
      </c>
      <c r="W91" s="148">
        <f>RES_hhdet_numvin!W76</f>
        <v>0</v>
      </c>
      <c r="X91" s="148">
        <f>RES_hhdet_numvin!X76</f>
        <v>0</v>
      </c>
      <c r="Y91" s="148">
        <f>RES_hhdet_numvin!Y76</f>
        <v>0</v>
      </c>
      <c r="DA91" s="132"/>
    </row>
    <row r="92" spans="1:105" ht="12" customHeight="1" x14ac:dyDescent="0.25">
      <c r="A92" s="125" t="s">
        <v>54</v>
      </c>
      <c r="B92" s="150">
        <f>RES_hhdet_numvin!B77</f>
        <v>0</v>
      </c>
      <c r="C92" s="150">
        <f>RES_hhdet_numvin!C77</f>
        <v>0</v>
      </c>
      <c r="D92" s="150">
        <f>RES_hhdet_numvin!D77</f>
        <v>0</v>
      </c>
      <c r="E92" s="150">
        <f>RES_hhdet_numvin!E77</f>
        <v>0</v>
      </c>
      <c r="F92" s="150">
        <f>RES_hhdet_numvin!F77</f>
        <v>0</v>
      </c>
      <c r="G92" s="150">
        <f>RES_hhdet_numvin!G77</f>
        <v>0</v>
      </c>
      <c r="H92" s="150">
        <f>RES_hhdet_numvin!H77</f>
        <v>0</v>
      </c>
      <c r="I92" s="150">
        <f>RES_hhdet_numvin!I77</f>
        <v>0</v>
      </c>
      <c r="J92" s="150">
        <f>RES_hhdet_numvin!J77</f>
        <v>0</v>
      </c>
      <c r="K92" s="150">
        <f>RES_hhdet_numvin!K77</f>
        <v>0</v>
      </c>
      <c r="L92" s="150">
        <f>RES_hhdet_numvin!L77</f>
        <v>0</v>
      </c>
      <c r="M92" s="150">
        <f>RES_hhdet_numvin!M77</f>
        <v>0</v>
      </c>
      <c r="N92" s="150">
        <f>RES_hhdet_numvin!N77</f>
        <v>0</v>
      </c>
      <c r="O92" s="150">
        <f>RES_hhdet_numvin!O77</f>
        <v>0</v>
      </c>
      <c r="P92" s="150">
        <f>RES_hhdet_numvin!P77</f>
        <v>0</v>
      </c>
      <c r="Q92" s="150">
        <f>RES_hhdet_numvin!Q77</f>
        <v>0</v>
      </c>
      <c r="R92" s="150">
        <f>RES_hhdet_numvin!R77</f>
        <v>0</v>
      </c>
      <c r="S92" s="150">
        <f>RES_hhdet_numvin!S77</f>
        <v>0</v>
      </c>
      <c r="T92" s="150">
        <f>RES_hhdet_numvin!T77</f>
        <v>0</v>
      </c>
      <c r="U92" s="150">
        <f>RES_hhdet_numvin!U77</f>
        <v>0</v>
      </c>
      <c r="V92" s="150">
        <f>RES_hhdet_numvin!V77</f>
        <v>0</v>
      </c>
      <c r="W92" s="150">
        <f>RES_hhdet_numvin!W77</f>
        <v>0</v>
      </c>
      <c r="X92" s="150">
        <f>RES_hhdet_numvin!X77</f>
        <v>0</v>
      </c>
      <c r="Y92" s="150">
        <f>RES_hhdet_numvin!Y77</f>
        <v>0</v>
      </c>
      <c r="DA92" s="134"/>
    </row>
    <row r="93" spans="1:105" ht="12" customHeight="1" x14ac:dyDescent="0.25">
      <c r="A93" s="97" t="s">
        <v>175</v>
      </c>
      <c r="B93" s="138">
        <f>RES_hhdet_numvin!B78</f>
        <v>0</v>
      </c>
      <c r="C93" s="138">
        <f>RES_hhdet_numvin!C78</f>
        <v>0</v>
      </c>
      <c r="D93" s="138">
        <f>RES_hhdet_numvin!D78</f>
        <v>0</v>
      </c>
      <c r="E93" s="138">
        <f>RES_hhdet_numvin!E78</f>
        <v>0</v>
      </c>
      <c r="F93" s="138">
        <f>RES_hhdet_numvin!F78</f>
        <v>0</v>
      </c>
      <c r="G93" s="138">
        <f>RES_hhdet_numvin!G78</f>
        <v>0</v>
      </c>
      <c r="H93" s="138">
        <f>RES_hhdet_numvin!H78</f>
        <v>0</v>
      </c>
      <c r="I93" s="138">
        <f>RES_hhdet_numvin!I78</f>
        <v>0</v>
      </c>
      <c r="J93" s="138">
        <f>RES_hhdet_numvin!J78</f>
        <v>0</v>
      </c>
      <c r="K93" s="138">
        <f>RES_hhdet_numvin!K78</f>
        <v>0</v>
      </c>
      <c r="L93" s="138">
        <f>RES_hhdet_numvin!L78</f>
        <v>0</v>
      </c>
      <c r="M93" s="138">
        <f>RES_hhdet_numvin!M78</f>
        <v>0</v>
      </c>
      <c r="N93" s="138">
        <f>RES_hhdet_numvin!N78</f>
        <v>0</v>
      </c>
      <c r="O93" s="138">
        <f>RES_hhdet_numvin!O78</f>
        <v>0</v>
      </c>
      <c r="P93" s="138">
        <f>RES_hhdet_numvin!P78</f>
        <v>0</v>
      </c>
      <c r="Q93" s="138">
        <f>RES_hhdet_numvin!Q78</f>
        <v>0</v>
      </c>
      <c r="R93" s="138">
        <f>RES_hhdet_numvin!R78</f>
        <v>0</v>
      </c>
      <c r="S93" s="138">
        <f>RES_hhdet_numvin!S78</f>
        <v>0</v>
      </c>
      <c r="T93" s="138">
        <f>RES_hhdet_numvin!T78</f>
        <v>0</v>
      </c>
      <c r="U93" s="138">
        <f>RES_hhdet_numvin!U78</f>
        <v>0</v>
      </c>
      <c r="V93" s="138">
        <f>RES_hhdet_numvin!V78</f>
        <v>0</v>
      </c>
      <c r="W93" s="138">
        <f>RES_hhdet_numvin!W78</f>
        <v>0</v>
      </c>
      <c r="X93" s="138">
        <f>RES_hhdet_numvin!X78</f>
        <v>0</v>
      </c>
      <c r="Y93" s="138">
        <f>RES_hhdet_numvin!Y78</f>
        <v>0</v>
      </c>
      <c r="DA93" s="63" t="s">
        <v>1521</v>
      </c>
    </row>
    <row r="94" spans="1:105" ht="12" customHeight="1" x14ac:dyDescent="0.25">
      <c r="A94" s="109" t="s">
        <v>120</v>
      </c>
      <c r="B94" s="39">
        <f>RES_hhdet_numvin!B79</f>
        <v>0</v>
      </c>
      <c r="C94" s="39">
        <f>RES_hhdet_numvin!C79</f>
        <v>0</v>
      </c>
      <c r="D94" s="39">
        <f>RES_hhdet_numvin!D79</f>
        <v>0</v>
      </c>
      <c r="E94" s="39">
        <f>RES_hhdet_numvin!E79</f>
        <v>0</v>
      </c>
      <c r="F94" s="39">
        <f>RES_hhdet_numvin!F79</f>
        <v>0</v>
      </c>
      <c r="G94" s="39">
        <f>RES_hhdet_numvin!G79</f>
        <v>0</v>
      </c>
      <c r="H94" s="39">
        <f>RES_hhdet_numvin!H79</f>
        <v>0</v>
      </c>
      <c r="I94" s="39">
        <f>RES_hhdet_numvin!I79</f>
        <v>0</v>
      </c>
      <c r="J94" s="39">
        <f>RES_hhdet_numvin!J79</f>
        <v>0</v>
      </c>
      <c r="K94" s="39">
        <f>RES_hhdet_numvin!K79</f>
        <v>0</v>
      </c>
      <c r="L94" s="39">
        <f>RES_hhdet_numvin!L79</f>
        <v>0</v>
      </c>
      <c r="M94" s="39">
        <f>RES_hhdet_numvin!M79</f>
        <v>0</v>
      </c>
      <c r="N94" s="39">
        <f>RES_hhdet_numvin!N79</f>
        <v>0</v>
      </c>
      <c r="O94" s="39">
        <f>RES_hhdet_numvin!O79</f>
        <v>0</v>
      </c>
      <c r="P94" s="39">
        <f>RES_hhdet_numvin!P79</f>
        <v>0</v>
      </c>
      <c r="Q94" s="39">
        <f>RES_hhdet_numvin!Q79</f>
        <v>0</v>
      </c>
      <c r="R94" s="39">
        <f>RES_hhdet_numvin!R79</f>
        <v>0</v>
      </c>
      <c r="S94" s="39">
        <f>RES_hhdet_numvin!S79</f>
        <v>0</v>
      </c>
      <c r="T94" s="39">
        <f>RES_hhdet_numvin!T79</f>
        <v>0</v>
      </c>
      <c r="U94" s="39">
        <f>RES_hhdet_numvin!U79</f>
        <v>0</v>
      </c>
      <c r="V94" s="39">
        <f>RES_hhdet_numvin!V79</f>
        <v>0</v>
      </c>
      <c r="W94" s="39">
        <f>RES_hhdet_numvin!W79</f>
        <v>0</v>
      </c>
      <c r="X94" s="39">
        <f>RES_hhdet_numvin!X79</f>
        <v>0</v>
      </c>
      <c r="Y94" s="39">
        <f>RES_hhdet_numvin!Y79</f>
        <v>0</v>
      </c>
      <c r="DA94" s="60" t="s">
        <v>1522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:Y98" si="14">W99+W102+W104+W113</f>
        <v>0</v>
      </c>
      <c r="X98" s="117">
        <f t="shared" si="14"/>
        <v>0</v>
      </c>
      <c r="Y98" s="117">
        <f t="shared" si="14"/>
        <v>0</v>
      </c>
      <c r="DA98" s="129" t="s">
        <v>1628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:Y99" si="17">SUM(W100:W101)</f>
        <v>0</v>
      </c>
      <c r="X99" s="122">
        <f t="shared" si="17"/>
        <v>0</v>
      </c>
      <c r="Y99" s="122">
        <f t="shared" si="17"/>
        <v>0</v>
      </c>
      <c r="DA99" s="130" t="s">
        <v>1629</v>
      </c>
    </row>
    <row r="100" spans="1:105" ht="12" customHeight="1" x14ac:dyDescent="0.25">
      <c r="A100" s="97" t="s">
        <v>212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X100" s="98">
        <v>0</v>
      </c>
      <c r="Y100" s="98">
        <v>0</v>
      </c>
      <c r="DA100" s="63" t="s">
        <v>1630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1631</v>
      </c>
    </row>
    <row r="102" spans="1:105" ht="12" customHeight="1" x14ac:dyDescent="0.25">
      <c r="A102" s="121" t="s">
        <v>92</v>
      </c>
      <c r="B102" s="122">
        <f t="shared" ref="B102:Y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X102" s="122">
        <f t="shared" si="18"/>
        <v>0</v>
      </c>
      <c r="Y102" s="122">
        <f t="shared" si="18"/>
        <v>0</v>
      </c>
      <c r="DA102" s="130" t="s">
        <v>1632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X103" s="98">
        <v>0</v>
      </c>
      <c r="Y103" s="98">
        <v>0</v>
      </c>
      <c r="DA103" s="63" t="s">
        <v>1633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X104" s="122">
        <v>0</v>
      </c>
      <c r="Y104" s="122">
        <v>0</v>
      </c>
      <c r="DA104" s="130" t="s">
        <v>1634</v>
      </c>
    </row>
    <row r="105" spans="1:105" ht="12" customHeight="1" x14ac:dyDescent="0.25">
      <c r="A105" s="97" t="s">
        <v>134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X105" s="98">
        <v>0</v>
      </c>
      <c r="Y105" s="98">
        <v>0</v>
      </c>
      <c r="DA105" s="63" t="s">
        <v>1635</v>
      </c>
    </row>
    <row r="106" spans="1:105" ht="12" customHeight="1" x14ac:dyDescent="0.25">
      <c r="A106" s="97" t="s">
        <v>133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X106" s="98">
        <v>0</v>
      </c>
      <c r="Y106" s="98">
        <v>0</v>
      </c>
      <c r="DA106" s="63" t="s">
        <v>1636</v>
      </c>
    </row>
    <row r="107" spans="1:105" ht="12" customHeight="1" x14ac:dyDescent="0.25">
      <c r="A107" s="100" t="s">
        <v>212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X107" s="101">
        <v>0</v>
      </c>
      <c r="Y107" s="101">
        <v>0</v>
      </c>
      <c r="DA107" s="131" t="s">
        <v>1637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X108" s="104">
        <v>0</v>
      </c>
      <c r="Y108" s="104">
        <v>0</v>
      </c>
      <c r="DA108" s="132" t="s">
        <v>1638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X109" s="101">
        <v>0</v>
      </c>
      <c r="Y109" s="101">
        <v>0</v>
      </c>
      <c r="DA109" s="131" t="s">
        <v>1639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X110" s="104">
        <v>0</v>
      </c>
      <c r="Y110" s="104">
        <v>0</v>
      </c>
      <c r="DA110" s="132" t="s">
        <v>1640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X111" s="98">
        <v>0</v>
      </c>
      <c r="Y111" s="98">
        <v>0</v>
      </c>
      <c r="DA111" s="63" t="s">
        <v>1641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1642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X113" s="122">
        <v>0</v>
      </c>
      <c r="Y113" s="122">
        <v>0</v>
      </c>
      <c r="DA113" s="130" t="s">
        <v>1643</v>
      </c>
    </row>
    <row r="114" spans="1:105" ht="12" customHeight="1" x14ac:dyDescent="0.25">
      <c r="A114" s="97" t="s">
        <v>175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X114" s="98">
        <v>0</v>
      </c>
      <c r="Y114" s="98">
        <v>0</v>
      </c>
      <c r="DA114" s="63" t="s">
        <v>1644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X115" s="33">
        <v>0</v>
      </c>
      <c r="Y115" s="33">
        <v>0</v>
      </c>
      <c r="DA115" s="60" t="s">
        <v>1645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:Y117" si="21">W118+W121+W123+W132</f>
        <v>0</v>
      </c>
      <c r="X117" s="117">
        <f t="shared" si="21"/>
        <v>0</v>
      </c>
      <c r="Y117" s="117">
        <f t="shared" si="21"/>
        <v>0</v>
      </c>
      <c r="DA117" s="129" t="s">
        <v>1796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:Y118" si="24">SUM(W119:W120)</f>
        <v>0</v>
      </c>
      <c r="X118" s="122">
        <f t="shared" si="24"/>
        <v>0</v>
      </c>
      <c r="Y118" s="122">
        <f t="shared" si="24"/>
        <v>0</v>
      </c>
      <c r="DA118" s="130" t="s">
        <v>1797</v>
      </c>
    </row>
    <row r="119" spans="1:105" ht="12" customHeight="1" x14ac:dyDescent="0.25">
      <c r="A119" s="97" t="s">
        <v>212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1798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X120" s="98">
        <v>0</v>
      </c>
      <c r="Y120" s="98">
        <v>0</v>
      </c>
      <c r="DA120" s="63" t="s">
        <v>1799</v>
      </c>
    </row>
    <row r="121" spans="1:105" ht="12" customHeight="1" x14ac:dyDescent="0.25">
      <c r="A121" s="121" t="s">
        <v>92</v>
      </c>
      <c r="B121" s="122">
        <f t="shared" ref="B121:Y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X121" s="122">
        <f t="shared" si="25"/>
        <v>0</v>
      </c>
      <c r="Y121" s="122">
        <f t="shared" si="25"/>
        <v>0</v>
      </c>
      <c r="DA121" s="130" t="s">
        <v>1800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X122" s="98">
        <v>0</v>
      </c>
      <c r="Y122" s="98">
        <v>0</v>
      </c>
      <c r="DA122" s="63" t="s">
        <v>1801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X123" s="122">
        <v>0</v>
      </c>
      <c r="Y123" s="122">
        <v>0</v>
      </c>
      <c r="DA123" s="130" t="s">
        <v>1802</v>
      </c>
    </row>
    <row r="124" spans="1:105" ht="12" customHeight="1" x14ac:dyDescent="0.25">
      <c r="A124" s="97" t="s">
        <v>134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X124" s="98">
        <v>0</v>
      </c>
      <c r="Y124" s="98">
        <v>0</v>
      </c>
      <c r="DA124" s="63" t="s">
        <v>1803</v>
      </c>
    </row>
    <row r="125" spans="1:105" ht="12" customHeight="1" x14ac:dyDescent="0.25">
      <c r="A125" s="97" t="s">
        <v>133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X125" s="98">
        <v>0</v>
      </c>
      <c r="Y125" s="98">
        <v>0</v>
      </c>
      <c r="DA125" s="63" t="s">
        <v>1804</v>
      </c>
    </row>
    <row r="126" spans="1:105" ht="12" customHeight="1" x14ac:dyDescent="0.25">
      <c r="A126" s="100" t="s">
        <v>212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X126" s="101">
        <v>0</v>
      </c>
      <c r="Y126" s="101">
        <v>0</v>
      </c>
      <c r="DA126" s="131" t="s">
        <v>1805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X127" s="104">
        <v>0</v>
      </c>
      <c r="Y127" s="104">
        <v>0</v>
      </c>
      <c r="DA127" s="132" t="s">
        <v>1806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X128" s="101">
        <v>0</v>
      </c>
      <c r="Y128" s="101">
        <v>0</v>
      </c>
      <c r="DA128" s="131" t="s">
        <v>1807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X129" s="104">
        <v>0</v>
      </c>
      <c r="Y129" s="104">
        <v>0</v>
      </c>
      <c r="DA129" s="132" t="s">
        <v>1808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X130" s="98">
        <v>0</v>
      </c>
      <c r="Y130" s="98">
        <v>0</v>
      </c>
      <c r="DA130" s="63" t="s">
        <v>1809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1810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X132" s="122">
        <v>0</v>
      </c>
      <c r="Y132" s="122">
        <v>0</v>
      </c>
      <c r="DA132" s="130" t="s">
        <v>1811</v>
      </c>
    </row>
    <row r="133" spans="1:105" ht="12" customHeight="1" x14ac:dyDescent="0.25">
      <c r="A133" s="97" t="s">
        <v>175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X133" s="98">
        <v>0</v>
      </c>
      <c r="Y133" s="98">
        <v>0</v>
      </c>
      <c r="DA133" s="63" t="s">
        <v>1812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X134" s="33">
        <v>0</v>
      </c>
      <c r="Y134" s="33">
        <v>0</v>
      </c>
      <c r="DA134" s="60" t="s">
        <v>1813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:Y136" si="28">IF(W117=0,"",W117/W98)</f>
        <v/>
      </c>
      <c r="X136" s="119" t="str">
        <f t="shared" si="28"/>
        <v/>
      </c>
      <c r="Y136" s="119" t="str">
        <f t="shared" si="28"/>
        <v/>
      </c>
      <c r="DA136" s="129" t="s">
        <v>1964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:Y137" si="31">IF(W118=0,"",W118/W99)</f>
        <v/>
      </c>
      <c r="X137" s="124" t="str">
        <f t="shared" si="31"/>
        <v/>
      </c>
      <c r="Y137" s="124" t="str">
        <f t="shared" si="31"/>
        <v/>
      </c>
      <c r="DA137" s="130" t="s">
        <v>1965</v>
      </c>
    </row>
    <row r="138" spans="1:105" ht="12" customHeight="1" x14ac:dyDescent="0.25">
      <c r="A138" s="97" t="s">
        <v>212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:Y138" si="34">IF(W119=0,"",W119/W100)</f>
        <v/>
      </c>
      <c r="X138" s="111" t="str">
        <f t="shared" si="34"/>
        <v/>
      </c>
      <c r="Y138" s="111" t="str">
        <f t="shared" si="34"/>
        <v/>
      </c>
      <c r="DA138" s="63" t="s">
        <v>1966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:Y139" si="37">IF(W120=0,"",W120/W101)</f>
        <v/>
      </c>
      <c r="X139" s="111" t="str">
        <f t="shared" si="37"/>
        <v/>
      </c>
      <c r="Y139" s="111" t="str">
        <f t="shared" si="37"/>
        <v/>
      </c>
      <c r="DA139" s="63" t="s">
        <v>1967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:Y140" si="40">IF(W121=0,"",W121/W102)</f>
        <v/>
      </c>
      <c r="X140" s="124" t="str">
        <f t="shared" si="40"/>
        <v/>
      </c>
      <c r="Y140" s="124" t="str">
        <f t="shared" si="40"/>
        <v/>
      </c>
      <c r="DA140" s="130" t="s">
        <v>1968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:Y141" si="43">IF(W122=0,"",W122/W103)</f>
        <v/>
      </c>
      <c r="X141" s="111" t="str">
        <f t="shared" si="43"/>
        <v/>
      </c>
      <c r="Y141" s="111" t="str">
        <f t="shared" si="43"/>
        <v/>
      </c>
      <c r="DA141" s="63" t="s">
        <v>1969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:Y142" si="46">IF(W123=0,"",W123/W104)</f>
        <v/>
      </c>
      <c r="X142" s="124" t="str">
        <f t="shared" si="46"/>
        <v/>
      </c>
      <c r="Y142" s="124" t="str">
        <f t="shared" si="46"/>
        <v/>
      </c>
      <c r="DA142" s="130" t="s">
        <v>1970</v>
      </c>
    </row>
    <row r="143" spans="1:105" ht="12" customHeight="1" x14ac:dyDescent="0.25">
      <c r="A143" s="97" t="s">
        <v>134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:Y143" si="49">IF(W124=0,"",W124/W105)</f>
        <v/>
      </c>
      <c r="X143" s="111" t="str">
        <f t="shared" si="49"/>
        <v/>
      </c>
      <c r="Y143" s="111" t="str">
        <f t="shared" si="49"/>
        <v/>
      </c>
      <c r="DA143" s="63" t="s">
        <v>1971</v>
      </c>
    </row>
    <row r="144" spans="1:105" ht="12" customHeight="1" x14ac:dyDescent="0.25">
      <c r="A144" s="97" t="s">
        <v>133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:Y144" si="52">IF(W125=0,"",W125/W106)</f>
        <v/>
      </c>
      <c r="X144" s="111" t="str">
        <f t="shared" si="52"/>
        <v/>
      </c>
      <c r="Y144" s="111" t="str">
        <f t="shared" si="52"/>
        <v/>
      </c>
      <c r="DA144" s="63" t="s">
        <v>1972</v>
      </c>
    </row>
    <row r="145" spans="1:105" ht="12" customHeight="1" x14ac:dyDescent="0.25">
      <c r="A145" s="100" t="s">
        <v>212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:Y145" si="55">IF(W126=0,"",W126/W107)</f>
        <v/>
      </c>
      <c r="X145" s="112" t="str">
        <f t="shared" si="55"/>
        <v/>
      </c>
      <c r="Y145" s="112" t="str">
        <f t="shared" si="55"/>
        <v/>
      </c>
      <c r="DA145" s="131" t="s">
        <v>1973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:Y146" si="58">IF(W127=0,"",W127/W108)</f>
        <v/>
      </c>
      <c r="X146" s="113" t="str">
        <f t="shared" si="58"/>
        <v/>
      </c>
      <c r="Y146" s="113" t="str">
        <f t="shared" si="58"/>
        <v/>
      </c>
      <c r="DA146" s="132" t="s">
        <v>1974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:Y147" si="61">IF(W128=0,"",W128/W109)</f>
        <v/>
      </c>
      <c r="X147" s="112" t="str">
        <f t="shared" si="61"/>
        <v/>
      </c>
      <c r="Y147" s="112" t="str">
        <f t="shared" si="61"/>
        <v/>
      </c>
      <c r="DA147" s="131" t="s">
        <v>1975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:Y148" si="64">IF(W129=0,"",W129/W110)</f>
        <v/>
      </c>
      <c r="X148" s="113" t="str">
        <f t="shared" si="64"/>
        <v/>
      </c>
      <c r="Y148" s="113" t="str">
        <f t="shared" si="64"/>
        <v/>
      </c>
      <c r="DA148" s="132" t="s">
        <v>1976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:Y149" si="67">IF(W130=0,"",W130/W111)</f>
        <v/>
      </c>
      <c r="X149" s="111" t="str">
        <f t="shared" si="67"/>
        <v/>
      </c>
      <c r="Y149" s="111" t="str">
        <f t="shared" si="67"/>
        <v/>
      </c>
      <c r="DA149" s="63" t="s">
        <v>1977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:Y150" si="70">IF(W131=0,"",W131/W112)</f>
        <v/>
      </c>
      <c r="X150" s="111" t="str">
        <f t="shared" si="70"/>
        <v/>
      </c>
      <c r="Y150" s="111" t="str">
        <f t="shared" si="70"/>
        <v/>
      </c>
      <c r="DA150" s="63" t="s">
        <v>1978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:Y151" si="73">IF(W132=0,"",W132/W113)</f>
        <v/>
      </c>
      <c r="X151" s="124" t="str">
        <f t="shared" si="73"/>
        <v/>
      </c>
      <c r="Y151" s="124" t="str">
        <f t="shared" si="73"/>
        <v/>
      </c>
      <c r="DA151" s="130" t="s">
        <v>1979</v>
      </c>
    </row>
    <row r="152" spans="1:105" ht="12" customHeight="1" x14ac:dyDescent="0.25">
      <c r="A152" s="97" t="s">
        <v>175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:Y152" si="76">IF(W133=0,"",W133/W114)</f>
        <v/>
      </c>
      <c r="X152" s="111" t="str">
        <f t="shared" si="76"/>
        <v/>
      </c>
      <c r="Y152" s="111" t="str">
        <f t="shared" si="76"/>
        <v/>
      </c>
      <c r="DA152" s="63" t="s">
        <v>1980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:Y153" si="79">IF(W134=0,"",W134/W115)</f>
        <v/>
      </c>
      <c r="X153" s="45" t="str">
        <f t="shared" si="79"/>
        <v/>
      </c>
      <c r="Y153" s="45" t="str">
        <f t="shared" si="79"/>
        <v/>
      </c>
      <c r="DA153" s="60" t="s">
        <v>1981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:Y155" si="82">W156+W159+W161+W170</f>
        <v>0</v>
      </c>
      <c r="X155" s="117">
        <f t="shared" si="82"/>
        <v>0</v>
      </c>
      <c r="Y155" s="117">
        <f t="shared" si="82"/>
        <v>0</v>
      </c>
      <c r="DA155" s="129" t="s">
        <v>2132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:Y156" si="85">SUM(W157:W158)</f>
        <v>0</v>
      </c>
      <c r="X156" s="122">
        <f t="shared" si="85"/>
        <v>0</v>
      </c>
      <c r="Y156" s="122">
        <f t="shared" si="85"/>
        <v>0</v>
      </c>
      <c r="DA156" s="130" t="s">
        <v>2133</v>
      </c>
    </row>
    <row r="157" spans="1:105" ht="12" customHeight="1" x14ac:dyDescent="0.25">
      <c r="A157" s="97" t="s">
        <v>212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X157" s="98">
        <v>0</v>
      </c>
      <c r="Y157" s="98">
        <v>0</v>
      </c>
      <c r="DA157" s="63" t="s">
        <v>2134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2135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2136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2137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X161" s="122">
        <v>0</v>
      </c>
      <c r="Y161" s="122">
        <v>0</v>
      </c>
      <c r="DA161" s="130" t="s">
        <v>2138</v>
      </c>
    </row>
    <row r="162" spans="1:105" ht="12" customHeight="1" x14ac:dyDescent="0.25">
      <c r="A162" s="97" t="s">
        <v>134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X162" s="98">
        <v>0</v>
      </c>
      <c r="Y162" s="98">
        <v>0</v>
      </c>
      <c r="DA162" s="63" t="s">
        <v>2139</v>
      </c>
    </row>
    <row r="163" spans="1:105" ht="12" customHeight="1" x14ac:dyDescent="0.25">
      <c r="A163" s="97" t="s">
        <v>133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2140</v>
      </c>
    </row>
    <row r="164" spans="1:105" ht="12" customHeight="1" x14ac:dyDescent="0.25">
      <c r="A164" s="100" t="s">
        <v>212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DA164" s="131" t="s">
        <v>2141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2142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2143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2144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2145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2146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X170" s="122">
        <v>0</v>
      </c>
      <c r="Y170" s="122">
        <v>0</v>
      </c>
      <c r="DA170" s="130" t="s">
        <v>2147</v>
      </c>
    </row>
    <row r="171" spans="1:105" ht="12" customHeight="1" x14ac:dyDescent="0.25">
      <c r="A171" s="97" t="s">
        <v>175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X171" s="98">
        <v>0</v>
      </c>
      <c r="Y171" s="98">
        <v>0</v>
      </c>
      <c r="DA171" s="63" t="s">
        <v>2148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2149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:Y174" si="89">W175+W178+W180+W189</f>
        <v>0</v>
      </c>
      <c r="X174" s="117">
        <f t="shared" si="89"/>
        <v>0</v>
      </c>
      <c r="Y174" s="117">
        <f t="shared" si="89"/>
        <v>0</v>
      </c>
      <c r="DA174" s="129" t="s">
        <v>2300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:Y175" si="92">SUM(W176:W177)</f>
        <v>0</v>
      </c>
      <c r="X175" s="122">
        <f t="shared" si="92"/>
        <v>0</v>
      </c>
      <c r="Y175" s="122">
        <f t="shared" si="92"/>
        <v>0</v>
      </c>
      <c r="DA175" s="130" t="s">
        <v>2301</v>
      </c>
    </row>
    <row r="176" spans="1:105" ht="12" customHeight="1" x14ac:dyDescent="0.25">
      <c r="A176" s="97" t="s">
        <v>212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2302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X177" s="98">
        <v>0</v>
      </c>
      <c r="Y177" s="98">
        <v>0</v>
      </c>
      <c r="DA177" s="63" t="s">
        <v>2303</v>
      </c>
    </row>
    <row r="178" spans="1:105" ht="12" customHeight="1" x14ac:dyDescent="0.25">
      <c r="A178" s="121" t="s">
        <v>92</v>
      </c>
      <c r="B178" s="122">
        <f t="shared" ref="B178:Y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X178" s="122">
        <f t="shared" si="93"/>
        <v>0</v>
      </c>
      <c r="Y178" s="122">
        <f t="shared" si="93"/>
        <v>0</v>
      </c>
      <c r="DA178" s="130" t="s">
        <v>2304</v>
      </c>
    </row>
    <row r="179" spans="1:105" ht="12" customHeight="1" x14ac:dyDescent="0.25">
      <c r="A179" s="97" t="s">
        <v>53</v>
      </c>
      <c r="B179" s="98">
        <f>RES_hhdet_fech!B67</f>
        <v>0</v>
      </c>
      <c r="C179" s="98">
        <f>RES_hhdet_fech!C67</f>
        <v>0</v>
      </c>
      <c r="D179" s="98">
        <f>RES_hhdet_fech!D67</f>
        <v>0</v>
      </c>
      <c r="E179" s="98">
        <f>RES_hhdet_fech!E67</f>
        <v>0</v>
      </c>
      <c r="F179" s="98">
        <f>RES_hhdet_fech!F67</f>
        <v>0</v>
      </c>
      <c r="G179" s="98">
        <f>RES_hhdet_fech!G67</f>
        <v>0</v>
      </c>
      <c r="H179" s="98">
        <f>RES_hhdet_fech!H67</f>
        <v>0</v>
      </c>
      <c r="I179" s="98">
        <f>RES_hhdet_fech!I67</f>
        <v>0</v>
      </c>
      <c r="J179" s="98">
        <f>RES_hhdet_fech!J67</f>
        <v>0</v>
      </c>
      <c r="K179" s="98">
        <f>RES_hhdet_fech!K67</f>
        <v>0</v>
      </c>
      <c r="L179" s="98">
        <f>RES_hhdet_fech!L67</f>
        <v>0</v>
      </c>
      <c r="M179" s="98">
        <f>RES_hhdet_fech!M67</f>
        <v>0</v>
      </c>
      <c r="N179" s="98">
        <f>RES_hhdet_fech!N67</f>
        <v>0</v>
      </c>
      <c r="O179" s="98">
        <f>RES_hhdet_fech!O67</f>
        <v>0</v>
      </c>
      <c r="P179" s="98">
        <f>RES_hhdet_fech!P67</f>
        <v>0</v>
      </c>
      <c r="Q179" s="98">
        <f>RES_hhdet_fech!Q67</f>
        <v>0</v>
      </c>
      <c r="R179" s="98">
        <f>RES_hhdet_fech!R67</f>
        <v>0</v>
      </c>
      <c r="S179" s="98">
        <f>RES_hhdet_fech!S67</f>
        <v>0</v>
      </c>
      <c r="T179" s="98">
        <f>RES_hhdet_fech!T67</f>
        <v>0</v>
      </c>
      <c r="U179" s="98">
        <f>RES_hhdet_fech!U67</f>
        <v>0</v>
      </c>
      <c r="V179" s="98">
        <f>RES_hhdet_fech!V67</f>
        <v>0</v>
      </c>
      <c r="W179" s="98">
        <f>RES_hhdet_fech!W67</f>
        <v>0</v>
      </c>
      <c r="X179" s="98">
        <f>RES_hhdet_fech!X67</f>
        <v>0</v>
      </c>
      <c r="Y179" s="98">
        <f>RES_hhdet_fech!Y67</f>
        <v>0</v>
      </c>
      <c r="DA179" s="63" t="s">
        <v>2305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X180" s="122">
        <v>0</v>
      </c>
      <c r="Y180" s="122">
        <v>0</v>
      </c>
      <c r="DA180" s="130" t="s">
        <v>2306</v>
      </c>
    </row>
    <row r="181" spans="1:105" ht="12" customHeight="1" x14ac:dyDescent="0.25">
      <c r="A181" s="97" t="s">
        <v>134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X181" s="98">
        <v>0</v>
      </c>
      <c r="Y181" s="98">
        <v>0</v>
      </c>
      <c r="DA181" s="63" t="s">
        <v>2307</v>
      </c>
    </row>
    <row r="182" spans="1:105" ht="12" customHeight="1" x14ac:dyDescent="0.25">
      <c r="A182" s="97" t="s">
        <v>133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2308</v>
      </c>
    </row>
    <row r="183" spans="1:105" ht="12" customHeight="1" x14ac:dyDescent="0.25">
      <c r="A183" s="100" t="s">
        <v>212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31" t="s">
        <v>2309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2310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X185" s="101">
        <v>0</v>
      </c>
      <c r="Y185" s="101">
        <v>0</v>
      </c>
      <c r="DA185" s="131" t="s">
        <v>2311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X186" s="104">
        <v>0</v>
      </c>
      <c r="Y186" s="104">
        <v>0</v>
      </c>
      <c r="DA186" s="132" t="s">
        <v>2312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X187" s="98">
        <v>0</v>
      </c>
      <c r="Y187" s="98">
        <v>0</v>
      </c>
      <c r="DA187" s="63" t="s">
        <v>2313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X188" s="98">
        <v>0</v>
      </c>
      <c r="Y188" s="98">
        <v>0</v>
      </c>
      <c r="DA188" s="63" t="s">
        <v>2314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X189" s="122">
        <v>0</v>
      </c>
      <c r="Y189" s="122">
        <v>0</v>
      </c>
      <c r="DA189" s="130" t="s">
        <v>2315</v>
      </c>
    </row>
    <row r="190" spans="1:105" ht="12" customHeight="1" x14ac:dyDescent="0.25">
      <c r="A190" s="97" t="s">
        <v>175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X190" s="98">
        <v>0</v>
      </c>
      <c r="Y190" s="98">
        <v>0</v>
      </c>
      <c r="DA190" s="63" t="s">
        <v>2316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X191" s="33">
        <v>0</v>
      </c>
      <c r="Y191" s="33">
        <v>0</v>
      </c>
      <c r="DA191" s="60" t="s">
        <v>2317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:Y193" si="96">W194+W197+W199+W208</f>
        <v>0</v>
      </c>
      <c r="X193" s="117">
        <f t="shared" si="96"/>
        <v>0</v>
      </c>
      <c r="Y193" s="117">
        <f t="shared" si="96"/>
        <v>0</v>
      </c>
      <c r="DA193" s="129" t="s">
        <v>2468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:Y194" si="99">SUM(W195:W196)</f>
        <v>0</v>
      </c>
      <c r="X194" s="122">
        <f t="shared" si="99"/>
        <v>0</v>
      </c>
      <c r="Y194" s="122">
        <f t="shared" si="99"/>
        <v>0</v>
      </c>
      <c r="DA194" s="130" t="s">
        <v>2469</v>
      </c>
    </row>
    <row r="195" spans="1:105" ht="12" customHeight="1" x14ac:dyDescent="0.25">
      <c r="A195" s="97" t="s">
        <v>212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X195" s="98">
        <v>0</v>
      </c>
      <c r="Y195" s="98">
        <v>0</v>
      </c>
      <c r="DA195" s="63" t="s">
        <v>2470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X196" s="98">
        <v>0</v>
      </c>
      <c r="Y196" s="98">
        <v>0</v>
      </c>
      <c r="DA196" s="63" t="s">
        <v>2471</v>
      </c>
    </row>
    <row r="197" spans="1:105" ht="12" customHeight="1" x14ac:dyDescent="0.25">
      <c r="A197" s="121" t="s">
        <v>92</v>
      </c>
      <c r="B197" s="122">
        <f t="shared" ref="B197:Y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X197" s="122">
        <f t="shared" si="100"/>
        <v>0</v>
      </c>
      <c r="Y197" s="122">
        <f t="shared" si="100"/>
        <v>0</v>
      </c>
      <c r="DA197" s="130" t="s">
        <v>2472</v>
      </c>
    </row>
    <row r="198" spans="1:105" ht="12" customHeight="1" x14ac:dyDescent="0.25">
      <c r="A198" s="97" t="s">
        <v>53</v>
      </c>
      <c r="B198" s="98">
        <f>RES_hhdet_tesh!B67</f>
        <v>0</v>
      </c>
      <c r="C198" s="98">
        <f>RES_hhdet_tesh!C67</f>
        <v>0</v>
      </c>
      <c r="D198" s="98">
        <f>RES_hhdet_tesh!D67</f>
        <v>0</v>
      </c>
      <c r="E198" s="98">
        <f>RES_hhdet_tesh!E67</f>
        <v>0</v>
      </c>
      <c r="F198" s="98">
        <f>RES_hhdet_tesh!F67</f>
        <v>0</v>
      </c>
      <c r="G198" s="98">
        <f>RES_hhdet_tesh!G67</f>
        <v>0</v>
      </c>
      <c r="H198" s="98">
        <f>RES_hhdet_tesh!H67</f>
        <v>0</v>
      </c>
      <c r="I198" s="98">
        <f>RES_hhdet_tesh!I67</f>
        <v>0</v>
      </c>
      <c r="J198" s="98">
        <f>RES_hhdet_tesh!J67</f>
        <v>0</v>
      </c>
      <c r="K198" s="98">
        <f>RES_hhdet_tesh!K67</f>
        <v>0</v>
      </c>
      <c r="L198" s="98">
        <f>RES_hhdet_tesh!L67</f>
        <v>0</v>
      </c>
      <c r="M198" s="98">
        <f>RES_hhdet_tesh!M67</f>
        <v>0</v>
      </c>
      <c r="N198" s="98">
        <f>RES_hhdet_tesh!N67</f>
        <v>0</v>
      </c>
      <c r="O198" s="98">
        <f>RES_hhdet_tesh!O67</f>
        <v>0</v>
      </c>
      <c r="P198" s="98">
        <f>RES_hhdet_tesh!P67</f>
        <v>0</v>
      </c>
      <c r="Q198" s="98">
        <f>RES_hhdet_tesh!Q67</f>
        <v>0</v>
      </c>
      <c r="R198" s="98">
        <f>RES_hhdet_tesh!R67</f>
        <v>0</v>
      </c>
      <c r="S198" s="98">
        <f>RES_hhdet_tesh!S67</f>
        <v>0</v>
      </c>
      <c r="T198" s="98">
        <f>RES_hhdet_tesh!T67</f>
        <v>0</v>
      </c>
      <c r="U198" s="98">
        <f>RES_hhdet_tesh!U67</f>
        <v>0</v>
      </c>
      <c r="V198" s="98">
        <f>RES_hhdet_tesh!V67</f>
        <v>0</v>
      </c>
      <c r="W198" s="98">
        <f>RES_hhdet_tesh!W67</f>
        <v>0</v>
      </c>
      <c r="X198" s="98">
        <f>RES_hhdet_tesh!X67</f>
        <v>0</v>
      </c>
      <c r="Y198" s="98">
        <f>RES_hhdet_tesh!Y67</f>
        <v>0</v>
      </c>
      <c r="DA198" s="63" t="s">
        <v>2473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X199" s="122">
        <v>0</v>
      </c>
      <c r="Y199" s="122">
        <v>0</v>
      </c>
      <c r="DA199" s="130" t="s">
        <v>2474</v>
      </c>
    </row>
    <row r="200" spans="1:105" ht="12" customHeight="1" x14ac:dyDescent="0.25">
      <c r="A200" s="97" t="s">
        <v>134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X200" s="98">
        <v>0</v>
      </c>
      <c r="Y200" s="98">
        <v>0</v>
      </c>
      <c r="DA200" s="63" t="s">
        <v>2475</v>
      </c>
    </row>
    <row r="201" spans="1:105" ht="12" customHeight="1" x14ac:dyDescent="0.25">
      <c r="A201" s="97" t="s">
        <v>133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X201" s="98">
        <v>0</v>
      </c>
      <c r="Y201" s="98">
        <v>0</v>
      </c>
      <c r="DA201" s="63" t="s">
        <v>2476</v>
      </c>
    </row>
    <row r="202" spans="1:105" ht="12" customHeight="1" x14ac:dyDescent="0.25">
      <c r="A202" s="100" t="s">
        <v>212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X202" s="101">
        <v>0</v>
      </c>
      <c r="Y202" s="101">
        <v>0</v>
      </c>
      <c r="DA202" s="131" t="s">
        <v>2477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X203" s="104">
        <v>0</v>
      </c>
      <c r="Y203" s="104">
        <v>0</v>
      </c>
      <c r="DA203" s="132" t="s">
        <v>2478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X204" s="101">
        <v>0</v>
      </c>
      <c r="Y204" s="101">
        <v>0</v>
      </c>
      <c r="DA204" s="131" t="s">
        <v>2479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X205" s="104">
        <v>0</v>
      </c>
      <c r="Y205" s="104">
        <v>0</v>
      </c>
      <c r="DA205" s="132" t="s">
        <v>2480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X206" s="98">
        <v>0</v>
      </c>
      <c r="Y206" s="98">
        <v>0</v>
      </c>
      <c r="DA206" s="63" t="s">
        <v>2481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2482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X208" s="122">
        <v>0</v>
      </c>
      <c r="Y208" s="122">
        <v>0</v>
      </c>
      <c r="DA208" s="130" t="s">
        <v>2483</v>
      </c>
    </row>
    <row r="209" spans="1:105" ht="12" customHeight="1" x14ac:dyDescent="0.25">
      <c r="A209" s="97" t="s">
        <v>175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2484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X210" s="33">
        <v>0</v>
      </c>
      <c r="Y210" s="33">
        <v>0</v>
      </c>
      <c r="DA210" s="60" t="s">
        <v>2485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:Y212" si="103">W213+W216+W218+W227</f>
        <v>0</v>
      </c>
      <c r="X212" s="117">
        <f t="shared" si="103"/>
        <v>0</v>
      </c>
      <c r="Y212" s="117">
        <f t="shared" si="103"/>
        <v>0</v>
      </c>
      <c r="DA212" s="129" t="s">
        <v>2636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:Y213" si="106">SUM(W214:W215)</f>
        <v>0</v>
      </c>
      <c r="X213" s="122">
        <f t="shared" si="106"/>
        <v>0</v>
      </c>
      <c r="Y213" s="122">
        <f t="shared" si="106"/>
        <v>0</v>
      </c>
      <c r="DA213" s="130" t="s">
        <v>2637</v>
      </c>
    </row>
    <row r="214" spans="1:105" ht="12" customHeight="1" x14ac:dyDescent="0.25">
      <c r="A214" s="97" t="s">
        <v>212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X214" s="98">
        <v>0</v>
      </c>
      <c r="Y214" s="98">
        <v>0</v>
      </c>
      <c r="DA214" s="63" t="s">
        <v>2638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2639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2640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2641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X218" s="122">
        <v>0</v>
      </c>
      <c r="Y218" s="122">
        <v>0</v>
      </c>
      <c r="DA218" s="130" t="s">
        <v>2642</v>
      </c>
    </row>
    <row r="219" spans="1:105" ht="12" customHeight="1" x14ac:dyDescent="0.25">
      <c r="A219" s="97" t="s">
        <v>134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X219" s="98">
        <v>0</v>
      </c>
      <c r="Y219" s="98">
        <v>0</v>
      </c>
      <c r="DA219" s="63" t="s">
        <v>2643</v>
      </c>
    </row>
    <row r="220" spans="1:105" ht="12" customHeight="1" x14ac:dyDescent="0.25">
      <c r="A220" s="97" t="s">
        <v>133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2644</v>
      </c>
    </row>
    <row r="221" spans="1:105" ht="12" customHeight="1" x14ac:dyDescent="0.25">
      <c r="A221" s="100" t="s">
        <v>212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X221" s="101">
        <v>0</v>
      </c>
      <c r="Y221" s="101">
        <v>0</v>
      </c>
      <c r="DA221" s="131" t="s">
        <v>2645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2646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2647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2648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2649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2650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X227" s="122">
        <v>0</v>
      </c>
      <c r="Y227" s="122">
        <v>0</v>
      </c>
      <c r="DA227" s="130" t="s">
        <v>2651</v>
      </c>
    </row>
    <row r="228" spans="1:105" ht="12" customHeight="1" x14ac:dyDescent="0.25">
      <c r="A228" s="97" t="s">
        <v>175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X228" s="98">
        <v>0</v>
      </c>
      <c r="Y228" s="98">
        <v>0</v>
      </c>
      <c r="DA228" s="63" t="s">
        <v>2652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2653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:Y231" si="110">W232+W235+W237+W246</f>
        <v>0</v>
      </c>
      <c r="X231" s="118">
        <f t="shared" si="110"/>
        <v>0</v>
      </c>
      <c r="Y231" s="118">
        <f t="shared" si="110"/>
        <v>0</v>
      </c>
      <c r="DA231" s="129" t="s">
        <v>2804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:Y232" si="113">SUM(W233:W234)</f>
        <v>0</v>
      </c>
      <c r="X232" s="123">
        <f t="shared" si="113"/>
        <v>0</v>
      </c>
      <c r="Y232" s="123">
        <f t="shared" si="113"/>
        <v>0</v>
      </c>
      <c r="DA232" s="130" t="s">
        <v>2805</v>
      </c>
    </row>
    <row r="233" spans="1:105" ht="12" customHeight="1" x14ac:dyDescent="0.25">
      <c r="A233" s="97" t="s">
        <v>212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X233" s="99">
        <v>0</v>
      </c>
      <c r="Y233" s="99">
        <v>0</v>
      </c>
      <c r="DA233" s="63" t="s">
        <v>2806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X234" s="99">
        <v>0</v>
      </c>
      <c r="Y234" s="99">
        <v>0</v>
      </c>
      <c r="DA234" s="63" t="s">
        <v>2807</v>
      </c>
    </row>
    <row r="235" spans="1:105" ht="12" customHeight="1" x14ac:dyDescent="0.25">
      <c r="A235" s="121" t="s">
        <v>92</v>
      </c>
      <c r="B235" s="123">
        <f t="shared" ref="B235:Y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X235" s="123">
        <f t="shared" si="114"/>
        <v>0</v>
      </c>
      <c r="Y235" s="123">
        <f t="shared" si="114"/>
        <v>0</v>
      </c>
      <c r="DA235" s="130" t="s">
        <v>2808</v>
      </c>
    </row>
    <row r="236" spans="1:105" ht="12" customHeight="1" x14ac:dyDescent="0.25">
      <c r="A236" s="97" t="s">
        <v>53</v>
      </c>
      <c r="B236" s="99">
        <f>RES_hhdet_fecs!B67</f>
        <v>0</v>
      </c>
      <c r="C236" s="99">
        <f>RES_hhdet_fecs!C67</f>
        <v>0</v>
      </c>
      <c r="D236" s="99">
        <f>RES_hhdet_fecs!D67</f>
        <v>0</v>
      </c>
      <c r="E236" s="99">
        <f>RES_hhdet_fecs!E67</f>
        <v>0</v>
      </c>
      <c r="F236" s="99">
        <f>RES_hhdet_fecs!F67</f>
        <v>0</v>
      </c>
      <c r="G236" s="99">
        <f>RES_hhdet_fecs!G67</f>
        <v>0</v>
      </c>
      <c r="H236" s="99">
        <f>RES_hhdet_fecs!H67</f>
        <v>0</v>
      </c>
      <c r="I236" s="99">
        <f>RES_hhdet_fecs!I67</f>
        <v>0</v>
      </c>
      <c r="J236" s="99">
        <f>RES_hhdet_fecs!J67</f>
        <v>0</v>
      </c>
      <c r="K236" s="99">
        <f>RES_hhdet_fecs!K67</f>
        <v>0</v>
      </c>
      <c r="L236" s="99">
        <f>RES_hhdet_fecs!L67</f>
        <v>0</v>
      </c>
      <c r="M236" s="99">
        <f>RES_hhdet_fecs!M67</f>
        <v>0</v>
      </c>
      <c r="N236" s="99">
        <f>RES_hhdet_fecs!N67</f>
        <v>0</v>
      </c>
      <c r="O236" s="99">
        <f>RES_hhdet_fecs!O67</f>
        <v>0</v>
      </c>
      <c r="P236" s="99">
        <f>RES_hhdet_fecs!P67</f>
        <v>0</v>
      </c>
      <c r="Q236" s="99">
        <f>RES_hhdet_fecs!Q67</f>
        <v>0</v>
      </c>
      <c r="R236" s="99">
        <f>RES_hhdet_fecs!R67</f>
        <v>0</v>
      </c>
      <c r="S236" s="99">
        <f>RES_hhdet_fecs!S67</f>
        <v>0</v>
      </c>
      <c r="T236" s="99">
        <f>RES_hhdet_fecs!T67</f>
        <v>0</v>
      </c>
      <c r="U236" s="99">
        <f>RES_hhdet_fecs!U67</f>
        <v>0</v>
      </c>
      <c r="V236" s="99">
        <f>RES_hhdet_fecs!V67</f>
        <v>0</v>
      </c>
      <c r="W236" s="99">
        <f>RES_hhdet_fecs!W67</f>
        <v>0</v>
      </c>
      <c r="X236" s="99">
        <f>RES_hhdet_fecs!X67</f>
        <v>0</v>
      </c>
      <c r="Y236" s="99">
        <f>RES_hhdet_fecs!Y67</f>
        <v>0</v>
      </c>
      <c r="DA236" s="63" t="s">
        <v>2809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X237" s="123">
        <v>0</v>
      </c>
      <c r="Y237" s="123">
        <v>0</v>
      </c>
      <c r="DA237" s="130" t="s">
        <v>2810</v>
      </c>
    </row>
    <row r="238" spans="1:105" ht="12" customHeight="1" x14ac:dyDescent="0.25">
      <c r="A238" s="97" t="s">
        <v>134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X238" s="99">
        <v>0</v>
      </c>
      <c r="Y238" s="99">
        <v>0</v>
      </c>
      <c r="DA238" s="63" t="s">
        <v>2811</v>
      </c>
    </row>
    <row r="239" spans="1:105" ht="12" customHeight="1" x14ac:dyDescent="0.25">
      <c r="A239" s="97" t="s">
        <v>133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X239" s="99">
        <v>0</v>
      </c>
      <c r="Y239" s="99">
        <v>0</v>
      </c>
      <c r="DA239" s="63" t="s">
        <v>2812</v>
      </c>
    </row>
    <row r="240" spans="1:105" ht="12" customHeight="1" x14ac:dyDescent="0.25">
      <c r="A240" s="100" t="s">
        <v>212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X240" s="102">
        <v>0</v>
      </c>
      <c r="Y240" s="102">
        <v>0</v>
      </c>
      <c r="DA240" s="131" t="s">
        <v>2813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X241" s="105">
        <v>0</v>
      </c>
      <c r="Y241" s="105">
        <v>0</v>
      </c>
      <c r="DA241" s="132" t="s">
        <v>2814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X242" s="102">
        <v>0</v>
      </c>
      <c r="Y242" s="102">
        <v>0</v>
      </c>
      <c r="DA242" s="131" t="s">
        <v>2815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X243" s="105">
        <v>0</v>
      </c>
      <c r="Y243" s="105">
        <v>0</v>
      </c>
      <c r="DA243" s="132" t="s">
        <v>2816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X244" s="99">
        <v>0</v>
      </c>
      <c r="Y244" s="99">
        <v>0</v>
      </c>
      <c r="DA244" s="63" t="s">
        <v>2817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X245" s="99">
        <v>0</v>
      </c>
      <c r="Y245" s="99">
        <v>0</v>
      </c>
      <c r="DA245" s="63" t="s">
        <v>2818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X246" s="123">
        <v>0</v>
      </c>
      <c r="Y246" s="123">
        <v>0</v>
      </c>
      <c r="DA246" s="130" t="s">
        <v>2819</v>
      </c>
    </row>
    <row r="247" spans="1:105" ht="12" customHeight="1" x14ac:dyDescent="0.25">
      <c r="A247" s="97" t="s">
        <v>175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X247" s="99">
        <v>0</v>
      </c>
      <c r="Y247" s="99">
        <v>0</v>
      </c>
      <c r="DA247" s="63" t="s">
        <v>2820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X248" s="110">
        <v>0</v>
      </c>
      <c r="Y248" s="110">
        <v>0</v>
      </c>
      <c r="DA248" s="60" t="s">
        <v>2821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:Y250" si="117">W251+W254+W256+W265</f>
        <v>0</v>
      </c>
      <c r="X250" s="118">
        <f t="shared" si="117"/>
        <v>0</v>
      </c>
      <c r="Y250" s="118">
        <f t="shared" si="117"/>
        <v>0</v>
      </c>
      <c r="DA250" s="129" t="s">
        <v>2972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:Y251" si="120">SUM(W252:W253)</f>
        <v>0</v>
      </c>
      <c r="X251" s="123">
        <f t="shared" si="120"/>
        <v>0</v>
      </c>
      <c r="Y251" s="123">
        <f t="shared" si="120"/>
        <v>0</v>
      </c>
      <c r="DA251" s="130" t="s">
        <v>2973</v>
      </c>
    </row>
    <row r="252" spans="1:105" ht="12" customHeight="1" x14ac:dyDescent="0.25">
      <c r="A252" s="97" t="s">
        <v>212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X252" s="99">
        <v>0</v>
      </c>
      <c r="Y252" s="99">
        <v>0</v>
      </c>
      <c r="DA252" s="63" t="s">
        <v>2974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X253" s="99">
        <v>0</v>
      </c>
      <c r="Y253" s="99">
        <v>0</v>
      </c>
      <c r="DA253" s="63" t="s">
        <v>2975</v>
      </c>
    </row>
    <row r="254" spans="1:105" ht="12" customHeight="1" x14ac:dyDescent="0.25">
      <c r="A254" s="121" t="s">
        <v>92</v>
      </c>
      <c r="B254" s="123">
        <f t="shared" ref="B254:Y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X254" s="123">
        <f t="shared" si="121"/>
        <v>0</v>
      </c>
      <c r="Y254" s="123">
        <f t="shared" si="121"/>
        <v>0</v>
      </c>
      <c r="DA254" s="130" t="s">
        <v>2976</v>
      </c>
    </row>
    <row r="255" spans="1:105" ht="12" customHeight="1" x14ac:dyDescent="0.25">
      <c r="A255" s="97" t="s">
        <v>53</v>
      </c>
      <c r="B255" s="99">
        <f>RES_hhdet_tess!B67</f>
        <v>0</v>
      </c>
      <c r="C255" s="99">
        <f>RES_hhdet_tess!C67</f>
        <v>0</v>
      </c>
      <c r="D255" s="99">
        <f>RES_hhdet_tess!D67</f>
        <v>0</v>
      </c>
      <c r="E255" s="99">
        <f>RES_hhdet_tess!E67</f>
        <v>0</v>
      </c>
      <c r="F255" s="99">
        <f>RES_hhdet_tess!F67</f>
        <v>0</v>
      </c>
      <c r="G255" s="99">
        <f>RES_hhdet_tess!G67</f>
        <v>0</v>
      </c>
      <c r="H255" s="99">
        <f>RES_hhdet_tess!H67</f>
        <v>0</v>
      </c>
      <c r="I255" s="99">
        <f>RES_hhdet_tess!I67</f>
        <v>0</v>
      </c>
      <c r="J255" s="99">
        <f>RES_hhdet_tess!J67</f>
        <v>0</v>
      </c>
      <c r="K255" s="99">
        <f>RES_hhdet_tess!K67</f>
        <v>0</v>
      </c>
      <c r="L255" s="99">
        <f>RES_hhdet_tess!L67</f>
        <v>0</v>
      </c>
      <c r="M255" s="99">
        <f>RES_hhdet_tess!M67</f>
        <v>0</v>
      </c>
      <c r="N255" s="99">
        <f>RES_hhdet_tess!N67</f>
        <v>0</v>
      </c>
      <c r="O255" s="99">
        <f>RES_hhdet_tess!O67</f>
        <v>0</v>
      </c>
      <c r="P255" s="99">
        <f>RES_hhdet_tess!P67</f>
        <v>0</v>
      </c>
      <c r="Q255" s="99">
        <f>RES_hhdet_tess!Q67</f>
        <v>0</v>
      </c>
      <c r="R255" s="99">
        <f>RES_hhdet_tess!R67</f>
        <v>0</v>
      </c>
      <c r="S255" s="99">
        <f>RES_hhdet_tess!S67</f>
        <v>0</v>
      </c>
      <c r="T255" s="99">
        <f>RES_hhdet_tess!T67</f>
        <v>0</v>
      </c>
      <c r="U255" s="99">
        <f>RES_hhdet_tess!U67</f>
        <v>0</v>
      </c>
      <c r="V255" s="99">
        <f>RES_hhdet_tess!V67</f>
        <v>0</v>
      </c>
      <c r="W255" s="99">
        <f>RES_hhdet_tess!W67</f>
        <v>0</v>
      </c>
      <c r="X255" s="99">
        <f>RES_hhdet_tess!X67</f>
        <v>0</v>
      </c>
      <c r="Y255" s="99">
        <f>RES_hhdet_tess!Y67</f>
        <v>0</v>
      </c>
      <c r="DA255" s="63" t="s">
        <v>2977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X256" s="123">
        <v>0</v>
      </c>
      <c r="Y256" s="123">
        <v>0</v>
      </c>
      <c r="DA256" s="130" t="s">
        <v>2978</v>
      </c>
    </row>
    <row r="257" spans="1:105" ht="12" customHeight="1" x14ac:dyDescent="0.25">
      <c r="A257" s="97" t="s">
        <v>134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X257" s="99">
        <v>0</v>
      </c>
      <c r="Y257" s="99">
        <v>0</v>
      </c>
      <c r="DA257" s="63" t="s">
        <v>2979</v>
      </c>
    </row>
    <row r="258" spans="1:105" ht="12" customHeight="1" x14ac:dyDescent="0.25">
      <c r="A258" s="97" t="s">
        <v>133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X258" s="99">
        <v>0</v>
      </c>
      <c r="Y258" s="99">
        <v>0</v>
      </c>
      <c r="DA258" s="63" t="s">
        <v>2980</v>
      </c>
    </row>
    <row r="259" spans="1:105" ht="12" customHeight="1" x14ac:dyDescent="0.25">
      <c r="A259" s="100" t="s">
        <v>212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X259" s="102">
        <v>0</v>
      </c>
      <c r="Y259" s="102">
        <v>0</v>
      </c>
      <c r="DA259" s="131" t="s">
        <v>2981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X260" s="105">
        <v>0</v>
      </c>
      <c r="Y260" s="105">
        <v>0</v>
      </c>
      <c r="DA260" s="132" t="s">
        <v>2982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X261" s="102">
        <v>0</v>
      </c>
      <c r="Y261" s="102">
        <v>0</v>
      </c>
      <c r="DA261" s="131" t="s">
        <v>2983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X262" s="105">
        <v>0</v>
      </c>
      <c r="Y262" s="105">
        <v>0</v>
      </c>
      <c r="DA262" s="132" t="s">
        <v>2984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2985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X264" s="99">
        <v>0</v>
      </c>
      <c r="Y264" s="99">
        <v>0</v>
      </c>
      <c r="DA264" s="63" t="s">
        <v>2986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X265" s="123">
        <v>0</v>
      </c>
      <c r="Y265" s="123">
        <v>0</v>
      </c>
      <c r="DA265" s="130" t="s">
        <v>2987</v>
      </c>
    </row>
    <row r="266" spans="1:105" ht="12" customHeight="1" x14ac:dyDescent="0.25">
      <c r="A266" s="97" t="s">
        <v>175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2988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X267" s="110">
        <v>0</v>
      </c>
      <c r="Y267" s="110">
        <v>0</v>
      </c>
      <c r="DA267" s="60" t="s">
        <v>2989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:Y269" si="124">W270+W273+W275+W284</f>
        <v>0</v>
      </c>
      <c r="X269" s="118">
        <f t="shared" si="124"/>
        <v>0</v>
      </c>
      <c r="Y269" s="118">
        <f t="shared" si="124"/>
        <v>0</v>
      </c>
      <c r="DA269" s="129" t="s">
        <v>3140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:Y270" si="127">SUM(W271:W272)</f>
        <v>0</v>
      </c>
      <c r="X270" s="123">
        <f t="shared" si="127"/>
        <v>0</v>
      </c>
      <c r="Y270" s="123">
        <f t="shared" si="127"/>
        <v>0</v>
      </c>
      <c r="DA270" s="130" t="s">
        <v>3141</v>
      </c>
    </row>
    <row r="271" spans="1:105" ht="12" customHeight="1" x14ac:dyDescent="0.25">
      <c r="A271" s="97" t="s">
        <v>212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3142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3143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3144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3145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X275" s="123">
        <v>0</v>
      </c>
      <c r="Y275" s="123">
        <v>0</v>
      </c>
      <c r="DA275" s="130" t="s">
        <v>3146</v>
      </c>
    </row>
    <row r="276" spans="1:105" ht="12" customHeight="1" x14ac:dyDescent="0.25">
      <c r="A276" s="97" t="s">
        <v>134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X276" s="99">
        <v>0</v>
      </c>
      <c r="Y276" s="99">
        <v>0</v>
      </c>
      <c r="DA276" s="63" t="s">
        <v>3147</v>
      </c>
    </row>
    <row r="277" spans="1:105" ht="12" customHeight="1" x14ac:dyDescent="0.25">
      <c r="A277" s="97" t="s">
        <v>133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X277" s="99">
        <v>0</v>
      </c>
      <c r="Y277" s="99">
        <v>0</v>
      </c>
      <c r="DA277" s="63" t="s">
        <v>3148</v>
      </c>
    </row>
    <row r="278" spans="1:105" ht="12" customHeight="1" x14ac:dyDescent="0.25">
      <c r="A278" s="100" t="s">
        <v>212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X278" s="102">
        <v>0</v>
      </c>
      <c r="Y278" s="102">
        <v>0</v>
      </c>
      <c r="DA278" s="131" t="s">
        <v>3149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3150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3151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3152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3153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3154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X284" s="123">
        <v>0</v>
      </c>
      <c r="Y284" s="123">
        <v>0</v>
      </c>
      <c r="DA284" s="130" t="s">
        <v>3155</v>
      </c>
    </row>
    <row r="285" spans="1:105" ht="12" customHeight="1" x14ac:dyDescent="0.25">
      <c r="A285" s="97" t="s">
        <v>175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X285" s="99">
        <v>0</v>
      </c>
      <c r="Y285" s="99">
        <v>0</v>
      </c>
      <c r="DA285" s="63" t="s">
        <v>3156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3157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:Y290" si="131">W291+W294+W296+W305</f>
        <v>0</v>
      </c>
      <c r="X290" s="117">
        <f t="shared" si="131"/>
        <v>0</v>
      </c>
      <c r="Y290" s="117">
        <f t="shared" si="131"/>
        <v>0</v>
      </c>
      <c r="DA290" s="129" t="s">
        <v>3308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:Y291" si="134">SUM(W292:W293)</f>
        <v>0</v>
      </c>
      <c r="X291" s="122">
        <f t="shared" si="134"/>
        <v>0</v>
      </c>
      <c r="Y291" s="122">
        <f t="shared" si="134"/>
        <v>0</v>
      </c>
      <c r="DA291" s="130" t="s">
        <v>3309</v>
      </c>
    </row>
    <row r="292" spans="1:105" ht="12" customHeight="1" x14ac:dyDescent="0.25">
      <c r="A292" s="97" t="s">
        <v>212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X292" s="98">
        <v>0</v>
      </c>
      <c r="Y292" s="98">
        <v>0</v>
      </c>
      <c r="DA292" s="63" t="s">
        <v>3310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X293" s="98">
        <v>0</v>
      </c>
      <c r="Y293" s="98">
        <v>0</v>
      </c>
      <c r="DA293" s="63" t="s">
        <v>3311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X294" s="122">
        <f t="shared" si="135"/>
        <v>0</v>
      </c>
      <c r="Y294" s="122">
        <f t="shared" si="135"/>
        <v>0</v>
      </c>
      <c r="DA294" s="130" t="s">
        <v>3312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X295" s="98">
        <v>0</v>
      </c>
      <c r="Y295" s="98">
        <v>0</v>
      </c>
      <c r="DA295" s="63" t="s">
        <v>3313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X296" s="122">
        <v>0</v>
      </c>
      <c r="Y296" s="122">
        <v>0</v>
      </c>
      <c r="DA296" s="130" t="s">
        <v>3314</v>
      </c>
    </row>
    <row r="297" spans="1:105" ht="12" customHeight="1" x14ac:dyDescent="0.25">
      <c r="A297" s="97" t="s">
        <v>134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X297" s="98">
        <v>0</v>
      </c>
      <c r="Y297" s="98">
        <v>0</v>
      </c>
      <c r="DA297" s="63" t="s">
        <v>3315</v>
      </c>
    </row>
    <row r="298" spans="1:105" ht="12" customHeight="1" x14ac:dyDescent="0.25">
      <c r="A298" s="97" t="s">
        <v>133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X298" s="98">
        <v>0</v>
      </c>
      <c r="Y298" s="98">
        <v>0</v>
      </c>
      <c r="DA298" s="63" t="s">
        <v>3316</v>
      </c>
    </row>
    <row r="299" spans="1:105" ht="12" customHeight="1" x14ac:dyDescent="0.25">
      <c r="A299" s="100" t="s">
        <v>212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X299" s="101">
        <v>0</v>
      </c>
      <c r="Y299" s="101">
        <v>0</v>
      </c>
      <c r="DA299" s="131" t="s">
        <v>3317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X300" s="104">
        <v>0</v>
      </c>
      <c r="Y300" s="104">
        <v>0</v>
      </c>
      <c r="DA300" s="132" t="s">
        <v>3318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X301" s="101">
        <v>0</v>
      </c>
      <c r="Y301" s="101">
        <v>0</v>
      </c>
      <c r="DA301" s="131" t="s">
        <v>3319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X302" s="104">
        <v>0</v>
      </c>
      <c r="Y302" s="104">
        <v>0</v>
      </c>
      <c r="DA302" s="132" t="s">
        <v>3320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X303" s="98">
        <v>0</v>
      </c>
      <c r="Y303" s="98">
        <v>0</v>
      </c>
      <c r="DA303" s="63" t="s">
        <v>3321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X304" s="98">
        <v>0</v>
      </c>
      <c r="Y304" s="98">
        <v>0</v>
      </c>
      <c r="DA304" s="63" t="s">
        <v>3322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X305" s="122">
        <v>0</v>
      </c>
      <c r="Y305" s="122">
        <v>0</v>
      </c>
      <c r="DA305" s="130" t="s">
        <v>3323</v>
      </c>
    </row>
    <row r="306" spans="1:105" ht="12" customHeight="1" x14ac:dyDescent="0.25">
      <c r="A306" s="97" t="s">
        <v>175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X306" s="98">
        <v>0</v>
      </c>
      <c r="Y306" s="98">
        <v>0</v>
      </c>
      <c r="DA306" s="63" t="s">
        <v>3324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X307" s="33">
        <v>0</v>
      </c>
      <c r="Y307" s="33">
        <v>0</v>
      </c>
      <c r="DA307" s="60" t="s">
        <v>3325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:Y309" si="138">W310+W313+W315+W324</f>
        <v>0</v>
      </c>
      <c r="X309" s="117">
        <f t="shared" si="138"/>
        <v>0</v>
      </c>
      <c r="Y309" s="117">
        <f t="shared" si="138"/>
        <v>0</v>
      </c>
      <c r="DA309" s="129" t="s">
        <v>3476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:Y310" si="141">SUM(W311:W312)</f>
        <v>0</v>
      </c>
      <c r="X310" s="122">
        <f t="shared" si="141"/>
        <v>0</v>
      </c>
      <c r="Y310" s="122">
        <f t="shared" si="141"/>
        <v>0</v>
      </c>
      <c r="DA310" s="130" t="s">
        <v>3477</v>
      </c>
    </row>
    <row r="311" spans="1:105" ht="12" customHeight="1" x14ac:dyDescent="0.25">
      <c r="A311" s="97" t="s">
        <v>212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X311" s="98">
        <v>0</v>
      </c>
      <c r="Y311" s="98">
        <v>0</v>
      </c>
      <c r="DA311" s="63" t="s">
        <v>3478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X312" s="98">
        <v>0</v>
      </c>
      <c r="Y312" s="98">
        <v>0</v>
      </c>
      <c r="DA312" s="63" t="s">
        <v>3479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X313" s="122">
        <f t="shared" si="142"/>
        <v>0</v>
      </c>
      <c r="Y313" s="122">
        <f t="shared" si="142"/>
        <v>0</v>
      </c>
      <c r="DA313" s="130" t="s">
        <v>3480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X314" s="98">
        <v>0</v>
      </c>
      <c r="Y314" s="98">
        <v>0</v>
      </c>
      <c r="DA314" s="63" t="s">
        <v>3481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X315" s="122">
        <v>0</v>
      </c>
      <c r="Y315" s="122">
        <v>0</v>
      </c>
      <c r="DA315" s="130" t="s">
        <v>3482</v>
      </c>
    </row>
    <row r="316" spans="1:105" ht="12" customHeight="1" x14ac:dyDescent="0.25">
      <c r="A316" s="97" t="s">
        <v>134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X316" s="98">
        <v>0</v>
      </c>
      <c r="Y316" s="98">
        <v>0</v>
      </c>
      <c r="DA316" s="63" t="s">
        <v>3483</v>
      </c>
    </row>
    <row r="317" spans="1:105" ht="12" customHeight="1" x14ac:dyDescent="0.25">
      <c r="A317" s="97" t="s">
        <v>133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X317" s="98">
        <v>0</v>
      </c>
      <c r="Y317" s="98">
        <v>0</v>
      </c>
      <c r="DA317" s="63" t="s">
        <v>3484</v>
      </c>
    </row>
    <row r="318" spans="1:105" ht="12" customHeight="1" x14ac:dyDescent="0.25">
      <c r="A318" s="100" t="s">
        <v>212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X318" s="101">
        <v>0</v>
      </c>
      <c r="Y318" s="101">
        <v>0</v>
      </c>
      <c r="DA318" s="131" t="s">
        <v>3485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X319" s="104">
        <v>0</v>
      </c>
      <c r="Y319" s="104">
        <v>0</v>
      </c>
      <c r="DA319" s="132" t="s">
        <v>3486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X320" s="101">
        <v>0</v>
      </c>
      <c r="Y320" s="101">
        <v>0</v>
      </c>
      <c r="DA320" s="131" t="s">
        <v>3487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X321" s="104">
        <v>0</v>
      </c>
      <c r="Y321" s="104">
        <v>0</v>
      </c>
      <c r="DA321" s="132" t="s">
        <v>3488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X322" s="98">
        <v>0</v>
      </c>
      <c r="Y322" s="98">
        <v>0</v>
      </c>
      <c r="DA322" s="63" t="s">
        <v>3489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X323" s="98">
        <v>0</v>
      </c>
      <c r="Y323" s="98">
        <v>0</v>
      </c>
      <c r="DA323" s="63" t="s">
        <v>3490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X324" s="122">
        <v>0</v>
      </c>
      <c r="Y324" s="122">
        <v>0</v>
      </c>
      <c r="DA324" s="130" t="s">
        <v>3491</v>
      </c>
    </row>
    <row r="325" spans="1:105" ht="12" customHeight="1" x14ac:dyDescent="0.25">
      <c r="A325" s="97" t="s">
        <v>175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X325" s="98">
        <v>0</v>
      </c>
      <c r="Y325" s="98">
        <v>0</v>
      </c>
      <c r="DA325" s="63" t="s">
        <v>3492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X326" s="33">
        <v>0</v>
      </c>
      <c r="Y326" s="33">
        <v>0</v>
      </c>
      <c r="DA326" s="60" t="s">
        <v>3493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:Y328" si="145">IF(W309=0,"",W309/W290)</f>
        <v/>
      </c>
      <c r="X328" s="119" t="str">
        <f t="shared" si="145"/>
        <v/>
      </c>
      <c r="Y328" s="119" t="str">
        <f t="shared" si="145"/>
        <v/>
      </c>
      <c r="DA328" s="129" t="s">
        <v>3644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:Y329" si="148">IF(W310=0,"",W310/W291)</f>
        <v/>
      </c>
      <c r="X329" s="124" t="str">
        <f t="shared" si="148"/>
        <v/>
      </c>
      <c r="Y329" s="124" t="str">
        <f t="shared" si="148"/>
        <v/>
      </c>
      <c r="DA329" s="130" t="s">
        <v>3645</v>
      </c>
    </row>
    <row r="330" spans="1:105" ht="12" customHeight="1" x14ac:dyDescent="0.25">
      <c r="A330" s="97" t="s">
        <v>212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:Y330" si="151">IF(W311=0,"",W311/W292)</f>
        <v/>
      </c>
      <c r="X330" s="111" t="str">
        <f t="shared" si="151"/>
        <v/>
      </c>
      <c r="Y330" s="111" t="str">
        <f t="shared" si="151"/>
        <v/>
      </c>
      <c r="DA330" s="63" t="s">
        <v>3646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:Y331" si="154">IF(W312=0,"",W312/W293)</f>
        <v/>
      </c>
      <c r="X331" s="111" t="str">
        <f t="shared" si="154"/>
        <v/>
      </c>
      <c r="Y331" s="111" t="str">
        <f t="shared" si="154"/>
        <v/>
      </c>
      <c r="DA331" s="63" t="s">
        <v>3647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:Y332" si="157">IF(W313=0,"",W313/W294)</f>
        <v/>
      </c>
      <c r="X332" s="124" t="str">
        <f t="shared" si="157"/>
        <v/>
      </c>
      <c r="Y332" s="124" t="str">
        <f t="shared" si="157"/>
        <v/>
      </c>
      <c r="DA332" s="130" t="s">
        <v>3648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:Y333" si="160">IF(W314=0,"",W314/W295)</f>
        <v/>
      </c>
      <c r="X333" s="111" t="str">
        <f t="shared" si="160"/>
        <v/>
      </c>
      <c r="Y333" s="111" t="str">
        <f t="shared" si="160"/>
        <v/>
      </c>
      <c r="DA333" s="63" t="s">
        <v>3649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:Y334" si="163">IF(W315=0,"",W315/W296)</f>
        <v/>
      </c>
      <c r="X334" s="124" t="str">
        <f t="shared" si="163"/>
        <v/>
      </c>
      <c r="Y334" s="124" t="str">
        <f t="shared" si="163"/>
        <v/>
      </c>
      <c r="DA334" s="130" t="s">
        <v>3650</v>
      </c>
    </row>
    <row r="335" spans="1:105" ht="12" customHeight="1" x14ac:dyDescent="0.25">
      <c r="A335" s="97" t="s">
        <v>134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:Y335" si="166">IF(W316=0,"",W316/W297)</f>
        <v/>
      </c>
      <c r="X335" s="111" t="str">
        <f t="shared" si="166"/>
        <v/>
      </c>
      <c r="Y335" s="111" t="str">
        <f t="shared" si="166"/>
        <v/>
      </c>
      <c r="DA335" s="63" t="s">
        <v>3651</v>
      </c>
    </row>
    <row r="336" spans="1:105" ht="12" customHeight="1" x14ac:dyDescent="0.25">
      <c r="A336" s="97" t="s">
        <v>133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:Y336" si="169">IF(W317=0,"",W317/W298)</f>
        <v/>
      </c>
      <c r="X336" s="111" t="str">
        <f t="shared" si="169"/>
        <v/>
      </c>
      <c r="Y336" s="111" t="str">
        <f t="shared" si="169"/>
        <v/>
      </c>
      <c r="DA336" s="63" t="s">
        <v>3652</v>
      </c>
    </row>
    <row r="337" spans="1:105" ht="12" customHeight="1" x14ac:dyDescent="0.25">
      <c r="A337" s="100" t="s">
        <v>212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:Y337" si="172">IF(W318=0,"",W318/W299)</f>
        <v/>
      </c>
      <c r="X337" s="112" t="str">
        <f t="shared" si="172"/>
        <v/>
      </c>
      <c r="Y337" s="112" t="str">
        <f t="shared" si="172"/>
        <v/>
      </c>
      <c r="DA337" s="131" t="s">
        <v>3653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:Y338" si="175">IF(W319=0,"",W319/W300)</f>
        <v/>
      </c>
      <c r="X338" s="113" t="str">
        <f t="shared" si="175"/>
        <v/>
      </c>
      <c r="Y338" s="113" t="str">
        <f t="shared" si="175"/>
        <v/>
      </c>
      <c r="DA338" s="132" t="s">
        <v>3654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:Y339" si="178">IF(W320=0,"",W320/W301)</f>
        <v/>
      </c>
      <c r="X339" s="112" t="str">
        <f t="shared" si="178"/>
        <v/>
      </c>
      <c r="Y339" s="112" t="str">
        <f t="shared" si="178"/>
        <v/>
      </c>
      <c r="DA339" s="131" t="s">
        <v>3655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:Y340" si="181">IF(W321=0,"",W321/W302)</f>
        <v/>
      </c>
      <c r="X340" s="113" t="str">
        <f t="shared" si="181"/>
        <v/>
      </c>
      <c r="Y340" s="113" t="str">
        <f t="shared" si="181"/>
        <v/>
      </c>
      <c r="DA340" s="132" t="s">
        <v>3656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:Y341" si="184">IF(W322=0,"",W322/W303)</f>
        <v/>
      </c>
      <c r="X341" s="111" t="str">
        <f t="shared" si="184"/>
        <v/>
      </c>
      <c r="Y341" s="111" t="str">
        <f t="shared" si="184"/>
        <v/>
      </c>
      <c r="DA341" s="63" t="s">
        <v>3657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:Y342" si="187">IF(W323=0,"",W323/W304)</f>
        <v/>
      </c>
      <c r="X342" s="111" t="str">
        <f t="shared" si="187"/>
        <v/>
      </c>
      <c r="Y342" s="111" t="str">
        <f t="shared" si="187"/>
        <v/>
      </c>
      <c r="DA342" s="63" t="s">
        <v>3658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:Y343" si="190">IF(W324=0,"",W324/W305)</f>
        <v/>
      </c>
      <c r="X343" s="124" t="str">
        <f t="shared" si="190"/>
        <v/>
      </c>
      <c r="Y343" s="124" t="str">
        <f t="shared" si="190"/>
        <v/>
      </c>
      <c r="DA343" s="130" t="s">
        <v>3659</v>
      </c>
    </row>
    <row r="344" spans="1:105" ht="12" customHeight="1" x14ac:dyDescent="0.25">
      <c r="A344" s="97" t="s">
        <v>175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:Y344" si="193">IF(W325=0,"",W325/W306)</f>
        <v/>
      </c>
      <c r="X344" s="111" t="str">
        <f t="shared" si="193"/>
        <v/>
      </c>
      <c r="Y344" s="111" t="str">
        <f t="shared" si="193"/>
        <v/>
      </c>
      <c r="DA344" s="63" t="s">
        <v>3660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:Y345" si="196">IF(W326=0,"",W326/W307)</f>
        <v/>
      </c>
      <c r="X345" s="45" t="str">
        <f t="shared" si="196"/>
        <v/>
      </c>
      <c r="Y345" s="45" t="str">
        <f t="shared" si="196"/>
        <v/>
      </c>
      <c r="DA345" s="60" t="s">
        <v>3661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:Y347" si="199">W348+W351+W353+W362</f>
        <v>0</v>
      </c>
      <c r="X347" s="117">
        <f t="shared" si="199"/>
        <v>0</v>
      </c>
      <c r="Y347" s="117">
        <f t="shared" si="199"/>
        <v>0</v>
      </c>
      <c r="DA347" s="129" t="s">
        <v>3812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:Y348" si="202">SUM(W349:W350)</f>
        <v>0</v>
      </c>
      <c r="X348" s="122">
        <f t="shared" si="202"/>
        <v>0</v>
      </c>
      <c r="Y348" s="122">
        <f t="shared" si="202"/>
        <v>0</v>
      </c>
      <c r="DA348" s="130" t="s">
        <v>3813</v>
      </c>
    </row>
    <row r="349" spans="1:105" ht="12" customHeight="1" x14ac:dyDescent="0.25">
      <c r="A349" s="97" t="s">
        <v>212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X349" s="98">
        <v>0</v>
      </c>
      <c r="Y349" s="98">
        <v>0</v>
      </c>
      <c r="DA349" s="63" t="s">
        <v>3814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3815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3816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3817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X353" s="122">
        <v>0</v>
      </c>
      <c r="Y353" s="122">
        <v>0</v>
      </c>
      <c r="DA353" s="130" t="s">
        <v>3818</v>
      </c>
    </row>
    <row r="354" spans="1:105" ht="12" customHeight="1" x14ac:dyDescent="0.25">
      <c r="A354" s="97" t="s">
        <v>134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X354" s="98">
        <v>0</v>
      </c>
      <c r="Y354" s="98">
        <v>0</v>
      </c>
      <c r="DA354" s="63" t="s">
        <v>3819</v>
      </c>
    </row>
    <row r="355" spans="1:105" ht="12" customHeight="1" x14ac:dyDescent="0.25">
      <c r="A355" s="97" t="s">
        <v>133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3820</v>
      </c>
    </row>
    <row r="356" spans="1:105" ht="12" customHeight="1" x14ac:dyDescent="0.25">
      <c r="A356" s="100" t="s">
        <v>212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3821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3822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3823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3824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3825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3826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X362" s="122">
        <v>0</v>
      </c>
      <c r="Y362" s="122">
        <v>0</v>
      </c>
      <c r="DA362" s="130" t="s">
        <v>3827</v>
      </c>
    </row>
    <row r="363" spans="1:105" ht="12" customHeight="1" x14ac:dyDescent="0.25">
      <c r="A363" s="97" t="s">
        <v>175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X363" s="98">
        <v>0</v>
      </c>
      <c r="Y363" s="98">
        <v>0</v>
      </c>
      <c r="DA363" s="63" t="s">
        <v>3828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3829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:Y366" si="206">W367+W370+W372+W381</f>
        <v>0</v>
      </c>
      <c r="X366" s="117">
        <f t="shared" si="206"/>
        <v>0</v>
      </c>
      <c r="Y366" s="117">
        <f t="shared" si="206"/>
        <v>0</v>
      </c>
      <c r="DA366" s="129" t="s">
        <v>3980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:Y367" si="209">SUM(W368:W369)</f>
        <v>0</v>
      </c>
      <c r="X367" s="122">
        <f t="shared" si="209"/>
        <v>0</v>
      </c>
      <c r="Y367" s="122">
        <f t="shared" si="209"/>
        <v>0</v>
      </c>
      <c r="DA367" s="130" t="s">
        <v>3981</v>
      </c>
    </row>
    <row r="368" spans="1:105" ht="12" customHeight="1" x14ac:dyDescent="0.25">
      <c r="A368" s="97" t="s">
        <v>212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X368" s="98">
        <v>0</v>
      </c>
      <c r="Y368" s="98">
        <v>0</v>
      </c>
      <c r="DA368" s="63" t="s">
        <v>3982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X369" s="98">
        <v>0</v>
      </c>
      <c r="Y369" s="98">
        <v>0</v>
      </c>
      <c r="DA369" s="63" t="s">
        <v>3983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X370" s="122">
        <f t="shared" si="210"/>
        <v>0</v>
      </c>
      <c r="Y370" s="122">
        <f t="shared" si="210"/>
        <v>0</v>
      </c>
      <c r="DA370" s="130" t="s">
        <v>3984</v>
      </c>
    </row>
    <row r="371" spans="1:105" ht="12" customHeight="1" x14ac:dyDescent="0.25">
      <c r="A371" s="97" t="s">
        <v>53</v>
      </c>
      <c r="B371" s="98"/>
      <c r="C371" s="98">
        <f>RES_hhdet_in_fech!C67</f>
        <v>0</v>
      </c>
      <c r="D371" s="98">
        <f>RES_hhdet_in_fech!D67</f>
        <v>0</v>
      </c>
      <c r="E371" s="98">
        <f>RES_hhdet_in_fech!E67</f>
        <v>0</v>
      </c>
      <c r="F371" s="98">
        <f>RES_hhdet_in_fech!F67</f>
        <v>0</v>
      </c>
      <c r="G371" s="98">
        <f>RES_hhdet_in_fech!G67</f>
        <v>0</v>
      </c>
      <c r="H371" s="98">
        <f>RES_hhdet_in_fech!H67</f>
        <v>0</v>
      </c>
      <c r="I371" s="98">
        <f>RES_hhdet_in_fech!I67</f>
        <v>0</v>
      </c>
      <c r="J371" s="98">
        <f>RES_hhdet_in_fech!J67</f>
        <v>0</v>
      </c>
      <c r="K371" s="98">
        <f>RES_hhdet_in_fech!K67</f>
        <v>0</v>
      </c>
      <c r="L371" s="98">
        <f>RES_hhdet_in_fech!L67</f>
        <v>0</v>
      </c>
      <c r="M371" s="98">
        <f>RES_hhdet_in_fech!M67</f>
        <v>0</v>
      </c>
      <c r="N371" s="98">
        <f>RES_hhdet_in_fech!N67</f>
        <v>0</v>
      </c>
      <c r="O371" s="98">
        <f>RES_hhdet_in_fech!O67</f>
        <v>0</v>
      </c>
      <c r="P371" s="98">
        <f>RES_hhdet_in_fech!P67</f>
        <v>0</v>
      </c>
      <c r="Q371" s="98">
        <f>RES_hhdet_in_fech!Q67</f>
        <v>0</v>
      </c>
      <c r="R371" s="98">
        <f>RES_hhdet_in_fech!R67</f>
        <v>0</v>
      </c>
      <c r="S371" s="98">
        <f>RES_hhdet_in_fech!S67</f>
        <v>0</v>
      </c>
      <c r="T371" s="98">
        <f>RES_hhdet_in_fech!T67</f>
        <v>0</v>
      </c>
      <c r="U371" s="98">
        <f>RES_hhdet_in_fech!U67</f>
        <v>0</v>
      </c>
      <c r="V371" s="98">
        <f>RES_hhdet_in_fech!V67</f>
        <v>0</v>
      </c>
      <c r="W371" s="98">
        <f>RES_hhdet_in_fech!W67</f>
        <v>0</v>
      </c>
      <c r="X371" s="98">
        <f>RES_hhdet_in_fech!X67</f>
        <v>0</v>
      </c>
      <c r="Y371" s="98">
        <f>RES_hhdet_in_fech!Y67</f>
        <v>0</v>
      </c>
      <c r="DA371" s="63" t="s">
        <v>3985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X372" s="122">
        <v>0</v>
      </c>
      <c r="Y372" s="122">
        <v>0</v>
      </c>
      <c r="DA372" s="130" t="s">
        <v>3986</v>
      </c>
    </row>
    <row r="373" spans="1:105" ht="12" customHeight="1" x14ac:dyDescent="0.25">
      <c r="A373" s="97" t="s">
        <v>134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X373" s="98">
        <v>0</v>
      </c>
      <c r="Y373" s="98">
        <v>0</v>
      </c>
      <c r="DA373" s="63" t="s">
        <v>3987</v>
      </c>
    </row>
    <row r="374" spans="1:105" ht="12" customHeight="1" x14ac:dyDescent="0.25">
      <c r="A374" s="97" t="s">
        <v>133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X374" s="98">
        <v>0</v>
      </c>
      <c r="Y374" s="98">
        <v>0</v>
      </c>
      <c r="DA374" s="63" t="s">
        <v>3988</v>
      </c>
    </row>
    <row r="375" spans="1:105" ht="12" customHeight="1" x14ac:dyDescent="0.25">
      <c r="A375" s="100" t="s">
        <v>212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X375" s="101">
        <v>0</v>
      </c>
      <c r="Y375" s="101">
        <v>0</v>
      </c>
      <c r="DA375" s="131" t="s">
        <v>3989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X376" s="104">
        <v>0</v>
      </c>
      <c r="Y376" s="104">
        <v>0</v>
      </c>
      <c r="DA376" s="132" t="s">
        <v>3990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X377" s="101">
        <v>0</v>
      </c>
      <c r="Y377" s="101">
        <v>0</v>
      </c>
      <c r="DA377" s="131" t="s">
        <v>3991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X378" s="104">
        <v>0</v>
      </c>
      <c r="Y378" s="104">
        <v>0</v>
      </c>
      <c r="DA378" s="132" t="s">
        <v>3992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X379" s="98">
        <v>0</v>
      </c>
      <c r="Y379" s="98">
        <v>0</v>
      </c>
      <c r="DA379" s="63" t="s">
        <v>3993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X380" s="98">
        <v>0</v>
      </c>
      <c r="Y380" s="98">
        <v>0</v>
      </c>
      <c r="DA380" s="63" t="s">
        <v>3994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X381" s="122">
        <v>0</v>
      </c>
      <c r="Y381" s="122">
        <v>0</v>
      </c>
      <c r="DA381" s="130" t="s">
        <v>3995</v>
      </c>
    </row>
    <row r="382" spans="1:105" ht="12" customHeight="1" x14ac:dyDescent="0.25">
      <c r="A382" s="97" t="s">
        <v>175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X382" s="98">
        <v>0</v>
      </c>
      <c r="Y382" s="98">
        <v>0</v>
      </c>
      <c r="DA382" s="63" t="s">
        <v>3996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X383" s="33">
        <v>0</v>
      </c>
      <c r="Y383" s="33">
        <v>0</v>
      </c>
      <c r="DA383" s="60" t="s">
        <v>3997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:Y385" si="213">W386+W389+W391+W400</f>
        <v>0</v>
      </c>
      <c r="X385" s="117">
        <f t="shared" si="213"/>
        <v>0</v>
      </c>
      <c r="Y385" s="117">
        <f t="shared" si="213"/>
        <v>0</v>
      </c>
      <c r="DA385" s="129" t="s">
        <v>4148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:Y386" si="216">SUM(W387:W388)</f>
        <v>0</v>
      </c>
      <c r="X386" s="122">
        <f t="shared" si="216"/>
        <v>0</v>
      </c>
      <c r="Y386" s="122">
        <f t="shared" si="216"/>
        <v>0</v>
      </c>
      <c r="DA386" s="130" t="s">
        <v>4149</v>
      </c>
    </row>
    <row r="387" spans="1:105" ht="12" customHeight="1" x14ac:dyDescent="0.25">
      <c r="A387" s="97" t="s">
        <v>212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X387" s="98">
        <v>0</v>
      </c>
      <c r="Y387" s="98">
        <v>0</v>
      </c>
      <c r="DA387" s="63" t="s">
        <v>4150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X388" s="98">
        <v>0</v>
      </c>
      <c r="Y388" s="98">
        <v>0</v>
      </c>
      <c r="DA388" s="63" t="s">
        <v>4151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X389" s="122">
        <f t="shared" si="217"/>
        <v>0</v>
      </c>
      <c r="Y389" s="122">
        <f t="shared" si="217"/>
        <v>0</v>
      </c>
      <c r="DA389" s="130" t="s">
        <v>4152</v>
      </c>
    </row>
    <row r="390" spans="1:105" ht="12" customHeight="1" x14ac:dyDescent="0.25">
      <c r="A390" s="97" t="s">
        <v>53</v>
      </c>
      <c r="B390" s="98"/>
      <c r="C390" s="98">
        <f>RES_hhdet_in_tesh!C67</f>
        <v>0</v>
      </c>
      <c r="D390" s="98">
        <f>RES_hhdet_in_tesh!D67</f>
        <v>0</v>
      </c>
      <c r="E390" s="98">
        <f>RES_hhdet_in_tesh!E67</f>
        <v>0</v>
      </c>
      <c r="F390" s="98">
        <f>RES_hhdet_in_tesh!F67</f>
        <v>0</v>
      </c>
      <c r="G390" s="98">
        <f>RES_hhdet_in_tesh!G67</f>
        <v>0</v>
      </c>
      <c r="H390" s="98">
        <f>RES_hhdet_in_tesh!H67</f>
        <v>0</v>
      </c>
      <c r="I390" s="98">
        <f>RES_hhdet_in_tesh!I67</f>
        <v>0</v>
      </c>
      <c r="J390" s="98">
        <f>RES_hhdet_in_tesh!J67</f>
        <v>0</v>
      </c>
      <c r="K390" s="98">
        <f>RES_hhdet_in_tesh!K67</f>
        <v>0</v>
      </c>
      <c r="L390" s="98">
        <f>RES_hhdet_in_tesh!L67</f>
        <v>0</v>
      </c>
      <c r="M390" s="98">
        <f>RES_hhdet_in_tesh!M67</f>
        <v>0</v>
      </c>
      <c r="N390" s="98">
        <f>RES_hhdet_in_tesh!N67</f>
        <v>0</v>
      </c>
      <c r="O390" s="98">
        <f>RES_hhdet_in_tesh!O67</f>
        <v>0</v>
      </c>
      <c r="P390" s="98">
        <f>RES_hhdet_in_tesh!P67</f>
        <v>0</v>
      </c>
      <c r="Q390" s="98">
        <f>RES_hhdet_in_tesh!Q67</f>
        <v>0</v>
      </c>
      <c r="R390" s="98">
        <f>RES_hhdet_in_tesh!R67</f>
        <v>0</v>
      </c>
      <c r="S390" s="98">
        <f>RES_hhdet_in_tesh!S67</f>
        <v>0</v>
      </c>
      <c r="T390" s="98">
        <f>RES_hhdet_in_tesh!T67</f>
        <v>0</v>
      </c>
      <c r="U390" s="98">
        <f>RES_hhdet_in_tesh!U67</f>
        <v>0</v>
      </c>
      <c r="V390" s="98">
        <f>RES_hhdet_in_tesh!V67</f>
        <v>0</v>
      </c>
      <c r="W390" s="98">
        <f>RES_hhdet_in_tesh!W67</f>
        <v>0</v>
      </c>
      <c r="X390" s="98">
        <f>RES_hhdet_in_tesh!X67</f>
        <v>0</v>
      </c>
      <c r="Y390" s="98">
        <f>RES_hhdet_in_tesh!Y67</f>
        <v>0</v>
      </c>
      <c r="DA390" s="63" t="s">
        <v>4153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X391" s="122">
        <v>0</v>
      </c>
      <c r="Y391" s="122">
        <v>0</v>
      </c>
      <c r="DA391" s="130" t="s">
        <v>4154</v>
      </c>
    </row>
    <row r="392" spans="1:105" ht="12" customHeight="1" x14ac:dyDescent="0.25">
      <c r="A392" s="97" t="s">
        <v>134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X392" s="98">
        <v>0</v>
      </c>
      <c r="Y392" s="98">
        <v>0</v>
      </c>
      <c r="DA392" s="63" t="s">
        <v>4155</v>
      </c>
    </row>
    <row r="393" spans="1:105" ht="12" customHeight="1" x14ac:dyDescent="0.25">
      <c r="A393" s="97" t="s">
        <v>133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4156</v>
      </c>
    </row>
    <row r="394" spans="1:105" ht="12" customHeight="1" x14ac:dyDescent="0.25">
      <c r="A394" s="100" t="s">
        <v>212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X394" s="101">
        <v>0</v>
      </c>
      <c r="Y394" s="101">
        <v>0</v>
      </c>
      <c r="DA394" s="131" t="s">
        <v>4157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X395" s="104">
        <v>0</v>
      </c>
      <c r="Y395" s="104">
        <v>0</v>
      </c>
      <c r="DA395" s="132" t="s">
        <v>4158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X396" s="101">
        <v>0</v>
      </c>
      <c r="Y396" s="101">
        <v>0</v>
      </c>
      <c r="DA396" s="131" t="s">
        <v>4159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X397" s="104">
        <v>0</v>
      </c>
      <c r="Y397" s="104">
        <v>0</v>
      </c>
      <c r="DA397" s="132" t="s">
        <v>4160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X398" s="98">
        <v>0</v>
      </c>
      <c r="Y398" s="98">
        <v>0</v>
      </c>
      <c r="DA398" s="63" t="s">
        <v>4161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4162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X400" s="122">
        <v>0</v>
      </c>
      <c r="Y400" s="122">
        <v>0</v>
      </c>
      <c r="DA400" s="130" t="s">
        <v>4163</v>
      </c>
    </row>
    <row r="401" spans="1:105" ht="12" customHeight="1" x14ac:dyDescent="0.25">
      <c r="A401" s="97" t="s">
        <v>175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X401" s="98">
        <v>0</v>
      </c>
      <c r="Y401" s="98">
        <v>0</v>
      </c>
      <c r="DA401" s="63" t="s">
        <v>4164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X402" s="33">
        <v>0</v>
      </c>
      <c r="Y402" s="33">
        <v>0</v>
      </c>
      <c r="DA402" s="60" t="s">
        <v>4165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:Y404" si="220">W405+W408+W410+W419</f>
        <v>0</v>
      </c>
      <c r="X404" s="117">
        <f t="shared" si="220"/>
        <v>0</v>
      </c>
      <c r="Y404" s="117">
        <f t="shared" si="220"/>
        <v>0</v>
      </c>
      <c r="DA404" s="129" t="s">
        <v>4315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:Y405" si="223">SUM(W406:W407)</f>
        <v>0</v>
      </c>
      <c r="X405" s="122">
        <f t="shared" si="223"/>
        <v>0</v>
      </c>
      <c r="Y405" s="122">
        <f t="shared" si="223"/>
        <v>0</v>
      </c>
      <c r="DA405" s="130" t="s">
        <v>4316</v>
      </c>
    </row>
    <row r="406" spans="1:105" ht="12" customHeight="1" x14ac:dyDescent="0.25">
      <c r="A406" s="97" t="s">
        <v>212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X406" s="98">
        <v>0</v>
      </c>
      <c r="Y406" s="98">
        <v>0</v>
      </c>
      <c r="DA406" s="63" t="s">
        <v>4317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4318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4319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4320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X410" s="122">
        <v>0</v>
      </c>
      <c r="Y410" s="122">
        <v>0</v>
      </c>
      <c r="DA410" s="130" t="s">
        <v>4321</v>
      </c>
    </row>
    <row r="411" spans="1:105" ht="12" customHeight="1" x14ac:dyDescent="0.25">
      <c r="A411" s="97" t="s">
        <v>134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X411" s="98">
        <v>0</v>
      </c>
      <c r="Y411" s="98">
        <v>0</v>
      </c>
      <c r="DA411" s="63" t="s">
        <v>4322</v>
      </c>
    </row>
    <row r="412" spans="1:105" ht="12" customHeight="1" x14ac:dyDescent="0.25">
      <c r="A412" s="97" t="s">
        <v>133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4323</v>
      </c>
    </row>
    <row r="413" spans="1:105" ht="12" customHeight="1" x14ac:dyDescent="0.25">
      <c r="A413" s="100" t="s">
        <v>212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4324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4325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4326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4327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4328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4329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X419" s="122">
        <v>0</v>
      </c>
      <c r="Y419" s="122">
        <v>0</v>
      </c>
      <c r="DA419" s="130" t="s">
        <v>4330</v>
      </c>
    </row>
    <row r="420" spans="1:105" ht="12" customHeight="1" x14ac:dyDescent="0.25">
      <c r="A420" s="97" t="s">
        <v>175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X420" s="98">
        <v>0</v>
      </c>
      <c r="Y420" s="98">
        <v>0</v>
      </c>
      <c r="DA420" s="63" t="s">
        <v>4331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4332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:Y423" si="227">W424+W427+W429+W438</f>
        <v>0</v>
      </c>
      <c r="X423" s="118">
        <f t="shared" si="227"/>
        <v>0</v>
      </c>
      <c r="Y423" s="118">
        <f t="shared" si="227"/>
        <v>0</v>
      </c>
      <c r="DA423" s="129" t="s">
        <v>4483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:Y424" si="230">SUM(W425:W426)</f>
        <v>0</v>
      </c>
      <c r="X424" s="123">
        <f t="shared" si="230"/>
        <v>0</v>
      </c>
      <c r="Y424" s="123">
        <f t="shared" si="230"/>
        <v>0</v>
      </c>
      <c r="DA424" s="130" t="s">
        <v>4484</v>
      </c>
    </row>
    <row r="425" spans="1:105" ht="12" customHeight="1" x14ac:dyDescent="0.25">
      <c r="A425" s="97" t="s">
        <v>212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X425" s="99">
        <v>0</v>
      </c>
      <c r="Y425" s="99">
        <v>0</v>
      </c>
      <c r="DA425" s="63" t="s">
        <v>4485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X426" s="99">
        <v>0</v>
      </c>
      <c r="Y426" s="99">
        <v>0</v>
      </c>
      <c r="DA426" s="63" t="s">
        <v>4486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X427" s="123">
        <f t="shared" si="231"/>
        <v>0</v>
      </c>
      <c r="Y427" s="123">
        <f t="shared" si="231"/>
        <v>0</v>
      </c>
      <c r="DA427" s="130" t="s">
        <v>4487</v>
      </c>
    </row>
    <row r="428" spans="1:105" ht="12" customHeight="1" x14ac:dyDescent="0.25">
      <c r="A428" s="97" t="s">
        <v>53</v>
      </c>
      <c r="B428" s="99"/>
      <c r="C428" s="99">
        <f>RES_hhdet_in_fecs!C67</f>
        <v>0</v>
      </c>
      <c r="D428" s="99">
        <f>RES_hhdet_in_fecs!D67</f>
        <v>0</v>
      </c>
      <c r="E428" s="99">
        <f>RES_hhdet_in_fecs!E67</f>
        <v>0</v>
      </c>
      <c r="F428" s="99">
        <f>RES_hhdet_in_fecs!F67</f>
        <v>0</v>
      </c>
      <c r="G428" s="99">
        <f>RES_hhdet_in_fecs!G67</f>
        <v>0</v>
      </c>
      <c r="H428" s="99">
        <f>RES_hhdet_in_fecs!H67</f>
        <v>0</v>
      </c>
      <c r="I428" s="99">
        <f>RES_hhdet_in_fecs!I67</f>
        <v>0</v>
      </c>
      <c r="J428" s="99">
        <f>RES_hhdet_in_fecs!J67</f>
        <v>0</v>
      </c>
      <c r="K428" s="99">
        <f>RES_hhdet_in_fecs!K67</f>
        <v>0</v>
      </c>
      <c r="L428" s="99">
        <f>RES_hhdet_in_fecs!L67</f>
        <v>0</v>
      </c>
      <c r="M428" s="99">
        <f>RES_hhdet_in_fecs!M67</f>
        <v>0</v>
      </c>
      <c r="N428" s="99">
        <f>RES_hhdet_in_fecs!N67</f>
        <v>0</v>
      </c>
      <c r="O428" s="99">
        <f>RES_hhdet_in_fecs!O67</f>
        <v>0</v>
      </c>
      <c r="P428" s="99">
        <f>RES_hhdet_in_fecs!P67</f>
        <v>0</v>
      </c>
      <c r="Q428" s="99">
        <f>RES_hhdet_in_fecs!Q67</f>
        <v>0</v>
      </c>
      <c r="R428" s="99">
        <f>RES_hhdet_in_fecs!R67</f>
        <v>0</v>
      </c>
      <c r="S428" s="99">
        <f>RES_hhdet_in_fecs!S67</f>
        <v>0</v>
      </c>
      <c r="T428" s="99">
        <f>RES_hhdet_in_fecs!T67</f>
        <v>0</v>
      </c>
      <c r="U428" s="99">
        <f>RES_hhdet_in_fecs!U67</f>
        <v>0</v>
      </c>
      <c r="V428" s="99">
        <f>RES_hhdet_in_fecs!V67</f>
        <v>0</v>
      </c>
      <c r="W428" s="99">
        <f>RES_hhdet_in_fecs!W67</f>
        <v>0</v>
      </c>
      <c r="X428" s="99">
        <f>RES_hhdet_in_fecs!X67</f>
        <v>0</v>
      </c>
      <c r="Y428" s="99">
        <f>RES_hhdet_in_fecs!Y67</f>
        <v>0</v>
      </c>
      <c r="DA428" s="63" t="s">
        <v>4488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X429" s="123">
        <v>0</v>
      </c>
      <c r="Y429" s="123">
        <v>0</v>
      </c>
      <c r="DA429" s="130" t="s">
        <v>4489</v>
      </c>
    </row>
    <row r="430" spans="1:105" ht="12" customHeight="1" x14ac:dyDescent="0.25">
      <c r="A430" s="97" t="s">
        <v>134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X430" s="99">
        <v>0</v>
      </c>
      <c r="Y430" s="99">
        <v>0</v>
      </c>
      <c r="DA430" s="63" t="s">
        <v>4490</v>
      </c>
    </row>
    <row r="431" spans="1:105" ht="12" customHeight="1" x14ac:dyDescent="0.25">
      <c r="A431" s="97" t="s">
        <v>133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X431" s="99">
        <v>0</v>
      </c>
      <c r="Y431" s="99">
        <v>0</v>
      </c>
      <c r="DA431" s="63" t="s">
        <v>4491</v>
      </c>
    </row>
    <row r="432" spans="1:105" ht="12" customHeight="1" x14ac:dyDescent="0.25">
      <c r="A432" s="100" t="s">
        <v>212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X432" s="102">
        <v>0</v>
      </c>
      <c r="Y432" s="102">
        <v>0</v>
      </c>
      <c r="DA432" s="131" t="s">
        <v>4492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X433" s="105">
        <v>0</v>
      </c>
      <c r="Y433" s="105">
        <v>0</v>
      </c>
      <c r="DA433" s="132" t="s">
        <v>4493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X434" s="102">
        <v>0</v>
      </c>
      <c r="Y434" s="102">
        <v>0</v>
      </c>
      <c r="DA434" s="131" t="s">
        <v>4494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X435" s="105">
        <v>0</v>
      </c>
      <c r="Y435" s="105">
        <v>0</v>
      </c>
      <c r="DA435" s="132" t="s">
        <v>4495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X436" s="99">
        <v>0</v>
      </c>
      <c r="Y436" s="99">
        <v>0</v>
      </c>
      <c r="DA436" s="63" t="s">
        <v>4496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X437" s="99">
        <v>0</v>
      </c>
      <c r="Y437" s="99">
        <v>0</v>
      </c>
      <c r="DA437" s="63" t="s">
        <v>4497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X438" s="123">
        <v>0</v>
      </c>
      <c r="Y438" s="123">
        <v>0</v>
      </c>
      <c r="DA438" s="130" t="s">
        <v>4498</v>
      </c>
    </row>
    <row r="439" spans="1:105" ht="12" customHeight="1" x14ac:dyDescent="0.25">
      <c r="A439" s="97" t="s">
        <v>175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X439" s="99">
        <v>0</v>
      </c>
      <c r="Y439" s="99">
        <v>0</v>
      </c>
      <c r="DA439" s="63" t="s">
        <v>4499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X440" s="110">
        <v>0</v>
      </c>
      <c r="Y440" s="110">
        <v>0</v>
      </c>
      <c r="DA440" s="60" t="s">
        <v>4500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:Y442" si="234">W443+W446+W448+W457</f>
        <v>0</v>
      </c>
      <c r="X442" s="118">
        <f t="shared" si="234"/>
        <v>0</v>
      </c>
      <c r="Y442" s="118">
        <f t="shared" si="234"/>
        <v>0</v>
      </c>
      <c r="DA442" s="129" t="s">
        <v>4651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:Y443" si="237">SUM(W444:W445)</f>
        <v>0</v>
      </c>
      <c r="X443" s="123">
        <f t="shared" si="237"/>
        <v>0</v>
      </c>
      <c r="Y443" s="123">
        <f t="shared" si="237"/>
        <v>0</v>
      </c>
      <c r="DA443" s="130" t="s">
        <v>4652</v>
      </c>
    </row>
    <row r="444" spans="1:105" ht="12" customHeight="1" x14ac:dyDescent="0.25">
      <c r="A444" s="97" t="s">
        <v>212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X444" s="99">
        <v>0</v>
      </c>
      <c r="Y444" s="99">
        <v>0</v>
      </c>
      <c r="DA444" s="63" t="s">
        <v>4653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4654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X446" s="123">
        <f t="shared" si="238"/>
        <v>0</v>
      </c>
      <c r="Y446" s="123">
        <f t="shared" si="238"/>
        <v>0</v>
      </c>
      <c r="DA446" s="130" t="s">
        <v>4655</v>
      </c>
    </row>
    <row r="447" spans="1:105" ht="12" customHeight="1" x14ac:dyDescent="0.25">
      <c r="A447" s="97" t="s">
        <v>53</v>
      </c>
      <c r="B447" s="99"/>
      <c r="C447" s="99">
        <f>RES_hhdet_in_tess!C67</f>
        <v>0</v>
      </c>
      <c r="D447" s="99">
        <f>RES_hhdet_in_tess!D67</f>
        <v>0</v>
      </c>
      <c r="E447" s="99">
        <f>RES_hhdet_in_tess!E67</f>
        <v>0</v>
      </c>
      <c r="F447" s="99">
        <f>RES_hhdet_in_tess!F67</f>
        <v>0</v>
      </c>
      <c r="G447" s="99">
        <f>RES_hhdet_in_tess!G67</f>
        <v>0</v>
      </c>
      <c r="H447" s="99">
        <f>RES_hhdet_in_tess!H67</f>
        <v>0</v>
      </c>
      <c r="I447" s="99">
        <f>RES_hhdet_in_tess!I67</f>
        <v>0</v>
      </c>
      <c r="J447" s="99">
        <f>RES_hhdet_in_tess!J67</f>
        <v>0</v>
      </c>
      <c r="K447" s="99">
        <f>RES_hhdet_in_tess!K67</f>
        <v>0</v>
      </c>
      <c r="L447" s="99">
        <f>RES_hhdet_in_tess!L67</f>
        <v>0</v>
      </c>
      <c r="M447" s="99">
        <f>RES_hhdet_in_tess!M67</f>
        <v>0</v>
      </c>
      <c r="N447" s="99">
        <f>RES_hhdet_in_tess!N67</f>
        <v>0</v>
      </c>
      <c r="O447" s="99">
        <f>RES_hhdet_in_tess!O67</f>
        <v>0</v>
      </c>
      <c r="P447" s="99">
        <f>RES_hhdet_in_tess!P67</f>
        <v>0</v>
      </c>
      <c r="Q447" s="99">
        <f>RES_hhdet_in_tess!Q67</f>
        <v>0</v>
      </c>
      <c r="R447" s="99">
        <f>RES_hhdet_in_tess!R67</f>
        <v>0</v>
      </c>
      <c r="S447" s="99">
        <f>RES_hhdet_in_tess!S67</f>
        <v>0</v>
      </c>
      <c r="T447" s="99">
        <f>RES_hhdet_in_tess!T67</f>
        <v>0</v>
      </c>
      <c r="U447" s="99">
        <f>RES_hhdet_in_tess!U67</f>
        <v>0</v>
      </c>
      <c r="V447" s="99">
        <f>RES_hhdet_in_tess!V67</f>
        <v>0</v>
      </c>
      <c r="W447" s="99">
        <f>RES_hhdet_in_tess!W67</f>
        <v>0</v>
      </c>
      <c r="X447" s="99">
        <f>RES_hhdet_in_tess!X67</f>
        <v>0</v>
      </c>
      <c r="Y447" s="99">
        <f>RES_hhdet_in_tess!Y67</f>
        <v>0</v>
      </c>
      <c r="DA447" s="63" t="s">
        <v>4656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X448" s="123">
        <v>0</v>
      </c>
      <c r="Y448" s="123">
        <v>0</v>
      </c>
      <c r="DA448" s="130" t="s">
        <v>4657</v>
      </c>
    </row>
    <row r="449" spans="1:105" ht="12" customHeight="1" x14ac:dyDescent="0.25">
      <c r="A449" s="97" t="s">
        <v>134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X449" s="99">
        <v>0</v>
      </c>
      <c r="Y449" s="99">
        <v>0</v>
      </c>
      <c r="DA449" s="63" t="s">
        <v>4658</v>
      </c>
    </row>
    <row r="450" spans="1:105" ht="12" customHeight="1" x14ac:dyDescent="0.25">
      <c r="A450" s="97" t="s">
        <v>133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X450" s="99">
        <v>0</v>
      </c>
      <c r="Y450" s="99">
        <v>0</v>
      </c>
      <c r="DA450" s="63" t="s">
        <v>4659</v>
      </c>
    </row>
    <row r="451" spans="1:105" ht="12" customHeight="1" x14ac:dyDescent="0.25">
      <c r="A451" s="100" t="s">
        <v>212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4660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4661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X453" s="102">
        <v>0</v>
      </c>
      <c r="Y453" s="102">
        <v>0</v>
      </c>
      <c r="DA453" s="131" t="s">
        <v>4662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X454" s="105">
        <v>0</v>
      </c>
      <c r="Y454" s="105">
        <v>0</v>
      </c>
      <c r="DA454" s="132" t="s">
        <v>4663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X455" s="99">
        <v>0</v>
      </c>
      <c r="Y455" s="99">
        <v>0</v>
      </c>
      <c r="DA455" s="63" t="s">
        <v>4664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X456" s="99">
        <v>0</v>
      </c>
      <c r="Y456" s="99">
        <v>0</v>
      </c>
      <c r="DA456" s="63" t="s">
        <v>4665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X457" s="123">
        <v>0</v>
      </c>
      <c r="Y457" s="123">
        <v>0</v>
      </c>
      <c r="DA457" s="130" t="s">
        <v>4666</v>
      </c>
    </row>
    <row r="458" spans="1:105" ht="12" customHeight="1" x14ac:dyDescent="0.25">
      <c r="A458" s="97" t="s">
        <v>175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X458" s="99">
        <v>0</v>
      </c>
      <c r="Y458" s="99">
        <v>0</v>
      </c>
      <c r="DA458" s="63" t="s">
        <v>4667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X459" s="110">
        <v>0</v>
      </c>
      <c r="Y459" s="110">
        <v>0</v>
      </c>
      <c r="DA459" s="60" t="s">
        <v>4668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:Y461" si="241">W462+W465+W467+W476</f>
        <v>0</v>
      </c>
      <c r="X461" s="118">
        <f t="shared" si="241"/>
        <v>0</v>
      </c>
      <c r="Y461" s="118">
        <f t="shared" si="241"/>
        <v>0</v>
      </c>
      <c r="DA461" s="129" t="s">
        <v>4819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:Y462" si="244">SUM(W463:W464)</f>
        <v>0</v>
      </c>
      <c r="X462" s="123">
        <f t="shared" si="244"/>
        <v>0</v>
      </c>
      <c r="Y462" s="123">
        <f t="shared" si="244"/>
        <v>0</v>
      </c>
      <c r="DA462" s="130" t="s">
        <v>4820</v>
      </c>
    </row>
    <row r="463" spans="1:105" ht="12" customHeight="1" x14ac:dyDescent="0.25">
      <c r="A463" s="97" t="s">
        <v>212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X463" s="99">
        <v>0</v>
      </c>
      <c r="Y463" s="99">
        <v>0</v>
      </c>
      <c r="DA463" s="63" t="s">
        <v>4821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4822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4823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4824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X467" s="123">
        <v>0</v>
      </c>
      <c r="Y467" s="123">
        <v>0</v>
      </c>
      <c r="DA467" s="130" t="s">
        <v>4825</v>
      </c>
    </row>
    <row r="468" spans="1:105" ht="12" customHeight="1" x14ac:dyDescent="0.25">
      <c r="A468" s="97" t="s">
        <v>134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X468" s="99">
        <v>0</v>
      </c>
      <c r="Y468" s="99">
        <v>0</v>
      </c>
      <c r="DA468" s="63" t="s">
        <v>4826</v>
      </c>
    </row>
    <row r="469" spans="1:105" ht="12" customHeight="1" x14ac:dyDescent="0.25">
      <c r="A469" s="97" t="s">
        <v>133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4827</v>
      </c>
    </row>
    <row r="470" spans="1:105" ht="12" customHeight="1" x14ac:dyDescent="0.25">
      <c r="A470" s="100" t="s">
        <v>212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4828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4829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4830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4831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4832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4833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X476" s="123">
        <v>0</v>
      </c>
      <c r="Y476" s="123">
        <v>0</v>
      </c>
      <c r="DA476" s="130" t="s">
        <v>4834</v>
      </c>
    </row>
    <row r="477" spans="1:105" ht="12" customHeight="1" x14ac:dyDescent="0.25">
      <c r="A477" s="97" t="s">
        <v>175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X477" s="99">
        <v>0</v>
      </c>
      <c r="Y477" s="99">
        <v>0</v>
      </c>
      <c r="DA477" s="63" t="s">
        <v>4835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4836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theme="9" tint="0.59999389629810485"/>
    <pageSetUpPr fitToPage="1"/>
  </sheetPr>
  <dimension ref="A1:DA59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4444</v>
      </c>
      <c r="C5" s="120">
        <v>4707</v>
      </c>
      <c r="D5" s="120">
        <v>5172</v>
      </c>
      <c r="E5" s="120">
        <v>5833</v>
      </c>
      <c r="F5" s="120">
        <v>7092</v>
      </c>
      <c r="G5" s="120">
        <v>9003</v>
      </c>
      <c r="H5" s="120">
        <v>11931</v>
      </c>
      <c r="I5" s="120">
        <v>16635</v>
      </c>
      <c r="J5" s="120">
        <v>22436</v>
      </c>
      <c r="K5" s="120">
        <v>26440</v>
      </c>
      <c r="L5" s="120">
        <v>27487</v>
      </c>
      <c r="M5" s="120">
        <v>29482</v>
      </c>
      <c r="N5" s="120">
        <v>31972</v>
      </c>
      <c r="O5" s="120">
        <v>34943</v>
      </c>
      <c r="P5" s="120">
        <v>36948</v>
      </c>
      <c r="Q5" s="120">
        <v>42597</v>
      </c>
      <c r="R5" s="120">
        <v>47796</v>
      </c>
      <c r="S5" s="120">
        <v>52970</v>
      </c>
      <c r="T5" s="120">
        <v>54510</v>
      </c>
      <c r="U5" s="120">
        <v>54015</v>
      </c>
      <c r="V5" s="120">
        <v>54077</v>
      </c>
      <c r="W5" s="120">
        <v>54673</v>
      </c>
      <c r="X5" s="120">
        <v>56121</v>
      </c>
      <c r="Y5" s="120">
        <v>57876</v>
      </c>
      <c r="DA5" s="129" t="s">
        <v>340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204</v>
      </c>
      <c r="B7" s="52">
        <v>4444</v>
      </c>
      <c r="C7" s="52">
        <v>4707</v>
      </c>
      <c r="D7" s="52">
        <v>5172</v>
      </c>
      <c r="E7" s="52">
        <v>5833</v>
      </c>
      <c r="F7" s="52">
        <v>7092</v>
      </c>
      <c r="G7" s="52">
        <v>9003</v>
      </c>
      <c r="H7" s="52">
        <v>11931</v>
      </c>
      <c r="I7" s="52">
        <v>16635</v>
      </c>
      <c r="J7" s="52">
        <v>22436</v>
      </c>
      <c r="K7" s="52">
        <v>26440</v>
      </c>
      <c r="L7" s="52">
        <v>27487</v>
      </c>
      <c r="M7" s="52">
        <v>29482</v>
      </c>
      <c r="N7" s="52">
        <v>31972</v>
      </c>
      <c r="O7" s="52">
        <v>34943</v>
      </c>
      <c r="P7" s="52">
        <v>36948</v>
      </c>
      <c r="Q7" s="52">
        <v>42597</v>
      </c>
      <c r="R7" s="52">
        <v>47796</v>
      </c>
      <c r="S7" s="52">
        <v>52970</v>
      </c>
      <c r="T7" s="52">
        <v>54510</v>
      </c>
      <c r="U7" s="52">
        <v>54015</v>
      </c>
      <c r="V7" s="52">
        <v>54077</v>
      </c>
      <c r="W7" s="52">
        <v>54673</v>
      </c>
      <c r="X7" s="52">
        <v>56121</v>
      </c>
      <c r="Y7" s="52">
        <v>57876</v>
      </c>
      <c r="DA7" s="63" t="s">
        <v>1093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1555</v>
      </c>
      <c r="C9" s="52">
        <v>1631</v>
      </c>
      <c r="D9" s="52">
        <v>1737</v>
      </c>
      <c r="E9" s="52">
        <v>2360</v>
      </c>
      <c r="F9" s="52">
        <v>3453</v>
      </c>
      <c r="G9" s="52">
        <v>5483</v>
      </c>
      <c r="H9" s="52">
        <v>8132</v>
      </c>
      <c r="I9" s="52">
        <v>12566</v>
      </c>
      <c r="J9" s="52">
        <v>17364</v>
      </c>
      <c r="K9" s="52">
        <v>20494</v>
      </c>
      <c r="L9" s="52">
        <v>22398</v>
      </c>
      <c r="M9" s="52">
        <v>23811</v>
      </c>
      <c r="N9" s="52">
        <v>26203</v>
      </c>
      <c r="O9" s="52">
        <v>28086</v>
      </c>
      <c r="P9" s="52">
        <v>28911</v>
      </c>
      <c r="Q9" s="52">
        <v>30101</v>
      </c>
      <c r="R9" s="52">
        <v>33681</v>
      </c>
      <c r="S9" s="52">
        <v>36926</v>
      </c>
      <c r="T9" s="52">
        <v>38181</v>
      </c>
      <c r="U9" s="52">
        <v>38537</v>
      </c>
      <c r="V9" s="52">
        <v>39506</v>
      </c>
      <c r="W9" s="52">
        <v>41139</v>
      </c>
      <c r="X9" s="52">
        <v>41264</v>
      </c>
      <c r="Y9" s="52">
        <v>41576</v>
      </c>
      <c r="DA9" s="63" t="s">
        <v>1094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132</v>
      </c>
      <c r="B11" s="52">
        <v>34</v>
      </c>
      <c r="C11" s="52">
        <v>36</v>
      </c>
      <c r="D11" s="52">
        <v>46</v>
      </c>
      <c r="E11" s="52">
        <v>56</v>
      </c>
      <c r="F11" s="52">
        <v>75</v>
      </c>
      <c r="G11" s="52">
        <v>103</v>
      </c>
      <c r="H11" s="52">
        <v>148</v>
      </c>
      <c r="I11" s="52">
        <v>215</v>
      </c>
      <c r="J11" s="52">
        <v>289</v>
      </c>
      <c r="K11" s="52">
        <v>344</v>
      </c>
      <c r="L11" s="52">
        <v>359</v>
      </c>
      <c r="M11" s="52">
        <v>378</v>
      </c>
      <c r="N11" s="52">
        <v>399</v>
      </c>
      <c r="O11" s="52">
        <v>369</v>
      </c>
      <c r="P11" s="52">
        <v>368</v>
      </c>
      <c r="Q11" s="52">
        <v>382</v>
      </c>
      <c r="R11" s="52">
        <v>386</v>
      </c>
      <c r="S11" s="52">
        <v>385</v>
      </c>
      <c r="T11" s="52">
        <v>406</v>
      </c>
      <c r="U11" s="52">
        <v>428</v>
      </c>
      <c r="V11" s="52">
        <v>434</v>
      </c>
      <c r="W11" s="52">
        <v>433</v>
      </c>
      <c r="X11" s="52">
        <v>427</v>
      </c>
      <c r="Y11" s="52">
        <v>370</v>
      </c>
      <c r="DA11" s="63" t="s">
        <v>1095</v>
      </c>
    </row>
    <row r="12" spans="1:105" ht="12" customHeight="1" x14ac:dyDescent="0.25">
      <c r="A12" s="97" t="s">
        <v>131</v>
      </c>
      <c r="B12" s="52">
        <v>2</v>
      </c>
      <c r="C12" s="52">
        <v>3</v>
      </c>
      <c r="D12" s="52">
        <v>3</v>
      </c>
      <c r="E12" s="52">
        <v>3</v>
      </c>
      <c r="F12" s="52">
        <v>2</v>
      </c>
      <c r="G12" s="52">
        <v>3</v>
      </c>
      <c r="H12" s="52">
        <v>3</v>
      </c>
      <c r="I12" s="52">
        <v>6</v>
      </c>
      <c r="J12" s="52">
        <v>15</v>
      </c>
      <c r="K12" s="52">
        <v>19</v>
      </c>
      <c r="L12" s="52">
        <v>18</v>
      </c>
      <c r="M12" s="52">
        <v>18</v>
      </c>
      <c r="N12" s="52">
        <v>28</v>
      </c>
      <c r="O12" s="52">
        <v>90</v>
      </c>
      <c r="P12" s="52">
        <v>104</v>
      </c>
      <c r="Q12" s="52">
        <v>104</v>
      </c>
      <c r="R12" s="52">
        <v>104</v>
      </c>
      <c r="S12" s="52">
        <v>103</v>
      </c>
      <c r="T12" s="52">
        <v>103</v>
      </c>
      <c r="U12" s="52">
        <v>102</v>
      </c>
      <c r="V12" s="52">
        <v>97</v>
      </c>
      <c r="W12" s="52">
        <v>86</v>
      </c>
      <c r="X12" s="52">
        <v>68</v>
      </c>
      <c r="Y12" s="52">
        <v>59</v>
      </c>
      <c r="DA12" s="63" t="s">
        <v>1096</v>
      </c>
    </row>
    <row r="13" spans="1:105" ht="12" customHeight="1" x14ac:dyDescent="0.25">
      <c r="A13" s="97" t="s">
        <v>124</v>
      </c>
      <c r="B13" s="52">
        <v>306</v>
      </c>
      <c r="C13" s="52">
        <v>312</v>
      </c>
      <c r="D13" s="52">
        <v>309</v>
      </c>
      <c r="E13" s="52">
        <v>317</v>
      </c>
      <c r="F13" s="52">
        <v>339</v>
      </c>
      <c r="G13" s="52">
        <v>401</v>
      </c>
      <c r="H13" s="52">
        <v>594</v>
      </c>
      <c r="I13" s="52">
        <v>714</v>
      </c>
      <c r="J13" s="52">
        <v>866</v>
      </c>
      <c r="K13" s="52">
        <v>986</v>
      </c>
      <c r="L13" s="52">
        <v>1015</v>
      </c>
      <c r="M13" s="52">
        <v>1075</v>
      </c>
      <c r="N13" s="52">
        <v>1180</v>
      </c>
      <c r="O13" s="52">
        <v>1123</v>
      </c>
      <c r="P13" s="52">
        <v>1140</v>
      </c>
      <c r="Q13" s="52">
        <v>1328</v>
      </c>
      <c r="R13" s="52">
        <v>1497</v>
      </c>
      <c r="S13" s="52">
        <v>1599</v>
      </c>
      <c r="T13" s="52">
        <v>1606</v>
      </c>
      <c r="U13" s="52">
        <v>1615</v>
      </c>
      <c r="V13" s="52">
        <v>1697</v>
      </c>
      <c r="W13" s="52">
        <v>1827</v>
      </c>
      <c r="X13" s="52">
        <v>1943</v>
      </c>
      <c r="Y13" s="52">
        <v>1891</v>
      </c>
      <c r="DA13" s="63" t="s">
        <v>1097</v>
      </c>
    </row>
    <row r="14" spans="1:105" ht="12" customHeight="1" x14ac:dyDescent="0.25">
      <c r="A14" s="97" t="s">
        <v>123</v>
      </c>
      <c r="B14" s="52">
        <v>21</v>
      </c>
      <c r="C14" s="52">
        <v>26</v>
      </c>
      <c r="D14" s="52">
        <v>22</v>
      </c>
      <c r="E14" s="52">
        <v>19</v>
      </c>
      <c r="F14" s="52">
        <v>16</v>
      </c>
      <c r="G14" s="52">
        <v>13</v>
      </c>
      <c r="H14" s="52">
        <v>26</v>
      </c>
      <c r="I14" s="52">
        <v>43</v>
      </c>
      <c r="J14" s="52">
        <v>59</v>
      </c>
      <c r="K14" s="52">
        <v>63</v>
      </c>
      <c r="L14" s="52">
        <v>63</v>
      </c>
      <c r="M14" s="52">
        <v>61</v>
      </c>
      <c r="N14" s="52">
        <v>81</v>
      </c>
      <c r="O14" s="52">
        <v>290</v>
      </c>
      <c r="P14" s="52">
        <v>429</v>
      </c>
      <c r="Q14" s="52">
        <v>415</v>
      </c>
      <c r="R14" s="52">
        <v>395</v>
      </c>
      <c r="S14" s="52">
        <v>368</v>
      </c>
      <c r="T14" s="52">
        <v>327</v>
      </c>
      <c r="U14" s="52">
        <v>259</v>
      </c>
      <c r="V14" s="52">
        <v>190</v>
      </c>
      <c r="W14" s="52">
        <v>222</v>
      </c>
      <c r="X14" s="52">
        <v>286</v>
      </c>
      <c r="Y14" s="52">
        <v>412</v>
      </c>
      <c r="DA14" s="63" t="s">
        <v>1098</v>
      </c>
    </row>
    <row r="15" spans="1:105" ht="12" customHeight="1" x14ac:dyDescent="0.25">
      <c r="A15" s="97" t="s">
        <v>122</v>
      </c>
      <c r="B15" s="52">
        <v>10</v>
      </c>
      <c r="C15" s="52">
        <v>14</v>
      </c>
      <c r="D15" s="52">
        <v>13</v>
      </c>
      <c r="E15" s="52">
        <v>11</v>
      </c>
      <c r="F15" s="52">
        <v>10</v>
      </c>
      <c r="G15" s="52">
        <v>8</v>
      </c>
      <c r="H15" s="52">
        <v>38</v>
      </c>
      <c r="I15" s="52">
        <v>34</v>
      </c>
      <c r="J15" s="52">
        <v>34</v>
      </c>
      <c r="K15" s="52">
        <v>34</v>
      </c>
      <c r="L15" s="52">
        <v>33</v>
      </c>
      <c r="M15" s="52">
        <v>28</v>
      </c>
      <c r="N15" s="52">
        <v>22</v>
      </c>
      <c r="O15" s="52">
        <v>605</v>
      </c>
      <c r="P15" s="52">
        <v>1000</v>
      </c>
      <c r="Q15" s="52">
        <v>987</v>
      </c>
      <c r="R15" s="52">
        <v>954</v>
      </c>
      <c r="S15" s="52">
        <v>897</v>
      </c>
      <c r="T15" s="52">
        <v>804</v>
      </c>
      <c r="U15" s="52">
        <v>774</v>
      </c>
      <c r="V15" s="52">
        <v>555</v>
      </c>
      <c r="W15" s="52">
        <v>1871</v>
      </c>
      <c r="X15" s="52">
        <v>1729</v>
      </c>
      <c r="Y15" s="52">
        <v>2104</v>
      </c>
      <c r="DA15" s="63" t="s">
        <v>1099</v>
      </c>
    </row>
    <row r="16" spans="1:105" ht="12" customHeight="1" x14ac:dyDescent="0.25">
      <c r="A16" s="97" t="s">
        <v>121</v>
      </c>
      <c r="B16" s="52">
        <v>4071</v>
      </c>
      <c r="C16" s="52">
        <v>4316</v>
      </c>
      <c r="D16" s="52">
        <v>4779</v>
      </c>
      <c r="E16" s="52">
        <v>5427</v>
      </c>
      <c r="F16" s="52">
        <v>6650</v>
      </c>
      <c r="G16" s="52">
        <v>8475</v>
      </c>
      <c r="H16" s="52">
        <v>11122</v>
      </c>
      <c r="I16" s="52">
        <v>15623</v>
      </c>
      <c r="J16" s="52">
        <v>21173</v>
      </c>
      <c r="K16" s="52">
        <v>24994</v>
      </c>
      <c r="L16" s="52">
        <v>25999</v>
      </c>
      <c r="M16" s="52">
        <v>27922</v>
      </c>
      <c r="N16" s="52">
        <v>30262</v>
      </c>
      <c r="O16" s="52">
        <v>32466</v>
      </c>
      <c r="P16" s="52">
        <v>33907</v>
      </c>
      <c r="Q16" s="52">
        <v>39381</v>
      </c>
      <c r="R16" s="52">
        <v>44460</v>
      </c>
      <c r="S16" s="52">
        <v>49618</v>
      </c>
      <c r="T16" s="52">
        <v>51264</v>
      </c>
      <c r="U16" s="52">
        <v>50837</v>
      </c>
      <c r="V16" s="52">
        <v>51104</v>
      </c>
      <c r="W16" s="52">
        <v>50234</v>
      </c>
      <c r="X16" s="52">
        <v>51668</v>
      </c>
      <c r="Y16" s="52">
        <v>53040</v>
      </c>
      <c r="DA16" s="63" t="s">
        <v>1100</v>
      </c>
    </row>
    <row r="17" spans="1:105" ht="12" customHeight="1" x14ac:dyDescent="0.25">
      <c r="A17" s="125" t="s">
        <v>54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DA17" s="134"/>
    </row>
    <row r="18" spans="1:105" ht="12" customHeight="1" x14ac:dyDescent="0.25">
      <c r="A18" s="97" t="s">
        <v>202</v>
      </c>
      <c r="B18" s="52">
        <v>0</v>
      </c>
      <c r="C18" s="52">
        <v>0</v>
      </c>
      <c r="D18" s="52">
        <v>0</v>
      </c>
      <c r="E18" s="52">
        <v>0</v>
      </c>
      <c r="F18" s="52">
        <v>0</v>
      </c>
      <c r="G18" s="52">
        <v>0</v>
      </c>
      <c r="H18" s="52">
        <v>0</v>
      </c>
      <c r="I18" s="52">
        <v>0</v>
      </c>
      <c r="J18" s="52">
        <v>0</v>
      </c>
      <c r="K18" s="52">
        <v>0</v>
      </c>
      <c r="L18" s="52">
        <v>0</v>
      </c>
      <c r="M18" s="52">
        <v>0</v>
      </c>
      <c r="N18" s="52">
        <v>0</v>
      </c>
      <c r="O18" s="52">
        <v>0</v>
      </c>
      <c r="P18" s="52">
        <v>0</v>
      </c>
      <c r="Q18" s="52">
        <v>0</v>
      </c>
      <c r="R18" s="52">
        <v>0</v>
      </c>
      <c r="S18" s="52">
        <v>0</v>
      </c>
      <c r="T18" s="52">
        <v>0</v>
      </c>
      <c r="U18" s="52">
        <v>0</v>
      </c>
      <c r="V18" s="52">
        <v>0</v>
      </c>
      <c r="W18" s="52">
        <v>0</v>
      </c>
      <c r="X18" s="52">
        <v>0</v>
      </c>
      <c r="Y18" s="52">
        <v>0</v>
      </c>
      <c r="DA18" s="63" t="s">
        <v>1101</v>
      </c>
    </row>
    <row r="19" spans="1:105" ht="12" customHeight="1" x14ac:dyDescent="0.25">
      <c r="A19" s="97" t="s">
        <v>50</v>
      </c>
      <c r="B19" s="52">
        <v>3180</v>
      </c>
      <c r="C19" s="52">
        <v>3217</v>
      </c>
      <c r="D19" s="52">
        <v>3410</v>
      </c>
      <c r="E19" s="52">
        <v>3764</v>
      </c>
      <c r="F19" s="52">
        <v>4441</v>
      </c>
      <c r="G19" s="52">
        <v>5596</v>
      </c>
      <c r="H19" s="52">
        <v>7594</v>
      </c>
      <c r="I19" s="52">
        <v>10827</v>
      </c>
      <c r="J19" s="52">
        <v>14805</v>
      </c>
      <c r="K19" s="52">
        <v>17022</v>
      </c>
      <c r="L19" s="52">
        <v>17639</v>
      </c>
      <c r="M19" s="52">
        <v>18917</v>
      </c>
      <c r="N19" s="52">
        <v>20726</v>
      </c>
      <c r="O19" s="52">
        <v>21713</v>
      </c>
      <c r="P19" s="52">
        <v>21682</v>
      </c>
      <c r="Q19" s="52">
        <v>24428</v>
      </c>
      <c r="R19" s="52">
        <v>26870</v>
      </c>
      <c r="S19" s="52">
        <v>29374</v>
      </c>
      <c r="T19" s="52">
        <v>29579</v>
      </c>
      <c r="U19" s="52">
        <v>29256</v>
      </c>
      <c r="V19" s="52">
        <v>29098</v>
      </c>
      <c r="W19" s="52">
        <v>29494</v>
      </c>
      <c r="X19" s="52">
        <v>31436</v>
      </c>
      <c r="Y19" s="52">
        <v>34673</v>
      </c>
      <c r="DA19" s="63" t="s">
        <v>1102</v>
      </c>
    </row>
    <row r="20" spans="1:105" ht="12" customHeight="1" x14ac:dyDescent="0.25">
      <c r="A20" s="109" t="s">
        <v>120</v>
      </c>
      <c r="B20" s="36">
        <v>1264</v>
      </c>
      <c r="C20" s="36">
        <v>1490</v>
      </c>
      <c r="D20" s="36">
        <v>1762</v>
      </c>
      <c r="E20" s="36">
        <v>2069</v>
      </c>
      <c r="F20" s="36">
        <v>2651</v>
      </c>
      <c r="G20" s="36">
        <v>3407</v>
      </c>
      <c r="H20" s="36">
        <v>4337</v>
      </c>
      <c r="I20" s="36">
        <v>5808</v>
      </c>
      <c r="J20" s="36">
        <v>7631</v>
      </c>
      <c r="K20" s="36">
        <v>9418</v>
      </c>
      <c r="L20" s="36">
        <v>9848</v>
      </c>
      <c r="M20" s="36">
        <v>10565</v>
      </c>
      <c r="N20" s="36">
        <v>11246</v>
      </c>
      <c r="O20" s="36">
        <v>13230</v>
      </c>
      <c r="P20" s="36">
        <v>15266</v>
      </c>
      <c r="Q20" s="36">
        <v>18169</v>
      </c>
      <c r="R20" s="36">
        <v>20926</v>
      </c>
      <c r="S20" s="36">
        <v>23596</v>
      </c>
      <c r="T20" s="36">
        <v>24931</v>
      </c>
      <c r="U20" s="36">
        <v>24759</v>
      </c>
      <c r="V20" s="36">
        <v>24979</v>
      </c>
      <c r="W20" s="36">
        <v>25179</v>
      </c>
      <c r="X20" s="36">
        <v>24685</v>
      </c>
      <c r="Y20" s="36">
        <v>23203</v>
      </c>
      <c r="DA20" s="60" t="s">
        <v>1103</v>
      </c>
    </row>
    <row r="22" spans="1:105" ht="12" customHeight="1" x14ac:dyDescent="0.25">
      <c r="A22" s="116" t="str">
        <f>RES_hh_SLD!$A$21</f>
        <v>Retired equipment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DA22" s="129" t="s">
        <v>1175</v>
      </c>
    </row>
    <row r="23" spans="1:105" ht="12" customHeight="1" x14ac:dyDescent="0.25">
      <c r="A23" s="127" t="s">
        <v>57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DA23" s="133"/>
    </row>
    <row r="24" spans="1:105" ht="12" customHeight="1" x14ac:dyDescent="0.25">
      <c r="A24" s="97" t="s">
        <v>204</v>
      </c>
      <c r="B24" s="52"/>
      <c r="C24" s="52">
        <v>347</v>
      </c>
      <c r="D24" s="52">
        <v>347</v>
      </c>
      <c r="E24" s="52">
        <v>350</v>
      </c>
      <c r="F24" s="52">
        <v>351</v>
      </c>
      <c r="G24" s="52">
        <v>358</v>
      </c>
      <c r="H24" s="52">
        <v>372</v>
      </c>
      <c r="I24" s="52">
        <v>392</v>
      </c>
      <c r="J24" s="52">
        <v>434</v>
      </c>
      <c r="K24" s="52">
        <v>488</v>
      </c>
      <c r="L24" s="52">
        <v>578</v>
      </c>
      <c r="M24" s="52">
        <v>702</v>
      </c>
      <c r="N24" s="52">
        <v>869</v>
      </c>
      <c r="O24" s="52">
        <v>1013</v>
      </c>
      <c r="P24" s="52">
        <v>1079</v>
      </c>
      <c r="Q24" s="52">
        <v>1236</v>
      </c>
      <c r="R24" s="52">
        <v>1650</v>
      </c>
      <c r="S24" s="52">
        <v>2117</v>
      </c>
      <c r="T24" s="52">
        <v>2514</v>
      </c>
      <c r="U24" s="52">
        <v>2948</v>
      </c>
      <c r="V24" s="52">
        <v>3403</v>
      </c>
      <c r="W24" s="52">
        <v>3828</v>
      </c>
      <c r="X24" s="52">
        <v>4186</v>
      </c>
      <c r="Y24" s="52">
        <v>4368</v>
      </c>
      <c r="DA24" s="63" t="s">
        <v>1176</v>
      </c>
    </row>
    <row r="25" spans="1:105" ht="12" customHeight="1" x14ac:dyDescent="0.25">
      <c r="A25" s="125" t="s">
        <v>92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DA25" s="134"/>
    </row>
    <row r="26" spans="1:105" ht="12" customHeight="1" x14ac:dyDescent="0.25">
      <c r="A26" s="97" t="s">
        <v>53</v>
      </c>
      <c r="B26" s="52"/>
      <c r="C26" s="52">
        <v>243</v>
      </c>
      <c r="D26" s="52">
        <v>244</v>
      </c>
      <c r="E26" s="52">
        <v>247</v>
      </c>
      <c r="F26" s="52">
        <v>262</v>
      </c>
      <c r="G26" s="52">
        <v>568</v>
      </c>
      <c r="H26" s="52">
        <v>854</v>
      </c>
      <c r="I26" s="52">
        <v>1235</v>
      </c>
      <c r="J26" s="52">
        <v>1336</v>
      </c>
      <c r="K26" s="52">
        <v>3154</v>
      </c>
      <c r="L26" s="52">
        <v>3009</v>
      </c>
      <c r="M26" s="52">
        <v>2441</v>
      </c>
      <c r="N26" s="52">
        <v>2331</v>
      </c>
      <c r="O26" s="52">
        <v>3089</v>
      </c>
      <c r="P26" s="52">
        <v>3542</v>
      </c>
      <c r="Q26" s="52">
        <v>4682</v>
      </c>
      <c r="R26" s="52">
        <v>5411</v>
      </c>
      <c r="S26" s="52">
        <v>5577</v>
      </c>
      <c r="T26" s="52">
        <v>4865</v>
      </c>
      <c r="U26" s="52">
        <v>5101</v>
      </c>
      <c r="V26" s="52">
        <v>4984</v>
      </c>
      <c r="W26" s="52">
        <v>5574</v>
      </c>
      <c r="X26" s="52">
        <v>6553</v>
      </c>
      <c r="Y26" s="52">
        <v>7873</v>
      </c>
      <c r="DA26" s="63" t="s">
        <v>1177</v>
      </c>
    </row>
    <row r="27" spans="1:105" ht="12" customHeight="1" x14ac:dyDescent="0.25">
      <c r="A27" s="125" t="s">
        <v>55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DA27" s="134"/>
    </row>
    <row r="28" spans="1:105" ht="12" customHeight="1" x14ac:dyDescent="0.25">
      <c r="A28" s="97" t="s">
        <v>132</v>
      </c>
      <c r="B28" s="52"/>
      <c r="C28" s="52">
        <v>3</v>
      </c>
      <c r="D28" s="52">
        <v>2</v>
      </c>
      <c r="E28" s="52">
        <v>3</v>
      </c>
      <c r="F28" s="52">
        <v>3</v>
      </c>
      <c r="G28" s="52">
        <v>2</v>
      </c>
      <c r="H28" s="52">
        <v>3</v>
      </c>
      <c r="I28" s="52">
        <v>3</v>
      </c>
      <c r="J28" s="52">
        <v>8</v>
      </c>
      <c r="K28" s="52">
        <v>6</v>
      </c>
      <c r="L28" s="52">
        <v>10</v>
      </c>
      <c r="M28" s="52">
        <v>9</v>
      </c>
      <c r="N28" s="52">
        <v>18</v>
      </c>
      <c r="O28" s="52">
        <v>31</v>
      </c>
      <c r="P28" s="52">
        <v>1</v>
      </c>
      <c r="Q28" s="52">
        <v>12</v>
      </c>
      <c r="R28" s="52">
        <v>24</v>
      </c>
      <c r="S28" s="52">
        <v>40</v>
      </c>
      <c r="T28" s="52">
        <v>35</v>
      </c>
      <c r="U28" s="52">
        <v>26</v>
      </c>
      <c r="V28" s="52">
        <v>49</v>
      </c>
      <c r="W28" s="52">
        <v>54</v>
      </c>
      <c r="X28" s="52">
        <v>52</v>
      </c>
      <c r="Y28" s="52">
        <v>57</v>
      </c>
      <c r="DA28" s="63" t="s">
        <v>1178</v>
      </c>
    </row>
    <row r="29" spans="1:105" ht="12" customHeight="1" x14ac:dyDescent="0.25">
      <c r="A29" s="97" t="s">
        <v>131</v>
      </c>
      <c r="B29" s="52"/>
      <c r="C29" s="52">
        <v>0</v>
      </c>
      <c r="D29" s="52">
        <v>0</v>
      </c>
      <c r="E29" s="52">
        <v>0</v>
      </c>
      <c r="F29" s="52">
        <v>1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1</v>
      </c>
      <c r="M29" s="52">
        <v>0</v>
      </c>
      <c r="N29" s="52">
        <v>0</v>
      </c>
      <c r="O29" s="52">
        <v>3</v>
      </c>
      <c r="P29" s="52">
        <v>0</v>
      </c>
      <c r="Q29" s="52">
        <v>0</v>
      </c>
      <c r="R29" s="52">
        <v>0</v>
      </c>
      <c r="S29" s="52">
        <v>1</v>
      </c>
      <c r="T29" s="52">
        <v>0</v>
      </c>
      <c r="U29" s="52">
        <v>1</v>
      </c>
      <c r="V29" s="52">
        <v>5</v>
      </c>
      <c r="W29" s="52">
        <v>11</v>
      </c>
      <c r="X29" s="52">
        <v>18</v>
      </c>
      <c r="Y29" s="52">
        <v>15</v>
      </c>
      <c r="DA29" s="63" t="s">
        <v>1179</v>
      </c>
    </row>
    <row r="30" spans="1:105" ht="12" customHeight="1" x14ac:dyDescent="0.25">
      <c r="A30" s="97" t="s">
        <v>124</v>
      </c>
      <c r="B30" s="52"/>
      <c r="C30" s="52">
        <v>48</v>
      </c>
      <c r="D30" s="52">
        <v>48</v>
      </c>
      <c r="E30" s="52">
        <v>47</v>
      </c>
      <c r="F30" s="52">
        <v>51</v>
      </c>
      <c r="G30" s="52">
        <v>54</v>
      </c>
      <c r="H30" s="52">
        <v>62</v>
      </c>
      <c r="I30" s="52">
        <v>44</v>
      </c>
      <c r="J30" s="52">
        <v>45</v>
      </c>
      <c r="K30" s="52">
        <v>65</v>
      </c>
      <c r="L30" s="52">
        <v>79</v>
      </c>
      <c r="M30" s="52">
        <v>111</v>
      </c>
      <c r="N30" s="52">
        <v>137</v>
      </c>
      <c r="O30" s="52">
        <v>170</v>
      </c>
      <c r="P30" s="52">
        <v>197</v>
      </c>
      <c r="Q30" s="52">
        <v>175</v>
      </c>
      <c r="R30" s="52">
        <v>171</v>
      </c>
      <c r="S30" s="52">
        <v>180</v>
      </c>
      <c r="T30" s="52">
        <v>164</v>
      </c>
      <c r="U30" s="52">
        <v>209</v>
      </c>
      <c r="V30" s="52">
        <v>219</v>
      </c>
      <c r="W30" s="52">
        <v>235</v>
      </c>
      <c r="X30" s="52">
        <v>284</v>
      </c>
      <c r="Y30" s="52">
        <v>318</v>
      </c>
      <c r="DA30" s="63" t="s">
        <v>1180</v>
      </c>
    </row>
    <row r="31" spans="1:105" ht="12" customHeight="1" x14ac:dyDescent="0.25">
      <c r="A31" s="97" t="s">
        <v>123</v>
      </c>
      <c r="B31" s="52"/>
      <c r="C31" s="52">
        <v>3</v>
      </c>
      <c r="D31" s="52">
        <v>4</v>
      </c>
      <c r="E31" s="52">
        <v>3</v>
      </c>
      <c r="F31" s="52">
        <v>3</v>
      </c>
      <c r="G31" s="52">
        <v>3</v>
      </c>
      <c r="H31" s="52">
        <v>6</v>
      </c>
      <c r="I31" s="52">
        <v>2</v>
      </c>
      <c r="J31" s="52">
        <v>2</v>
      </c>
      <c r="K31" s="52">
        <v>4</v>
      </c>
      <c r="L31" s="52">
        <v>2</v>
      </c>
      <c r="M31" s="52">
        <v>4</v>
      </c>
      <c r="N31" s="52">
        <v>9</v>
      </c>
      <c r="O31" s="52">
        <v>10</v>
      </c>
      <c r="P31" s="52">
        <v>15</v>
      </c>
      <c r="Q31" s="52">
        <v>14</v>
      </c>
      <c r="R31" s="52">
        <v>20</v>
      </c>
      <c r="S31" s="52">
        <v>27</v>
      </c>
      <c r="T31" s="52">
        <v>41</v>
      </c>
      <c r="U31" s="52">
        <v>68</v>
      </c>
      <c r="V31" s="52">
        <v>98</v>
      </c>
      <c r="W31" s="52">
        <v>111</v>
      </c>
      <c r="X31" s="52">
        <v>50</v>
      </c>
      <c r="Y31" s="52">
        <v>2</v>
      </c>
      <c r="DA31" s="63" t="s">
        <v>1181</v>
      </c>
    </row>
    <row r="32" spans="1:105" ht="12" customHeight="1" x14ac:dyDescent="0.25">
      <c r="A32" s="97" t="s">
        <v>122</v>
      </c>
      <c r="B32" s="52"/>
      <c r="C32" s="52">
        <v>2</v>
      </c>
      <c r="D32" s="52">
        <v>1</v>
      </c>
      <c r="E32" s="52">
        <v>2</v>
      </c>
      <c r="F32" s="52">
        <v>1</v>
      </c>
      <c r="G32" s="52">
        <v>2</v>
      </c>
      <c r="H32" s="52">
        <v>1</v>
      </c>
      <c r="I32" s="52">
        <v>4</v>
      </c>
      <c r="J32" s="52">
        <v>0</v>
      </c>
      <c r="K32" s="52">
        <v>5</v>
      </c>
      <c r="L32" s="52">
        <v>1</v>
      </c>
      <c r="M32" s="52">
        <v>5</v>
      </c>
      <c r="N32" s="52">
        <v>6</v>
      </c>
      <c r="O32" s="52">
        <v>8</v>
      </c>
      <c r="P32" s="52">
        <v>13</v>
      </c>
      <c r="Q32" s="52">
        <v>13</v>
      </c>
      <c r="R32" s="52">
        <v>33</v>
      </c>
      <c r="S32" s="52">
        <v>57</v>
      </c>
      <c r="T32" s="52">
        <v>93</v>
      </c>
      <c r="U32" s="52">
        <v>152</v>
      </c>
      <c r="V32" s="52">
        <v>219</v>
      </c>
      <c r="W32" s="52">
        <v>302</v>
      </c>
      <c r="X32" s="52">
        <v>142</v>
      </c>
      <c r="Y32" s="52">
        <v>56</v>
      </c>
      <c r="DA32" s="63" t="s">
        <v>1182</v>
      </c>
    </row>
    <row r="33" spans="1:105" ht="12" customHeight="1" x14ac:dyDescent="0.25">
      <c r="A33" s="97" t="s">
        <v>121</v>
      </c>
      <c r="B33" s="52"/>
      <c r="C33" s="52">
        <v>636</v>
      </c>
      <c r="D33" s="52">
        <v>639</v>
      </c>
      <c r="E33" s="52">
        <v>650</v>
      </c>
      <c r="F33" s="52">
        <v>686</v>
      </c>
      <c r="G33" s="52">
        <v>761</v>
      </c>
      <c r="H33" s="52">
        <v>899</v>
      </c>
      <c r="I33" s="52">
        <v>750</v>
      </c>
      <c r="J33" s="52">
        <v>964</v>
      </c>
      <c r="K33" s="52">
        <v>1427</v>
      </c>
      <c r="L33" s="52">
        <v>1900</v>
      </c>
      <c r="M33" s="52">
        <v>2520</v>
      </c>
      <c r="N33" s="52">
        <v>3302</v>
      </c>
      <c r="O33" s="52">
        <v>4039</v>
      </c>
      <c r="P33" s="52">
        <v>4618</v>
      </c>
      <c r="Q33" s="52">
        <v>5238</v>
      </c>
      <c r="R33" s="52">
        <v>5308</v>
      </c>
      <c r="S33" s="52">
        <v>4861</v>
      </c>
      <c r="T33" s="52">
        <v>4895</v>
      </c>
      <c r="U33" s="52">
        <v>5989</v>
      </c>
      <c r="V33" s="52">
        <v>6980</v>
      </c>
      <c r="W33" s="52">
        <v>7871</v>
      </c>
      <c r="X33" s="52">
        <v>8691</v>
      </c>
      <c r="Y33" s="52">
        <v>9701</v>
      </c>
      <c r="DA33" s="63" t="s">
        <v>1183</v>
      </c>
    </row>
    <row r="34" spans="1:105" ht="12" customHeight="1" x14ac:dyDescent="0.25">
      <c r="A34" s="125" t="s">
        <v>54</v>
      </c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DA34" s="134"/>
    </row>
    <row r="35" spans="1:105" ht="12" customHeight="1" x14ac:dyDescent="0.25">
      <c r="A35" s="97" t="s">
        <v>202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X35" s="52">
        <v>0</v>
      </c>
      <c r="Y35" s="52">
        <v>0</v>
      </c>
      <c r="DA35" s="63" t="s">
        <v>1184</v>
      </c>
    </row>
    <row r="36" spans="1:105" ht="12" customHeight="1" x14ac:dyDescent="0.25">
      <c r="A36" s="97" t="s">
        <v>50</v>
      </c>
      <c r="B36" s="52"/>
      <c r="C36" s="52">
        <v>497</v>
      </c>
      <c r="D36" s="52">
        <v>497</v>
      </c>
      <c r="E36" s="52">
        <v>505</v>
      </c>
      <c r="F36" s="52">
        <v>529</v>
      </c>
      <c r="G36" s="52">
        <v>573</v>
      </c>
      <c r="H36" s="52">
        <v>663</v>
      </c>
      <c r="I36" s="52">
        <v>511</v>
      </c>
      <c r="J36" s="52">
        <v>618</v>
      </c>
      <c r="K36" s="52">
        <v>924</v>
      </c>
      <c r="L36" s="52">
        <v>1275</v>
      </c>
      <c r="M36" s="52">
        <v>1715</v>
      </c>
      <c r="N36" s="52">
        <v>2273</v>
      </c>
      <c r="O36" s="52">
        <v>2822</v>
      </c>
      <c r="P36" s="52">
        <v>3220</v>
      </c>
      <c r="Q36" s="52">
        <v>3573</v>
      </c>
      <c r="R36" s="52">
        <v>3508</v>
      </c>
      <c r="S36" s="52">
        <v>3092</v>
      </c>
      <c r="T36" s="52">
        <v>3159</v>
      </c>
      <c r="U36" s="52">
        <v>3810</v>
      </c>
      <c r="V36" s="52">
        <v>4307</v>
      </c>
      <c r="W36" s="52">
        <v>4521</v>
      </c>
      <c r="X36" s="52">
        <v>4929</v>
      </c>
      <c r="Y36" s="52">
        <v>5602</v>
      </c>
      <c r="DA36" s="63" t="s">
        <v>1185</v>
      </c>
    </row>
    <row r="37" spans="1:105" ht="12" customHeight="1" x14ac:dyDescent="0.25">
      <c r="A37" s="109" t="s">
        <v>120</v>
      </c>
      <c r="B37" s="36"/>
      <c r="C37" s="36">
        <v>197</v>
      </c>
      <c r="D37" s="36">
        <v>198</v>
      </c>
      <c r="E37" s="36">
        <v>203</v>
      </c>
      <c r="F37" s="36">
        <v>222</v>
      </c>
      <c r="G37" s="36">
        <v>253</v>
      </c>
      <c r="H37" s="36">
        <v>315</v>
      </c>
      <c r="I37" s="36">
        <v>291</v>
      </c>
      <c r="J37" s="36">
        <v>404</v>
      </c>
      <c r="K37" s="36">
        <v>585</v>
      </c>
      <c r="L37" s="36">
        <v>738</v>
      </c>
      <c r="M37" s="36">
        <v>954</v>
      </c>
      <c r="N37" s="36">
        <v>1229</v>
      </c>
      <c r="O37" s="36">
        <v>1469</v>
      </c>
      <c r="P37" s="36">
        <v>1673</v>
      </c>
      <c r="Q37" s="36">
        <v>1943</v>
      </c>
      <c r="R37" s="36">
        <v>2094</v>
      </c>
      <c r="S37" s="36">
        <v>2112</v>
      </c>
      <c r="T37" s="36">
        <v>2111</v>
      </c>
      <c r="U37" s="36">
        <v>2677</v>
      </c>
      <c r="V37" s="36">
        <v>3304</v>
      </c>
      <c r="W37" s="36">
        <v>4062</v>
      </c>
      <c r="X37" s="36">
        <v>4351</v>
      </c>
      <c r="Y37" s="36">
        <v>4567</v>
      </c>
      <c r="DA37" s="60" t="s">
        <v>1186</v>
      </c>
    </row>
    <row r="39" spans="1:105" ht="12" customHeight="1" x14ac:dyDescent="0.25">
      <c r="A39" s="116" t="str">
        <f>RES_hh_SLD!$A$37</f>
        <v>New equipment installations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DA39" s="129" t="s">
        <v>1262</v>
      </c>
    </row>
    <row r="40" spans="1:105" ht="12" customHeight="1" x14ac:dyDescent="0.25">
      <c r="A40" s="127" t="s">
        <v>57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DA40" s="133"/>
    </row>
    <row r="41" spans="1:105" ht="12" customHeight="1" x14ac:dyDescent="0.25">
      <c r="A41" s="97" t="s">
        <v>204</v>
      </c>
      <c r="B41" s="52"/>
      <c r="C41" s="52">
        <v>610</v>
      </c>
      <c r="D41" s="52">
        <v>812</v>
      </c>
      <c r="E41" s="52">
        <v>1011</v>
      </c>
      <c r="F41" s="52">
        <v>1610</v>
      </c>
      <c r="G41" s="52">
        <v>2269</v>
      </c>
      <c r="H41" s="52">
        <v>3300</v>
      </c>
      <c r="I41" s="52">
        <v>5096</v>
      </c>
      <c r="J41" s="52">
        <v>6235</v>
      </c>
      <c r="K41" s="52">
        <v>4492</v>
      </c>
      <c r="L41" s="52">
        <v>1625</v>
      </c>
      <c r="M41" s="52">
        <v>2697</v>
      </c>
      <c r="N41" s="52">
        <v>3359</v>
      </c>
      <c r="O41" s="52">
        <v>3984</v>
      </c>
      <c r="P41" s="52">
        <v>3084</v>
      </c>
      <c r="Q41" s="52">
        <v>6885</v>
      </c>
      <c r="R41" s="52">
        <v>6849</v>
      </c>
      <c r="S41" s="52">
        <v>7291</v>
      </c>
      <c r="T41" s="52">
        <v>4054</v>
      </c>
      <c r="U41" s="52">
        <v>2453</v>
      </c>
      <c r="V41" s="52">
        <v>3465</v>
      </c>
      <c r="W41" s="52">
        <v>4424</v>
      </c>
      <c r="X41" s="52">
        <v>5634</v>
      </c>
      <c r="Y41" s="52">
        <v>6123</v>
      </c>
      <c r="DA41" s="63" t="s">
        <v>1263</v>
      </c>
    </row>
    <row r="42" spans="1:105" ht="12" customHeight="1" x14ac:dyDescent="0.25">
      <c r="A42" s="125" t="s">
        <v>92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DA42" s="134"/>
    </row>
    <row r="43" spans="1:105" ht="12" customHeight="1" x14ac:dyDescent="0.25">
      <c r="A43" s="97" t="s">
        <v>53</v>
      </c>
      <c r="B43" s="52"/>
      <c r="C43" s="52">
        <v>319</v>
      </c>
      <c r="D43" s="52">
        <v>350</v>
      </c>
      <c r="E43" s="52">
        <v>870</v>
      </c>
      <c r="F43" s="52">
        <v>1355</v>
      </c>
      <c r="G43" s="52">
        <v>2598</v>
      </c>
      <c r="H43" s="52">
        <v>3503</v>
      </c>
      <c r="I43" s="52">
        <v>5669</v>
      </c>
      <c r="J43" s="52">
        <v>6134</v>
      </c>
      <c r="K43" s="52">
        <v>6284</v>
      </c>
      <c r="L43" s="52">
        <v>4913</v>
      </c>
      <c r="M43" s="52">
        <v>3854</v>
      </c>
      <c r="N43" s="52">
        <v>4723</v>
      </c>
      <c r="O43" s="52">
        <v>4972</v>
      </c>
      <c r="P43" s="52">
        <v>4367</v>
      </c>
      <c r="Q43" s="52">
        <v>5872</v>
      </c>
      <c r="R43" s="52">
        <v>8991</v>
      </c>
      <c r="S43" s="52">
        <v>8822</v>
      </c>
      <c r="T43" s="52">
        <v>6120</v>
      </c>
      <c r="U43" s="52">
        <v>5457</v>
      </c>
      <c r="V43" s="52">
        <v>5953</v>
      </c>
      <c r="W43" s="52">
        <v>7207</v>
      </c>
      <c r="X43" s="52">
        <v>6678</v>
      </c>
      <c r="Y43" s="52">
        <v>8185</v>
      </c>
      <c r="DA43" s="63" t="s">
        <v>1264</v>
      </c>
    </row>
    <row r="44" spans="1:105" ht="12" customHeight="1" x14ac:dyDescent="0.25">
      <c r="A44" s="125" t="s">
        <v>55</v>
      </c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DA44" s="134"/>
    </row>
    <row r="45" spans="1:105" ht="12" customHeight="1" x14ac:dyDescent="0.25">
      <c r="A45" s="97" t="s">
        <v>132</v>
      </c>
      <c r="B45" s="52"/>
      <c r="C45" s="52">
        <v>5</v>
      </c>
      <c r="D45" s="52">
        <v>12</v>
      </c>
      <c r="E45" s="52">
        <v>13</v>
      </c>
      <c r="F45" s="52">
        <v>22</v>
      </c>
      <c r="G45" s="52">
        <v>30</v>
      </c>
      <c r="H45" s="52">
        <v>48</v>
      </c>
      <c r="I45" s="52">
        <v>70</v>
      </c>
      <c r="J45" s="52">
        <v>82</v>
      </c>
      <c r="K45" s="52">
        <v>61</v>
      </c>
      <c r="L45" s="52">
        <v>25</v>
      </c>
      <c r="M45" s="52">
        <v>28</v>
      </c>
      <c r="N45" s="52">
        <v>39</v>
      </c>
      <c r="O45" s="52">
        <v>1</v>
      </c>
      <c r="P45" s="52">
        <v>0</v>
      </c>
      <c r="Q45" s="52">
        <v>26</v>
      </c>
      <c r="R45" s="52">
        <v>28</v>
      </c>
      <c r="S45" s="52">
        <v>39</v>
      </c>
      <c r="T45" s="52">
        <v>56</v>
      </c>
      <c r="U45" s="52">
        <v>48</v>
      </c>
      <c r="V45" s="52">
        <v>55</v>
      </c>
      <c r="W45" s="52">
        <v>53</v>
      </c>
      <c r="X45" s="52">
        <v>46</v>
      </c>
      <c r="Y45" s="52">
        <v>0</v>
      </c>
      <c r="DA45" s="63" t="s">
        <v>1265</v>
      </c>
    </row>
    <row r="46" spans="1:105" ht="12" customHeight="1" x14ac:dyDescent="0.25">
      <c r="A46" s="97" t="s">
        <v>131</v>
      </c>
      <c r="B46" s="52"/>
      <c r="C46" s="52">
        <v>1</v>
      </c>
      <c r="D46" s="52">
        <v>0</v>
      </c>
      <c r="E46" s="52">
        <v>0</v>
      </c>
      <c r="F46" s="52">
        <v>0</v>
      </c>
      <c r="G46" s="52">
        <v>1</v>
      </c>
      <c r="H46" s="52">
        <v>0</v>
      </c>
      <c r="I46" s="52">
        <v>3</v>
      </c>
      <c r="J46" s="52">
        <v>9</v>
      </c>
      <c r="K46" s="52">
        <v>4</v>
      </c>
      <c r="L46" s="52">
        <v>0</v>
      </c>
      <c r="M46" s="52">
        <v>0</v>
      </c>
      <c r="N46" s="52">
        <v>10</v>
      </c>
      <c r="O46" s="52">
        <v>65</v>
      </c>
      <c r="P46" s="52">
        <v>14</v>
      </c>
      <c r="Q46" s="52">
        <v>0</v>
      </c>
      <c r="R46" s="52">
        <v>0</v>
      </c>
      <c r="S46" s="52">
        <v>0</v>
      </c>
      <c r="T46" s="52">
        <v>0</v>
      </c>
      <c r="U46" s="52">
        <v>0</v>
      </c>
      <c r="V46" s="52">
        <v>0</v>
      </c>
      <c r="W46" s="52">
        <v>0</v>
      </c>
      <c r="X46" s="52">
        <v>0</v>
      </c>
      <c r="Y46" s="52">
        <v>6</v>
      </c>
      <c r="DA46" s="63" t="s">
        <v>1266</v>
      </c>
    </row>
    <row r="47" spans="1:105" ht="12" customHeight="1" x14ac:dyDescent="0.25">
      <c r="A47" s="97" t="s">
        <v>124</v>
      </c>
      <c r="B47" s="52"/>
      <c r="C47" s="52">
        <v>54</v>
      </c>
      <c r="D47" s="52">
        <v>45</v>
      </c>
      <c r="E47" s="52">
        <v>55</v>
      </c>
      <c r="F47" s="52">
        <v>73</v>
      </c>
      <c r="G47" s="52">
        <v>116</v>
      </c>
      <c r="H47" s="52">
        <v>255</v>
      </c>
      <c r="I47" s="52">
        <v>164</v>
      </c>
      <c r="J47" s="52">
        <v>197</v>
      </c>
      <c r="K47" s="52">
        <v>185</v>
      </c>
      <c r="L47" s="52">
        <v>108</v>
      </c>
      <c r="M47" s="52">
        <v>171</v>
      </c>
      <c r="N47" s="52">
        <v>242</v>
      </c>
      <c r="O47" s="52">
        <v>113</v>
      </c>
      <c r="P47" s="52">
        <v>214</v>
      </c>
      <c r="Q47" s="52">
        <v>363</v>
      </c>
      <c r="R47" s="52">
        <v>340</v>
      </c>
      <c r="S47" s="52">
        <v>282</v>
      </c>
      <c r="T47" s="52">
        <v>171</v>
      </c>
      <c r="U47" s="52">
        <v>218</v>
      </c>
      <c r="V47" s="52">
        <v>301</v>
      </c>
      <c r="W47" s="52">
        <v>365</v>
      </c>
      <c r="X47" s="52">
        <v>400</v>
      </c>
      <c r="Y47" s="52">
        <v>266</v>
      </c>
      <c r="DA47" s="63" t="s">
        <v>1267</v>
      </c>
    </row>
    <row r="48" spans="1:105" ht="12" customHeight="1" x14ac:dyDescent="0.25">
      <c r="A48" s="97" t="s">
        <v>123</v>
      </c>
      <c r="B48" s="52"/>
      <c r="C48" s="52">
        <v>8</v>
      </c>
      <c r="D48" s="52">
        <v>0</v>
      </c>
      <c r="E48" s="52">
        <v>0</v>
      </c>
      <c r="F48" s="52">
        <v>0</v>
      </c>
      <c r="G48" s="52">
        <v>0</v>
      </c>
      <c r="H48" s="52">
        <v>19</v>
      </c>
      <c r="I48" s="52">
        <v>19</v>
      </c>
      <c r="J48" s="52">
        <v>18</v>
      </c>
      <c r="K48" s="52">
        <v>8</v>
      </c>
      <c r="L48" s="52">
        <v>2</v>
      </c>
      <c r="M48" s="52">
        <v>2</v>
      </c>
      <c r="N48" s="52">
        <v>29</v>
      </c>
      <c r="O48" s="52">
        <v>219</v>
      </c>
      <c r="P48" s="52">
        <v>154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29</v>
      </c>
      <c r="W48" s="52">
        <v>143</v>
      </c>
      <c r="X48" s="52">
        <v>114</v>
      </c>
      <c r="Y48" s="52">
        <v>128</v>
      </c>
      <c r="DA48" s="63" t="s">
        <v>1268</v>
      </c>
    </row>
    <row r="49" spans="1:105" ht="12" customHeight="1" x14ac:dyDescent="0.25">
      <c r="A49" s="97" t="s">
        <v>122</v>
      </c>
      <c r="B49" s="52"/>
      <c r="C49" s="52">
        <v>6</v>
      </c>
      <c r="D49" s="52">
        <v>0</v>
      </c>
      <c r="E49" s="52">
        <v>0</v>
      </c>
      <c r="F49" s="52">
        <v>0</v>
      </c>
      <c r="G49" s="52">
        <v>0</v>
      </c>
      <c r="H49" s="52">
        <v>31</v>
      </c>
      <c r="I49" s="52">
        <v>0</v>
      </c>
      <c r="J49" s="52">
        <v>0</v>
      </c>
      <c r="K49" s="52">
        <v>5</v>
      </c>
      <c r="L49" s="52">
        <v>0</v>
      </c>
      <c r="M49" s="52">
        <v>0</v>
      </c>
      <c r="N49" s="52">
        <v>0</v>
      </c>
      <c r="O49" s="52">
        <v>591</v>
      </c>
      <c r="P49" s="52">
        <v>408</v>
      </c>
      <c r="Q49" s="52">
        <v>0</v>
      </c>
      <c r="R49" s="52">
        <v>0</v>
      </c>
      <c r="S49" s="52">
        <v>0</v>
      </c>
      <c r="T49" s="52">
        <v>0</v>
      </c>
      <c r="U49" s="52">
        <v>122</v>
      </c>
      <c r="V49" s="52">
        <v>0</v>
      </c>
      <c r="W49" s="52">
        <v>1618</v>
      </c>
      <c r="X49" s="52">
        <v>0</v>
      </c>
      <c r="Y49" s="52">
        <v>431</v>
      </c>
      <c r="DA49" s="63" t="s">
        <v>1269</v>
      </c>
    </row>
    <row r="50" spans="1:105" ht="12" customHeight="1" x14ac:dyDescent="0.25">
      <c r="A50" s="97" t="s">
        <v>121</v>
      </c>
      <c r="B50" s="52"/>
      <c r="C50" s="52">
        <v>881</v>
      </c>
      <c r="D50" s="52">
        <v>1102</v>
      </c>
      <c r="E50" s="52">
        <v>1298</v>
      </c>
      <c r="F50" s="52">
        <v>1909</v>
      </c>
      <c r="G50" s="52">
        <v>2586</v>
      </c>
      <c r="H50" s="52">
        <v>3546</v>
      </c>
      <c r="I50" s="52">
        <v>5251</v>
      </c>
      <c r="J50" s="52">
        <v>6514</v>
      </c>
      <c r="K50" s="52">
        <v>5248</v>
      </c>
      <c r="L50" s="52">
        <v>2905</v>
      </c>
      <c r="M50" s="52">
        <v>4443</v>
      </c>
      <c r="N50" s="52">
        <v>5642</v>
      </c>
      <c r="O50" s="52">
        <v>6243</v>
      </c>
      <c r="P50" s="52">
        <v>6059</v>
      </c>
      <c r="Q50" s="52">
        <v>10712</v>
      </c>
      <c r="R50" s="52">
        <v>10387</v>
      </c>
      <c r="S50" s="52">
        <v>10019</v>
      </c>
      <c r="T50" s="52">
        <v>6541</v>
      </c>
      <c r="U50" s="52">
        <v>5562</v>
      </c>
      <c r="V50" s="52">
        <v>7247</v>
      </c>
      <c r="W50" s="52">
        <v>7001</v>
      </c>
      <c r="X50" s="52">
        <v>10125</v>
      </c>
      <c r="Y50" s="52">
        <v>11073</v>
      </c>
      <c r="DA50" s="63" t="s">
        <v>1270</v>
      </c>
    </row>
    <row r="51" spans="1:105" ht="12" customHeight="1" x14ac:dyDescent="0.25">
      <c r="A51" s="125" t="s">
        <v>54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DA51" s="134"/>
    </row>
    <row r="52" spans="1:105" ht="12" customHeight="1" x14ac:dyDescent="0.25">
      <c r="A52" s="97" t="s">
        <v>202</v>
      </c>
      <c r="B52" s="52"/>
      <c r="C52" s="52">
        <v>0</v>
      </c>
      <c r="D52" s="52">
        <v>0</v>
      </c>
      <c r="E52" s="52">
        <v>0</v>
      </c>
      <c r="F52" s="52">
        <v>0</v>
      </c>
      <c r="G52" s="52">
        <v>0</v>
      </c>
      <c r="H52" s="52">
        <v>0</v>
      </c>
      <c r="I52" s="52">
        <v>0</v>
      </c>
      <c r="J52" s="52">
        <v>0</v>
      </c>
      <c r="K52" s="52">
        <v>0</v>
      </c>
      <c r="L52" s="52">
        <v>0</v>
      </c>
      <c r="M52" s="52">
        <v>0</v>
      </c>
      <c r="N52" s="52">
        <v>0</v>
      </c>
      <c r="O52" s="52">
        <v>0</v>
      </c>
      <c r="P52" s="52">
        <v>0</v>
      </c>
      <c r="Q52" s="52">
        <v>0</v>
      </c>
      <c r="R52" s="52">
        <v>0</v>
      </c>
      <c r="S52" s="52">
        <v>0</v>
      </c>
      <c r="T52" s="52">
        <v>0</v>
      </c>
      <c r="U52" s="52">
        <v>0</v>
      </c>
      <c r="V52" s="52">
        <v>0</v>
      </c>
      <c r="W52" s="52">
        <v>0</v>
      </c>
      <c r="X52" s="52">
        <v>0</v>
      </c>
      <c r="Y52" s="52">
        <v>0</v>
      </c>
      <c r="DA52" s="63" t="s">
        <v>1271</v>
      </c>
    </row>
    <row r="53" spans="1:105" ht="12" customHeight="1" x14ac:dyDescent="0.25">
      <c r="A53" s="97" t="s">
        <v>50</v>
      </c>
      <c r="B53" s="52"/>
      <c r="C53" s="52">
        <v>534</v>
      </c>
      <c r="D53" s="52">
        <v>690</v>
      </c>
      <c r="E53" s="52">
        <v>859</v>
      </c>
      <c r="F53" s="52">
        <v>1206</v>
      </c>
      <c r="G53" s="52">
        <v>1728</v>
      </c>
      <c r="H53" s="52">
        <v>2661</v>
      </c>
      <c r="I53" s="52">
        <v>3744</v>
      </c>
      <c r="J53" s="52">
        <v>4596</v>
      </c>
      <c r="K53" s="52">
        <v>3141</v>
      </c>
      <c r="L53" s="52">
        <v>1892</v>
      </c>
      <c r="M53" s="52">
        <v>2993</v>
      </c>
      <c r="N53" s="52">
        <v>4082</v>
      </c>
      <c r="O53" s="52">
        <v>3809</v>
      </c>
      <c r="P53" s="52">
        <v>3189</v>
      </c>
      <c r="Q53" s="52">
        <v>6319</v>
      </c>
      <c r="R53" s="52">
        <v>5950</v>
      </c>
      <c r="S53" s="52">
        <v>5596</v>
      </c>
      <c r="T53" s="52">
        <v>3364</v>
      </c>
      <c r="U53" s="52">
        <v>3487</v>
      </c>
      <c r="V53" s="52">
        <v>4149</v>
      </c>
      <c r="W53" s="52">
        <v>4917</v>
      </c>
      <c r="X53" s="52">
        <v>6871</v>
      </c>
      <c r="Y53" s="52">
        <v>8839</v>
      </c>
      <c r="DA53" s="63" t="s">
        <v>1272</v>
      </c>
    </row>
    <row r="54" spans="1:105" ht="12" customHeight="1" x14ac:dyDescent="0.25">
      <c r="A54" s="109" t="s">
        <v>120</v>
      </c>
      <c r="B54" s="36"/>
      <c r="C54" s="36">
        <v>423</v>
      </c>
      <c r="D54" s="36">
        <v>470</v>
      </c>
      <c r="E54" s="36">
        <v>510</v>
      </c>
      <c r="F54" s="36">
        <v>804</v>
      </c>
      <c r="G54" s="36">
        <v>1009</v>
      </c>
      <c r="H54" s="36">
        <v>1245</v>
      </c>
      <c r="I54" s="36">
        <v>1762</v>
      </c>
      <c r="J54" s="36">
        <v>2227</v>
      </c>
      <c r="K54" s="36">
        <v>2372</v>
      </c>
      <c r="L54" s="36">
        <v>1168</v>
      </c>
      <c r="M54" s="36">
        <v>1671</v>
      </c>
      <c r="N54" s="36">
        <v>1910</v>
      </c>
      <c r="O54" s="36">
        <v>3453</v>
      </c>
      <c r="P54" s="36">
        <v>3709</v>
      </c>
      <c r="Q54" s="36">
        <v>4846</v>
      </c>
      <c r="R54" s="36">
        <v>4851</v>
      </c>
      <c r="S54" s="36">
        <v>4782</v>
      </c>
      <c r="T54" s="36">
        <v>3446</v>
      </c>
      <c r="U54" s="36">
        <v>2505</v>
      </c>
      <c r="V54" s="36">
        <v>3524</v>
      </c>
      <c r="W54" s="36">
        <v>4262</v>
      </c>
      <c r="X54" s="36">
        <v>3857</v>
      </c>
      <c r="Y54" s="36">
        <v>3085</v>
      </c>
      <c r="DA54" s="60" t="s">
        <v>1273</v>
      </c>
    </row>
    <row r="56" spans="1:105" ht="12" customHeight="1" x14ac:dyDescent="0.25">
      <c r="A56" s="144" t="str">
        <f>RES_hh_SLD!$A$53</f>
        <v>New equipment installations in new and renovated households</v>
      </c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DA56" s="129" t="s">
        <v>1349</v>
      </c>
    </row>
    <row r="57" spans="1:105" ht="12" customHeight="1" x14ac:dyDescent="0.25">
      <c r="A57" s="145" t="s">
        <v>57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X57" s="128"/>
      <c r="Y57" s="128"/>
      <c r="DA57" s="133"/>
    </row>
    <row r="58" spans="1:105" ht="12" customHeight="1" x14ac:dyDescent="0.25">
      <c r="A58" s="108" t="s">
        <v>204</v>
      </c>
      <c r="B58" s="52"/>
      <c r="C58" s="52">
        <v>280</v>
      </c>
      <c r="D58" s="52">
        <v>385</v>
      </c>
      <c r="E58" s="52">
        <v>490</v>
      </c>
      <c r="F58" s="52">
        <v>803</v>
      </c>
      <c r="G58" s="52">
        <v>1160</v>
      </c>
      <c r="H58" s="52">
        <v>1154</v>
      </c>
      <c r="I58" s="52">
        <v>2900</v>
      </c>
      <c r="J58" s="52">
        <v>4120</v>
      </c>
      <c r="K58" s="52">
        <v>2457</v>
      </c>
      <c r="L58" s="52">
        <v>803</v>
      </c>
      <c r="M58" s="52">
        <v>1386</v>
      </c>
      <c r="N58" s="52">
        <v>1576</v>
      </c>
      <c r="O58" s="52">
        <v>1368</v>
      </c>
      <c r="P58" s="52">
        <v>1970</v>
      </c>
      <c r="Q58" s="52">
        <v>4070</v>
      </c>
      <c r="R58" s="52">
        <v>2608</v>
      </c>
      <c r="S58" s="52">
        <v>2748</v>
      </c>
      <c r="T58" s="52">
        <v>1588</v>
      </c>
      <c r="U58" s="52">
        <v>1218</v>
      </c>
      <c r="V58" s="52">
        <v>1586</v>
      </c>
      <c r="W58" s="52">
        <v>2051</v>
      </c>
      <c r="X58" s="52">
        <v>2799</v>
      </c>
      <c r="Y58" s="52">
        <v>2905</v>
      </c>
      <c r="DA58" s="63" t="s">
        <v>1350</v>
      </c>
    </row>
    <row r="59" spans="1:105" ht="12" customHeight="1" x14ac:dyDescent="0.25">
      <c r="A59" s="146" t="s">
        <v>92</v>
      </c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DA59" s="134"/>
    </row>
    <row r="60" spans="1:105" ht="12" customHeight="1" x14ac:dyDescent="0.25">
      <c r="A60" s="108" t="s">
        <v>53</v>
      </c>
      <c r="B60" s="52"/>
      <c r="C60" s="52">
        <v>0</v>
      </c>
      <c r="D60" s="52">
        <v>63</v>
      </c>
      <c r="E60" s="52">
        <v>286</v>
      </c>
      <c r="F60" s="52">
        <v>575</v>
      </c>
      <c r="G60" s="52">
        <v>1060</v>
      </c>
      <c r="H60" s="52">
        <v>1080</v>
      </c>
      <c r="I60" s="52">
        <v>2770</v>
      </c>
      <c r="J60" s="52">
        <v>2252</v>
      </c>
      <c r="K60" s="52">
        <v>1081</v>
      </c>
      <c r="L60" s="52">
        <v>455</v>
      </c>
      <c r="M60" s="52">
        <v>680</v>
      </c>
      <c r="N60" s="52">
        <v>733</v>
      </c>
      <c r="O60" s="52">
        <v>500</v>
      </c>
      <c r="P60" s="52">
        <v>521</v>
      </c>
      <c r="Q60" s="52">
        <v>938</v>
      </c>
      <c r="R60" s="52">
        <v>786</v>
      </c>
      <c r="S60" s="52">
        <v>995</v>
      </c>
      <c r="T60" s="52">
        <v>304</v>
      </c>
      <c r="U60" s="52">
        <v>261</v>
      </c>
      <c r="V60" s="52">
        <v>432</v>
      </c>
      <c r="W60" s="52">
        <v>683</v>
      </c>
      <c r="X60" s="52">
        <v>787</v>
      </c>
      <c r="Y60" s="52">
        <v>1180</v>
      </c>
      <c r="DA60" s="63" t="s">
        <v>1351</v>
      </c>
    </row>
    <row r="61" spans="1:105" ht="12" customHeight="1" x14ac:dyDescent="0.25">
      <c r="A61" s="146" t="s">
        <v>55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DA61" s="134"/>
    </row>
    <row r="62" spans="1:105" ht="12" customHeight="1" x14ac:dyDescent="0.25">
      <c r="A62" s="108" t="s">
        <v>132</v>
      </c>
      <c r="B62" s="52"/>
      <c r="C62" s="52">
        <v>0</v>
      </c>
      <c r="D62" s="52">
        <v>1</v>
      </c>
      <c r="E62" s="52">
        <v>1</v>
      </c>
      <c r="F62" s="52">
        <v>3</v>
      </c>
      <c r="G62" s="52">
        <v>5</v>
      </c>
      <c r="H62" s="52">
        <v>7</v>
      </c>
      <c r="I62" s="52">
        <v>17</v>
      </c>
      <c r="J62" s="52">
        <v>27</v>
      </c>
      <c r="K62" s="52">
        <v>9</v>
      </c>
      <c r="L62" s="52">
        <v>1</v>
      </c>
      <c r="M62" s="52">
        <v>2</v>
      </c>
      <c r="N62" s="52">
        <v>3</v>
      </c>
      <c r="O62" s="52">
        <v>0</v>
      </c>
      <c r="P62" s="52">
        <v>0</v>
      </c>
      <c r="Q62" s="52">
        <v>6</v>
      </c>
      <c r="R62" s="52">
        <v>5</v>
      </c>
      <c r="S62" s="52">
        <v>7</v>
      </c>
      <c r="T62" s="52">
        <v>8</v>
      </c>
      <c r="U62" s="52">
        <v>6</v>
      </c>
      <c r="V62" s="52">
        <v>7</v>
      </c>
      <c r="W62" s="52">
        <v>7</v>
      </c>
      <c r="X62" s="52">
        <v>10</v>
      </c>
      <c r="Y62" s="52">
        <v>0</v>
      </c>
      <c r="DA62" s="63" t="s">
        <v>1352</v>
      </c>
    </row>
    <row r="63" spans="1:105" ht="12" customHeight="1" x14ac:dyDescent="0.25">
      <c r="A63" s="108" t="s">
        <v>131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1</v>
      </c>
      <c r="J63" s="52">
        <v>3</v>
      </c>
      <c r="K63" s="52">
        <v>1</v>
      </c>
      <c r="L63" s="52">
        <v>0</v>
      </c>
      <c r="M63" s="52">
        <v>0</v>
      </c>
      <c r="N63" s="52">
        <v>1</v>
      </c>
      <c r="O63" s="52">
        <v>5</v>
      </c>
      <c r="P63" s="52">
        <v>2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3</v>
      </c>
      <c r="DA63" s="63" t="s">
        <v>1353</v>
      </c>
    </row>
    <row r="64" spans="1:105" ht="12" customHeight="1" x14ac:dyDescent="0.25">
      <c r="A64" s="108" t="s">
        <v>124</v>
      </c>
      <c r="B64" s="52"/>
      <c r="C64" s="52">
        <v>16</v>
      </c>
      <c r="D64" s="52">
        <v>15</v>
      </c>
      <c r="E64" s="52">
        <v>20</v>
      </c>
      <c r="F64" s="52">
        <v>30</v>
      </c>
      <c r="G64" s="52">
        <v>50</v>
      </c>
      <c r="H64" s="52">
        <v>76</v>
      </c>
      <c r="I64" s="52">
        <v>86</v>
      </c>
      <c r="J64" s="52">
        <v>120</v>
      </c>
      <c r="K64" s="52">
        <v>82</v>
      </c>
      <c r="L64" s="52">
        <v>29</v>
      </c>
      <c r="M64" s="52">
        <v>51</v>
      </c>
      <c r="N64" s="52">
        <v>64</v>
      </c>
      <c r="O64" s="52">
        <v>22</v>
      </c>
      <c r="P64" s="52">
        <v>62</v>
      </c>
      <c r="Q64" s="52">
        <v>135</v>
      </c>
      <c r="R64" s="52">
        <v>84</v>
      </c>
      <c r="S64" s="52">
        <v>78</v>
      </c>
      <c r="T64" s="52">
        <v>43</v>
      </c>
      <c r="U64" s="52">
        <v>46</v>
      </c>
      <c r="V64" s="52">
        <v>62</v>
      </c>
      <c r="W64" s="52">
        <v>83</v>
      </c>
      <c r="X64" s="52">
        <v>102</v>
      </c>
      <c r="Y64" s="52">
        <v>65</v>
      </c>
      <c r="DA64" s="63" t="s">
        <v>1354</v>
      </c>
    </row>
    <row r="65" spans="1:105" ht="12" customHeight="1" x14ac:dyDescent="0.25">
      <c r="A65" s="108" t="s">
        <v>123</v>
      </c>
      <c r="B65" s="52"/>
      <c r="C65" s="52">
        <v>2</v>
      </c>
      <c r="D65" s="52">
        <v>0</v>
      </c>
      <c r="E65" s="52">
        <v>0</v>
      </c>
      <c r="F65" s="52">
        <v>0</v>
      </c>
      <c r="G65" s="52">
        <v>0</v>
      </c>
      <c r="H65" s="52">
        <v>6</v>
      </c>
      <c r="I65" s="52">
        <v>11</v>
      </c>
      <c r="J65" s="52">
        <v>12</v>
      </c>
      <c r="K65" s="52">
        <v>5</v>
      </c>
      <c r="L65" s="52">
        <v>1</v>
      </c>
      <c r="M65" s="52">
        <v>1</v>
      </c>
      <c r="N65" s="52">
        <v>9</v>
      </c>
      <c r="O65" s="52">
        <v>42</v>
      </c>
      <c r="P65" s="52">
        <v>45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8</v>
      </c>
      <c r="W65" s="52">
        <v>32</v>
      </c>
      <c r="X65" s="52">
        <v>34</v>
      </c>
      <c r="Y65" s="52">
        <v>32</v>
      </c>
      <c r="DA65" s="63" t="s">
        <v>1355</v>
      </c>
    </row>
    <row r="66" spans="1:105" ht="12" customHeight="1" x14ac:dyDescent="0.25">
      <c r="A66" s="108" t="s">
        <v>122</v>
      </c>
      <c r="B66" s="52"/>
      <c r="C66" s="52">
        <v>2</v>
      </c>
      <c r="D66" s="52">
        <v>0</v>
      </c>
      <c r="E66" s="52">
        <v>0</v>
      </c>
      <c r="F66" s="52">
        <v>0</v>
      </c>
      <c r="G66" s="52">
        <v>0</v>
      </c>
      <c r="H66" s="52">
        <v>10</v>
      </c>
      <c r="I66" s="52">
        <v>0</v>
      </c>
      <c r="J66" s="52">
        <v>0</v>
      </c>
      <c r="K66" s="52">
        <v>3</v>
      </c>
      <c r="L66" s="52">
        <v>0</v>
      </c>
      <c r="M66" s="52">
        <v>0</v>
      </c>
      <c r="N66" s="52">
        <v>0</v>
      </c>
      <c r="O66" s="52">
        <v>113</v>
      </c>
      <c r="P66" s="52">
        <v>118</v>
      </c>
      <c r="Q66" s="52">
        <v>0</v>
      </c>
      <c r="R66" s="52">
        <v>0</v>
      </c>
      <c r="S66" s="52">
        <v>0</v>
      </c>
      <c r="T66" s="52">
        <v>0</v>
      </c>
      <c r="U66" s="52">
        <v>27</v>
      </c>
      <c r="V66" s="52">
        <v>0</v>
      </c>
      <c r="W66" s="52">
        <v>362</v>
      </c>
      <c r="X66" s="52">
        <v>0</v>
      </c>
      <c r="Y66" s="52">
        <v>107</v>
      </c>
      <c r="DA66" s="63" t="s">
        <v>1356</v>
      </c>
    </row>
    <row r="67" spans="1:105" ht="12" customHeight="1" x14ac:dyDescent="0.25">
      <c r="A67" s="108" t="s">
        <v>121</v>
      </c>
      <c r="B67" s="52"/>
      <c r="C67" s="52">
        <v>260</v>
      </c>
      <c r="D67" s="52">
        <v>369</v>
      </c>
      <c r="E67" s="52">
        <v>469</v>
      </c>
      <c r="F67" s="52">
        <v>770</v>
      </c>
      <c r="G67" s="52">
        <v>1105</v>
      </c>
      <c r="H67" s="52">
        <v>1055</v>
      </c>
      <c r="I67" s="52">
        <v>2785</v>
      </c>
      <c r="J67" s="52">
        <v>3958</v>
      </c>
      <c r="K67" s="52">
        <v>2357</v>
      </c>
      <c r="L67" s="52">
        <v>772</v>
      </c>
      <c r="M67" s="52">
        <v>1332</v>
      </c>
      <c r="N67" s="52">
        <v>1499</v>
      </c>
      <c r="O67" s="52">
        <v>1186</v>
      </c>
      <c r="P67" s="52">
        <v>1743</v>
      </c>
      <c r="Q67" s="52">
        <v>3929</v>
      </c>
      <c r="R67" s="52">
        <v>2519</v>
      </c>
      <c r="S67" s="52">
        <v>2663</v>
      </c>
      <c r="T67" s="52">
        <v>1537</v>
      </c>
      <c r="U67" s="52">
        <v>1139</v>
      </c>
      <c r="V67" s="52">
        <v>1509</v>
      </c>
      <c r="W67" s="52">
        <v>1567</v>
      </c>
      <c r="X67" s="52">
        <v>2653</v>
      </c>
      <c r="Y67" s="52">
        <v>2698</v>
      </c>
      <c r="DA67" s="63" t="s">
        <v>1357</v>
      </c>
    </row>
    <row r="68" spans="1:105" ht="12" customHeight="1" x14ac:dyDescent="0.25">
      <c r="A68" s="146" t="s">
        <v>54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108" t="s">
        <v>202</v>
      </c>
      <c r="B69" s="52"/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DA69" s="63" t="s">
        <v>1358</v>
      </c>
    </row>
    <row r="70" spans="1:105" ht="12" customHeight="1" x14ac:dyDescent="0.25">
      <c r="A70" s="108" t="s">
        <v>50</v>
      </c>
      <c r="B70" s="52"/>
      <c r="C70" s="52">
        <v>156</v>
      </c>
      <c r="D70" s="52">
        <v>229</v>
      </c>
      <c r="E70" s="52">
        <v>307</v>
      </c>
      <c r="F70" s="52">
        <v>481</v>
      </c>
      <c r="G70" s="52">
        <v>732</v>
      </c>
      <c r="H70" s="52">
        <v>786</v>
      </c>
      <c r="I70" s="52">
        <v>1972</v>
      </c>
      <c r="J70" s="52">
        <v>2776</v>
      </c>
      <c r="K70" s="52">
        <v>1399</v>
      </c>
      <c r="L70" s="52">
        <v>496</v>
      </c>
      <c r="M70" s="52">
        <v>889</v>
      </c>
      <c r="N70" s="52">
        <v>1075</v>
      </c>
      <c r="O70" s="52">
        <v>716</v>
      </c>
      <c r="P70" s="52">
        <v>914</v>
      </c>
      <c r="Q70" s="52">
        <v>2302</v>
      </c>
      <c r="R70" s="52">
        <v>1434</v>
      </c>
      <c r="S70" s="52">
        <v>1480</v>
      </c>
      <c r="T70" s="52">
        <v>789</v>
      </c>
      <c r="U70" s="52">
        <v>709</v>
      </c>
      <c r="V70" s="52">
        <v>857</v>
      </c>
      <c r="W70" s="52">
        <v>1096</v>
      </c>
      <c r="X70" s="52">
        <v>1794</v>
      </c>
      <c r="Y70" s="52">
        <v>2154</v>
      </c>
      <c r="DA70" s="63" t="s">
        <v>1359</v>
      </c>
    </row>
    <row r="71" spans="1:105" ht="12" customHeight="1" x14ac:dyDescent="0.25">
      <c r="A71" s="115" t="s">
        <v>120</v>
      </c>
      <c r="B71" s="36"/>
      <c r="C71" s="36">
        <v>124</v>
      </c>
      <c r="D71" s="36">
        <v>156</v>
      </c>
      <c r="E71" s="36">
        <v>183</v>
      </c>
      <c r="F71" s="36">
        <v>322</v>
      </c>
      <c r="G71" s="36">
        <v>428</v>
      </c>
      <c r="H71" s="36">
        <v>368</v>
      </c>
      <c r="I71" s="36">
        <v>928</v>
      </c>
      <c r="J71" s="36">
        <v>1344</v>
      </c>
      <c r="K71" s="36">
        <v>1058</v>
      </c>
      <c r="L71" s="36">
        <v>307</v>
      </c>
      <c r="M71" s="36">
        <v>497</v>
      </c>
      <c r="N71" s="36">
        <v>501</v>
      </c>
      <c r="O71" s="36">
        <v>652</v>
      </c>
      <c r="P71" s="36">
        <v>1056</v>
      </c>
      <c r="Q71" s="36">
        <v>1768</v>
      </c>
      <c r="R71" s="36">
        <v>1174</v>
      </c>
      <c r="S71" s="36">
        <v>1268</v>
      </c>
      <c r="T71" s="36">
        <v>799</v>
      </c>
      <c r="U71" s="36">
        <v>509</v>
      </c>
      <c r="V71" s="36">
        <v>729</v>
      </c>
      <c r="W71" s="36">
        <v>955</v>
      </c>
      <c r="X71" s="36">
        <v>1005</v>
      </c>
      <c r="Y71" s="36">
        <v>751</v>
      </c>
      <c r="DA71" s="60" t="s">
        <v>1360</v>
      </c>
    </row>
    <row r="72" spans="1:105" ht="12" customHeight="1" x14ac:dyDescent="0.25">
      <c r="A72" s="147"/>
    </row>
    <row r="73" spans="1:105" ht="12" customHeight="1" x14ac:dyDescent="0.25">
      <c r="A73" s="144" t="str">
        <f>RES_hh_SLD!$A$69</f>
        <v>New equipment installations via replacement</v>
      </c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DA73" s="129" t="s">
        <v>1436</v>
      </c>
    </row>
    <row r="74" spans="1:105" ht="12" customHeight="1" x14ac:dyDescent="0.25">
      <c r="A74" s="145" t="s">
        <v>57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DA74" s="133"/>
    </row>
    <row r="75" spans="1:105" ht="12" customHeight="1" x14ac:dyDescent="0.25">
      <c r="A75" s="108" t="s">
        <v>204</v>
      </c>
      <c r="B75" s="52"/>
      <c r="C75" s="52">
        <v>330</v>
      </c>
      <c r="D75" s="52">
        <v>427</v>
      </c>
      <c r="E75" s="52">
        <v>521</v>
      </c>
      <c r="F75" s="52">
        <v>807</v>
      </c>
      <c r="G75" s="52">
        <v>1109</v>
      </c>
      <c r="H75" s="52">
        <v>2146</v>
      </c>
      <c r="I75" s="52">
        <v>2196</v>
      </c>
      <c r="J75" s="52">
        <v>2115</v>
      </c>
      <c r="K75" s="52">
        <v>2035</v>
      </c>
      <c r="L75" s="52">
        <v>822</v>
      </c>
      <c r="M75" s="52">
        <v>1311</v>
      </c>
      <c r="N75" s="52">
        <v>1783</v>
      </c>
      <c r="O75" s="52">
        <v>2616</v>
      </c>
      <c r="P75" s="52">
        <v>1114</v>
      </c>
      <c r="Q75" s="52">
        <v>2815</v>
      </c>
      <c r="R75" s="52">
        <v>4241</v>
      </c>
      <c r="S75" s="52">
        <v>4543</v>
      </c>
      <c r="T75" s="52">
        <v>2466</v>
      </c>
      <c r="U75" s="52">
        <v>1235</v>
      </c>
      <c r="V75" s="52">
        <v>1879</v>
      </c>
      <c r="W75" s="52">
        <v>2373</v>
      </c>
      <c r="X75" s="52">
        <v>2835</v>
      </c>
      <c r="Y75" s="52">
        <v>3218</v>
      </c>
      <c r="DA75" s="63" t="s">
        <v>1437</v>
      </c>
    </row>
    <row r="76" spans="1:105" ht="12" customHeight="1" x14ac:dyDescent="0.25">
      <c r="A76" s="146" t="s">
        <v>92</v>
      </c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DA76" s="134"/>
    </row>
    <row r="77" spans="1:105" ht="12" customHeight="1" x14ac:dyDescent="0.25">
      <c r="A77" s="108" t="s">
        <v>53</v>
      </c>
      <c r="B77" s="52"/>
      <c r="C77" s="52">
        <v>319</v>
      </c>
      <c r="D77" s="52">
        <v>287</v>
      </c>
      <c r="E77" s="52">
        <v>584</v>
      </c>
      <c r="F77" s="52">
        <v>780</v>
      </c>
      <c r="G77" s="52">
        <v>1538</v>
      </c>
      <c r="H77" s="52">
        <v>2423</v>
      </c>
      <c r="I77" s="52">
        <v>2899</v>
      </c>
      <c r="J77" s="52">
        <v>3882</v>
      </c>
      <c r="K77" s="52">
        <v>5203</v>
      </c>
      <c r="L77" s="52">
        <v>4458</v>
      </c>
      <c r="M77" s="52">
        <v>3174</v>
      </c>
      <c r="N77" s="52">
        <v>3990</v>
      </c>
      <c r="O77" s="52">
        <v>4472</v>
      </c>
      <c r="P77" s="52">
        <v>3846</v>
      </c>
      <c r="Q77" s="52">
        <v>4934</v>
      </c>
      <c r="R77" s="52">
        <v>8205</v>
      </c>
      <c r="S77" s="52">
        <v>7827</v>
      </c>
      <c r="T77" s="52">
        <v>5816</v>
      </c>
      <c r="U77" s="52">
        <v>5196</v>
      </c>
      <c r="V77" s="52">
        <v>5521</v>
      </c>
      <c r="W77" s="52">
        <v>6524</v>
      </c>
      <c r="X77" s="52">
        <v>5891</v>
      </c>
      <c r="Y77" s="52">
        <v>7005</v>
      </c>
      <c r="DA77" s="63" t="s">
        <v>1438</v>
      </c>
    </row>
    <row r="78" spans="1:105" ht="12" customHeight="1" x14ac:dyDescent="0.25">
      <c r="A78" s="146" t="s">
        <v>55</v>
      </c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DA78" s="134"/>
    </row>
    <row r="79" spans="1:105" ht="12" customHeight="1" x14ac:dyDescent="0.25">
      <c r="A79" s="108" t="s">
        <v>132</v>
      </c>
      <c r="B79" s="52"/>
      <c r="C79" s="52">
        <f t="shared" ref="C79:Q79" si="0">C45-C62</f>
        <v>5</v>
      </c>
      <c r="D79" s="52">
        <f t="shared" si="0"/>
        <v>11</v>
      </c>
      <c r="E79" s="52">
        <f t="shared" si="0"/>
        <v>12</v>
      </c>
      <c r="F79" s="52">
        <f t="shared" si="0"/>
        <v>19</v>
      </c>
      <c r="G79" s="52">
        <f t="shared" si="0"/>
        <v>25</v>
      </c>
      <c r="H79" s="52">
        <f t="shared" si="0"/>
        <v>41</v>
      </c>
      <c r="I79" s="52">
        <f t="shared" si="0"/>
        <v>53</v>
      </c>
      <c r="J79" s="52">
        <f t="shared" si="0"/>
        <v>55</v>
      </c>
      <c r="K79" s="52">
        <f t="shared" si="0"/>
        <v>52</v>
      </c>
      <c r="L79" s="52">
        <f t="shared" si="0"/>
        <v>24</v>
      </c>
      <c r="M79" s="52">
        <f t="shared" si="0"/>
        <v>26</v>
      </c>
      <c r="N79" s="52">
        <f t="shared" si="0"/>
        <v>36</v>
      </c>
      <c r="O79" s="52">
        <f t="shared" si="0"/>
        <v>1</v>
      </c>
      <c r="P79" s="52">
        <f t="shared" si="0"/>
        <v>0</v>
      </c>
      <c r="Q79" s="52">
        <f t="shared" si="0"/>
        <v>20</v>
      </c>
      <c r="R79" s="52">
        <f t="shared" ref="R79:V79" si="1">R45-R62</f>
        <v>23</v>
      </c>
      <c r="S79" s="52">
        <f t="shared" si="1"/>
        <v>32</v>
      </c>
      <c r="T79" s="52">
        <f t="shared" si="1"/>
        <v>48</v>
      </c>
      <c r="U79" s="52">
        <f t="shared" si="1"/>
        <v>42</v>
      </c>
      <c r="V79" s="52">
        <f t="shared" si="1"/>
        <v>48</v>
      </c>
      <c r="W79" s="52">
        <f t="shared" ref="W79:Y79" si="2">W45-W62</f>
        <v>46</v>
      </c>
      <c r="X79" s="52">
        <f t="shared" si="2"/>
        <v>36</v>
      </c>
      <c r="Y79" s="52">
        <f t="shared" si="2"/>
        <v>0</v>
      </c>
      <c r="DA79" s="63" t="s">
        <v>1439</v>
      </c>
    </row>
    <row r="80" spans="1:105" ht="12" customHeight="1" x14ac:dyDescent="0.25">
      <c r="A80" s="108" t="s">
        <v>131</v>
      </c>
      <c r="B80" s="52"/>
      <c r="C80" s="52">
        <f t="shared" ref="C80:Q80" si="3">C46-C63</f>
        <v>1</v>
      </c>
      <c r="D80" s="52">
        <f t="shared" si="3"/>
        <v>0</v>
      </c>
      <c r="E80" s="52">
        <f t="shared" si="3"/>
        <v>0</v>
      </c>
      <c r="F80" s="52">
        <f t="shared" si="3"/>
        <v>0</v>
      </c>
      <c r="G80" s="52">
        <f t="shared" si="3"/>
        <v>1</v>
      </c>
      <c r="H80" s="52">
        <f t="shared" si="3"/>
        <v>0</v>
      </c>
      <c r="I80" s="52">
        <f t="shared" si="3"/>
        <v>2</v>
      </c>
      <c r="J80" s="52">
        <f t="shared" si="3"/>
        <v>6</v>
      </c>
      <c r="K80" s="52">
        <f t="shared" si="3"/>
        <v>3</v>
      </c>
      <c r="L80" s="52">
        <f t="shared" si="3"/>
        <v>0</v>
      </c>
      <c r="M80" s="52">
        <f t="shared" si="3"/>
        <v>0</v>
      </c>
      <c r="N80" s="52">
        <f t="shared" si="3"/>
        <v>9</v>
      </c>
      <c r="O80" s="52">
        <f t="shared" si="3"/>
        <v>60</v>
      </c>
      <c r="P80" s="52">
        <f t="shared" si="3"/>
        <v>12</v>
      </c>
      <c r="Q80" s="52">
        <f t="shared" si="3"/>
        <v>0</v>
      </c>
      <c r="R80" s="52">
        <f t="shared" ref="R80:V80" si="4">R46-R63</f>
        <v>0</v>
      </c>
      <c r="S80" s="52">
        <f t="shared" si="4"/>
        <v>0</v>
      </c>
      <c r="T80" s="52">
        <f t="shared" si="4"/>
        <v>0</v>
      </c>
      <c r="U80" s="52">
        <f t="shared" si="4"/>
        <v>0</v>
      </c>
      <c r="V80" s="52">
        <f t="shared" si="4"/>
        <v>0</v>
      </c>
      <c r="W80" s="52">
        <f t="shared" ref="W80:Y80" si="5">W46-W63</f>
        <v>0</v>
      </c>
      <c r="X80" s="52">
        <f t="shared" si="5"/>
        <v>0</v>
      </c>
      <c r="Y80" s="52">
        <f t="shared" si="5"/>
        <v>3</v>
      </c>
      <c r="DA80" s="63" t="s">
        <v>1440</v>
      </c>
    </row>
    <row r="81" spans="1:105" ht="12" customHeight="1" x14ac:dyDescent="0.25">
      <c r="A81" s="108" t="s">
        <v>124</v>
      </c>
      <c r="B81" s="52"/>
      <c r="C81" s="52">
        <f t="shared" ref="C81:Q81" si="6">C47-C64</f>
        <v>38</v>
      </c>
      <c r="D81" s="52">
        <f t="shared" si="6"/>
        <v>30</v>
      </c>
      <c r="E81" s="52">
        <f t="shared" si="6"/>
        <v>35</v>
      </c>
      <c r="F81" s="52">
        <f t="shared" si="6"/>
        <v>43</v>
      </c>
      <c r="G81" s="52">
        <f t="shared" si="6"/>
        <v>66</v>
      </c>
      <c r="H81" s="52">
        <f t="shared" si="6"/>
        <v>179</v>
      </c>
      <c r="I81" s="52">
        <f t="shared" si="6"/>
        <v>78</v>
      </c>
      <c r="J81" s="52">
        <f t="shared" si="6"/>
        <v>77</v>
      </c>
      <c r="K81" s="52">
        <f t="shared" si="6"/>
        <v>103</v>
      </c>
      <c r="L81" s="52">
        <f t="shared" si="6"/>
        <v>79</v>
      </c>
      <c r="M81" s="52">
        <f t="shared" si="6"/>
        <v>120</v>
      </c>
      <c r="N81" s="52">
        <f t="shared" si="6"/>
        <v>178</v>
      </c>
      <c r="O81" s="52">
        <f t="shared" si="6"/>
        <v>91</v>
      </c>
      <c r="P81" s="52">
        <f t="shared" si="6"/>
        <v>152</v>
      </c>
      <c r="Q81" s="52">
        <f t="shared" si="6"/>
        <v>228</v>
      </c>
      <c r="R81" s="52">
        <f t="shared" ref="R81:V81" si="7">R47-R64</f>
        <v>256</v>
      </c>
      <c r="S81" s="52">
        <f t="shared" si="7"/>
        <v>204</v>
      </c>
      <c r="T81" s="52">
        <f t="shared" si="7"/>
        <v>128</v>
      </c>
      <c r="U81" s="52">
        <f t="shared" si="7"/>
        <v>172</v>
      </c>
      <c r="V81" s="52">
        <f t="shared" si="7"/>
        <v>239</v>
      </c>
      <c r="W81" s="52">
        <f t="shared" ref="W81:Y81" si="8">W47-W64</f>
        <v>282</v>
      </c>
      <c r="X81" s="52">
        <f t="shared" si="8"/>
        <v>298</v>
      </c>
      <c r="Y81" s="52">
        <f t="shared" si="8"/>
        <v>201</v>
      </c>
      <c r="DA81" s="63" t="s">
        <v>1441</v>
      </c>
    </row>
    <row r="82" spans="1:105" ht="12" customHeight="1" x14ac:dyDescent="0.25">
      <c r="A82" s="108" t="s">
        <v>123</v>
      </c>
      <c r="B82" s="52"/>
      <c r="C82" s="52">
        <f t="shared" ref="C82:Q82" si="9">C48-C65</f>
        <v>6</v>
      </c>
      <c r="D82" s="52">
        <f t="shared" si="9"/>
        <v>0</v>
      </c>
      <c r="E82" s="52">
        <f t="shared" si="9"/>
        <v>0</v>
      </c>
      <c r="F82" s="52">
        <f t="shared" si="9"/>
        <v>0</v>
      </c>
      <c r="G82" s="52">
        <f t="shared" si="9"/>
        <v>0</v>
      </c>
      <c r="H82" s="52">
        <f t="shared" si="9"/>
        <v>13</v>
      </c>
      <c r="I82" s="52">
        <f t="shared" si="9"/>
        <v>8</v>
      </c>
      <c r="J82" s="52">
        <f t="shared" si="9"/>
        <v>6</v>
      </c>
      <c r="K82" s="52">
        <f t="shared" si="9"/>
        <v>3</v>
      </c>
      <c r="L82" s="52">
        <f t="shared" si="9"/>
        <v>1</v>
      </c>
      <c r="M82" s="52">
        <f t="shared" si="9"/>
        <v>1</v>
      </c>
      <c r="N82" s="52">
        <f t="shared" si="9"/>
        <v>20</v>
      </c>
      <c r="O82" s="52">
        <f t="shared" si="9"/>
        <v>177</v>
      </c>
      <c r="P82" s="52">
        <f t="shared" si="9"/>
        <v>109</v>
      </c>
      <c r="Q82" s="52">
        <f t="shared" si="9"/>
        <v>0</v>
      </c>
      <c r="R82" s="52">
        <f t="shared" ref="R82:V82" si="10">R48-R65</f>
        <v>0</v>
      </c>
      <c r="S82" s="52">
        <f t="shared" si="10"/>
        <v>0</v>
      </c>
      <c r="T82" s="52">
        <f t="shared" si="10"/>
        <v>0</v>
      </c>
      <c r="U82" s="52">
        <f t="shared" si="10"/>
        <v>0</v>
      </c>
      <c r="V82" s="52">
        <f t="shared" si="10"/>
        <v>21</v>
      </c>
      <c r="W82" s="52">
        <f t="shared" ref="W82:Y82" si="11">W48-W65</f>
        <v>111</v>
      </c>
      <c r="X82" s="52">
        <f t="shared" si="11"/>
        <v>80</v>
      </c>
      <c r="Y82" s="52">
        <f t="shared" si="11"/>
        <v>96</v>
      </c>
      <c r="DA82" s="63" t="s">
        <v>1442</v>
      </c>
    </row>
    <row r="83" spans="1:105" ht="12" customHeight="1" x14ac:dyDescent="0.25">
      <c r="A83" s="108" t="s">
        <v>122</v>
      </c>
      <c r="B83" s="52"/>
      <c r="C83" s="52">
        <f t="shared" ref="C83:Q83" si="12">C49-C66</f>
        <v>4</v>
      </c>
      <c r="D83" s="52">
        <f t="shared" si="12"/>
        <v>0</v>
      </c>
      <c r="E83" s="52">
        <f t="shared" si="12"/>
        <v>0</v>
      </c>
      <c r="F83" s="52">
        <f t="shared" si="12"/>
        <v>0</v>
      </c>
      <c r="G83" s="52">
        <f t="shared" si="12"/>
        <v>0</v>
      </c>
      <c r="H83" s="52">
        <f t="shared" si="12"/>
        <v>21</v>
      </c>
      <c r="I83" s="52">
        <f t="shared" si="12"/>
        <v>0</v>
      </c>
      <c r="J83" s="52">
        <f t="shared" si="12"/>
        <v>0</v>
      </c>
      <c r="K83" s="52">
        <f t="shared" si="12"/>
        <v>2</v>
      </c>
      <c r="L83" s="52">
        <f t="shared" si="12"/>
        <v>0</v>
      </c>
      <c r="M83" s="52">
        <f t="shared" si="12"/>
        <v>0</v>
      </c>
      <c r="N83" s="52">
        <f t="shared" si="12"/>
        <v>0</v>
      </c>
      <c r="O83" s="52">
        <f t="shared" si="12"/>
        <v>478</v>
      </c>
      <c r="P83" s="52">
        <f t="shared" si="12"/>
        <v>290</v>
      </c>
      <c r="Q83" s="52">
        <f t="shared" si="12"/>
        <v>0</v>
      </c>
      <c r="R83" s="52">
        <f t="shared" ref="R83:V83" si="13">R49-R66</f>
        <v>0</v>
      </c>
      <c r="S83" s="52">
        <f t="shared" si="13"/>
        <v>0</v>
      </c>
      <c r="T83" s="52">
        <f t="shared" si="13"/>
        <v>0</v>
      </c>
      <c r="U83" s="52">
        <f t="shared" si="13"/>
        <v>95</v>
      </c>
      <c r="V83" s="52">
        <f t="shared" si="13"/>
        <v>0</v>
      </c>
      <c r="W83" s="52">
        <f t="shared" ref="W83:Y83" si="14">W49-W66</f>
        <v>1256</v>
      </c>
      <c r="X83" s="52">
        <f t="shared" si="14"/>
        <v>0</v>
      </c>
      <c r="Y83" s="52">
        <f t="shared" si="14"/>
        <v>324</v>
      </c>
      <c r="DA83" s="63" t="s">
        <v>1443</v>
      </c>
    </row>
    <row r="84" spans="1:105" ht="12" customHeight="1" x14ac:dyDescent="0.25">
      <c r="A84" s="108" t="s">
        <v>121</v>
      </c>
      <c r="B84" s="52"/>
      <c r="C84" s="52">
        <f t="shared" ref="C84:Q84" si="15">C50-C67</f>
        <v>621</v>
      </c>
      <c r="D84" s="52">
        <f t="shared" si="15"/>
        <v>733</v>
      </c>
      <c r="E84" s="52">
        <f t="shared" si="15"/>
        <v>829</v>
      </c>
      <c r="F84" s="52">
        <f t="shared" si="15"/>
        <v>1139</v>
      </c>
      <c r="G84" s="52">
        <f t="shared" si="15"/>
        <v>1481</v>
      </c>
      <c r="H84" s="52">
        <f t="shared" si="15"/>
        <v>2491</v>
      </c>
      <c r="I84" s="52">
        <f t="shared" si="15"/>
        <v>2466</v>
      </c>
      <c r="J84" s="52">
        <f t="shared" si="15"/>
        <v>2556</v>
      </c>
      <c r="K84" s="52">
        <f t="shared" si="15"/>
        <v>2891</v>
      </c>
      <c r="L84" s="52">
        <f t="shared" si="15"/>
        <v>2133</v>
      </c>
      <c r="M84" s="52">
        <f t="shared" si="15"/>
        <v>3111</v>
      </c>
      <c r="N84" s="52">
        <f t="shared" si="15"/>
        <v>4143</v>
      </c>
      <c r="O84" s="52">
        <f t="shared" si="15"/>
        <v>5057</v>
      </c>
      <c r="P84" s="52">
        <f t="shared" si="15"/>
        <v>4316</v>
      </c>
      <c r="Q84" s="52">
        <f t="shared" si="15"/>
        <v>6783</v>
      </c>
      <c r="R84" s="52">
        <f t="shared" ref="R84:V84" si="16">R50-R67</f>
        <v>7868</v>
      </c>
      <c r="S84" s="52">
        <f t="shared" si="16"/>
        <v>7356</v>
      </c>
      <c r="T84" s="52">
        <f t="shared" si="16"/>
        <v>5004</v>
      </c>
      <c r="U84" s="52">
        <f t="shared" si="16"/>
        <v>4423</v>
      </c>
      <c r="V84" s="52">
        <f t="shared" si="16"/>
        <v>5738</v>
      </c>
      <c r="W84" s="52">
        <f t="shared" ref="W84:Y84" si="17">W50-W67</f>
        <v>5434</v>
      </c>
      <c r="X84" s="52">
        <f t="shared" si="17"/>
        <v>7472</v>
      </c>
      <c r="Y84" s="52">
        <f t="shared" si="17"/>
        <v>8375</v>
      </c>
      <c r="DA84" s="63" t="s">
        <v>1444</v>
      </c>
    </row>
    <row r="85" spans="1:105" ht="12" customHeight="1" x14ac:dyDescent="0.25">
      <c r="A85" s="146" t="s">
        <v>54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108" t="s">
        <v>202</v>
      </c>
      <c r="B86" s="52"/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0</v>
      </c>
      <c r="Q86" s="52">
        <v>0</v>
      </c>
      <c r="R86" s="52">
        <v>0</v>
      </c>
      <c r="S86" s="52">
        <v>0</v>
      </c>
      <c r="T86" s="52">
        <v>0</v>
      </c>
      <c r="U86" s="52">
        <v>0</v>
      </c>
      <c r="V86" s="52">
        <v>0</v>
      </c>
      <c r="W86" s="52">
        <v>0</v>
      </c>
      <c r="X86" s="52">
        <v>0</v>
      </c>
      <c r="Y86" s="52">
        <v>0</v>
      </c>
      <c r="DA86" s="63" t="s">
        <v>1445</v>
      </c>
    </row>
    <row r="87" spans="1:105" ht="12" customHeight="1" x14ac:dyDescent="0.25">
      <c r="A87" s="108" t="s">
        <v>50</v>
      </c>
      <c r="B87" s="52"/>
      <c r="C87" s="52">
        <v>378</v>
      </c>
      <c r="D87" s="52">
        <v>461</v>
      </c>
      <c r="E87" s="52">
        <v>552</v>
      </c>
      <c r="F87" s="52">
        <v>725</v>
      </c>
      <c r="G87" s="52">
        <v>996</v>
      </c>
      <c r="H87" s="52">
        <v>1875</v>
      </c>
      <c r="I87" s="52">
        <v>1772</v>
      </c>
      <c r="J87" s="52">
        <v>1820</v>
      </c>
      <c r="K87" s="52">
        <v>1742</v>
      </c>
      <c r="L87" s="52">
        <v>1396</v>
      </c>
      <c r="M87" s="52">
        <v>2104</v>
      </c>
      <c r="N87" s="52">
        <v>3007</v>
      </c>
      <c r="O87" s="52">
        <v>3093</v>
      </c>
      <c r="P87" s="52">
        <v>2275</v>
      </c>
      <c r="Q87" s="52">
        <v>4017</v>
      </c>
      <c r="R87" s="52">
        <v>4516</v>
      </c>
      <c r="S87" s="52">
        <v>4116</v>
      </c>
      <c r="T87" s="52">
        <v>2575</v>
      </c>
      <c r="U87" s="52">
        <v>2778</v>
      </c>
      <c r="V87" s="52">
        <v>3292</v>
      </c>
      <c r="W87" s="52">
        <v>3821</v>
      </c>
      <c r="X87" s="52">
        <v>5077</v>
      </c>
      <c r="Y87" s="52">
        <v>6685</v>
      </c>
      <c r="DA87" s="63" t="s">
        <v>1446</v>
      </c>
    </row>
    <row r="88" spans="1:105" ht="12" customHeight="1" x14ac:dyDescent="0.25">
      <c r="A88" s="115" t="s">
        <v>120</v>
      </c>
      <c r="B88" s="36"/>
      <c r="C88" s="36">
        <v>299</v>
      </c>
      <c r="D88" s="36">
        <v>314</v>
      </c>
      <c r="E88" s="36">
        <v>327</v>
      </c>
      <c r="F88" s="36">
        <v>482</v>
      </c>
      <c r="G88" s="36">
        <v>581</v>
      </c>
      <c r="H88" s="36">
        <v>877</v>
      </c>
      <c r="I88" s="36">
        <v>834</v>
      </c>
      <c r="J88" s="36">
        <v>883</v>
      </c>
      <c r="K88" s="36">
        <v>1314</v>
      </c>
      <c r="L88" s="36">
        <v>861</v>
      </c>
      <c r="M88" s="36">
        <v>1174</v>
      </c>
      <c r="N88" s="36">
        <v>1409</v>
      </c>
      <c r="O88" s="36">
        <v>2801</v>
      </c>
      <c r="P88" s="36">
        <v>2653</v>
      </c>
      <c r="Q88" s="36">
        <v>3078</v>
      </c>
      <c r="R88" s="36">
        <v>3677</v>
      </c>
      <c r="S88" s="36">
        <v>3514</v>
      </c>
      <c r="T88" s="36">
        <v>2647</v>
      </c>
      <c r="U88" s="36">
        <v>1996</v>
      </c>
      <c r="V88" s="36">
        <v>2795</v>
      </c>
      <c r="W88" s="36">
        <v>3307</v>
      </c>
      <c r="X88" s="36">
        <v>2852</v>
      </c>
      <c r="Y88" s="36">
        <v>2334</v>
      </c>
      <c r="DA88" s="60" t="s">
        <v>1447</v>
      </c>
    </row>
    <row r="90" spans="1:105" ht="12" customHeight="1" x14ac:dyDescent="0.25">
      <c r="A90" s="141" t="str">
        <f>RES_hh_SLD!$A$85</f>
        <v>Year:</v>
      </c>
      <c r="B90" s="17">
        <v>2021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DA90" s="55"/>
    </row>
    <row r="91" spans="1:105" s="2" customFormat="1" ht="12" customHeight="1" x14ac:dyDescent="0.25">
      <c r="A91" s="139" t="str">
        <f>RES_hh_SLD!$A$86</f>
        <v>Year of installation:</v>
      </c>
      <c r="B91" s="140" t="s">
        <v>145</v>
      </c>
      <c r="C91" s="140">
        <v>2001</v>
      </c>
      <c r="D91" s="140">
        <v>2002</v>
      </c>
      <c r="E91" s="140">
        <v>2003</v>
      </c>
      <c r="F91" s="140">
        <v>2004</v>
      </c>
      <c r="G91" s="140">
        <v>2005</v>
      </c>
      <c r="H91" s="140">
        <v>2006</v>
      </c>
      <c r="I91" s="140">
        <v>2007</v>
      </c>
      <c r="J91" s="140">
        <v>2008</v>
      </c>
      <c r="K91" s="140">
        <v>2009</v>
      </c>
      <c r="L91" s="140">
        <v>2010</v>
      </c>
      <c r="M91" s="140">
        <v>2011</v>
      </c>
      <c r="N91" s="140">
        <v>2012</v>
      </c>
      <c r="O91" s="140">
        <v>2013</v>
      </c>
      <c r="P91" s="140">
        <v>2014</v>
      </c>
      <c r="Q91" s="140">
        <v>2015</v>
      </c>
      <c r="R91" s="140">
        <v>2016</v>
      </c>
      <c r="S91" s="140">
        <v>2017</v>
      </c>
      <c r="T91" s="140">
        <v>2018</v>
      </c>
      <c r="U91" s="140">
        <v>2019</v>
      </c>
      <c r="V91" s="140">
        <v>2020</v>
      </c>
      <c r="W91" s="140">
        <v>2021</v>
      </c>
      <c r="X91" s="140">
        <v>2022</v>
      </c>
      <c r="Y91" s="140">
        <v>2023</v>
      </c>
      <c r="DA91" s="143"/>
    </row>
    <row r="92" spans="1:105" ht="12" customHeight="1" x14ac:dyDescent="0.25">
      <c r="A92" s="116" t="str">
        <f>RES_hh_SLD!$A$87</f>
        <v>Equipment installations in 2021 - vintage structure</v>
      </c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DA92" s="129" t="s">
        <v>1523</v>
      </c>
    </row>
    <row r="93" spans="1:105" ht="12.95" customHeight="1" x14ac:dyDescent="0.25">
      <c r="A93" s="127" t="s">
        <v>57</v>
      </c>
      <c r="B93" s="128">
        <f>RES_hhdet_numvin!B82</f>
        <v>0</v>
      </c>
      <c r="C93" s="128">
        <f>RES_hhdet_numvin!C82</f>
        <v>0</v>
      </c>
      <c r="D93" s="128">
        <f>RES_hhdet_numvin!D82</f>
        <v>0</v>
      </c>
      <c r="E93" s="128">
        <f>RES_hhdet_numvin!E82</f>
        <v>0</v>
      </c>
      <c r="F93" s="128">
        <f>RES_hhdet_numvin!F82</f>
        <v>0</v>
      </c>
      <c r="G93" s="128">
        <f>RES_hhdet_numvin!G82</f>
        <v>0</v>
      </c>
      <c r="H93" s="128">
        <f>RES_hhdet_numvin!H82</f>
        <v>0</v>
      </c>
      <c r="I93" s="128">
        <f>RES_hhdet_numvin!I82</f>
        <v>0</v>
      </c>
      <c r="J93" s="128">
        <f>RES_hhdet_numvin!J82</f>
        <v>0</v>
      </c>
      <c r="K93" s="128">
        <f>RES_hhdet_numvin!K82</f>
        <v>0</v>
      </c>
      <c r="L93" s="128">
        <f>RES_hhdet_numvin!L82</f>
        <v>0</v>
      </c>
      <c r="M93" s="128">
        <f>RES_hhdet_numvin!M82</f>
        <v>0</v>
      </c>
      <c r="N93" s="128">
        <f>RES_hhdet_numvin!N82</f>
        <v>0</v>
      </c>
      <c r="O93" s="128">
        <f>RES_hhdet_numvin!O82</f>
        <v>0</v>
      </c>
      <c r="P93" s="128">
        <f>RES_hhdet_numvin!P82</f>
        <v>0</v>
      </c>
      <c r="Q93" s="128">
        <f>RES_hhdet_numvin!Q82</f>
        <v>0</v>
      </c>
      <c r="R93" s="128">
        <f>RES_hhdet_numvin!R82</f>
        <v>0</v>
      </c>
      <c r="S93" s="128">
        <f>RES_hhdet_numvin!S82</f>
        <v>0</v>
      </c>
      <c r="T93" s="128">
        <f>RES_hhdet_numvin!T82</f>
        <v>0</v>
      </c>
      <c r="U93" s="128">
        <f>RES_hhdet_numvin!U82</f>
        <v>0</v>
      </c>
      <c r="V93" s="128">
        <f>RES_hhdet_numvin!V82</f>
        <v>0</v>
      </c>
      <c r="W93" s="128">
        <f>RES_hhdet_numvin!W82</f>
        <v>0</v>
      </c>
      <c r="X93" s="128">
        <f>RES_hhdet_numvin!X82</f>
        <v>0</v>
      </c>
      <c r="Y93" s="128">
        <f>RES_hhdet_numvin!Y82</f>
        <v>0</v>
      </c>
      <c r="DA93" s="133"/>
    </row>
    <row r="94" spans="1:105" ht="12" customHeight="1" x14ac:dyDescent="0.25">
      <c r="A94" s="97" t="s">
        <v>204</v>
      </c>
      <c r="B94" s="52">
        <f>RES_hhdet_numvin!B83</f>
        <v>0</v>
      </c>
      <c r="C94" s="52">
        <f>RES_hhdet_numvin!C83</f>
        <v>0</v>
      </c>
      <c r="D94" s="52">
        <f>RES_hhdet_numvin!D83</f>
        <v>0</v>
      </c>
      <c r="E94" s="52">
        <f>RES_hhdet_numvin!E83</f>
        <v>0</v>
      </c>
      <c r="F94" s="52">
        <f>RES_hhdet_numvin!F83</f>
        <v>0</v>
      </c>
      <c r="G94" s="52">
        <f>RES_hhdet_numvin!G83</f>
        <v>0</v>
      </c>
      <c r="H94" s="52">
        <f>RES_hhdet_numvin!H83</f>
        <v>0</v>
      </c>
      <c r="I94" s="52">
        <f>RES_hhdet_numvin!I83</f>
        <v>0</v>
      </c>
      <c r="J94" s="52">
        <f>RES_hhdet_numvin!J83</f>
        <v>1097</v>
      </c>
      <c r="K94" s="52">
        <f>RES_hhdet_numvin!K83</f>
        <v>1483</v>
      </c>
      <c r="L94" s="52">
        <f>RES_hhdet_numvin!L83</f>
        <v>753</v>
      </c>
      <c r="M94" s="52">
        <f>RES_hhdet_numvin!M83</f>
        <v>1558</v>
      </c>
      <c r="N94" s="52">
        <f>RES_hhdet_numvin!N83</f>
        <v>2268</v>
      </c>
      <c r="O94" s="52">
        <f>RES_hhdet_numvin!O83</f>
        <v>3012</v>
      </c>
      <c r="P94" s="52">
        <f>RES_hhdet_numvin!P83</f>
        <v>2534</v>
      </c>
      <c r="Q94" s="52">
        <f>RES_hhdet_numvin!Q83</f>
        <v>6024</v>
      </c>
      <c r="R94" s="52">
        <f>RES_hhdet_numvin!R83</f>
        <v>6275</v>
      </c>
      <c r="S94" s="52">
        <f>RES_hhdet_numvin!S83</f>
        <v>6907</v>
      </c>
      <c r="T94" s="52">
        <f>RES_hhdet_numvin!T83</f>
        <v>3932</v>
      </c>
      <c r="U94" s="52">
        <f>RES_hhdet_numvin!U83</f>
        <v>2416</v>
      </c>
      <c r="V94" s="52">
        <f>RES_hhdet_numvin!V83</f>
        <v>3444</v>
      </c>
      <c r="W94" s="52">
        <f>RES_hhdet_numvin!W83</f>
        <v>4417</v>
      </c>
      <c r="X94" s="52">
        <f>RES_hhdet_numvin!X83</f>
        <v>5633</v>
      </c>
      <c r="Y94" s="52">
        <f>RES_hhdet_numvin!Y83</f>
        <v>6123</v>
      </c>
      <c r="DA94" s="63" t="s">
        <v>1524</v>
      </c>
    </row>
    <row r="95" spans="1:105" ht="12" hidden="1" customHeight="1" x14ac:dyDescent="0.25">
      <c r="A95" s="97" t="s">
        <v>53</v>
      </c>
      <c r="B95" s="138">
        <f>RES_hhdet_numvin!B84</f>
        <v>0</v>
      </c>
      <c r="C95" s="138">
        <f>RES_hhdet_numvin!C84</f>
        <v>0</v>
      </c>
      <c r="D95" s="138">
        <f>RES_hhdet_numvin!D84</f>
        <v>0</v>
      </c>
      <c r="E95" s="138">
        <f>RES_hhdet_numvin!E84</f>
        <v>0</v>
      </c>
      <c r="F95" s="138">
        <f>RES_hhdet_numvin!F84</f>
        <v>0</v>
      </c>
      <c r="G95" s="138">
        <f>RES_hhdet_numvin!G84</f>
        <v>0</v>
      </c>
      <c r="H95" s="138">
        <f>RES_hhdet_numvin!H84</f>
        <v>0</v>
      </c>
      <c r="I95" s="138">
        <f>RES_hhdet_numvin!I84</f>
        <v>0</v>
      </c>
      <c r="J95" s="138">
        <f>RES_hhdet_numvin!J84</f>
        <v>0</v>
      </c>
      <c r="K95" s="138">
        <f>RES_hhdet_numvin!K84</f>
        <v>0</v>
      </c>
      <c r="L95" s="138">
        <f>RES_hhdet_numvin!L84</f>
        <v>0</v>
      </c>
      <c r="M95" s="138">
        <f>RES_hhdet_numvin!M84</f>
        <v>0</v>
      </c>
      <c r="N95" s="138">
        <f>RES_hhdet_numvin!N84</f>
        <v>0</v>
      </c>
      <c r="O95" s="138">
        <f>RES_hhdet_numvin!O84</f>
        <v>0</v>
      </c>
      <c r="P95" s="138">
        <f>RES_hhdet_numvin!P84</f>
        <v>0</v>
      </c>
      <c r="Q95" s="138">
        <f>RES_hhdet_numvin!Q84</f>
        <v>0</v>
      </c>
      <c r="R95" s="138">
        <f>RES_hhdet_numvin!R84</f>
        <v>0</v>
      </c>
      <c r="S95" s="138">
        <f>RES_hhdet_numvin!S84</f>
        <v>0</v>
      </c>
      <c r="T95" s="138">
        <f>RES_hhdet_numvin!T84</f>
        <v>0</v>
      </c>
      <c r="U95" s="138">
        <f>RES_hhdet_numvin!U84</f>
        <v>0</v>
      </c>
      <c r="V95" s="138">
        <f>RES_hhdet_numvin!V84</f>
        <v>0</v>
      </c>
      <c r="W95" s="138">
        <f>RES_hhdet_numvin!W84</f>
        <v>0</v>
      </c>
      <c r="X95" s="138">
        <f>RES_hhdet_numvin!X84</f>
        <v>0</v>
      </c>
      <c r="Y95" s="138">
        <f>RES_hhdet_numvin!Y84</f>
        <v>0</v>
      </c>
      <c r="DA95" s="63"/>
    </row>
    <row r="96" spans="1:105" ht="12.95" customHeight="1" x14ac:dyDescent="0.25">
      <c r="A96" s="125" t="s">
        <v>92</v>
      </c>
      <c r="B96" s="150">
        <f>RES_hhdet_numvin!B85</f>
        <v>0</v>
      </c>
      <c r="C96" s="150">
        <f>RES_hhdet_numvin!C85</f>
        <v>0</v>
      </c>
      <c r="D96" s="150">
        <f>RES_hhdet_numvin!D85</f>
        <v>0</v>
      </c>
      <c r="E96" s="150">
        <f>RES_hhdet_numvin!E85</f>
        <v>0</v>
      </c>
      <c r="F96" s="150">
        <f>RES_hhdet_numvin!F85</f>
        <v>0</v>
      </c>
      <c r="G96" s="150">
        <f>RES_hhdet_numvin!G85</f>
        <v>0</v>
      </c>
      <c r="H96" s="150">
        <f>RES_hhdet_numvin!H85</f>
        <v>0</v>
      </c>
      <c r="I96" s="150">
        <f>RES_hhdet_numvin!I85</f>
        <v>0</v>
      </c>
      <c r="J96" s="150">
        <f>RES_hhdet_numvin!J85</f>
        <v>0</v>
      </c>
      <c r="K96" s="150">
        <f>RES_hhdet_numvin!K85</f>
        <v>0</v>
      </c>
      <c r="L96" s="150">
        <f>RES_hhdet_numvin!L85</f>
        <v>0</v>
      </c>
      <c r="M96" s="150">
        <f>RES_hhdet_numvin!M85</f>
        <v>0</v>
      </c>
      <c r="N96" s="150">
        <f>RES_hhdet_numvin!N85</f>
        <v>0</v>
      </c>
      <c r="O96" s="150">
        <f>RES_hhdet_numvin!O85</f>
        <v>0</v>
      </c>
      <c r="P96" s="150">
        <f>RES_hhdet_numvin!P85</f>
        <v>0</v>
      </c>
      <c r="Q96" s="150">
        <f>RES_hhdet_numvin!Q85</f>
        <v>0</v>
      </c>
      <c r="R96" s="150">
        <f>RES_hhdet_numvin!R85</f>
        <v>0</v>
      </c>
      <c r="S96" s="150">
        <f>RES_hhdet_numvin!S85</f>
        <v>0</v>
      </c>
      <c r="T96" s="150">
        <f>RES_hhdet_numvin!T85</f>
        <v>0</v>
      </c>
      <c r="U96" s="150">
        <f>RES_hhdet_numvin!U85</f>
        <v>0</v>
      </c>
      <c r="V96" s="150">
        <f>RES_hhdet_numvin!V85</f>
        <v>0</v>
      </c>
      <c r="W96" s="150">
        <f>RES_hhdet_numvin!W85</f>
        <v>0</v>
      </c>
      <c r="X96" s="150">
        <f>RES_hhdet_numvin!X85</f>
        <v>0</v>
      </c>
      <c r="Y96" s="150">
        <f>RES_hhdet_numvin!Y85</f>
        <v>0</v>
      </c>
      <c r="DA96" s="134"/>
    </row>
    <row r="97" spans="1:105" ht="12" customHeight="1" x14ac:dyDescent="0.25">
      <c r="A97" s="97" t="s">
        <v>53</v>
      </c>
      <c r="B97" s="138">
        <f>RES_hhdet_numvin!B86</f>
        <v>0</v>
      </c>
      <c r="C97" s="138">
        <f>RES_hhdet_numvin!C86</f>
        <v>0</v>
      </c>
      <c r="D97" s="138">
        <f>RES_hhdet_numvin!D86</f>
        <v>0</v>
      </c>
      <c r="E97" s="138">
        <f>RES_hhdet_numvin!E86</f>
        <v>0</v>
      </c>
      <c r="F97" s="138">
        <f>RES_hhdet_numvin!F86</f>
        <v>0</v>
      </c>
      <c r="G97" s="138">
        <f>RES_hhdet_numvin!G86</f>
        <v>0</v>
      </c>
      <c r="H97" s="138">
        <f>RES_hhdet_numvin!H86</f>
        <v>0</v>
      </c>
      <c r="I97" s="138">
        <f>RES_hhdet_numvin!I86</f>
        <v>0</v>
      </c>
      <c r="J97" s="138">
        <f>RES_hhdet_numvin!J86</f>
        <v>0</v>
      </c>
      <c r="K97" s="138">
        <f>RES_hhdet_numvin!K86</f>
        <v>0</v>
      </c>
      <c r="L97" s="138">
        <f>RES_hhdet_numvin!L86</f>
        <v>0</v>
      </c>
      <c r="M97" s="138">
        <f>RES_hhdet_numvin!M86</f>
        <v>0</v>
      </c>
      <c r="N97" s="138">
        <f>RES_hhdet_numvin!N86</f>
        <v>0</v>
      </c>
      <c r="O97" s="138">
        <f>RES_hhdet_numvin!O86</f>
        <v>0</v>
      </c>
      <c r="P97" s="138">
        <f>RES_hhdet_numvin!P86</f>
        <v>0</v>
      </c>
      <c r="Q97" s="138">
        <f>RES_hhdet_numvin!Q86</f>
        <v>0</v>
      </c>
      <c r="R97" s="138">
        <f>RES_hhdet_numvin!R86</f>
        <v>2537</v>
      </c>
      <c r="S97" s="138">
        <f>RES_hhdet_numvin!S86</f>
        <v>4450</v>
      </c>
      <c r="T97" s="138">
        <f>RES_hhdet_numvin!T86</f>
        <v>4169</v>
      </c>
      <c r="U97" s="138">
        <f>RES_hhdet_numvin!U86</f>
        <v>4351</v>
      </c>
      <c r="V97" s="138">
        <f>RES_hhdet_numvin!V86</f>
        <v>5183</v>
      </c>
      <c r="W97" s="138">
        <f>RES_hhdet_numvin!W86</f>
        <v>6540</v>
      </c>
      <c r="X97" s="138">
        <f>RES_hhdet_numvin!X86</f>
        <v>6161</v>
      </c>
      <c r="Y97" s="138">
        <f>RES_hhdet_numvin!Y86</f>
        <v>8185</v>
      </c>
      <c r="DA97" s="63" t="s">
        <v>1525</v>
      </c>
    </row>
    <row r="98" spans="1:105" ht="12" customHeight="1" x14ac:dyDescent="0.25">
      <c r="A98" s="96" t="s">
        <v>55</v>
      </c>
      <c r="B98" s="149">
        <f>RES_hhdet_numvin!B87</f>
        <v>0</v>
      </c>
      <c r="C98" s="149">
        <f>RES_hhdet_numvin!C87</f>
        <v>0</v>
      </c>
      <c r="D98" s="149">
        <f>RES_hhdet_numvin!D87</f>
        <v>0</v>
      </c>
      <c r="E98" s="149">
        <f>RES_hhdet_numvin!E87</f>
        <v>0</v>
      </c>
      <c r="F98" s="149">
        <f>RES_hhdet_numvin!F87</f>
        <v>0</v>
      </c>
      <c r="G98" s="149">
        <f>RES_hhdet_numvin!G87</f>
        <v>0</v>
      </c>
      <c r="H98" s="149">
        <f>RES_hhdet_numvin!H87</f>
        <v>0</v>
      </c>
      <c r="I98" s="149">
        <f>RES_hhdet_numvin!I87</f>
        <v>0</v>
      </c>
      <c r="J98" s="149">
        <f>RES_hhdet_numvin!J87</f>
        <v>0</v>
      </c>
      <c r="K98" s="149">
        <f>RES_hhdet_numvin!K87</f>
        <v>0</v>
      </c>
      <c r="L98" s="149">
        <f>RES_hhdet_numvin!L87</f>
        <v>0</v>
      </c>
      <c r="M98" s="149">
        <f>RES_hhdet_numvin!M87</f>
        <v>0</v>
      </c>
      <c r="N98" s="149">
        <f>RES_hhdet_numvin!N87</f>
        <v>0</v>
      </c>
      <c r="O98" s="149">
        <f>RES_hhdet_numvin!O87</f>
        <v>0</v>
      </c>
      <c r="P98" s="149">
        <f>RES_hhdet_numvin!P87</f>
        <v>0</v>
      </c>
      <c r="Q98" s="149">
        <f>RES_hhdet_numvin!Q87</f>
        <v>0</v>
      </c>
      <c r="R98" s="149">
        <f>RES_hhdet_numvin!R87</f>
        <v>0</v>
      </c>
      <c r="S98" s="149">
        <f>RES_hhdet_numvin!S87</f>
        <v>0</v>
      </c>
      <c r="T98" s="149">
        <f>RES_hhdet_numvin!T87</f>
        <v>0</v>
      </c>
      <c r="U98" s="149">
        <f>RES_hhdet_numvin!U87</f>
        <v>0</v>
      </c>
      <c r="V98" s="149">
        <f>RES_hhdet_numvin!V87</f>
        <v>0</v>
      </c>
      <c r="W98" s="149">
        <f>RES_hhdet_numvin!W87</f>
        <v>0</v>
      </c>
      <c r="X98" s="149">
        <f>RES_hhdet_numvin!X87</f>
        <v>0</v>
      </c>
      <c r="Y98" s="149">
        <f>RES_hhdet_numvin!Y87</f>
        <v>0</v>
      </c>
      <c r="DA98" s="151"/>
    </row>
    <row r="99" spans="1:105" ht="12" customHeight="1" x14ac:dyDescent="0.25">
      <c r="A99" s="97" t="s">
        <v>132</v>
      </c>
      <c r="B99" s="138">
        <f>RES_hhdet_numvin!B88</f>
        <v>0</v>
      </c>
      <c r="C99" s="138">
        <f>RES_hhdet_numvin!C88</f>
        <v>0</v>
      </c>
      <c r="D99" s="138">
        <f>RES_hhdet_numvin!D88</f>
        <v>0</v>
      </c>
      <c r="E99" s="138">
        <f>RES_hhdet_numvin!E88</f>
        <v>0</v>
      </c>
      <c r="F99" s="138">
        <f>RES_hhdet_numvin!F88</f>
        <v>0</v>
      </c>
      <c r="G99" s="138">
        <f>RES_hhdet_numvin!G88</f>
        <v>0</v>
      </c>
      <c r="H99" s="138">
        <f>RES_hhdet_numvin!H88</f>
        <v>0</v>
      </c>
      <c r="I99" s="138">
        <f>RES_hhdet_numvin!I88</f>
        <v>0</v>
      </c>
      <c r="J99" s="138">
        <f>RES_hhdet_numvin!J88</f>
        <v>7</v>
      </c>
      <c r="K99" s="138">
        <f>RES_hhdet_numvin!K88</f>
        <v>8</v>
      </c>
      <c r="L99" s="138">
        <f>RES_hhdet_numvin!L88</f>
        <v>5</v>
      </c>
      <c r="M99" s="138">
        <f>RES_hhdet_numvin!M88</f>
        <v>9</v>
      </c>
      <c r="N99" s="138">
        <f>RES_hhdet_numvin!N88</f>
        <v>14</v>
      </c>
      <c r="O99" s="138">
        <f>RES_hhdet_numvin!O88</f>
        <v>1</v>
      </c>
      <c r="P99" s="138">
        <f>RES_hhdet_numvin!P88</f>
        <v>0</v>
      </c>
      <c r="Q99" s="138">
        <f>RES_hhdet_numvin!Q88</f>
        <v>21</v>
      </c>
      <c r="R99" s="138">
        <f>RES_hhdet_numvin!R88</f>
        <v>28</v>
      </c>
      <c r="S99" s="138">
        <f>RES_hhdet_numvin!S88</f>
        <v>37</v>
      </c>
      <c r="T99" s="138">
        <f>RES_hhdet_numvin!T88</f>
        <v>51</v>
      </c>
      <c r="U99" s="138">
        <f>RES_hhdet_numvin!U88</f>
        <v>43</v>
      </c>
      <c r="V99" s="138">
        <f>RES_hhdet_numvin!V88</f>
        <v>51</v>
      </c>
      <c r="W99" s="138">
        <f>RES_hhdet_numvin!W88</f>
        <v>51</v>
      </c>
      <c r="X99" s="138">
        <f>RES_hhdet_numvin!X88</f>
        <v>44</v>
      </c>
      <c r="Y99" s="138">
        <f>RES_hhdet_numvin!Y88</f>
        <v>0</v>
      </c>
      <c r="DA99" s="63" t="s">
        <v>1526</v>
      </c>
    </row>
    <row r="100" spans="1:105" ht="12" customHeight="1" x14ac:dyDescent="0.25">
      <c r="A100" s="97" t="s">
        <v>131</v>
      </c>
      <c r="B100" s="138">
        <f>RES_hhdet_numvin!B89</f>
        <v>0</v>
      </c>
      <c r="C100" s="138">
        <f>RES_hhdet_numvin!C89</f>
        <v>0</v>
      </c>
      <c r="D100" s="138">
        <f>RES_hhdet_numvin!D89</f>
        <v>0</v>
      </c>
      <c r="E100" s="138">
        <f>RES_hhdet_numvin!E89</f>
        <v>0</v>
      </c>
      <c r="F100" s="138">
        <f>RES_hhdet_numvin!F89</f>
        <v>0</v>
      </c>
      <c r="G100" s="138">
        <f>RES_hhdet_numvin!G89</f>
        <v>0</v>
      </c>
      <c r="H100" s="138">
        <f>RES_hhdet_numvin!H89</f>
        <v>0</v>
      </c>
      <c r="I100" s="138">
        <f>RES_hhdet_numvin!I89</f>
        <v>0</v>
      </c>
      <c r="J100" s="138">
        <f>RES_hhdet_numvin!J89</f>
        <v>1</v>
      </c>
      <c r="K100" s="138">
        <f>RES_hhdet_numvin!K89</f>
        <v>0</v>
      </c>
      <c r="L100" s="138">
        <f>RES_hhdet_numvin!L89</f>
        <v>0</v>
      </c>
      <c r="M100" s="138">
        <f>RES_hhdet_numvin!M89</f>
        <v>0</v>
      </c>
      <c r="N100" s="138">
        <f>RES_hhdet_numvin!N89</f>
        <v>6</v>
      </c>
      <c r="O100" s="138">
        <f>RES_hhdet_numvin!O89</f>
        <v>35</v>
      </c>
      <c r="P100" s="138">
        <f>RES_hhdet_numvin!P89</f>
        <v>11</v>
      </c>
      <c r="Q100" s="138">
        <f>RES_hhdet_numvin!Q89</f>
        <v>0</v>
      </c>
      <c r="R100" s="138">
        <f>RES_hhdet_numvin!R89</f>
        <v>0</v>
      </c>
      <c r="S100" s="138">
        <f>RES_hhdet_numvin!S89</f>
        <v>0</v>
      </c>
      <c r="T100" s="138">
        <f>RES_hhdet_numvin!T89</f>
        <v>0</v>
      </c>
      <c r="U100" s="138">
        <f>RES_hhdet_numvin!U89</f>
        <v>0</v>
      </c>
      <c r="V100" s="138">
        <f>RES_hhdet_numvin!V89</f>
        <v>0</v>
      </c>
      <c r="W100" s="138">
        <f>RES_hhdet_numvin!W89</f>
        <v>0</v>
      </c>
      <c r="X100" s="138">
        <f>RES_hhdet_numvin!X89</f>
        <v>0</v>
      </c>
      <c r="Y100" s="138">
        <f>RES_hhdet_numvin!Y89</f>
        <v>6</v>
      </c>
      <c r="DA100" s="63" t="s">
        <v>1527</v>
      </c>
    </row>
    <row r="101" spans="1:105" ht="12" hidden="1" customHeight="1" x14ac:dyDescent="0.25">
      <c r="A101" s="108" t="s">
        <v>202</v>
      </c>
      <c r="B101" s="138">
        <f>RES_hhdet_numvin!B90</f>
        <v>0</v>
      </c>
      <c r="C101" s="138">
        <f>RES_hhdet_numvin!C90</f>
        <v>0</v>
      </c>
      <c r="D101" s="138">
        <f>RES_hhdet_numvin!D90</f>
        <v>0</v>
      </c>
      <c r="E101" s="138">
        <f>RES_hhdet_numvin!E90</f>
        <v>0</v>
      </c>
      <c r="F101" s="138">
        <f>RES_hhdet_numvin!F90</f>
        <v>0</v>
      </c>
      <c r="G101" s="138">
        <f>RES_hhdet_numvin!G90</f>
        <v>0</v>
      </c>
      <c r="H101" s="138">
        <f>RES_hhdet_numvin!H90</f>
        <v>0</v>
      </c>
      <c r="I101" s="138">
        <f>RES_hhdet_numvin!I90</f>
        <v>0</v>
      </c>
      <c r="J101" s="138">
        <f>RES_hhdet_numvin!J90</f>
        <v>0</v>
      </c>
      <c r="K101" s="138">
        <f>RES_hhdet_numvin!K90</f>
        <v>0</v>
      </c>
      <c r="L101" s="138">
        <f>RES_hhdet_numvin!L90</f>
        <v>0</v>
      </c>
      <c r="M101" s="138">
        <f>RES_hhdet_numvin!M90</f>
        <v>0</v>
      </c>
      <c r="N101" s="138">
        <f>RES_hhdet_numvin!N90</f>
        <v>0</v>
      </c>
      <c r="O101" s="138">
        <f>RES_hhdet_numvin!O90</f>
        <v>0</v>
      </c>
      <c r="P101" s="138">
        <f>RES_hhdet_numvin!P90</f>
        <v>0</v>
      </c>
      <c r="Q101" s="138">
        <f>RES_hhdet_numvin!Q90</f>
        <v>0</v>
      </c>
      <c r="R101" s="138">
        <f>RES_hhdet_numvin!R90</f>
        <v>0</v>
      </c>
      <c r="S101" s="138">
        <f>RES_hhdet_numvin!S90</f>
        <v>0</v>
      </c>
      <c r="T101" s="138">
        <f>RES_hhdet_numvin!T90</f>
        <v>0</v>
      </c>
      <c r="U101" s="138">
        <f>RES_hhdet_numvin!U90</f>
        <v>0</v>
      </c>
      <c r="V101" s="138">
        <f>RES_hhdet_numvin!V90</f>
        <v>0</v>
      </c>
      <c r="W101" s="138">
        <f>RES_hhdet_numvin!W90</f>
        <v>0</v>
      </c>
      <c r="X101" s="138">
        <f>RES_hhdet_numvin!X90</f>
        <v>0</v>
      </c>
      <c r="Y101" s="138">
        <f>RES_hhdet_numvin!Y90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RES_hhdet_numvin!B91</f>
        <v>0</v>
      </c>
      <c r="C102" s="138">
        <f>RES_hhdet_numvin!C91</f>
        <v>0</v>
      </c>
      <c r="D102" s="138">
        <f>RES_hhdet_numvin!D91</f>
        <v>0</v>
      </c>
      <c r="E102" s="138">
        <f>RES_hhdet_numvin!E91</f>
        <v>0</v>
      </c>
      <c r="F102" s="138">
        <f>RES_hhdet_numvin!F91</f>
        <v>0</v>
      </c>
      <c r="G102" s="138">
        <f>RES_hhdet_numvin!G91</f>
        <v>0</v>
      </c>
      <c r="H102" s="138">
        <f>RES_hhdet_numvin!H91</f>
        <v>0</v>
      </c>
      <c r="I102" s="138">
        <f>RES_hhdet_numvin!I91</f>
        <v>0</v>
      </c>
      <c r="J102" s="138">
        <f>RES_hhdet_numvin!J91</f>
        <v>0</v>
      </c>
      <c r="K102" s="138">
        <f>RES_hhdet_numvin!K91</f>
        <v>0</v>
      </c>
      <c r="L102" s="138">
        <f>RES_hhdet_numvin!L91</f>
        <v>0</v>
      </c>
      <c r="M102" s="138">
        <f>RES_hhdet_numvin!M91</f>
        <v>0</v>
      </c>
      <c r="N102" s="138">
        <f>RES_hhdet_numvin!N91</f>
        <v>0</v>
      </c>
      <c r="O102" s="138">
        <f>RES_hhdet_numvin!O91</f>
        <v>0</v>
      </c>
      <c r="P102" s="138">
        <f>RES_hhdet_numvin!P91</f>
        <v>0</v>
      </c>
      <c r="Q102" s="138">
        <f>RES_hhdet_numvin!Q91</f>
        <v>0</v>
      </c>
      <c r="R102" s="138">
        <f>RES_hhdet_numvin!R91</f>
        <v>0</v>
      </c>
      <c r="S102" s="138">
        <f>RES_hhdet_numvin!S91</f>
        <v>0</v>
      </c>
      <c r="T102" s="138">
        <f>RES_hhdet_numvin!T91</f>
        <v>0</v>
      </c>
      <c r="U102" s="138">
        <f>RES_hhdet_numvin!U91</f>
        <v>0</v>
      </c>
      <c r="V102" s="138">
        <f>RES_hhdet_numvin!V91</f>
        <v>0</v>
      </c>
      <c r="W102" s="138">
        <f>RES_hhdet_numvin!W91</f>
        <v>0</v>
      </c>
      <c r="X102" s="138">
        <f>RES_hhdet_numvin!X91</f>
        <v>0</v>
      </c>
      <c r="Y102" s="138">
        <f>RES_hhdet_numvin!Y91</f>
        <v>0</v>
      </c>
      <c r="DA102" s="63"/>
    </row>
    <row r="103" spans="1:105" ht="12" customHeight="1" x14ac:dyDescent="0.25">
      <c r="A103" s="97" t="s">
        <v>124</v>
      </c>
      <c r="B103" s="138">
        <f>RES_hhdet_numvin!B92</f>
        <v>0</v>
      </c>
      <c r="C103" s="138">
        <f>RES_hhdet_numvin!C92</f>
        <v>0</v>
      </c>
      <c r="D103" s="138">
        <f>RES_hhdet_numvin!D92</f>
        <v>0</v>
      </c>
      <c r="E103" s="138">
        <f>RES_hhdet_numvin!E92</f>
        <v>0</v>
      </c>
      <c r="F103" s="138">
        <f>RES_hhdet_numvin!F92</f>
        <v>0</v>
      </c>
      <c r="G103" s="138">
        <f>RES_hhdet_numvin!G92</f>
        <v>0</v>
      </c>
      <c r="H103" s="138">
        <f>RES_hhdet_numvin!H92</f>
        <v>0</v>
      </c>
      <c r="I103" s="138">
        <f>RES_hhdet_numvin!I92</f>
        <v>0</v>
      </c>
      <c r="J103" s="138">
        <f>RES_hhdet_numvin!J92</f>
        <v>0</v>
      </c>
      <c r="K103" s="138">
        <f>RES_hhdet_numvin!K92</f>
        <v>0</v>
      </c>
      <c r="L103" s="138">
        <f>RES_hhdet_numvin!L92</f>
        <v>0</v>
      </c>
      <c r="M103" s="138">
        <f>RES_hhdet_numvin!M92</f>
        <v>0</v>
      </c>
      <c r="N103" s="138">
        <f>RES_hhdet_numvin!N92</f>
        <v>0</v>
      </c>
      <c r="O103" s="138">
        <f>RES_hhdet_numvin!O92</f>
        <v>0</v>
      </c>
      <c r="P103" s="138">
        <f>RES_hhdet_numvin!P92</f>
        <v>0</v>
      </c>
      <c r="Q103" s="138">
        <f>RES_hhdet_numvin!Q92</f>
        <v>0</v>
      </c>
      <c r="R103" s="138">
        <f>RES_hhdet_numvin!R92</f>
        <v>112</v>
      </c>
      <c r="S103" s="138">
        <f>RES_hhdet_numvin!S92</f>
        <v>161</v>
      </c>
      <c r="T103" s="138">
        <f>RES_hhdet_numvin!T92</f>
        <v>129</v>
      </c>
      <c r="U103" s="138">
        <f>RES_hhdet_numvin!U92</f>
        <v>188</v>
      </c>
      <c r="V103" s="138">
        <f>RES_hhdet_numvin!V92</f>
        <v>279</v>
      </c>
      <c r="W103" s="138">
        <f>RES_hhdet_numvin!W92</f>
        <v>356</v>
      </c>
      <c r="X103" s="138">
        <f>RES_hhdet_numvin!X92</f>
        <v>400</v>
      </c>
      <c r="Y103" s="138">
        <f>RES_hhdet_numvin!Y92</f>
        <v>266</v>
      </c>
      <c r="DA103" s="63" t="s">
        <v>1528</v>
      </c>
    </row>
    <row r="104" spans="1:105" ht="12" customHeight="1" x14ac:dyDescent="0.25">
      <c r="A104" s="97" t="s">
        <v>123</v>
      </c>
      <c r="B104" s="138">
        <f>RES_hhdet_numvin!B93</f>
        <v>0</v>
      </c>
      <c r="C104" s="138">
        <f>RES_hhdet_numvin!C93</f>
        <v>0</v>
      </c>
      <c r="D104" s="138">
        <f>RES_hhdet_numvin!D93</f>
        <v>0</v>
      </c>
      <c r="E104" s="138">
        <f>RES_hhdet_numvin!E93</f>
        <v>0</v>
      </c>
      <c r="F104" s="138">
        <f>RES_hhdet_numvin!F93</f>
        <v>0</v>
      </c>
      <c r="G104" s="138">
        <f>RES_hhdet_numvin!G93</f>
        <v>0</v>
      </c>
      <c r="H104" s="138">
        <f>RES_hhdet_numvin!H93</f>
        <v>0</v>
      </c>
      <c r="I104" s="138">
        <f>RES_hhdet_numvin!I93</f>
        <v>0</v>
      </c>
      <c r="J104" s="138">
        <f>RES_hhdet_numvin!J93</f>
        <v>0</v>
      </c>
      <c r="K104" s="138">
        <f>RES_hhdet_numvin!K93</f>
        <v>0</v>
      </c>
      <c r="L104" s="138">
        <f>RES_hhdet_numvin!L93</f>
        <v>0</v>
      </c>
      <c r="M104" s="138">
        <f>RES_hhdet_numvin!M93</f>
        <v>0</v>
      </c>
      <c r="N104" s="138">
        <f>RES_hhdet_numvin!N93</f>
        <v>0</v>
      </c>
      <c r="O104" s="138">
        <f>RES_hhdet_numvin!O93</f>
        <v>0</v>
      </c>
      <c r="P104" s="138">
        <f>RES_hhdet_numvin!P93</f>
        <v>0</v>
      </c>
      <c r="Q104" s="138">
        <f>RES_hhdet_numvin!Q93</f>
        <v>0</v>
      </c>
      <c r="R104" s="138">
        <f>RES_hhdet_numvin!R93</f>
        <v>0</v>
      </c>
      <c r="S104" s="138">
        <f>RES_hhdet_numvin!S93</f>
        <v>0</v>
      </c>
      <c r="T104" s="138">
        <f>RES_hhdet_numvin!T93</f>
        <v>0</v>
      </c>
      <c r="U104" s="138">
        <f>RES_hhdet_numvin!U93</f>
        <v>0</v>
      </c>
      <c r="V104" s="138">
        <f>RES_hhdet_numvin!V93</f>
        <v>29</v>
      </c>
      <c r="W104" s="138">
        <f>RES_hhdet_numvin!W93</f>
        <v>141</v>
      </c>
      <c r="X104" s="138">
        <f>RES_hhdet_numvin!X93</f>
        <v>114</v>
      </c>
      <c r="Y104" s="138">
        <f>RES_hhdet_numvin!Y93</f>
        <v>128</v>
      </c>
      <c r="DA104" s="63" t="s">
        <v>1529</v>
      </c>
    </row>
    <row r="105" spans="1:105" ht="12" hidden="1" customHeight="1" x14ac:dyDescent="0.25">
      <c r="A105" s="108" t="s">
        <v>50</v>
      </c>
      <c r="B105" s="138">
        <f>RES_hhdet_numvin!B94</f>
        <v>0</v>
      </c>
      <c r="C105" s="138">
        <f>RES_hhdet_numvin!C94</f>
        <v>0</v>
      </c>
      <c r="D105" s="138">
        <f>RES_hhdet_numvin!D94</f>
        <v>0</v>
      </c>
      <c r="E105" s="138">
        <f>RES_hhdet_numvin!E94</f>
        <v>0</v>
      </c>
      <c r="F105" s="138">
        <f>RES_hhdet_numvin!F94</f>
        <v>0</v>
      </c>
      <c r="G105" s="138">
        <f>RES_hhdet_numvin!G94</f>
        <v>0</v>
      </c>
      <c r="H105" s="138">
        <f>RES_hhdet_numvin!H94</f>
        <v>0</v>
      </c>
      <c r="I105" s="138">
        <f>RES_hhdet_numvin!I94</f>
        <v>0</v>
      </c>
      <c r="J105" s="138">
        <f>RES_hhdet_numvin!J94</f>
        <v>0</v>
      </c>
      <c r="K105" s="138">
        <f>RES_hhdet_numvin!K94</f>
        <v>0</v>
      </c>
      <c r="L105" s="138">
        <f>RES_hhdet_numvin!L94</f>
        <v>0</v>
      </c>
      <c r="M105" s="138">
        <f>RES_hhdet_numvin!M94</f>
        <v>0</v>
      </c>
      <c r="N105" s="138">
        <f>RES_hhdet_numvin!N94</f>
        <v>0</v>
      </c>
      <c r="O105" s="138">
        <f>RES_hhdet_numvin!O94</f>
        <v>0</v>
      </c>
      <c r="P105" s="138">
        <f>RES_hhdet_numvin!P94</f>
        <v>0</v>
      </c>
      <c r="Q105" s="138">
        <f>RES_hhdet_numvin!Q94</f>
        <v>0</v>
      </c>
      <c r="R105" s="138">
        <f>RES_hhdet_numvin!R94</f>
        <v>0</v>
      </c>
      <c r="S105" s="138">
        <f>RES_hhdet_numvin!S94</f>
        <v>0</v>
      </c>
      <c r="T105" s="138">
        <f>RES_hhdet_numvin!T94</f>
        <v>0</v>
      </c>
      <c r="U105" s="138">
        <f>RES_hhdet_numvin!U94</f>
        <v>0</v>
      </c>
      <c r="V105" s="138">
        <f>RES_hhdet_numvin!V94</f>
        <v>0</v>
      </c>
      <c r="W105" s="138">
        <f>RES_hhdet_numvin!W94</f>
        <v>0</v>
      </c>
      <c r="X105" s="138">
        <f>RES_hhdet_numvin!X94</f>
        <v>0</v>
      </c>
      <c r="Y105" s="138">
        <f>RES_hhdet_numvin!Y94</f>
        <v>0</v>
      </c>
      <c r="DA105" s="63"/>
    </row>
    <row r="106" spans="1:105" ht="12" hidden="1" customHeight="1" x14ac:dyDescent="0.25">
      <c r="A106" s="108" t="s">
        <v>52</v>
      </c>
      <c r="B106" s="138">
        <f>RES_hhdet_numvin!B95</f>
        <v>0</v>
      </c>
      <c r="C106" s="138">
        <f>RES_hhdet_numvin!C95</f>
        <v>0</v>
      </c>
      <c r="D106" s="138">
        <f>RES_hhdet_numvin!D95</f>
        <v>0</v>
      </c>
      <c r="E106" s="138">
        <f>RES_hhdet_numvin!E95</f>
        <v>0</v>
      </c>
      <c r="F106" s="138">
        <f>RES_hhdet_numvin!F95</f>
        <v>0</v>
      </c>
      <c r="G106" s="138">
        <f>RES_hhdet_numvin!G95</f>
        <v>0</v>
      </c>
      <c r="H106" s="138">
        <f>RES_hhdet_numvin!H95</f>
        <v>0</v>
      </c>
      <c r="I106" s="138">
        <f>RES_hhdet_numvin!I95</f>
        <v>0</v>
      </c>
      <c r="J106" s="138">
        <f>RES_hhdet_numvin!J95</f>
        <v>0</v>
      </c>
      <c r="K106" s="138">
        <f>RES_hhdet_numvin!K95</f>
        <v>0</v>
      </c>
      <c r="L106" s="138">
        <f>RES_hhdet_numvin!L95</f>
        <v>0</v>
      </c>
      <c r="M106" s="138">
        <f>RES_hhdet_numvin!M95</f>
        <v>0</v>
      </c>
      <c r="N106" s="138">
        <f>RES_hhdet_numvin!N95</f>
        <v>0</v>
      </c>
      <c r="O106" s="138">
        <f>RES_hhdet_numvin!O95</f>
        <v>0</v>
      </c>
      <c r="P106" s="138">
        <f>RES_hhdet_numvin!P95</f>
        <v>0</v>
      </c>
      <c r="Q106" s="138">
        <f>RES_hhdet_numvin!Q95</f>
        <v>0</v>
      </c>
      <c r="R106" s="138">
        <f>RES_hhdet_numvin!R95</f>
        <v>0</v>
      </c>
      <c r="S106" s="138">
        <f>RES_hhdet_numvin!S95</f>
        <v>0</v>
      </c>
      <c r="T106" s="138">
        <f>RES_hhdet_numvin!T95</f>
        <v>0</v>
      </c>
      <c r="U106" s="138">
        <f>RES_hhdet_numvin!U95</f>
        <v>0</v>
      </c>
      <c r="V106" s="138">
        <f>RES_hhdet_numvin!V95</f>
        <v>0</v>
      </c>
      <c r="W106" s="138">
        <f>RES_hhdet_numvin!W95</f>
        <v>0</v>
      </c>
      <c r="X106" s="138">
        <f>RES_hhdet_numvin!X95</f>
        <v>0</v>
      </c>
      <c r="Y106" s="138">
        <f>RES_hhdet_numvin!Y95</f>
        <v>0</v>
      </c>
      <c r="DA106" s="63"/>
    </row>
    <row r="107" spans="1:105" ht="12" customHeight="1" x14ac:dyDescent="0.25">
      <c r="A107" s="97" t="s">
        <v>122</v>
      </c>
      <c r="B107" s="138">
        <f>RES_hhdet_numvin!B96</f>
        <v>0</v>
      </c>
      <c r="C107" s="138">
        <f>RES_hhdet_numvin!C96</f>
        <v>0</v>
      </c>
      <c r="D107" s="138">
        <f>RES_hhdet_numvin!D96</f>
        <v>0</v>
      </c>
      <c r="E107" s="138">
        <f>RES_hhdet_numvin!E96</f>
        <v>0</v>
      </c>
      <c r="F107" s="138">
        <f>RES_hhdet_numvin!F96</f>
        <v>0</v>
      </c>
      <c r="G107" s="138">
        <f>RES_hhdet_numvin!G96</f>
        <v>0</v>
      </c>
      <c r="H107" s="138">
        <f>RES_hhdet_numvin!H96</f>
        <v>0</v>
      </c>
      <c r="I107" s="138">
        <f>RES_hhdet_numvin!I96</f>
        <v>0</v>
      </c>
      <c r="J107" s="138">
        <f>RES_hhdet_numvin!J96</f>
        <v>0</v>
      </c>
      <c r="K107" s="138">
        <f>RES_hhdet_numvin!K96</f>
        <v>0</v>
      </c>
      <c r="L107" s="138">
        <f>RES_hhdet_numvin!L96</f>
        <v>0</v>
      </c>
      <c r="M107" s="138">
        <f>RES_hhdet_numvin!M96</f>
        <v>0</v>
      </c>
      <c r="N107" s="138">
        <f>RES_hhdet_numvin!N96</f>
        <v>0</v>
      </c>
      <c r="O107" s="138">
        <f>RES_hhdet_numvin!O96</f>
        <v>0</v>
      </c>
      <c r="P107" s="138">
        <f>RES_hhdet_numvin!P96</f>
        <v>0</v>
      </c>
      <c r="Q107" s="138">
        <f>RES_hhdet_numvin!Q96</f>
        <v>0</v>
      </c>
      <c r="R107" s="138">
        <f>RES_hhdet_numvin!R96</f>
        <v>0</v>
      </c>
      <c r="S107" s="138">
        <f>RES_hhdet_numvin!S96</f>
        <v>0</v>
      </c>
      <c r="T107" s="138">
        <f>RES_hhdet_numvin!T96</f>
        <v>0</v>
      </c>
      <c r="U107" s="138">
        <f>RES_hhdet_numvin!U96</f>
        <v>106</v>
      </c>
      <c r="V107" s="138">
        <f>RES_hhdet_numvin!V96</f>
        <v>0</v>
      </c>
      <c r="W107" s="138">
        <f>RES_hhdet_numvin!W96</f>
        <v>1567</v>
      </c>
      <c r="X107" s="138">
        <f>RES_hhdet_numvin!X96</f>
        <v>0</v>
      </c>
      <c r="Y107" s="138">
        <f>RES_hhdet_numvin!Y96</f>
        <v>431</v>
      </c>
      <c r="DA107" s="63" t="s">
        <v>1530</v>
      </c>
    </row>
    <row r="108" spans="1:105" ht="12" customHeight="1" x14ac:dyDescent="0.25">
      <c r="A108" s="97" t="s">
        <v>121</v>
      </c>
      <c r="B108" s="138">
        <f>RES_hhdet_numvin!B97</f>
        <v>0</v>
      </c>
      <c r="C108" s="138">
        <f>RES_hhdet_numvin!C97</f>
        <v>0</v>
      </c>
      <c r="D108" s="138">
        <f>RES_hhdet_numvin!D97</f>
        <v>0</v>
      </c>
      <c r="E108" s="138">
        <f>RES_hhdet_numvin!E97</f>
        <v>0</v>
      </c>
      <c r="F108" s="138">
        <f>RES_hhdet_numvin!F97</f>
        <v>0</v>
      </c>
      <c r="G108" s="138">
        <f>RES_hhdet_numvin!G97</f>
        <v>0</v>
      </c>
      <c r="H108" s="138">
        <f>RES_hhdet_numvin!H97</f>
        <v>0</v>
      </c>
      <c r="I108" s="138">
        <f>RES_hhdet_numvin!I97</f>
        <v>0</v>
      </c>
      <c r="J108" s="138">
        <f>RES_hhdet_numvin!J97</f>
        <v>0</v>
      </c>
      <c r="K108" s="138">
        <f>RES_hhdet_numvin!K97</f>
        <v>0</v>
      </c>
      <c r="L108" s="138">
        <f>RES_hhdet_numvin!L97</f>
        <v>0</v>
      </c>
      <c r="M108" s="138">
        <f>RES_hhdet_numvin!M97</f>
        <v>0</v>
      </c>
      <c r="N108" s="138">
        <f>RES_hhdet_numvin!N97</f>
        <v>0</v>
      </c>
      <c r="O108" s="138">
        <f>RES_hhdet_numvin!O97</f>
        <v>0</v>
      </c>
      <c r="P108" s="138">
        <f>RES_hhdet_numvin!P97</f>
        <v>0</v>
      </c>
      <c r="Q108" s="138">
        <f>RES_hhdet_numvin!Q97</f>
        <v>0</v>
      </c>
      <c r="R108" s="138">
        <f>RES_hhdet_numvin!R97</f>
        <v>3389</v>
      </c>
      <c r="S108" s="138">
        <f>RES_hhdet_numvin!S97</f>
        <v>5730</v>
      </c>
      <c r="T108" s="138">
        <f>RES_hhdet_numvin!T97</f>
        <v>4813</v>
      </c>
      <c r="U108" s="138">
        <f>RES_hhdet_numvin!U97</f>
        <v>4661</v>
      </c>
      <c r="V108" s="138">
        <f>RES_hhdet_numvin!V97</f>
        <v>6561</v>
      </c>
      <c r="W108" s="138">
        <f>RES_hhdet_numvin!W97</f>
        <v>6728</v>
      </c>
      <c r="X108" s="138">
        <f>RES_hhdet_numvin!X97</f>
        <v>10085</v>
      </c>
      <c r="Y108" s="138">
        <f>RES_hhdet_numvin!Y97</f>
        <v>11073</v>
      </c>
      <c r="DA108" s="63" t="s">
        <v>1531</v>
      </c>
    </row>
    <row r="109" spans="1:105" ht="12" hidden="1" customHeight="1" x14ac:dyDescent="0.25">
      <c r="A109" s="108" t="s">
        <v>53</v>
      </c>
      <c r="B109" s="138">
        <f>RES_hhdet_numvin!B98</f>
        <v>0</v>
      </c>
      <c r="C109" s="138">
        <f>RES_hhdet_numvin!C98</f>
        <v>0</v>
      </c>
      <c r="D109" s="138">
        <f>RES_hhdet_numvin!D98</f>
        <v>0</v>
      </c>
      <c r="E109" s="138">
        <f>RES_hhdet_numvin!E98</f>
        <v>0</v>
      </c>
      <c r="F109" s="138">
        <f>RES_hhdet_numvin!F98</f>
        <v>0</v>
      </c>
      <c r="G109" s="138">
        <f>RES_hhdet_numvin!G98</f>
        <v>0</v>
      </c>
      <c r="H109" s="138">
        <f>RES_hhdet_numvin!H98</f>
        <v>0</v>
      </c>
      <c r="I109" s="138">
        <f>RES_hhdet_numvin!I98</f>
        <v>0</v>
      </c>
      <c r="J109" s="138">
        <f>RES_hhdet_numvin!J98</f>
        <v>0</v>
      </c>
      <c r="K109" s="138">
        <f>RES_hhdet_numvin!K98</f>
        <v>0</v>
      </c>
      <c r="L109" s="138">
        <f>RES_hhdet_numvin!L98</f>
        <v>0</v>
      </c>
      <c r="M109" s="138">
        <f>RES_hhdet_numvin!M98</f>
        <v>0</v>
      </c>
      <c r="N109" s="138">
        <f>RES_hhdet_numvin!N98</f>
        <v>0</v>
      </c>
      <c r="O109" s="138">
        <f>RES_hhdet_numvin!O98</f>
        <v>0</v>
      </c>
      <c r="P109" s="138">
        <f>RES_hhdet_numvin!P98</f>
        <v>0</v>
      </c>
      <c r="Q109" s="138">
        <f>RES_hhdet_numvin!Q98</f>
        <v>0</v>
      </c>
      <c r="R109" s="138">
        <f>RES_hhdet_numvin!R98</f>
        <v>0</v>
      </c>
      <c r="S109" s="138">
        <f>RES_hhdet_numvin!S98</f>
        <v>0</v>
      </c>
      <c r="T109" s="138">
        <f>RES_hhdet_numvin!T98</f>
        <v>0</v>
      </c>
      <c r="U109" s="138">
        <f>RES_hhdet_numvin!U98</f>
        <v>0</v>
      </c>
      <c r="V109" s="138">
        <f>RES_hhdet_numvin!V98</f>
        <v>0</v>
      </c>
      <c r="W109" s="138">
        <f>RES_hhdet_numvin!W98</f>
        <v>0</v>
      </c>
      <c r="X109" s="138">
        <f>RES_hhdet_numvin!X98</f>
        <v>0</v>
      </c>
      <c r="Y109" s="138">
        <f>RES_hhdet_numvin!Y98</f>
        <v>0</v>
      </c>
      <c r="DA109" s="63"/>
    </row>
    <row r="110" spans="1:105" ht="12" hidden="1" customHeight="1" x14ac:dyDescent="0.25">
      <c r="A110" s="103" t="s">
        <v>52</v>
      </c>
      <c r="B110" s="148">
        <f>RES_hhdet_numvin!B99</f>
        <v>0</v>
      </c>
      <c r="C110" s="148">
        <f>RES_hhdet_numvin!C99</f>
        <v>0</v>
      </c>
      <c r="D110" s="148">
        <f>RES_hhdet_numvin!D99</f>
        <v>0</v>
      </c>
      <c r="E110" s="148">
        <f>RES_hhdet_numvin!E99</f>
        <v>0</v>
      </c>
      <c r="F110" s="148">
        <f>RES_hhdet_numvin!F99</f>
        <v>0</v>
      </c>
      <c r="G110" s="148">
        <f>RES_hhdet_numvin!G99</f>
        <v>0</v>
      </c>
      <c r="H110" s="148">
        <f>RES_hhdet_numvin!H99</f>
        <v>0</v>
      </c>
      <c r="I110" s="148">
        <f>RES_hhdet_numvin!I99</f>
        <v>0</v>
      </c>
      <c r="J110" s="148">
        <f>RES_hhdet_numvin!J99</f>
        <v>0</v>
      </c>
      <c r="K110" s="148">
        <f>RES_hhdet_numvin!K99</f>
        <v>0</v>
      </c>
      <c r="L110" s="148">
        <f>RES_hhdet_numvin!L99</f>
        <v>0</v>
      </c>
      <c r="M110" s="148">
        <f>RES_hhdet_numvin!M99</f>
        <v>0</v>
      </c>
      <c r="N110" s="148">
        <f>RES_hhdet_numvin!N99</f>
        <v>0</v>
      </c>
      <c r="O110" s="148">
        <f>RES_hhdet_numvin!O99</f>
        <v>0</v>
      </c>
      <c r="P110" s="148">
        <f>RES_hhdet_numvin!P99</f>
        <v>0</v>
      </c>
      <c r="Q110" s="148">
        <f>RES_hhdet_numvin!Q99</f>
        <v>0</v>
      </c>
      <c r="R110" s="148">
        <f>RES_hhdet_numvin!R99</f>
        <v>0</v>
      </c>
      <c r="S110" s="148">
        <f>RES_hhdet_numvin!S99</f>
        <v>0</v>
      </c>
      <c r="T110" s="148">
        <f>RES_hhdet_numvin!T99</f>
        <v>0</v>
      </c>
      <c r="U110" s="148">
        <f>RES_hhdet_numvin!U99</f>
        <v>0</v>
      </c>
      <c r="V110" s="148">
        <f>RES_hhdet_numvin!V99</f>
        <v>0</v>
      </c>
      <c r="W110" s="148">
        <f>RES_hhdet_numvin!W99</f>
        <v>0</v>
      </c>
      <c r="X110" s="148">
        <f>RES_hhdet_numvin!X99</f>
        <v>0</v>
      </c>
      <c r="Y110" s="148">
        <f>RES_hhdet_numvin!Y99</f>
        <v>0</v>
      </c>
      <c r="DA110" s="132"/>
    </row>
    <row r="111" spans="1:105" ht="12" customHeight="1" x14ac:dyDescent="0.25">
      <c r="A111" s="125" t="s">
        <v>54</v>
      </c>
      <c r="B111" s="150">
        <f>RES_hhdet_numvin!B100</f>
        <v>0</v>
      </c>
      <c r="C111" s="150">
        <f>RES_hhdet_numvin!C100</f>
        <v>0</v>
      </c>
      <c r="D111" s="150">
        <f>RES_hhdet_numvin!D100</f>
        <v>0</v>
      </c>
      <c r="E111" s="150">
        <f>RES_hhdet_numvin!E100</f>
        <v>0</v>
      </c>
      <c r="F111" s="150">
        <f>RES_hhdet_numvin!F100</f>
        <v>0</v>
      </c>
      <c r="G111" s="150">
        <f>RES_hhdet_numvin!G100</f>
        <v>0</v>
      </c>
      <c r="H111" s="150">
        <f>RES_hhdet_numvin!H100</f>
        <v>0</v>
      </c>
      <c r="I111" s="150">
        <f>RES_hhdet_numvin!I100</f>
        <v>0</v>
      </c>
      <c r="J111" s="150">
        <f>RES_hhdet_numvin!J100</f>
        <v>0</v>
      </c>
      <c r="K111" s="150">
        <f>RES_hhdet_numvin!K100</f>
        <v>0</v>
      </c>
      <c r="L111" s="150">
        <f>RES_hhdet_numvin!L100</f>
        <v>0</v>
      </c>
      <c r="M111" s="150">
        <f>RES_hhdet_numvin!M100</f>
        <v>0</v>
      </c>
      <c r="N111" s="150">
        <f>RES_hhdet_numvin!N100</f>
        <v>0</v>
      </c>
      <c r="O111" s="150">
        <f>RES_hhdet_numvin!O100</f>
        <v>0</v>
      </c>
      <c r="P111" s="150">
        <f>RES_hhdet_numvin!P100</f>
        <v>0</v>
      </c>
      <c r="Q111" s="150">
        <f>RES_hhdet_numvin!Q100</f>
        <v>0</v>
      </c>
      <c r="R111" s="150">
        <f>RES_hhdet_numvin!R100</f>
        <v>0</v>
      </c>
      <c r="S111" s="150">
        <f>RES_hhdet_numvin!S100</f>
        <v>0</v>
      </c>
      <c r="T111" s="150">
        <f>RES_hhdet_numvin!T100</f>
        <v>0</v>
      </c>
      <c r="U111" s="150">
        <f>RES_hhdet_numvin!U100</f>
        <v>0</v>
      </c>
      <c r="V111" s="150">
        <f>RES_hhdet_numvin!V100</f>
        <v>0</v>
      </c>
      <c r="W111" s="150">
        <f>RES_hhdet_numvin!W100</f>
        <v>0</v>
      </c>
      <c r="X111" s="150">
        <f>RES_hhdet_numvin!X100</f>
        <v>0</v>
      </c>
      <c r="Y111" s="150">
        <f>RES_hhdet_numvin!Y100</f>
        <v>0</v>
      </c>
      <c r="DA111" s="134"/>
    </row>
    <row r="112" spans="1:105" ht="12" customHeight="1" x14ac:dyDescent="0.25">
      <c r="A112" s="97" t="s">
        <v>202</v>
      </c>
      <c r="B112" s="138">
        <f>RES_hhdet_numvin!B101</f>
        <v>0</v>
      </c>
      <c r="C112" s="138">
        <f>RES_hhdet_numvin!C101</f>
        <v>0</v>
      </c>
      <c r="D112" s="138">
        <f>RES_hhdet_numvin!D101</f>
        <v>0</v>
      </c>
      <c r="E112" s="138">
        <f>RES_hhdet_numvin!E101</f>
        <v>0</v>
      </c>
      <c r="F112" s="138">
        <f>RES_hhdet_numvin!F101</f>
        <v>0</v>
      </c>
      <c r="G112" s="138">
        <f>RES_hhdet_numvin!G101</f>
        <v>0</v>
      </c>
      <c r="H112" s="138">
        <f>RES_hhdet_numvin!H101</f>
        <v>0</v>
      </c>
      <c r="I112" s="138">
        <f>RES_hhdet_numvin!I101</f>
        <v>0</v>
      </c>
      <c r="J112" s="138">
        <f>RES_hhdet_numvin!J101</f>
        <v>0</v>
      </c>
      <c r="K112" s="138">
        <f>RES_hhdet_numvin!K101</f>
        <v>0</v>
      </c>
      <c r="L112" s="138">
        <f>RES_hhdet_numvin!L101</f>
        <v>0</v>
      </c>
      <c r="M112" s="138">
        <f>RES_hhdet_numvin!M101</f>
        <v>0</v>
      </c>
      <c r="N112" s="138">
        <f>RES_hhdet_numvin!N101</f>
        <v>0</v>
      </c>
      <c r="O112" s="138">
        <f>RES_hhdet_numvin!O101</f>
        <v>0</v>
      </c>
      <c r="P112" s="138">
        <f>RES_hhdet_numvin!P101</f>
        <v>0</v>
      </c>
      <c r="Q112" s="138">
        <f>RES_hhdet_numvin!Q101</f>
        <v>0</v>
      </c>
      <c r="R112" s="138">
        <f>RES_hhdet_numvin!R101</f>
        <v>0</v>
      </c>
      <c r="S112" s="138">
        <f>RES_hhdet_numvin!S101</f>
        <v>0</v>
      </c>
      <c r="T112" s="138">
        <f>RES_hhdet_numvin!T101</f>
        <v>0</v>
      </c>
      <c r="U112" s="138">
        <f>RES_hhdet_numvin!U101</f>
        <v>0</v>
      </c>
      <c r="V112" s="138">
        <f>RES_hhdet_numvin!V101</f>
        <v>0</v>
      </c>
      <c r="W112" s="138">
        <f>RES_hhdet_numvin!W101</f>
        <v>0</v>
      </c>
      <c r="X112" s="138">
        <f>RES_hhdet_numvin!X101</f>
        <v>0</v>
      </c>
      <c r="Y112" s="138">
        <f>RES_hhdet_numvin!Y101</f>
        <v>0</v>
      </c>
      <c r="DA112" s="63" t="s">
        <v>1532</v>
      </c>
    </row>
    <row r="113" spans="1:105" ht="12" customHeight="1" x14ac:dyDescent="0.25">
      <c r="A113" s="97" t="s">
        <v>50</v>
      </c>
      <c r="B113" s="138">
        <f>RES_hhdet_numvin!B102</f>
        <v>0</v>
      </c>
      <c r="C113" s="138">
        <f>RES_hhdet_numvin!C102</f>
        <v>0</v>
      </c>
      <c r="D113" s="138">
        <f>RES_hhdet_numvin!D102</f>
        <v>0</v>
      </c>
      <c r="E113" s="138">
        <f>RES_hhdet_numvin!E102</f>
        <v>0</v>
      </c>
      <c r="F113" s="138">
        <f>RES_hhdet_numvin!F102</f>
        <v>0</v>
      </c>
      <c r="G113" s="138">
        <f>RES_hhdet_numvin!G102</f>
        <v>0</v>
      </c>
      <c r="H113" s="138">
        <f>RES_hhdet_numvin!H102</f>
        <v>0</v>
      </c>
      <c r="I113" s="138">
        <f>RES_hhdet_numvin!I102</f>
        <v>0</v>
      </c>
      <c r="J113" s="138">
        <f>RES_hhdet_numvin!J102</f>
        <v>0</v>
      </c>
      <c r="K113" s="138">
        <f>RES_hhdet_numvin!K102</f>
        <v>0</v>
      </c>
      <c r="L113" s="138">
        <f>RES_hhdet_numvin!L102</f>
        <v>0</v>
      </c>
      <c r="M113" s="138">
        <f>RES_hhdet_numvin!M102</f>
        <v>0</v>
      </c>
      <c r="N113" s="138">
        <f>RES_hhdet_numvin!N102</f>
        <v>0</v>
      </c>
      <c r="O113" s="138">
        <f>RES_hhdet_numvin!O102</f>
        <v>0</v>
      </c>
      <c r="P113" s="138">
        <f>RES_hhdet_numvin!P102</f>
        <v>0</v>
      </c>
      <c r="Q113" s="138">
        <f>RES_hhdet_numvin!Q102</f>
        <v>0</v>
      </c>
      <c r="R113" s="138">
        <f>RES_hhdet_numvin!R102</f>
        <v>1937</v>
      </c>
      <c r="S113" s="138">
        <f>RES_hhdet_numvin!S102</f>
        <v>3198</v>
      </c>
      <c r="T113" s="138">
        <f>RES_hhdet_numvin!T102</f>
        <v>2475</v>
      </c>
      <c r="U113" s="138">
        <f>RES_hhdet_numvin!U102</f>
        <v>2907</v>
      </c>
      <c r="V113" s="138">
        <f>RES_hhdet_numvin!V102</f>
        <v>3752</v>
      </c>
      <c r="W113" s="138">
        <f>RES_hhdet_numvin!W102</f>
        <v>4730</v>
      </c>
      <c r="X113" s="138">
        <f>RES_hhdet_numvin!X102</f>
        <v>6835</v>
      </c>
      <c r="Y113" s="138">
        <f>RES_hhdet_numvin!Y102</f>
        <v>8839</v>
      </c>
      <c r="DA113" s="63" t="s">
        <v>1533</v>
      </c>
    </row>
    <row r="114" spans="1:105" ht="12" customHeight="1" x14ac:dyDescent="0.25">
      <c r="A114" s="109" t="s">
        <v>120</v>
      </c>
      <c r="B114" s="39">
        <f>RES_hhdet_numvin!B103</f>
        <v>0</v>
      </c>
      <c r="C114" s="39">
        <f>RES_hhdet_numvin!C103</f>
        <v>0</v>
      </c>
      <c r="D114" s="39">
        <f>RES_hhdet_numvin!D103</f>
        <v>0</v>
      </c>
      <c r="E114" s="39">
        <f>RES_hhdet_numvin!E103</f>
        <v>0</v>
      </c>
      <c r="F114" s="39">
        <f>RES_hhdet_numvin!F103</f>
        <v>0</v>
      </c>
      <c r="G114" s="39">
        <f>RES_hhdet_numvin!G103</f>
        <v>0</v>
      </c>
      <c r="H114" s="39">
        <f>RES_hhdet_numvin!H103</f>
        <v>0</v>
      </c>
      <c r="I114" s="39">
        <f>RES_hhdet_numvin!I103</f>
        <v>0</v>
      </c>
      <c r="J114" s="39">
        <f>RES_hhdet_numvin!J103</f>
        <v>0</v>
      </c>
      <c r="K114" s="39">
        <f>RES_hhdet_numvin!K103</f>
        <v>0</v>
      </c>
      <c r="L114" s="39">
        <f>RES_hhdet_numvin!L103</f>
        <v>0</v>
      </c>
      <c r="M114" s="39">
        <f>RES_hhdet_numvin!M103</f>
        <v>0</v>
      </c>
      <c r="N114" s="39">
        <f>RES_hhdet_numvin!N103</f>
        <v>0</v>
      </c>
      <c r="O114" s="39">
        <f>RES_hhdet_numvin!O103</f>
        <v>0</v>
      </c>
      <c r="P114" s="39">
        <f>RES_hhdet_numvin!P103</f>
        <v>0</v>
      </c>
      <c r="Q114" s="39">
        <f>RES_hhdet_numvin!Q103</f>
        <v>0</v>
      </c>
      <c r="R114" s="39">
        <f>RES_hhdet_numvin!R103</f>
        <v>1582</v>
      </c>
      <c r="S114" s="39">
        <f>RES_hhdet_numvin!S103</f>
        <v>2736</v>
      </c>
      <c r="T114" s="39">
        <f>RES_hhdet_numvin!T103</f>
        <v>2533</v>
      </c>
      <c r="U114" s="39">
        <f>RES_hhdet_numvin!U103</f>
        <v>2102</v>
      </c>
      <c r="V114" s="39">
        <f>RES_hhdet_numvin!V103</f>
        <v>3201</v>
      </c>
      <c r="W114" s="39">
        <f>RES_hhdet_numvin!W103</f>
        <v>4118</v>
      </c>
      <c r="X114" s="39">
        <f>RES_hhdet_numvin!X103</f>
        <v>3846</v>
      </c>
      <c r="Y114" s="39">
        <f>RES_hhdet_numvin!Y103</f>
        <v>3085</v>
      </c>
      <c r="DA114" s="60" t="s">
        <v>1534</v>
      </c>
    </row>
    <row r="116" spans="1:105" s="2" customFormat="1" ht="12" customHeight="1" x14ac:dyDescent="0.25">
      <c r="A116" s="135" t="str">
        <f>RES_hh_SLD!$A$108</f>
        <v>Thermal uses of total stock</v>
      </c>
      <c r="B116" s="136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  <c r="DA116" s="142"/>
    </row>
    <row r="118" spans="1:105" ht="12" customHeight="1" x14ac:dyDescent="0.25">
      <c r="A118" s="116" t="str">
        <f>RES_hh_SLD!$A$110</f>
        <v>Final energy consumption (ktoe)</v>
      </c>
      <c r="B118" s="117">
        <f t="shared" ref="B118:Q118" si="18">B119+B122+B124+B137</f>
        <v>5.4643985449851584</v>
      </c>
      <c r="C118" s="117">
        <f t="shared" si="18"/>
        <v>5.4727819317938184</v>
      </c>
      <c r="D118" s="117">
        <f t="shared" si="18"/>
        <v>6.2836689709981659</v>
      </c>
      <c r="E118" s="117">
        <f t="shared" si="18"/>
        <v>6.5812936354087048</v>
      </c>
      <c r="F118" s="117">
        <f t="shared" si="18"/>
        <v>7.4610390124534192</v>
      </c>
      <c r="G118" s="117">
        <f t="shared" si="18"/>
        <v>9.2040392331626801</v>
      </c>
      <c r="H118" s="117">
        <f t="shared" si="18"/>
        <v>10.999812669063378</v>
      </c>
      <c r="I118" s="117">
        <f t="shared" si="18"/>
        <v>15.099405060643665</v>
      </c>
      <c r="J118" s="117">
        <f t="shared" si="18"/>
        <v>21.015281422777097</v>
      </c>
      <c r="K118" s="117">
        <f t="shared" si="18"/>
        <v>26.083792657967891</v>
      </c>
      <c r="L118" s="117">
        <f t="shared" si="18"/>
        <v>22.055002168659243</v>
      </c>
      <c r="M118" s="117">
        <f t="shared" si="18"/>
        <v>24.735996684997843</v>
      </c>
      <c r="N118" s="117">
        <f t="shared" si="18"/>
        <v>27.112125462123263</v>
      </c>
      <c r="O118" s="117">
        <f t="shared" si="18"/>
        <v>24.950505864735383</v>
      </c>
      <c r="P118" s="117">
        <f t="shared" si="18"/>
        <v>22.767597648179521</v>
      </c>
      <c r="Q118" s="117">
        <f t="shared" si="18"/>
        <v>31.016643509804005</v>
      </c>
      <c r="R118" s="117">
        <f t="shared" ref="R118:V118" si="19">R119+R122+R124+R137</f>
        <v>35.445467566875692</v>
      </c>
      <c r="S118" s="117">
        <f t="shared" si="19"/>
        <v>41.625177146838062</v>
      </c>
      <c r="T118" s="117">
        <f t="shared" si="19"/>
        <v>42.901362985868907</v>
      </c>
      <c r="U118" s="117">
        <f t="shared" si="19"/>
        <v>43.683579688174532</v>
      </c>
      <c r="V118" s="117">
        <f t="shared" si="19"/>
        <v>44.953777726159053</v>
      </c>
      <c r="W118" s="117">
        <f t="shared" ref="W118:Y118" si="20">W119+W122+W124+W137</f>
        <v>43.379688572116343</v>
      </c>
      <c r="X118" s="117">
        <f t="shared" si="20"/>
        <v>44.211093335303964</v>
      </c>
      <c r="Y118" s="117">
        <f t="shared" si="20"/>
        <v>41.034751301979654</v>
      </c>
      <c r="DA118" s="129" t="s">
        <v>1646</v>
      </c>
    </row>
    <row r="119" spans="1:105" ht="12" customHeight="1" x14ac:dyDescent="0.25">
      <c r="A119" s="121" t="s">
        <v>57</v>
      </c>
      <c r="B119" s="122">
        <f t="shared" ref="B119:Q119" si="21">SUM(B120:B121)</f>
        <v>3.6158177492915806</v>
      </c>
      <c r="C119" s="122">
        <f t="shared" si="21"/>
        <v>3.6649115881772523</v>
      </c>
      <c r="D119" s="122">
        <f t="shared" si="21"/>
        <v>4.2237798117601271</v>
      </c>
      <c r="E119" s="122">
        <f t="shared" si="21"/>
        <v>4.0547236609317423</v>
      </c>
      <c r="F119" s="122">
        <f t="shared" si="21"/>
        <v>4.3830624812799419</v>
      </c>
      <c r="G119" s="122">
        <f t="shared" si="21"/>
        <v>5.0341553425057404</v>
      </c>
      <c r="H119" s="122">
        <f t="shared" si="21"/>
        <v>5.4102191151677248</v>
      </c>
      <c r="I119" s="122">
        <f t="shared" si="21"/>
        <v>6.6228895478053804</v>
      </c>
      <c r="J119" s="122">
        <f t="shared" si="21"/>
        <v>9.8723112196807072</v>
      </c>
      <c r="K119" s="122">
        <f t="shared" si="21"/>
        <v>13.173915225696746</v>
      </c>
      <c r="L119" s="122">
        <f t="shared" si="21"/>
        <v>8.6386760823869704</v>
      </c>
      <c r="M119" s="122">
        <f t="shared" si="21"/>
        <v>10.801115058962461</v>
      </c>
      <c r="N119" s="122">
        <f t="shared" si="21"/>
        <v>12.356362156838403</v>
      </c>
      <c r="O119" s="122">
        <f t="shared" si="21"/>
        <v>10.899505506959967</v>
      </c>
      <c r="P119" s="122">
        <f t="shared" si="21"/>
        <v>8.5053434236396726</v>
      </c>
      <c r="Q119" s="122">
        <f t="shared" si="21"/>
        <v>14.583215714198413</v>
      </c>
      <c r="R119" s="122">
        <f t="shared" ref="R119:V119" si="22">SUM(R120:R121)</f>
        <v>16.262013438409699</v>
      </c>
      <c r="S119" s="122">
        <f t="shared" si="22"/>
        <v>19.718896492681203</v>
      </c>
      <c r="T119" s="122">
        <f t="shared" si="22"/>
        <v>20.613826999275403</v>
      </c>
      <c r="U119" s="122">
        <f t="shared" si="22"/>
        <v>21.29984841719288</v>
      </c>
      <c r="V119" s="122">
        <f t="shared" si="22"/>
        <v>22.426368004726555</v>
      </c>
      <c r="W119" s="122">
        <f t="shared" ref="W119:Y119" si="23">SUM(W120:W121)</f>
        <v>20.620077559952506</v>
      </c>
      <c r="X119" s="122">
        <f t="shared" si="23"/>
        <v>21.927351282863675</v>
      </c>
      <c r="Y119" s="122">
        <f t="shared" si="23"/>
        <v>19.046375281116305</v>
      </c>
      <c r="DA119" s="130" t="s">
        <v>1647</v>
      </c>
    </row>
    <row r="120" spans="1:105" ht="12" customHeight="1" x14ac:dyDescent="0.25">
      <c r="A120" s="97" t="s">
        <v>199</v>
      </c>
      <c r="B120" s="98">
        <v>3.6115471817761486</v>
      </c>
      <c r="C120" s="98">
        <v>3.6596583895727601</v>
      </c>
      <c r="D120" s="98">
        <v>4.2170137515161068</v>
      </c>
      <c r="E120" s="98">
        <v>4.0483419209843703</v>
      </c>
      <c r="F120" s="98">
        <v>4.375178673761436</v>
      </c>
      <c r="G120" s="98">
        <v>5.024792848855709</v>
      </c>
      <c r="H120" s="98">
        <v>5.4007202313932963</v>
      </c>
      <c r="I120" s="98">
        <v>6.6120195952015894</v>
      </c>
      <c r="J120" s="98">
        <v>9.8566276006611648</v>
      </c>
      <c r="K120" s="98">
        <v>13.151381252001229</v>
      </c>
      <c r="L120" s="98">
        <v>8.6243532766663655</v>
      </c>
      <c r="M120" s="98">
        <v>10.780364089359697</v>
      </c>
      <c r="N120" s="98">
        <v>12.337651052833721</v>
      </c>
      <c r="O120" s="98">
        <v>10.879921679816206</v>
      </c>
      <c r="P120" s="98">
        <v>8.4856164735080579</v>
      </c>
      <c r="Q120" s="98">
        <v>14.552103304886771</v>
      </c>
      <c r="R120" s="98">
        <v>16.226906983028471</v>
      </c>
      <c r="S120" s="98">
        <v>19.670720887395575</v>
      </c>
      <c r="T120" s="98">
        <v>20.568300372599591</v>
      </c>
      <c r="U120" s="98">
        <v>21.252431451227665</v>
      </c>
      <c r="V120" s="98">
        <v>22.375833572179236</v>
      </c>
      <c r="W120" s="98">
        <v>20.572876659978991</v>
      </c>
      <c r="X120" s="98">
        <v>21.876201394860033</v>
      </c>
      <c r="Y120" s="98">
        <v>19.001050921945158</v>
      </c>
      <c r="DA120" s="63" t="s">
        <v>1648</v>
      </c>
    </row>
    <row r="121" spans="1:105" ht="12" customHeight="1" x14ac:dyDescent="0.25">
      <c r="A121" s="97" t="s">
        <v>53</v>
      </c>
      <c r="B121" s="98">
        <v>4.2705675154317757E-3</v>
      </c>
      <c r="C121" s="98">
        <v>5.2531986044920612E-3</v>
      </c>
      <c r="D121" s="98">
        <v>6.7660602440202163E-3</v>
      </c>
      <c r="E121" s="98">
        <v>6.381739947372355E-3</v>
      </c>
      <c r="F121" s="98">
        <v>7.8838075185063399E-3</v>
      </c>
      <c r="G121" s="98">
        <v>9.3624936500312523E-3</v>
      </c>
      <c r="H121" s="98">
        <v>9.4988837744282902E-3</v>
      </c>
      <c r="I121" s="98">
        <v>1.0869952603790912E-2</v>
      </c>
      <c r="J121" s="98">
        <v>1.5683619019542558E-2</v>
      </c>
      <c r="K121" s="98">
        <v>2.2533973695515484E-2</v>
      </c>
      <c r="L121" s="98">
        <v>1.4322805720604582E-2</v>
      </c>
      <c r="M121" s="98">
        <v>2.0750969602763319E-2</v>
      </c>
      <c r="N121" s="98">
        <v>1.8711104004682615E-2</v>
      </c>
      <c r="O121" s="98">
        <v>1.9583827143760474E-2</v>
      </c>
      <c r="P121" s="98">
        <v>1.9726950131613942E-2</v>
      </c>
      <c r="Q121" s="98">
        <v>3.1112409311641821E-2</v>
      </c>
      <c r="R121" s="98">
        <v>3.5106455381226961E-2</v>
      </c>
      <c r="S121" s="98">
        <v>4.8175605285628316E-2</v>
      </c>
      <c r="T121" s="98">
        <v>4.5526626675813933E-2</v>
      </c>
      <c r="U121" s="98">
        <v>4.7416965965214129E-2</v>
      </c>
      <c r="V121" s="98">
        <v>5.0534432547319659E-2</v>
      </c>
      <c r="W121" s="98">
        <v>4.720089997351469E-2</v>
      </c>
      <c r="X121" s="98">
        <v>5.1149888003641904E-2</v>
      </c>
      <c r="Y121" s="98">
        <v>4.5324359171147285E-2</v>
      </c>
      <c r="DA121" s="63" t="s">
        <v>1649</v>
      </c>
    </row>
    <row r="122" spans="1:105" ht="12" customHeight="1" x14ac:dyDescent="0.25">
      <c r="A122" s="121" t="s">
        <v>92</v>
      </c>
      <c r="B122" s="122">
        <f t="shared" ref="B122:Y122" si="24">B123</f>
        <v>0.46461951294370357</v>
      </c>
      <c r="C122" s="122">
        <f t="shared" si="24"/>
        <v>0.40041425021039889</v>
      </c>
      <c r="D122" s="122">
        <f t="shared" si="24"/>
        <v>0.38932307509676162</v>
      </c>
      <c r="E122" s="122">
        <f t="shared" si="24"/>
        <v>0.5134262145994849</v>
      </c>
      <c r="F122" s="122">
        <f t="shared" si="24"/>
        <v>0.56452253396043306</v>
      </c>
      <c r="G122" s="122">
        <f t="shared" si="24"/>
        <v>0.75557373921956117</v>
      </c>
      <c r="H122" s="122">
        <f t="shared" si="24"/>
        <v>1.2242038789446676</v>
      </c>
      <c r="I122" s="122">
        <f t="shared" si="24"/>
        <v>2.0616500685746257</v>
      </c>
      <c r="J122" s="122">
        <f t="shared" si="24"/>
        <v>2.9119227222405391</v>
      </c>
      <c r="K122" s="122">
        <f t="shared" si="24"/>
        <v>3.2338610278689606</v>
      </c>
      <c r="L122" s="122">
        <f t="shared" si="24"/>
        <v>3.6658516888136878</v>
      </c>
      <c r="M122" s="122">
        <f t="shared" si="24"/>
        <v>3.3259254088570578</v>
      </c>
      <c r="N122" s="122">
        <f t="shared" si="24"/>
        <v>4.3880305038672018</v>
      </c>
      <c r="O122" s="122">
        <f t="shared" si="24"/>
        <v>3.8727661409347038</v>
      </c>
      <c r="P122" s="122">
        <f t="shared" si="24"/>
        <v>3.4714897566143939</v>
      </c>
      <c r="Q122" s="122">
        <f t="shared" si="24"/>
        <v>3.7242459904727556</v>
      </c>
      <c r="R122" s="122">
        <f t="shared" si="24"/>
        <v>4.4930912136830221</v>
      </c>
      <c r="S122" s="122">
        <f t="shared" si="24"/>
        <v>4.5590510954743806</v>
      </c>
      <c r="T122" s="122">
        <f t="shared" si="24"/>
        <v>5.2055750888999874</v>
      </c>
      <c r="U122" s="122">
        <f t="shared" si="24"/>
        <v>5.2809128252436777</v>
      </c>
      <c r="V122" s="122">
        <f t="shared" si="24"/>
        <v>5.2304587792784085</v>
      </c>
      <c r="W122" s="122">
        <f t="shared" si="24"/>
        <v>5.3555245000963456</v>
      </c>
      <c r="X122" s="122">
        <f t="shared" si="24"/>
        <v>5.3481965275731573</v>
      </c>
      <c r="Y122" s="122">
        <f t="shared" si="24"/>
        <v>5.7735630312468436</v>
      </c>
      <c r="DA122" s="130" t="s">
        <v>1650</v>
      </c>
    </row>
    <row r="123" spans="1:105" ht="12" customHeight="1" x14ac:dyDescent="0.25">
      <c r="A123" s="97" t="s">
        <v>53</v>
      </c>
      <c r="B123" s="98">
        <v>0.46461951294370357</v>
      </c>
      <c r="C123" s="98">
        <v>0.40041425021039889</v>
      </c>
      <c r="D123" s="98">
        <v>0.38932307509676162</v>
      </c>
      <c r="E123" s="98">
        <v>0.5134262145994849</v>
      </c>
      <c r="F123" s="98">
        <v>0.56452253396043306</v>
      </c>
      <c r="G123" s="98">
        <v>0.75557373921956117</v>
      </c>
      <c r="H123" s="98">
        <v>1.2242038789446676</v>
      </c>
      <c r="I123" s="98">
        <v>2.0616500685746257</v>
      </c>
      <c r="J123" s="98">
        <v>2.9119227222405391</v>
      </c>
      <c r="K123" s="98">
        <v>3.2338610278689606</v>
      </c>
      <c r="L123" s="98">
        <v>3.6658516888136878</v>
      </c>
      <c r="M123" s="98">
        <v>3.3259254088570578</v>
      </c>
      <c r="N123" s="98">
        <v>4.3880305038672018</v>
      </c>
      <c r="O123" s="98">
        <v>3.8727661409347038</v>
      </c>
      <c r="P123" s="98">
        <v>3.4714897566143939</v>
      </c>
      <c r="Q123" s="98">
        <v>3.7242459904727556</v>
      </c>
      <c r="R123" s="98">
        <v>4.4930912136830221</v>
      </c>
      <c r="S123" s="98">
        <v>4.5590510954743806</v>
      </c>
      <c r="T123" s="98">
        <v>5.2055750888999874</v>
      </c>
      <c r="U123" s="98">
        <v>5.2809128252436777</v>
      </c>
      <c r="V123" s="98">
        <v>5.2304587792784085</v>
      </c>
      <c r="W123" s="98">
        <v>5.3555245000963456</v>
      </c>
      <c r="X123" s="98">
        <v>5.3481965275731573</v>
      </c>
      <c r="Y123" s="98">
        <v>5.7735630312468436</v>
      </c>
      <c r="DA123" s="63" t="s">
        <v>1651</v>
      </c>
    </row>
    <row r="124" spans="1:105" ht="12" customHeight="1" x14ac:dyDescent="0.25">
      <c r="A124" s="121" t="s">
        <v>55</v>
      </c>
      <c r="B124" s="122">
        <v>0.95147537705539786</v>
      </c>
      <c r="C124" s="122">
        <v>0.93140948335117535</v>
      </c>
      <c r="D124" s="122">
        <v>1.1464681288941807</v>
      </c>
      <c r="E124" s="122">
        <v>1.4169197734267676</v>
      </c>
      <c r="F124" s="122">
        <v>1.7732415643049715</v>
      </c>
      <c r="G124" s="122">
        <v>2.5133160004789428</v>
      </c>
      <c r="H124" s="122">
        <v>3.2702275895353359</v>
      </c>
      <c r="I124" s="122">
        <v>4.9114462755331623</v>
      </c>
      <c r="J124" s="122">
        <v>6.3752680964137376</v>
      </c>
      <c r="K124" s="122">
        <v>7.498799441773297</v>
      </c>
      <c r="L124" s="122">
        <v>7.5575936994139248</v>
      </c>
      <c r="M124" s="122">
        <v>8.1324572886859183</v>
      </c>
      <c r="N124" s="122">
        <v>7.9756502515073073</v>
      </c>
      <c r="O124" s="122">
        <v>7.5075924137322918</v>
      </c>
      <c r="P124" s="122">
        <v>7.78214472160127</v>
      </c>
      <c r="Q124" s="122">
        <v>9.36508101260379</v>
      </c>
      <c r="R124" s="122">
        <v>10.968795531864712</v>
      </c>
      <c r="S124" s="122">
        <v>13.030430135564064</v>
      </c>
      <c r="T124" s="122">
        <v>12.873630308879289</v>
      </c>
      <c r="U124" s="122">
        <v>12.368100691842383</v>
      </c>
      <c r="V124" s="122">
        <v>12.556547574164179</v>
      </c>
      <c r="W124" s="122">
        <v>12.721679909189485</v>
      </c>
      <c r="X124" s="122">
        <v>12.509070236671187</v>
      </c>
      <c r="Y124" s="122">
        <v>12.089404121423598</v>
      </c>
      <c r="DA124" s="130" t="s">
        <v>1652</v>
      </c>
    </row>
    <row r="125" spans="1:105" ht="12" customHeight="1" x14ac:dyDescent="0.25">
      <c r="A125" s="97" t="s">
        <v>132</v>
      </c>
      <c r="B125" s="98">
        <v>1.2872227986127237E-2</v>
      </c>
      <c r="C125" s="98">
        <v>1.2418102360241377E-2</v>
      </c>
      <c r="D125" s="98">
        <v>1.6316348918042092E-2</v>
      </c>
      <c r="E125" s="98">
        <v>1.7718908453882295E-2</v>
      </c>
      <c r="F125" s="98">
        <v>2.4266119252294428E-2</v>
      </c>
      <c r="G125" s="98">
        <v>3.8431893561263697E-2</v>
      </c>
      <c r="H125" s="98">
        <v>4.5013537397926899E-2</v>
      </c>
      <c r="I125" s="98">
        <v>7.0848963351674274E-2</v>
      </c>
      <c r="J125" s="98">
        <v>0.12098174875154871</v>
      </c>
      <c r="K125" s="98">
        <v>0.14870476394681534</v>
      </c>
      <c r="L125" s="98">
        <v>0.11936344250854564</v>
      </c>
      <c r="M125" s="98">
        <v>0.13004401948557895</v>
      </c>
      <c r="N125" s="98">
        <v>0.12910801413563291</v>
      </c>
      <c r="O125" s="98">
        <v>0.12468676836069945</v>
      </c>
      <c r="P125" s="98">
        <v>0.12950597609283074</v>
      </c>
      <c r="Q125" s="98">
        <v>0.12964498617877768</v>
      </c>
      <c r="R125" s="98">
        <v>0.13118201763826465</v>
      </c>
      <c r="S125" s="98">
        <v>0.13300370946109372</v>
      </c>
      <c r="T125" s="98">
        <v>0.13594676782705692</v>
      </c>
      <c r="U125" s="98">
        <v>0.14528779277866005</v>
      </c>
      <c r="V125" s="98">
        <v>0.14424719988097373</v>
      </c>
      <c r="W125" s="98">
        <v>0.1386608786657533</v>
      </c>
      <c r="X125" s="98">
        <v>0.12848954096976262</v>
      </c>
      <c r="Y125" s="98">
        <v>0.10453211122115171</v>
      </c>
      <c r="DA125" s="63" t="s">
        <v>1653</v>
      </c>
    </row>
    <row r="126" spans="1:105" ht="12" customHeight="1" x14ac:dyDescent="0.25">
      <c r="A126" s="97" t="s">
        <v>131</v>
      </c>
      <c r="B126" s="98">
        <v>3.8213670841237264E-4</v>
      </c>
      <c r="C126" s="98">
        <v>5.5039624593363314E-4</v>
      </c>
      <c r="D126" s="98">
        <v>6.4081438661669663E-4</v>
      </c>
      <c r="E126" s="98">
        <v>6.2215765129104554E-4</v>
      </c>
      <c r="F126" s="98">
        <v>3.622174724364911E-4</v>
      </c>
      <c r="G126" s="98">
        <v>7.6849419069838958E-4</v>
      </c>
      <c r="H126" s="98">
        <v>5.6580496727715577E-4</v>
      </c>
      <c r="I126" s="98">
        <v>1.2428978409966885E-3</v>
      </c>
      <c r="J126" s="98">
        <v>4.3342916310436007E-3</v>
      </c>
      <c r="K126" s="98">
        <v>5.7605149567570889E-3</v>
      </c>
      <c r="L126" s="98">
        <v>4.0967521997640772E-3</v>
      </c>
      <c r="M126" s="98">
        <v>4.2717660935770903E-3</v>
      </c>
      <c r="N126" s="98">
        <v>6.1575866762065157E-3</v>
      </c>
      <c r="O126" s="98">
        <v>2.056407788103818E-2</v>
      </c>
      <c r="P126" s="98">
        <v>2.4204668982510023E-2</v>
      </c>
      <c r="Q126" s="98">
        <v>2.5316830211123631E-2</v>
      </c>
      <c r="R126" s="98">
        <v>2.6357512432456424E-2</v>
      </c>
      <c r="S126" s="98">
        <v>2.7908654676978402E-2</v>
      </c>
      <c r="T126" s="98">
        <v>2.6919258424928975E-2</v>
      </c>
      <c r="U126" s="98">
        <v>2.674632079583282E-2</v>
      </c>
      <c r="V126" s="98">
        <v>2.5646560529479407E-2</v>
      </c>
      <c r="W126" s="98">
        <v>2.1945809244576939E-2</v>
      </c>
      <c r="X126" s="98">
        <v>1.5816673428670127E-2</v>
      </c>
      <c r="Y126" s="98">
        <v>1.2678445399594769E-2</v>
      </c>
      <c r="DA126" s="63" t="s">
        <v>1654</v>
      </c>
    </row>
    <row r="127" spans="1:105" ht="12" customHeight="1" x14ac:dyDescent="0.25">
      <c r="A127" s="100" t="s">
        <v>199</v>
      </c>
      <c r="B127" s="101">
        <v>8.6179231707443491E-5</v>
      </c>
      <c r="C127" s="101">
        <v>1.5050720715246475E-4</v>
      </c>
      <c r="D127" s="101">
        <v>2.4685571374739358E-4</v>
      </c>
      <c r="E127" s="101">
        <v>2.7622989106451261E-4</v>
      </c>
      <c r="F127" s="101">
        <v>3.9299849551572446E-5</v>
      </c>
      <c r="G127" s="101">
        <v>3.1781992180873536E-4</v>
      </c>
      <c r="H127" s="101">
        <v>9.9973308753142614E-6</v>
      </c>
      <c r="I127" s="101">
        <v>2.0521412348413616E-5</v>
      </c>
      <c r="J127" s="101">
        <v>1.3244425047356236E-3</v>
      </c>
      <c r="K127" s="101">
        <v>1.8056435532484278E-3</v>
      </c>
      <c r="L127" s="101">
        <v>9.9523267375696122E-4</v>
      </c>
      <c r="M127" s="101">
        <v>1.0278326852518564E-3</v>
      </c>
      <c r="N127" s="101">
        <v>1.0827215087225901E-3</v>
      </c>
      <c r="O127" s="101">
        <v>2.7862207826702067E-3</v>
      </c>
      <c r="P127" s="101">
        <v>1.3865787740023271E-3</v>
      </c>
      <c r="Q127" s="101">
        <v>7.5036435862072797E-3</v>
      </c>
      <c r="R127" s="101">
        <v>1.0096725902487303E-2</v>
      </c>
      <c r="S127" s="101">
        <v>1.3472307700536106E-2</v>
      </c>
      <c r="T127" s="101">
        <v>1.1230073674805987E-2</v>
      </c>
      <c r="U127" s="101">
        <v>9.2455023393297614E-3</v>
      </c>
      <c r="V127" s="101">
        <v>9.497903778145491E-3</v>
      </c>
      <c r="W127" s="101">
        <v>7.0351182770192816E-3</v>
      </c>
      <c r="X127" s="101">
        <v>2.87570217536013E-3</v>
      </c>
      <c r="Y127" s="101">
        <v>1.7792986034251547E-4</v>
      </c>
      <c r="DA127" s="131" t="s">
        <v>1655</v>
      </c>
    </row>
    <row r="128" spans="1:105" ht="12" customHeight="1" x14ac:dyDescent="0.25">
      <c r="A128" s="103" t="s">
        <v>52</v>
      </c>
      <c r="B128" s="104">
        <v>2.9595747670492912E-4</v>
      </c>
      <c r="C128" s="104">
        <v>3.9988903878116844E-4</v>
      </c>
      <c r="D128" s="104">
        <v>3.9395867286930305E-4</v>
      </c>
      <c r="E128" s="104">
        <v>3.4592776022653298E-4</v>
      </c>
      <c r="F128" s="104">
        <v>3.2291762288491865E-4</v>
      </c>
      <c r="G128" s="104">
        <v>4.5067426888965417E-4</v>
      </c>
      <c r="H128" s="104">
        <v>5.5580763640184156E-4</v>
      </c>
      <c r="I128" s="104">
        <v>1.2223764286482749E-3</v>
      </c>
      <c r="J128" s="104">
        <v>3.0098491263079773E-3</v>
      </c>
      <c r="K128" s="104">
        <v>3.9548714035086609E-3</v>
      </c>
      <c r="L128" s="104">
        <v>3.1015195260071164E-3</v>
      </c>
      <c r="M128" s="104">
        <v>3.2439334083252335E-3</v>
      </c>
      <c r="N128" s="104">
        <v>5.0748651674839256E-3</v>
      </c>
      <c r="O128" s="104">
        <v>1.7777857098367975E-2</v>
      </c>
      <c r="P128" s="104">
        <v>2.2818090208507696E-2</v>
      </c>
      <c r="Q128" s="104">
        <v>1.7813186624916353E-2</v>
      </c>
      <c r="R128" s="104">
        <v>1.626078652996912E-2</v>
      </c>
      <c r="S128" s="104">
        <v>1.4436346976442294E-2</v>
      </c>
      <c r="T128" s="104">
        <v>1.568918475012299E-2</v>
      </c>
      <c r="U128" s="104">
        <v>1.7500818456503059E-2</v>
      </c>
      <c r="V128" s="104">
        <v>1.6148656751333916E-2</v>
      </c>
      <c r="W128" s="104">
        <v>1.4910690967557658E-2</v>
      </c>
      <c r="X128" s="104">
        <v>1.2940971253309997E-2</v>
      </c>
      <c r="Y128" s="104">
        <v>1.2500515539252252E-2</v>
      </c>
      <c r="DA128" s="132" t="s">
        <v>1656</v>
      </c>
    </row>
    <row r="129" spans="1:105" ht="12" customHeight="1" x14ac:dyDescent="0.25">
      <c r="A129" s="106" t="s">
        <v>124</v>
      </c>
      <c r="B129" s="101">
        <v>0.12317285358827862</v>
      </c>
      <c r="C129" s="101">
        <v>0.12187132236646507</v>
      </c>
      <c r="D129" s="101">
        <v>0.12808226384369439</v>
      </c>
      <c r="E129" s="101">
        <v>0.13771073304294981</v>
      </c>
      <c r="F129" s="101">
        <v>0.14968403900291946</v>
      </c>
      <c r="G129" s="101">
        <v>0.19121607916350586</v>
      </c>
      <c r="H129" s="101">
        <v>0.28400747626470435</v>
      </c>
      <c r="I129" s="101">
        <v>0.35162783951650844</v>
      </c>
      <c r="J129" s="101">
        <v>0.43964933159662278</v>
      </c>
      <c r="K129" s="101">
        <v>0.50015298908242412</v>
      </c>
      <c r="L129" s="101">
        <v>0.50087232542374027</v>
      </c>
      <c r="M129" s="101">
        <v>0.50791110017965257</v>
      </c>
      <c r="N129" s="101">
        <v>0.51739404383469345</v>
      </c>
      <c r="O129" s="101">
        <v>0.51057993504648924</v>
      </c>
      <c r="P129" s="101">
        <v>0.51789395093908197</v>
      </c>
      <c r="Q129" s="101">
        <v>0.56322448311553153</v>
      </c>
      <c r="R129" s="101">
        <v>0.61160783322801349</v>
      </c>
      <c r="S129" s="101">
        <v>0.64244777347475968</v>
      </c>
      <c r="T129" s="101">
        <v>0.6243404860317574</v>
      </c>
      <c r="U129" s="101">
        <v>0.59268586017418834</v>
      </c>
      <c r="V129" s="101">
        <v>0.55053218391009173</v>
      </c>
      <c r="W129" s="101">
        <v>0.6640551308011664</v>
      </c>
      <c r="X129" s="101">
        <v>0.69247136955745414</v>
      </c>
      <c r="Y129" s="101">
        <v>0.60695887774323287</v>
      </c>
      <c r="DA129" s="131" t="s">
        <v>1657</v>
      </c>
    </row>
    <row r="130" spans="1:105" ht="12" customHeight="1" x14ac:dyDescent="0.25">
      <c r="A130" s="107" t="s">
        <v>123</v>
      </c>
      <c r="B130" s="104">
        <v>4.2091522690276464E-3</v>
      </c>
      <c r="C130" s="104">
        <v>5.048530787440433E-3</v>
      </c>
      <c r="D130" s="104">
        <v>5.0862094193533953E-3</v>
      </c>
      <c r="E130" s="104">
        <v>4.8820179007977079E-3</v>
      </c>
      <c r="F130" s="104">
        <v>4.0631379411577781E-3</v>
      </c>
      <c r="G130" s="104">
        <v>3.743539526333101E-3</v>
      </c>
      <c r="H130" s="104">
        <v>7.2544976513395565E-3</v>
      </c>
      <c r="I130" s="104">
        <v>1.1754764001236878E-2</v>
      </c>
      <c r="J130" s="104">
        <v>1.6717882424385388E-2</v>
      </c>
      <c r="K130" s="104">
        <v>1.7911194708892738E-2</v>
      </c>
      <c r="L130" s="104">
        <v>1.7027807272303446E-2</v>
      </c>
      <c r="M130" s="104">
        <v>1.5888518586644328E-2</v>
      </c>
      <c r="N130" s="104">
        <v>1.865645651721291E-2</v>
      </c>
      <c r="O130" s="104">
        <v>6.7574562032558724E-2</v>
      </c>
      <c r="P130" s="104">
        <v>0.10358317614865495</v>
      </c>
      <c r="Q130" s="104">
        <v>0.11115784796854551</v>
      </c>
      <c r="R130" s="104">
        <v>0.10967065746115467</v>
      </c>
      <c r="S130" s="104">
        <v>0.10855230405562394</v>
      </c>
      <c r="T130" s="104">
        <v>8.7771568598446689E-2</v>
      </c>
      <c r="U130" s="104">
        <v>5.9734421782017454E-2</v>
      </c>
      <c r="V130" s="104">
        <v>3.8585901759710405E-2</v>
      </c>
      <c r="W130" s="104">
        <v>5.316626318641083E-2</v>
      </c>
      <c r="X130" s="104">
        <v>6.8139642547501461E-2</v>
      </c>
      <c r="Y130" s="104">
        <v>8.8538485919170087E-2</v>
      </c>
      <c r="DA130" s="132" t="s">
        <v>1658</v>
      </c>
    </row>
    <row r="131" spans="1:105" ht="12" customHeight="1" x14ac:dyDescent="0.25">
      <c r="A131" s="108" t="s">
        <v>50</v>
      </c>
      <c r="B131" s="98">
        <v>1.1898535493149976E-3</v>
      </c>
      <c r="C131" s="98">
        <v>1.3762460151355779E-3</v>
      </c>
      <c r="D131" s="98">
        <v>2.1521309386263693E-3</v>
      </c>
      <c r="E131" s="98">
        <v>2.3823610732707817E-3</v>
      </c>
      <c r="F131" s="98">
        <v>1.7878277570638288E-3</v>
      </c>
      <c r="G131" s="98">
        <v>1.8224552532456269E-3</v>
      </c>
      <c r="H131" s="98">
        <v>3.1753567270165536E-3</v>
      </c>
      <c r="I131" s="98">
        <v>4.2700417769052125E-3</v>
      </c>
      <c r="J131" s="98">
        <v>6.0948458215267327E-3</v>
      </c>
      <c r="K131" s="98">
        <v>6.5012523365804657E-3</v>
      </c>
      <c r="L131" s="98">
        <v>5.4961167715376945E-3</v>
      </c>
      <c r="M131" s="98">
        <v>5.0801250386796337E-3</v>
      </c>
      <c r="N131" s="98">
        <v>4.1220920813557806E-3</v>
      </c>
      <c r="O131" s="98">
        <v>9.7265089501036659E-3</v>
      </c>
      <c r="P131" s="98">
        <v>1.4749534816698055E-2</v>
      </c>
      <c r="Q131" s="98">
        <v>4.1823244795488088E-2</v>
      </c>
      <c r="R131" s="98">
        <v>4.7269306606328644E-2</v>
      </c>
      <c r="S131" s="98">
        <v>5.458571908930776E-2</v>
      </c>
      <c r="T131" s="98">
        <v>3.2094023620929585E-2</v>
      </c>
      <c r="U131" s="98">
        <v>8.6545451635187953E-3</v>
      </c>
      <c r="V131" s="98">
        <v>2.4550792717541957E-3</v>
      </c>
      <c r="W131" s="98">
        <v>6.5083382900972125E-3</v>
      </c>
      <c r="X131" s="98">
        <v>7.3244794358330112E-3</v>
      </c>
      <c r="Y131" s="98">
        <v>5.5259265392740052E-3</v>
      </c>
      <c r="DA131" s="63" t="s">
        <v>1659</v>
      </c>
    </row>
    <row r="132" spans="1:105" ht="12" customHeight="1" x14ac:dyDescent="0.25">
      <c r="A132" s="108" t="s">
        <v>52</v>
      </c>
      <c r="B132" s="98">
        <v>3.0192987197126485E-3</v>
      </c>
      <c r="C132" s="98">
        <v>3.6722847723048551E-3</v>
      </c>
      <c r="D132" s="98">
        <v>2.9340784807270256E-3</v>
      </c>
      <c r="E132" s="98">
        <v>2.4996568275269266E-3</v>
      </c>
      <c r="F132" s="98">
        <v>2.2753101840939497E-3</v>
      </c>
      <c r="G132" s="98">
        <v>1.9210842730874741E-3</v>
      </c>
      <c r="H132" s="98">
        <v>4.0791409243230029E-3</v>
      </c>
      <c r="I132" s="98">
        <v>7.4847222243316653E-3</v>
      </c>
      <c r="J132" s="98">
        <v>1.0623036602858656E-2</v>
      </c>
      <c r="K132" s="98">
        <v>1.1409942372312272E-2</v>
      </c>
      <c r="L132" s="98">
        <v>1.1531690500765751E-2</v>
      </c>
      <c r="M132" s="98">
        <v>1.0808393547964692E-2</v>
      </c>
      <c r="N132" s="98">
        <v>1.4534364435857129E-2</v>
      </c>
      <c r="O132" s="98">
        <v>5.784805308245506E-2</v>
      </c>
      <c r="P132" s="98">
        <v>8.8833641331956897E-2</v>
      </c>
      <c r="Q132" s="98">
        <v>6.9334603173057424E-2</v>
      </c>
      <c r="R132" s="98">
        <v>6.2401350854826024E-2</v>
      </c>
      <c r="S132" s="98">
        <v>5.3966584966316178E-2</v>
      </c>
      <c r="T132" s="98">
        <v>5.5677544977517104E-2</v>
      </c>
      <c r="U132" s="98">
        <v>5.1079876618498658E-2</v>
      </c>
      <c r="V132" s="98">
        <v>3.613082248795621E-2</v>
      </c>
      <c r="W132" s="98">
        <v>4.6657924896313617E-2</v>
      </c>
      <c r="X132" s="98">
        <v>6.0815163111668444E-2</v>
      </c>
      <c r="Y132" s="98">
        <v>8.3012559379896086E-2</v>
      </c>
      <c r="DA132" s="63" t="s">
        <v>1660</v>
      </c>
    </row>
    <row r="133" spans="1:105" ht="12" customHeight="1" x14ac:dyDescent="0.25">
      <c r="A133" s="106" t="s">
        <v>122</v>
      </c>
      <c r="B133" s="101">
        <v>3.635539181576736E-3</v>
      </c>
      <c r="C133" s="101">
        <v>4.6831864555174239E-3</v>
      </c>
      <c r="D133" s="101">
        <v>4.6687493611943642E-3</v>
      </c>
      <c r="E133" s="101">
        <v>4.2012800068469761E-3</v>
      </c>
      <c r="F133" s="101">
        <v>4.0065953889608583E-3</v>
      </c>
      <c r="G133" s="101">
        <v>3.4524110548217047E-3</v>
      </c>
      <c r="H133" s="101">
        <v>1.6011896035871418E-2</v>
      </c>
      <c r="I133" s="101">
        <v>1.6182170006506319E-2</v>
      </c>
      <c r="J133" s="101">
        <v>1.5634114565769464E-2</v>
      </c>
      <c r="K133" s="101">
        <v>1.555762768528344E-2</v>
      </c>
      <c r="L133" s="101">
        <v>1.5007139900303175E-2</v>
      </c>
      <c r="M133" s="101">
        <v>1.280362754087595E-2</v>
      </c>
      <c r="N133" s="101">
        <v>9.4977990044989493E-3</v>
      </c>
      <c r="O133" s="101">
        <v>0.22339525328148047</v>
      </c>
      <c r="P133" s="101">
        <v>0.36443709499172577</v>
      </c>
      <c r="Q133" s="101">
        <v>0.36627114063894939</v>
      </c>
      <c r="R133" s="101">
        <v>0.36572084616884587</v>
      </c>
      <c r="S133" s="101">
        <v>0.36127323739034639</v>
      </c>
      <c r="T133" s="101">
        <v>0.31572858337050391</v>
      </c>
      <c r="U133" s="101">
        <v>0.29203690714617608</v>
      </c>
      <c r="V133" s="101">
        <v>0.21083231177242928</v>
      </c>
      <c r="W133" s="101">
        <v>0.62943215586046419</v>
      </c>
      <c r="X133" s="101">
        <v>0.55574526500165733</v>
      </c>
      <c r="Y133" s="101">
        <v>0.64349270674512626</v>
      </c>
      <c r="DA133" s="131" t="s">
        <v>1661</v>
      </c>
    </row>
    <row r="134" spans="1:105" ht="12" customHeight="1" x14ac:dyDescent="0.25">
      <c r="A134" s="107" t="s">
        <v>121</v>
      </c>
      <c r="B134" s="104">
        <v>0.80720346732197523</v>
      </c>
      <c r="C134" s="104">
        <v>0.78683794513557737</v>
      </c>
      <c r="D134" s="104">
        <v>0.99167374296527977</v>
      </c>
      <c r="E134" s="104">
        <v>1.2517846763709997</v>
      </c>
      <c r="F134" s="104">
        <v>1.5908594552472024</v>
      </c>
      <c r="G134" s="104">
        <v>2.2757035829823202</v>
      </c>
      <c r="H134" s="104">
        <v>2.9173743772182164</v>
      </c>
      <c r="I134" s="104">
        <v>4.4597896408162399</v>
      </c>
      <c r="J134" s="104">
        <v>5.7779507274443676</v>
      </c>
      <c r="K134" s="104">
        <v>6.810712351393124</v>
      </c>
      <c r="L134" s="104">
        <v>6.9012262321092681</v>
      </c>
      <c r="M134" s="104">
        <v>7.4615382567995896</v>
      </c>
      <c r="N134" s="104">
        <v>7.2948363513390628</v>
      </c>
      <c r="O134" s="104">
        <v>6.5607918171300259</v>
      </c>
      <c r="P134" s="104">
        <v>6.6425198544464665</v>
      </c>
      <c r="Q134" s="104">
        <v>8.1694657244908626</v>
      </c>
      <c r="R134" s="104">
        <v>9.724256664935977</v>
      </c>
      <c r="S134" s="104">
        <v>11.757244456505262</v>
      </c>
      <c r="T134" s="104">
        <v>11.682923644626594</v>
      </c>
      <c r="U134" s="104">
        <v>11.251609389165507</v>
      </c>
      <c r="V134" s="104">
        <v>11.586703416311495</v>
      </c>
      <c r="W134" s="104">
        <v>11.214419671431113</v>
      </c>
      <c r="X134" s="104">
        <v>11.048407745166141</v>
      </c>
      <c r="Y134" s="104">
        <v>10.633203494395323</v>
      </c>
      <c r="DA134" s="132" t="s">
        <v>1662</v>
      </c>
    </row>
    <row r="135" spans="1:105" ht="12" customHeight="1" x14ac:dyDescent="0.25">
      <c r="A135" s="108" t="s">
        <v>53</v>
      </c>
      <c r="B135" s="98">
        <v>0.21302394755025811</v>
      </c>
      <c r="C135" s="98">
        <v>0.1903443970833974</v>
      </c>
      <c r="D135" s="98">
        <v>0.33376401945327128</v>
      </c>
      <c r="E135" s="98">
        <v>0.50550036397986364</v>
      </c>
      <c r="F135" s="98">
        <v>0.61701275886188711</v>
      </c>
      <c r="G135" s="98">
        <v>1.0188231857833669</v>
      </c>
      <c r="H135" s="98">
        <v>1.2055192243254622</v>
      </c>
      <c r="I135" s="98">
        <v>1.5809631136320217</v>
      </c>
      <c r="J135" s="98">
        <v>1.9776411969421457</v>
      </c>
      <c r="K135" s="98">
        <v>2.3279941502366679</v>
      </c>
      <c r="L135" s="98">
        <v>2.1368389896923206</v>
      </c>
      <c r="M135" s="98">
        <v>2.3341186417951194</v>
      </c>
      <c r="N135" s="98">
        <v>1.7183334243456789</v>
      </c>
      <c r="O135" s="98">
        <v>0.43969211896069954</v>
      </c>
      <c r="P135" s="98">
        <v>0.19846175636135674</v>
      </c>
      <c r="Q135" s="98">
        <v>0.63146680250436471</v>
      </c>
      <c r="R135" s="98">
        <v>1.0586943867768845</v>
      </c>
      <c r="S135" s="98">
        <v>2.0224610572686195</v>
      </c>
      <c r="T135" s="98">
        <v>1.5947006999982916</v>
      </c>
      <c r="U135" s="98">
        <v>1.2257240288525355</v>
      </c>
      <c r="V135" s="98">
        <v>1.5477743667246477</v>
      </c>
      <c r="W135" s="98">
        <v>1.1240703272818422</v>
      </c>
      <c r="X135" s="98">
        <v>0.88118112911859459</v>
      </c>
      <c r="Y135" s="98">
        <v>0.35105185045040826</v>
      </c>
      <c r="DA135" s="63" t="s">
        <v>1663</v>
      </c>
    </row>
    <row r="136" spans="1:105" ht="12" customHeight="1" x14ac:dyDescent="0.25">
      <c r="A136" s="108" t="s">
        <v>52</v>
      </c>
      <c r="B136" s="98">
        <v>0.59417951977171712</v>
      </c>
      <c r="C136" s="98">
        <v>0.59649354805217991</v>
      </c>
      <c r="D136" s="98">
        <v>0.65790972351200849</v>
      </c>
      <c r="E136" s="98">
        <v>0.74628431239113602</v>
      </c>
      <c r="F136" s="98">
        <v>0.97384669638531529</v>
      </c>
      <c r="G136" s="98">
        <v>1.2568803971989533</v>
      </c>
      <c r="H136" s="98">
        <v>1.7118551528927544</v>
      </c>
      <c r="I136" s="98">
        <v>2.8788265271842186</v>
      </c>
      <c r="J136" s="98">
        <v>3.8003095305022221</v>
      </c>
      <c r="K136" s="98">
        <v>4.4827182011564561</v>
      </c>
      <c r="L136" s="98">
        <v>4.7643872424169471</v>
      </c>
      <c r="M136" s="98">
        <v>5.1274196150044702</v>
      </c>
      <c r="N136" s="98">
        <v>5.5765029269933839</v>
      </c>
      <c r="O136" s="98">
        <v>6.121099698169326</v>
      </c>
      <c r="P136" s="98">
        <v>6.4440580980851099</v>
      </c>
      <c r="Q136" s="98">
        <v>7.5379989219864978</v>
      </c>
      <c r="R136" s="98">
        <v>8.6655622781590917</v>
      </c>
      <c r="S136" s="98">
        <v>9.7347833992366422</v>
      </c>
      <c r="T136" s="98">
        <v>10.088222944628303</v>
      </c>
      <c r="U136" s="98">
        <v>10.025885360312971</v>
      </c>
      <c r="V136" s="98">
        <v>10.038929049586848</v>
      </c>
      <c r="W136" s="98">
        <v>10.090349344149271</v>
      </c>
      <c r="X136" s="98">
        <v>10.167226616047547</v>
      </c>
      <c r="Y136" s="98">
        <v>10.282151643944914</v>
      </c>
      <c r="DA136" s="63" t="s">
        <v>1664</v>
      </c>
    </row>
    <row r="137" spans="1:105" ht="12" customHeight="1" x14ac:dyDescent="0.25">
      <c r="A137" s="121" t="s">
        <v>54</v>
      </c>
      <c r="B137" s="122">
        <v>0.43248590569447687</v>
      </c>
      <c r="C137" s="122">
        <v>0.47604661005499188</v>
      </c>
      <c r="D137" s="122">
        <v>0.52409795524709635</v>
      </c>
      <c r="E137" s="122">
        <v>0.59622398645071051</v>
      </c>
      <c r="F137" s="122">
        <v>0.74021243290807304</v>
      </c>
      <c r="G137" s="122">
        <v>0.90099415095843605</v>
      </c>
      <c r="H137" s="122">
        <v>1.0951620854156507</v>
      </c>
      <c r="I137" s="122">
        <v>1.5034191687304972</v>
      </c>
      <c r="J137" s="122">
        <v>1.8557793844421129</v>
      </c>
      <c r="K137" s="122">
        <v>2.1772169626288846</v>
      </c>
      <c r="L137" s="122">
        <v>2.1928806980446596</v>
      </c>
      <c r="M137" s="122">
        <v>2.4764989284924042</v>
      </c>
      <c r="N137" s="122">
        <v>2.3920825499103522</v>
      </c>
      <c r="O137" s="122">
        <v>2.6706418031084214</v>
      </c>
      <c r="P137" s="122">
        <v>3.0086197463241833</v>
      </c>
      <c r="Q137" s="122">
        <v>3.3441007925290474</v>
      </c>
      <c r="R137" s="122">
        <v>3.7215673829182574</v>
      </c>
      <c r="S137" s="122">
        <v>4.3167994231184181</v>
      </c>
      <c r="T137" s="122">
        <v>4.2083305888142259</v>
      </c>
      <c r="U137" s="122">
        <v>4.7347177538955965</v>
      </c>
      <c r="V137" s="122">
        <v>4.7404033679899147</v>
      </c>
      <c r="W137" s="122">
        <v>4.6824066028780109</v>
      </c>
      <c r="X137" s="122">
        <v>4.4264752881959435</v>
      </c>
      <c r="Y137" s="122">
        <v>4.125408868192908</v>
      </c>
      <c r="DA137" s="130" t="s">
        <v>1665</v>
      </c>
    </row>
    <row r="138" spans="1:105" ht="12" customHeight="1" x14ac:dyDescent="0.25">
      <c r="A138" s="97" t="s">
        <v>202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1666</v>
      </c>
    </row>
    <row r="139" spans="1:105" ht="12" customHeight="1" x14ac:dyDescent="0.25">
      <c r="A139" s="97" t="s">
        <v>50</v>
      </c>
      <c r="B139" s="98">
        <v>0.34007620426506502</v>
      </c>
      <c r="C139" s="98">
        <v>0.3494367909865137</v>
      </c>
      <c r="D139" s="98">
        <v>0.3711959130202831</v>
      </c>
      <c r="E139" s="98">
        <v>0.42581586650771114</v>
      </c>
      <c r="F139" s="98">
        <v>0.51251719027581122</v>
      </c>
      <c r="G139" s="98">
        <v>0.619504007217485</v>
      </c>
      <c r="H139" s="98">
        <v>0.75488755145695985</v>
      </c>
      <c r="I139" s="98">
        <v>1.0882016322560901</v>
      </c>
      <c r="J139" s="98">
        <v>1.3476836802627701</v>
      </c>
      <c r="K139" s="98">
        <v>1.527782452080428</v>
      </c>
      <c r="L139" s="98">
        <v>1.5448260481603595</v>
      </c>
      <c r="M139" s="98">
        <v>1.699833486220844</v>
      </c>
      <c r="N139" s="98">
        <v>1.7700126377171135</v>
      </c>
      <c r="O139" s="98">
        <v>1.8747342590893932</v>
      </c>
      <c r="P139" s="98">
        <v>1.8891207061955788</v>
      </c>
      <c r="Q139" s="98">
        <v>2.1773806750954683</v>
      </c>
      <c r="R139" s="98">
        <v>2.4113192760070863</v>
      </c>
      <c r="S139" s="98">
        <v>2.6824676989383569</v>
      </c>
      <c r="T139" s="98">
        <v>2.7609764115637287</v>
      </c>
      <c r="U139" s="98">
        <v>2.9584146048839424</v>
      </c>
      <c r="V139" s="98">
        <v>2.7312368002319105</v>
      </c>
      <c r="W139" s="98">
        <v>2.8223829989596974</v>
      </c>
      <c r="X139" s="98">
        <v>2.7727393671240033</v>
      </c>
      <c r="Y139" s="98">
        <v>2.9079034338908798</v>
      </c>
      <c r="DA139" s="63" t="s">
        <v>1667</v>
      </c>
    </row>
    <row r="140" spans="1:105" ht="12" customHeight="1" x14ac:dyDescent="0.25">
      <c r="A140" s="109" t="s">
        <v>120</v>
      </c>
      <c r="B140" s="33">
        <v>9.2409701429411822E-2</v>
      </c>
      <c r="C140" s="33">
        <v>0.12660981906847818</v>
      </c>
      <c r="D140" s="33">
        <v>0.15290204222681322</v>
      </c>
      <c r="E140" s="33">
        <v>0.17040811994299934</v>
      </c>
      <c r="F140" s="33">
        <v>0.22769524263226185</v>
      </c>
      <c r="G140" s="33">
        <v>0.28149014374095099</v>
      </c>
      <c r="H140" s="33">
        <v>0.34027453395869084</v>
      </c>
      <c r="I140" s="33">
        <v>0.41521753647440696</v>
      </c>
      <c r="J140" s="33">
        <v>0.5080957041793428</v>
      </c>
      <c r="K140" s="33">
        <v>0.64943451054845658</v>
      </c>
      <c r="L140" s="33">
        <v>0.64805464988430017</v>
      </c>
      <c r="M140" s="33">
        <v>0.77666544227156009</v>
      </c>
      <c r="N140" s="33">
        <v>0.62206991219323871</v>
      </c>
      <c r="O140" s="33">
        <v>0.79590754401902808</v>
      </c>
      <c r="P140" s="33">
        <v>1.1194990401286045</v>
      </c>
      <c r="Q140" s="33">
        <v>1.1667201174335791</v>
      </c>
      <c r="R140" s="33">
        <v>1.3102481069111713</v>
      </c>
      <c r="S140" s="33">
        <v>1.6343317241800608</v>
      </c>
      <c r="T140" s="33">
        <v>1.4473541772504968</v>
      </c>
      <c r="U140" s="33">
        <v>1.7763031490116543</v>
      </c>
      <c r="V140" s="33">
        <v>2.0091665677580046</v>
      </c>
      <c r="W140" s="33">
        <v>1.8600236039183131</v>
      </c>
      <c r="X140" s="33">
        <v>1.65373592107194</v>
      </c>
      <c r="Y140" s="33">
        <v>1.2175054343020286</v>
      </c>
      <c r="DA140" s="60" t="s">
        <v>1668</v>
      </c>
    </row>
    <row r="142" spans="1:105" ht="12" customHeight="1" x14ac:dyDescent="0.25">
      <c r="A142" s="116" t="str">
        <f>RES_hh_SLD!$A$131</f>
        <v>Thermal energy service (ktoe useful)</v>
      </c>
      <c r="B142" s="117">
        <f t="shared" ref="B142:Q142" si="25">B143+B146+B148+B161</f>
        <v>3.0610530513565473</v>
      </c>
      <c r="C142" s="117">
        <f t="shared" si="25"/>
        <v>3.0627334596426681</v>
      </c>
      <c r="D142" s="117">
        <f t="shared" si="25"/>
        <v>3.5049025093184945</v>
      </c>
      <c r="E142" s="117">
        <f t="shared" si="25"/>
        <v>4.0989837970743315</v>
      </c>
      <c r="F142" s="117">
        <f t="shared" si="25"/>
        <v>4.9398741877507071</v>
      </c>
      <c r="G142" s="117">
        <f t="shared" si="25"/>
        <v>6.5556277440692465</v>
      </c>
      <c r="H142" s="117">
        <f t="shared" si="25"/>
        <v>9.0359791057069003</v>
      </c>
      <c r="I142" s="117">
        <f t="shared" si="25"/>
        <v>14.041230584688492</v>
      </c>
      <c r="J142" s="117">
        <f t="shared" si="25"/>
        <v>19.940082456268783</v>
      </c>
      <c r="K142" s="117">
        <f t="shared" si="25"/>
        <v>24.024772516411275</v>
      </c>
      <c r="L142" s="117">
        <f t="shared" si="25"/>
        <v>23.688543580021605</v>
      </c>
      <c r="M142" s="117">
        <f t="shared" si="25"/>
        <v>24.620526760994153</v>
      </c>
      <c r="N142" s="117">
        <f t="shared" si="25"/>
        <v>29.589169555289747</v>
      </c>
      <c r="O142" s="117">
        <f t="shared" si="25"/>
        <v>27.905514973124685</v>
      </c>
      <c r="P142" s="117">
        <f t="shared" si="25"/>
        <v>26.295409174233622</v>
      </c>
      <c r="Q142" s="117">
        <f t="shared" si="25"/>
        <v>32.733641955744794</v>
      </c>
      <c r="R142" s="117">
        <f t="shared" ref="R142:V142" si="26">R143+R146+R148+R161</f>
        <v>39.315863123335149</v>
      </c>
      <c r="S142" s="117">
        <f t="shared" si="26"/>
        <v>44.395986309739015</v>
      </c>
      <c r="T142" s="117">
        <f t="shared" si="26"/>
        <v>48.215831329699441</v>
      </c>
      <c r="U142" s="117">
        <f t="shared" si="26"/>
        <v>49.465330589228593</v>
      </c>
      <c r="V142" s="117">
        <f t="shared" si="26"/>
        <v>50.53560038833718</v>
      </c>
      <c r="W142" s="117">
        <f t="shared" ref="W142:Y142" si="27">W143+W146+W148+W161</f>
        <v>50.592404373499527</v>
      </c>
      <c r="X142" s="117">
        <f t="shared" si="27"/>
        <v>51.459543033974263</v>
      </c>
      <c r="Y142" s="117">
        <f t="shared" si="27"/>
        <v>51.59202348019025</v>
      </c>
      <c r="DA142" s="129" t="s">
        <v>1814</v>
      </c>
    </row>
    <row r="143" spans="1:105" ht="12" customHeight="1" x14ac:dyDescent="0.25">
      <c r="A143" s="121" t="s">
        <v>57</v>
      </c>
      <c r="B143" s="122">
        <f t="shared" ref="B143:Q143" si="28">SUM(B144:B145)</f>
        <v>1.2168818234042282</v>
      </c>
      <c r="C143" s="122">
        <f t="shared" si="28"/>
        <v>1.2694033158592095</v>
      </c>
      <c r="D143" s="122">
        <f t="shared" si="28"/>
        <v>1.5172243524415685</v>
      </c>
      <c r="E143" s="122">
        <f t="shared" si="28"/>
        <v>1.5162405948406776</v>
      </c>
      <c r="F143" s="122">
        <f t="shared" si="28"/>
        <v>1.7244111275337022</v>
      </c>
      <c r="G143" s="122">
        <f t="shared" si="28"/>
        <v>2.0847285796984298</v>
      </c>
      <c r="H143" s="122">
        <f t="shared" si="28"/>
        <v>2.3537823480531004</v>
      </c>
      <c r="I143" s="122">
        <f t="shared" si="28"/>
        <v>3.0186260900580333</v>
      </c>
      <c r="J143" s="122">
        <f t="shared" si="28"/>
        <v>4.6656532913499911</v>
      </c>
      <c r="K143" s="122">
        <f t="shared" si="28"/>
        <v>6.3664011692673617</v>
      </c>
      <c r="L143" s="122">
        <f t="shared" si="28"/>
        <v>4.2234860292169758</v>
      </c>
      <c r="M143" s="122">
        <f t="shared" si="28"/>
        <v>5.3644901593006704</v>
      </c>
      <c r="N143" s="122">
        <f t="shared" si="28"/>
        <v>6.2406371494663002</v>
      </c>
      <c r="O143" s="122">
        <f t="shared" si="28"/>
        <v>5.6011443247686836</v>
      </c>
      <c r="P143" s="122">
        <f t="shared" si="28"/>
        <v>4.4158119607286563</v>
      </c>
      <c r="Q143" s="122">
        <f t="shared" si="28"/>
        <v>7.7084682815801306</v>
      </c>
      <c r="R143" s="122">
        <f t="shared" ref="R143:V143" si="29">SUM(R144:R145)</f>
        <v>8.7501754231308659</v>
      </c>
      <c r="S143" s="122">
        <f t="shared" si="29"/>
        <v>10.812974667313531</v>
      </c>
      <c r="T143" s="122">
        <f t="shared" si="29"/>
        <v>11.449658918173419</v>
      </c>
      <c r="U143" s="122">
        <f t="shared" si="29"/>
        <v>11.960820677509378</v>
      </c>
      <c r="V143" s="122">
        <f t="shared" si="29"/>
        <v>12.772574673025458</v>
      </c>
      <c r="W143" s="122">
        <f t="shared" ref="W143:Y143" si="30">SUM(W144:W145)</f>
        <v>11.941856610177052</v>
      </c>
      <c r="X143" s="122">
        <f t="shared" si="30"/>
        <v>12.941000887391338</v>
      </c>
      <c r="Y143" s="122">
        <f t="shared" si="30"/>
        <v>11.455717778120647</v>
      </c>
      <c r="DA143" s="130" t="s">
        <v>1815</v>
      </c>
    </row>
    <row r="144" spans="1:105" ht="12" customHeight="1" x14ac:dyDescent="0.25">
      <c r="A144" s="97" t="s">
        <v>199</v>
      </c>
      <c r="B144" s="98">
        <v>1.2126112558887965</v>
      </c>
      <c r="C144" s="98">
        <v>1.2641501172547174</v>
      </c>
      <c r="D144" s="98">
        <v>1.5104582921975482</v>
      </c>
      <c r="E144" s="98">
        <v>1.5098588548933052</v>
      </c>
      <c r="F144" s="98">
        <v>1.7165273200151958</v>
      </c>
      <c r="G144" s="98">
        <v>2.0753660860483985</v>
      </c>
      <c r="H144" s="98">
        <v>2.3442834642786723</v>
      </c>
      <c r="I144" s="98">
        <v>3.0077561374542423</v>
      </c>
      <c r="J144" s="98">
        <v>4.6499696723304487</v>
      </c>
      <c r="K144" s="98">
        <v>6.3438671955718462</v>
      </c>
      <c r="L144" s="98">
        <v>4.209163223496371</v>
      </c>
      <c r="M144" s="98">
        <v>5.3437391896979074</v>
      </c>
      <c r="N144" s="98">
        <v>6.2219260454616174</v>
      </c>
      <c r="O144" s="98">
        <v>5.5815604976249231</v>
      </c>
      <c r="P144" s="98">
        <v>4.3960850105970426</v>
      </c>
      <c r="Q144" s="98">
        <v>7.6773558722684889</v>
      </c>
      <c r="R144" s="98">
        <v>8.7150689677496391</v>
      </c>
      <c r="S144" s="98">
        <v>10.764799062027903</v>
      </c>
      <c r="T144" s="98">
        <v>11.404132291497605</v>
      </c>
      <c r="U144" s="98">
        <v>11.913403711544165</v>
      </c>
      <c r="V144" s="98">
        <v>12.722040240478139</v>
      </c>
      <c r="W144" s="98">
        <v>11.894655710203537</v>
      </c>
      <c r="X144" s="98">
        <v>12.889850999387695</v>
      </c>
      <c r="Y144" s="98">
        <v>11.4103934189495</v>
      </c>
      <c r="DA144" s="63" t="s">
        <v>1816</v>
      </c>
    </row>
    <row r="145" spans="1:105" ht="12" customHeight="1" x14ac:dyDescent="0.25">
      <c r="A145" s="97" t="s">
        <v>53</v>
      </c>
      <c r="B145" s="98">
        <v>4.2705675154317757E-3</v>
      </c>
      <c r="C145" s="98">
        <v>5.2531986044920612E-3</v>
      </c>
      <c r="D145" s="98">
        <v>6.7660602440202163E-3</v>
      </c>
      <c r="E145" s="98">
        <v>6.381739947372355E-3</v>
      </c>
      <c r="F145" s="98">
        <v>7.8838075185063399E-3</v>
      </c>
      <c r="G145" s="98">
        <v>9.3624936500312523E-3</v>
      </c>
      <c r="H145" s="98">
        <v>9.4988837744282902E-3</v>
      </c>
      <c r="I145" s="98">
        <v>1.0869952603790912E-2</v>
      </c>
      <c r="J145" s="98">
        <v>1.5683619019542558E-2</v>
      </c>
      <c r="K145" s="98">
        <v>2.2533973695515484E-2</v>
      </c>
      <c r="L145" s="98">
        <v>1.4322805720604582E-2</v>
      </c>
      <c r="M145" s="98">
        <v>2.0750969602763319E-2</v>
      </c>
      <c r="N145" s="98">
        <v>1.8711104004682615E-2</v>
      </c>
      <c r="O145" s="98">
        <v>1.9583827143760474E-2</v>
      </c>
      <c r="P145" s="98">
        <v>1.9726950131613942E-2</v>
      </c>
      <c r="Q145" s="98">
        <v>3.1112409311641821E-2</v>
      </c>
      <c r="R145" s="98">
        <v>3.5106455381226961E-2</v>
      </c>
      <c r="S145" s="98">
        <v>4.8175605285628316E-2</v>
      </c>
      <c r="T145" s="98">
        <v>4.5526626675813933E-2</v>
      </c>
      <c r="U145" s="98">
        <v>4.7416965965214129E-2</v>
      </c>
      <c r="V145" s="98">
        <v>5.0534432547319659E-2</v>
      </c>
      <c r="W145" s="98">
        <v>4.720089997351469E-2</v>
      </c>
      <c r="X145" s="98">
        <v>5.1149888003641904E-2</v>
      </c>
      <c r="Y145" s="98">
        <v>4.5324359171147285E-2</v>
      </c>
      <c r="DA145" s="63" t="s">
        <v>1817</v>
      </c>
    </row>
    <row r="146" spans="1:105" ht="12" customHeight="1" x14ac:dyDescent="0.25">
      <c r="A146" s="121" t="s">
        <v>92</v>
      </c>
      <c r="B146" s="122">
        <f t="shared" ref="B146:Y146" si="31">B147</f>
        <v>0.83717597212256301</v>
      </c>
      <c r="C146" s="122">
        <f t="shared" si="31"/>
        <v>0.76262032922276757</v>
      </c>
      <c r="D146" s="122">
        <f t="shared" si="31"/>
        <v>0.79025246846890895</v>
      </c>
      <c r="E146" s="122">
        <f t="shared" si="31"/>
        <v>1.1649630756453209</v>
      </c>
      <c r="F146" s="122">
        <f t="shared" si="31"/>
        <v>1.4150356431521176</v>
      </c>
      <c r="G146" s="122">
        <f t="shared" si="31"/>
        <v>2.0635115120323615</v>
      </c>
      <c r="H146" s="122">
        <f t="shared" si="31"/>
        <v>3.5504170960383554</v>
      </c>
      <c r="I146" s="122">
        <f t="shared" si="31"/>
        <v>6.2445888905584681</v>
      </c>
      <c r="J146" s="122">
        <f t="shared" si="31"/>
        <v>9.0850442579594173</v>
      </c>
      <c r="K146" s="122">
        <f t="shared" si="31"/>
        <v>10.355565792330308</v>
      </c>
      <c r="L146" s="122">
        <f t="shared" si="31"/>
        <v>11.980987431175903</v>
      </c>
      <c r="M146" s="122">
        <f t="shared" si="31"/>
        <v>11.111425756660722</v>
      </c>
      <c r="N146" s="122">
        <f t="shared" si="31"/>
        <v>15.115255709873988</v>
      </c>
      <c r="O146" s="122">
        <f t="shared" si="31"/>
        <v>13.803130261685125</v>
      </c>
      <c r="P146" s="122">
        <f t="shared" si="31"/>
        <v>12.788366470919295</v>
      </c>
      <c r="Q146" s="122">
        <f t="shared" si="31"/>
        <v>14.364431785605364</v>
      </c>
      <c r="R146" s="122">
        <f t="shared" si="31"/>
        <v>18.23891547106831</v>
      </c>
      <c r="S146" s="122">
        <f t="shared" si="31"/>
        <v>19.17753360426736</v>
      </c>
      <c r="T146" s="122">
        <f t="shared" si="31"/>
        <v>22.349131363263528</v>
      </c>
      <c r="U146" s="122">
        <f t="shared" si="31"/>
        <v>22.981452693355877</v>
      </c>
      <c r="V146" s="122">
        <f t="shared" si="31"/>
        <v>23.001478594477522</v>
      </c>
      <c r="W146" s="122">
        <f t="shared" si="31"/>
        <v>23.727748738254157</v>
      </c>
      <c r="X146" s="122">
        <f t="shared" si="31"/>
        <v>23.823265943769716</v>
      </c>
      <c r="Y146" s="122">
        <f t="shared" si="31"/>
        <v>25.894162820692731</v>
      </c>
      <c r="DA146" s="130" t="s">
        <v>1818</v>
      </c>
    </row>
    <row r="147" spans="1:105" ht="12" customHeight="1" x14ac:dyDescent="0.25">
      <c r="A147" s="97" t="s">
        <v>53</v>
      </c>
      <c r="B147" s="98">
        <v>0.83717597212256301</v>
      </c>
      <c r="C147" s="98">
        <v>0.76262032922276757</v>
      </c>
      <c r="D147" s="98">
        <v>0.79025246846890895</v>
      </c>
      <c r="E147" s="98">
        <v>1.1649630756453209</v>
      </c>
      <c r="F147" s="98">
        <v>1.4150356431521176</v>
      </c>
      <c r="G147" s="98">
        <v>2.0635115120323615</v>
      </c>
      <c r="H147" s="98">
        <v>3.5504170960383554</v>
      </c>
      <c r="I147" s="98">
        <v>6.2445888905584681</v>
      </c>
      <c r="J147" s="98">
        <v>9.0850442579594173</v>
      </c>
      <c r="K147" s="98">
        <v>10.355565792330308</v>
      </c>
      <c r="L147" s="98">
        <v>11.980987431175903</v>
      </c>
      <c r="M147" s="98">
        <v>11.111425756660722</v>
      </c>
      <c r="N147" s="98">
        <v>15.115255709873988</v>
      </c>
      <c r="O147" s="98">
        <v>13.803130261685125</v>
      </c>
      <c r="P147" s="98">
        <v>12.788366470919295</v>
      </c>
      <c r="Q147" s="98">
        <v>14.364431785605364</v>
      </c>
      <c r="R147" s="98">
        <v>18.23891547106831</v>
      </c>
      <c r="S147" s="98">
        <v>19.17753360426736</v>
      </c>
      <c r="T147" s="98">
        <v>22.349131363263528</v>
      </c>
      <c r="U147" s="98">
        <v>22.981452693355877</v>
      </c>
      <c r="V147" s="98">
        <v>23.001478594477522</v>
      </c>
      <c r="W147" s="98">
        <v>23.727748738254157</v>
      </c>
      <c r="X147" s="98">
        <v>23.823265943769716</v>
      </c>
      <c r="Y147" s="98">
        <v>25.894162820692731</v>
      </c>
      <c r="DA147" s="63" t="s">
        <v>1819</v>
      </c>
    </row>
    <row r="148" spans="1:105" ht="12" customHeight="1" x14ac:dyDescent="0.25">
      <c r="A148" s="121" t="s">
        <v>55</v>
      </c>
      <c r="B148" s="122">
        <v>0.75651322904324925</v>
      </c>
      <c r="C148" s="122">
        <v>0.74993175880663066</v>
      </c>
      <c r="D148" s="122">
        <v>0.88498608284268121</v>
      </c>
      <c r="E148" s="122">
        <v>1.0618701554654217</v>
      </c>
      <c r="F148" s="122">
        <v>1.3542230690349524</v>
      </c>
      <c r="G148" s="122">
        <v>1.8618400210018877</v>
      </c>
      <c r="H148" s="122">
        <v>2.4672280276677014</v>
      </c>
      <c r="I148" s="122">
        <v>3.8734891981076167</v>
      </c>
      <c r="J148" s="122">
        <v>5.0720681560451695</v>
      </c>
      <c r="K148" s="122">
        <v>5.9804838287392892</v>
      </c>
      <c r="L148" s="122">
        <v>6.1521662750433546</v>
      </c>
      <c r="M148" s="122">
        <v>6.6301011515160981</v>
      </c>
      <c r="N148" s="122">
        <v>6.791911745353687</v>
      </c>
      <c r="O148" s="122">
        <v>6.8685820042763197</v>
      </c>
      <c r="P148" s="122">
        <v>7.2023250041229021</v>
      </c>
      <c r="Q148" s="122">
        <v>8.5656871127304424</v>
      </c>
      <c r="R148" s="122">
        <v>9.9774521161465604</v>
      </c>
      <c r="S148" s="122">
        <v>11.633823139881676</v>
      </c>
      <c r="T148" s="122">
        <v>11.728163090564609</v>
      </c>
      <c r="U148" s="122">
        <v>11.440101770977931</v>
      </c>
      <c r="V148" s="122">
        <v>11.585046692668447</v>
      </c>
      <c r="W148" s="122">
        <v>11.77124953650574</v>
      </c>
      <c r="X148" s="122">
        <v>11.70156297151293</v>
      </c>
      <c r="Y148" s="122">
        <v>11.503354298765608</v>
      </c>
      <c r="DA148" s="130" t="s">
        <v>1820</v>
      </c>
    </row>
    <row r="149" spans="1:105" ht="12" customHeight="1" x14ac:dyDescent="0.25">
      <c r="A149" s="97" t="s">
        <v>132</v>
      </c>
      <c r="B149" s="98">
        <v>5.677454024482418E-3</v>
      </c>
      <c r="C149" s="98">
        <v>5.6424326722246693E-3</v>
      </c>
      <c r="D149" s="98">
        <v>7.8397565734485437E-3</v>
      </c>
      <c r="E149" s="98">
        <v>8.9169526747404082E-3</v>
      </c>
      <c r="F149" s="98">
        <v>1.2857611197538105E-2</v>
      </c>
      <c r="G149" s="98">
        <v>2.1215149833920813E-2</v>
      </c>
      <c r="H149" s="98">
        <v>2.5863531981924127E-2</v>
      </c>
      <c r="I149" s="98">
        <v>4.2066499785424802E-2</v>
      </c>
      <c r="J149" s="98">
        <v>7.3607273318522751E-2</v>
      </c>
      <c r="K149" s="98">
        <v>9.1907709483826303E-2</v>
      </c>
      <c r="L149" s="98">
        <v>7.44376762632845E-2</v>
      </c>
      <c r="M149" s="98">
        <v>8.181892241429839E-2</v>
      </c>
      <c r="N149" s="98">
        <v>8.2299889767005793E-2</v>
      </c>
      <c r="O149" s="98">
        <v>7.9967416797567956E-2</v>
      </c>
      <c r="P149" s="98">
        <v>8.3058399065928254E-2</v>
      </c>
      <c r="Q149" s="98">
        <v>8.3816524751246305E-2</v>
      </c>
      <c r="R149" s="98">
        <v>8.5711830492797764E-2</v>
      </c>
      <c r="S149" s="98">
        <v>8.8289648945221205E-2</v>
      </c>
      <c r="T149" s="98">
        <v>9.2015845728188495E-2</v>
      </c>
      <c r="U149" s="98">
        <v>9.9950766202862348E-2</v>
      </c>
      <c r="V149" s="98">
        <v>0.10143244063322659</v>
      </c>
      <c r="W149" s="98">
        <v>9.9600726058559505E-2</v>
      </c>
      <c r="X149" s="98">
        <v>9.4141800707039536E-2</v>
      </c>
      <c r="Y149" s="98">
        <v>7.7521144827726096E-2</v>
      </c>
      <c r="DA149" s="63" t="s">
        <v>1821</v>
      </c>
    </row>
    <row r="150" spans="1:105" ht="12" customHeight="1" x14ac:dyDescent="0.25">
      <c r="A150" s="97" t="s">
        <v>131</v>
      </c>
      <c r="B150" s="98">
        <v>3.3396788379308332E-4</v>
      </c>
      <c r="C150" s="98">
        <v>4.7129169733925192E-4</v>
      </c>
      <c r="D150" s="98">
        <v>5.1107036855017321E-4</v>
      </c>
      <c r="E150" s="98">
        <v>4.7697496366866387E-4</v>
      </c>
      <c r="F150" s="98">
        <v>3.4229460737221376E-4</v>
      </c>
      <c r="G150" s="98">
        <v>6.1769899448677014E-4</v>
      </c>
      <c r="H150" s="98">
        <v>5.610615595563436E-4</v>
      </c>
      <c r="I150" s="98">
        <v>1.2341239606511582E-3</v>
      </c>
      <c r="J150" s="98">
        <v>3.8197082301058621E-3</v>
      </c>
      <c r="K150" s="98">
        <v>5.0737255981333444E-3</v>
      </c>
      <c r="L150" s="98">
        <v>3.7325290381426805E-3</v>
      </c>
      <c r="M150" s="98">
        <v>3.8956123758468967E-3</v>
      </c>
      <c r="N150" s="98">
        <v>5.7798881533703828E-3</v>
      </c>
      <c r="O150" s="98">
        <v>1.9679343941178873E-2</v>
      </c>
      <c r="P150" s="98">
        <v>2.3767339061860803E-2</v>
      </c>
      <c r="Q150" s="98">
        <v>2.295016492267133E-2</v>
      </c>
      <c r="R150" s="98">
        <v>2.3172983417198117E-2</v>
      </c>
      <c r="S150" s="98">
        <v>2.3665545545960918E-2</v>
      </c>
      <c r="T150" s="98">
        <v>2.3382341869076253E-2</v>
      </c>
      <c r="U150" s="98">
        <v>2.3838795262068488E-2</v>
      </c>
      <c r="V150" s="98">
        <v>2.2669883673748985E-2</v>
      </c>
      <c r="W150" s="98">
        <v>1.9758502431501547E-2</v>
      </c>
      <c r="X150" s="98">
        <v>1.4927332092231604E-2</v>
      </c>
      <c r="Y150" s="98">
        <v>1.2625076364818343E-2</v>
      </c>
      <c r="DA150" s="63" t="s">
        <v>1822</v>
      </c>
    </row>
    <row r="151" spans="1:105" ht="12" customHeight="1" x14ac:dyDescent="0.25">
      <c r="A151" s="100" t="s">
        <v>199</v>
      </c>
      <c r="B151" s="101">
        <v>3.8010407088154219E-5</v>
      </c>
      <c r="C151" s="101">
        <v>7.1402658558083465E-5</v>
      </c>
      <c r="D151" s="101">
        <v>1.1711169568087013E-4</v>
      </c>
      <c r="E151" s="101">
        <v>1.3104720344213089E-4</v>
      </c>
      <c r="F151" s="101">
        <v>1.9376984487295087E-5</v>
      </c>
      <c r="G151" s="101">
        <v>1.6702472559711602E-4</v>
      </c>
      <c r="H151" s="101">
        <v>5.2539231545020328E-6</v>
      </c>
      <c r="I151" s="101">
        <v>1.1747532002883205E-5</v>
      </c>
      <c r="J151" s="101">
        <v>8.098591037978848E-4</v>
      </c>
      <c r="K151" s="101">
        <v>1.1188541946246838E-3</v>
      </c>
      <c r="L151" s="101">
        <v>6.3100951213556418E-4</v>
      </c>
      <c r="M151" s="101">
        <v>6.5167896752166298E-4</v>
      </c>
      <c r="N151" s="101">
        <v>7.050229858864567E-4</v>
      </c>
      <c r="O151" s="101">
        <v>1.9014868428108983E-3</v>
      </c>
      <c r="P151" s="101">
        <v>9.492488533531069E-4</v>
      </c>
      <c r="Q151" s="101">
        <v>5.1369782977549756E-3</v>
      </c>
      <c r="R151" s="101">
        <v>6.9121968872289975E-3</v>
      </c>
      <c r="S151" s="101">
        <v>9.2291985695186242E-3</v>
      </c>
      <c r="T151" s="101">
        <v>7.6931571189532639E-3</v>
      </c>
      <c r="U151" s="101">
        <v>6.3379768055654281E-3</v>
      </c>
      <c r="V151" s="101">
        <v>6.5212269224150694E-3</v>
      </c>
      <c r="W151" s="101">
        <v>4.847811463943889E-3</v>
      </c>
      <c r="X151" s="101">
        <v>1.9863608389216066E-3</v>
      </c>
      <c r="Y151" s="101">
        <v>1.2456082556608992E-4</v>
      </c>
      <c r="DA151" s="131" t="s">
        <v>1823</v>
      </c>
    </row>
    <row r="152" spans="1:105" ht="12" customHeight="1" x14ac:dyDescent="0.25">
      <c r="A152" s="103" t="s">
        <v>52</v>
      </c>
      <c r="B152" s="104">
        <v>2.9595747670492912E-4</v>
      </c>
      <c r="C152" s="104">
        <v>3.9988903878116844E-4</v>
      </c>
      <c r="D152" s="104">
        <v>3.9395867286930305E-4</v>
      </c>
      <c r="E152" s="104">
        <v>3.4592776022653298E-4</v>
      </c>
      <c r="F152" s="104">
        <v>3.2291762288491865E-4</v>
      </c>
      <c r="G152" s="104">
        <v>4.5067426888965417E-4</v>
      </c>
      <c r="H152" s="104">
        <v>5.5580763640184156E-4</v>
      </c>
      <c r="I152" s="104">
        <v>1.2223764286482749E-3</v>
      </c>
      <c r="J152" s="104">
        <v>3.0098491263079773E-3</v>
      </c>
      <c r="K152" s="104">
        <v>3.9548714035086609E-3</v>
      </c>
      <c r="L152" s="104">
        <v>3.1015195260071164E-3</v>
      </c>
      <c r="M152" s="104">
        <v>3.2439334083252335E-3</v>
      </c>
      <c r="N152" s="104">
        <v>5.0748651674839256E-3</v>
      </c>
      <c r="O152" s="104">
        <v>1.7777857098367975E-2</v>
      </c>
      <c r="P152" s="104">
        <v>2.2818090208507696E-2</v>
      </c>
      <c r="Q152" s="104">
        <v>1.7813186624916353E-2</v>
      </c>
      <c r="R152" s="104">
        <v>1.626078652996912E-2</v>
      </c>
      <c r="S152" s="104">
        <v>1.4436346976442294E-2</v>
      </c>
      <c r="T152" s="104">
        <v>1.568918475012299E-2</v>
      </c>
      <c r="U152" s="104">
        <v>1.7500818456503059E-2</v>
      </c>
      <c r="V152" s="104">
        <v>1.6148656751333916E-2</v>
      </c>
      <c r="W152" s="104">
        <v>1.4910690967557658E-2</v>
      </c>
      <c r="X152" s="104">
        <v>1.2940971253309997E-2</v>
      </c>
      <c r="Y152" s="104">
        <v>1.2500515539252252E-2</v>
      </c>
      <c r="DA152" s="132" t="s">
        <v>1824</v>
      </c>
    </row>
    <row r="153" spans="1:105" ht="12" customHeight="1" x14ac:dyDescent="0.25">
      <c r="A153" s="106" t="s">
        <v>124</v>
      </c>
      <c r="B153" s="101">
        <v>5.1202828719473889E-2</v>
      </c>
      <c r="C153" s="101">
        <v>5.1005657715546257E-2</v>
      </c>
      <c r="D153" s="101">
        <v>5.3954948195027413E-2</v>
      </c>
      <c r="E153" s="101">
        <v>5.8497511736980236E-2</v>
      </c>
      <c r="F153" s="101">
        <v>6.4243193561389328E-2</v>
      </c>
      <c r="G153" s="101">
        <v>8.3105947861943016E-2</v>
      </c>
      <c r="H153" s="101">
        <v>0.12523307446701634</v>
      </c>
      <c r="I153" s="101">
        <v>0.15601008068725153</v>
      </c>
      <c r="J153" s="101">
        <v>0.19612712000718677</v>
      </c>
      <c r="K153" s="101">
        <v>0.22444983813066799</v>
      </c>
      <c r="L153" s="101">
        <v>0.2258200672918439</v>
      </c>
      <c r="M153" s="101">
        <v>0.23120734875646365</v>
      </c>
      <c r="N153" s="101">
        <v>0.23988070813097251</v>
      </c>
      <c r="O153" s="101">
        <v>0.24062568955051547</v>
      </c>
      <c r="P153" s="101">
        <v>0.25301585454354503</v>
      </c>
      <c r="Q153" s="101">
        <v>0.29041890251364438</v>
      </c>
      <c r="R153" s="101">
        <v>0.33034163853232068</v>
      </c>
      <c r="S153" s="101">
        <v>0.36036009276104214</v>
      </c>
      <c r="T153" s="101">
        <v>0.35942127325651013</v>
      </c>
      <c r="U153" s="101">
        <v>0.35200884367207458</v>
      </c>
      <c r="V153" s="101">
        <v>0.33750882131592636</v>
      </c>
      <c r="W153" s="101">
        <v>0.41757744238456784</v>
      </c>
      <c r="X153" s="101">
        <v>0.44530217606484157</v>
      </c>
      <c r="Y153" s="101">
        <v>0.39680899935962788</v>
      </c>
      <c r="DA153" s="131" t="s">
        <v>1825</v>
      </c>
    </row>
    <row r="154" spans="1:105" ht="12" customHeight="1" x14ac:dyDescent="0.25">
      <c r="A154" s="107" t="s">
        <v>123</v>
      </c>
      <c r="B154" s="104">
        <v>3.5139196180031104E-3</v>
      </c>
      <c r="C154" s="104">
        <v>4.2513300135439405E-3</v>
      </c>
      <c r="D154" s="104">
        <v>3.8415737685993951E-3</v>
      </c>
      <c r="E154" s="104">
        <v>3.5065190479594446E-3</v>
      </c>
      <c r="F154" s="104">
        <v>3.033274420840352E-3</v>
      </c>
      <c r="G154" s="104">
        <v>2.6972891070387583E-3</v>
      </c>
      <c r="H154" s="104">
        <v>5.4805697956683786E-3</v>
      </c>
      <c r="I154" s="104">
        <v>9.3873069990343394E-3</v>
      </c>
      <c r="J154" s="104">
        <v>1.3355080217819637E-2</v>
      </c>
      <c r="K154" s="104">
        <v>1.433714742772876E-2</v>
      </c>
      <c r="L154" s="104">
        <v>1.4009023615346006E-2</v>
      </c>
      <c r="M154" s="104">
        <v>1.3102776802780108E-2</v>
      </c>
      <c r="N154" s="104">
        <v>1.6455425282798766E-2</v>
      </c>
      <c r="O154" s="104">
        <v>6.2772346768614193E-2</v>
      </c>
      <c r="P154" s="104">
        <v>9.6567382855910822E-2</v>
      </c>
      <c r="Q154" s="104">
        <v>9.1368792561798987E-2</v>
      </c>
      <c r="R154" s="104">
        <v>8.7399483509032205E-2</v>
      </c>
      <c r="S154" s="104">
        <v>8.2907966788251283E-2</v>
      </c>
      <c r="T154" s="104">
        <v>7.2726604131749667E-2</v>
      </c>
      <c r="U154" s="104">
        <v>5.569654471259939E-2</v>
      </c>
      <c r="V154" s="104">
        <v>3.7488843122615079E-2</v>
      </c>
      <c r="W154" s="104">
        <v>5.0793655917164129E-2</v>
      </c>
      <c r="X154" s="104">
        <v>6.5696227787781378E-2</v>
      </c>
      <c r="Y154" s="104">
        <v>8.6701715169391957E-2</v>
      </c>
      <c r="DA154" s="132" t="s">
        <v>1826</v>
      </c>
    </row>
    <row r="155" spans="1:105" ht="12" customHeight="1" x14ac:dyDescent="0.25">
      <c r="A155" s="108" t="s">
        <v>50</v>
      </c>
      <c r="B155" s="98">
        <v>4.9462089829046174E-4</v>
      </c>
      <c r="C155" s="98">
        <v>5.7904524123908571E-4</v>
      </c>
      <c r="D155" s="98">
        <v>9.0749528787236952E-4</v>
      </c>
      <c r="E155" s="98">
        <v>1.006862220432518E-3</v>
      </c>
      <c r="F155" s="98">
        <v>7.5796423674640218E-4</v>
      </c>
      <c r="G155" s="98">
        <v>7.7620483395128429E-4</v>
      </c>
      <c r="H155" s="98">
        <v>1.4014288713453755E-3</v>
      </c>
      <c r="I155" s="98">
        <v>1.9025847747026735E-3</v>
      </c>
      <c r="J155" s="98">
        <v>2.7320436149609814E-3</v>
      </c>
      <c r="K155" s="98">
        <v>2.9272050554164869E-3</v>
      </c>
      <c r="L155" s="98">
        <v>2.4773331145802545E-3</v>
      </c>
      <c r="M155" s="98">
        <v>2.2943832548154154E-3</v>
      </c>
      <c r="N155" s="98">
        <v>1.9210608469416373E-3</v>
      </c>
      <c r="O155" s="98">
        <v>4.924293686159131E-3</v>
      </c>
      <c r="P155" s="98">
        <v>7.7337415239539251E-3</v>
      </c>
      <c r="Q155" s="98">
        <v>2.2034189388741566E-2</v>
      </c>
      <c r="R155" s="98">
        <v>2.4998132654206189E-2</v>
      </c>
      <c r="S155" s="98">
        <v>2.8941381821935102E-2</v>
      </c>
      <c r="T155" s="98">
        <v>1.7049059154232559E-2</v>
      </c>
      <c r="U155" s="98">
        <v>4.6166680941007315E-3</v>
      </c>
      <c r="V155" s="98">
        <v>1.3580206346588699E-3</v>
      </c>
      <c r="W155" s="98">
        <v>4.1357310208505133E-3</v>
      </c>
      <c r="X155" s="98">
        <v>4.8810646761129374E-3</v>
      </c>
      <c r="Y155" s="98">
        <v>3.6891557894958736E-3</v>
      </c>
      <c r="DA155" s="63" t="s">
        <v>1827</v>
      </c>
    </row>
    <row r="156" spans="1:105" ht="12" customHeight="1" x14ac:dyDescent="0.25">
      <c r="A156" s="108" t="s">
        <v>52</v>
      </c>
      <c r="B156" s="98">
        <v>3.0192987197126485E-3</v>
      </c>
      <c r="C156" s="98">
        <v>3.6722847723048551E-3</v>
      </c>
      <c r="D156" s="98">
        <v>2.9340784807270256E-3</v>
      </c>
      <c r="E156" s="98">
        <v>2.4996568275269266E-3</v>
      </c>
      <c r="F156" s="98">
        <v>2.2753101840939497E-3</v>
      </c>
      <c r="G156" s="98">
        <v>1.9210842730874741E-3</v>
      </c>
      <c r="H156" s="98">
        <v>4.0791409243230029E-3</v>
      </c>
      <c r="I156" s="98">
        <v>7.4847222243316653E-3</v>
      </c>
      <c r="J156" s="98">
        <v>1.0623036602858656E-2</v>
      </c>
      <c r="K156" s="98">
        <v>1.1409942372312272E-2</v>
      </c>
      <c r="L156" s="98">
        <v>1.1531690500765751E-2</v>
      </c>
      <c r="M156" s="98">
        <v>1.0808393547964692E-2</v>
      </c>
      <c r="N156" s="98">
        <v>1.4534364435857129E-2</v>
      </c>
      <c r="O156" s="98">
        <v>5.784805308245506E-2</v>
      </c>
      <c r="P156" s="98">
        <v>8.8833641331956897E-2</v>
      </c>
      <c r="Q156" s="98">
        <v>6.9334603173057424E-2</v>
      </c>
      <c r="R156" s="98">
        <v>6.2401350854826024E-2</v>
      </c>
      <c r="S156" s="98">
        <v>5.3966584966316178E-2</v>
      </c>
      <c r="T156" s="98">
        <v>5.5677544977517104E-2</v>
      </c>
      <c r="U156" s="98">
        <v>5.1079876618498658E-2</v>
      </c>
      <c r="V156" s="98">
        <v>3.613082248795621E-2</v>
      </c>
      <c r="W156" s="98">
        <v>4.6657924896313617E-2</v>
      </c>
      <c r="X156" s="98">
        <v>6.0815163111668444E-2</v>
      </c>
      <c r="Y156" s="98">
        <v>8.3012559379896086E-2</v>
      </c>
      <c r="DA156" s="63" t="s">
        <v>1828</v>
      </c>
    </row>
    <row r="157" spans="1:105" ht="12" customHeight="1" x14ac:dyDescent="0.25">
      <c r="A157" s="106" t="s">
        <v>122</v>
      </c>
      <c r="B157" s="101">
        <v>1.7049376593910744E-3</v>
      </c>
      <c r="C157" s="101">
        <v>2.2262452812229312E-3</v>
      </c>
      <c r="D157" s="101">
        <v>2.2217173860089767E-3</v>
      </c>
      <c r="E157" s="101">
        <v>2.0046318670830176E-3</v>
      </c>
      <c r="F157" s="101">
        <v>1.9150817817308245E-3</v>
      </c>
      <c r="G157" s="101">
        <v>1.6581670573147527E-3</v>
      </c>
      <c r="H157" s="101">
        <v>7.8644371707405382E-3</v>
      </c>
      <c r="I157" s="101">
        <v>7.9693654389477297E-3</v>
      </c>
      <c r="J157" s="101">
        <v>7.6994600995353105E-3</v>
      </c>
      <c r="K157" s="101">
        <v>7.6915224133293058E-3</v>
      </c>
      <c r="L157" s="101">
        <v>7.4198674562683262E-3</v>
      </c>
      <c r="M157" s="101">
        <v>6.3329884904745042E-3</v>
      </c>
      <c r="N157" s="101">
        <v>4.7013000800260442E-3</v>
      </c>
      <c r="O157" s="101">
        <v>0.11967313430654257</v>
      </c>
      <c r="P157" s="101">
        <v>0.19851911712913431</v>
      </c>
      <c r="Q157" s="101">
        <v>0.19955715765214901</v>
      </c>
      <c r="R157" s="101">
        <v>0.19931444497153031</v>
      </c>
      <c r="S157" s="101">
        <v>0.19697589038290958</v>
      </c>
      <c r="T157" s="101">
        <v>0.17226028591157058</v>
      </c>
      <c r="U157" s="101">
        <v>0.16285554298723562</v>
      </c>
      <c r="V157" s="101">
        <v>0.118851110522241</v>
      </c>
      <c r="W157" s="101">
        <v>0.40535330652297746</v>
      </c>
      <c r="X157" s="101">
        <v>0.36230184967334467</v>
      </c>
      <c r="Y157" s="101">
        <v>0.42223189897440228</v>
      </c>
      <c r="DA157" s="131" t="s">
        <v>1829</v>
      </c>
    </row>
    <row r="158" spans="1:105" ht="12" customHeight="1" x14ac:dyDescent="0.25">
      <c r="A158" s="107" t="s">
        <v>121</v>
      </c>
      <c r="B158" s="104">
        <v>0.69408012113810569</v>
      </c>
      <c r="C158" s="104">
        <v>0.68633480142675363</v>
      </c>
      <c r="D158" s="104">
        <v>0.81661701655104668</v>
      </c>
      <c r="E158" s="104">
        <v>0.9884675651749899</v>
      </c>
      <c r="F158" s="104">
        <v>1.2718316134660816</v>
      </c>
      <c r="G158" s="104">
        <v>1.7525457681471837</v>
      </c>
      <c r="H158" s="104">
        <v>2.3022253526927958</v>
      </c>
      <c r="I158" s="104">
        <v>3.6568218212363073</v>
      </c>
      <c r="J158" s="104">
        <v>4.7774595141719995</v>
      </c>
      <c r="K158" s="104">
        <v>5.6370238856856032</v>
      </c>
      <c r="L158" s="104">
        <v>5.8267471113784692</v>
      </c>
      <c r="M158" s="104">
        <v>6.2937435026762349</v>
      </c>
      <c r="N158" s="104">
        <v>6.4427945339395132</v>
      </c>
      <c r="O158" s="104">
        <v>6.3458640729119011</v>
      </c>
      <c r="P158" s="104">
        <v>6.5473969114665227</v>
      </c>
      <c r="Q158" s="104">
        <v>7.8775755703289319</v>
      </c>
      <c r="R158" s="104">
        <v>9.2515117352236818</v>
      </c>
      <c r="S158" s="104">
        <v>10.881623995458291</v>
      </c>
      <c r="T158" s="104">
        <v>11.008356739667514</v>
      </c>
      <c r="U158" s="104">
        <v>10.745751278141091</v>
      </c>
      <c r="V158" s="104">
        <v>10.967095593400689</v>
      </c>
      <c r="W158" s="104">
        <v>10.77816590319097</v>
      </c>
      <c r="X158" s="104">
        <v>10.719193585187691</v>
      </c>
      <c r="Y158" s="104">
        <v>10.507465464069641</v>
      </c>
      <c r="DA158" s="132" t="s">
        <v>1830</v>
      </c>
    </row>
    <row r="159" spans="1:105" ht="12" customHeight="1" x14ac:dyDescent="0.25">
      <c r="A159" s="108" t="s">
        <v>53</v>
      </c>
      <c r="B159" s="98">
        <v>9.9900601366388578E-2</v>
      </c>
      <c r="C159" s="98">
        <v>8.9841253374573743E-2</v>
      </c>
      <c r="D159" s="98">
        <v>0.15870729303903824</v>
      </c>
      <c r="E159" s="98">
        <v>0.24218325278385389</v>
      </c>
      <c r="F159" s="98">
        <v>0.29798491708076635</v>
      </c>
      <c r="G159" s="98">
        <v>0.49566537094823032</v>
      </c>
      <c r="H159" s="98">
        <v>0.59037019980004157</v>
      </c>
      <c r="I159" s="98">
        <v>0.77799529405208889</v>
      </c>
      <c r="J159" s="98">
        <v>0.97714998366977701</v>
      </c>
      <c r="K159" s="98">
        <v>1.1543056845291471</v>
      </c>
      <c r="L159" s="98">
        <v>1.0623598689615221</v>
      </c>
      <c r="M159" s="98">
        <v>1.1663238876717648</v>
      </c>
      <c r="N159" s="98">
        <v>0.86629160694612894</v>
      </c>
      <c r="O159" s="98">
        <v>0.22476437474257527</v>
      </c>
      <c r="P159" s="98">
        <v>0.10333881338141244</v>
      </c>
      <c r="Q159" s="98">
        <v>0.33957664834243373</v>
      </c>
      <c r="R159" s="98">
        <v>0.58594945706459045</v>
      </c>
      <c r="S159" s="98">
        <v>1.146840596221649</v>
      </c>
      <c r="T159" s="98">
        <v>0.92013379503921178</v>
      </c>
      <c r="U159" s="98">
        <v>0.71986591782811893</v>
      </c>
      <c r="V159" s="98">
        <v>0.92816654381384167</v>
      </c>
      <c r="W159" s="98">
        <v>0.68781655904169892</v>
      </c>
      <c r="X159" s="98">
        <v>0.55196696914014443</v>
      </c>
      <c r="Y159" s="98">
        <v>0.22531382012472631</v>
      </c>
      <c r="DA159" s="63" t="s">
        <v>1831</v>
      </c>
    </row>
    <row r="160" spans="1:105" ht="12" customHeight="1" x14ac:dyDescent="0.25">
      <c r="A160" s="108" t="s">
        <v>52</v>
      </c>
      <c r="B160" s="98">
        <v>0.59417951977171712</v>
      </c>
      <c r="C160" s="98">
        <v>0.59649354805217991</v>
      </c>
      <c r="D160" s="98">
        <v>0.65790972351200849</v>
      </c>
      <c r="E160" s="98">
        <v>0.74628431239113602</v>
      </c>
      <c r="F160" s="98">
        <v>0.97384669638531529</v>
      </c>
      <c r="G160" s="98">
        <v>1.2568803971989533</v>
      </c>
      <c r="H160" s="98">
        <v>1.7118551528927544</v>
      </c>
      <c r="I160" s="98">
        <v>2.8788265271842186</v>
      </c>
      <c r="J160" s="98">
        <v>3.8003095305022221</v>
      </c>
      <c r="K160" s="98">
        <v>4.4827182011564561</v>
      </c>
      <c r="L160" s="98">
        <v>4.7643872424169471</v>
      </c>
      <c r="M160" s="98">
        <v>5.1274196150044702</v>
      </c>
      <c r="N160" s="98">
        <v>5.5765029269933839</v>
      </c>
      <c r="O160" s="98">
        <v>6.121099698169326</v>
      </c>
      <c r="P160" s="98">
        <v>6.4440580980851099</v>
      </c>
      <c r="Q160" s="98">
        <v>7.5379989219864978</v>
      </c>
      <c r="R160" s="98">
        <v>8.6655622781590917</v>
      </c>
      <c r="S160" s="98">
        <v>9.7347833992366422</v>
      </c>
      <c r="T160" s="98">
        <v>10.088222944628303</v>
      </c>
      <c r="U160" s="98">
        <v>10.025885360312971</v>
      </c>
      <c r="V160" s="98">
        <v>10.038929049586848</v>
      </c>
      <c r="W160" s="98">
        <v>10.090349344149271</v>
      </c>
      <c r="X160" s="98">
        <v>10.167226616047547</v>
      </c>
      <c r="Y160" s="98">
        <v>10.282151643944914</v>
      </c>
      <c r="DA160" s="63" t="s">
        <v>1832</v>
      </c>
    </row>
    <row r="161" spans="1:105" ht="12" customHeight="1" x14ac:dyDescent="0.25">
      <c r="A161" s="121" t="s">
        <v>54</v>
      </c>
      <c r="B161" s="122">
        <v>0.25048202678650683</v>
      </c>
      <c r="C161" s="122">
        <v>0.28077805575406051</v>
      </c>
      <c r="D161" s="122">
        <v>0.31243960556533562</v>
      </c>
      <c r="E161" s="122">
        <v>0.35590997112291178</v>
      </c>
      <c r="F161" s="122">
        <v>0.44620434802993558</v>
      </c>
      <c r="G161" s="122">
        <v>0.54554763133656803</v>
      </c>
      <c r="H161" s="122">
        <v>0.66455163394774441</v>
      </c>
      <c r="I161" s="122">
        <v>0.90452640596437428</v>
      </c>
      <c r="J161" s="122">
        <v>1.1173167509142059</v>
      </c>
      <c r="K161" s="122">
        <v>1.3223217260743168</v>
      </c>
      <c r="L161" s="122">
        <v>1.3319038445853719</v>
      </c>
      <c r="M161" s="122">
        <v>1.5145096935166622</v>
      </c>
      <c r="N161" s="122">
        <v>1.4413649505957742</v>
      </c>
      <c r="O161" s="122">
        <v>1.6326583823945577</v>
      </c>
      <c r="P161" s="122">
        <v>1.8889057384627712</v>
      </c>
      <c r="Q161" s="122">
        <v>2.0950547758288596</v>
      </c>
      <c r="R161" s="122">
        <v>2.3493201129894095</v>
      </c>
      <c r="S161" s="122">
        <v>2.7716548982764415</v>
      </c>
      <c r="T161" s="122">
        <v>2.6888779576978861</v>
      </c>
      <c r="U161" s="122">
        <v>3.0829554473854088</v>
      </c>
      <c r="V161" s="122">
        <v>3.1765004281657543</v>
      </c>
      <c r="W161" s="122">
        <v>3.1515494885625772</v>
      </c>
      <c r="X161" s="122">
        <v>2.9937132313002848</v>
      </c>
      <c r="Y161" s="122">
        <v>2.7387885826112663</v>
      </c>
      <c r="DA161" s="130" t="s">
        <v>1833</v>
      </c>
    </row>
    <row r="162" spans="1:105" ht="12" customHeight="1" x14ac:dyDescent="0.25">
      <c r="A162" s="97" t="s">
        <v>202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X162" s="98">
        <v>0</v>
      </c>
      <c r="Y162" s="98">
        <v>0</v>
      </c>
      <c r="DA162" s="63" t="s">
        <v>1834</v>
      </c>
    </row>
    <row r="163" spans="1:105" ht="12" customHeight="1" x14ac:dyDescent="0.25">
      <c r="A163" s="97" t="s">
        <v>50</v>
      </c>
      <c r="B163" s="98">
        <v>0.18449478515234027</v>
      </c>
      <c r="C163" s="98">
        <v>0.18992381891845989</v>
      </c>
      <c r="D163" s="98">
        <v>0.20223137047730952</v>
      </c>
      <c r="E163" s="98">
        <v>0.23260367931748616</v>
      </c>
      <c r="F163" s="98">
        <v>0.28075770848727488</v>
      </c>
      <c r="G163" s="98">
        <v>0.34028136737957848</v>
      </c>
      <c r="H163" s="98">
        <v>0.41563401548616596</v>
      </c>
      <c r="I163" s="98">
        <v>0.60001808365633968</v>
      </c>
      <c r="J163" s="98">
        <v>0.74384677398294641</v>
      </c>
      <c r="K163" s="98">
        <v>0.84386970265128181</v>
      </c>
      <c r="L163" s="98">
        <v>0.85376734707591873</v>
      </c>
      <c r="M163" s="98">
        <v>0.94018180243593441</v>
      </c>
      <c r="N163" s="98">
        <v>0.97989363182576683</v>
      </c>
      <c r="O163" s="98">
        <v>1.0386930868921171</v>
      </c>
      <c r="P163" s="98">
        <v>1.0474541648601028</v>
      </c>
      <c r="Q163" s="98">
        <v>1.2093338707953569</v>
      </c>
      <c r="R163" s="98">
        <v>1.3433412660016018</v>
      </c>
      <c r="S163" s="98">
        <v>1.500995532267472</v>
      </c>
      <c r="T163" s="98">
        <v>1.5512346565303163</v>
      </c>
      <c r="U163" s="98">
        <v>1.6715661348944937</v>
      </c>
      <c r="V163" s="98">
        <v>1.5548480880417286</v>
      </c>
      <c r="W163" s="98">
        <v>1.620495642657956</v>
      </c>
      <c r="X163" s="98">
        <v>1.6068474030571633</v>
      </c>
      <c r="Y163" s="98">
        <v>1.6999318002601438</v>
      </c>
      <c r="DA163" s="63" t="s">
        <v>1835</v>
      </c>
    </row>
    <row r="164" spans="1:105" ht="12" customHeight="1" x14ac:dyDescent="0.25">
      <c r="A164" s="109" t="s">
        <v>120</v>
      </c>
      <c r="B164" s="33">
        <v>6.5987241634166569E-2</v>
      </c>
      <c r="C164" s="33">
        <v>9.0854236835600621E-2</v>
      </c>
      <c r="D164" s="33">
        <v>0.1102082350880261</v>
      </c>
      <c r="E164" s="33">
        <v>0.1233062918054256</v>
      </c>
      <c r="F164" s="33">
        <v>0.16544663954266067</v>
      </c>
      <c r="G164" s="33">
        <v>0.20526626395698955</v>
      </c>
      <c r="H164" s="33">
        <v>0.24891761846157842</v>
      </c>
      <c r="I164" s="33">
        <v>0.30450832230803454</v>
      </c>
      <c r="J164" s="33">
        <v>0.37346997693125955</v>
      </c>
      <c r="K164" s="33">
        <v>0.47845202342303506</v>
      </c>
      <c r="L164" s="33">
        <v>0.47813649750945308</v>
      </c>
      <c r="M164" s="33">
        <v>0.57432789108072768</v>
      </c>
      <c r="N164" s="33">
        <v>0.46147131877000735</v>
      </c>
      <c r="O164" s="33">
        <v>0.59396529550244059</v>
      </c>
      <c r="P164" s="33">
        <v>0.84145157360266831</v>
      </c>
      <c r="Q164" s="33">
        <v>0.88572090503350254</v>
      </c>
      <c r="R164" s="33">
        <v>1.0059788469878075</v>
      </c>
      <c r="S164" s="33">
        <v>1.2706593660089693</v>
      </c>
      <c r="T164" s="33">
        <v>1.1376433011675697</v>
      </c>
      <c r="U164" s="33">
        <v>1.4113893124909149</v>
      </c>
      <c r="V164" s="33">
        <v>1.6216523401240255</v>
      </c>
      <c r="W164" s="33">
        <v>1.5310538459046212</v>
      </c>
      <c r="X164" s="33">
        <v>1.3868658282431214</v>
      </c>
      <c r="Y164" s="33">
        <v>1.0388567823511228</v>
      </c>
      <c r="DA164" s="60" t="s">
        <v>1836</v>
      </c>
    </row>
    <row r="166" spans="1:105" ht="12" customHeight="1" x14ac:dyDescent="0.25">
      <c r="A166" s="116" t="str">
        <f>RES_hh_SLD!$A$152</f>
        <v>System efficiency indicator (ratio of energy service to energy consumption)</v>
      </c>
      <c r="B166" s="119">
        <f t="shared" ref="B166:Q166" si="32">IF(B142=0,"",B142/B118)</f>
        <v>0.56018114823739695</v>
      </c>
      <c r="C166" s="119">
        <f t="shared" si="32"/>
        <v>0.55963009266820785</v>
      </c>
      <c r="D166" s="119">
        <f t="shared" si="32"/>
        <v>0.55777962293926153</v>
      </c>
      <c r="E166" s="119">
        <f t="shared" si="32"/>
        <v>0.62282341803151908</v>
      </c>
      <c r="F166" s="119">
        <f t="shared" si="32"/>
        <v>0.66208931215953049</v>
      </c>
      <c r="G166" s="119">
        <f t="shared" si="32"/>
        <v>0.71225551934295805</v>
      </c>
      <c r="H166" s="119">
        <f t="shared" si="32"/>
        <v>0.82146663562010502</v>
      </c>
      <c r="I166" s="119">
        <f t="shared" si="32"/>
        <v>0.92991945896508954</v>
      </c>
      <c r="J166" s="119">
        <f t="shared" si="32"/>
        <v>0.9488372796500848</v>
      </c>
      <c r="K166" s="119">
        <f t="shared" si="32"/>
        <v>0.92106132077661484</v>
      </c>
      <c r="L166" s="119">
        <f t="shared" si="32"/>
        <v>1.0740667082628388</v>
      </c>
      <c r="M166" s="119">
        <f t="shared" si="32"/>
        <v>0.99533190736261212</v>
      </c>
      <c r="N166" s="119">
        <f t="shared" si="32"/>
        <v>1.0913629621781964</v>
      </c>
      <c r="O166" s="119">
        <f t="shared" si="32"/>
        <v>1.1184348375303228</v>
      </c>
      <c r="P166" s="119">
        <f t="shared" si="32"/>
        <v>1.154948782061606</v>
      </c>
      <c r="Q166" s="119">
        <f t="shared" si="32"/>
        <v>1.0553573259917071</v>
      </c>
      <c r="R166" s="119">
        <f t="shared" ref="R166:V166" si="33">IF(R142=0,"",R142/R118)</f>
        <v>1.1091929609662252</v>
      </c>
      <c r="S166" s="119">
        <f t="shared" si="33"/>
        <v>1.0665657026065396</v>
      </c>
      <c r="T166" s="119">
        <f t="shared" si="33"/>
        <v>1.1238764452677423</v>
      </c>
      <c r="U166" s="119">
        <f t="shared" si="33"/>
        <v>1.1323552452048526</v>
      </c>
      <c r="V166" s="119">
        <f t="shared" si="33"/>
        <v>1.1241680442560449</v>
      </c>
      <c r="W166" s="119">
        <f t="shared" ref="W166:Y166" si="34">IF(W142=0,"",W142/W118)</f>
        <v>1.1662694232899447</v>
      </c>
      <c r="X166" s="119">
        <f t="shared" si="34"/>
        <v>1.1639509261554992</v>
      </c>
      <c r="Y166" s="119">
        <f t="shared" si="34"/>
        <v>1.2572763777832687</v>
      </c>
      <c r="DA166" s="129" t="s">
        <v>1982</v>
      </c>
    </row>
    <row r="167" spans="1:105" ht="12" customHeight="1" x14ac:dyDescent="0.25">
      <c r="A167" s="121" t="s">
        <v>57</v>
      </c>
      <c r="B167" s="124">
        <f t="shared" ref="B167:Q167" si="35">IF(B143=0,"",B143/B119)</f>
        <v>0.33654401515193694</v>
      </c>
      <c r="C167" s="124">
        <f t="shared" si="35"/>
        <v>0.34636669543522292</v>
      </c>
      <c r="D167" s="124">
        <f t="shared" si="35"/>
        <v>0.35921009618380489</v>
      </c>
      <c r="E167" s="124">
        <f t="shared" si="35"/>
        <v>0.37394424913589747</v>
      </c>
      <c r="F167" s="124">
        <f t="shared" si="35"/>
        <v>0.39342608847094046</v>
      </c>
      <c r="G167" s="124">
        <f t="shared" si="35"/>
        <v>0.41411685533342335</v>
      </c>
      <c r="H167" s="124">
        <f t="shared" si="35"/>
        <v>0.43506229562018944</v>
      </c>
      <c r="I167" s="124">
        <f t="shared" si="35"/>
        <v>0.45578686889898568</v>
      </c>
      <c r="J167" s="124">
        <f t="shared" si="35"/>
        <v>0.47259989961103444</v>
      </c>
      <c r="K167" s="124">
        <f t="shared" si="35"/>
        <v>0.48325809451462093</v>
      </c>
      <c r="L167" s="124">
        <f t="shared" si="35"/>
        <v>0.48890431692745862</v>
      </c>
      <c r="M167" s="124">
        <f t="shared" si="35"/>
        <v>0.49666077344943821</v>
      </c>
      <c r="N167" s="124">
        <f t="shared" si="35"/>
        <v>0.50505456786183089</v>
      </c>
      <c r="O167" s="124">
        <f t="shared" si="35"/>
        <v>0.51388976510833706</v>
      </c>
      <c r="P167" s="124">
        <f t="shared" si="35"/>
        <v>0.51918091260787769</v>
      </c>
      <c r="Q167" s="124">
        <f t="shared" si="35"/>
        <v>0.52858494536805511</v>
      </c>
      <c r="R167" s="124">
        <f t="shared" ref="R167:V167" si="36">IF(R143=0,"",R143/R119)</f>
        <v>0.53807454140110256</v>
      </c>
      <c r="S167" s="124">
        <f t="shared" si="36"/>
        <v>0.54835597272529102</v>
      </c>
      <c r="T167" s="124">
        <f t="shared" si="36"/>
        <v>0.55543586926269861</v>
      </c>
      <c r="U167" s="124">
        <f t="shared" si="36"/>
        <v>0.56154487314824286</v>
      </c>
      <c r="V167" s="124">
        <f t="shared" si="36"/>
        <v>0.5695338037052422</v>
      </c>
      <c r="W167" s="124">
        <f t="shared" ref="W167:Y167" si="37">IF(W143=0,"",W143/W119)</f>
        <v>0.57913732746427926</v>
      </c>
      <c r="X167" s="124">
        <f t="shared" si="37"/>
        <v>0.59017620142314176</v>
      </c>
      <c r="Y167" s="124">
        <f t="shared" si="37"/>
        <v>0.60146445762194545</v>
      </c>
      <c r="DA167" s="130" t="s">
        <v>1983</v>
      </c>
    </row>
    <row r="168" spans="1:105" ht="12" customHeight="1" x14ac:dyDescent="0.25">
      <c r="A168" s="97" t="s">
        <v>199</v>
      </c>
      <c r="B168" s="111">
        <f t="shared" ref="B168:Q168" si="38">IF(B144=0,"",B144/B120)</f>
        <v>0.33575949443707326</v>
      </c>
      <c r="C168" s="111">
        <f t="shared" si="38"/>
        <v>0.34542844787278032</v>
      </c>
      <c r="D168" s="111">
        <f t="shared" si="38"/>
        <v>0.35818196980138045</v>
      </c>
      <c r="E168" s="111">
        <f t="shared" si="38"/>
        <v>0.37295734509652706</v>
      </c>
      <c r="F168" s="111">
        <f t="shared" si="38"/>
        <v>0.39233307894588454</v>
      </c>
      <c r="G168" s="111">
        <f t="shared" si="38"/>
        <v>0.41302520292374234</v>
      </c>
      <c r="H168" s="111">
        <f t="shared" si="38"/>
        <v>0.43406867303583435</v>
      </c>
      <c r="I168" s="111">
        <f t="shared" si="38"/>
        <v>0.45489219959919686</v>
      </c>
      <c r="J168" s="111">
        <f t="shared" si="38"/>
        <v>0.47176071377785816</v>
      </c>
      <c r="K168" s="111">
        <f t="shared" si="38"/>
        <v>0.48237269333261157</v>
      </c>
      <c r="L168" s="111">
        <f t="shared" si="38"/>
        <v>0.48805552004513547</v>
      </c>
      <c r="M168" s="111">
        <f t="shared" si="38"/>
        <v>0.49569190292674986</v>
      </c>
      <c r="N168" s="111">
        <f t="shared" si="38"/>
        <v>0.50430394074344975</v>
      </c>
      <c r="O168" s="111">
        <f t="shared" si="38"/>
        <v>0.51301476810991276</v>
      </c>
      <c r="P168" s="111">
        <f t="shared" si="38"/>
        <v>0.51806312768454021</v>
      </c>
      <c r="Q168" s="111">
        <f t="shared" si="38"/>
        <v>0.52757705957807077</v>
      </c>
      <c r="R168" s="111">
        <f t="shared" ref="R168:V168" si="39">IF(R144=0,"",R144/R120)</f>
        <v>0.53707517870562926</v>
      </c>
      <c r="S168" s="111">
        <f t="shared" si="39"/>
        <v>0.54724985035630658</v>
      </c>
      <c r="T168" s="111">
        <f t="shared" si="39"/>
        <v>0.55445185479155157</v>
      </c>
      <c r="U168" s="111">
        <f t="shared" si="39"/>
        <v>0.56056662217141173</v>
      </c>
      <c r="V168" s="111">
        <f t="shared" si="39"/>
        <v>0.56856162249508135</v>
      </c>
      <c r="W168" s="111">
        <f t="shared" ref="W168:Y168" si="40">IF(W144=0,"",W144/W120)</f>
        <v>0.57817173100262409</v>
      </c>
      <c r="X168" s="111">
        <f t="shared" si="40"/>
        <v>0.58921797101466877</v>
      </c>
      <c r="Y168" s="111">
        <f t="shared" si="40"/>
        <v>0.60051380662167109</v>
      </c>
      <c r="DA168" s="63" t="s">
        <v>1984</v>
      </c>
    </row>
    <row r="169" spans="1:105" ht="12" customHeight="1" x14ac:dyDescent="0.25">
      <c r="A169" s="97" t="s">
        <v>53</v>
      </c>
      <c r="B169" s="111">
        <f t="shared" ref="B169:Q169" si="41">IF(B145=0,"",B145/B121)</f>
        <v>1</v>
      </c>
      <c r="C169" s="111">
        <f t="shared" si="41"/>
        <v>1</v>
      </c>
      <c r="D169" s="111">
        <f t="shared" si="41"/>
        <v>1</v>
      </c>
      <c r="E169" s="111">
        <f t="shared" si="41"/>
        <v>1</v>
      </c>
      <c r="F169" s="111">
        <f t="shared" si="41"/>
        <v>1</v>
      </c>
      <c r="G169" s="111">
        <f t="shared" si="41"/>
        <v>1</v>
      </c>
      <c r="H169" s="111">
        <f t="shared" si="41"/>
        <v>1</v>
      </c>
      <c r="I169" s="111">
        <f t="shared" si="41"/>
        <v>1</v>
      </c>
      <c r="J169" s="111">
        <f t="shared" si="41"/>
        <v>1</v>
      </c>
      <c r="K169" s="111">
        <f t="shared" si="41"/>
        <v>1</v>
      </c>
      <c r="L169" s="111">
        <f t="shared" si="41"/>
        <v>1</v>
      </c>
      <c r="M169" s="111">
        <f t="shared" si="41"/>
        <v>1</v>
      </c>
      <c r="N169" s="111">
        <f t="shared" si="41"/>
        <v>1</v>
      </c>
      <c r="O169" s="111">
        <f t="shared" si="41"/>
        <v>1</v>
      </c>
      <c r="P169" s="111">
        <f t="shared" si="41"/>
        <v>1</v>
      </c>
      <c r="Q169" s="111">
        <f t="shared" si="41"/>
        <v>1</v>
      </c>
      <c r="R169" s="111">
        <f t="shared" ref="R169:V169" si="42">IF(R145=0,"",R145/R121)</f>
        <v>1</v>
      </c>
      <c r="S169" s="111">
        <f t="shared" si="42"/>
        <v>1</v>
      </c>
      <c r="T169" s="111">
        <f t="shared" si="42"/>
        <v>1</v>
      </c>
      <c r="U169" s="111">
        <f t="shared" si="42"/>
        <v>1</v>
      </c>
      <c r="V169" s="111">
        <f t="shared" si="42"/>
        <v>1</v>
      </c>
      <c r="W169" s="111">
        <f t="shared" ref="W169:Y169" si="43">IF(W145=0,"",W145/W121)</f>
        <v>1</v>
      </c>
      <c r="X169" s="111">
        <f t="shared" si="43"/>
        <v>1</v>
      </c>
      <c r="Y169" s="111">
        <f t="shared" si="43"/>
        <v>1</v>
      </c>
      <c r="DA169" s="63" t="s">
        <v>1985</v>
      </c>
    </row>
    <row r="170" spans="1:105" ht="12" customHeight="1" x14ac:dyDescent="0.25">
      <c r="A170" s="121" t="s">
        <v>92</v>
      </c>
      <c r="B170" s="124">
        <f t="shared" ref="B170:Q170" si="44">IF(B146=0,"",B146/B122)</f>
        <v>1.8018528038532917</v>
      </c>
      <c r="C170" s="124">
        <f t="shared" si="44"/>
        <v>1.9045783930568065</v>
      </c>
      <c r="D170" s="124">
        <f t="shared" si="44"/>
        <v>2.0298115344755794</v>
      </c>
      <c r="E170" s="124">
        <f t="shared" si="44"/>
        <v>2.2689980420148372</v>
      </c>
      <c r="F170" s="124">
        <f t="shared" si="44"/>
        <v>2.5066061282352572</v>
      </c>
      <c r="G170" s="124">
        <f t="shared" si="44"/>
        <v>2.7310524505044085</v>
      </c>
      <c r="H170" s="124">
        <f t="shared" si="44"/>
        <v>2.9001844848743774</v>
      </c>
      <c r="I170" s="124">
        <f t="shared" si="44"/>
        <v>3.0289276467154407</v>
      </c>
      <c r="J170" s="124">
        <f t="shared" si="44"/>
        <v>3.1199468957641341</v>
      </c>
      <c r="K170" s="124">
        <f t="shared" si="44"/>
        <v>3.2022296886252981</v>
      </c>
      <c r="L170" s="124">
        <f t="shared" si="44"/>
        <v>3.2682684538863844</v>
      </c>
      <c r="M170" s="124">
        <f t="shared" si="44"/>
        <v>3.3408523615925358</v>
      </c>
      <c r="N170" s="124">
        <f t="shared" si="44"/>
        <v>3.4446560242807811</v>
      </c>
      <c r="O170" s="124">
        <f t="shared" si="44"/>
        <v>3.5641527939907305</v>
      </c>
      <c r="P170" s="124">
        <f t="shared" si="44"/>
        <v>3.6838266472061494</v>
      </c>
      <c r="Q170" s="124">
        <f t="shared" si="44"/>
        <v>3.8570040277554125</v>
      </c>
      <c r="R170" s="124">
        <f t="shared" ref="R170:V170" si="45">IF(R146=0,"",R146/R122)</f>
        <v>4.0593245504396798</v>
      </c>
      <c r="S170" s="124">
        <f t="shared" si="45"/>
        <v>4.206474812994367</v>
      </c>
      <c r="T170" s="124">
        <f t="shared" si="45"/>
        <v>4.2933068837906667</v>
      </c>
      <c r="U170" s="124">
        <f t="shared" si="45"/>
        <v>4.3517955046522552</v>
      </c>
      <c r="V170" s="124">
        <f t="shared" si="45"/>
        <v>4.397602498198216</v>
      </c>
      <c r="W170" s="124">
        <f t="shared" ref="W170:Y170" si="46">IF(W146=0,"",W146/W122)</f>
        <v>4.4305181944041703</v>
      </c>
      <c r="X170" s="124">
        <f t="shared" si="46"/>
        <v>4.4544484894948244</v>
      </c>
      <c r="Y170" s="124">
        <f t="shared" si="46"/>
        <v>4.4849536898708973</v>
      </c>
      <c r="DA170" s="130" t="s">
        <v>1986</v>
      </c>
    </row>
    <row r="171" spans="1:105" ht="12" customHeight="1" x14ac:dyDescent="0.25">
      <c r="A171" s="97" t="s">
        <v>53</v>
      </c>
      <c r="B171" s="111">
        <f t="shared" ref="B171:Q171" si="47">IF(B147=0,"",B147/B123)</f>
        <v>1.8018528038532917</v>
      </c>
      <c r="C171" s="111">
        <f t="shared" si="47"/>
        <v>1.9045783930568065</v>
      </c>
      <c r="D171" s="111">
        <f t="shared" si="47"/>
        <v>2.0298115344755794</v>
      </c>
      <c r="E171" s="111">
        <f t="shared" si="47"/>
        <v>2.2689980420148372</v>
      </c>
      <c r="F171" s="111">
        <f t="shared" si="47"/>
        <v>2.5066061282352572</v>
      </c>
      <c r="G171" s="111">
        <f t="shared" si="47"/>
        <v>2.7310524505044085</v>
      </c>
      <c r="H171" s="111">
        <f t="shared" si="47"/>
        <v>2.9001844848743774</v>
      </c>
      <c r="I171" s="111">
        <f t="shared" si="47"/>
        <v>3.0289276467154407</v>
      </c>
      <c r="J171" s="111">
        <f t="shared" si="47"/>
        <v>3.1199468957641341</v>
      </c>
      <c r="K171" s="111">
        <f t="shared" si="47"/>
        <v>3.2022296886252981</v>
      </c>
      <c r="L171" s="111">
        <f t="shared" si="47"/>
        <v>3.2682684538863844</v>
      </c>
      <c r="M171" s="111">
        <f t="shared" si="47"/>
        <v>3.3408523615925358</v>
      </c>
      <c r="N171" s="111">
        <f t="shared" si="47"/>
        <v>3.4446560242807811</v>
      </c>
      <c r="O171" s="111">
        <f t="shared" si="47"/>
        <v>3.5641527939907305</v>
      </c>
      <c r="P171" s="111">
        <f t="shared" si="47"/>
        <v>3.6838266472061494</v>
      </c>
      <c r="Q171" s="111">
        <f t="shared" si="47"/>
        <v>3.8570040277554125</v>
      </c>
      <c r="R171" s="111">
        <f t="shared" ref="R171:V171" si="48">IF(R147=0,"",R147/R123)</f>
        <v>4.0593245504396798</v>
      </c>
      <c r="S171" s="111">
        <f t="shared" si="48"/>
        <v>4.206474812994367</v>
      </c>
      <c r="T171" s="111">
        <f t="shared" si="48"/>
        <v>4.2933068837906667</v>
      </c>
      <c r="U171" s="111">
        <f t="shared" si="48"/>
        <v>4.3517955046522552</v>
      </c>
      <c r="V171" s="111">
        <f t="shared" si="48"/>
        <v>4.397602498198216</v>
      </c>
      <c r="W171" s="111">
        <f t="shared" ref="W171:Y171" si="49">IF(W147=0,"",W147/W123)</f>
        <v>4.4305181944041703</v>
      </c>
      <c r="X171" s="111">
        <f t="shared" si="49"/>
        <v>4.4544484894948244</v>
      </c>
      <c r="Y171" s="111">
        <f t="shared" si="49"/>
        <v>4.4849536898708973</v>
      </c>
      <c r="DA171" s="63" t="s">
        <v>1987</v>
      </c>
    </row>
    <row r="172" spans="1:105" ht="12" customHeight="1" x14ac:dyDescent="0.25">
      <c r="A172" s="121" t="s">
        <v>55</v>
      </c>
      <c r="B172" s="124">
        <f t="shared" ref="B172:Q172" si="50">IF(B148=0,"",B148/B124)</f>
        <v>0.79509490974373653</v>
      </c>
      <c r="C172" s="124">
        <f t="shared" si="50"/>
        <v>0.80515795921296096</v>
      </c>
      <c r="D172" s="124">
        <f t="shared" si="50"/>
        <v>0.77192384204896258</v>
      </c>
      <c r="E172" s="124">
        <f t="shared" si="50"/>
        <v>0.74942150951661035</v>
      </c>
      <c r="F172" s="124">
        <f t="shared" si="50"/>
        <v>0.76369914640803327</v>
      </c>
      <c r="G172" s="124">
        <f t="shared" si="50"/>
        <v>0.74079026300198292</v>
      </c>
      <c r="H172" s="124">
        <f t="shared" si="50"/>
        <v>0.75445147474224206</v>
      </c>
      <c r="I172" s="124">
        <f t="shared" si="50"/>
        <v>0.78866569657979813</v>
      </c>
      <c r="J172" s="124">
        <f t="shared" si="50"/>
        <v>0.79558507647675969</v>
      </c>
      <c r="K172" s="124">
        <f t="shared" si="50"/>
        <v>0.79752550727307348</v>
      </c>
      <c r="L172" s="124">
        <f t="shared" si="50"/>
        <v>0.81403771090796295</v>
      </c>
      <c r="M172" s="124">
        <f t="shared" si="50"/>
        <v>0.81526418352544727</v>
      </c>
      <c r="N172" s="124">
        <f t="shared" si="50"/>
        <v>0.85158094088567793</v>
      </c>
      <c r="O172" s="124">
        <f t="shared" si="50"/>
        <v>0.91488477607186758</v>
      </c>
      <c r="P172" s="124">
        <f t="shared" si="50"/>
        <v>0.92549358329601161</v>
      </c>
      <c r="Q172" s="124">
        <f t="shared" si="50"/>
        <v>0.91464100536904047</v>
      </c>
      <c r="R172" s="124">
        <f t="shared" ref="R172:V172" si="51">IF(R148=0,"",R148/R124)</f>
        <v>0.90962148826293032</v>
      </c>
      <c r="S172" s="124">
        <f t="shared" si="51"/>
        <v>0.89281957839053849</v>
      </c>
      <c r="T172" s="124">
        <f t="shared" si="51"/>
        <v>0.91102220657023059</v>
      </c>
      <c r="U172" s="124">
        <f t="shared" si="51"/>
        <v>0.92496835658230603</v>
      </c>
      <c r="V172" s="124">
        <f t="shared" si="51"/>
        <v>0.92262993663205228</v>
      </c>
      <c r="W172" s="124">
        <f t="shared" ref="W172:Y172" si="52">IF(W148=0,"",W148/W124)</f>
        <v>0.92529049783769501</v>
      </c>
      <c r="X172" s="124">
        <f t="shared" si="52"/>
        <v>0.93544626020317678</v>
      </c>
      <c r="Y172" s="124">
        <f t="shared" si="52"/>
        <v>0.95152368001170107</v>
      </c>
      <c r="DA172" s="130" t="s">
        <v>1988</v>
      </c>
    </row>
    <row r="173" spans="1:105" ht="12" customHeight="1" x14ac:dyDescent="0.25">
      <c r="A173" s="97" t="s">
        <v>132</v>
      </c>
      <c r="B173" s="111">
        <f t="shared" ref="B173:Q173" si="53">IF(B149=0,"",B149/B125)</f>
        <v>0.44106226448142233</v>
      </c>
      <c r="C173" s="111">
        <f t="shared" si="53"/>
        <v>0.4543715705138538</v>
      </c>
      <c r="D173" s="111">
        <f t="shared" si="53"/>
        <v>0.48048473422749582</v>
      </c>
      <c r="E173" s="111">
        <f t="shared" si="53"/>
        <v>0.50324503329022297</v>
      </c>
      <c r="F173" s="111">
        <f t="shared" si="53"/>
        <v>0.52985856798352227</v>
      </c>
      <c r="G173" s="111">
        <f t="shared" si="53"/>
        <v>0.55201937422370473</v>
      </c>
      <c r="H173" s="111">
        <f t="shared" si="53"/>
        <v>0.57457230595512532</v>
      </c>
      <c r="I173" s="111">
        <f t="shared" si="53"/>
        <v>0.59374898086537353</v>
      </c>
      <c r="J173" s="111">
        <f t="shared" si="53"/>
        <v>0.6084163444329489</v>
      </c>
      <c r="K173" s="111">
        <f t="shared" si="53"/>
        <v>0.6180549099065672</v>
      </c>
      <c r="L173" s="111">
        <f t="shared" si="53"/>
        <v>0.62362206299433143</v>
      </c>
      <c r="M173" s="111">
        <f t="shared" si="53"/>
        <v>0.62916328438595814</v>
      </c>
      <c r="N173" s="111">
        <f t="shared" si="53"/>
        <v>0.63744989277386455</v>
      </c>
      <c r="O173" s="111">
        <f t="shared" si="53"/>
        <v>0.64134645439069082</v>
      </c>
      <c r="P173" s="111">
        <f t="shared" si="53"/>
        <v>0.64134800239945255</v>
      </c>
      <c r="Q173" s="111">
        <f t="shared" si="53"/>
        <v>0.64650803106002963</v>
      </c>
      <c r="R173" s="111">
        <f t="shared" ref="R173:V173" si="54">IF(R149=0,"",R149/R125)</f>
        <v>0.65338094379024381</v>
      </c>
      <c r="S173" s="111">
        <f t="shared" si="54"/>
        <v>0.66381343274525528</v>
      </c>
      <c r="T173" s="111">
        <f t="shared" si="54"/>
        <v>0.67685202965064506</v>
      </c>
      <c r="U173" s="111">
        <f t="shared" si="54"/>
        <v>0.68795020071048374</v>
      </c>
      <c r="V173" s="111">
        <f t="shared" si="54"/>
        <v>0.70318481548982625</v>
      </c>
      <c r="W173" s="111">
        <f t="shared" ref="W173:Y173" si="55">IF(W149=0,"",W149/W125)</f>
        <v>0.71830444907716473</v>
      </c>
      <c r="X173" s="111">
        <f t="shared" si="55"/>
        <v>0.73268065242130398</v>
      </c>
      <c r="Y173" s="111">
        <f t="shared" si="55"/>
        <v>0.7416012546012748</v>
      </c>
      <c r="DA173" s="63" t="s">
        <v>1989</v>
      </c>
    </row>
    <row r="174" spans="1:105" ht="12" customHeight="1" x14ac:dyDescent="0.25">
      <c r="A174" s="97" t="s">
        <v>131</v>
      </c>
      <c r="B174" s="111">
        <f t="shared" ref="B174:Q174" si="56">IF(B150=0,"",B150/B126)</f>
        <v>0.87394871113164763</v>
      </c>
      <c r="C174" s="111">
        <f t="shared" si="56"/>
        <v>0.8562770927694161</v>
      </c>
      <c r="D174" s="111">
        <f t="shared" si="56"/>
        <v>0.79753260729439601</v>
      </c>
      <c r="E174" s="111">
        <f t="shared" si="56"/>
        <v>0.76664646441121209</v>
      </c>
      <c r="F174" s="111">
        <f t="shared" si="56"/>
        <v>0.94499750404014404</v>
      </c>
      <c r="G174" s="111">
        <f t="shared" si="56"/>
        <v>0.80377835247579388</v>
      </c>
      <c r="H174" s="111">
        <f t="shared" si="56"/>
        <v>0.9916165322060726</v>
      </c>
      <c r="I174" s="111">
        <f t="shared" si="56"/>
        <v>0.99294078720219314</v>
      </c>
      <c r="J174" s="111">
        <f t="shared" si="56"/>
        <v>0.88127623963922375</v>
      </c>
      <c r="K174" s="111">
        <f t="shared" si="56"/>
        <v>0.88077639520436624</v>
      </c>
      <c r="L174" s="111">
        <f t="shared" si="56"/>
        <v>0.91109465648364785</v>
      </c>
      <c r="M174" s="111">
        <f t="shared" si="56"/>
        <v>0.91194421476031473</v>
      </c>
      <c r="N174" s="111">
        <f t="shared" si="56"/>
        <v>0.93866127385659137</v>
      </c>
      <c r="O174" s="111">
        <f t="shared" si="56"/>
        <v>0.95697672684486834</v>
      </c>
      <c r="P174" s="111">
        <f t="shared" si="56"/>
        <v>0.98193200159170824</v>
      </c>
      <c r="Q174" s="111">
        <f t="shared" si="56"/>
        <v>0.90651810401554767</v>
      </c>
      <c r="R174" s="111">
        <f t="shared" ref="R174:V174" si="57">IF(R150=0,"",R150/R126)</f>
        <v>0.87917945506356265</v>
      </c>
      <c r="S174" s="111">
        <f t="shared" si="57"/>
        <v>0.84796439741978724</v>
      </c>
      <c r="T174" s="111">
        <f t="shared" si="57"/>
        <v>0.86861017863042955</v>
      </c>
      <c r="U174" s="111">
        <f t="shared" si="57"/>
        <v>0.89129250501559321</v>
      </c>
      <c r="V174" s="111">
        <f t="shared" si="57"/>
        <v>0.88393465656695436</v>
      </c>
      <c r="W174" s="111">
        <f t="shared" ref="W174:Y174" si="58">IF(W150=0,"",W150/W126)</f>
        <v>0.90033145787887037</v>
      </c>
      <c r="X174" s="111">
        <f t="shared" si="58"/>
        <v>0.94377191003852579</v>
      </c>
      <c r="Y174" s="111">
        <f t="shared" si="58"/>
        <v>0.99579056949851819</v>
      </c>
      <c r="DA174" s="63" t="s">
        <v>1990</v>
      </c>
    </row>
    <row r="175" spans="1:105" ht="12" customHeight="1" x14ac:dyDescent="0.25">
      <c r="A175" s="100" t="s">
        <v>199</v>
      </c>
      <c r="B175" s="112">
        <f t="shared" ref="B175:Q175" si="59">IF(B151=0,"",B151/B127)</f>
        <v>0.44106226448142233</v>
      </c>
      <c r="C175" s="112">
        <f t="shared" si="59"/>
        <v>0.47441355074612551</v>
      </c>
      <c r="D175" s="112">
        <f t="shared" si="59"/>
        <v>0.47441355074612546</v>
      </c>
      <c r="E175" s="112">
        <f t="shared" si="59"/>
        <v>0.47441355074612557</v>
      </c>
      <c r="F175" s="112">
        <f t="shared" si="59"/>
        <v>0.49305492790416511</v>
      </c>
      <c r="G175" s="112">
        <f t="shared" si="59"/>
        <v>0.52553258665022207</v>
      </c>
      <c r="H175" s="112">
        <f t="shared" si="59"/>
        <v>0.52553258665022207</v>
      </c>
      <c r="I175" s="112">
        <f t="shared" si="59"/>
        <v>0.57245241231124788</v>
      </c>
      <c r="J175" s="112">
        <f t="shared" si="59"/>
        <v>0.61147169537536361</v>
      </c>
      <c r="K175" s="112">
        <f t="shared" si="59"/>
        <v>0.61964289275799678</v>
      </c>
      <c r="L175" s="112">
        <f t="shared" si="59"/>
        <v>0.63403215024435444</v>
      </c>
      <c r="M175" s="112">
        <f t="shared" si="59"/>
        <v>0.63403215024435422</v>
      </c>
      <c r="N175" s="112">
        <f t="shared" si="59"/>
        <v>0.65115819738194047</v>
      </c>
      <c r="O175" s="112">
        <f t="shared" si="59"/>
        <v>0.68246093584464129</v>
      </c>
      <c r="P175" s="112">
        <f t="shared" si="59"/>
        <v>0.68459785419412</v>
      </c>
      <c r="Q175" s="112">
        <f t="shared" si="59"/>
        <v>0.68459785419412011</v>
      </c>
      <c r="R175" s="112">
        <f t="shared" ref="R175:V175" si="60">IF(R151=0,"",R151/R127)</f>
        <v>0.68459785419412</v>
      </c>
      <c r="S175" s="112">
        <f t="shared" si="60"/>
        <v>0.68504956794828586</v>
      </c>
      <c r="T175" s="112">
        <f t="shared" si="60"/>
        <v>0.6850495679482862</v>
      </c>
      <c r="U175" s="112">
        <f t="shared" si="60"/>
        <v>0.68552000453280837</v>
      </c>
      <c r="V175" s="112">
        <f t="shared" si="60"/>
        <v>0.68659644009242304</v>
      </c>
      <c r="W175" s="112">
        <f t="shared" ref="W175:Y175" si="61">IF(W151=0,"",W151/W127)</f>
        <v>0.68908741446176003</v>
      </c>
      <c r="X175" s="112">
        <f t="shared" si="61"/>
        <v>0.6907394152083397</v>
      </c>
      <c r="Y175" s="112">
        <f t="shared" si="61"/>
        <v>0.70005577100049421</v>
      </c>
      <c r="DA175" s="131" t="s">
        <v>1991</v>
      </c>
    </row>
    <row r="176" spans="1:105" ht="12" customHeight="1" x14ac:dyDescent="0.25">
      <c r="A176" s="103" t="s">
        <v>52</v>
      </c>
      <c r="B176" s="113">
        <f t="shared" ref="B176:Q176" si="62">IF(B152=0,"",B152/B128)</f>
        <v>1</v>
      </c>
      <c r="C176" s="113">
        <f t="shared" si="62"/>
        <v>1</v>
      </c>
      <c r="D176" s="113">
        <f t="shared" si="62"/>
        <v>1</v>
      </c>
      <c r="E176" s="113">
        <f t="shared" si="62"/>
        <v>1</v>
      </c>
      <c r="F176" s="113">
        <f t="shared" si="62"/>
        <v>1</v>
      </c>
      <c r="G176" s="113">
        <f t="shared" si="62"/>
        <v>1</v>
      </c>
      <c r="H176" s="113">
        <f t="shared" si="62"/>
        <v>1</v>
      </c>
      <c r="I176" s="113">
        <f t="shared" si="62"/>
        <v>1</v>
      </c>
      <c r="J176" s="113">
        <f t="shared" si="62"/>
        <v>1</v>
      </c>
      <c r="K176" s="113">
        <f t="shared" si="62"/>
        <v>1</v>
      </c>
      <c r="L176" s="113">
        <f t="shared" si="62"/>
        <v>1</v>
      </c>
      <c r="M176" s="113">
        <f t="shared" si="62"/>
        <v>1</v>
      </c>
      <c r="N176" s="113">
        <f t="shared" si="62"/>
        <v>1</v>
      </c>
      <c r="O176" s="113">
        <f t="shared" si="62"/>
        <v>1</v>
      </c>
      <c r="P176" s="113">
        <f t="shared" si="62"/>
        <v>1</v>
      </c>
      <c r="Q176" s="113">
        <f t="shared" si="62"/>
        <v>1</v>
      </c>
      <c r="R176" s="113">
        <f t="shared" ref="R176:V176" si="63">IF(R152=0,"",R152/R128)</f>
        <v>1</v>
      </c>
      <c r="S176" s="113">
        <f t="shared" si="63"/>
        <v>1</v>
      </c>
      <c r="T176" s="113">
        <f t="shared" si="63"/>
        <v>1</v>
      </c>
      <c r="U176" s="113">
        <f t="shared" si="63"/>
        <v>1</v>
      </c>
      <c r="V176" s="113">
        <f t="shared" si="63"/>
        <v>1</v>
      </c>
      <c r="W176" s="113">
        <f t="shared" ref="W176:Y176" si="64">IF(W152=0,"",W152/W128)</f>
        <v>1</v>
      </c>
      <c r="X176" s="113">
        <f t="shared" si="64"/>
        <v>1</v>
      </c>
      <c r="Y176" s="113">
        <f t="shared" si="64"/>
        <v>1</v>
      </c>
      <c r="DA176" s="132" t="s">
        <v>1992</v>
      </c>
    </row>
    <row r="177" spans="1:105" ht="12" customHeight="1" x14ac:dyDescent="0.25">
      <c r="A177" s="106" t="s">
        <v>124</v>
      </c>
      <c r="B177" s="112">
        <f t="shared" ref="B177:Q177" si="65">IF(B153=0,"",B153/B129)</f>
        <v>0.41569897284856322</v>
      </c>
      <c r="C177" s="112">
        <f t="shared" si="65"/>
        <v>0.41852058979201917</v>
      </c>
      <c r="D177" s="112">
        <f t="shared" si="65"/>
        <v>0.42125229970069478</v>
      </c>
      <c r="E177" s="112">
        <f t="shared" si="65"/>
        <v>0.42478542118235463</v>
      </c>
      <c r="F177" s="112">
        <f t="shared" si="65"/>
        <v>0.42919200997867463</v>
      </c>
      <c r="G177" s="112">
        <f t="shared" si="65"/>
        <v>0.43461798937358415</v>
      </c>
      <c r="H177" s="112">
        <f t="shared" si="65"/>
        <v>0.4409499218615463</v>
      </c>
      <c r="I177" s="112">
        <f t="shared" si="65"/>
        <v>0.44367954739239884</v>
      </c>
      <c r="J177" s="112">
        <f t="shared" si="65"/>
        <v>0.44609898369442519</v>
      </c>
      <c r="K177" s="112">
        <f t="shared" si="65"/>
        <v>0.44876236477650872</v>
      </c>
      <c r="L177" s="112">
        <f t="shared" si="65"/>
        <v>0.45085355255113985</v>
      </c>
      <c r="M177" s="112">
        <f t="shared" si="65"/>
        <v>0.4552122382729647</v>
      </c>
      <c r="N177" s="112">
        <f t="shared" si="65"/>
        <v>0.46363252725733733</v>
      </c>
      <c r="O177" s="112">
        <f t="shared" si="65"/>
        <v>0.47127917302235167</v>
      </c>
      <c r="P177" s="112">
        <f t="shared" si="65"/>
        <v>0.48854761497939642</v>
      </c>
      <c r="Q177" s="112">
        <f t="shared" si="65"/>
        <v>0.5156361472554668</v>
      </c>
      <c r="R177" s="112">
        <f t="shared" ref="R177:V177" si="66">IF(R153=0,"",R153/R129)</f>
        <v>0.54012002558699412</v>
      </c>
      <c r="S177" s="112">
        <f t="shared" si="66"/>
        <v>0.56091733466829408</v>
      </c>
      <c r="T177" s="112">
        <f t="shared" si="66"/>
        <v>0.57568150920494365</v>
      </c>
      <c r="U177" s="112">
        <f t="shared" si="66"/>
        <v>0.59392144696791038</v>
      </c>
      <c r="V177" s="112">
        <f t="shared" si="66"/>
        <v>0.61305920195039032</v>
      </c>
      <c r="W177" s="112">
        <f t="shared" ref="W177:Y177" si="67">IF(W153=0,"",W153/W129)</f>
        <v>0.62882947968607783</v>
      </c>
      <c r="X177" s="112">
        <f t="shared" si="67"/>
        <v>0.64306221981339984</v>
      </c>
      <c r="Y177" s="112">
        <f t="shared" si="67"/>
        <v>0.65376587098458006</v>
      </c>
      <c r="DA177" s="131" t="s">
        <v>1993</v>
      </c>
    </row>
    <row r="178" spans="1:105" ht="12" customHeight="1" x14ac:dyDescent="0.25">
      <c r="A178" s="107" t="s">
        <v>123</v>
      </c>
      <c r="B178" s="113">
        <f t="shared" ref="B178:Q178" si="68">IF(B154=0,"",B154/B130)</f>
        <v>0.83482834390661254</v>
      </c>
      <c r="C178" s="113">
        <f t="shared" si="68"/>
        <v>0.84209252008926194</v>
      </c>
      <c r="D178" s="113">
        <f t="shared" si="68"/>
        <v>0.75529209512725304</v>
      </c>
      <c r="E178" s="113">
        <f t="shared" si="68"/>
        <v>0.71825198498073706</v>
      </c>
      <c r="F178" s="113">
        <f t="shared" si="68"/>
        <v>0.74653493550259098</v>
      </c>
      <c r="G178" s="113">
        <f t="shared" si="68"/>
        <v>0.72051839924896599</v>
      </c>
      <c r="H178" s="113">
        <f t="shared" si="68"/>
        <v>0.75547199255848974</v>
      </c>
      <c r="I178" s="113">
        <f t="shared" si="68"/>
        <v>0.79859595633281744</v>
      </c>
      <c r="J178" s="113">
        <f t="shared" si="68"/>
        <v>0.79884999061480244</v>
      </c>
      <c r="K178" s="113">
        <f t="shared" si="68"/>
        <v>0.80045734864411378</v>
      </c>
      <c r="L178" s="113">
        <f t="shared" si="68"/>
        <v>0.82271448057392338</v>
      </c>
      <c r="M178" s="113">
        <f t="shared" si="68"/>
        <v>0.82466950781642556</v>
      </c>
      <c r="N178" s="113">
        <f t="shared" si="68"/>
        <v>0.88202308233702276</v>
      </c>
      <c r="O178" s="113">
        <f t="shared" si="68"/>
        <v>0.9289345706505544</v>
      </c>
      <c r="P178" s="113">
        <f t="shared" si="68"/>
        <v>0.93226898852111295</v>
      </c>
      <c r="Q178" s="113">
        <f t="shared" si="68"/>
        <v>0.82197338498001271</v>
      </c>
      <c r="R178" s="113">
        <f t="shared" ref="R178:V178" si="69">IF(R154=0,"",R154/R130)</f>
        <v>0.79692677633476472</v>
      </c>
      <c r="S178" s="113">
        <f t="shared" si="69"/>
        <v>0.7637605439104076</v>
      </c>
      <c r="T178" s="113">
        <f t="shared" si="69"/>
        <v>0.82858954548793062</v>
      </c>
      <c r="U178" s="113">
        <f t="shared" si="69"/>
        <v>0.93240284330275991</v>
      </c>
      <c r="V178" s="113">
        <f t="shared" si="69"/>
        <v>0.97156840744769579</v>
      </c>
      <c r="W178" s="113">
        <f t="shared" ref="W178:Y178" si="70">IF(W154=0,"",W154/W130)</f>
        <v>0.95537381927844178</v>
      </c>
      <c r="X178" s="113">
        <f t="shared" si="70"/>
        <v>0.96414106871757166</v>
      </c>
      <c r="Y178" s="113">
        <f t="shared" si="70"/>
        <v>0.97925454980724447</v>
      </c>
      <c r="DA178" s="132" t="s">
        <v>1994</v>
      </c>
    </row>
    <row r="179" spans="1:105" ht="12" customHeight="1" x14ac:dyDescent="0.25">
      <c r="A179" s="108" t="s">
        <v>50</v>
      </c>
      <c r="B179" s="111">
        <f t="shared" ref="B179:Q179" si="71">IF(B155=0,"",B155/B131)</f>
        <v>0.41569897284856322</v>
      </c>
      <c r="C179" s="111">
        <f t="shared" si="71"/>
        <v>0.42074253794082178</v>
      </c>
      <c r="D179" s="111">
        <f t="shared" si="71"/>
        <v>0.42167289712009454</v>
      </c>
      <c r="E179" s="111">
        <f t="shared" si="71"/>
        <v>0.42263208198334973</v>
      </c>
      <c r="F179" s="111">
        <f t="shared" si="71"/>
        <v>0.42395819941358109</v>
      </c>
      <c r="G179" s="111">
        <f t="shared" si="71"/>
        <v>0.4259116006107333</v>
      </c>
      <c r="H179" s="111">
        <f t="shared" si="71"/>
        <v>0.44134533276899118</v>
      </c>
      <c r="I179" s="111">
        <f t="shared" si="71"/>
        <v>0.44556584551301626</v>
      </c>
      <c r="J179" s="111">
        <f t="shared" si="71"/>
        <v>0.44825475409263366</v>
      </c>
      <c r="K179" s="111">
        <f t="shared" si="71"/>
        <v>0.4502524904234283</v>
      </c>
      <c r="L179" s="111">
        <f t="shared" si="71"/>
        <v>0.45074244554071774</v>
      </c>
      <c r="M179" s="111">
        <f t="shared" si="71"/>
        <v>0.45163913040450365</v>
      </c>
      <c r="N179" s="111">
        <f t="shared" si="71"/>
        <v>0.46604025553688966</v>
      </c>
      <c r="O179" s="111">
        <f t="shared" si="71"/>
        <v>0.50627555183678186</v>
      </c>
      <c r="P179" s="111">
        <f t="shared" si="71"/>
        <v>0.5243379957446862</v>
      </c>
      <c r="Q179" s="111">
        <f t="shared" si="71"/>
        <v>0.52684074362204014</v>
      </c>
      <c r="R179" s="111">
        <f t="shared" ref="R179:V179" si="72">IF(R155=0,"",R155/R131)</f>
        <v>0.52884491965150415</v>
      </c>
      <c r="S179" s="111">
        <f t="shared" si="72"/>
        <v>0.53020061482718717</v>
      </c>
      <c r="T179" s="111">
        <f t="shared" si="72"/>
        <v>0.53122224111265059</v>
      </c>
      <c r="U179" s="111">
        <f t="shared" si="72"/>
        <v>0.53343855822270281</v>
      </c>
      <c r="V179" s="111">
        <f t="shared" si="72"/>
        <v>0.55314736688259403</v>
      </c>
      <c r="W179" s="111">
        <f t="shared" ref="W179:Y179" si="73">IF(W155=0,"",W155/W131)</f>
        <v>0.6354511453627496</v>
      </c>
      <c r="X179" s="111">
        <f t="shared" si="73"/>
        <v>0.66640431157928637</v>
      </c>
      <c r="Y179" s="111">
        <f t="shared" si="73"/>
        <v>0.66760854732255526</v>
      </c>
      <c r="DA179" s="63" t="s">
        <v>1995</v>
      </c>
    </row>
    <row r="180" spans="1:105" ht="12" customHeight="1" x14ac:dyDescent="0.25">
      <c r="A180" s="108" t="s">
        <v>52</v>
      </c>
      <c r="B180" s="111">
        <f t="shared" ref="B180:Q180" si="74">IF(B156=0,"",B156/B132)</f>
        <v>1</v>
      </c>
      <c r="C180" s="111">
        <f t="shared" si="74"/>
        <v>1</v>
      </c>
      <c r="D180" s="111">
        <f t="shared" si="74"/>
        <v>1</v>
      </c>
      <c r="E180" s="111">
        <f t="shared" si="74"/>
        <v>1</v>
      </c>
      <c r="F180" s="111">
        <f t="shared" si="74"/>
        <v>1</v>
      </c>
      <c r="G180" s="111">
        <f t="shared" si="74"/>
        <v>1</v>
      </c>
      <c r="H180" s="111">
        <f t="shared" si="74"/>
        <v>1</v>
      </c>
      <c r="I180" s="111">
        <f t="shared" si="74"/>
        <v>1</v>
      </c>
      <c r="J180" s="111">
        <f t="shared" si="74"/>
        <v>1</v>
      </c>
      <c r="K180" s="111">
        <f t="shared" si="74"/>
        <v>1</v>
      </c>
      <c r="L180" s="111">
        <f t="shared" si="74"/>
        <v>1</v>
      </c>
      <c r="M180" s="111">
        <f t="shared" si="74"/>
        <v>1</v>
      </c>
      <c r="N180" s="111">
        <f t="shared" si="74"/>
        <v>1</v>
      </c>
      <c r="O180" s="111">
        <f t="shared" si="74"/>
        <v>1</v>
      </c>
      <c r="P180" s="111">
        <f t="shared" si="74"/>
        <v>1</v>
      </c>
      <c r="Q180" s="111">
        <f t="shared" si="74"/>
        <v>1</v>
      </c>
      <c r="R180" s="111">
        <f t="shared" ref="R180:V180" si="75">IF(R156=0,"",R156/R132)</f>
        <v>1</v>
      </c>
      <c r="S180" s="111">
        <f t="shared" si="75"/>
        <v>1</v>
      </c>
      <c r="T180" s="111">
        <f t="shared" si="75"/>
        <v>1</v>
      </c>
      <c r="U180" s="111">
        <f t="shared" si="75"/>
        <v>1</v>
      </c>
      <c r="V180" s="111">
        <f t="shared" si="75"/>
        <v>1</v>
      </c>
      <c r="W180" s="111">
        <f t="shared" ref="W180:Y180" si="76">IF(W156=0,"",W156/W132)</f>
        <v>1</v>
      </c>
      <c r="X180" s="111">
        <f t="shared" si="76"/>
        <v>1</v>
      </c>
      <c r="Y180" s="111">
        <f t="shared" si="76"/>
        <v>1</v>
      </c>
      <c r="DA180" s="63" t="s">
        <v>1996</v>
      </c>
    </row>
    <row r="181" spans="1:105" ht="12" customHeight="1" x14ac:dyDescent="0.25">
      <c r="A181" s="106" t="s">
        <v>122</v>
      </c>
      <c r="B181" s="112">
        <f t="shared" ref="B181:Q181" si="77">IF(B157=0,"",B157/B133)</f>
        <v>0.46896418226790826</v>
      </c>
      <c r="C181" s="112">
        <f t="shared" si="77"/>
        <v>0.47536977277514003</v>
      </c>
      <c r="D181" s="112">
        <f t="shared" si="77"/>
        <v>0.4758699202136254</v>
      </c>
      <c r="E181" s="112">
        <f t="shared" si="77"/>
        <v>0.4771478844104648</v>
      </c>
      <c r="F181" s="112">
        <f t="shared" si="77"/>
        <v>0.47798232559427867</v>
      </c>
      <c r="G181" s="112">
        <f t="shared" si="77"/>
        <v>0.48029247704989364</v>
      </c>
      <c r="H181" s="112">
        <f t="shared" si="77"/>
        <v>0.49116214301678301</v>
      </c>
      <c r="I181" s="112">
        <f t="shared" si="77"/>
        <v>0.49247816799251953</v>
      </c>
      <c r="J181" s="112">
        <f t="shared" si="77"/>
        <v>0.49247816799251953</v>
      </c>
      <c r="K181" s="112">
        <f t="shared" si="77"/>
        <v>0.49438915552690682</v>
      </c>
      <c r="L181" s="112">
        <f t="shared" si="77"/>
        <v>0.49442248859947191</v>
      </c>
      <c r="M181" s="112">
        <f t="shared" si="77"/>
        <v>0.49462454841460018</v>
      </c>
      <c r="N181" s="112">
        <f t="shared" si="77"/>
        <v>0.49498837339041568</v>
      </c>
      <c r="O181" s="112">
        <f t="shared" si="77"/>
        <v>0.53570133003566156</v>
      </c>
      <c r="P181" s="112">
        <f t="shared" si="77"/>
        <v>0.54472807476868268</v>
      </c>
      <c r="Q181" s="112">
        <f t="shared" si="77"/>
        <v>0.54483451058695842</v>
      </c>
      <c r="R181" s="112">
        <f t="shared" ref="R181:V181" si="78">IF(R157=0,"",R157/R133)</f>
        <v>0.54499065902169241</v>
      </c>
      <c r="S181" s="112">
        <f t="shared" si="78"/>
        <v>0.54522690860181877</v>
      </c>
      <c r="T181" s="112">
        <f t="shared" si="78"/>
        <v>0.54559610686063575</v>
      </c>
      <c r="U181" s="112">
        <f t="shared" si="78"/>
        <v>0.55765397798066652</v>
      </c>
      <c r="V181" s="112">
        <f t="shared" si="78"/>
        <v>0.56372341375513602</v>
      </c>
      <c r="W181" s="112">
        <f t="shared" ref="W181:Y181" si="79">IF(W157=0,"",W157/W133)</f>
        <v>0.64399840832542132</v>
      </c>
      <c r="X181" s="112">
        <f t="shared" si="79"/>
        <v>0.65192071348059843</v>
      </c>
      <c r="Y181" s="112">
        <f t="shared" si="79"/>
        <v>0.65615646385505866</v>
      </c>
      <c r="DA181" s="131" t="s">
        <v>1997</v>
      </c>
    </row>
    <row r="182" spans="1:105" ht="12" customHeight="1" x14ac:dyDescent="0.25">
      <c r="A182" s="107" t="s">
        <v>121</v>
      </c>
      <c r="B182" s="113">
        <f t="shared" ref="B182:Q182" si="80">IF(B158=0,"",B158/B134)</f>
        <v>0.85985770532035244</v>
      </c>
      <c r="C182" s="113">
        <f t="shared" si="80"/>
        <v>0.87226957681672768</v>
      </c>
      <c r="D182" s="113">
        <f t="shared" si="80"/>
        <v>0.82347346830946377</v>
      </c>
      <c r="E182" s="113">
        <f t="shared" si="80"/>
        <v>0.78964664117843164</v>
      </c>
      <c r="F182" s="113">
        <f t="shared" si="80"/>
        <v>0.79946195703909795</v>
      </c>
      <c r="G182" s="113">
        <f t="shared" si="80"/>
        <v>0.77011161789817295</v>
      </c>
      <c r="H182" s="113">
        <f t="shared" si="80"/>
        <v>0.78914292614306869</v>
      </c>
      <c r="I182" s="113">
        <f t="shared" si="80"/>
        <v>0.81995388028369609</v>
      </c>
      <c r="J182" s="113">
        <f t="shared" si="80"/>
        <v>0.82684324244577057</v>
      </c>
      <c r="K182" s="113">
        <f t="shared" si="80"/>
        <v>0.82767023401488327</v>
      </c>
      <c r="L182" s="113">
        <f t="shared" si="80"/>
        <v>0.8443060574175093</v>
      </c>
      <c r="M182" s="113">
        <f t="shared" si="80"/>
        <v>0.84349142041064251</v>
      </c>
      <c r="N182" s="113">
        <f t="shared" si="80"/>
        <v>0.88319932396521184</v>
      </c>
      <c r="O182" s="113">
        <f t="shared" si="80"/>
        <v>0.9672405785446575</v>
      </c>
      <c r="P182" s="113">
        <f t="shared" si="80"/>
        <v>0.98567969007781453</v>
      </c>
      <c r="Q182" s="113">
        <f t="shared" si="80"/>
        <v>0.96427059442983076</v>
      </c>
      <c r="R182" s="113">
        <f t="shared" ref="R182:V182" si="81">IF(R158=0,"",R158/R134)</f>
        <v>0.95138498026106888</v>
      </c>
      <c r="S182" s="113">
        <f t="shared" si="81"/>
        <v>0.92552502720461072</v>
      </c>
      <c r="T182" s="113">
        <f t="shared" si="81"/>
        <v>0.94226043707224449</v>
      </c>
      <c r="U182" s="113">
        <f t="shared" si="81"/>
        <v>0.95504126622885421</v>
      </c>
      <c r="V182" s="113">
        <f t="shared" si="81"/>
        <v>0.94652423552685949</v>
      </c>
      <c r="W182" s="113">
        <f t="shared" ref="W182:Y182" si="82">IF(W158=0,"",W158/W134)</f>
        <v>0.96109885477609647</v>
      </c>
      <c r="X182" s="113">
        <f t="shared" si="82"/>
        <v>0.97020256967593477</v>
      </c>
      <c r="Y182" s="113">
        <f t="shared" si="82"/>
        <v>0.98817496247561165</v>
      </c>
      <c r="DA182" s="132" t="s">
        <v>1998</v>
      </c>
    </row>
    <row r="183" spans="1:105" ht="12" customHeight="1" x14ac:dyDescent="0.25">
      <c r="A183" s="108" t="s">
        <v>53</v>
      </c>
      <c r="B183" s="111">
        <f t="shared" ref="B183:Q183" si="83">IF(B159=0,"",B159/B135)</f>
        <v>0.46896418226790826</v>
      </c>
      <c r="C183" s="111">
        <f t="shared" si="83"/>
        <v>0.47199315951081416</v>
      </c>
      <c r="D183" s="111">
        <f t="shared" si="83"/>
        <v>0.47550749568216444</v>
      </c>
      <c r="E183" s="111">
        <f t="shared" si="83"/>
        <v>0.4790960997082509</v>
      </c>
      <c r="F183" s="111">
        <f t="shared" si="83"/>
        <v>0.48294773941209157</v>
      </c>
      <c r="G183" s="111">
        <f t="shared" si="83"/>
        <v>0.4865077452738929</v>
      </c>
      <c r="H183" s="111">
        <f t="shared" si="83"/>
        <v>0.4897227583661124</v>
      </c>
      <c r="I183" s="111">
        <f t="shared" si="83"/>
        <v>0.4921021163262711</v>
      </c>
      <c r="J183" s="111">
        <f t="shared" si="83"/>
        <v>0.49409871981867032</v>
      </c>
      <c r="K183" s="111">
        <f t="shared" si="83"/>
        <v>0.49583702107318367</v>
      </c>
      <c r="L183" s="111">
        <f t="shared" si="83"/>
        <v>0.49716421035283026</v>
      </c>
      <c r="M183" s="111">
        <f t="shared" si="83"/>
        <v>0.49968492037524309</v>
      </c>
      <c r="N183" s="111">
        <f t="shared" si="83"/>
        <v>0.50414639829054275</v>
      </c>
      <c r="O183" s="111">
        <f t="shared" si="83"/>
        <v>0.51118581627947057</v>
      </c>
      <c r="P183" s="111">
        <f t="shared" si="83"/>
        <v>0.52069887557204919</v>
      </c>
      <c r="Q183" s="111">
        <f t="shared" si="83"/>
        <v>0.53775851239636085</v>
      </c>
      <c r="R183" s="111">
        <f t="shared" ref="R183:V183" si="84">IF(R159=0,"",R159/R135)</f>
        <v>0.55346421439757465</v>
      </c>
      <c r="S183" s="111">
        <f t="shared" si="84"/>
        <v>0.5670520043389532</v>
      </c>
      <c r="T183" s="111">
        <f t="shared" si="84"/>
        <v>0.5769946642904199</v>
      </c>
      <c r="U183" s="111">
        <f t="shared" si="84"/>
        <v>0.5872985279582249</v>
      </c>
      <c r="V183" s="111">
        <f t="shared" si="84"/>
        <v>0.59967819843017489</v>
      </c>
      <c r="W183" s="111">
        <f t="shared" ref="W183:Y183" si="85">IF(W159=0,"",W159/W135)</f>
        <v>0.61189815472216469</v>
      </c>
      <c r="X183" s="111">
        <f t="shared" si="85"/>
        <v>0.62639445047155273</v>
      </c>
      <c r="Y183" s="111">
        <f t="shared" si="85"/>
        <v>0.64182490374468348</v>
      </c>
      <c r="DA183" s="63" t="s">
        <v>1999</v>
      </c>
    </row>
    <row r="184" spans="1:105" ht="12" customHeight="1" x14ac:dyDescent="0.25">
      <c r="A184" s="108" t="s">
        <v>52</v>
      </c>
      <c r="B184" s="111">
        <f t="shared" ref="B184:Q184" si="86">IF(B160=0,"",B160/B136)</f>
        <v>1</v>
      </c>
      <c r="C184" s="111">
        <f t="shared" si="86"/>
        <v>1</v>
      </c>
      <c r="D184" s="111">
        <f t="shared" si="86"/>
        <v>1</v>
      </c>
      <c r="E184" s="111">
        <f t="shared" si="86"/>
        <v>1</v>
      </c>
      <c r="F184" s="111">
        <f t="shared" si="86"/>
        <v>1</v>
      </c>
      <c r="G184" s="111">
        <f t="shared" si="86"/>
        <v>1</v>
      </c>
      <c r="H184" s="111">
        <f t="shared" si="86"/>
        <v>1</v>
      </c>
      <c r="I184" s="111">
        <f t="shared" si="86"/>
        <v>1</v>
      </c>
      <c r="J184" s="111">
        <f t="shared" si="86"/>
        <v>1</v>
      </c>
      <c r="K184" s="111">
        <f t="shared" si="86"/>
        <v>1</v>
      </c>
      <c r="L184" s="111">
        <f t="shared" si="86"/>
        <v>1</v>
      </c>
      <c r="M184" s="111">
        <f t="shared" si="86"/>
        <v>1</v>
      </c>
      <c r="N184" s="111">
        <f t="shared" si="86"/>
        <v>1</v>
      </c>
      <c r="O184" s="111">
        <f t="shared" si="86"/>
        <v>1</v>
      </c>
      <c r="P184" s="111">
        <f t="shared" si="86"/>
        <v>1</v>
      </c>
      <c r="Q184" s="111">
        <f t="shared" si="86"/>
        <v>1</v>
      </c>
      <c r="R184" s="111">
        <f t="shared" ref="R184:V184" si="87">IF(R160=0,"",R160/R136)</f>
        <v>1</v>
      </c>
      <c r="S184" s="111">
        <f t="shared" si="87"/>
        <v>1</v>
      </c>
      <c r="T184" s="111">
        <f t="shared" si="87"/>
        <v>1</v>
      </c>
      <c r="U184" s="111">
        <f t="shared" si="87"/>
        <v>1</v>
      </c>
      <c r="V184" s="111">
        <f t="shared" si="87"/>
        <v>1</v>
      </c>
      <c r="W184" s="111">
        <f t="shared" ref="W184:Y184" si="88">IF(W160=0,"",W160/W136)</f>
        <v>1</v>
      </c>
      <c r="X184" s="111">
        <f t="shared" si="88"/>
        <v>1</v>
      </c>
      <c r="Y184" s="111">
        <f t="shared" si="88"/>
        <v>1</v>
      </c>
      <c r="DA184" s="63" t="s">
        <v>2000</v>
      </c>
    </row>
    <row r="185" spans="1:105" ht="12" customHeight="1" x14ac:dyDescent="0.25">
      <c r="A185" s="121" t="s">
        <v>54</v>
      </c>
      <c r="B185" s="124">
        <f t="shared" ref="B185:Q185" si="89">IF(B161=0,"",B161/B137)</f>
        <v>0.57916806880512783</v>
      </c>
      <c r="C185" s="124">
        <f t="shared" si="89"/>
        <v>0.58981211046041404</v>
      </c>
      <c r="D185" s="124">
        <f t="shared" si="89"/>
        <v>0.59614734695545568</v>
      </c>
      <c r="E185" s="124">
        <f t="shared" si="89"/>
        <v>0.59694004134524137</v>
      </c>
      <c r="F185" s="124">
        <f t="shared" si="89"/>
        <v>0.60280580032536379</v>
      </c>
      <c r="G185" s="124">
        <f t="shared" si="89"/>
        <v>0.60549519745077107</v>
      </c>
      <c r="H185" s="124">
        <f t="shared" si="89"/>
        <v>0.60680664789041228</v>
      </c>
      <c r="I185" s="124">
        <f t="shared" si="89"/>
        <v>0.60164618409659221</v>
      </c>
      <c r="J185" s="124">
        <f t="shared" si="89"/>
        <v>0.60207412598782328</v>
      </c>
      <c r="K185" s="124">
        <f t="shared" si="89"/>
        <v>0.60734494943382988</v>
      </c>
      <c r="L185" s="124">
        <f t="shared" si="89"/>
        <v>0.60737633642039868</v>
      </c>
      <c r="M185" s="124">
        <f t="shared" si="89"/>
        <v>0.61155273523119857</v>
      </c>
      <c r="N185" s="124">
        <f t="shared" si="89"/>
        <v>0.60255652575609986</v>
      </c>
      <c r="O185" s="124">
        <f t="shared" si="89"/>
        <v>0.6113355900047206</v>
      </c>
      <c r="P185" s="124">
        <f t="shared" si="89"/>
        <v>0.62783133055300988</v>
      </c>
      <c r="Q185" s="124">
        <f t="shared" si="89"/>
        <v>0.62649271233371817</v>
      </c>
      <c r="R185" s="124">
        <f t="shared" ref="R185:V185" si="90">IF(R161=0,"",R161/R137)</f>
        <v>0.63127168508962916</v>
      </c>
      <c r="S185" s="124">
        <f t="shared" si="90"/>
        <v>0.64206246957710678</v>
      </c>
      <c r="T185" s="124">
        <f t="shared" si="90"/>
        <v>0.63894171357282237</v>
      </c>
      <c r="U185" s="124">
        <f t="shared" si="90"/>
        <v>0.65113816865827689</v>
      </c>
      <c r="V185" s="124">
        <f t="shared" si="90"/>
        <v>0.67009074578239824</v>
      </c>
      <c r="W185" s="124">
        <f t="shared" ref="W185:Y185" si="91">IF(W161=0,"",W161/W137)</f>
        <v>0.67306190082371264</v>
      </c>
      <c r="X185" s="124">
        <f t="shared" si="91"/>
        <v>0.67631987899799262</v>
      </c>
      <c r="Y185" s="124">
        <f t="shared" si="91"/>
        <v>0.66388294351317567</v>
      </c>
      <c r="DA185" s="130" t="s">
        <v>2001</v>
      </c>
    </row>
    <row r="186" spans="1:105" ht="12" customHeight="1" x14ac:dyDescent="0.25">
      <c r="A186" s="97" t="s">
        <v>202</v>
      </c>
      <c r="B186" s="111" t="str">
        <f t="shared" ref="B186:Q186" si="92">IF(B162=0,"",B162/B138)</f>
        <v/>
      </c>
      <c r="C186" s="111" t="str">
        <f t="shared" si="92"/>
        <v/>
      </c>
      <c r="D186" s="111" t="str">
        <f t="shared" si="92"/>
        <v/>
      </c>
      <c r="E186" s="111" t="str">
        <f t="shared" si="92"/>
        <v/>
      </c>
      <c r="F186" s="111" t="str">
        <f t="shared" si="92"/>
        <v/>
      </c>
      <c r="G186" s="111" t="str">
        <f t="shared" si="92"/>
        <v/>
      </c>
      <c r="H186" s="111" t="str">
        <f t="shared" si="92"/>
        <v/>
      </c>
      <c r="I186" s="111" t="str">
        <f t="shared" si="92"/>
        <v/>
      </c>
      <c r="J186" s="111" t="str">
        <f t="shared" si="92"/>
        <v/>
      </c>
      <c r="K186" s="111" t="str">
        <f t="shared" si="92"/>
        <v/>
      </c>
      <c r="L186" s="111" t="str">
        <f t="shared" si="92"/>
        <v/>
      </c>
      <c r="M186" s="111" t="str">
        <f t="shared" si="92"/>
        <v/>
      </c>
      <c r="N186" s="111" t="str">
        <f t="shared" si="92"/>
        <v/>
      </c>
      <c r="O186" s="111" t="str">
        <f t="shared" si="92"/>
        <v/>
      </c>
      <c r="P186" s="111" t="str">
        <f t="shared" si="92"/>
        <v/>
      </c>
      <c r="Q186" s="111" t="str">
        <f t="shared" si="92"/>
        <v/>
      </c>
      <c r="R186" s="111" t="str">
        <f t="shared" ref="R186:V186" si="93">IF(R162=0,"",R162/R138)</f>
        <v/>
      </c>
      <c r="S186" s="111" t="str">
        <f t="shared" si="93"/>
        <v/>
      </c>
      <c r="T186" s="111" t="str">
        <f t="shared" si="93"/>
        <v/>
      </c>
      <c r="U186" s="111" t="str">
        <f t="shared" si="93"/>
        <v/>
      </c>
      <c r="V186" s="111" t="str">
        <f t="shared" si="93"/>
        <v/>
      </c>
      <c r="W186" s="111" t="str">
        <f t="shared" ref="W186:Y186" si="94">IF(W162=0,"",W162/W138)</f>
        <v/>
      </c>
      <c r="X186" s="111" t="str">
        <f t="shared" si="94"/>
        <v/>
      </c>
      <c r="Y186" s="111" t="str">
        <f t="shared" si="94"/>
        <v/>
      </c>
      <c r="DA186" s="63" t="s">
        <v>2002</v>
      </c>
    </row>
    <row r="187" spans="1:105" ht="12" customHeight="1" x14ac:dyDescent="0.25">
      <c r="A187" s="97" t="s">
        <v>50</v>
      </c>
      <c r="B187" s="111">
        <f t="shared" ref="B187:Q187" si="95">IF(B163=0,"",B163/B139)</f>
        <v>0.54251012813745658</v>
      </c>
      <c r="C187" s="111">
        <f t="shared" si="95"/>
        <v>0.54351408843435112</v>
      </c>
      <c r="D187" s="111">
        <f t="shared" si="95"/>
        <v>0.54481033703153703</v>
      </c>
      <c r="E187" s="111">
        <f t="shared" si="95"/>
        <v>0.54625413849691273</v>
      </c>
      <c r="F187" s="111">
        <f t="shared" si="95"/>
        <v>0.54780154463928332</v>
      </c>
      <c r="G187" s="111">
        <f t="shared" si="95"/>
        <v>0.54928033300052281</v>
      </c>
      <c r="H187" s="111">
        <f t="shared" si="95"/>
        <v>0.5505906339082921</v>
      </c>
      <c r="I187" s="111">
        <f t="shared" si="95"/>
        <v>0.55138502449437188</v>
      </c>
      <c r="J187" s="111">
        <f t="shared" si="95"/>
        <v>0.55194463276272065</v>
      </c>
      <c r="K187" s="111">
        <f t="shared" si="95"/>
        <v>0.5523493881620114</v>
      </c>
      <c r="L187" s="111">
        <f t="shared" si="95"/>
        <v>0.55266244901334938</v>
      </c>
      <c r="M187" s="111">
        <f t="shared" si="95"/>
        <v>0.55310229505255504</v>
      </c>
      <c r="N187" s="111">
        <f t="shared" si="95"/>
        <v>0.55360826863337631</v>
      </c>
      <c r="O187" s="111">
        <f t="shared" si="95"/>
        <v>0.55404817075068402</v>
      </c>
      <c r="P187" s="111">
        <f t="shared" si="95"/>
        <v>0.55446650996141322</v>
      </c>
      <c r="Q187" s="111">
        <f t="shared" si="95"/>
        <v>0.55540764397678555</v>
      </c>
      <c r="R187" s="111">
        <f t="shared" ref="R187:V187" si="96">IF(R163=0,"",R163/R139)</f>
        <v>0.55709804975558697</v>
      </c>
      <c r="S187" s="111">
        <f t="shared" si="96"/>
        <v>0.55955772845336504</v>
      </c>
      <c r="T187" s="111">
        <f t="shared" si="96"/>
        <v>0.56184277780618441</v>
      </c>
      <c r="U187" s="111">
        <f t="shared" si="96"/>
        <v>0.56502091766818763</v>
      </c>
      <c r="V187" s="111">
        <f t="shared" si="96"/>
        <v>0.56928351577194103</v>
      </c>
      <c r="W187" s="111">
        <f t="shared" ref="W187:Y187" si="97">IF(W163=0,"",W163/W139)</f>
        <v>0.57415866069745136</v>
      </c>
      <c r="X187" s="111">
        <f t="shared" si="97"/>
        <v>0.57951620772919965</v>
      </c>
      <c r="Y187" s="111">
        <f t="shared" si="97"/>
        <v>0.58459018289530118</v>
      </c>
      <c r="DA187" s="63" t="s">
        <v>2003</v>
      </c>
    </row>
    <row r="188" spans="1:105" ht="12" customHeight="1" x14ac:dyDescent="0.25">
      <c r="A188" s="109" t="s">
        <v>120</v>
      </c>
      <c r="B188" s="45">
        <f t="shared" ref="B188:Q188" si="98">IF(B164=0,"",B164/B140)</f>
        <v>0.7140726635132747</v>
      </c>
      <c r="C188" s="45">
        <f t="shared" si="98"/>
        <v>0.7175923439750056</v>
      </c>
      <c r="D188" s="45">
        <f t="shared" si="98"/>
        <v>0.7207767370729059</v>
      </c>
      <c r="E188" s="45">
        <f t="shared" si="98"/>
        <v>0.72359399215642384</v>
      </c>
      <c r="F188" s="45">
        <f t="shared" si="98"/>
        <v>0.72661438873303341</v>
      </c>
      <c r="G188" s="45">
        <f t="shared" si="98"/>
        <v>0.72921297075996894</v>
      </c>
      <c r="H188" s="45">
        <f t="shared" si="98"/>
        <v>0.73151997466785712</v>
      </c>
      <c r="I188" s="45">
        <f t="shared" si="98"/>
        <v>0.73337057219114765</v>
      </c>
      <c r="J188" s="45">
        <f t="shared" si="98"/>
        <v>0.73503864303374555</v>
      </c>
      <c r="K188" s="45">
        <f t="shared" si="98"/>
        <v>0.73672097132469228</v>
      </c>
      <c r="L188" s="45">
        <f t="shared" si="98"/>
        <v>0.73780274178237393</v>
      </c>
      <c r="M188" s="45">
        <f t="shared" si="98"/>
        <v>0.73947913711849522</v>
      </c>
      <c r="N188" s="45">
        <f t="shared" si="98"/>
        <v>0.74183192230434813</v>
      </c>
      <c r="O188" s="45">
        <f t="shared" si="98"/>
        <v>0.74627423746123012</v>
      </c>
      <c r="P188" s="45">
        <f t="shared" si="98"/>
        <v>0.75163224213752344</v>
      </c>
      <c r="Q188" s="45">
        <f t="shared" si="98"/>
        <v>0.75915456654832758</v>
      </c>
      <c r="R188" s="45">
        <f t="shared" ref="R188:V188" si="99">IF(R164=0,"",R164/R140)</f>
        <v>0.76777737108076438</v>
      </c>
      <c r="S188" s="45">
        <f t="shared" si="99"/>
        <v>0.77747947201260825</v>
      </c>
      <c r="T188" s="45">
        <f t="shared" si="99"/>
        <v>0.78601583430582478</v>
      </c>
      <c r="U188" s="45">
        <f t="shared" si="99"/>
        <v>0.79456556347165197</v>
      </c>
      <c r="V188" s="45">
        <f t="shared" si="99"/>
        <v>0.80712687845169562</v>
      </c>
      <c r="W188" s="45">
        <f t="shared" ref="W188:Y188" si="100">IF(W164=0,"",W164/W140)</f>
        <v>0.82313678314582328</v>
      </c>
      <c r="X188" s="45">
        <f t="shared" si="100"/>
        <v>0.8386259320920868</v>
      </c>
      <c r="Y188" s="45">
        <f t="shared" si="100"/>
        <v>0.85326664923403683</v>
      </c>
      <c r="DA188" s="60" t="s">
        <v>2004</v>
      </c>
    </row>
    <row r="190" spans="1:105" ht="12" customHeight="1" x14ac:dyDescent="0.25">
      <c r="A190" s="116" t="str">
        <f>RES_hh_SLD!$A$173</f>
        <v>CO2 emissions (kt CO2)</v>
      </c>
      <c r="B190" s="117">
        <f t="shared" ref="B190:Q190" si="101">B191+B194+B196+B209</f>
        <v>1.226987598418471</v>
      </c>
      <c r="C190" s="117">
        <f t="shared" si="101"/>
        <v>1.248771006631328</v>
      </c>
      <c r="D190" s="117">
        <f t="shared" si="101"/>
        <v>1.3247140884187116</v>
      </c>
      <c r="E190" s="117">
        <f t="shared" si="101"/>
        <v>1.4950583585307153</v>
      </c>
      <c r="F190" s="117">
        <f t="shared" si="101"/>
        <v>1.7541733013024003</v>
      </c>
      <c r="G190" s="117">
        <f t="shared" si="101"/>
        <v>2.1466324145012741</v>
      </c>
      <c r="H190" s="117">
        <f t="shared" si="101"/>
        <v>2.7530153202197445</v>
      </c>
      <c r="I190" s="117">
        <f t="shared" si="101"/>
        <v>3.8151243371406389</v>
      </c>
      <c r="J190" s="117">
        <f t="shared" si="101"/>
        <v>4.7380046891137777</v>
      </c>
      <c r="K190" s="117">
        <f t="shared" si="101"/>
        <v>5.374718895004702</v>
      </c>
      <c r="L190" s="117">
        <f t="shared" si="101"/>
        <v>5.4189908291914408</v>
      </c>
      <c r="M190" s="117">
        <f t="shared" si="101"/>
        <v>5.8459969906695859</v>
      </c>
      <c r="N190" s="117">
        <f t="shared" si="101"/>
        <v>6.0539229544212638</v>
      </c>
      <c r="O190" s="117">
        <f t="shared" si="101"/>
        <v>6.327388098294338</v>
      </c>
      <c r="P190" s="117">
        <f t="shared" si="101"/>
        <v>6.3979881032018913</v>
      </c>
      <c r="Q190" s="117">
        <f t="shared" si="101"/>
        <v>7.3508163509934743</v>
      </c>
      <c r="R190" s="117">
        <f t="shared" ref="R190:V190" si="102">R191+R194+R196+R209</f>
        <v>8.1110622612761283</v>
      </c>
      <c r="S190" s="117">
        <f t="shared" si="102"/>
        <v>8.9282055163954652</v>
      </c>
      <c r="T190" s="117">
        <f t="shared" si="102"/>
        <v>9.0283581243627502</v>
      </c>
      <c r="U190" s="117">
        <f t="shared" si="102"/>
        <v>9.4044128166582794</v>
      </c>
      <c r="V190" s="117">
        <f t="shared" si="102"/>
        <v>8.6764956537901536</v>
      </c>
      <c r="W190" s="117">
        <f t="shared" ref="W190:Y190" si="103">W191+W194+W196+W209</f>
        <v>9.2279132799069679</v>
      </c>
      <c r="X190" s="117">
        <f t="shared" si="103"/>
        <v>9.1739893894319611</v>
      </c>
      <c r="Y190" s="117">
        <f t="shared" si="103"/>
        <v>9.3004108910937173</v>
      </c>
      <c r="DA190" s="129" t="s">
        <v>2150</v>
      </c>
    </row>
    <row r="191" spans="1:105" ht="12" customHeight="1" x14ac:dyDescent="0.25">
      <c r="A191" s="121" t="s">
        <v>57</v>
      </c>
      <c r="B191" s="122">
        <f t="shared" ref="B191:Q191" si="104">SUM(B192:B193)</f>
        <v>0</v>
      </c>
      <c r="C191" s="122">
        <f t="shared" si="104"/>
        <v>0</v>
      </c>
      <c r="D191" s="122">
        <f t="shared" si="104"/>
        <v>0</v>
      </c>
      <c r="E191" s="122">
        <f t="shared" si="104"/>
        <v>0</v>
      </c>
      <c r="F191" s="122">
        <f t="shared" si="104"/>
        <v>0</v>
      </c>
      <c r="G191" s="122">
        <f t="shared" si="104"/>
        <v>0</v>
      </c>
      <c r="H191" s="122">
        <f t="shared" si="104"/>
        <v>0</v>
      </c>
      <c r="I191" s="122">
        <f t="shared" si="104"/>
        <v>0</v>
      </c>
      <c r="J191" s="122">
        <f t="shared" si="104"/>
        <v>0</v>
      </c>
      <c r="K191" s="122">
        <f t="shared" si="104"/>
        <v>0</v>
      </c>
      <c r="L191" s="122">
        <f t="shared" si="104"/>
        <v>0</v>
      </c>
      <c r="M191" s="122">
        <f t="shared" si="104"/>
        <v>0</v>
      </c>
      <c r="N191" s="122">
        <f t="shared" si="104"/>
        <v>0</v>
      </c>
      <c r="O191" s="122">
        <f t="shared" si="104"/>
        <v>0</v>
      </c>
      <c r="P191" s="122">
        <f t="shared" si="104"/>
        <v>0</v>
      </c>
      <c r="Q191" s="122">
        <f t="shared" si="104"/>
        <v>0</v>
      </c>
      <c r="R191" s="122">
        <f t="shared" ref="R191:V191" si="105">SUM(R192:R193)</f>
        <v>0</v>
      </c>
      <c r="S191" s="122">
        <f t="shared" si="105"/>
        <v>0</v>
      </c>
      <c r="T191" s="122">
        <f t="shared" si="105"/>
        <v>0</v>
      </c>
      <c r="U191" s="122">
        <f t="shared" si="105"/>
        <v>0</v>
      </c>
      <c r="V191" s="122">
        <f t="shared" si="105"/>
        <v>0</v>
      </c>
      <c r="W191" s="122">
        <f t="shared" ref="W191:Y191" si="106">SUM(W192:W193)</f>
        <v>0</v>
      </c>
      <c r="X191" s="122">
        <f t="shared" si="106"/>
        <v>0</v>
      </c>
      <c r="Y191" s="122">
        <f t="shared" si="106"/>
        <v>0</v>
      </c>
      <c r="DA191" s="130" t="s">
        <v>2151</v>
      </c>
    </row>
    <row r="192" spans="1:105" ht="12" customHeight="1" x14ac:dyDescent="0.25">
      <c r="A192" s="97" t="s">
        <v>199</v>
      </c>
      <c r="B192" s="98">
        <v>0</v>
      </c>
      <c r="C192" s="98">
        <v>0</v>
      </c>
      <c r="D192" s="98">
        <v>0</v>
      </c>
      <c r="E192" s="98">
        <v>0</v>
      </c>
      <c r="F192" s="98">
        <v>0</v>
      </c>
      <c r="G192" s="98">
        <v>0</v>
      </c>
      <c r="H192" s="98">
        <v>0</v>
      </c>
      <c r="I192" s="98">
        <v>0</v>
      </c>
      <c r="J192" s="98">
        <v>0</v>
      </c>
      <c r="K192" s="98">
        <v>0</v>
      </c>
      <c r="L192" s="98">
        <v>0</v>
      </c>
      <c r="M192" s="98">
        <v>0</v>
      </c>
      <c r="N192" s="98">
        <v>0</v>
      </c>
      <c r="O192" s="98">
        <v>0</v>
      </c>
      <c r="P192" s="98">
        <v>0</v>
      </c>
      <c r="Q192" s="98">
        <v>0</v>
      </c>
      <c r="R192" s="98">
        <v>0</v>
      </c>
      <c r="S192" s="98">
        <v>0</v>
      </c>
      <c r="T192" s="98">
        <v>0</v>
      </c>
      <c r="U192" s="98">
        <v>0</v>
      </c>
      <c r="V192" s="98">
        <v>0</v>
      </c>
      <c r="W192" s="98">
        <v>0</v>
      </c>
      <c r="X192" s="98">
        <v>0</v>
      </c>
      <c r="Y192" s="98">
        <v>0</v>
      </c>
      <c r="DA192" s="63" t="s">
        <v>2152</v>
      </c>
    </row>
    <row r="193" spans="1:105" ht="12" customHeight="1" x14ac:dyDescent="0.25">
      <c r="A193" s="97" t="s">
        <v>53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X193" s="98">
        <v>0</v>
      </c>
      <c r="Y193" s="98">
        <v>0</v>
      </c>
      <c r="DA193" s="63" t="s">
        <v>2153</v>
      </c>
    </row>
    <row r="194" spans="1:105" ht="12" customHeight="1" x14ac:dyDescent="0.25">
      <c r="A194" s="121" t="s">
        <v>92</v>
      </c>
      <c r="B194" s="122">
        <f t="shared" ref="B194:Y194" si="107">B195</f>
        <v>0</v>
      </c>
      <c r="C194" s="122">
        <f t="shared" si="107"/>
        <v>0</v>
      </c>
      <c r="D194" s="122">
        <f t="shared" si="107"/>
        <v>0</v>
      </c>
      <c r="E194" s="122">
        <f t="shared" si="107"/>
        <v>0</v>
      </c>
      <c r="F194" s="122">
        <f t="shared" si="107"/>
        <v>0</v>
      </c>
      <c r="G194" s="122">
        <f t="shared" si="107"/>
        <v>0</v>
      </c>
      <c r="H194" s="122">
        <f t="shared" si="107"/>
        <v>0</v>
      </c>
      <c r="I194" s="122">
        <f t="shared" si="107"/>
        <v>0</v>
      </c>
      <c r="J194" s="122">
        <f t="shared" si="107"/>
        <v>0</v>
      </c>
      <c r="K194" s="122">
        <f t="shared" si="107"/>
        <v>0</v>
      </c>
      <c r="L194" s="122">
        <f t="shared" si="107"/>
        <v>0</v>
      </c>
      <c r="M194" s="122">
        <f t="shared" si="107"/>
        <v>0</v>
      </c>
      <c r="N194" s="122">
        <f t="shared" si="107"/>
        <v>0</v>
      </c>
      <c r="O194" s="122">
        <f t="shared" si="107"/>
        <v>0</v>
      </c>
      <c r="P194" s="122">
        <f t="shared" si="107"/>
        <v>0</v>
      </c>
      <c r="Q194" s="122">
        <f t="shared" si="107"/>
        <v>0</v>
      </c>
      <c r="R194" s="122">
        <f t="shared" si="107"/>
        <v>0</v>
      </c>
      <c r="S194" s="122">
        <f t="shared" si="107"/>
        <v>0</v>
      </c>
      <c r="T194" s="122">
        <f t="shared" si="107"/>
        <v>0</v>
      </c>
      <c r="U194" s="122">
        <f t="shared" si="107"/>
        <v>0</v>
      </c>
      <c r="V194" s="122">
        <f t="shared" si="107"/>
        <v>0</v>
      </c>
      <c r="W194" s="122">
        <f t="shared" si="107"/>
        <v>0</v>
      </c>
      <c r="X194" s="122">
        <f t="shared" si="107"/>
        <v>0</v>
      </c>
      <c r="Y194" s="122">
        <f t="shared" si="107"/>
        <v>0</v>
      </c>
      <c r="DA194" s="130" t="s">
        <v>2154</v>
      </c>
    </row>
    <row r="195" spans="1:105" ht="12" customHeight="1" x14ac:dyDescent="0.25">
      <c r="A195" s="97" t="s">
        <v>53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X195" s="98">
        <v>0</v>
      </c>
      <c r="Y195" s="98">
        <v>0</v>
      </c>
      <c r="DA195" s="63" t="s">
        <v>2155</v>
      </c>
    </row>
    <row r="196" spans="1:105" ht="12" customHeight="1" x14ac:dyDescent="0.25">
      <c r="A196" s="121" t="s">
        <v>55</v>
      </c>
      <c r="B196" s="122">
        <v>0.32855020459576023</v>
      </c>
      <c r="C196" s="122">
        <v>0.32560415207835403</v>
      </c>
      <c r="D196" s="122">
        <v>0.3440624447310856</v>
      </c>
      <c r="E196" s="122">
        <v>0.37010785462729506</v>
      </c>
      <c r="F196" s="122">
        <v>0.40016910181469051</v>
      </c>
      <c r="G196" s="122">
        <v>0.50998286735041087</v>
      </c>
      <c r="H196" s="122">
        <v>0.75869994074210423</v>
      </c>
      <c r="I196" s="122">
        <v>0.9402362203709359</v>
      </c>
      <c r="J196" s="122">
        <v>1.1775985265910289</v>
      </c>
      <c r="K196" s="122">
        <v>1.3385150461010189</v>
      </c>
      <c r="L196" s="122">
        <v>1.3377600014771931</v>
      </c>
      <c r="M196" s="122">
        <v>1.3552565385605357</v>
      </c>
      <c r="N196" s="122">
        <v>1.377778251205442</v>
      </c>
      <c r="O196" s="122">
        <v>1.3745824014464345</v>
      </c>
      <c r="P196" s="122">
        <v>1.4071752718284114</v>
      </c>
      <c r="Q196" s="122">
        <v>1.5984579249744681</v>
      </c>
      <c r="R196" s="122">
        <v>1.7406682765158654</v>
      </c>
      <c r="S196" s="122">
        <v>1.8414724306270271</v>
      </c>
      <c r="T196" s="122">
        <v>1.7342151631637521</v>
      </c>
      <c r="U196" s="122">
        <v>1.5886636577218527</v>
      </c>
      <c r="V196" s="122">
        <v>1.4609209033720341</v>
      </c>
      <c r="W196" s="122">
        <v>1.7715420485389122</v>
      </c>
      <c r="X196" s="122">
        <v>1.8487702194165752</v>
      </c>
      <c r="Y196" s="122">
        <v>1.61810571987767</v>
      </c>
      <c r="DA196" s="130" t="s">
        <v>2156</v>
      </c>
    </row>
    <row r="197" spans="1:105" ht="12" customHeight="1" x14ac:dyDescent="0.25">
      <c r="A197" s="97" t="s">
        <v>132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X197" s="98">
        <v>0</v>
      </c>
      <c r="Y197" s="98">
        <v>0</v>
      </c>
      <c r="DA197" s="63" t="s">
        <v>2157</v>
      </c>
    </row>
    <row r="198" spans="1:105" ht="12" customHeight="1" x14ac:dyDescent="0.25">
      <c r="A198" s="97" t="s">
        <v>131</v>
      </c>
      <c r="B198" s="98">
        <v>0</v>
      </c>
      <c r="C198" s="98">
        <v>0</v>
      </c>
      <c r="D198" s="98">
        <v>0</v>
      </c>
      <c r="E198" s="98">
        <v>0</v>
      </c>
      <c r="F198" s="98">
        <v>0</v>
      </c>
      <c r="G198" s="98">
        <v>0</v>
      </c>
      <c r="H198" s="98">
        <v>0</v>
      </c>
      <c r="I198" s="98">
        <v>0</v>
      </c>
      <c r="J198" s="98">
        <v>0</v>
      </c>
      <c r="K198" s="98">
        <v>0</v>
      </c>
      <c r="L198" s="98">
        <v>0</v>
      </c>
      <c r="M198" s="98">
        <v>0</v>
      </c>
      <c r="N198" s="98">
        <v>0</v>
      </c>
      <c r="O198" s="98">
        <v>0</v>
      </c>
      <c r="P198" s="98">
        <v>0</v>
      </c>
      <c r="Q198" s="98">
        <v>0</v>
      </c>
      <c r="R198" s="98">
        <v>0</v>
      </c>
      <c r="S198" s="98">
        <v>0</v>
      </c>
      <c r="T198" s="98">
        <v>0</v>
      </c>
      <c r="U198" s="98">
        <v>0</v>
      </c>
      <c r="V198" s="98">
        <v>0</v>
      </c>
      <c r="W198" s="98">
        <v>0</v>
      </c>
      <c r="X198" s="98">
        <v>0</v>
      </c>
      <c r="Y198" s="98">
        <v>0</v>
      </c>
      <c r="DA198" s="63" t="s">
        <v>2158</v>
      </c>
    </row>
    <row r="199" spans="1:105" ht="12" customHeight="1" x14ac:dyDescent="0.25">
      <c r="A199" s="100" t="s">
        <v>199</v>
      </c>
      <c r="B199" s="101">
        <v>0</v>
      </c>
      <c r="C199" s="101">
        <v>0</v>
      </c>
      <c r="D199" s="101">
        <v>0</v>
      </c>
      <c r="E199" s="101">
        <v>0</v>
      </c>
      <c r="F199" s="101">
        <v>0</v>
      </c>
      <c r="G199" s="101">
        <v>0</v>
      </c>
      <c r="H199" s="101">
        <v>0</v>
      </c>
      <c r="I199" s="101">
        <v>0</v>
      </c>
      <c r="J199" s="101">
        <v>0</v>
      </c>
      <c r="K199" s="101">
        <v>0</v>
      </c>
      <c r="L199" s="101">
        <v>0</v>
      </c>
      <c r="M199" s="101">
        <v>0</v>
      </c>
      <c r="N199" s="101">
        <v>0</v>
      </c>
      <c r="O199" s="101">
        <v>0</v>
      </c>
      <c r="P199" s="101">
        <v>0</v>
      </c>
      <c r="Q199" s="101">
        <v>0</v>
      </c>
      <c r="R199" s="101">
        <v>0</v>
      </c>
      <c r="S199" s="101">
        <v>0</v>
      </c>
      <c r="T199" s="101">
        <v>0</v>
      </c>
      <c r="U199" s="101">
        <v>0</v>
      </c>
      <c r="V199" s="101">
        <v>0</v>
      </c>
      <c r="W199" s="101">
        <v>0</v>
      </c>
      <c r="X199" s="101">
        <v>0</v>
      </c>
      <c r="Y199" s="101">
        <v>0</v>
      </c>
      <c r="DA199" s="131" t="s">
        <v>2159</v>
      </c>
    </row>
    <row r="200" spans="1:105" ht="12" customHeight="1" x14ac:dyDescent="0.25">
      <c r="A200" s="103" t="s">
        <v>52</v>
      </c>
      <c r="B200" s="104">
        <v>0</v>
      </c>
      <c r="C200" s="104">
        <v>0</v>
      </c>
      <c r="D200" s="104">
        <v>0</v>
      </c>
      <c r="E200" s="104">
        <v>0</v>
      </c>
      <c r="F200" s="104">
        <v>0</v>
      </c>
      <c r="G200" s="104">
        <v>0</v>
      </c>
      <c r="H200" s="104">
        <v>0</v>
      </c>
      <c r="I200" s="104">
        <v>0</v>
      </c>
      <c r="J200" s="104">
        <v>0</v>
      </c>
      <c r="K200" s="104">
        <v>0</v>
      </c>
      <c r="L200" s="104">
        <v>0</v>
      </c>
      <c r="M200" s="104">
        <v>0</v>
      </c>
      <c r="N200" s="104">
        <v>0</v>
      </c>
      <c r="O200" s="104">
        <v>0</v>
      </c>
      <c r="P200" s="104">
        <v>0</v>
      </c>
      <c r="Q200" s="104">
        <v>0</v>
      </c>
      <c r="R200" s="104">
        <v>0</v>
      </c>
      <c r="S200" s="104">
        <v>0</v>
      </c>
      <c r="T200" s="104">
        <v>0</v>
      </c>
      <c r="U200" s="104">
        <v>0</v>
      </c>
      <c r="V200" s="104">
        <v>0</v>
      </c>
      <c r="W200" s="104">
        <v>0</v>
      </c>
      <c r="X200" s="104">
        <v>0</v>
      </c>
      <c r="Y200" s="104">
        <v>0</v>
      </c>
      <c r="DA200" s="132" t="s">
        <v>2160</v>
      </c>
    </row>
    <row r="201" spans="1:105" ht="12" customHeight="1" x14ac:dyDescent="0.25">
      <c r="A201" s="106" t="s">
        <v>124</v>
      </c>
      <c r="B201" s="101">
        <v>0.32540676524754858</v>
      </c>
      <c r="C201" s="101">
        <v>0.32196828791735099</v>
      </c>
      <c r="D201" s="101">
        <v>0.33837679284655203</v>
      </c>
      <c r="E201" s="101">
        <v>0.36381396447276432</v>
      </c>
      <c r="F201" s="101">
        <v>0.3954458918678741</v>
      </c>
      <c r="G201" s="101">
        <v>0.50516817603255459</v>
      </c>
      <c r="H201" s="101">
        <v>0.75031105852541558</v>
      </c>
      <c r="I201" s="101">
        <v>0.9289553216857499</v>
      </c>
      <c r="J201" s="101">
        <v>1.1614967313846354</v>
      </c>
      <c r="K201" s="101">
        <v>1.3213395773895753</v>
      </c>
      <c r="L201" s="101">
        <v>1.3232399710650773</v>
      </c>
      <c r="M201" s="101">
        <v>1.341835504560499</v>
      </c>
      <c r="N201" s="101">
        <v>1.3668882165007969</v>
      </c>
      <c r="O201" s="101">
        <v>1.3488862214652169</v>
      </c>
      <c r="P201" s="101">
        <v>1.3682089064825935</v>
      </c>
      <c r="Q201" s="101">
        <v>1.4879663157880161</v>
      </c>
      <c r="R201" s="101">
        <v>1.6157888756563588</v>
      </c>
      <c r="S201" s="101">
        <v>1.6972640132679824</v>
      </c>
      <c r="T201" s="101">
        <v>1.649426899305108</v>
      </c>
      <c r="U201" s="101">
        <v>1.5657994675670712</v>
      </c>
      <c r="V201" s="101">
        <v>1.4544349011323014</v>
      </c>
      <c r="W201" s="101">
        <v>1.7543478596537825</v>
      </c>
      <c r="X201" s="101">
        <v>1.8294198910698474</v>
      </c>
      <c r="Y201" s="101">
        <v>1.6035069359106171</v>
      </c>
      <c r="DA201" s="131" t="s">
        <v>2161</v>
      </c>
    </row>
    <row r="202" spans="1:105" ht="12" customHeight="1" x14ac:dyDescent="0.25">
      <c r="A202" s="107" t="s">
        <v>123</v>
      </c>
      <c r="B202" s="104">
        <v>3.1434393482116527E-3</v>
      </c>
      <c r="C202" s="104">
        <v>3.635864161003042E-3</v>
      </c>
      <c r="D202" s="104">
        <v>5.6856518845335982E-3</v>
      </c>
      <c r="E202" s="104">
        <v>6.2938901545307397E-3</v>
      </c>
      <c r="F202" s="104">
        <v>4.7232099468164238E-3</v>
      </c>
      <c r="G202" s="104">
        <v>4.8146913178562277E-3</v>
      </c>
      <c r="H202" s="104">
        <v>8.3888822166886048E-3</v>
      </c>
      <c r="I202" s="104">
        <v>1.1280898685185997E-2</v>
      </c>
      <c r="J202" s="104">
        <v>1.6101795206393488E-2</v>
      </c>
      <c r="K202" s="104">
        <v>1.7175468711443705E-2</v>
      </c>
      <c r="L202" s="104">
        <v>1.4520030412115709E-2</v>
      </c>
      <c r="M202" s="104">
        <v>1.3421034000036598E-2</v>
      </c>
      <c r="N202" s="104">
        <v>1.0890034704645063E-2</v>
      </c>
      <c r="O202" s="104">
        <v>2.5696179981217537E-2</v>
      </c>
      <c r="P202" s="104">
        <v>3.8966365345817947E-2</v>
      </c>
      <c r="Q202" s="104">
        <v>0.11049160918645197</v>
      </c>
      <c r="R202" s="104">
        <v>0.12487940085950676</v>
      </c>
      <c r="S202" s="104">
        <v>0.1442084173590448</v>
      </c>
      <c r="T202" s="104">
        <v>8.4788263858644158E-2</v>
      </c>
      <c r="U202" s="104">
        <v>2.2864190154781534E-2</v>
      </c>
      <c r="V202" s="104">
        <v>6.4860022397326758E-3</v>
      </c>
      <c r="W202" s="104">
        <v>1.7194188885129757E-2</v>
      </c>
      <c r="X202" s="104">
        <v>1.9350328346727709E-2</v>
      </c>
      <c r="Y202" s="104">
        <v>1.4598783967053049E-2</v>
      </c>
      <c r="DA202" s="132" t="s">
        <v>2162</v>
      </c>
    </row>
    <row r="203" spans="1:105" ht="12" customHeight="1" x14ac:dyDescent="0.25">
      <c r="A203" s="108" t="s">
        <v>50</v>
      </c>
      <c r="B203" s="98">
        <v>3.1434393482116527E-3</v>
      </c>
      <c r="C203" s="98">
        <v>3.635864161003042E-3</v>
      </c>
      <c r="D203" s="98">
        <v>5.6856518845335982E-3</v>
      </c>
      <c r="E203" s="98">
        <v>6.2938901545307397E-3</v>
      </c>
      <c r="F203" s="98">
        <v>4.7232099468164238E-3</v>
      </c>
      <c r="G203" s="98">
        <v>4.8146913178562277E-3</v>
      </c>
      <c r="H203" s="98">
        <v>8.3888822166886048E-3</v>
      </c>
      <c r="I203" s="98">
        <v>1.1280898685185997E-2</v>
      </c>
      <c r="J203" s="98">
        <v>1.6101795206393488E-2</v>
      </c>
      <c r="K203" s="98">
        <v>1.7175468711443705E-2</v>
      </c>
      <c r="L203" s="98">
        <v>1.4520030412115709E-2</v>
      </c>
      <c r="M203" s="98">
        <v>1.3421034000036598E-2</v>
      </c>
      <c r="N203" s="98">
        <v>1.0890034704645063E-2</v>
      </c>
      <c r="O203" s="98">
        <v>2.5696179981217537E-2</v>
      </c>
      <c r="P203" s="98">
        <v>3.8966365345817947E-2</v>
      </c>
      <c r="Q203" s="98">
        <v>0.11049160918645197</v>
      </c>
      <c r="R203" s="98">
        <v>0.12487940085950676</v>
      </c>
      <c r="S203" s="98">
        <v>0.1442084173590448</v>
      </c>
      <c r="T203" s="98">
        <v>8.4788263858644158E-2</v>
      </c>
      <c r="U203" s="98">
        <v>2.2864190154781534E-2</v>
      </c>
      <c r="V203" s="98">
        <v>6.4860022397326758E-3</v>
      </c>
      <c r="W203" s="98">
        <v>1.7194188885129757E-2</v>
      </c>
      <c r="X203" s="98">
        <v>1.9350328346727709E-2</v>
      </c>
      <c r="Y203" s="98">
        <v>1.4598783967053049E-2</v>
      </c>
      <c r="DA203" s="63" t="s">
        <v>2163</v>
      </c>
    </row>
    <row r="204" spans="1:105" ht="12" customHeight="1" x14ac:dyDescent="0.25">
      <c r="A204" s="108" t="s">
        <v>52</v>
      </c>
      <c r="B204" s="98">
        <v>0</v>
      </c>
      <c r="C204" s="98">
        <v>0</v>
      </c>
      <c r="D204" s="98">
        <v>0</v>
      </c>
      <c r="E204" s="98">
        <v>0</v>
      </c>
      <c r="F204" s="98">
        <v>0</v>
      </c>
      <c r="G204" s="98">
        <v>0</v>
      </c>
      <c r="H204" s="98">
        <v>0</v>
      </c>
      <c r="I204" s="98">
        <v>0</v>
      </c>
      <c r="J204" s="98">
        <v>0</v>
      </c>
      <c r="K204" s="98">
        <v>0</v>
      </c>
      <c r="L204" s="98">
        <v>0</v>
      </c>
      <c r="M204" s="98">
        <v>0</v>
      </c>
      <c r="N204" s="98">
        <v>0</v>
      </c>
      <c r="O204" s="98">
        <v>0</v>
      </c>
      <c r="P204" s="98">
        <v>0</v>
      </c>
      <c r="Q204" s="98">
        <v>0</v>
      </c>
      <c r="R204" s="98">
        <v>0</v>
      </c>
      <c r="S204" s="98">
        <v>0</v>
      </c>
      <c r="T204" s="98">
        <v>0</v>
      </c>
      <c r="U204" s="98">
        <v>0</v>
      </c>
      <c r="V204" s="98">
        <v>0</v>
      </c>
      <c r="W204" s="98">
        <v>0</v>
      </c>
      <c r="X204" s="98">
        <v>0</v>
      </c>
      <c r="Y204" s="98">
        <v>0</v>
      </c>
      <c r="DA204" s="63" t="s">
        <v>2164</v>
      </c>
    </row>
    <row r="205" spans="1:105" ht="12" customHeight="1" x14ac:dyDescent="0.25">
      <c r="A205" s="106" t="s">
        <v>122</v>
      </c>
      <c r="B205" s="101">
        <v>0</v>
      </c>
      <c r="C205" s="101">
        <v>0</v>
      </c>
      <c r="D205" s="101">
        <v>0</v>
      </c>
      <c r="E205" s="101">
        <v>0</v>
      </c>
      <c r="F205" s="101">
        <v>0</v>
      </c>
      <c r="G205" s="101">
        <v>0</v>
      </c>
      <c r="H205" s="101">
        <v>0</v>
      </c>
      <c r="I205" s="101">
        <v>0</v>
      </c>
      <c r="J205" s="101">
        <v>0</v>
      </c>
      <c r="K205" s="101">
        <v>0</v>
      </c>
      <c r="L205" s="101">
        <v>0</v>
      </c>
      <c r="M205" s="101">
        <v>0</v>
      </c>
      <c r="N205" s="101">
        <v>0</v>
      </c>
      <c r="O205" s="101">
        <v>0</v>
      </c>
      <c r="P205" s="101">
        <v>0</v>
      </c>
      <c r="Q205" s="101">
        <v>0</v>
      </c>
      <c r="R205" s="101">
        <v>0</v>
      </c>
      <c r="S205" s="101">
        <v>0</v>
      </c>
      <c r="T205" s="101">
        <v>0</v>
      </c>
      <c r="U205" s="101">
        <v>0</v>
      </c>
      <c r="V205" s="101">
        <v>0</v>
      </c>
      <c r="W205" s="101">
        <v>0</v>
      </c>
      <c r="X205" s="101">
        <v>0</v>
      </c>
      <c r="Y205" s="101">
        <v>0</v>
      </c>
      <c r="DA205" s="131" t="s">
        <v>2165</v>
      </c>
    </row>
    <row r="206" spans="1:105" ht="12" customHeight="1" x14ac:dyDescent="0.25">
      <c r="A206" s="107" t="s">
        <v>121</v>
      </c>
      <c r="B206" s="104">
        <v>0</v>
      </c>
      <c r="C206" s="104">
        <v>0</v>
      </c>
      <c r="D206" s="104">
        <v>0</v>
      </c>
      <c r="E206" s="104">
        <v>0</v>
      </c>
      <c r="F206" s="104">
        <v>0</v>
      </c>
      <c r="G206" s="104">
        <v>0</v>
      </c>
      <c r="H206" s="104">
        <v>0</v>
      </c>
      <c r="I206" s="104">
        <v>0</v>
      </c>
      <c r="J206" s="104">
        <v>0</v>
      </c>
      <c r="K206" s="104">
        <v>0</v>
      </c>
      <c r="L206" s="104">
        <v>0</v>
      </c>
      <c r="M206" s="104">
        <v>0</v>
      </c>
      <c r="N206" s="104">
        <v>0</v>
      </c>
      <c r="O206" s="104">
        <v>0</v>
      </c>
      <c r="P206" s="104">
        <v>0</v>
      </c>
      <c r="Q206" s="104">
        <v>0</v>
      </c>
      <c r="R206" s="104">
        <v>0</v>
      </c>
      <c r="S206" s="104">
        <v>0</v>
      </c>
      <c r="T206" s="104">
        <v>0</v>
      </c>
      <c r="U206" s="104">
        <v>0</v>
      </c>
      <c r="V206" s="104">
        <v>0</v>
      </c>
      <c r="W206" s="104">
        <v>0</v>
      </c>
      <c r="X206" s="104">
        <v>0</v>
      </c>
      <c r="Y206" s="104">
        <v>0</v>
      </c>
      <c r="DA206" s="132" t="s">
        <v>2166</v>
      </c>
    </row>
    <row r="207" spans="1:105" ht="12" customHeight="1" x14ac:dyDescent="0.25">
      <c r="A207" s="108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2167</v>
      </c>
    </row>
    <row r="208" spans="1:105" ht="12" customHeight="1" x14ac:dyDescent="0.25">
      <c r="A208" s="108" t="s">
        <v>52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X208" s="98">
        <v>0</v>
      </c>
      <c r="Y208" s="98">
        <v>0</v>
      </c>
      <c r="DA208" s="63" t="s">
        <v>2168</v>
      </c>
    </row>
    <row r="209" spans="1:105" ht="12" customHeight="1" x14ac:dyDescent="0.25">
      <c r="A209" s="121" t="s">
        <v>54</v>
      </c>
      <c r="B209" s="122">
        <v>0.89843739382271082</v>
      </c>
      <c r="C209" s="122">
        <v>0.92316685455297387</v>
      </c>
      <c r="D209" s="122">
        <v>0.98065164368762592</v>
      </c>
      <c r="E209" s="122">
        <v>1.1249505039034202</v>
      </c>
      <c r="F209" s="122">
        <v>1.3540041994877099</v>
      </c>
      <c r="G209" s="122">
        <v>1.6366495471508631</v>
      </c>
      <c r="H209" s="122">
        <v>1.99431537947764</v>
      </c>
      <c r="I209" s="122">
        <v>2.8748881167697031</v>
      </c>
      <c r="J209" s="122">
        <v>3.560406162522749</v>
      </c>
      <c r="K209" s="122">
        <v>4.0362038489036829</v>
      </c>
      <c r="L209" s="122">
        <v>4.0812308277142479</v>
      </c>
      <c r="M209" s="122">
        <v>4.4907404521090504</v>
      </c>
      <c r="N209" s="122">
        <v>4.6761447032158214</v>
      </c>
      <c r="O209" s="122">
        <v>4.9528056968479035</v>
      </c>
      <c r="P209" s="122">
        <v>4.9908128313734794</v>
      </c>
      <c r="Q209" s="122">
        <v>5.7523584260190059</v>
      </c>
      <c r="R209" s="122">
        <v>6.3703939847602626</v>
      </c>
      <c r="S209" s="122">
        <v>7.0867330857684374</v>
      </c>
      <c r="T209" s="122">
        <v>7.2941429611989985</v>
      </c>
      <c r="U209" s="122">
        <v>7.8157491589364261</v>
      </c>
      <c r="V209" s="122">
        <v>7.2155747504181189</v>
      </c>
      <c r="W209" s="122">
        <v>7.4563712313680561</v>
      </c>
      <c r="X209" s="122">
        <v>7.3252191700153855</v>
      </c>
      <c r="Y209" s="122">
        <v>7.6823051712160471</v>
      </c>
      <c r="DA209" s="130" t="s">
        <v>2169</v>
      </c>
    </row>
    <row r="210" spans="1:105" ht="12" customHeight="1" x14ac:dyDescent="0.25">
      <c r="A210" s="97" t="s">
        <v>202</v>
      </c>
      <c r="B210" s="98">
        <v>0</v>
      </c>
      <c r="C210" s="98">
        <v>0</v>
      </c>
      <c r="D210" s="98">
        <v>0</v>
      </c>
      <c r="E210" s="98">
        <v>0</v>
      </c>
      <c r="F210" s="98">
        <v>0</v>
      </c>
      <c r="G210" s="98">
        <v>0</v>
      </c>
      <c r="H210" s="98">
        <v>0</v>
      </c>
      <c r="I210" s="98">
        <v>0</v>
      </c>
      <c r="J210" s="98">
        <v>0</v>
      </c>
      <c r="K210" s="98">
        <v>0</v>
      </c>
      <c r="L210" s="98">
        <v>0</v>
      </c>
      <c r="M210" s="98">
        <v>0</v>
      </c>
      <c r="N210" s="98">
        <v>0</v>
      </c>
      <c r="O210" s="98">
        <v>0</v>
      </c>
      <c r="P210" s="98">
        <v>0</v>
      </c>
      <c r="Q210" s="98">
        <v>0</v>
      </c>
      <c r="R210" s="98">
        <v>0</v>
      </c>
      <c r="S210" s="98">
        <v>0</v>
      </c>
      <c r="T210" s="98">
        <v>0</v>
      </c>
      <c r="U210" s="98">
        <v>0</v>
      </c>
      <c r="V210" s="98">
        <v>0</v>
      </c>
      <c r="W210" s="98">
        <v>0</v>
      </c>
      <c r="X210" s="98">
        <v>0</v>
      </c>
      <c r="Y210" s="98">
        <v>0</v>
      </c>
      <c r="DA210" s="63" t="s">
        <v>2170</v>
      </c>
    </row>
    <row r="211" spans="1:105" ht="12" customHeight="1" x14ac:dyDescent="0.25">
      <c r="A211" s="97" t="s">
        <v>50</v>
      </c>
      <c r="B211" s="98">
        <v>0.89843739382271082</v>
      </c>
      <c r="C211" s="98">
        <v>0.92316685455297387</v>
      </c>
      <c r="D211" s="98">
        <v>0.98065164368762592</v>
      </c>
      <c r="E211" s="98">
        <v>1.1249505039034202</v>
      </c>
      <c r="F211" s="98">
        <v>1.3540041994877099</v>
      </c>
      <c r="G211" s="98">
        <v>1.6366495471508631</v>
      </c>
      <c r="H211" s="98">
        <v>1.99431537947764</v>
      </c>
      <c r="I211" s="98">
        <v>2.8748881167697031</v>
      </c>
      <c r="J211" s="98">
        <v>3.560406162522749</v>
      </c>
      <c r="K211" s="98">
        <v>4.0362038489036829</v>
      </c>
      <c r="L211" s="98">
        <v>4.0812308277142479</v>
      </c>
      <c r="M211" s="98">
        <v>4.4907404521090504</v>
      </c>
      <c r="N211" s="98">
        <v>4.6761447032158214</v>
      </c>
      <c r="O211" s="98">
        <v>4.9528056968479035</v>
      </c>
      <c r="P211" s="98">
        <v>4.9908128313734794</v>
      </c>
      <c r="Q211" s="98">
        <v>5.7523584260190059</v>
      </c>
      <c r="R211" s="98">
        <v>6.3703939847602626</v>
      </c>
      <c r="S211" s="98">
        <v>7.0867330857684374</v>
      </c>
      <c r="T211" s="98">
        <v>7.2941429611989985</v>
      </c>
      <c r="U211" s="98">
        <v>7.8157491589364261</v>
      </c>
      <c r="V211" s="98">
        <v>7.2155747504181189</v>
      </c>
      <c r="W211" s="98">
        <v>7.4563712313680561</v>
      </c>
      <c r="X211" s="98">
        <v>7.3252191700153855</v>
      </c>
      <c r="Y211" s="98">
        <v>7.6823051712160471</v>
      </c>
      <c r="DA211" s="63" t="s">
        <v>2171</v>
      </c>
    </row>
    <row r="212" spans="1:105" ht="12" customHeight="1" x14ac:dyDescent="0.25">
      <c r="A212" s="109" t="s">
        <v>120</v>
      </c>
      <c r="B212" s="33">
        <v>0</v>
      </c>
      <c r="C212" s="33">
        <v>0</v>
      </c>
      <c r="D212" s="33">
        <v>0</v>
      </c>
      <c r="E212" s="33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0</v>
      </c>
      <c r="T212" s="33">
        <v>0</v>
      </c>
      <c r="U212" s="33">
        <v>0</v>
      </c>
      <c r="V212" s="33">
        <v>0</v>
      </c>
      <c r="W212" s="33">
        <v>0</v>
      </c>
      <c r="X212" s="33">
        <v>0</v>
      </c>
      <c r="Y212" s="33">
        <v>0</v>
      </c>
      <c r="DA212" s="60" t="s">
        <v>2172</v>
      </c>
    </row>
    <row r="214" spans="1:105" ht="12" customHeight="1" x14ac:dyDescent="0.25">
      <c r="A214" s="116" t="str">
        <f>RES_hh_SLD!$A$194</f>
        <v>Final energy consumption per household (kWh / household)</v>
      </c>
      <c r="B214" s="117">
        <f t="shared" ref="B214:Q214" si="108">B215+B218+B220+B233</f>
        <v>14300.394932083123</v>
      </c>
      <c r="C214" s="117">
        <f t="shared" si="108"/>
        <v>13522.084951510962</v>
      </c>
      <c r="D214" s="117">
        <f t="shared" si="108"/>
        <v>14129.750605705467</v>
      </c>
      <c r="E214" s="117">
        <f t="shared" si="108"/>
        <v>13121.968966192911</v>
      </c>
      <c r="F214" s="117">
        <f t="shared" si="108"/>
        <v>12235.178188780777</v>
      </c>
      <c r="G214" s="117">
        <f t="shared" si="108"/>
        <v>11889.700797698764</v>
      </c>
      <c r="H214" s="117">
        <f t="shared" si="108"/>
        <v>10722.305032370054</v>
      </c>
      <c r="I214" s="117">
        <f t="shared" si="108"/>
        <v>10556.422053218264</v>
      </c>
      <c r="J214" s="117">
        <f t="shared" si="108"/>
        <v>10893.551566540275</v>
      </c>
      <c r="K214" s="117">
        <f t="shared" si="108"/>
        <v>11473.317269749114</v>
      </c>
      <c r="L214" s="117">
        <f t="shared" si="108"/>
        <v>9331.6722531199121</v>
      </c>
      <c r="M214" s="117">
        <f t="shared" si="108"/>
        <v>9757.8061680525352</v>
      </c>
      <c r="N214" s="117">
        <f t="shared" si="108"/>
        <v>9862.1925160920036</v>
      </c>
      <c r="O214" s="117">
        <f t="shared" si="108"/>
        <v>8304.2206795888305</v>
      </c>
      <c r="P214" s="117">
        <f t="shared" si="108"/>
        <v>7166.4815591731031</v>
      </c>
      <c r="Q214" s="117">
        <f t="shared" si="108"/>
        <v>8468.2856543658127</v>
      </c>
      <c r="R214" s="117">
        <f t="shared" ref="R214:V214" si="109">R215+R218+R220+R233</f>
        <v>8624.7967989531389</v>
      </c>
      <c r="S214" s="117">
        <f t="shared" si="109"/>
        <v>9139.1506554224416</v>
      </c>
      <c r="T214" s="117">
        <f t="shared" si="109"/>
        <v>9153.2352141929077</v>
      </c>
      <c r="U214" s="117">
        <f t="shared" si="109"/>
        <v>9405.5360876325067</v>
      </c>
      <c r="V214" s="117">
        <f t="shared" si="109"/>
        <v>9667.9260120796243</v>
      </c>
      <c r="W214" s="117">
        <f t="shared" ref="W214:Y214" si="110">W215+W218+W220+W233</f>
        <v>9227.6951711761412</v>
      </c>
      <c r="X214" s="117">
        <f t="shared" si="110"/>
        <v>9161.9004559716523</v>
      </c>
      <c r="Y214" s="117">
        <f t="shared" si="110"/>
        <v>8245.8040922320706</v>
      </c>
      <c r="DA214" s="129" t="s">
        <v>2318</v>
      </c>
    </row>
    <row r="215" spans="1:105" ht="12" customHeight="1" x14ac:dyDescent="0.25">
      <c r="A215" s="121" t="s">
        <v>57</v>
      </c>
      <c r="B215" s="122">
        <f t="shared" ref="B215:Q215" si="111">SUM(B216:B217)</f>
        <v>9462.6373591946613</v>
      </c>
      <c r="C215" s="122">
        <f t="shared" si="111"/>
        <v>9055.2202614194684</v>
      </c>
      <c r="D215" s="122">
        <f t="shared" si="111"/>
        <v>9497.7879371172239</v>
      </c>
      <c r="E215" s="122">
        <f t="shared" si="111"/>
        <v>8084.4224544207391</v>
      </c>
      <c r="F215" s="122">
        <f t="shared" si="111"/>
        <v>7187.6786036781905</v>
      </c>
      <c r="G215" s="122">
        <f t="shared" si="111"/>
        <v>6503.0797104678177</v>
      </c>
      <c r="H215" s="122">
        <f t="shared" si="111"/>
        <v>5273.7279615623702</v>
      </c>
      <c r="I215" s="122">
        <f t="shared" si="111"/>
        <v>4630.2498010806476</v>
      </c>
      <c r="J215" s="122">
        <f t="shared" si="111"/>
        <v>5117.4442630097446</v>
      </c>
      <c r="K215" s="122">
        <f t="shared" si="111"/>
        <v>5794.72897408673</v>
      </c>
      <c r="L215" s="122">
        <f t="shared" si="111"/>
        <v>3655.1025153039791</v>
      </c>
      <c r="M215" s="122">
        <f t="shared" si="111"/>
        <v>4260.8021211496307</v>
      </c>
      <c r="N215" s="122">
        <f t="shared" si="111"/>
        <v>4494.698232329245</v>
      </c>
      <c r="O215" s="122">
        <f t="shared" si="111"/>
        <v>3627.6578727053889</v>
      </c>
      <c r="P215" s="122">
        <f t="shared" si="111"/>
        <v>2677.198874551515</v>
      </c>
      <c r="Q215" s="122">
        <f t="shared" si="111"/>
        <v>3981.5667478021346</v>
      </c>
      <c r="R215" s="122">
        <f t="shared" ref="R215:V215" si="112">SUM(R216:R217)</f>
        <v>3956.9674510148288</v>
      </c>
      <c r="S215" s="122">
        <f t="shared" si="112"/>
        <v>4329.4462188008756</v>
      </c>
      <c r="T215" s="122">
        <f t="shared" si="112"/>
        <v>4398.0702256755267</v>
      </c>
      <c r="U215" s="122">
        <f t="shared" si="112"/>
        <v>4586.0823306850534</v>
      </c>
      <c r="V215" s="122">
        <f t="shared" si="112"/>
        <v>4823.0978030395518</v>
      </c>
      <c r="W215" s="122">
        <f t="shared" ref="W215:Y215" si="113">SUM(W216:W217)</f>
        <v>4386.2876012336546</v>
      </c>
      <c r="X215" s="122">
        <f t="shared" si="113"/>
        <v>4544.0226549723729</v>
      </c>
      <c r="Y215" s="122">
        <f t="shared" si="113"/>
        <v>3827.3091526605608</v>
      </c>
      <c r="DA215" s="130" t="s">
        <v>2319</v>
      </c>
    </row>
    <row r="216" spans="1:105" ht="12" customHeight="1" x14ac:dyDescent="0.25">
      <c r="A216" s="97" t="s">
        <v>199</v>
      </c>
      <c r="B216" s="98">
        <v>9451.46123403614</v>
      </c>
      <c r="C216" s="98">
        <v>9042.2407203592938</v>
      </c>
      <c r="D216" s="98">
        <v>9482.5734590356387</v>
      </c>
      <c r="E216" s="98">
        <v>8071.6983612289096</v>
      </c>
      <c r="F216" s="98">
        <v>7174.7501375980682</v>
      </c>
      <c r="G216" s="98">
        <v>6490.9853195814612</v>
      </c>
      <c r="H216" s="98">
        <v>5264.4687193951922</v>
      </c>
      <c r="I216" s="98">
        <v>4622.6503091189952</v>
      </c>
      <c r="J216" s="98">
        <v>5109.3144497989551</v>
      </c>
      <c r="K216" s="98">
        <v>5784.8170938265621</v>
      </c>
      <c r="L216" s="98">
        <v>3649.0424057783621</v>
      </c>
      <c r="M216" s="98">
        <v>4252.616320441397</v>
      </c>
      <c r="N216" s="98">
        <v>4487.8919599792371</v>
      </c>
      <c r="O216" s="98">
        <v>3621.139831618993</v>
      </c>
      <c r="P216" s="98">
        <v>2670.9894875743939</v>
      </c>
      <c r="Q216" s="98">
        <v>3973.0723157929697</v>
      </c>
      <c r="R216" s="98">
        <v>3948.4251446276066</v>
      </c>
      <c r="S216" s="98">
        <v>4318.8688676686907</v>
      </c>
      <c r="T216" s="98">
        <v>4388.3568764141119</v>
      </c>
      <c r="U216" s="98">
        <v>4575.8729571003933</v>
      </c>
      <c r="V216" s="98">
        <v>4812.2296807227567</v>
      </c>
      <c r="W216" s="98">
        <v>4376.2470608079975</v>
      </c>
      <c r="X216" s="98">
        <v>4533.4228225124671</v>
      </c>
      <c r="Y216" s="98">
        <v>3818.2013653711761</v>
      </c>
      <c r="DA216" s="63" t="s">
        <v>2320</v>
      </c>
    </row>
    <row r="217" spans="1:105" ht="12" customHeight="1" x14ac:dyDescent="0.25">
      <c r="A217" s="97" t="s">
        <v>53</v>
      </c>
      <c r="B217" s="98">
        <v>11.176125158521952</v>
      </c>
      <c r="C217" s="98">
        <v>12.979541060174775</v>
      </c>
      <c r="D217" s="98">
        <v>15.214478081584517</v>
      </c>
      <c r="E217" s="98">
        <v>12.724093191829331</v>
      </c>
      <c r="F217" s="98">
        <v>12.928466080122494</v>
      </c>
      <c r="G217" s="98">
        <v>12.094390886356045</v>
      </c>
      <c r="H217" s="98">
        <v>9.2592421671780247</v>
      </c>
      <c r="I217" s="98">
        <v>7.5994919616524372</v>
      </c>
      <c r="J217" s="98">
        <v>8.1298132107897985</v>
      </c>
      <c r="K217" s="98">
        <v>9.91188026016812</v>
      </c>
      <c r="L217" s="98">
        <v>6.060109525616884</v>
      </c>
      <c r="M217" s="98">
        <v>8.1858007082334101</v>
      </c>
      <c r="N217" s="98">
        <v>6.8062723500080944</v>
      </c>
      <c r="O217" s="98">
        <v>6.5180410863959679</v>
      </c>
      <c r="P217" s="98">
        <v>6.2093869771210937</v>
      </c>
      <c r="Q217" s="98">
        <v>8.4944320091648322</v>
      </c>
      <c r="R217" s="98">
        <v>8.5423063872221423</v>
      </c>
      <c r="S217" s="98">
        <v>10.577351132185338</v>
      </c>
      <c r="T217" s="98">
        <v>9.7133492614147148</v>
      </c>
      <c r="U217" s="98">
        <v>10.209373584660563</v>
      </c>
      <c r="V217" s="98">
        <v>10.86812231679508</v>
      </c>
      <c r="W217" s="98">
        <v>10.040540425657561</v>
      </c>
      <c r="X217" s="98">
        <v>10.599832459905477</v>
      </c>
      <c r="Y217" s="98">
        <v>9.1077872893849428</v>
      </c>
      <c r="DA217" s="63" t="s">
        <v>2321</v>
      </c>
    </row>
    <row r="218" spans="1:105" ht="12" customHeight="1" x14ac:dyDescent="0.25">
      <c r="A218" s="121" t="s">
        <v>92</v>
      </c>
      <c r="B218" s="122">
        <f t="shared" ref="B218:Y218" si="114">B219</f>
        <v>1215.914701965633</v>
      </c>
      <c r="C218" s="122">
        <f t="shared" si="114"/>
        <v>989.33879964880805</v>
      </c>
      <c r="D218" s="122">
        <f t="shared" si="114"/>
        <v>875.44999291866543</v>
      </c>
      <c r="E218" s="122">
        <f t="shared" si="114"/>
        <v>1023.6836749171968</v>
      </c>
      <c r="F218" s="122">
        <f t="shared" si="114"/>
        <v>925.74690777775481</v>
      </c>
      <c r="G218" s="122">
        <f t="shared" si="114"/>
        <v>976.04382840425376</v>
      </c>
      <c r="H218" s="122">
        <f t="shared" si="114"/>
        <v>1193.319177950422</v>
      </c>
      <c r="I218" s="122">
        <f t="shared" si="114"/>
        <v>1441.3579980476645</v>
      </c>
      <c r="J218" s="122">
        <f t="shared" si="114"/>
        <v>1509.4340015892969</v>
      </c>
      <c r="K218" s="122">
        <f t="shared" si="114"/>
        <v>1422.4585383553713</v>
      </c>
      <c r="L218" s="122">
        <f t="shared" si="114"/>
        <v>1551.0552312330626</v>
      </c>
      <c r="M218" s="122">
        <f t="shared" si="114"/>
        <v>1312.0043587615351</v>
      </c>
      <c r="N218" s="122">
        <f t="shared" si="114"/>
        <v>1596.1714862997485</v>
      </c>
      <c r="O218" s="122">
        <f t="shared" si="114"/>
        <v>1288.9640333992675</v>
      </c>
      <c r="P218" s="122">
        <f t="shared" si="114"/>
        <v>1092.7093718043034</v>
      </c>
      <c r="Q218" s="122">
        <f t="shared" si="114"/>
        <v>1016.8082463365531</v>
      </c>
      <c r="R218" s="122">
        <f t="shared" si="114"/>
        <v>1093.2850199835457</v>
      </c>
      <c r="S218" s="122">
        <f t="shared" si="114"/>
        <v>1000.9772369334916</v>
      </c>
      <c r="T218" s="122">
        <f t="shared" si="114"/>
        <v>1110.6372827720943</v>
      </c>
      <c r="U218" s="122">
        <f t="shared" si="114"/>
        <v>1137.036307647579</v>
      </c>
      <c r="V218" s="122">
        <f t="shared" si="114"/>
        <v>1124.8818463118866</v>
      </c>
      <c r="W218" s="122">
        <f t="shared" si="114"/>
        <v>1139.2231985828564</v>
      </c>
      <c r="X218" s="122">
        <f t="shared" si="114"/>
        <v>1108.3110710015114</v>
      </c>
      <c r="Y218" s="122">
        <f t="shared" si="114"/>
        <v>1160.1793153189715</v>
      </c>
      <c r="DA218" s="130" t="s">
        <v>2322</v>
      </c>
    </row>
    <row r="219" spans="1:105" ht="12" customHeight="1" x14ac:dyDescent="0.25">
      <c r="A219" s="97" t="s">
        <v>53</v>
      </c>
      <c r="B219" s="98">
        <f>RES_hhdet_fech!B86</f>
        <v>1215.914701965633</v>
      </c>
      <c r="C219" s="98">
        <f>RES_hhdet_fech!C86</f>
        <v>989.33879964880805</v>
      </c>
      <c r="D219" s="98">
        <f>RES_hhdet_fech!D86</f>
        <v>875.44999291866543</v>
      </c>
      <c r="E219" s="98">
        <f>RES_hhdet_fech!E86</f>
        <v>1023.6836749171968</v>
      </c>
      <c r="F219" s="98">
        <f>RES_hhdet_fech!F86</f>
        <v>925.74690777775481</v>
      </c>
      <c r="G219" s="98">
        <f>RES_hhdet_fech!G86</f>
        <v>976.04382840425376</v>
      </c>
      <c r="H219" s="98">
        <f>RES_hhdet_fech!H86</f>
        <v>1193.319177950422</v>
      </c>
      <c r="I219" s="98">
        <f>RES_hhdet_fech!I86</f>
        <v>1441.3579980476645</v>
      </c>
      <c r="J219" s="98">
        <f>RES_hhdet_fech!J86</f>
        <v>1509.4340015892969</v>
      </c>
      <c r="K219" s="98">
        <f>RES_hhdet_fech!K86</f>
        <v>1422.4585383553713</v>
      </c>
      <c r="L219" s="98">
        <f>RES_hhdet_fech!L86</f>
        <v>1551.0552312330626</v>
      </c>
      <c r="M219" s="98">
        <f>RES_hhdet_fech!M86</f>
        <v>1312.0043587615351</v>
      </c>
      <c r="N219" s="98">
        <f>RES_hhdet_fech!N86</f>
        <v>1596.1714862997485</v>
      </c>
      <c r="O219" s="98">
        <f>RES_hhdet_fech!O86</f>
        <v>1288.9640333992675</v>
      </c>
      <c r="P219" s="98">
        <f>RES_hhdet_fech!P86</f>
        <v>1092.7093718043034</v>
      </c>
      <c r="Q219" s="98">
        <f>RES_hhdet_fech!Q86</f>
        <v>1016.8082463365531</v>
      </c>
      <c r="R219" s="98">
        <f>RES_hhdet_fech!R86</f>
        <v>1093.2850199835457</v>
      </c>
      <c r="S219" s="98">
        <f>RES_hhdet_fech!S86</f>
        <v>1000.9772369334916</v>
      </c>
      <c r="T219" s="98">
        <f>RES_hhdet_fech!T86</f>
        <v>1110.6372827720943</v>
      </c>
      <c r="U219" s="98">
        <f>RES_hhdet_fech!U86</f>
        <v>1137.036307647579</v>
      </c>
      <c r="V219" s="98">
        <f>RES_hhdet_fech!V86</f>
        <v>1124.8818463118866</v>
      </c>
      <c r="W219" s="98">
        <f>RES_hhdet_fech!W86</f>
        <v>1139.2231985828564</v>
      </c>
      <c r="X219" s="98">
        <f>RES_hhdet_fech!X86</f>
        <v>1108.3110710015114</v>
      </c>
      <c r="Y219" s="98">
        <f>RES_hhdet_fech!Y86</f>
        <v>1160.1793153189715</v>
      </c>
      <c r="DA219" s="63" t="s">
        <v>2323</v>
      </c>
    </row>
    <row r="220" spans="1:105" ht="12" customHeight="1" x14ac:dyDescent="0.25">
      <c r="A220" s="121" t="s">
        <v>55</v>
      </c>
      <c r="B220" s="122">
        <v>2490.0221951292251</v>
      </c>
      <c r="C220" s="122">
        <v>2301.3155494740108</v>
      </c>
      <c r="D220" s="122">
        <v>2578.0016123432565</v>
      </c>
      <c r="E220" s="122">
        <v>2825.0946279707368</v>
      </c>
      <c r="F220" s="122">
        <v>2907.8961354860153</v>
      </c>
      <c r="G220" s="122">
        <v>3246.6805604320898</v>
      </c>
      <c r="H220" s="122">
        <v>3187.7249908889412</v>
      </c>
      <c r="I220" s="122">
        <v>3433.7313005380629</v>
      </c>
      <c r="J220" s="122">
        <v>3304.7052933362347</v>
      </c>
      <c r="K220" s="122">
        <v>3298.4507378148055</v>
      </c>
      <c r="L220" s="122">
        <v>3197.686714599045</v>
      </c>
      <c r="M220" s="122">
        <v>3208.0753770916913</v>
      </c>
      <c r="N220" s="122">
        <v>2901.1889285947077</v>
      </c>
      <c r="O220" s="122">
        <v>2498.735076315902</v>
      </c>
      <c r="P220" s="122">
        <v>2449.5600062851245</v>
      </c>
      <c r="Q220" s="122">
        <v>2556.8911467141365</v>
      </c>
      <c r="R220" s="122">
        <v>2668.9909623312956</v>
      </c>
      <c r="S220" s="122">
        <v>2860.9383136985098</v>
      </c>
      <c r="T220" s="122">
        <v>2746.6578699736951</v>
      </c>
      <c r="U220" s="122">
        <v>2662.9827093608615</v>
      </c>
      <c r="V220" s="122">
        <v>2700.4576490472737</v>
      </c>
      <c r="W220" s="122">
        <v>2706.146312510265</v>
      </c>
      <c r="X220" s="122">
        <v>2592.2646932963762</v>
      </c>
      <c r="Y220" s="122">
        <v>2429.3276994290627</v>
      </c>
      <c r="DA220" s="130" t="s">
        <v>2324</v>
      </c>
    </row>
    <row r="221" spans="1:105" ht="12" customHeight="1" x14ac:dyDescent="0.25">
      <c r="A221" s="97" t="s">
        <v>132</v>
      </c>
      <c r="B221" s="98">
        <v>4403.0591611370519</v>
      </c>
      <c r="C221" s="98">
        <v>4011.7369569335342</v>
      </c>
      <c r="D221" s="98">
        <v>4125.1986503658591</v>
      </c>
      <c r="E221" s="98">
        <v>3679.8375949759125</v>
      </c>
      <c r="F221" s="98">
        <v>3762.8662253891221</v>
      </c>
      <c r="G221" s="98">
        <v>4339.4458458009403</v>
      </c>
      <c r="H221" s="98">
        <v>3537.2124320127691</v>
      </c>
      <c r="I221" s="98">
        <v>3832.434622232427</v>
      </c>
      <c r="J221" s="98">
        <v>4868.5734878218391</v>
      </c>
      <c r="K221" s="98">
        <v>5027.4314090158796</v>
      </c>
      <c r="L221" s="98">
        <v>3866.8435553604058</v>
      </c>
      <c r="M221" s="98">
        <v>4001.0898058658286</v>
      </c>
      <c r="N221" s="98">
        <v>3763.2235699183229</v>
      </c>
      <c r="O221" s="98">
        <v>3929.8295827504999</v>
      </c>
      <c r="P221" s="98">
        <v>4092.8111466294063</v>
      </c>
      <c r="Q221" s="98">
        <v>3947.0449980606923</v>
      </c>
      <c r="R221" s="98">
        <v>3952.4530184793207</v>
      </c>
      <c r="S221" s="98">
        <v>4017.7484182662856</v>
      </c>
      <c r="T221" s="98">
        <v>3894.2386941592904</v>
      </c>
      <c r="U221" s="98">
        <v>3947.8902570463001</v>
      </c>
      <c r="V221" s="98">
        <v>3865.4261166260931</v>
      </c>
      <c r="W221" s="98">
        <v>3724.3095124312031</v>
      </c>
      <c r="X221" s="98">
        <v>3499.6097458509116</v>
      </c>
      <c r="Y221" s="98">
        <v>3285.6985229783636</v>
      </c>
      <c r="DA221" s="63" t="s">
        <v>2325</v>
      </c>
    </row>
    <row r="222" spans="1:105" ht="12" customHeight="1" x14ac:dyDescent="0.25">
      <c r="A222" s="97" t="s">
        <v>131</v>
      </c>
      <c r="B222" s="98">
        <v>2222.1249594179467</v>
      </c>
      <c r="C222" s="98">
        <v>2133.7027800693845</v>
      </c>
      <c r="D222" s="98">
        <v>2484.2237721173938</v>
      </c>
      <c r="E222" s="98">
        <v>2411.8978281716199</v>
      </c>
      <c r="F222" s="98">
        <v>2106.2946022181959</v>
      </c>
      <c r="G222" s="98">
        <v>2979.1958126074237</v>
      </c>
      <c r="H222" s="98">
        <v>2193.4372564777736</v>
      </c>
      <c r="I222" s="98">
        <v>2409.1503151319143</v>
      </c>
      <c r="J222" s="98">
        <v>3360.5207779358047</v>
      </c>
      <c r="K222" s="98">
        <v>3526.0415235307869</v>
      </c>
      <c r="L222" s="98">
        <v>2646.9571157364567</v>
      </c>
      <c r="M222" s="98">
        <v>2760.0355371278647</v>
      </c>
      <c r="N222" s="98">
        <v>2557.5976087243494</v>
      </c>
      <c r="O222" s="98">
        <v>2657.3358417386003</v>
      </c>
      <c r="P222" s="98">
        <v>2706.7336564095344</v>
      </c>
      <c r="Q222" s="98">
        <v>2831.1032245708443</v>
      </c>
      <c r="R222" s="98">
        <v>2947.4795152833485</v>
      </c>
      <c r="S222" s="98">
        <v>3151.2393581869783</v>
      </c>
      <c r="T222" s="98">
        <v>3039.5240338050876</v>
      </c>
      <c r="U222" s="98">
        <v>3049.6050083876048</v>
      </c>
      <c r="V222" s="98">
        <v>3074.9432882252113</v>
      </c>
      <c r="W222" s="98">
        <v>2967.7879245863933</v>
      </c>
      <c r="X222" s="98">
        <v>2705.1163525799057</v>
      </c>
      <c r="Y222" s="98">
        <v>2499.1579660557145</v>
      </c>
      <c r="DA222" s="63" t="s">
        <v>2326</v>
      </c>
    </row>
    <row r="223" spans="1:105" ht="12" customHeight="1" x14ac:dyDescent="0.25">
      <c r="A223" s="100" t="s">
        <v>199</v>
      </c>
      <c r="B223" s="101">
        <v>501.1322323787839</v>
      </c>
      <c r="C223" s="101">
        <v>583.46627306105495</v>
      </c>
      <c r="D223" s="101">
        <v>956.97731696072913</v>
      </c>
      <c r="E223" s="101">
        <v>1070.8512110267604</v>
      </c>
      <c r="F223" s="101">
        <v>228.52862514239376</v>
      </c>
      <c r="G223" s="101">
        <v>1232.0818968785306</v>
      </c>
      <c r="H223" s="101">
        <v>38.756319359968288</v>
      </c>
      <c r="I223" s="101">
        <v>39.777337602008394</v>
      </c>
      <c r="J223" s="101">
        <v>1026.8844220050203</v>
      </c>
      <c r="K223" s="101">
        <v>1105.243922330485</v>
      </c>
      <c r="L223" s="101">
        <v>643.03088865519214</v>
      </c>
      <c r="M223" s="101">
        <v>664.09411830439376</v>
      </c>
      <c r="N223" s="101">
        <v>449.7161123729901</v>
      </c>
      <c r="O223" s="101">
        <v>360.0416411383834</v>
      </c>
      <c r="P223" s="101">
        <v>155.05683790045256</v>
      </c>
      <c r="Q223" s="101">
        <v>839.10937411144869</v>
      </c>
      <c r="R223" s="101">
        <v>1129.0857908262244</v>
      </c>
      <c r="S223" s="101">
        <v>1521.1935782255816</v>
      </c>
      <c r="T223" s="101">
        <v>1268.0170566795498</v>
      </c>
      <c r="U223" s="101">
        <v>1054.1685510431873</v>
      </c>
      <c r="V223" s="101">
        <v>1138.7692880395057</v>
      </c>
      <c r="W223" s="101">
        <v>951.37704141551444</v>
      </c>
      <c r="X223" s="101">
        <v>491.82965146232806</v>
      </c>
      <c r="Y223" s="101">
        <v>35.073292809889068</v>
      </c>
      <c r="DA223" s="131" t="s">
        <v>2327</v>
      </c>
    </row>
    <row r="224" spans="1:105" ht="12" customHeight="1" x14ac:dyDescent="0.25">
      <c r="A224" s="103" t="s">
        <v>52</v>
      </c>
      <c r="B224" s="104">
        <v>1720.9927270391629</v>
      </c>
      <c r="C224" s="104">
        <v>1550.2365070083297</v>
      </c>
      <c r="D224" s="104">
        <v>1527.2464551566648</v>
      </c>
      <c r="E224" s="104">
        <v>1341.0466171448595</v>
      </c>
      <c r="F224" s="104">
        <v>1877.7659770758019</v>
      </c>
      <c r="G224" s="104">
        <v>1747.1139157288926</v>
      </c>
      <c r="H224" s="104">
        <v>2154.6809371178056</v>
      </c>
      <c r="I224" s="104">
        <v>2369.3729775299062</v>
      </c>
      <c r="J224" s="104">
        <v>2333.6363559307852</v>
      </c>
      <c r="K224" s="104">
        <v>2420.7976012003014</v>
      </c>
      <c r="L224" s="104">
        <v>2003.9262270812642</v>
      </c>
      <c r="M224" s="104">
        <v>2095.94141882347</v>
      </c>
      <c r="N224" s="104">
        <v>2107.8814963513591</v>
      </c>
      <c r="O224" s="104">
        <v>2297.2942006002172</v>
      </c>
      <c r="P224" s="104">
        <v>2551.6768185090818</v>
      </c>
      <c r="Q224" s="104">
        <v>1991.9938504593958</v>
      </c>
      <c r="R224" s="104">
        <v>1818.3937244571239</v>
      </c>
      <c r="S224" s="104">
        <v>1630.0457799613969</v>
      </c>
      <c r="T224" s="104">
        <v>1771.5069771255376</v>
      </c>
      <c r="U224" s="104">
        <v>1995.4364573444172</v>
      </c>
      <c r="V224" s="104">
        <v>1936.1740001857056</v>
      </c>
      <c r="W224" s="104">
        <v>2016.4108831708788</v>
      </c>
      <c r="X224" s="104">
        <v>2213.2867011175772</v>
      </c>
      <c r="Y224" s="104">
        <v>2464.0846732458253</v>
      </c>
      <c r="DA224" s="132" t="s">
        <v>2328</v>
      </c>
    </row>
    <row r="225" spans="1:105" ht="12" customHeight="1" x14ac:dyDescent="0.25">
      <c r="A225" s="106" t="s">
        <v>124</v>
      </c>
      <c r="B225" s="101">
        <v>4681.3734876852304</v>
      </c>
      <c r="C225" s="101">
        <v>4542.8316638525284</v>
      </c>
      <c r="D225" s="101">
        <v>4820.7013867384012</v>
      </c>
      <c r="E225" s="101">
        <v>5052.2896696829857</v>
      </c>
      <c r="F225" s="101">
        <v>5135.1780932270012</v>
      </c>
      <c r="G225" s="101">
        <v>5545.7431438193844</v>
      </c>
      <c r="H225" s="101">
        <v>5560.6177591894129</v>
      </c>
      <c r="I225" s="101">
        <v>5727.4954812002707</v>
      </c>
      <c r="J225" s="101">
        <v>5904.2976056220823</v>
      </c>
      <c r="K225" s="101">
        <v>5899.3704493190589</v>
      </c>
      <c r="L225" s="101">
        <v>5739.0592558404915</v>
      </c>
      <c r="M225" s="101">
        <v>5494.8893907807997</v>
      </c>
      <c r="N225" s="101">
        <v>5099.400618472444</v>
      </c>
      <c r="O225" s="101">
        <v>5287.6621946488603</v>
      </c>
      <c r="P225" s="101">
        <v>5283.4268854574766</v>
      </c>
      <c r="Q225" s="101">
        <v>4932.4553754771314</v>
      </c>
      <c r="R225" s="101">
        <v>4751.5024051047403</v>
      </c>
      <c r="S225" s="101">
        <v>4672.7126988814598</v>
      </c>
      <c r="T225" s="101">
        <v>4521.2203315998377</v>
      </c>
      <c r="U225" s="101">
        <v>4268.0721695515858</v>
      </c>
      <c r="V225" s="101">
        <v>3772.9459628016307</v>
      </c>
      <c r="W225" s="101">
        <v>4227.1270778421267</v>
      </c>
      <c r="X225" s="101">
        <v>4144.8492166511542</v>
      </c>
      <c r="Y225" s="101">
        <v>3732.9094384737168</v>
      </c>
      <c r="DA225" s="131" t="s">
        <v>2329</v>
      </c>
    </row>
    <row r="226" spans="1:105" ht="12" customHeight="1" x14ac:dyDescent="0.25">
      <c r="A226" s="107" t="s">
        <v>123</v>
      </c>
      <c r="B226" s="104">
        <v>2331.0686137519774</v>
      </c>
      <c r="C226" s="104">
        <v>2258.2466560743169</v>
      </c>
      <c r="D226" s="104">
        <v>2688.7552521399994</v>
      </c>
      <c r="E226" s="104">
        <v>2988.308851909334</v>
      </c>
      <c r="F226" s="104">
        <v>2953.3933909790599</v>
      </c>
      <c r="G226" s="104">
        <v>3349.0280531733815</v>
      </c>
      <c r="H226" s="104">
        <v>3244.9926032722706</v>
      </c>
      <c r="I226" s="104">
        <v>3179.2536124275553</v>
      </c>
      <c r="J226" s="104">
        <v>3295.4063151796963</v>
      </c>
      <c r="K226" s="104">
        <v>3306.4634041971831</v>
      </c>
      <c r="L226" s="104">
        <v>3143.3872789982393</v>
      </c>
      <c r="M226" s="104">
        <v>3029.2372321749758</v>
      </c>
      <c r="N226" s="104">
        <v>2678.6986332739034</v>
      </c>
      <c r="O226" s="104">
        <v>2709.9729532367514</v>
      </c>
      <c r="P226" s="104">
        <v>2808.0940293912749</v>
      </c>
      <c r="Q226" s="104">
        <v>3115.0982454799619</v>
      </c>
      <c r="R226" s="104">
        <v>3229.0373323372883</v>
      </c>
      <c r="S226" s="104">
        <v>3430.606783062246</v>
      </c>
      <c r="T226" s="104">
        <v>3121.6615987765599</v>
      </c>
      <c r="U226" s="104">
        <v>2682.2831093624054</v>
      </c>
      <c r="V226" s="104">
        <v>2361.863355081221</v>
      </c>
      <c r="W226" s="104">
        <v>2785.2416254862969</v>
      </c>
      <c r="X226" s="104">
        <v>2770.8532965994473</v>
      </c>
      <c r="Y226" s="104">
        <v>2499.2781340775437</v>
      </c>
      <c r="DA226" s="132" t="s">
        <v>2330</v>
      </c>
    </row>
    <row r="227" spans="1:105" ht="12" customHeight="1" x14ac:dyDescent="0.25">
      <c r="A227" s="108" t="s">
        <v>50</v>
      </c>
      <c r="B227" s="98">
        <v>658.95222754921065</v>
      </c>
      <c r="C227" s="98">
        <v>615.60542907795275</v>
      </c>
      <c r="D227" s="98">
        <v>1137.6946734647581</v>
      </c>
      <c r="E227" s="98">
        <v>1458.2557516915363</v>
      </c>
      <c r="F227" s="98">
        <v>1299.5273009157706</v>
      </c>
      <c r="G227" s="98">
        <v>1630.3965073266647</v>
      </c>
      <c r="H227" s="98">
        <v>1420.3614898154815</v>
      </c>
      <c r="I227" s="98">
        <v>1154.897345707154</v>
      </c>
      <c r="J227" s="98">
        <v>1201.4077441416252</v>
      </c>
      <c r="K227" s="98">
        <v>1200.1518202290606</v>
      </c>
      <c r="L227" s="98">
        <v>1014.6006040156093</v>
      </c>
      <c r="M227" s="98">
        <v>968.55498688269074</v>
      </c>
      <c r="N227" s="98">
        <v>591.85099884157694</v>
      </c>
      <c r="O227" s="98">
        <v>390.06654858519181</v>
      </c>
      <c r="P227" s="98">
        <v>399.85335645267691</v>
      </c>
      <c r="Q227" s="98">
        <v>1172.0586433048829</v>
      </c>
      <c r="R227" s="98">
        <v>1391.751989447094</v>
      </c>
      <c r="S227" s="98">
        <v>1725.0867201321992</v>
      </c>
      <c r="T227" s="98">
        <v>1141.447996059361</v>
      </c>
      <c r="U227" s="98">
        <v>388.61915155105635</v>
      </c>
      <c r="V227" s="98">
        <v>150.27669437105945</v>
      </c>
      <c r="W227" s="98">
        <v>340.95483925148909</v>
      </c>
      <c r="X227" s="98">
        <v>297.84509034523745</v>
      </c>
      <c r="Y227" s="98">
        <v>155.98671274698225</v>
      </c>
      <c r="DA227" s="63" t="s">
        <v>2331</v>
      </c>
    </row>
    <row r="228" spans="1:105" ht="12" customHeight="1" x14ac:dyDescent="0.25">
      <c r="A228" s="108" t="s">
        <v>52</v>
      </c>
      <c r="B228" s="98">
        <v>1672.1163862027668</v>
      </c>
      <c r="C228" s="98">
        <v>1642.6412269963641</v>
      </c>
      <c r="D228" s="98">
        <v>1551.0605786752415</v>
      </c>
      <c r="E228" s="98">
        <v>1530.0531002177977</v>
      </c>
      <c r="F228" s="98">
        <v>1653.8660900632897</v>
      </c>
      <c r="G228" s="98">
        <v>1718.6315458467175</v>
      </c>
      <c r="H228" s="98">
        <v>1824.6311134567891</v>
      </c>
      <c r="I228" s="98">
        <v>2024.3562667204014</v>
      </c>
      <c r="J228" s="98">
        <v>2093.9985710380706</v>
      </c>
      <c r="K228" s="98">
        <v>2106.3115839681227</v>
      </c>
      <c r="L228" s="98">
        <v>2128.7866749826298</v>
      </c>
      <c r="M228" s="98">
        <v>2060.6822452922847</v>
      </c>
      <c r="N228" s="98">
        <v>2086.8476344323262</v>
      </c>
      <c r="O228" s="98">
        <v>2319.9064046515596</v>
      </c>
      <c r="P228" s="98">
        <v>2408.2406729385984</v>
      </c>
      <c r="Q228" s="98">
        <v>1943.0396021750792</v>
      </c>
      <c r="R228" s="98">
        <v>1837.285342890194</v>
      </c>
      <c r="S228" s="98">
        <v>1705.5200629300466</v>
      </c>
      <c r="T228" s="98">
        <v>1980.2136027171987</v>
      </c>
      <c r="U228" s="98">
        <v>2293.6639578113486</v>
      </c>
      <c r="V228" s="98">
        <v>2211.5866607101616</v>
      </c>
      <c r="W228" s="98">
        <v>2444.286786234808</v>
      </c>
      <c r="X228" s="98">
        <v>2473.0082062542097</v>
      </c>
      <c r="Y228" s="98">
        <v>2343.2914213305621</v>
      </c>
      <c r="DA228" s="63" t="s">
        <v>2332</v>
      </c>
    </row>
    <row r="229" spans="1:105" ht="12" customHeight="1" x14ac:dyDescent="0.25">
      <c r="A229" s="106" t="s">
        <v>122</v>
      </c>
      <c r="B229" s="101">
        <v>4228.1320681737434</v>
      </c>
      <c r="C229" s="101">
        <v>3890.3898912619743</v>
      </c>
      <c r="D229" s="101">
        <v>4176.7350054377275</v>
      </c>
      <c r="E229" s="101">
        <v>4441.8987708754848</v>
      </c>
      <c r="F229" s="101">
        <v>4659.6704373614784</v>
      </c>
      <c r="G229" s="101">
        <v>5018.9425709470534</v>
      </c>
      <c r="H229" s="101">
        <v>4900.4829183469628</v>
      </c>
      <c r="I229" s="101">
        <v>5535.2540345784855</v>
      </c>
      <c r="J229" s="101">
        <v>5347.7868352911428</v>
      </c>
      <c r="K229" s="101">
        <v>5321.6238229366591</v>
      </c>
      <c r="L229" s="101">
        <v>5288.8799103189676</v>
      </c>
      <c r="M229" s="101">
        <v>5318.0781535852602</v>
      </c>
      <c r="N229" s="101">
        <v>5020.8819282873992</v>
      </c>
      <c r="O229" s="101">
        <v>4294.3583399398649</v>
      </c>
      <c r="P229" s="101">
        <v>4238.4034147537704</v>
      </c>
      <c r="Q229" s="101">
        <v>4315.8392762218655</v>
      </c>
      <c r="R229" s="101">
        <v>4458.4207976348825</v>
      </c>
      <c r="S229" s="101">
        <v>4684.0666118726067</v>
      </c>
      <c r="T229" s="101">
        <v>4567.0689360683591</v>
      </c>
      <c r="U229" s="101">
        <v>4388.0997805039124</v>
      </c>
      <c r="V229" s="101">
        <v>4417.9815962402754</v>
      </c>
      <c r="W229" s="101">
        <v>3912.5045284111166</v>
      </c>
      <c r="X229" s="101">
        <v>3738.1824360724549</v>
      </c>
      <c r="Y229" s="101">
        <v>3556.9487544894573</v>
      </c>
      <c r="DA229" s="131" t="s">
        <v>2333</v>
      </c>
    </row>
    <row r="230" spans="1:105" ht="12" customHeight="1" x14ac:dyDescent="0.25">
      <c r="A230" s="107" t="s">
        <v>121</v>
      </c>
      <c r="B230" s="104">
        <v>2306.0123618164016</v>
      </c>
      <c r="C230" s="104">
        <v>2120.2329244501311</v>
      </c>
      <c r="D230" s="104">
        <v>2413.3010317401558</v>
      </c>
      <c r="E230" s="104">
        <v>2682.5604912833473</v>
      </c>
      <c r="F230" s="104">
        <v>2782.2098442894685</v>
      </c>
      <c r="G230" s="104">
        <v>3122.8829109244111</v>
      </c>
      <c r="H230" s="104">
        <v>3050.6261470102368</v>
      </c>
      <c r="I230" s="104">
        <v>3319.9355772062263</v>
      </c>
      <c r="J230" s="104">
        <v>3173.7385802757285</v>
      </c>
      <c r="K230" s="104">
        <v>3169.1039708210783</v>
      </c>
      <c r="L230" s="104">
        <v>3087.0903142209618</v>
      </c>
      <c r="M230" s="104">
        <v>3107.860823958858</v>
      </c>
      <c r="N230" s="104">
        <v>2803.4811567666811</v>
      </c>
      <c r="O230" s="104">
        <v>2350.2128021075036</v>
      </c>
      <c r="P230" s="104">
        <v>2278.3645237624205</v>
      </c>
      <c r="Q230" s="104">
        <v>2412.6072566930429</v>
      </c>
      <c r="R230" s="104">
        <v>2543.7045661989519</v>
      </c>
      <c r="S230" s="104">
        <v>2755.7892907645651</v>
      </c>
      <c r="T230" s="104">
        <v>2650.4447953145927</v>
      </c>
      <c r="U230" s="104">
        <v>2574.0349980524979</v>
      </c>
      <c r="V230" s="104">
        <v>2636.8456624080836</v>
      </c>
      <c r="W230" s="104">
        <v>2596.3232228917436</v>
      </c>
      <c r="X230" s="104">
        <v>2486.8967654308703</v>
      </c>
      <c r="Y230" s="104">
        <v>2331.5263318215989</v>
      </c>
      <c r="DA230" s="132" t="s">
        <v>2334</v>
      </c>
    </row>
    <row r="231" spans="1:105" ht="12" customHeight="1" x14ac:dyDescent="0.25">
      <c r="A231" s="108" t="s">
        <v>53</v>
      </c>
      <c r="B231" s="98">
        <v>608.56509703009124</v>
      </c>
      <c r="C231" s="98">
        <v>512.90670483779229</v>
      </c>
      <c r="D231" s="98">
        <v>812.23593769440163</v>
      </c>
      <c r="E231" s="98">
        <v>1083.281598136321</v>
      </c>
      <c r="F231" s="98">
        <v>1079.0764489569544</v>
      </c>
      <c r="G231" s="98">
        <v>1398.1019056826617</v>
      </c>
      <c r="H231" s="98">
        <v>1260.5816021313724</v>
      </c>
      <c r="I231" s="98">
        <v>1176.8931070562896</v>
      </c>
      <c r="J231" s="98">
        <v>1086.2875889310517</v>
      </c>
      <c r="K231" s="98">
        <v>1083.2428569757722</v>
      </c>
      <c r="L231" s="98">
        <v>955.8612812078037</v>
      </c>
      <c r="M231" s="98">
        <v>972.20112470730044</v>
      </c>
      <c r="N231" s="98">
        <v>660.37333041901547</v>
      </c>
      <c r="O231" s="98">
        <v>157.50691010635543</v>
      </c>
      <c r="P231" s="98">
        <v>68.07179126677616</v>
      </c>
      <c r="Q231" s="98">
        <v>186.48482550279988</v>
      </c>
      <c r="R231" s="98">
        <v>276.93692573583371</v>
      </c>
      <c r="S231" s="98">
        <v>474.04615454137706</v>
      </c>
      <c r="T231" s="98">
        <v>361.78154535307687</v>
      </c>
      <c r="U231" s="98">
        <v>280.40935648356486</v>
      </c>
      <c r="V231" s="98">
        <v>352.23496957200325</v>
      </c>
      <c r="W231" s="98">
        <v>260.24083103650565</v>
      </c>
      <c r="X231" s="98">
        <v>198.34591104066843</v>
      </c>
      <c r="Y231" s="98">
        <v>76.974604463390804</v>
      </c>
      <c r="DA231" s="63" t="s">
        <v>2335</v>
      </c>
    </row>
    <row r="232" spans="1:105" ht="12" customHeight="1" x14ac:dyDescent="0.25">
      <c r="A232" s="108" t="s">
        <v>52</v>
      </c>
      <c r="B232" s="98">
        <v>1697.4472647863106</v>
      </c>
      <c r="C232" s="98">
        <v>1607.3262196123385</v>
      </c>
      <c r="D232" s="98">
        <v>1601.065094045754</v>
      </c>
      <c r="E232" s="98">
        <v>1599.2788931470263</v>
      </c>
      <c r="F232" s="98">
        <v>1703.1333953325136</v>
      </c>
      <c r="G232" s="98">
        <v>1724.7810052417497</v>
      </c>
      <c r="H232" s="98">
        <v>1790.0445448788644</v>
      </c>
      <c r="I232" s="98">
        <v>2143.0424701499364</v>
      </c>
      <c r="J232" s="98">
        <v>2087.4509913446768</v>
      </c>
      <c r="K232" s="98">
        <v>2085.8611138453066</v>
      </c>
      <c r="L232" s="98">
        <v>2131.2290330131582</v>
      </c>
      <c r="M232" s="98">
        <v>2135.6596992515574</v>
      </c>
      <c r="N232" s="98">
        <v>2143.1078263476652</v>
      </c>
      <c r="O232" s="98">
        <v>2192.7058920011477</v>
      </c>
      <c r="P232" s="98">
        <v>2210.2927324956445</v>
      </c>
      <c r="Q232" s="98">
        <v>2226.1224311902429</v>
      </c>
      <c r="R232" s="98">
        <v>2266.7676404631184</v>
      </c>
      <c r="S232" s="98">
        <v>2281.7431362231882</v>
      </c>
      <c r="T232" s="98">
        <v>2288.6632499615157</v>
      </c>
      <c r="U232" s="98">
        <v>2293.6256415689331</v>
      </c>
      <c r="V232" s="98">
        <v>2284.6106928360805</v>
      </c>
      <c r="W232" s="98">
        <v>2336.0823918552378</v>
      </c>
      <c r="X232" s="98">
        <v>2288.5508543902019</v>
      </c>
      <c r="Y232" s="98">
        <v>2254.5517273582082</v>
      </c>
      <c r="DA232" s="63" t="s">
        <v>2336</v>
      </c>
    </row>
    <row r="233" spans="1:105" ht="12" customHeight="1" x14ac:dyDescent="0.25">
      <c r="A233" s="121" t="s">
        <v>54</v>
      </c>
      <c r="B233" s="122">
        <v>1131.8206757936016</v>
      </c>
      <c r="C233" s="122">
        <v>1176.2103409686754</v>
      </c>
      <c r="D233" s="122">
        <v>1178.5110633263207</v>
      </c>
      <c r="E233" s="122">
        <v>1188.7682088842387</v>
      </c>
      <c r="F233" s="122">
        <v>1213.8565418388171</v>
      </c>
      <c r="G233" s="122">
        <v>1163.8966983946032</v>
      </c>
      <c r="H233" s="122">
        <v>1067.5329019683193</v>
      </c>
      <c r="I233" s="122">
        <v>1051.0829535518894</v>
      </c>
      <c r="J233" s="122">
        <v>961.96800860499968</v>
      </c>
      <c r="K233" s="122">
        <v>957.67901949220607</v>
      </c>
      <c r="L233" s="122">
        <v>927.8277919838248</v>
      </c>
      <c r="M233" s="122">
        <v>976.92431104967977</v>
      </c>
      <c r="N233" s="122">
        <v>870.13386886830335</v>
      </c>
      <c r="O233" s="122">
        <v>888.86369716827232</v>
      </c>
      <c r="P233" s="122">
        <v>947.01330653215996</v>
      </c>
      <c r="Q233" s="122">
        <v>913.01951351298976</v>
      </c>
      <c r="R233" s="122">
        <v>905.55336562346929</v>
      </c>
      <c r="S233" s="122">
        <v>947.78888598956394</v>
      </c>
      <c r="T233" s="122">
        <v>897.8698357715914</v>
      </c>
      <c r="U233" s="122">
        <v>1019.434739939013</v>
      </c>
      <c r="V233" s="122">
        <v>1019.4887136809125</v>
      </c>
      <c r="W233" s="122">
        <v>996.03805884936378</v>
      </c>
      <c r="X233" s="122">
        <v>917.30203670139201</v>
      </c>
      <c r="Y233" s="122">
        <v>828.98792482347642</v>
      </c>
      <c r="DA233" s="130" t="s">
        <v>2337</v>
      </c>
    </row>
    <row r="234" spans="1:105" ht="12" customHeight="1" x14ac:dyDescent="0.25">
      <c r="A234" s="97" t="s">
        <v>202</v>
      </c>
      <c r="B234" s="98">
        <v>0</v>
      </c>
      <c r="C234" s="98">
        <v>0</v>
      </c>
      <c r="D234" s="98">
        <v>0</v>
      </c>
      <c r="E234" s="98">
        <v>0</v>
      </c>
      <c r="F234" s="98">
        <v>0</v>
      </c>
      <c r="G234" s="98">
        <v>0</v>
      </c>
      <c r="H234" s="98">
        <v>0</v>
      </c>
      <c r="I234" s="98">
        <v>0</v>
      </c>
      <c r="J234" s="98">
        <v>0</v>
      </c>
      <c r="K234" s="98">
        <v>0</v>
      </c>
      <c r="L234" s="98">
        <v>0</v>
      </c>
      <c r="M234" s="98">
        <v>0</v>
      </c>
      <c r="N234" s="98">
        <v>0</v>
      </c>
      <c r="O234" s="98">
        <v>0</v>
      </c>
      <c r="P234" s="98">
        <v>0</v>
      </c>
      <c r="Q234" s="98">
        <v>0</v>
      </c>
      <c r="R234" s="98">
        <v>0</v>
      </c>
      <c r="S234" s="98">
        <v>0</v>
      </c>
      <c r="T234" s="98">
        <v>0</v>
      </c>
      <c r="U234" s="98">
        <v>0</v>
      </c>
      <c r="V234" s="98">
        <v>0</v>
      </c>
      <c r="W234" s="98">
        <v>0</v>
      </c>
      <c r="X234" s="98">
        <v>0</v>
      </c>
      <c r="Y234" s="98">
        <v>0</v>
      </c>
      <c r="DA234" s="63" t="s">
        <v>2338</v>
      </c>
    </row>
    <row r="235" spans="1:105" ht="12" customHeight="1" x14ac:dyDescent="0.25">
      <c r="A235" s="97" t="s">
        <v>50</v>
      </c>
      <c r="B235" s="98">
        <v>1243.7378162272662</v>
      </c>
      <c r="C235" s="98">
        <v>1263.2731983752424</v>
      </c>
      <c r="D235" s="98">
        <v>1265.9848881014348</v>
      </c>
      <c r="E235" s="98">
        <v>1315.6850498099577</v>
      </c>
      <c r="F235" s="98">
        <v>1342.1695390469906</v>
      </c>
      <c r="G235" s="98">
        <v>1287.4967126410563</v>
      </c>
      <c r="H235" s="98">
        <v>1156.0893104351387</v>
      </c>
      <c r="I235" s="98">
        <v>1168.9096687113999</v>
      </c>
      <c r="J235" s="98">
        <v>1058.666747818711</v>
      </c>
      <c r="K235" s="98">
        <v>1043.8320948005744</v>
      </c>
      <c r="L235" s="98">
        <v>1018.5570009697251</v>
      </c>
      <c r="M235" s="98">
        <v>1045.0422077892063</v>
      </c>
      <c r="N235" s="98">
        <v>993.20886696178854</v>
      </c>
      <c r="O235" s="98">
        <v>1004.1523250223204</v>
      </c>
      <c r="P235" s="98">
        <v>1013.304760310607</v>
      </c>
      <c r="Q235" s="98">
        <v>1036.6357152186138</v>
      </c>
      <c r="R235" s="98">
        <v>1043.6785701511878</v>
      </c>
      <c r="S235" s="98">
        <v>1062.0650690628818</v>
      </c>
      <c r="T235" s="98">
        <v>1085.5727261396992</v>
      </c>
      <c r="U235" s="98">
        <v>1176.0446354525652</v>
      </c>
      <c r="V235" s="98">
        <v>1091.6311769433335</v>
      </c>
      <c r="W235" s="98">
        <v>1112.9149751780456</v>
      </c>
      <c r="X235" s="98">
        <v>1025.7971383016973</v>
      </c>
      <c r="Y235" s="98">
        <v>975.3674887131466</v>
      </c>
      <c r="DA235" s="63" t="s">
        <v>2339</v>
      </c>
    </row>
    <row r="236" spans="1:105" ht="12" customHeight="1" x14ac:dyDescent="0.25">
      <c r="A236" s="109" t="s">
        <v>120</v>
      </c>
      <c r="B236" s="33">
        <v>850.25698387979389</v>
      </c>
      <c r="C236" s="33">
        <v>988.23637299758468</v>
      </c>
      <c r="D236" s="33">
        <v>1009.2229007365708</v>
      </c>
      <c r="E236" s="33">
        <v>957.8764789449408</v>
      </c>
      <c r="F236" s="33">
        <v>998.90444051799523</v>
      </c>
      <c r="G236" s="33">
        <v>960.8835842991665</v>
      </c>
      <c r="H236" s="33">
        <v>912.47240717998022</v>
      </c>
      <c r="I236" s="33">
        <v>831.43594166621085</v>
      </c>
      <c r="J236" s="33">
        <v>774.3615567560945</v>
      </c>
      <c r="K236" s="33">
        <v>801.96680374586435</v>
      </c>
      <c r="L236" s="33">
        <v>765.3204283259962</v>
      </c>
      <c r="M236" s="33">
        <v>854.9568474792469</v>
      </c>
      <c r="N236" s="33">
        <v>643.31078417280514</v>
      </c>
      <c r="O236" s="33">
        <v>699.65266341204051</v>
      </c>
      <c r="P236" s="33">
        <v>852.86085658952368</v>
      </c>
      <c r="Q236" s="33">
        <v>746.81903053291444</v>
      </c>
      <c r="R236" s="33">
        <v>728.1938967493511</v>
      </c>
      <c r="S236" s="33">
        <v>805.52966401992319</v>
      </c>
      <c r="T236" s="33">
        <v>675.17263974262062</v>
      </c>
      <c r="U236" s="33">
        <v>834.37964469508211</v>
      </c>
      <c r="V236" s="33">
        <v>935.45006537593963</v>
      </c>
      <c r="W236" s="33">
        <v>859.13159829897859</v>
      </c>
      <c r="X236" s="33">
        <v>779.13505213962583</v>
      </c>
      <c r="Y236" s="33">
        <v>610.24816622559979</v>
      </c>
      <c r="DA236" s="60" t="s">
        <v>2340</v>
      </c>
    </row>
    <row r="238" spans="1:105" ht="12" customHeight="1" x14ac:dyDescent="0.25">
      <c r="A238" s="116" t="str">
        <f>RES_hh_SLD!$A$215</f>
        <v>Thermal energy service per household (kWh useful / household)</v>
      </c>
      <c r="B238" s="117">
        <f t="shared" ref="B238:Q238" si="115">B239+B242+B244+B257</f>
        <v>8010.8116533025768</v>
      </c>
      <c r="C238" s="117">
        <f t="shared" si="115"/>
        <v>7567.3656544814594</v>
      </c>
      <c r="D238" s="117">
        <f t="shared" si="115"/>
        <v>7881.2869650761968</v>
      </c>
      <c r="E238" s="117">
        <f t="shared" si="115"/>
        <v>8172.6695628277885</v>
      </c>
      <c r="F238" s="117">
        <f t="shared" si="115"/>
        <v>8100.7807111591555</v>
      </c>
      <c r="G238" s="117">
        <f t="shared" si="115"/>
        <v>8468.5050164973163</v>
      </c>
      <c r="H238" s="117">
        <f t="shared" si="115"/>
        <v>8808.0158410335498</v>
      </c>
      <c r="I238" s="117">
        <f t="shared" si="115"/>
        <v>9816.6222843358701</v>
      </c>
      <c r="J238" s="117">
        <f t="shared" si="115"/>
        <v>10336.207834123996</v>
      </c>
      <c r="K238" s="117">
        <f t="shared" si="115"/>
        <v>10567.628758164265</v>
      </c>
      <c r="L238" s="117">
        <f t="shared" si="115"/>
        <v>10022.838499496173</v>
      </c>
      <c r="M238" s="117">
        <f t="shared" si="115"/>
        <v>9712.2558249223912</v>
      </c>
      <c r="N238" s="117">
        <f t="shared" si="115"/>
        <v>10763.231637933812</v>
      </c>
      <c r="O238" s="117">
        <f t="shared" si="115"/>
        <v>9287.729706591881</v>
      </c>
      <c r="P238" s="117">
        <f t="shared" si="115"/>
        <v>8276.9191484339353</v>
      </c>
      <c r="Q238" s="117">
        <f t="shared" si="115"/>
        <v>8937.0673039254398</v>
      </c>
      <c r="R238" s="117">
        <f t="shared" ref="R238:V238" si="116">R239+R242+R244+R257</f>
        <v>9566.5638991628548</v>
      </c>
      <c r="S238" s="117">
        <f t="shared" si="116"/>
        <v>9747.5046400276515</v>
      </c>
      <c r="T238" s="117">
        <f t="shared" si="116"/>
        <v>10287.105455226647</v>
      </c>
      <c r="U238" s="117">
        <f t="shared" si="116"/>
        <v>10650.408122794197</v>
      </c>
      <c r="V238" s="117">
        <f t="shared" si="116"/>
        <v>10868.373477011695</v>
      </c>
      <c r="W238" s="117">
        <f t="shared" ref="W238:Y238" si="117">W239+W242+W244+W257</f>
        <v>10761.978725583002</v>
      </c>
      <c r="X238" s="117">
        <f t="shared" si="117"/>
        <v>10664.002521072694</v>
      </c>
      <c r="Y238" s="117">
        <f t="shared" si="117"/>
        <v>10367.254700991994</v>
      </c>
      <c r="DA238" s="129" t="s">
        <v>2486</v>
      </c>
    </row>
    <row r="239" spans="1:105" ht="12" customHeight="1" x14ac:dyDescent="0.25">
      <c r="A239" s="121" t="s">
        <v>57</v>
      </c>
      <c r="B239" s="122">
        <f t="shared" ref="B239:Q239" si="118">SUM(B240:B241)</f>
        <v>3184.5939707900934</v>
      </c>
      <c r="C239" s="122">
        <f t="shared" si="118"/>
        <v>3136.426718385937</v>
      </c>
      <c r="D239" s="122">
        <f t="shared" si="118"/>
        <v>3411.7013184252596</v>
      </c>
      <c r="E239" s="122">
        <f t="shared" si="118"/>
        <v>3023.1232844157526</v>
      </c>
      <c r="F239" s="122">
        <f t="shared" si="118"/>
        <v>2827.8202782313811</v>
      </c>
      <c r="G239" s="122">
        <f t="shared" si="118"/>
        <v>2693.0349196815214</v>
      </c>
      <c r="H239" s="122">
        <f t="shared" si="118"/>
        <v>2294.400193433707</v>
      </c>
      <c r="I239" s="122">
        <f t="shared" si="118"/>
        <v>2110.4070590546994</v>
      </c>
      <c r="J239" s="122">
        <f t="shared" si="118"/>
        <v>2418.5036449634695</v>
      </c>
      <c r="K239" s="122">
        <f t="shared" si="118"/>
        <v>2800.3496822458178</v>
      </c>
      <c r="L239" s="122">
        <f t="shared" si="118"/>
        <v>1786.9953985445272</v>
      </c>
      <c r="M239" s="122">
        <f t="shared" si="118"/>
        <v>2116.1732770051826</v>
      </c>
      <c r="N239" s="122">
        <f t="shared" si="118"/>
        <v>2270.0678733983818</v>
      </c>
      <c r="O239" s="122">
        <f t="shared" si="118"/>
        <v>1864.2162520979821</v>
      </c>
      <c r="P239" s="122">
        <f t="shared" si="118"/>
        <v>1389.9505549224389</v>
      </c>
      <c r="Q239" s="122">
        <f t="shared" si="118"/>
        <v>2104.5962418662562</v>
      </c>
      <c r="R239" s="122">
        <f t="shared" ref="R239:V239" si="119">SUM(R240:R241)</f>
        <v>2129.1434465438947</v>
      </c>
      <c r="S239" s="122">
        <f t="shared" si="119"/>
        <v>2374.0776926723879</v>
      </c>
      <c r="T239" s="122">
        <f t="shared" si="119"/>
        <v>2442.8459588764795</v>
      </c>
      <c r="U239" s="122">
        <f t="shared" si="119"/>
        <v>2575.2910206319366</v>
      </c>
      <c r="V239" s="122">
        <f t="shared" si="119"/>
        <v>2746.9172374075129</v>
      </c>
      <c r="W239" s="122">
        <f t="shared" ref="W239:Y239" si="120">SUM(W240:W241)</f>
        <v>2540.2628788681636</v>
      </c>
      <c r="X239" s="122">
        <f t="shared" si="120"/>
        <v>2681.7740296922943</v>
      </c>
      <c r="Y239" s="122">
        <f t="shared" si="120"/>
        <v>2301.9904236564917</v>
      </c>
      <c r="DA239" s="130" t="s">
        <v>2487</v>
      </c>
    </row>
    <row r="240" spans="1:105" ht="12" customHeight="1" x14ac:dyDescent="0.25">
      <c r="A240" s="97" t="s">
        <v>199</v>
      </c>
      <c r="B240" s="98">
        <v>3173.4178456315713</v>
      </c>
      <c r="C240" s="98">
        <v>3123.4471773257624</v>
      </c>
      <c r="D240" s="98">
        <v>3396.4868403436749</v>
      </c>
      <c r="E240" s="98">
        <v>3010.399191223923</v>
      </c>
      <c r="F240" s="98">
        <v>2814.8918121512584</v>
      </c>
      <c r="G240" s="98">
        <v>2680.9405287951654</v>
      </c>
      <c r="H240" s="98">
        <v>2285.1409512665291</v>
      </c>
      <c r="I240" s="98">
        <v>2102.8075670930471</v>
      </c>
      <c r="J240" s="98">
        <v>2410.3738317526795</v>
      </c>
      <c r="K240" s="98">
        <v>2790.4378019856495</v>
      </c>
      <c r="L240" s="98">
        <v>1780.9352890189105</v>
      </c>
      <c r="M240" s="98">
        <v>2107.9874762969494</v>
      </c>
      <c r="N240" s="98">
        <v>2263.2616010483739</v>
      </c>
      <c r="O240" s="98">
        <v>1857.6982110115862</v>
      </c>
      <c r="P240" s="98">
        <v>1383.7411679453178</v>
      </c>
      <c r="Q240" s="98">
        <v>2096.1018098570912</v>
      </c>
      <c r="R240" s="98">
        <v>2120.6011401566725</v>
      </c>
      <c r="S240" s="98">
        <v>2363.5003415402025</v>
      </c>
      <c r="T240" s="98">
        <v>2433.1326096150647</v>
      </c>
      <c r="U240" s="98">
        <v>2565.081647047276</v>
      </c>
      <c r="V240" s="98">
        <v>2736.0491150907178</v>
      </c>
      <c r="W240" s="98">
        <v>2530.222338442506</v>
      </c>
      <c r="X240" s="98">
        <v>2671.1741972323889</v>
      </c>
      <c r="Y240" s="98">
        <v>2292.8826363671069</v>
      </c>
      <c r="DA240" s="63" t="s">
        <v>2488</v>
      </c>
    </row>
    <row r="241" spans="1:105" ht="12" customHeight="1" x14ac:dyDescent="0.25">
      <c r="A241" s="97" t="s">
        <v>53</v>
      </c>
      <c r="B241" s="98">
        <v>11.176125158521952</v>
      </c>
      <c r="C241" s="98">
        <v>12.979541060174775</v>
      </c>
      <c r="D241" s="98">
        <v>15.214478081584517</v>
      </c>
      <c r="E241" s="98">
        <v>12.724093191829331</v>
      </c>
      <c r="F241" s="98">
        <v>12.928466080122494</v>
      </c>
      <c r="G241" s="98">
        <v>12.094390886356045</v>
      </c>
      <c r="H241" s="98">
        <v>9.2592421671780247</v>
      </c>
      <c r="I241" s="98">
        <v>7.5994919616524372</v>
      </c>
      <c r="J241" s="98">
        <v>8.1298132107897985</v>
      </c>
      <c r="K241" s="98">
        <v>9.91188026016812</v>
      </c>
      <c r="L241" s="98">
        <v>6.060109525616884</v>
      </c>
      <c r="M241" s="98">
        <v>8.1858007082334101</v>
      </c>
      <c r="N241" s="98">
        <v>6.8062723500080944</v>
      </c>
      <c r="O241" s="98">
        <v>6.5180410863959679</v>
      </c>
      <c r="P241" s="98">
        <v>6.2093869771210937</v>
      </c>
      <c r="Q241" s="98">
        <v>8.4944320091648322</v>
      </c>
      <c r="R241" s="98">
        <v>8.5423063872221423</v>
      </c>
      <c r="S241" s="98">
        <v>10.577351132185338</v>
      </c>
      <c r="T241" s="98">
        <v>9.7133492614147148</v>
      </c>
      <c r="U241" s="98">
        <v>10.209373584660563</v>
      </c>
      <c r="V241" s="98">
        <v>10.86812231679508</v>
      </c>
      <c r="W241" s="98">
        <v>10.040540425657561</v>
      </c>
      <c r="X241" s="98">
        <v>10.599832459905477</v>
      </c>
      <c r="Y241" s="98">
        <v>9.1077872893849428</v>
      </c>
      <c r="DA241" s="63" t="s">
        <v>2489</v>
      </c>
    </row>
    <row r="242" spans="1:105" ht="12" customHeight="1" x14ac:dyDescent="0.25">
      <c r="A242" s="121" t="s">
        <v>92</v>
      </c>
      <c r="B242" s="122">
        <f t="shared" ref="B242:Y242" si="121">B243</f>
        <v>2190.8993149832154</v>
      </c>
      <c r="C242" s="122">
        <f t="shared" si="121"/>
        <v>1884.2733012238766</v>
      </c>
      <c r="D242" s="122">
        <f t="shared" si="121"/>
        <v>1776.9984934828715</v>
      </c>
      <c r="E242" s="122">
        <f t="shared" si="121"/>
        <v>2322.7362540296731</v>
      </c>
      <c r="F242" s="122">
        <f t="shared" si="121"/>
        <v>2320.4828722305597</v>
      </c>
      <c r="G242" s="122">
        <f t="shared" si="121"/>
        <v>2665.6268893631418</v>
      </c>
      <c r="H242" s="122">
        <f t="shared" si="121"/>
        <v>3460.8457653948599</v>
      </c>
      <c r="I242" s="122">
        <f t="shared" si="121"/>
        <v>4365.7690891009916</v>
      </c>
      <c r="J242" s="122">
        <f t="shared" si="121"/>
        <v>4709.3539276193624</v>
      </c>
      <c r="K242" s="122">
        <f t="shared" si="121"/>
        <v>4555.0389623601168</v>
      </c>
      <c r="L242" s="122">
        <f t="shared" si="121"/>
        <v>5069.2648824744701</v>
      </c>
      <c r="M242" s="122">
        <f t="shared" si="121"/>
        <v>4383.2128603881756</v>
      </c>
      <c r="N242" s="122">
        <f t="shared" si="121"/>
        <v>5498.261726067637</v>
      </c>
      <c r="O242" s="122">
        <f t="shared" si="121"/>
        <v>4594.0647609935613</v>
      </c>
      <c r="P242" s="122">
        <f t="shared" si="121"/>
        <v>4025.3519015045845</v>
      </c>
      <c r="Q242" s="122">
        <f t="shared" si="121"/>
        <v>3921.8335015750026</v>
      </c>
      <c r="R242" s="122">
        <f t="shared" si="121"/>
        <v>4437.9987222471436</v>
      </c>
      <c r="S242" s="122">
        <f t="shared" si="121"/>
        <v>4210.5855355414269</v>
      </c>
      <c r="T242" s="122">
        <f t="shared" si="121"/>
        <v>4768.3066915199934</v>
      </c>
      <c r="U242" s="122">
        <f t="shared" si="121"/>
        <v>4948.149492247132</v>
      </c>
      <c r="V242" s="122">
        <f t="shared" si="121"/>
        <v>4946.7832175189742</v>
      </c>
      <c r="W242" s="122">
        <f t="shared" si="121"/>
        <v>5047.3491088086594</v>
      </c>
      <c r="X242" s="122">
        <f t="shared" si="121"/>
        <v>4936.9145761130731</v>
      </c>
      <c r="Y242" s="122">
        <f t="shared" si="121"/>
        <v>5203.3505011517118</v>
      </c>
      <c r="DA242" s="130" t="s">
        <v>2490</v>
      </c>
    </row>
    <row r="243" spans="1:105" ht="12" customHeight="1" x14ac:dyDescent="0.25">
      <c r="A243" s="97" t="s">
        <v>53</v>
      </c>
      <c r="B243" s="98">
        <f>RES_hhdet_tesh!B86</f>
        <v>2190.8993149832154</v>
      </c>
      <c r="C243" s="98">
        <f>RES_hhdet_tesh!C86</f>
        <v>1884.2733012238766</v>
      </c>
      <c r="D243" s="98">
        <f>RES_hhdet_tesh!D86</f>
        <v>1776.9984934828715</v>
      </c>
      <c r="E243" s="98">
        <f>RES_hhdet_tesh!E86</f>
        <v>2322.7362540296731</v>
      </c>
      <c r="F243" s="98">
        <f>RES_hhdet_tesh!F86</f>
        <v>2320.4828722305597</v>
      </c>
      <c r="G243" s="98">
        <f>RES_hhdet_tesh!G86</f>
        <v>2665.6268893631418</v>
      </c>
      <c r="H243" s="98">
        <f>RES_hhdet_tesh!H86</f>
        <v>3460.8457653948599</v>
      </c>
      <c r="I243" s="98">
        <f>RES_hhdet_tesh!I86</f>
        <v>4365.7690891009916</v>
      </c>
      <c r="J243" s="98">
        <f>RES_hhdet_tesh!J86</f>
        <v>4709.3539276193624</v>
      </c>
      <c r="K243" s="98">
        <f>RES_hhdet_tesh!K86</f>
        <v>4555.0389623601168</v>
      </c>
      <c r="L243" s="98">
        <f>RES_hhdet_tesh!L86</f>
        <v>5069.2648824744701</v>
      </c>
      <c r="M243" s="98">
        <f>RES_hhdet_tesh!M86</f>
        <v>4383.2128603881756</v>
      </c>
      <c r="N243" s="98">
        <f>RES_hhdet_tesh!N86</f>
        <v>5498.261726067637</v>
      </c>
      <c r="O243" s="98">
        <f>RES_hhdet_tesh!O86</f>
        <v>4594.0647609935613</v>
      </c>
      <c r="P243" s="98">
        <f>RES_hhdet_tesh!P86</f>
        <v>4025.3519015045845</v>
      </c>
      <c r="Q243" s="98">
        <f>RES_hhdet_tesh!Q86</f>
        <v>3921.8335015750026</v>
      </c>
      <c r="R243" s="98">
        <f>RES_hhdet_tesh!R86</f>
        <v>4437.9987222471436</v>
      </c>
      <c r="S243" s="98">
        <f>RES_hhdet_tesh!S86</f>
        <v>4210.5855355414269</v>
      </c>
      <c r="T243" s="98">
        <f>RES_hhdet_tesh!T86</f>
        <v>4768.3066915199934</v>
      </c>
      <c r="U243" s="98">
        <f>RES_hhdet_tesh!U86</f>
        <v>4948.149492247132</v>
      </c>
      <c r="V243" s="98">
        <f>RES_hhdet_tesh!V86</f>
        <v>4946.7832175189742</v>
      </c>
      <c r="W243" s="98">
        <f>RES_hhdet_tesh!W86</f>
        <v>5047.3491088086594</v>
      </c>
      <c r="X243" s="98">
        <f>RES_hhdet_tesh!X86</f>
        <v>4936.9145761130731</v>
      </c>
      <c r="Y243" s="98">
        <f>RES_hhdet_tesh!Y86</f>
        <v>5203.3505011517118</v>
      </c>
      <c r="DA243" s="63" t="s">
        <v>2491</v>
      </c>
    </row>
    <row r="244" spans="1:105" ht="12" customHeight="1" x14ac:dyDescent="0.25">
      <c r="A244" s="121" t="s">
        <v>55</v>
      </c>
      <c r="B244" s="122">
        <v>1979.8039724961725</v>
      </c>
      <c r="C244" s="122">
        <v>1852.9225313195482</v>
      </c>
      <c r="D244" s="122">
        <v>1990.0209094084264</v>
      </c>
      <c r="E244" s="122">
        <v>2117.1866806210965</v>
      </c>
      <c r="F244" s="122">
        <v>2220.7577965138885</v>
      </c>
      <c r="G244" s="122">
        <v>2405.109346245913</v>
      </c>
      <c r="H244" s="122">
        <v>2404.9838204488619</v>
      </c>
      <c r="I244" s="122">
        <v>2708.0660880067076</v>
      </c>
      <c r="J244" s="122">
        <v>2629.174213532061</v>
      </c>
      <c r="K244" s="122">
        <v>2630.5985978909957</v>
      </c>
      <c r="L244" s="122">
        <v>2603.0375733530109</v>
      </c>
      <c r="M244" s="122">
        <v>2615.4289529927487</v>
      </c>
      <c r="N244" s="122">
        <v>2470.5971974997933</v>
      </c>
      <c r="O244" s="122">
        <v>2286.054680758195</v>
      </c>
      <c r="P244" s="122">
        <v>2267.0520677154204</v>
      </c>
      <c r="Q244" s="122">
        <v>2338.6374890498168</v>
      </c>
      <c r="R244" s="122">
        <v>2427.7715313161038</v>
      </c>
      <c r="S244" s="122">
        <v>2554.3017390376417</v>
      </c>
      <c r="T244" s="122">
        <v>2502.2663133969254</v>
      </c>
      <c r="U244" s="122">
        <v>2463.1747402846127</v>
      </c>
      <c r="V244" s="122">
        <v>2491.5230696180274</v>
      </c>
      <c r="W244" s="122">
        <v>2503.9714687242654</v>
      </c>
      <c r="X244" s="122">
        <v>2424.9243128008297</v>
      </c>
      <c r="Y244" s="122">
        <v>2311.5628325151019</v>
      </c>
      <c r="DA244" s="130" t="s">
        <v>2492</v>
      </c>
    </row>
    <row r="245" spans="1:105" ht="12" customHeight="1" x14ac:dyDescent="0.25">
      <c r="A245" s="97" t="s">
        <v>132</v>
      </c>
      <c r="B245" s="98">
        <v>1942.0232442567799</v>
      </c>
      <c r="C245" s="98">
        <v>1822.8192216103587</v>
      </c>
      <c r="D245" s="98">
        <v>1982.0949771566643</v>
      </c>
      <c r="E245" s="98">
        <v>1851.8599929862669</v>
      </c>
      <c r="F245" s="98">
        <v>1993.7869096982422</v>
      </c>
      <c r="G245" s="98">
        <v>2395.4581802766902</v>
      </c>
      <c r="H245" s="98">
        <v>2032.3843037147135</v>
      </c>
      <c r="I245" s="98">
        <v>2275.5041511836766</v>
      </c>
      <c r="J245" s="98">
        <v>2962.1196840637358</v>
      </c>
      <c r="K245" s="98">
        <v>3107.2286665607553</v>
      </c>
      <c r="L245" s="98">
        <v>2411.4489552701912</v>
      </c>
      <c r="M245" s="98">
        <v>2517.3388033817205</v>
      </c>
      <c r="N245" s="98">
        <v>2398.8664611285144</v>
      </c>
      <c r="O245" s="98">
        <v>2520.382269256681</v>
      </c>
      <c r="P245" s="98">
        <v>2624.9162530889826</v>
      </c>
      <c r="Q245" s="98">
        <v>2551.7962902015565</v>
      </c>
      <c r="R245" s="98">
        <v>2582.4574835006165</v>
      </c>
      <c r="S245" s="98">
        <v>2667.0353694361629</v>
      </c>
      <c r="T245" s="98">
        <v>2635.8233640857939</v>
      </c>
      <c r="U245" s="98">
        <v>2715.9518947179649</v>
      </c>
      <c r="V245" s="98">
        <v>2718.1089506092749</v>
      </c>
      <c r="W245" s="98">
        <v>2675.1880925197393</v>
      </c>
      <c r="X245" s="98">
        <v>2564.0963518099998</v>
      </c>
      <c r="Y245" s="98">
        <v>2436.6781468823096</v>
      </c>
      <c r="DA245" s="63" t="s">
        <v>2493</v>
      </c>
    </row>
    <row r="246" spans="1:105" ht="12" customHeight="1" x14ac:dyDescent="0.25">
      <c r="A246" s="97" t="s">
        <v>131</v>
      </c>
      <c r="B246" s="98">
        <v>1942.0232442567794</v>
      </c>
      <c r="C246" s="98">
        <v>1827.0408133518331</v>
      </c>
      <c r="D246" s="98">
        <v>1981.2494620795048</v>
      </c>
      <c r="E246" s="98">
        <v>1849.0729424888539</v>
      </c>
      <c r="F246" s="98">
        <v>1990.443141869423</v>
      </c>
      <c r="G246" s="98">
        <v>2394.6131019603786</v>
      </c>
      <c r="H246" s="98">
        <v>2175.048645880092</v>
      </c>
      <c r="I246" s="98">
        <v>2392.1436103954952</v>
      </c>
      <c r="J246" s="98">
        <v>2961.5471144087451</v>
      </c>
      <c r="K246" s="98">
        <v>3105.6541424363577</v>
      </c>
      <c r="L246" s="98">
        <v>2411.6284840888543</v>
      </c>
      <c r="M246" s="98">
        <v>2516.9984406166336</v>
      </c>
      <c r="N246" s="98">
        <v>2400.7178294177693</v>
      </c>
      <c r="O246" s="98">
        <v>2543.0085559545587</v>
      </c>
      <c r="P246" s="98">
        <v>2657.8283970138573</v>
      </c>
      <c r="Q246" s="98">
        <v>2566.446327410265</v>
      </c>
      <c r="R246" s="98">
        <v>2591.3634340578278</v>
      </c>
      <c r="S246" s="98">
        <v>2672.1387834905386</v>
      </c>
      <c r="T246" s="98">
        <v>2640.1615139549203</v>
      </c>
      <c r="U246" s="98">
        <v>2718.0900872338875</v>
      </c>
      <c r="V246" s="98">
        <v>2718.0489394402134</v>
      </c>
      <c r="W246" s="98">
        <v>2671.9928288181741</v>
      </c>
      <c r="X246" s="98">
        <v>2553.0128269507877</v>
      </c>
      <c r="Y246" s="98">
        <v>2488.6379342853788</v>
      </c>
      <c r="DA246" s="63" t="s">
        <v>2494</v>
      </c>
    </row>
    <row r="247" spans="1:105" ht="12" customHeight="1" x14ac:dyDescent="0.25">
      <c r="A247" s="100" t="s">
        <v>199</v>
      </c>
      <c r="B247" s="101">
        <v>221.03051721761679</v>
      </c>
      <c r="C247" s="101">
        <v>276.80430634350358</v>
      </c>
      <c r="D247" s="101">
        <v>454.00300692283986</v>
      </c>
      <c r="E247" s="101">
        <v>508.02632534399413</v>
      </c>
      <c r="F247" s="101">
        <v>112.67716479362093</v>
      </c>
      <c r="G247" s="101">
        <v>647.49918623148642</v>
      </c>
      <c r="H247" s="101">
        <v>20.367708762286213</v>
      </c>
      <c r="I247" s="101">
        <v>22.770632865588613</v>
      </c>
      <c r="J247" s="101">
        <v>627.91075847795992</v>
      </c>
      <c r="K247" s="101">
        <v>684.8565412360565</v>
      </c>
      <c r="L247" s="101">
        <v>407.70225700758954</v>
      </c>
      <c r="M247" s="101">
        <v>421.05702179316336</v>
      </c>
      <c r="N247" s="101">
        <v>292.83633306641042</v>
      </c>
      <c r="O247" s="101">
        <v>245.71435535434162</v>
      </c>
      <c r="P247" s="101">
        <v>106.15157850477532</v>
      </c>
      <c r="Q247" s="101">
        <v>574.45247695086891</v>
      </c>
      <c r="R247" s="101">
        <v>772.96970960070416</v>
      </c>
      <c r="S247" s="101">
        <v>1042.0930035291417</v>
      </c>
      <c r="T247" s="101">
        <v>868.65453682938301</v>
      </c>
      <c r="U247" s="101">
        <v>722.65362988946993</v>
      </c>
      <c r="V247" s="101">
        <v>781.87493925450792</v>
      </c>
      <c r="W247" s="101">
        <v>655.58194564729558</v>
      </c>
      <c r="X247" s="101">
        <v>339.72612583321006</v>
      </c>
      <c r="Y247" s="101">
        <v>24.553261039552982</v>
      </c>
      <c r="DA247" s="131" t="s">
        <v>2495</v>
      </c>
    </row>
    <row r="248" spans="1:105" ht="12" customHeight="1" x14ac:dyDescent="0.25">
      <c r="A248" s="103" t="s">
        <v>52</v>
      </c>
      <c r="B248" s="104">
        <v>1720.9927270391629</v>
      </c>
      <c r="C248" s="104">
        <v>1550.2365070083297</v>
      </c>
      <c r="D248" s="104">
        <v>1527.2464551566648</v>
      </c>
      <c r="E248" s="104">
        <v>1341.0466171448595</v>
      </c>
      <c r="F248" s="104">
        <v>1877.7659770758019</v>
      </c>
      <c r="G248" s="104">
        <v>1747.1139157288926</v>
      </c>
      <c r="H248" s="104">
        <v>2154.6809371178056</v>
      </c>
      <c r="I248" s="104">
        <v>2369.3729775299062</v>
      </c>
      <c r="J248" s="104">
        <v>2333.6363559307852</v>
      </c>
      <c r="K248" s="104">
        <v>2420.7976012003014</v>
      </c>
      <c r="L248" s="104">
        <v>2003.9262270812642</v>
      </c>
      <c r="M248" s="104">
        <v>2095.94141882347</v>
      </c>
      <c r="N248" s="104">
        <v>2107.8814963513591</v>
      </c>
      <c r="O248" s="104">
        <v>2297.2942006002172</v>
      </c>
      <c r="P248" s="104">
        <v>2551.6768185090818</v>
      </c>
      <c r="Q248" s="104">
        <v>1991.9938504593958</v>
      </c>
      <c r="R248" s="104">
        <v>1818.3937244571239</v>
      </c>
      <c r="S248" s="104">
        <v>1630.0457799613969</v>
      </c>
      <c r="T248" s="104">
        <v>1771.5069771255376</v>
      </c>
      <c r="U248" s="104">
        <v>1995.4364573444172</v>
      </c>
      <c r="V248" s="104">
        <v>1936.1740001857056</v>
      </c>
      <c r="W248" s="104">
        <v>2016.4108831708788</v>
      </c>
      <c r="X248" s="104">
        <v>2213.2867011175772</v>
      </c>
      <c r="Y248" s="104">
        <v>2464.0846732458253</v>
      </c>
      <c r="DA248" s="132" t="s">
        <v>2496</v>
      </c>
    </row>
    <row r="249" spans="1:105" ht="12" customHeight="1" x14ac:dyDescent="0.25">
      <c r="A249" s="106" t="s">
        <v>124</v>
      </c>
      <c r="B249" s="101">
        <v>1946.0421503512462</v>
      </c>
      <c r="C249" s="101">
        <v>1901.26858728142</v>
      </c>
      <c r="D249" s="101">
        <v>2030.7315453338795</v>
      </c>
      <c r="E249" s="101">
        <v>2146.1389952715463</v>
      </c>
      <c r="F249" s="101">
        <v>2203.9774074305542</v>
      </c>
      <c r="G249" s="101">
        <v>2410.2797347491205</v>
      </c>
      <c r="H249" s="101">
        <v>2451.9539664164986</v>
      </c>
      <c r="I249" s="101">
        <v>2541.1726027909458</v>
      </c>
      <c r="J249" s="101">
        <v>2633.9011612974391</v>
      </c>
      <c r="K249" s="101">
        <v>2647.4154335290759</v>
      </c>
      <c r="L249" s="101">
        <v>2587.4752537971867</v>
      </c>
      <c r="M249" s="101">
        <v>2501.3408986396953</v>
      </c>
      <c r="N249" s="101">
        <v>2364.2479962400084</v>
      </c>
      <c r="O249" s="101">
        <v>2491.9650663156681</v>
      </c>
      <c r="P249" s="101">
        <v>2581.205603808271</v>
      </c>
      <c r="Q249" s="101">
        <v>2543.3522863205453</v>
      </c>
      <c r="R249" s="101">
        <v>2566.3816006218367</v>
      </c>
      <c r="S249" s="101">
        <v>2621.0055527272793</v>
      </c>
      <c r="T249" s="101">
        <v>2602.7829439434704</v>
      </c>
      <c r="U249" s="101">
        <v>2534.8995987035464</v>
      </c>
      <c r="V249" s="101">
        <v>2313.0392409571145</v>
      </c>
      <c r="W249" s="101">
        <v>2658.1421209263954</v>
      </c>
      <c r="X249" s="101">
        <v>2665.3959380515221</v>
      </c>
      <c r="Y249" s="101">
        <v>2440.4487903503291</v>
      </c>
      <c r="DA249" s="131" t="s">
        <v>2497</v>
      </c>
    </row>
    <row r="250" spans="1:105" ht="12" customHeight="1" x14ac:dyDescent="0.25">
      <c r="A250" s="107" t="s">
        <v>123</v>
      </c>
      <c r="B250" s="104">
        <v>1946.0421503512462</v>
      </c>
      <c r="C250" s="104">
        <v>1901.6526175967701</v>
      </c>
      <c r="D250" s="104">
        <v>2030.7955876732258</v>
      </c>
      <c r="E250" s="104">
        <v>2146.3587646193864</v>
      </c>
      <c r="F250" s="104">
        <v>2204.8113446483312</v>
      </c>
      <c r="G250" s="104">
        <v>2413.0363319123662</v>
      </c>
      <c r="H250" s="104">
        <v>2451.5010278316631</v>
      </c>
      <c r="I250" s="104">
        <v>2538.939079041148</v>
      </c>
      <c r="J250" s="104">
        <v>2632.5353039532606</v>
      </c>
      <c r="K250" s="104">
        <v>2646.6829299124679</v>
      </c>
      <c r="L250" s="104">
        <v>2586.1102324837148</v>
      </c>
      <c r="M250" s="104">
        <v>2498.1195773169288</v>
      </c>
      <c r="N250" s="104">
        <v>2362.6740251722181</v>
      </c>
      <c r="O250" s="104">
        <v>2517.3875617895969</v>
      </c>
      <c r="P250" s="104">
        <v>2617.8989804527805</v>
      </c>
      <c r="Q250" s="104">
        <v>2560.5278493824635</v>
      </c>
      <c r="R250" s="104">
        <v>2573.3063119241633</v>
      </c>
      <c r="S250" s="104">
        <v>2620.1621025743543</v>
      </c>
      <c r="T250" s="104">
        <v>2586.5761652973961</v>
      </c>
      <c r="U250" s="104">
        <v>2500.9683977124746</v>
      </c>
      <c r="V250" s="104">
        <v>2294.7118185053337</v>
      </c>
      <c r="W250" s="104">
        <v>2660.9469293541388</v>
      </c>
      <c r="X250" s="104">
        <v>2671.4934586429981</v>
      </c>
      <c r="Y250" s="104">
        <v>2447.429484029195</v>
      </c>
      <c r="DA250" s="132" t="s">
        <v>2498</v>
      </c>
    </row>
    <row r="251" spans="1:105" ht="12" customHeight="1" x14ac:dyDescent="0.25">
      <c r="A251" s="108" t="s">
        <v>50</v>
      </c>
      <c r="B251" s="98">
        <v>273.92576414847957</v>
      </c>
      <c r="C251" s="98">
        <v>259.0113906004064</v>
      </c>
      <c r="D251" s="98">
        <v>479.73500899798449</v>
      </c>
      <c r="E251" s="98">
        <v>616.30566440158873</v>
      </c>
      <c r="F251" s="98">
        <v>550.94525458504108</v>
      </c>
      <c r="G251" s="98">
        <v>694.40478606564898</v>
      </c>
      <c r="H251" s="98">
        <v>626.8699143748737</v>
      </c>
      <c r="I251" s="98">
        <v>514.58281232074626</v>
      </c>
      <c r="J251" s="98">
        <v>538.5367329151901</v>
      </c>
      <c r="K251" s="98">
        <v>540.37134594434519</v>
      </c>
      <c r="L251" s="98">
        <v>457.32355750108508</v>
      </c>
      <c r="M251" s="98">
        <v>437.43733202464392</v>
      </c>
      <c r="N251" s="98">
        <v>275.82639073989185</v>
      </c>
      <c r="O251" s="98">
        <v>197.48115713803685</v>
      </c>
      <c r="P251" s="98">
        <v>209.65830751418216</v>
      </c>
      <c r="Q251" s="98">
        <v>617.48824720738412</v>
      </c>
      <c r="R251" s="98">
        <v>736.02096903396955</v>
      </c>
      <c r="S251" s="98">
        <v>914.64203964430783</v>
      </c>
      <c r="T251" s="98">
        <v>606.36256258019785</v>
      </c>
      <c r="U251" s="98">
        <v>207.30443990112551</v>
      </c>
      <c r="V251" s="98">
        <v>83.125157795171873</v>
      </c>
      <c r="W251" s="98">
        <v>216.66014311933094</v>
      </c>
      <c r="X251" s="98">
        <v>198.48525238878833</v>
      </c>
      <c r="Y251" s="98">
        <v>104.13806269863352</v>
      </c>
      <c r="DA251" s="63" t="s">
        <v>2499</v>
      </c>
    </row>
    <row r="252" spans="1:105" ht="12" customHeight="1" x14ac:dyDescent="0.25">
      <c r="A252" s="108" t="s">
        <v>52</v>
      </c>
      <c r="B252" s="98">
        <v>1672.1163862027668</v>
      </c>
      <c r="C252" s="98">
        <v>1642.6412269963641</v>
      </c>
      <c r="D252" s="98">
        <v>1551.0605786752415</v>
      </c>
      <c r="E252" s="98">
        <v>1530.0531002177977</v>
      </c>
      <c r="F252" s="98">
        <v>1653.8660900632897</v>
      </c>
      <c r="G252" s="98">
        <v>1718.6315458467175</v>
      </c>
      <c r="H252" s="98">
        <v>1824.6311134567891</v>
      </c>
      <c r="I252" s="98">
        <v>2024.3562667204014</v>
      </c>
      <c r="J252" s="98">
        <v>2093.9985710380706</v>
      </c>
      <c r="K252" s="98">
        <v>2106.3115839681227</v>
      </c>
      <c r="L252" s="98">
        <v>2128.7866749826298</v>
      </c>
      <c r="M252" s="98">
        <v>2060.6822452922847</v>
      </c>
      <c r="N252" s="98">
        <v>2086.8476344323262</v>
      </c>
      <c r="O252" s="98">
        <v>2319.9064046515596</v>
      </c>
      <c r="P252" s="98">
        <v>2408.2406729385984</v>
      </c>
      <c r="Q252" s="98">
        <v>1943.0396021750792</v>
      </c>
      <c r="R252" s="98">
        <v>1837.285342890194</v>
      </c>
      <c r="S252" s="98">
        <v>1705.5200629300466</v>
      </c>
      <c r="T252" s="98">
        <v>1980.2136027171987</v>
      </c>
      <c r="U252" s="98">
        <v>2293.6639578113486</v>
      </c>
      <c r="V252" s="98">
        <v>2211.5866607101616</v>
      </c>
      <c r="W252" s="98">
        <v>2444.286786234808</v>
      </c>
      <c r="X252" s="98">
        <v>2473.0082062542097</v>
      </c>
      <c r="Y252" s="98">
        <v>2343.2914213305621</v>
      </c>
      <c r="DA252" s="63" t="s">
        <v>2500</v>
      </c>
    </row>
    <row r="253" spans="1:105" ht="12" customHeight="1" x14ac:dyDescent="0.25">
      <c r="A253" s="106" t="s">
        <v>122</v>
      </c>
      <c r="B253" s="101">
        <v>1982.8424978718199</v>
      </c>
      <c r="C253" s="101">
        <v>1849.3737586159061</v>
      </c>
      <c r="D253" s="101">
        <v>1987.5825537911078</v>
      </c>
      <c r="E253" s="101">
        <v>2119.4426012886815</v>
      </c>
      <c r="F253" s="101">
        <v>2227.2401121529488</v>
      </c>
      <c r="G253" s="101">
        <v>2410.5603595713219</v>
      </c>
      <c r="H253" s="101">
        <v>2406.9316919924331</v>
      </c>
      <c r="I253" s="101">
        <v>2725.9917663224146</v>
      </c>
      <c r="J253" s="101">
        <v>2633.6682634586955</v>
      </c>
      <c r="K253" s="101">
        <v>2630.9531078535247</v>
      </c>
      <c r="L253" s="101">
        <v>2614.9411671636553</v>
      </c>
      <c r="M253" s="101">
        <v>2630.4520051506597</v>
      </c>
      <c r="N253" s="101">
        <v>2485.2781786683136</v>
      </c>
      <c r="O253" s="101">
        <v>2300.4934743555209</v>
      </c>
      <c r="P253" s="101">
        <v>2308.7773322118319</v>
      </c>
      <c r="Q253" s="101">
        <v>2351.4181798323129</v>
      </c>
      <c r="R253" s="101">
        <v>2429.7976886990541</v>
      </c>
      <c r="S253" s="101">
        <v>2553.8791584762971</v>
      </c>
      <c r="T253" s="101">
        <v>2491.7750312830422</v>
      </c>
      <c r="U253" s="101">
        <v>2447.0412983740957</v>
      </c>
      <c r="V253" s="101">
        <v>2490.5196673399328</v>
      </c>
      <c r="W253" s="101">
        <v>2519.6466888627624</v>
      </c>
      <c r="X253" s="101">
        <v>2436.9985608449961</v>
      </c>
      <c r="Y253" s="101">
        <v>2333.9149168594577</v>
      </c>
      <c r="DA253" s="131" t="s">
        <v>2501</v>
      </c>
    </row>
    <row r="254" spans="1:105" ht="12" customHeight="1" x14ac:dyDescent="0.25">
      <c r="A254" s="107" t="s">
        <v>121</v>
      </c>
      <c r="B254" s="104">
        <v>1982.8424978718174</v>
      </c>
      <c r="C254" s="104">
        <v>1849.4146757630085</v>
      </c>
      <c r="D254" s="104">
        <v>1987.2893706818734</v>
      </c>
      <c r="E254" s="104">
        <v>2118.2748816998587</v>
      </c>
      <c r="F254" s="104">
        <v>2224.2709270091023</v>
      </c>
      <c r="G254" s="104">
        <v>2404.9684110385542</v>
      </c>
      <c r="H254" s="104">
        <v>2407.3800442202137</v>
      </c>
      <c r="I254" s="104">
        <v>2722.1940588221378</v>
      </c>
      <c r="J254" s="104">
        <v>2624.1842983904198</v>
      </c>
      <c r="K254" s="104">
        <v>2622.9730251469778</v>
      </c>
      <c r="L254" s="104">
        <v>2606.4490520916802</v>
      </c>
      <c r="M254" s="104">
        <v>2621.4539408396463</v>
      </c>
      <c r="N254" s="104">
        <v>2476.0326624055429</v>
      </c>
      <c r="O254" s="104">
        <v>2273.2211904135224</v>
      </c>
      <c r="P254" s="104">
        <v>2245.7376376664306</v>
      </c>
      <c r="Q254" s="104">
        <v>2326.4062335371241</v>
      </c>
      <c r="R254" s="104">
        <v>2420.0423185031809</v>
      </c>
      <c r="S254" s="104">
        <v>2550.5519583050491</v>
      </c>
      <c r="T254" s="104">
        <v>2497.409271268984</v>
      </c>
      <c r="U254" s="104">
        <v>2458.3096438574444</v>
      </c>
      <c r="V254" s="104">
        <v>2495.8383248131263</v>
      </c>
      <c r="W254" s="104">
        <v>2495.3232761498384</v>
      </c>
      <c r="X254" s="104">
        <v>2412.7936323398012</v>
      </c>
      <c r="Y254" s="104">
        <v>2303.9559454587088</v>
      </c>
      <c r="DA254" s="132" t="s">
        <v>2502</v>
      </c>
    </row>
    <row r="255" spans="1:105" ht="12" customHeight="1" x14ac:dyDescent="0.25">
      <c r="A255" s="108" t="s">
        <v>53</v>
      </c>
      <c r="B255" s="98">
        <v>285.39523308550707</v>
      </c>
      <c r="C255" s="98">
        <v>242.0884561506702</v>
      </c>
      <c r="D255" s="98">
        <v>386.22427663611944</v>
      </c>
      <c r="E255" s="98">
        <v>518.99598855283227</v>
      </c>
      <c r="F255" s="98">
        <v>521.13753167658842</v>
      </c>
      <c r="G255" s="98">
        <v>680.18740579680457</v>
      </c>
      <c r="H255" s="98">
        <v>617.33549934134896</v>
      </c>
      <c r="I255" s="98">
        <v>579.15158867220089</v>
      </c>
      <c r="J255" s="98">
        <v>536.73330704574244</v>
      </c>
      <c r="K255" s="98">
        <v>537.11191130167163</v>
      </c>
      <c r="L255" s="98">
        <v>475.2200190785224</v>
      </c>
      <c r="M255" s="98">
        <v>485.79424158808911</v>
      </c>
      <c r="N255" s="98">
        <v>332.92483605787726</v>
      </c>
      <c r="O255" s="98">
        <v>80.515298412374491</v>
      </c>
      <c r="P255" s="98">
        <v>35.444905170785582</v>
      </c>
      <c r="Q255" s="98">
        <v>100.28380234688059</v>
      </c>
      <c r="R255" s="98">
        <v>153.27467804006267</v>
      </c>
      <c r="S255" s="98">
        <v>268.80882208186097</v>
      </c>
      <c r="T255" s="98">
        <v>208.74602130746786</v>
      </c>
      <c r="U255" s="98">
        <v>164.68400228851078</v>
      </c>
      <c r="V255" s="98">
        <v>211.22763197704637</v>
      </c>
      <c r="W255" s="98">
        <v>159.24088429460045</v>
      </c>
      <c r="X255" s="98">
        <v>124.24277794959897</v>
      </c>
      <c r="Y255" s="98">
        <v>49.404218100500884</v>
      </c>
      <c r="DA255" s="63" t="s">
        <v>2503</v>
      </c>
    </row>
    <row r="256" spans="1:105" ht="12" customHeight="1" x14ac:dyDescent="0.25">
      <c r="A256" s="108" t="s">
        <v>52</v>
      </c>
      <c r="B256" s="98">
        <v>1697.4472647863106</v>
      </c>
      <c r="C256" s="98">
        <v>1607.3262196123385</v>
      </c>
      <c r="D256" s="98">
        <v>1601.065094045754</v>
      </c>
      <c r="E256" s="98">
        <v>1599.2788931470263</v>
      </c>
      <c r="F256" s="98">
        <v>1703.1333953325136</v>
      </c>
      <c r="G256" s="98">
        <v>1724.7810052417497</v>
      </c>
      <c r="H256" s="98">
        <v>1790.0445448788644</v>
      </c>
      <c r="I256" s="98">
        <v>2143.0424701499364</v>
      </c>
      <c r="J256" s="98">
        <v>2087.4509913446768</v>
      </c>
      <c r="K256" s="98">
        <v>2085.8611138453066</v>
      </c>
      <c r="L256" s="98">
        <v>2131.2290330131582</v>
      </c>
      <c r="M256" s="98">
        <v>2135.6596992515574</v>
      </c>
      <c r="N256" s="98">
        <v>2143.1078263476652</v>
      </c>
      <c r="O256" s="98">
        <v>2192.7058920011477</v>
      </c>
      <c r="P256" s="98">
        <v>2210.2927324956445</v>
      </c>
      <c r="Q256" s="98">
        <v>2226.1224311902429</v>
      </c>
      <c r="R256" s="98">
        <v>2266.7676404631184</v>
      </c>
      <c r="S256" s="98">
        <v>2281.7431362231882</v>
      </c>
      <c r="T256" s="98">
        <v>2288.6632499615157</v>
      </c>
      <c r="U256" s="98">
        <v>2293.6256415689331</v>
      </c>
      <c r="V256" s="98">
        <v>2284.6106928360805</v>
      </c>
      <c r="W256" s="98">
        <v>2336.0823918552378</v>
      </c>
      <c r="X256" s="98">
        <v>2288.5508543902019</v>
      </c>
      <c r="Y256" s="98">
        <v>2254.5517273582082</v>
      </c>
      <c r="DA256" s="63" t="s">
        <v>2504</v>
      </c>
    </row>
    <row r="257" spans="1:105" ht="12" customHeight="1" x14ac:dyDescent="0.25">
      <c r="A257" s="121" t="s">
        <v>54</v>
      </c>
      <c r="B257" s="122">
        <v>655.51439503309507</v>
      </c>
      <c r="C257" s="122">
        <v>693.74310355209775</v>
      </c>
      <c r="D257" s="122">
        <v>702.56624375963918</v>
      </c>
      <c r="E257" s="122">
        <v>709.62334376126603</v>
      </c>
      <c r="F257" s="122">
        <v>731.71976418332633</v>
      </c>
      <c r="G257" s="122">
        <v>704.7338612067407</v>
      </c>
      <c r="H257" s="122">
        <v>647.78606175611992</v>
      </c>
      <c r="I257" s="122">
        <v>632.38004817346996</v>
      </c>
      <c r="J257" s="122">
        <v>579.17604800910203</v>
      </c>
      <c r="K257" s="122">
        <v>581.64151566733381</v>
      </c>
      <c r="L257" s="122">
        <v>563.54064512416323</v>
      </c>
      <c r="M257" s="122">
        <v>597.44073453628596</v>
      </c>
      <c r="N257" s="122">
        <v>524.30484096799864</v>
      </c>
      <c r="O257" s="122">
        <v>543.39401274214299</v>
      </c>
      <c r="P257" s="122">
        <v>594.56462429149155</v>
      </c>
      <c r="Q257" s="122">
        <v>572.00007143436471</v>
      </c>
      <c r="R257" s="122">
        <v>571.65019905571239</v>
      </c>
      <c r="S257" s="122">
        <v>608.53967277619438</v>
      </c>
      <c r="T257" s="122">
        <v>573.68649143324922</v>
      </c>
      <c r="U257" s="122">
        <v>663.79286963051561</v>
      </c>
      <c r="V257" s="122">
        <v>683.1499524671807</v>
      </c>
      <c r="W257" s="122">
        <v>670.39526918191382</v>
      </c>
      <c r="X257" s="122">
        <v>620.38960246649754</v>
      </c>
      <c r="Y257" s="122">
        <v>550.35094366868873</v>
      </c>
      <c r="DA257" s="130" t="s">
        <v>2505</v>
      </c>
    </row>
    <row r="258" spans="1:105" ht="12" customHeight="1" x14ac:dyDescent="0.25">
      <c r="A258" s="97" t="s">
        <v>202</v>
      </c>
      <c r="B258" s="98">
        <v>0</v>
      </c>
      <c r="C258" s="98">
        <v>0</v>
      </c>
      <c r="D258" s="98">
        <v>0</v>
      </c>
      <c r="E258" s="98">
        <v>0</v>
      </c>
      <c r="F258" s="98">
        <v>0</v>
      </c>
      <c r="G258" s="98">
        <v>0</v>
      </c>
      <c r="H258" s="98">
        <v>0</v>
      </c>
      <c r="I258" s="98">
        <v>0</v>
      </c>
      <c r="J258" s="98">
        <v>0</v>
      </c>
      <c r="K258" s="98">
        <v>0</v>
      </c>
      <c r="L258" s="98">
        <v>0</v>
      </c>
      <c r="M258" s="98">
        <v>0</v>
      </c>
      <c r="N258" s="98">
        <v>0</v>
      </c>
      <c r="O258" s="98">
        <v>0</v>
      </c>
      <c r="P258" s="98">
        <v>0</v>
      </c>
      <c r="Q258" s="98">
        <v>0</v>
      </c>
      <c r="R258" s="98">
        <v>0</v>
      </c>
      <c r="S258" s="98">
        <v>0</v>
      </c>
      <c r="T258" s="98">
        <v>0</v>
      </c>
      <c r="U258" s="98">
        <v>0</v>
      </c>
      <c r="V258" s="98">
        <v>0</v>
      </c>
      <c r="W258" s="98">
        <v>0</v>
      </c>
      <c r="X258" s="98">
        <v>0</v>
      </c>
      <c r="Y258" s="98">
        <v>0</v>
      </c>
      <c r="DA258" s="63" t="s">
        <v>2506</v>
      </c>
    </row>
    <row r="259" spans="1:105" ht="12" customHeight="1" x14ac:dyDescent="0.25">
      <c r="A259" s="97" t="s">
        <v>50</v>
      </c>
      <c r="B259" s="98">
        <v>674.74036205085463</v>
      </c>
      <c r="C259" s="98">
        <v>686.60678085846689</v>
      </c>
      <c r="D259" s="98">
        <v>689.7216535633753</v>
      </c>
      <c r="E259" s="98">
        <v>718.69840341720612</v>
      </c>
      <c r="F259" s="98">
        <v>735.2425466577364</v>
      </c>
      <c r="G259" s="98">
        <v>707.19662305655788</v>
      </c>
      <c r="H259" s="98">
        <v>636.53194628708331</v>
      </c>
      <c r="I259" s="98">
        <v>644.51928631414341</v>
      </c>
      <c r="J259" s="98">
        <v>584.32542934290211</v>
      </c>
      <c r="K259" s="98">
        <v>576.5600189069678</v>
      </c>
      <c r="L259" s="98">
        <v>562.91820661562076</v>
      </c>
      <c r="M259" s="98">
        <v>578.01524355499907</v>
      </c>
      <c r="N259" s="98">
        <v>549.84864123003319</v>
      </c>
      <c r="O259" s="98">
        <v>556.34875883366294</v>
      </c>
      <c r="P259" s="98">
        <v>561.84355397670856</v>
      </c>
      <c r="Q259" s="98">
        <v>575.75540025176031</v>
      </c>
      <c r="R259" s="98">
        <v>581.43129600292627</v>
      </c>
      <c r="S259" s="98">
        <v>594.28671751449235</v>
      </c>
      <c r="T259" s="98">
        <v>609.92119596496093</v>
      </c>
      <c r="U259" s="98">
        <v>664.48981914215767</v>
      </c>
      <c r="V259" s="98">
        <v>621.44763433656283</v>
      </c>
      <c r="W259" s="98">
        <v>638.9897716183641</v>
      </c>
      <c r="X259" s="98">
        <v>594.46606748806494</v>
      </c>
      <c r="Y259" s="98">
        <v>570.190258616949</v>
      </c>
      <c r="DA259" s="63" t="s">
        <v>2507</v>
      </c>
    </row>
    <row r="260" spans="1:105" ht="12" customHeight="1" x14ac:dyDescent="0.25">
      <c r="A260" s="109" t="s">
        <v>120</v>
      </c>
      <c r="B260" s="33">
        <v>607.14526914980786</v>
      </c>
      <c r="C260" s="33">
        <v>709.15085530069473</v>
      </c>
      <c r="D260" s="33">
        <v>727.42438937215866</v>
      </c>
      <c r="E260" s="33">
        <v>693.11366539250832</v>
      </c>
      <c r="F260" s="33">
        <v>725.81833944969583</v>
      </c>
      <c r="G260" s="33">
        <v>700.68877306128206</v>
      </c>
      <c r="H260" s="33">
        <v>667.49179218541781</v>
      </c>
      <c r="I260" s="33">
        <v>609.75065228003473</v>
      </c>
      <c r="J260" s="33">
        <v>569.18566789549834</v>
      </c>
      <c r="K260" s="33">
        <v>590.82576262581199</v>
      </c>
      <c r="L260" s="33">
        <v>564.65551036098088</v>
      </c>
      <c r="M260" s="33">
        <v>632.22275184750242</v>
      </c>
      <c r="N260" s="33">
        <v>477.22847566202967</v>
      </c>
      <c r="O260" s="33">
        <v>522.13275787553914</v>
      </c>
      <c r="P260" s="33">
        <v>641.03771786971254</v>
      </c>
      <c r="Q260" s="33">
        <v>566.95107741425693</v>
      </c>
      <c r="R260" s="33">
        <v>559.09079568327445</v>
      </c>
      <c r="S260" s="33">
        <v>626.28277787270349</v>
      </c>
      <c r="T260" s="33">
        <v>530.69638572776205</v>
      </c>
      <c r="U260" s="33">
        <v>662.96933253642487</v>
      </c>
      <c r="V260" s="33">
        <v>755.02689121431672</v>
      </c>
      <c r="W260" s="33">
        <v>707.18282012275097</v>
      </c>
      <c r="X260" s="33">
        <v>653.40285932621032</v>
      </c>
      <c r="Y260" s="33">
        <v>520.70440799653318</v>
      </c>
      <c r="DA260" s="60" t="s">
        <v>2508</v>
      </c>
    </row>
    <row r="262" spans="1:105" ht="12" customHeight="1" x14ac:dyDescent="0.25">
      <c r="A262" s="116" t="str">
        <f>RES_hh_SLD!$A$236</f>
        <v>CO2 emissions per household (kg CO2 / household)</v>
      </c>
      <c r="B262" s="117">
        <f t="shared" ref="B262:Q262" si="122">B263+B266+B268+B281</f>
        <v>276.09981962611857</v>
      </c>
      <c r="C262" s="117">
        <f t="shared" si="122"/>
        <v>265.30082996204118</v>
      </c>
      <c r="D262" s="117">
        <f t="shared" si="122"/>
        <v>256.13188097809581</v>
      </c>
      <c r="E262" s="117">
        <f t="shared" si="122"/>
        <v>256.31036491183187</v>
      </c>
      <c r="F262" s="117">
        <f t="shared" si="122"/>
        <v>247.34536115375076</v>
      </c>
      <c r="G262" s="117">
        <f t="shared" si="122"/>
        <v>238.43523431092677</v>
      </c>
      <c r="H262" s="117">
        <f t="shared" si="122"/>
        <v>230.74472552340495</v>
      </c>
      <c r="I262" s="117">
        <f t="shared" si="122"/>
        <v>229.34321233186887</v>
      </c>
      <c r="J262" s="117">
        <f t="shared" si="122"/>
        <v>211.17867218371271</v>
      </c>
      <c r="K262" s="117">
        <f t="shared" si="122"/>
        <v>203.2798371786952</v>
      </c>
      <c r="L262" s="117">
        <f t="shared" si="122"/>
        <v>197.14740892754543</v>
      </c>
      <c r="M262" s="117">
        <f t="shared" si="122"/>
        <v>198.29038025471763</v>
      </c>
      <c r="N262" s="117">
        <f t="shared" si="122"/>
        <v>189.35077425313597</v>
      </c>
      <c r="O262" s="117">
        <f t="shared" si="122"/>
        <v>181.07741459789767</v>
      </c>
      <c r="P262" s="117">
        <f t="shared" si="122"/>
        <v>173.16196013862429</v>
      </c>
      <c r="Q262" s="117">
        <f t="shared" si="122"/>
        <v>172.56652700879107</v>
      </c>
      <c r="R262" s="117">
        <f t="shared" ref="R262:V262" si="123">R263+R266+R268+R281</f>
        <v>169.70169598452023</v>
      </c>
      <c r="S262" s="117">
        <f t="shared" si="123"/>
        <v>168.55211471390342</v>
      </c>
      <c r="T262" s="117">
        <f t="shared" si="123"/>
        <v>165.62755685860853</v>
      </c>
      <c r="U262" s="117">
        <f t="shared" si="123"/>
        <v>174.10742972615532</v>
      </c>
      <c r="V262" s="117">
        <f t="shared" si="123"/>
        <v>160.447059818225</v>
      </c>
      <c r="W262" s="117">
        <f t="shared" ref="W262:Y262" si="124">W263+W266+W268+W281</f>
        <v>168.78373749212534</v>
      </c>
      <c r="X262" s="117">
        <f t="shared" si="124"/>
        <v>163.46803138632526</v>
      </c>
      <c r="Y262" s="117">
        <f t="shared" si="124"/>
        <v>160.69546774299741</v>
      </c>
      <c r="DA262" s="129" t="s">
        <v>2654</v>
      </c>
    </row>
    <row r="263" spans="1:105" ht="12" customHeight="1" x14ac:dyDescent="0.25">
      <c r="A263" s="121" t="s">
        <v>57</v>
      </c>
      <c r="B263" s="122">
        <f t="shared" ref="B263:Q263" si="125">SUM(B264:B265)</f>
        <v>0</v>
      </c>
      <c r="C263" s="122">
        <f t="shared" si="125"/>
        <v>0</v>
      </c>
      <c r="D263" s="122">
        <f t="shared" si="125"/>
        <v>0</v>
      </c>
      <c r="E263" s="122">
        <f t="shared" si="125"/>
        <v>0</v>
      </c>
      <c r="F263" s="122">
        <f t="shared" si="125"/>
        <v>0</v>
      </c>
      <c r="G263" s="122">
        <f t="shared" si="125"/>
        <v>0</v>
      </c>
      <c r="H263" s="122">
        <f t="shared" si="125"/>
        <v>0</v>
      </c>
      <c r="I263" s="122">
        <f t="shared" si="125"/>
        <v>0</v>
      </c>
      <c r="J263" s="122">
        <f t="shared" si="125"/>
        <v>0</v>
      </c>
      <c r="K263" s="122">
        <f t="shared" si="125"/>
        <v>0</v>
      </c>
      <c r="L263" s="122">
        <f t="shared" si="125"/>
        <v>0</v>
      </c>
      <c r="M263" s="122">
        <f t="shared" si="125"/>
        <v>0</v>
      </c>
      <c r="N263" s="122">
        <f t="shared" si="125"/>
        <v>0</v>
      </c>
      <c r="O263" s="122">
        <f t="shared" si="125"/>
        <v>0</v>
      </c>
      <c r="P263" s="122">
        <f t="shared" si="125"/>
        <v>0</v>
      </c>
      <c r="Q263" s="122">
        <f t="shared" si="125"/>
        <v>0</v>
      </c>
      <c r="R263" s="122">
        <f t="shared" ref="R263:V263" si="126">SUM(R264:R265)</f>
        <v>0</v>
      </c>
      <c r="S263" s="122">
        <f t="shared" si="126"/>
        <v>0</v>
      </c>
      <c r="T263" s="122">
        <f t="shared" si="126"/>
        <v>0</v>
      </c>
      <c r="U263" s="122">
        <f t="shared" si="126"/>
        <v>0</v>
      </c>
      <c r="V263" s="122">
        <f t="shared" si="126"/>
        <v>0</v>
      </c>
      <c r="W263" s="122">
        <f t="shared" ref="W263:Y263" si="127">SUM(W264:W265)</f>
        <v>0</v>
      </c>
      <c r="X263" s="122">
        <f t="shared" si="127"/>
        <v>0</v>
      </c>
      <c r="Y263" s="122">
        <f t="shared" si="127"/>
        <v>0</v>
      </c>
      <c r="DA263" s="130" t="s">
        <v>2655</v>
      </c>
    </row>
    <row r="264" spans="1:105" ht="12" customHeight="1" x14ac:dyDescent="0.25">
      <c r="A264" s="97" t="s">
        <v>199</v>
      </c>
      <c r="B264" s="98">
        <v>0</v>
      </c>
      <c r="C264" s="98">
        <v>0</v>
      </c>
      <c r="D264" s="98">
        <v>0</v>
      </c>
      <c r="E264" s="98">
        <v>0</v>
      </c>
      <c r="F264" s="98">
        <v>0</v>
      </c>
      <c r="G264" s="98">
        <v>0</v>
      </c>
      <c r="H264" s="98">
        <v>0</v>
      </c>
      <c r="I264" s="98">
        <v>0</v>
      </c>
      <c r="J264" s="98">
        <v>0</v>
      </c>
      <c r="K264" s="98">
        <v>0</v>
      </c>
      <c r="L264" s="98">
        <v>0</v>
      </c>
      <c r="M264" s="98">
        <v>0</v>
      </c>
      <c r="N264" s="98">
        <v>0</v>
      </c>
      <c r="O264" s="98">
        <v>0</v>
      </c>
      <c r="P264" s="98">
        <v>0</v>
      </c>
      <c r="Q264" s="98">
        <v>0</v>
      </c>
      <c r="R264" s="98">
        <v>0</v>
      </c>
      <c r="S264" s="98">
        <v>0</v>
      </c>
      <c r="T264" s="98">
        <v>0</v>
      </c>
      <c r="U264" s="98">
        <v>0</v>
      </c>
      <c r="V264" s="98">
        <v>0</v>
      </c>
      <c r="W264" s="98">
        <v>0</v>
      </c>
      <c r="X264" s="98">
        <v>0</v>
      </c>
      <c r="Y264" s="98">
        <v>0</v>
      </c>
      <c r="DA264" s="63" t="s">
        <v>2656</v>
      </c>
    </row>
    <row r="265" spans="1:105" ht="12" customHeight="1" x14ac:dyDescent="0.25">
      <c r="A265" s="97" t="s">
        <v>53</v>
      </c>
      <c r="B265" s="98">
        <v>0</v>
      </c>
      <c r="C265" s="98">
        <v>0</v>
      </c>
      <c r="D265" s="98">
        <v>0</v>
      </c>
      <c r="E265" s="98">
        <v>0</v>
      </c>
      <c r="F265" s="98">
        <v>0</v>
      </c>
      <c r="G265" s="98">
        <v>0</v>
      </c>
      <c r="H265" s="98">
        <v>0</v>
      </c>
      <c r="I265" s="98">
        <v>0</v>
      </c>
      <c r="J265" s="98">
        <v>0</v>
      </c>
      <c r="K265" s="98">
        <v>0</v>
      </c>
      <c r="L265" s="98">
        <v>0</v>
      </c>
      <c r="M265" s="98">
        <v>0</v>
      </c>
      <c r="N265" s="98">
        <v>0</v>
      </c>
      <c r="O265" s="98">
        <v>0</v>
      </c>
      <c r="P265" s="98">
        <v>0</v>
      </c>
      <c r="Q265" s="98">
        <v>0</v>
      </c>
      <c r="R265" s="98">
        <v>0</v>
      </c>
      <c r="S265" s="98">
        <v>0</v>
      </c>
      <c r="T265" s="98">
        <v>0</v>
      </c>
      <c r="U265" s="98">
        <v>0</v>
      </c>
      <c r="V265" s="98">
        <v>0</v>
      </c>
      <c r="W265" s="98">
        <v>0</v>
      </c>
      <c r="X265" s="98">
        <v>0</v>
      </c>
      <c r="Y265" s="98">
        <v>0</v>
      </c>
      <c r="DA265" s="63" t="s">
        <v>2657</v>
      </c>
    </row>
    <row r="266" spans="1:105" ht="12" customHeight="1" x14ac:dyDescent="0.25">
      <c r="A266" s="121" t="s">
        <v>92</v>
      </c>
      <c r="B266" s="122">
        <f t="shared" ref="B266:Y266" si="128">B267</f>
        <v>0</v>
      </c>
      <c r="C266" s="122">
        <f t="shared" si="128"/>
        <v>0</v>
      </c>
      <c r="D266" s="122">
        <f t="shared" si="128"/>
        <v>0</v>
      </c>
      <c r="E266" s="122">
        <f t="shared" si="128"/>
        <v>0</v>
      </c>
      <c r="F266" s="122">
        <f t="shared" si="128"/>
        <v>0</v>
      </c>
      <c r="G266" s="122">
        <f t="shared" si="128"/>
        <v>0</v>
      </c>
      <c r="H266" s="122">
        <f t="shared" si="128"/>
        <v>0</v>
      </c>
      <c r="I266" s="122">
        <f t="shared" si="128"/>
        <v>0</v>
      </c>
      <c r="J266" s="122">
        <f t="shared" si="128"/>
        <v>0</v>
      </c>
      <c r="K266" s="122">
        <f t="shared" si="128"/>
        <v>0</v>
      </c>
      <c r="L266" s="122">
        <f t="shared" si="128"/>
        <v>0</v>
      </c>
      <c r="M266" s="122">
        <f t="shared" si="128"/>
        <v>0</v>
      </c>
      <c r="N266" s="122">
        <f t="shared" si="128"/>
        <v>0</v>
      </c>
      <c r="O266" s="122">
        <f t="shared" si="128"/>
        <v>0</v>
      </c>
      <c r="P266" s="122">
        <f t="shared" si="128"/>
        <v>0</v>
      </c>
      <c r="Q266" s="122">
        <f t="shared" si="128"/>
        <v>0</v>
      </c>
      <c r="R266" s="122">
        <f t="shared" si="128"/>
        <v>0</v>
      </c>
      <c r="S266" s="122">
        <f t="shared" si="128"/>
        <v>0</v>
      </c>
      <c r="T266" s="122">
        <f t="shared" si="128"/>
        <v>0</v>
      </c>
      <c r="U266" s="122">
        <f t="shared" si="128"/>
        <v>0</v>
      </c>
      <c r="V266" s="122">
        <f t="shared" si="128"/>
        <v>0</v>
      </c>
      <c r="W266" s="122">
        <f t="shared" si="128"/>
        <v>0</v>
      </c>
      <c r="X266" s="122">
        <f t="shared" si="128"/>
        <v>0</v>
      </c>
      <c r="Y266" s="122">
        <f t="shared" si="128"/>
        <v>0</v>
      </c>
      <c r="DA266" s="130" t="s">
        <v>2658</v>
      </c>
    </row>
    <row r="267" spans="1:105" ht="12" customHeight="1" x14ac:dyDescent="0.25">
      <c r="A267" s="97" t="s">
        <v>53</v>
      </c>
      <c r="B267" s="98">
        <v>0</v>
      </c>
      <c r="C267" s="98">
        <v>0</v>
      </c>
      <c r="D267" s="98">
        <v>0</v>
      </c>
      <c r="E267" s="98">
        <v>0</v>
      </c>
      <c r="F267" s="98">
        <v>0</v>
      </c>
      <c r="G267" s="98">
        <v>0</v>
      </c>
      <c r="H267" s="98">
        <v>0</v>
      </c>
      <c r="I267" s="98">
        <v>0</v>
      </c>
      <c r="J267" s="98">
        <v>0</v>
      </c>
      <c r="K267" s="98">
        <v>0</v>
      </c>
      <c r="L267" s="98">
        <v>0</v>
      </c>
      <c r="M267" s="98">
        <v>0</v>
      </c>
      <c r="N267" s="98">
        <v>0</v>
      </c>
      <c r="O267" s="98">
        <v>0</v>
      </c>
      <c r="P267" s="98">
        <v>0</v>
      </c>
      <c r="Q267" s="98">
        <v>0</v>
      </c>
      <c r="R267" s="98">
        <v>0</v>
      </c>
      <c r="S267" s="98">
        <v>0</v>
      </c>
      <c r="T267" s="98">
        <v>0</v>
      </c>
      <c r="U267" s="98">
        <v>0</v>
      </c>
      <c r="V267" s="98">
        <v>0</v>
      </c>
      <c r="W267" s="98">
        <v>0</v>
      </c>
      <c r="X267" s="98">
        <v>0</v>
      </c>
      <c r="Y267" s="98">
        <v>0</v>
      </c>
      <c r="DA267" s="63" t="s">
        <v>2659</v>
      </c>
    </row>
    <row r="268" spans="1:105" ht="12" customHeight="1" x14ac:dyDescent="0.25">
      <c r="A268" s="121" t="s">
        <v>55</v>
      </c>
      <c r="B268" s="122">
        <v>73.931189152961338</v>
      </c>
      <c r="C268" s="122">
        <v>69.174453383971539</v>
      </c>
      <c r="D268" s="122">
        <v>66.524061239575715</v>
      </c>
      <c r="E268" s="122">
        <v>63.450686546767535</v>
      </c>
      <c r="F268" s="122">
        <v>56.425423267722856</v>
      </c>
      <c r="G268" s="122">
        <v>56.645881078575016</v>
      </c>
      <c r="H268" s="122">
        <v>63.590641249023903</v>
      </c>
      <c r="I268" s="122">
        <v>56.521564194225178</v>
      </c>
      <c r="J268" s="122">
        <v>52.487008673160503</v>
      </c>
      <c r="K268" s="122">
        <v>50.624623528782855</v>
      </c>
      <c r="L268" s="122">
        <v>48.66882531659305</v>
      </c>
      <c r="M268" s="122">
        <v>45.968948462130648</v>
      </c>
      <c r="N268" s="122">
        <v>43.093276967516637</v>
      </c>
      <c r="O268" s="122">
        <v>39.337847392794963</v>
      </c>
      <c r="P268" s="122">
        <v>38.085289375024665</v>
      </c>
      <c r="Q268" s="122">
        <v>37.525129116474588</v>
      </c>
      <c r="R268" s="122">
        <v>36.418701910533635</v>
      </c>
      <c r="S268" s="122">
        <v>34.764440827393372</v>
      </c>
      <c r="T268" s="122">
        <v>31.814624163708533</v>
      </c>
      <c r="U268" s="122">
        <v>29.411527496470473</v>
      </c>
      <c r="V268" s="122">
        <v>27.015568603510438</v>
      </c>
      <c r="W268" s="122">
        <v>32.402503036945333</v>
      </c>
      <c r="X268" s="122">
        <v>32.942574426980542</v>
      </c>
      <c r="Y268" s="122">
        <v>27.958147070939077</v>
      </c>
      <c r="DA268" s="130" t="s">
        <v>2660</v>
      </c>
    </row>
    <row r="269" spans="1:105" ht="12" customHeight="1" x14ac:dyDescent="0.25">
      <c r="A269" s="97" t="s">
        <v>132</v>
      </c>
      <c r="B269" s="98">
        <v>0</v>
      </c>
      <c r="C269" s="98">
        <v>0</v>
      </c>
      <c r="D269" s="98">
        <v>0</v>
      </c>
      <c r="E269" s="98">
        <v>0</v>
      </c>
      <c r="F269" s="98">
        <v>0</v>
      </c>
      <c r="G269" s="98">
        <v>0</v>
      </c>
      <c r="H269" s="98">
        <v>0</v>
      </c>
      <c r="I269" s="98">
        <v>0</v>
      </c>
      <c r="J269" s="98">
        <v>0</v>
      </c>
      <c r="K269" s="98">
        <v>0</v>
      </c>
      <c r="L269" s="98">
        <v>0</v>
      </c>
      <c r="M269" s="98">
        <v>0</v>
      </c>
      <c r="N269" s="98">
        <v>0</v>
      </c>
      <c r="O269" s="98">
        <v>0</v>
      </c>
      <c r="P269" s="98">
        <v>0</v>
      </c>
      <c r="Q269" s="98">
        <v>0</v>
      </c>
      <c r="R269" s="98">
        <v>0</v>
      </c>
      <c r="S269" s="98">
        <v>0</v>
      </c>
      <c r="T269" s="98">
        <v>0</v>
      </c>
      <c r="U269" s="98">
        <v>0</v>
      </c>
      <c r="V269" s="98">
        <v>0</v>
      </c>
      <c r="W269" s="98">
        <v>0</v>
      </c>
      <c r="X269" s="98">
        <v>0</v>
      </c>
      <c r="Y269" s="98">
        <v>0</v>
      </c>
      <c r="DA269" s="63" t="s">
        <v>2661</v>
      </c>
    </row>
    <row r="270" spans="1:105" ht="12" customHeight="1" x14ac:dyDescent="0.25">
      <c r="A270" s="97" t="s">
        <v>131</v>
      </c>
      <c r="B270" s="98">
        <v>0</v>
      </c>
      <c r="C270" s="98">
        <v>0</v>
      </c>
      <c r="D270" s="98">
        <v>0</v>
      </c>
      <c r="E270" s="98">
        <v>0</v>
      </c>
      <c r="F270" s="98">
        <v>0</v>
      </c>
      <c r="G270" s="98">
        <v>0</v>
      </c>
      <c r="H270" s="98">
        <v>0</v>
      </c>
      <c r="I270" s="98">
        <v>0</v>
      </c>
      <c r="J270" s="98">
        <v>0</v>
      </c>
      <c r="K270" s="98">
        <v>0</v>
      </c>
      <c r="L270" s="98">
        <v>0</v>
      </c>
      <c r="M270" s="98">
        <v>0</v>
      </c>
      <c r="N270" s="98">
        <v>0</v>
      </c>
      <c r="O270" s="98">
        <v>0</v>
      </c>
      <c r="P270" s="98">
        <v>0</v>
      </c>
      <c r="Q270" s="98">
        <v>0</v>
      </c>
      <c r="R270" s="98">
        <v>0</v>
      </c>
      <c r="S270" s="98">
        <v>0</v>
      </c>
      <c r="T270" s="98">
        <v>0</v>
      </c>
      <c r="U270" s="98">
        <v>0</v>
      </c>
      <c r="V270" s="98">
        <v>0</v>
      </c>
      <c r="W270" s="98">
        <v>0</v>
      </c>
      <c r="X270" s="98">
        <v>0</v>
      </c>
      <c r="Y270" s="98">
        <v>0</v>
      </c>
      <c r="DA270" s="63" t="s">
        <v>2662</v>
      </c>
    </row>
    <row r="271" spans="1:105" ht="12" customHeight="1" x14ac:dyDescent="0.25">
      <c r="A271" s="100" t="s">
        <v>199</v>
      </c>
      <c r="B271" s="101">
        <v>0</v>
      </c>
      <c r="C271" s="101">
        <v>0</v>
      </c>
      <c r="D271" s="101">
        <v>0</v>
      </c>
      <c r="E271" s="101">
        <v>0</v>
      </c>
      <c r="F271" s="101">
        <v>0</v>
      </c>
      <c r="G271" s="101">
        <v>0</v>
      </c>
      <c r="H271" s="101">
        <v>0</v>
      </c>
      <c r="I271" s="101">
        <v>0</v>
      </c>
      <c r="J271" s="101">
        <v>0</v>
      </c>
      <c r="K271" s="101">
        <v>0</v>
      </c>
      <c r="L271" s="101">
        <v>0</v>
      </c>
      <c r="M271" s="101">
        <v>0</v>
      </c>
      <c r="N271" s="101">
        <v>0</v>
      </c>
      <c r="O271" s="101">
        <v>0</v>
      </c>
      <c r="P271" s="101">
        <v>0</v>
      </c>
      <c r="Q271" s="101">
        <v>0</v>
      </c>
      <c r="R271" s="101">
        <v>0</v>
      </c>
      <c r="S271" s="101">
        <v>0</v>
      </c>
      <c r="T271" s="101">
        <v>0</v>
      </c>
      <c r="U271" s="101">
        <v>0</v>
      </c>
      <c r="V271" s="101">
        <v>0</v>
      </c>
      <c r="W271" s="101">
        <v>0</v>
      </c>
      <c r="X271" s="101">
        <v>0</v>
      </c>
      <c r="Y271" s="101">
        <v>0</v>
      </c>
      <c r="DA271" s="131" t="s">
        <v>2663</v>
      </c>
    </row>
    <row r="272" spans="1:105" ht="12" customHeight="1" x14ac:dyDescent="0.25">
      <c r="A272" s="103" t="s">
        <v>52</v>
      </c>
      <c r="B272" s="104">
        <v>0</v>
      </c>
      <c r="C272" s="104">
        <v>0</v>
      </c>
      <c r="D272" s="104">
        <v>0</v>
      </c>
      <c r="E272" s="104">
        <v>0</v>
      </c>
      <c r="F272" s="104">
        <v>0</v>
      </c>
      <c r="G272" s="104">
        <v>0</v>
      </c>
      <c r="H272" s="104">
        <v>0</v>
      </c>
      <c r="I272" s="104">
        <v>0</v>
      </c>
      <c r="J272" s="104">
        <v>0</v>
      </c>
      <c r="K272" s="104">
        <v>0</v>
      </c>
      <c r="L272" s="104">
        <v>0</v>
      </c>
      <c r="M272" s="104">
        <v>0</v>
      </c>
      <c r="N272" s="104">
        <v>0</v>
      </c>
      <c r="O272" s="104">
        <v>0</v>
      </c>
      <c r="P272" s="104">
        <v>0</v>
      </c>
      <c r="Q272" s="104">
        <v>0</v>
      </c>
      <c r="R272" s="104">
        <v>0</v>
      </c>
      <c r="S272" s="104">
        <v>0</v>
      </c>
      <c r="T272" s="104">
        <v>0</v>
      </c>
      <c r="U272" s="104">
        <v>0</v>
      </c>
      <c r="V272" s="104">
        <v>0</v>
      </c>
      <c r="W272" s="104">
        <v>0</v>
      </c>
      <c r="X272" s="104">
        <v>0</v>
      </c>
      <c r="Y272" s="104">
        <v>0</v>
      </c>
      <c r="DA272" s="132" t="s">
        <v>2664</v>
      </c>
    </row>
    <row r="273" spans="1:105" ht="12" customHeight="1" x14ac:dyDescent="0.25">
      <c r="A273" s="106" t="s">
        <v>124</v>
      </c>
      <c r="B273" s="101">
        <v>1063.4208014625772</v>
      </c>
      <c r="C273" s="101">
        <v>1031.9496407607403</v>
      </c>
      <c r="D273" s="101">
        <v>1095.0705270114952</v>
      </c>
      <c r="E273" s="101">
        <v>1147.6781213651873</v>
      </c>
      <c r="F273" s="101">
        <v>1166.5070556574456</v>
      </c>
      <c r="G273" s="101">
        <v>1259.7710125500114</v>
      </c>
      <c r="H273" s="101">
        <v>1263.1499301774672</v>
      </c>
      <c r="I273" s="101">
        <v>1301.0578735094537</v>
      </c>
      <c r="J273" s="101">
        <v>1341.2202440931126</v>
      </c>
      <c r="K273" s="101">
        <v>1340.1009912673178</v>
      </c>
      <c r="L273" s="101">
        <v>1303.6847005567263</v>
      </c>
      <c r="M273" s="101">
        <v>1248.2190740097665</v>
      </c>
      <c r="N273" s="101">
        <v>1158.3798444922006</v>
      </c>
      <c r="O273" s="101">
        <v>1201.1453441364354</v>
      </c>
      <c r="P273" s="101">
        <v>1200.1832513005206</v>
      </c>
      <c r="Q273" s="101">
        <v>1120.4565630933857</v>
      </c>
      <c r="R273" s="101">
        <v>1079.3512863435931</v>
      </c>
      <c r="S273" s="101">
        <v>1061.4534166779126</v>
      </c>
      <c r="T273" s="101">
        <v>1027.0404105262191</v>
      </c>
      <c r="U273" s="101">
        <v>969.53527403533826</v>
      </c>
      <c r="V273" s="101">
        <v>857.06240491001847</v>
      </c>
      <c r="W273" s="101">
        <v>960.23418700261766</v>
      </c>
      <c r="X273" s="101">
        <v>941.54394805447623</v>
      </c>
      <c r="Y273" s="101">
        <v>847.96770804368953</v>
      </c>
      <c r="DA273" s="131" t="s">
        <v>2665</v>
      </c>
    </row>
    <row r="274" spans="1:105" ht="12" customHeight="1" x14ac:dyDescent="0.25">
      <c r="A274" s="107" t="s">
        <v>123</v>
      </c>
      <c r="B274" s="104">
        <v>149.68758801007868</v>
      </c>
      <c r="C274" s="104">
        <v>139.84092926934775</v>
      </c>
      <c r="D274" s="104">
        <v>258.4387220242545</v>
      </c>
      <c r="E274" s="104">
        <v>331.25737655424945</v>
      </c>
      <c r="F274" s="104">
        <v>295.20062167602651</v>
      </c>
      <c r="G274" s="104">
        <v>370.36087060432521</v>
      </c>
      <c r="H274" s="104">
        <v>322.64931602648483</v>
      </c>
      <c r="I274" s="104">
        <v>262.34648105083716</v>
      </c>
      <c r="J274" s="104">
        <v>272.91178315921167</v>
      </c>
      <c r="K274" s="104">
        <v>272.6264874832334</v>
      </c>
      <c r="L274" s="104">
        <v>230.47667320818587</v>
      </c>
      <c r="M274" s="104">
        <v>220.01695082027209</v>
      </c>
      <c r="N274" s="104">
        <v>134.44487289685262</v>
      </c>
      <c r="O274" s="104">
        <v>88.607517176612205</v>
      </c>
      <c r="P274" s="104">
        <v>90.830688451790081</v>
      </c>
      <c r="Q274" s="104">
        <v>266.24484141313729</v>
      </c>
      <c r="R274" s="104">
        <v>316.1503819228019</v>
      </c>
      <c r="S274" s="104">
        <v>391.87069934523043</v>
      </c>
      <c r="T274" s="104">
        <v>259.2913267848445</v>
      </c>
      <c r="U274" s="104">
        <v>88.278726466337972</v>
      </c>
      <c r="V274" s="104">
        <v>34.136853893329871</v>
      </c>
      <c r="W274" s="104">
        <v>77.45130128436827</v>
      </c>
      <c r="X274" s="104">
        <v>67.658490722824169</v>
      </c>
      <c r="Y274" s="104">
        <v>35.433941667604493</v>
      </c>
      <c r="DA274" s="132" t="s">
        <v>2666</v>
      </c>
    </row>
    <row r="275" spans="1:105" ht="12" customHeight="1" x14ac:dyDescent="0.25">
      <c r="A275" s="108" t="s">
        <v>50</v>
      </c>
      <c r="B275" s="98">
        <v>149.68758801007868</v>
      </c>
      <c r="C275" s="98">
        <v>139.84092926934775</v>
      </c>
      <c r="D275" s="98">
        <v>258.4387220242545</v>
      </c>
      <c r="E275" s="98">
        <v>331.25737655424945</v>
      </c>
      <c r="F275" s="98">
        <v>295.20062167602651</v>
      </c>
      <c r="G275" s="98">
        <v>370.36087060432521</v>
      </c>
      <c r="H275" s="98">
        <v>322.64931602648483</v>
      </c>
      <c r="I275" s="98">
        <v>262.34648105083716</v>
      </c>
      <c r="J275" s="98">
        <v>272.91178315921167</v>
      </c>
      <c r="K275" s="98">
        <v>272.6264874832334</v>
      </c>
      <c r="L275" s="98">
        <v>230.47667320818587</v>
      </c>
      <c r="M275" s="98">
        <v>220.01695082027209</v>
      </c>
      <c r="N275" s="98">
        <v>134.44487289685262</v>
      </c>
      <c r="O275" s="98">
        <v>88.607517176612205</v>
      </c>
      <c r="P275" s="98">
        <v>90.830688451790081</v>
      </c>
      <c r="Q275" s="98">
        <v>266.24484141313729</v>
      </c>
      <c r="R275" s="98">
        <v>316.1503819228019</v>
      </c>
      <c r="S275" s="98">
        <v>391.87069934523043</v>
      </c>
      <c r="T275" s="98">
        <v>259.2913267848445</v>
      </c>
      <c r="U275" s="98">
        <v>88.278726466337972</v>
      </c>
      <c r="V275" s="98">
        <v>34.136853893329871</v>
      </c>
      <c r="W275" s="98">
        <v>77.45130128436827</v>
      </c>
      <c r="X275" s="98">
        <v>67.658490722824169</v>
      </c>
      <c r="Y275" s="98">
        <v>35.433941667604493</v>
      </c>
      <c r="DA275" s="63" t="s">
        <v>2667</v>
      </c>
    </row>
    <row r="276" spans="1:105" ht="12" customHeight="1" x14ac:dyDescent="0.25">
      <c r="A276" s="108" t="s">
        <v>52</v>
      </c>
      <c r="B276" s="98">
        <v>0</v>
      </c>
      <c r="C276" s="98">
        <v>0</v>
      </c>
      <c r="D276" s="98">
        <v>0</v>
      </c>
      <c r="E276" s="98">
        <v>0</v>
      </c>
      <c r="F276" s="98">
        <v>0</v>
      </c>
      <c r="G276" s="98">
        <v>0</v>
      </c>
      <c r="H276" s="98">
        <v>0</v>
      </c>
      <c r="I276" s="98">
        <v>0</v>
      </c>
      <c r="J276" s="98">
        <v>0</v>
      </c>
      <c r="K276" s="98">
        <v>0</v>
      </c>
      <c r="L276" s="98">
        <v>0</v>
      </c>
      <c r="M276" s="98">
        <v>0</v>
      </c>
      <c r="N276" s="98">
        <v>0</v>
      </c>
      <c r="O276" s="98">
        <v>0</v>
      </c>
      <c r="P276" s="98">
        <v>0</v>
      </c>
      <c r="Q276" s="98">
        <v>0</v>
      </c>
      <c r="R276" s="98">
        <v>0</v>
      </c>
      <c r="S276" s="98">
        <v>0</v>
      </c>
      <c r="T276" s="98">
        <v>0</v>
      </c>
      <c r="U276" s="98">
        <v>0</v>
      </c>
      <c r="V276" s="98">
        <v>0</v>
      </c>
      <c r="W276" s="98">
        <v>0</v>
      </c>
      <c r="X276" s="98">
        <v>0</v>
      </c>
      <c r="Y276" s="98">
        <v>0</v>
      </c>
      <c r="DA276" s="63" t="s">
        <v>2668</v>
      </c>
    </row>
    <row r="277" spans="1:105" ht="12" customHeight="1" x14ac:dyDescent="0.25">
      <c r="A277" s="106" t="s">
        <v>122</v>
      </c>
      <c r="B277" s="101">
        <v>0</v>
      </c>
      <c r="C277" s="101">
        <v>0</v>
      </c>
      <c r="D277" s="101">
        <v>0</v>
      </c>
      <c r="E277" s="101">
        <v>0</v>
      </c>
      <c r="F277" s="101">
        <v>0</v>
      </c>
      <c r="G277" s="101">
        <v>0</v>
      </c>
      <c r="H277" s="101">
        <v>0</v>
      </c>
      <c r="I277" s="101">
        <v>0</v>
      </c>
      <c r="J277" s="101">
        <v>0</v>
      </c>
      <c r="K277" s="101">
        <v>0</v>
      </c>
      <c r="L277" s="101">
        <v>0</v>
      </c>
      <c r="M277" s="101">
        <v>0</v>
      </c>
      <c r="N277" s="101">
        <v>0</v>
      </c>
      <c r="O277" s="101">
        <v>0</v>
      </c>
      <c r="P277" s="101">
        <v>0</v>
      </c>
      <c r="Q277" s="101">
        <v>0</v>
      </c>
      <c r="R277" s="101">
        <v>0</v>
      </c>
      <c r="S277" s="101">
        <v>0</v>
      </c>
      <c r="T277" s="101">
        <v>0</v>
      </c>
      <c r="U277" s="101">
        <v>0</v>
      </c>
      <c r="V277" s="101">
        <v>0</v>
      </c>
      <c r="W277" s="101">
        <v>0</v>
      </c>
      <c r="X277" s="101">
        <v>0</v>
      </c>
      <c r="Y277" s="101">
        <v>0</v>
      </c>
      <c r="DA277" s="131" t="s">
        <v>2669</v>
      </c>
    </row>
    <row r="278" spans="1:105" ht="12" customHeight="1" x14ac:dyDescent="0.25">
      <c r="A278" s="107" t="s">
        <v>121</v>
      </c>
      <c r="B278" s="104">
        <v>0</v>
      </c>
      <c r="C278" s="104">
        <v>0</v>
      </c>
      <c r="D278" s="104">
        <v>0</v>
      </c>
      <c r="E278" s="104">
        <v>0</v>
      </c>
      <c r="F278" s="104">
        <v>0</v>
      </c>
      <c r="G278" s="104">
        <v>0</v>
      </c>
      <c r="H278" s="104">
        <v>0</v>
      </c>
      <c r="I278" s="104">
        <v>0</v>
      </c>
      <c r="J278" s="104">
        <v>0</v>
      </c>
      <c r="K278" s="104">
        <v>0</v>
      </c>
      <c r="L278" s="104">
        <v>0</v>
      </c>
      <c r="M278" s="104">
        <v>0</v>
      </c>
      <c r="N278" s="104">
        <v>0</v>
      </c>
      <c r="O278" s="104">
        <v>0</v>
      </c>
      <c r="P278" s="104">
        <v>0</v>
      </c>
      <c r="Q278" s="104">
        <v>0</v>
      </c>
      <c r="R278" s="104">
        <v>0</v>
      </c>
      <c r="S278" s="104">
        <v>0</v>
      </c>
      <c r="T278" s="104">
        <v>0</v>
      </c>
      <c r="U278" s="104">
        <v>0</v>
      </c>
      <c r="V278" s="104">
        <v>0</v>
      </c>
      <c r="W278" s="104">
        <v>0</v>
      </c>
      <c r="X278" s="104">
        <v>0</v>
      </c>
      <c r="Y278" s="104">
        <v>0</v>
      </c>
      <c r="DA278" s="132" t="s">
        <v>2670</v>
      </c>
    </row>
    <row r="279" spans="1:105" ht="12" customHeight="1" x14ac:dyDescent="0.25">
      <c r="A279" s="108" t="s">
        <v>53</v>
      </c>
      <c r="B279" s="98">
        <v>0</v>
      </c>
      <c r="C279" s="98">
        <v>0</v>
      </c>
      <c r="D279" s="98">
        <v>0</v>
      </c>
      <c r="E279" s="98">
        <v>0</v>
      </c>
      <c r="F279" s="98">
        <v>0</v>
      </c>
      <c r="G279" s="98">
        <v>0</v>
      </c>
      <c r="H279" s="98">
        <v>0</v>
      </c>
      <c r="I279" s="98">
        <v>0</v>
      </c>
      <c r="J279" s="98">
        <v>0</v>
      </c>
      <c r="K279" s="98">
        <v>0</v>
      </c>
      <c r="L279" s="98">
        <v>0</v>
      </c>
      <c r="M279" s="98">
        <v>0</v>
      </c>
      <c r="N279" s="98">
        <v>0</v>
      </c>
      <c r="O279" s="98">
        <v>0</v>
      </c>
      <c r="P279" s="98">
        <v>0</v>
      </c>
      <c r="Q279" s="98">
        <v>0</v>
      </c>
      <c r="R279" s="98">
        <v>0</v>
      </c>
      <c r="S279" s="98">
        <v>0</v>
      </c>
      <c r="T279" s="98">
        <v>0</v>
      </c>
      <c r="U279" s="98">
        <v>0</v>
      </c>
      <c r="V279" s="98">
        <v>0</v>
      </c>
      <c r="W279" s="98">
        <v>0</v>
      </c>
      <c r="X279" s="98">
        <v>0</v>
      </c>
      <c r="Y279" s="98">
        <v>0</v>
      </c>
      <c r="DA279" s="63" t="s">
        <v>2671</v>
      </c>
    </row>
    <row r="280" spans="1:105" ht="12" customHeight="1" x14ac:dyDescent="0.25">
      <c r="A280" s="108" t="s">
        <v>52</v>
      </c>
      <c r="B280" s="98">
        <v>0</v>
      </c>
      <c r="C280" s="98">
        <v>0</v>
      </c>
      <c r="D280" s="98">
        <v>0</v>
      </c>
      <c r="E280" s="98">
        <v>0</v>
      </c>
      <c r="F280" s="98">
        <v>0</v>
      </c>
      <c r="G280" s="98">
        <v>0</v>
      </c>
      <c r="H280" s="98">
        <v>0</v>
      </c>
      <c r="I280" s="98">
        <v>0</v>
      </c>
      <c r="J280" s="98">
        <v>0</v>
      </c>
      <c r="K280" s="98">
        <v>0</v>
      </c>
      <c r="L280" s="98">
        <v>0</v>
      </c>
      <c r="M280" s="98">
        <v>0</v>
      </c>
      <c r="N280" s="98">
        <v>0</v>
      </c>
      <c r="O280" s="98">
        <v>0</v>
      </c>
      <c r="P280" s="98">
        <v>0</v>
      </c>
      <c r="Q280" s="98">
        <v>0</v>
      </c>
      <c r="R280" s="98">
        <v>0</v>
      </c>
      <c r="S280" s="98">
        <v>0</v>
      </c>
      <c r="T280" s="98">
        <v>0</v>
      </c>
      <c r="U280" s="98">
        <v>0</v>
      </c>
      <c r="V280" s="98">
        <v>0</v>
      </c>
      <c r="W280" s="98">
        <v>0</v>
      </c>
      <c r="X280" s="98">
        <v>0</v>
      </c>
      <c r="Y280" s="98">
        <v>0</v>
      </c>
      <c r="DA280" s="63" t="s">
        <v>2672</v>
      </c>
    </row>
    <row r="281" spans="1:105" ht="12" customHeight="1" x14ac:dyDescent="0.25">
      <c r="A281" s="121" t="s">
        <v>54</v>
      </c>
      <c r="B281" s="122">
        <v>202.16863047315726</v>
      </c>
      <c r="C281" s="122">
        <v>196.12637657806965</v>
      </c>
      <c r="D281" s="122">
        <v>189.60781973852008</v>
      </c>
      <c r="E281" s="122">
        <v>192.85967836506433</v>
      </c>
      <c r="F281" s="122">
        <v>190.9199378860279</v>
      </c>
      <c r="G281" s="122">
        <v>181.78935323235177</v>
      </c>
      <c r="H281" s="122">
        <v>167.15408427438103</v>
      </c>
      <c r="I281" s="122">
        <v>172.82164813764371</v>
      </c>
      <c r="J281" s="122">
        <v>158.69166351055219</v>
      </c>
      <c r="K281" s="122">
        <v>152.65521364991235</v>
      </c>
      <c r="L281" s="122">
        <v>148.47858361095237</v>
      </c>
      <c r="M281" s="122">
        <v>152.32143179258699</v>
      </c>
      <c r="N281" s="122">
        <v>146.25749728561934</v>
      </c>
      <c r="O281" s="122">
        <v>141.7395672051027</v>
      </c>
      <c r="P281" s="122">
        <v>135.07667076359962</v>
      </c>
      <c r="Q281" s="122">
        <v>135.0413978923165</v>
      </c>
      <c r="R281" s="122">
        <v>133.2829940739866</v>
      </c>
      <c r="S281" s="122">
        <v>133.78767388651005</v>
      </c>
      <c r="T281" s="122">
        <v>133.81293269489998</v>
      </c>
      <c r="U281" s="122">
        <v>144.69590222968483</v>
      </c>
      <c r="V281" s="122">
        <v>133.43149121471455</v>
      </c>
      <c r="W281" s="122">
        <v>136.38123445517999</v>
      </c>
      <c r="X281" s="122">
        <v>130.52545695934472</v>
      </c>
      <c r="Y281" s="122">
        <v>132.73732067205833</v>
      </c>
      <c r="DA281" s="130" t="s">
        <v>2673</v>
      </c>
    </row>
    <row r="282" spans="1:105" ht="12" customHeight="1" x14ac:dyDescent="0.25">
      <c r="A282" s="97" t="s">
        <v>202</v>
      </c>
      <c r="B282" s="98">
        <v>0</v>
      </c>
      <c r="C282" s="98">
        <v>0</v>
      </c>
      <c r="D282" s="98">
        <v>0</v>
      </c>
      <c r="E282" s="98">
        <v>0</v>
      </c>
      <c r="F282" s="98">
        <v>0</v>
      </c>
      <c r="G282" s="98">
        <v>0</v>
      </c>
      <c r="H282" s="98">
        <v>0</v>
      </c>
      <c r="I282" s="98">
        <v>0</v>
      </c>
      <c r="J282" s="98">
        <v>0</v>
      </c>
      <c r="K282" s="98">
        <v>0</v>
      </c>
      <c r="L282" s="98">
        <v>0</v>
      </c>
      <c r="M282" s="98">
        <v>0</v>
      </c>
      <c r="N282" s="98">
        <v>0</v>
      </c>
      <c r="O282" s="98">
        <v>0</v>
      </c>
      <c r="P282" s="98">
        <v>0</v>
      </c>
      <c r="Q282" s="98">
        <v>0</v>
      </c>
      <c r="R282" s="98">
        <v>0</v>
      </c>
      <c r="S282" s="98">
        <v>0</v>
      </c>
      <c r="T282" s="98">
        <v>0</v>
      </c>
      <c r="U282" s="98">
        <v>0</v>
      </c>
      <c r="V282" s="98">
        <v>0</v>
      </c>
      <c r="W282" s="98">
        <v>0</v>
      </c>
      <c r="X282" s="98">
        <v>0</v>
      </c>
      <c r="Y282" s="98">
        <v>0</v>
      </c>
      <c r="DA282" s="63" t="s">
        <v>2674</v>
      </c>
    </row>
    <row r="283" spans="1:105" ht="12" customHeight="1" x14ac:dyDescent="0.25">
      <c r="A283" s="97" t="s">
        <v>50</v>
      </c>
      <c r="B283" s="98">
        <v>282.52748233418578</v>
      </c>
      <c r="C283" s="98">
        <v>286.96513974292009</v>
      </c>
      <c r="D283" s="98">
        <v>287.58112718112199</v>
      </c>
      <c r="E283" s="98">
        <v>298.87101591483002</v>
      </c>
      <c r="F283" s="98">
        <v>304.88723248991442</v>
      </c>
      <c r="G283" s="98">
        <v>292.46775324354235</v>
      </c>
      <c r="H283" s="98">
        <v>262.61724775844618</v>
      </c>
      <c r="I283" s="98">
        <v>265.52952034448168</v>
      </c>
      <c r="J283" s="98">
        <v>240.48673843449842</v>
      </c>
      <c r="K283" s="98">
        <v>237.11689865489853</v>
      </c>
      <c r="L283" s="98">
        <v>231.37540834028277</v>
      </c>
      <c r="M283" s="98">
        <v>237.39178792139609</v>
      </c>
      <c r="N283" s="98">
        <v>225.61732621903994</v>
      </c>
      <c r="O283" s="98">
        <v>228.10324215207035</v>
      </c>
      <c r="P283" s="98">
        <v>230.18230935215752</v>
      </c>
      <c r="Q283" s="98">
        <v>235.48216906906032</v>
      </c>
      <c r="R283" s="98">
        <v>237.08202399554384</v>
      </c>
      <c r="S283" s="98">
        <v>241.25870108832427</v>
      </c>
      <c r="T283" s="98">
        <v>246.59870046989414</v>
      </c>
      <c r="U283" s="98">
        <v>267.15029938940478</v>
      </c>
      <c r="V283" s="98">
        <v>247.9749381544477</v>
      </c>
      <c r="W283" s="98">
        <v>252.80976576144491</v>
      </c>
      <c r="X283" s="98">
        <v>233.0200779366136</v>
      </c>
      <c r="Y283" s="98">
        <v>221.56447873607843</v>
      </c>
      <c r="DA283" s="63" t="s">
        <v>2675</v>
      </c>
    </row>
    <row r="284" spans="1:105" ht="12" customHeight="1" x14ac:dyDescent="0.25">
      <c r="A284" s="109" t="s">
        <v>120</v>
      </c>
      <c r="B284" s="33">
        <v>0</v>
      </c>
      <c r="C284" s="33">
        <v>0</v>
      </c>
      <c r="D284" s="33">
        <v>0</v>
      </c>
      <c r="E284" s="33">
        <v>0</v>
      </c>
      <c r="F284" s="33">
        <v>0</v>
      </c>
      <c r="G284" s="33">
        <v>0</v>
      </c>
      <c r="H284" s="33">
        <v>0</v>
      </c>
      <c r="I284" s="33">
        <v>0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X284" s="33">
        <v>0</v>
      </c>
      <c r="Y284" s="33">
        <v>0</v>
      </c>
      <c r="DA284" s="60" t="s">
        <v>2676</v>
      </c>
    </row>
    <row r="286" spans="1:105" ht="12" customHeight="1" x14ac:dyDescent="0.25">
      <c r="A286" s="116" t="str">
        <f>RES_hh_SLD!$A$257</f>
        <v>Final energy consumption per surface area (kWh / sqm)</v>
      </c>
      <c r="B286" s="118">
        <f t="shared" ref="B286:Q286" si="129">B287+B290+B292+B305</f>
        <v>105.37482054924023</v>
      </c>
      <c r="C286" s="118">
        <f t="shared" si="129"/>
        <v>99.590198843742414</v>
      </c>
      <c r="D286" s="118">
        <f t="shared" si="129"/>
        <v>103.95671305883131</v>
      </c>
      <c r="E286" s="118">
        <f t="shared" si="129"/>
        <v>96.421217298103755</v>
      </c>
      <c r="F286" s="118">
        <f t="shared" si="129"/>
        <v>89.749765293732949</v>
      </c>
      <c r="G286" s="118">
        <f t="shared" si="129"/>
        <v>87.001923624450882</v>
      </c>
      <c r="H286" s="118">
        <f t="shared" si="129"/>
        <v>78.283323213531631</v>
      </c>
      <c r="I286" s="118">
        <f t="shared" si="129"/>
        <v>76.741217776906339</v>
      </c>
      <c r="J286" s="118">
        <f t="shared" si="129"/>
        <v>78.62820878768072</v>
      </c>
      <c r="K286" s="118">
        <f t="shared" si="129"/>
        <v>82.408061094265534</v>
      </c>
      <c r="L286" s="118">
        <f t="shared" si="129"/>
        <v>66.708500053251512</v>
      </c>
      <c r="M286" s="118">
        <f t="shared" si="129"/>
        <v>69.382452658276762</v>
      </c>
      <c r="N286" s="118">
        <f t="shared" si="129"/>
        <v>69.74676461168319</v>
      </c>
      <c r="O286" s="118">
        <f t="shared" si="129"/>
        <v>58.519392559052164</v>
      </c>
      <c r="P286" s="118">
        <f t="shared" si="129"/>
        <v>50.273717728728542</v>
      </c>
      <c r="Q286" s="118">
        <f t="shared" si="129"/>
        <v>59.12819722434002</v>
      </c>
      <c r="R286" s="118">
        <f t="shared" ref="R286:V286" si="130">R287+R290+R292+R305</f>
        <v>60.006120896872204</v>
      </c>
      <c r="S286" s="118">
        <f t="shared" si="130"/>
        <v>63.28178217645501</v>
      </c>
      <c r="T286" s="118">
        <f t="shared" si="130"/>
        <v>63.023406983240605</v>
      </c>
      <c r="U286" s="118">
        <f t="shared" si="130"/>
        <v>64.401593305966102</v>
      </c>
      <c r="V286" s="118">
        <f t="shared" si="130"/>
        <v>65.835867204411628</v>
      </c>
      <c r="W286" s="118">
        <f t="shared" ref="W286:Y286" si="131">W287+W290+W292+W305</f>
        <v>62.471434049256438</v>
      </c>
      <c r="X286" s="118">
        <f t="shared" si="131"/>
        <v>61.609009735085777</v>
      </c>
      <c r="Y286" s="118">
        <f t="shared" si="131"/>
        <v>55.094846360850312</v>
      </c>
      <c r="DA286" s="129" t="s">
        <v>2822</v>
      </c>
    </row>
    <row r="287" spans="1:105" ht="12" customHeight="1" x14ac:dyDescent="0.25">
      <c r="A287" s="121" t="s">
        <v>57</v>
      </c>
      <c r="B287" s="123">
        <f t="shared" ref="B287:Q287" si="132">SUM(B288:B289)</f>
        <v>69.72700532980484</v>
      </c>
      <c r="C287" s="123">
        <f t="shared" si="132"/>
        <v>66.691726138570175</v>
      </c>
      <c r="D287" s="123">
        <f t="shared" si="132"/>
        <v>69.87800725044913</v>
      </c>
      <c r="E287" s="123">
        <f t="shared" si="132"/>
        <v>59.404945722374407</v>
      </c>
      <c r="F287" s="123">
        <f t="shared" si="132"/>
        <v>52.72440317039522</v>
      </c>
      <c r="G287" s="123">
        <f t="shared" si="132"/>
        <v>47.585759635208248</v>
      </c>
      <c r="H287" s="123">
        <f t="shared" si="132"/>
        <v>38.503376774757854</v>
      </c>
      <c r="I287" s="123">
        <f t="shared" si="132"/>
        <v>33.66017449424352</v>
      </c>
      <c r="J287" s="123">
        <f t="shared" si="132"/>
        <v>36.937033208448931</v>
      </c>
      <c r="K287" s="123">
        <f t="shared" si="132"/>
        <v>41.621125616418354</v>
      </c>
      <c r="L287" s="123">
        <f t="shared" si="132"/>
        <v>26.128908058818219</v>
      </c>
      <c r="M287" s="123">
        <f t="shared" si="132"/>
        <v>30.296246550258157</v>
      </c>
      <c r="N287" s="123">
        <f t="shared" si="132"/>
        <v>31.787116211663683</v>
      </c>
      <c r="O287" s="123">
        <f t="shared" si="132"/>
        <v>25.563908199666706</v>
      </c>
      <c r="P287" s="123">
        <f t="shared" si="132"/>
        <v>18.780867488676332</v>
      </c>
      <c r="Q287" s="123">
        <f t="shared" si="132"/>
        <v>27.800534079119863</v>
      </c>
      <c r="R287" s="123">
        <f t="shared" ref="R287:V287" si="133">SUM(R288:R289)</f>
        <v>27.530186830535456</v>
      </c>
      <c r="S287" s="123">
        <f t="shared" si="133"/>
        <v>29.978176626323464</v>
      </c>
      <c r="T287" s="123">
        <f t="shared" si="133"/>
        <v>30.282338789221448</v>
      </c>
      <c r="U287" s="123">
        <f t="shared" si="133"/>
        <v>31.401826156067578</v>
      </c>
      <c r="V287" s="123">
        <f t="shared" si="133"/>
        <v>32.843944614187038</v>
      </c>
      <c r="W287" s="123">
        <f t="shared" ref="W287:Y287" si="134">SUM(W288:W289)</f>
        <v>29.695137465904594</v>
      </c>
      <c r="X287" s="123">
        <f t="shared" si="134"/>
        <v>30.556186168140727</v>
      </c>
      <c r="Y287" s="123">
        <f t="shared" si="134"/>
        <v>25.57240111245844</v>
      </c>
      <c r="DA287" s="130" t="s">
        <v>2823</v>
      </c>
    </row>
    <row r="288" spans="1:105" ht="12" customHeight="1" x14ac:dyDescent="0.25">
      <c r="A288" s="97" t="s">
        <v>199</v>
      </c>
      <c r="B288" s="99">
        <v>69.644652206789132</v>
      </c>
      <c r="C288" s="99">
        <v>66.59613177721846</v>
      </c>
      <c r="D288" s="99">
        <v>69.766069879691258</v>
      </c>
      <c r="E288" s="99">
        <v>59.311448126264281</v>
      </c>
      <c r="F288" s="99">
        <v>52.629567870214387</v>
      </c>
      <c r="G288" s="99">
        <v>47.497259908420958</v>
      </c>
      <c r="H288" s="99">
        <v>38.435775242708793</v>
      </c>
      <c r="I288" s="99">
        <v>33.604929046052554</v>
      </c>
      <c r="J288" s="99">
        <v>36.878353296150514</v>
      </c>
      <c r="K288" s="99">
        <v>41.549932707267949</v>
      </c>
      <c r="L288" s="99">
        <v>26.085586689866673</v>
      </c>
      <c r="M288" s="99">
        <v>30.238041773454064</v>
      </c>
      <c r="N288" s="99">
        <v>31.738981329414688</v>
      </c>
      <c r="O288" s="99">
        <v>25.517975917786437</v>
      </c>
      <c r="P288" s="99">
        <v>18.737307902904895</v>
      </c>
      <c r="Q288" s="99">
        <v>27.741223319935955</v>
      </c>
      <c r="R288" s="99">
        <v>27.47075462804322</v>
      </c>
      <c r="S288" s="99">
        <v>29.904936381623735</v>
      </c>
      <c r="T288" s="99">
        <v>30.215458790035665</v>
      </c>
      <c r="U288" s="99">
        <v>31.331920526087323</v>
      </c>
      <c r="V288" s="99">
        <v>32.769935746440652</v>
      </c>
      <c r="W288" s="99">
        <v>29.627163074966795</v>
      </c>
      <c r="X288" s="99">
        <v>30.484907814446441</v>
      </c>
      <c r="Y288" s="99">
        <v>25.511546872437304</v>
      </c>
      <c r="DA288" s="63" t="s">
        <v>2824</v>
      </c>
    </row>
    <row r="289" spans="1:105" ht="12" customHeight="1" x14ac:dyDescent="0.25">
      <c r="A289" s="97" t="s">
        <v>53</v>
      </c>
      <c r="B289" s="99">
        <v>8.2353123015711571E-2</v>
      </c>
      <c r="C289" s="99">
        <v>9.5594361351714896E-2</v>
      </c>
      <c r="D289" s="99">
        <v>0.11193737075787487</v>
      </c>
      <c r="E289" s="99">
        <v>9.3497596110124939E-2</v>
      </c>
      <c r="F289" s="99">
        <v>9.4835300180831E-2</v>
      </c>
      <c r="G289" s="99">
        <v>8.8499726787293259E-2</v>
      </c>
      <c r="H289" s="99">
        <v>6.760153204905972E-2</v>
      </c>
      <c r="I289" s="99">
        <v>5.5245448190963942E-2</v>
      </c>
      <c r="J289" s="99">
        <v>5.8679912298413198E-2</v>
      </c>
      <c r="K289" s="99">
        <v>7.1192909150401301E-2</v>
      </c>
      <c r="L289" s="99">
        <v>4.332136895154725E-2</v>
      </c>
      <c r="M289" s="99">
        <v>5.8204776804092286E-2</v>
      </c>
      <c r="N289" s="99">
        <v>4.8134882248996425E-2</v>
      </c>
      <c r="O289" s="99">
        <v>4.5932281880269397E-2</v>
      </c>
      <c r="P289" s="99">
        <v>4.3559585771437911E-2</v>
      </c>
      <c r="Q289" s="99">
        <v>5.9310759183909351E-2</v>
      </c>
      <c r="R289" s="99">
        <v>5.9432202492236429E-2</v>
      </c>
      <c r="S289" s="99">
        <v>7.3240244699729451E-2</v>
      </c>
      <c r="T289" s="99">
        <v>6.687999918578269E-2</v>
      </c>
      <c r="U289" s="99">
        <v>6.9905629980256012E-2</v>
      </c>
      <c r="V289" s="99">
        <v>7.4008867746383655E-2</v>
      </c>
      <c r="W289" s="99">
        <v>6.7974390937798182E-2</v>
      </c>
      <c r="X289" s="99">
        <v>7.127835369428677E-2</v>
      </c>
      <c r="Y289" s="99">
        <v>6.0854240021137554E-2</v>
      </c>
      <c r="DA289" s="63" t="s">
        <v>2825</v>
      </c>
    </row>
    <row r="290" spans="1:105" ht="12" customHeight="1" x14ac:dyDescent="0.25">
      <c r="A290" s="121" t="s">
        <v>92</v>
      </c>
      <c r="B290" s="123">
        <f t="shared" ref="B290:Y290" si="135">B291</f>
        <v>8.9596681861811636</v>
      </c>
      <c r="C290" s="123">
        <f t="shared" si="135"/>
        <v>7.2864834183610592</v>
      </c>
      <c r="D290" s="123">
        <f t="shared" si="135"/>
        <v>6.4409419706567945</v>
      </c>
      <c r="E290" s="123">
        <f t="shared" si="135"/>
        <v>7.5221048242083866</v>
      </c>
      <c r="F290" s="123">
        <f t="shared" si="135"/>
        <v>6.7907117013333753</v>
      </c>
      <c r="G290" s="123">
        <f t="shared" si="135"/>
        <v>7.1421217453494901</v>
      </c>
      <c r="H290" s="123">
        <f t="shared" si="135"/>
        <v>8.7123981851269825</v>
      </c>
      <c r="I290" s="123">
        <f t="shared" si="135"/>
        <v>10.478130512879614</v>
      </c>
      <c r="J290" s="123">
        <f t="shared" si="135"/>
        <v>10.894894204450985</v>
      </c>
      <c r="K290" s="123">
        <f t="shared" si="135"/>
        <v>10.216927447994504</v>
      </c>
      <c r="L290" s="123">
        <f t="shared" si="135"/>
        <v>11.087891341309545</v>
      </c>
      <c r="M290" s="123">
        <f t="shared" si="135"/>
        <v>9.3289494320210249</v>
      </c>
      <c r="N290" s="123">
        <f t="shared" si="135"/>
        <v>11.288341487268376</v>
      </c>
      <c r="O290" s="123">
        <f t="shared" si="135"/>
        <v>9.0832596068154725</v>
      </c>
      <c r="P290" s="123">
        <f t="shared" si="135"/>
        <v>7.6654857846260054</v>
      </c>
      <c r="Q290" s="123">
        <f t="shared" si="135"/>
        <v>7.0996705806360207</v>
      </c>
      <c r="R290" s="123">
        <f t="shared" si="135"/>
        <v>7.6064160829661347</v>
      </c>
      <c r="S290" s="123">
        <f t="shared" si="135"/>
        <v>6.931018631762238</v>
      </c>
      <c r="T290" s="123">
        <f t="shared" si="135"/>
        <v>7.647148122487982</v>
      </c>
      <c r="U290" s="123">
        <f t="shared" si="135"/>
        <v>7.7855158044126851</v>
      </c>
      <c r="V290" s="123">
        <f t="shared" si="135"/>
        <v>7.66013018323798</v>
      </c>
      <c r="W290" s="123">
        <f t="shared" si="135"/>
        <v>7.7125333680242125</v>
      </c>
      <c r="X290" s="123">
        <f t="shared" si="135"/>
        <v>7.4528148271169918</v>
      </c>
      <c r="Y290" s="123">
        <f t="shared" si="135"/>
        <v>7.7518093340042782</v>
      </c>
      <c r="DA290" s="130" t="s">
        <v>2826</v>
      </c>
    </row>
    <row r="291" spans="1:105" ht="12" customHeight="1" x14ac:dyDescent="0.25">
      <c r="A291" s="97" t="s">
        <v>53</v>
      </c>
      <c r="B291" s="99">
        <f>RES_hhdet_fecs!B86</f>
        <v>8.9596681861811636</v>
      </c>
      <c r="C291" s="99">
        <f>RES_hhdet_fecs!C86</f>
        <v>7.2864834183610592</v>
      </c>
      <c r="D291" s="99">
        <f>RES_hhdet_fecs!D86</f>
        <v>6.4409419706567945</v>
      </c>
      <c r="E291" s="99">
        <f>RES_hhdet_fecs!E86</f>
        <v>7.5221048242083866</v>
      </c>
      <c r="F291" s="99">
        <f>RES_hhdet_fecs!F86</f>
        <v>6.7907117013333753</v>
      </c>
      <c r="G291" s="99">
        <f>RES_hhdet_fecs!G86</f>
        <v>7.1421217453494901</v>
      </c>
      <c r="H291" s="99">
        <f>RES_hhdet_fecs!H86</f>
        <v>8.7123981851269825</v>
      </c>
      <c r="I291" s="99">
        <f>RES_hhdet_fecs!I86</f>
        <v>10.478130512879614</v>
      </c>
      <c r="J291" s="99">
        <f>RES_hhdet_fecs!J86</f>
        <v>10.894894204450985</v>
      </c>
      <c r="K291" s="99">
        <f>RES_hhdet_fecs!K86</f>
        <v>10.216927447994504</v>
      </c>
      <c r="L291" s="99">
        <f>RES_hhdet_fecs!L86</f>
        <v>11.087891341309545</v>
      </c>
      <c r="M291" s="99">
        <f>RES_hhdet_fecs!M86</f>
        <v>9.3289494320210249</v>
      </c>
      <c r="N291" s="99">
        <f>RES_hhdet_fecs!N86</f>
        <v>11.288341487268376</v>
      </c>
      <c r="O291" s="99">
        <f>RES_hhdet_fecs!O86</f>
        <v>9.0832596068154725</v>
      </c>
      <c r="P291" s="99">
        <f>RES_hhdet_fecs!P86</f>
        <v>7.6654857846260054</v>
      </c>
      <c r="Q291" s="99">
        <f>RES_hhdet_fecs!Q86</f>
        <v>7.0996705806360207</v>
      </c>
      <c r="R291" s="99">
        <f>RES_hhdet_fecs!R86</f>
        <v>7.6064160829661347</v>
      </c>
      <c r="S291" s="99">
        <f>RES_hhdet_fecs!S86</f>
        <v>6.931018631762238</v>
      </c>
      <c r="T291" s="99">
        <f>RES_hhdet_fecs!T86</f>
        <v>7.647148122487982</v>
      </c>
      <c r="U291" s="99">
        <f>RES_hhdet_fecs!U86</f>
        <v>7.7855158044126851</v>
      </c>
      <c r="V291" s="99">
        <f>RES_hhdet_fecs!V86</f>
        <v>7.66013018323798</v>
      </c>
      <c r="W291" s="99">
        <f>RES_hhdet_fecs!W86</f>
        <v>7.7125333680242125</v>
      </c>
      <c r="X291" s="99">
        <f>RES_hhdet_fecs!X86</f>
        <v>7.4528148271169918</v>
      </c>
      <c r="Y291" s="99">
        <f>RES_hhdet_fecs!Y86</f>
        <v>7.7518093340042782</v>
      </c>
      <c r="DA291" s="63" t="s">
        <v>2827</v>
      </c>
    </row>
    <row r="292" spans="1:105" ht="12" customHeight="1" x14ac:dyDescent="0.25">
      <c r="A292" s="121" t="s">
        <v>55</v>
      </c>
      <c r="B292" s="123">
        <v>18.348139559887379</v>
      </c>
      <c r="C292" s="123">
        <v>16.949196369950588</v>
      </c>
      <c r="D292" s="123">
        <v>18.967112821606076</v>
      </c>
      <c r="E292" s="123">
        <v>20.759008325128161</v>
      </c>
      <c r="F292" s="123">
        <v>21.330543097258282</v>
      </c>
      <c r="G292" s="123">
        <v>23.757322321043876</v>
      </c>
      <c r="H292" s="123">
        <v>23.273513020217791</v>
      </c>
      <c r="I292" s="123">
        <v>24.96193503760464</v>
      </c>
      <c r="J292" s="123">
        <v>23.852924016471114</v>
      </c>
      <c r="K292" s="123">
        <v>23.691398357382962</v>
      </c>
      <c r="L292" s="123">
        <v>22.85902018256095</v>
      </c>
      <c r="M292" s="123">
        <v>22.810879222421672</v>
      </c>
      <c r="N292" s="123">
        <v>20.517602040980957</v>
      </c>
      <c r="O292" s="123">
        <v>17.608450506549339</v>
      </c>
      <c r="P292" s="123">
        <v>17.183953841049195</v>
      </c>
      <c r="Q292" s="123">
        <v>17.853007110847692</v>
      </c>
      <c r="R292" s="123">
        <v>18.569225234123824</v>
      </c>
      <c r="S292" s="123">
        <v>19.809857831846312</v>
      </c>
      <c r="T292" s="123">
        <v>18.911754448816104</v>
      </c>
      <c r="U292" s="123">
        <v>18.233977078094092</v>
      </c>
      <c r="V292" s="123">
        <v>18.389359925973505</v>
      </c>
      <c r="W292" s="123">
        <v>18.320592277223646</v>
      </c>
      <c r="X292" s="123">
        <v>17.431630205185208</v>
      </c>
      <c r="Y292" s="123">
        <v>16.231702192183885</v>
      </c>
      <c r="DA292" s="130" t="s">
        <v>2828</v>
      </c>
    </row>
    <row r="293" spans="1:105" ht="12" customHeight="1" x14ac:dyDescent="0.25">
      <c r="A293" s="97" t="s">
        <v>132</v>
      </c>
      <c r="B293" s="99">
        <v>32.444668219027911</v>
      </c>
      <c r="C293" s="99">
        <v>29.546455497246171</v>
      </c>
      <c r="D293" s="99">
        <v>30.350294522084432</v>
      </c>
      <c r="E293" s="99">
        <v>27.039724090267118</v>
      </c>
      <c r="F293" s="99">
        <v>27.60207945888866</v>
      </c>
      <c r="G293" s="99">
        <v>31.753543884122504</v>
      </c>
      <c r="H293" s="99">
        <v>25.825113467133942</v>
      </c>
      <c r="I293" s="99">
        <v>27.8603582234411</v>
      </c>
      <c r="J293" s="99">
        <v>35.140716997606283</v>
      </c>
      <c r="K293" s="99">
        <v>36.10994666675591</v>
      </c>
      <c r="L293" s="99">
        <v>27.642562503460468</v>
      </c>
      <c r="M293" s="99">
        <v>28.449573526669479</v>
      </c>
      <c r="N293" s="99">
        <v>26.614028075801436</v>
      </c>
      <c r="O293" s="99">
        <v>27.693295845136344</v>
      </c>
      <c r="P293" s="99">
        <v>28.711555399073973</v>
      </c>
      <c r="Q293" s="99">
        <v>27.559492514090824</v>
      </c>
      <c r="R293" s="99">
        <v>27.498778138734238</v>
      </c>
      <c r="S293" s="99">
        <v>27.819902508519426</v>
      </c>
      <c r="T293" s="99">
        <v>26.813272506241955</v>
      </c>
      <c r="U293" s="99">
        <v>27.031996941163175</v>
      </c>
      <c r="V293" s="99">
        <v>26.322468767830291</v>
      </c>
      <c r="W293" s="99">
        <v>25.213550271103031</v>
      </c>
      <c r="X293" s="99">
        <v>23.533053206291786</v>
      </c>
      <c r="Y293" s="99">
        <v>21.953596433621279</v>
      </c>
      <c r="DA293" s="63" t="s">
        <v>2829</v>
      </c>
    </row>
    <row r="294" spans="1:105" ht="12" customHeight="1" x14ac:dyDescent="0.25">
      <c r="A294" s="97" t="s">
        <v>131</v>
      </c>
      <c r="B294" s="99">
        <v>16.374094558138516</v>
      </c>
      <c r="C294" s="99">
        <v>15.714727788099841</v>
      </c>
      <c r="D294" s="99">
        <v>18.277161788521287</v>
      </c>
      <c r="E294" s="99">
        <v>17.722807087116024</v>
      </c>
      <c r="F294" s="99">
        <v>15.450485744611557</v>
      </c>
      <c r="G294" s="99">
        <v>21.800024320285836</v>
      </c>
      <c r="H294" s="99">
        <v>16.014239212470628</v>
      </c>
      <c r="I294" s="99">
        <v>17.513616645753313</v>
      </c>
      <c r="J294" s="99">
        <v>24.255792773264854</v>
      </c>
      <c r="K294" s="99">
        <v>25.326088214973261</v>
      </c>
      <c r="L294" s="99">
        <v>18.922068210981664</v>
      </c>
      <c r="M294" s="99">
        <v>19.625111597000981</v>
      </c>
      <c r="N294" s="99">
        <v>18.087677572307985</v>
      </c>
      <c r="O294" s="99">
        <v>18.726101495130312</v>
      </c>
      <c r="P294" s="99">
        <v>18.988057484778263</v>
      </c>
      <c r="Q294" s="99">
        <v>19.7676408965477</v>
      </c>
      <c r="R294" s="99">
        <v>20.506780189489756</v>
      </c>
      <c r="S294" s="99">
        <v>21.819975418869227</v>
      </c>
      <c r="T294" s="99">
        <v>20.928246214060636</v>
      </c>
      <c r="U294" s="99">
        <v>20.881257555565032</v>
      </c>
      <c r="V294" s="99">
        <v>20.939502198480881</v>
      </c>
      <c r="W294" s="99">
        <v>20.091904225673247</v>
      </c>
      <c r="X294" s="99">
        <v>18.190498849177935</v>
      </c>
      <c r="Y294" s="99">
        <v>16.698277406450366</v>
      </c>
      <c r="DA294" s="63" t="s">
        <v>2830</v>
      </c>
    </row>
    <row r="295" spans="1:105" ht="12" customHeight="1" x14ac:dyDescent="0.25">
      <c r="A295" s="100" t="s">
        <v>199</v>
      </c>
      <c r="B295" s="102">
        <v>3.6926755735872683</v>
      </c>
      <c r="C295" s="102">
        <v>4.297230964095875</v>
      </c>
      <c r="D295" s="102">
        <v>7.0407623686525609</v>
      </c>
      <c r="E295" s="102">
        <v>7.8686954357510297</v>
      </c>
      <c r="F295" s="102">
        <v>1.676345873592312</v>
      </c>
      <c r="G295" s="102">
        <v>9.015659596080134</v>
      </c>
      <c r="H295" s="102">
        <v>0.28295907138099979</v>
      </c>
      <c r="I295" s="102">
        <v>0.28916628305616465</v>
      </c>
      <c r="J295" s="102">
        <v>7.411915410785606</v>
      </c>
      <c r="K295" s="102">
        <v>7.9385069316982237</v>
      </c>
      <c r="L295" s="102">
        <v>4.5967780379080194</v>
      </c>
      <c r="M295" s="102">
        <v>4.7220120927131095</v>
      </c>
      <c r="N295" s="102">
        <v>3.1804534114072847</v>
      </c>
      <c r="O295" s="102">
        <v>2.5371939099799619</v>
      </c>
      <c r="P295" s="102">
        <v>1.0877420999623726</v>
      </c>
      <c r="Q295" s="102">
        <v>5.8589219341786478</v>
      </c>
      <c r="R295" s="102">
        <v>7.8554961985287122</v>
      </c>
      <c r="S295" s="102">
        <v>10.533127671812496</v>
      </c>
      <c r="T295" s="102">
        <v>8.7307660247702561</v>
      </c>
      <c r="U295" s="102">
        <v>7.2181036431823129</v>
      </c>
      <c r="V295" s="102">
        <v>7.7546997701634659</v>
      </c>
      <c r="W295" s="102">
        <v>6.4408161514063877</v>
      </c>
      <c r="X295" s="102">
        <v>3.3072982980508567</v>
      </c>
      <c r="Y295" s="102">
        <v>0.23434435952102287</v>
      </c>
      <c r="DA295" s="131" t="s">
        <v>2831</v>
      </c>
    </row>
    <row r="296" spans="1:105" ht="12" customHeight="1" x14ac:dyDescent="0.25">
      <c r="A296" s="103" t="s">
        <v>52</v>
      </c>
      <c r="B296" s="105">
        <v>12.681418984551248</v>
      </c>
      <c r="C296" s="105">
        <v>11.417496824003967</v>
      </c>
      <c r="D296" s="105">
        <v>11.236399419868725</v>
      </c>
      <c r="E296" s="105">
        <v>9.8541116513649953</v>
      </c>
      <c r="F296" s="105">
        <v>13.774139871019242</v>
      </c>
      <c r="G296" s="105">
        <v>12.784364724205698</v>
      </c>
      <c r="H296" s="105">
        <v>15.731280141089629</v>
      </c>
      <c r="I296" s="105">
        <v>17.224450362697151</v>
      </c>
      <c r="J296" s="105">
        <v>16.843877362479251</v>
      </c>
      <c r="K296" s="105">
        <v>17.387581283275033</v>
      </c>
      <c r="L296" s="105">
        <v>14.32529017307364</v>
      </c>
      <c r="M296" s="105">
        <v>14.903099504287864</v>
      </c>
      <c r="N296" s="105">
        <v>14.9072241609007</v>
      </c>
      <c r="O296" s="105">
        <v>16.188907585150353</v>
      </c>
      <c r="P296" s="105">
        <v>17.90031538481589</v>
      </c>
      <c r="Q296" s="105">
        <v>13.908718962369054</v>
      </c>
      <c r="R296" s="105">
        <v>12.651283990961044</v>
      </c>
      <c r="S296" s="105">
        <v>11.286847747056731</v>
      </c>
      <c r="T296" s="105">
        <v>12.197480189290378</v>
      </c>
      <c r="U296" s="105">
        <v>13.663153912382718</v>
      </c>
      <c r="V296" s="105">
        <v>13.184802428317417</v>
      </c>
      <c r="W296" s="105">
        <v>13.651088074266857</v>
      </c>
      <c r="X296" s="105">
        <v>14.883200551127075</v>
      </c>
      <c r="Y296" s="105">
        <v>16.463933046929341</v>
      </c>
      <c r="DA296" s="132" t="s">
        <v>2832</v>
      </c>
    </row>
    <row r="297" spans="1:105" ht="12" customHeight="1" x14ac:dyDescent="0.25">
      <c r="A297" s="106" t="s">
        <v>124</v>
      </c>
      <c r="B297" s="102">
        <v>34.495473274103745</v>
      </c>
      <c r="C297" s="102">
        <v>33.457969709483955</v>
      </c>
      <c r="D297" s="102">
        <v>35.46731182934797</v>
      </c>
      <c r="E297" s="102">
        <v>37.124605411622511</v>
      </c>
      <c r="F297" s="102">
        <v>37.66851789958023</v>
      </c>
      <c r="G297" s="102">
        <v>40.580526764204322</v>
      </c>
      <c r="H297" s="102">
        <v>40.597953144904096</v>
      </c>
      <c r="I297" s="102">
        <v>41.636737885545124</v>
      </c>
      <c r="J297" s="102">
        <v>42.616436158928238</v>
      </c>
      <c r="K297" s="102">
        <v>42.372721766093065</v>
      </c>
      <c r="L297" s="102">
        <v>41.026305284762934</v>
      </c>
      <c r="M297" s="102">
        <v>39.071169938437684</v>
      </c>
      <c r="N297" s="102">
        <v>36.063653595986167</v>
      </c>
      <c r="O297" s="102">
        <v>37.261868587966873</v>
      </c>
      <c r="P297" s="102">
        <v>37.063865955236274</v>
      </c>
      <c r="Q297" s="102">
        <v>34.439933434591872</v>
      </c>
      <c r="R297" s="102">
        <v>33.058080602791861</v>
      </c>
      <c r="S297" s="102">
        <v>32.355040236515677</v>
      </c>
      <c r="T297" s="102">
        <v>31.130272778032573</v>
      </c>
      <c r="U297" s="102">
        <v>29.224346757374683</v>
      </c>
      <c r="V297" s="102">
        <v>25.692704833081144</v>
      </c>
      <c r="W297" s="102">
        <v>28.617621796405977</v>
      </c>
      <c r="X297" s="102">
        <v>27.871952655050077</v>
      </c>
      <c r="Y297" s="102">
        <v>24.941663625676302</v>
      </c>
      <c r="DA297" s="131" t="s">
        <v>2833</v>
      </c>
    </row>
    <row r="298" spans="1:105" ht="12" customHeight="1" x14ac:dyDescent="0.25">
      <c r="A298" s="107" t="s">
        <v>123</v>
      </c>
      <c r="B298" s="105">
        <v>17.176863857864049</v>
      </c>
      <c r="C298" s="105">
        <v>16.631993832543355</v>
      </c>
      <c r="D298" s="105">
        <v>19.781959783442904</v>
      </c>
      <c r="E298" s="105">
        <v>21.95831874821101</v>
      </c>
      <c r="F298" s="105">
        <v>21.664283067286185</v>
      </c>
      <c r="G298" s="105">
        <v>24.506241818526551</v>
      </c>
      <c r="H298" s="105">
        <v>23.691622652086796</v>
      </c>
      <c r="I298" s="105">
        <v>23.111977960841262</v>
      </c>
      <c r="J298" s="105">
        <v>23.785805226833201</v>
      </c>
      <c r="K298" s="105">
        <v>23.748950003976745</v>
      </c>
      <c r="L298" s="105">
        <v>22.47085461004453</v>
      </c>
      <c r="M298" s="105">
        <v>21.539258439073553</v>
      </c>
      <c r="N298" s="105">
        <v>18.944120461625907</v>
      </c>
      <c r="O298" s="105">
        <v>19.097032363875893</v>
      </c>
      <c r="P298" s="105">
        <v>19.699112517584435</v>
      </c>
      <c r="Q298" s="105">
        <v>21.750582225220018</v>
      </c>
      <c r="R298" s="105">
        <v>22.465689228558229</v>
      </c>
      <c r="S298" s="105">
        <v>23.75438586845128</v>
      </c>
      <c r="T298" s="105">
        <v>21.493793702426576</v>
      </c>
      <c r="U298" s="105">
        <v>18.366130790541842</v>
      </c>
      <c r="V298" s="105">
        <v>16.083627657659893</v>
      </c>
      <c r="W298" s="105">
        <v>18.856067012412332</v>
      </c>
      <c r="X298" s="105">
        <v>18.632545566834093</v>
      </c>
      <c r="Y298" s="105">
        <v>16.699080316466915</v>
      </c>
      <c r="DA298" s="132" t="s">
        <v>2834</v>
      </c>
    </row>
    <row r="299" spans="1:105" ht="12" customHeight="1" x14ac:dyDescent="0.25">
      <c r="A299" s="108" t="s">
        <v>50</v>
      </c>
      <c r="B299" s="99">
        <v>4.8555982585304296</v>
      </c>
      <c r="C299" s="99">
        <v>4.5339359507802888</v>
      </c>
      <c r="D299" s="99">
        <v>8.3703528829574587</v>
      </c>
      <c r="E299" s="99">
        <v>10.715373209029439</v>
      </c>
      <c r="F299" s="99">
        <v>9.5325354850112678</v>
      </c>
      <c r="G299" s="99">
        <v>11.930294531504138</v>
      </c>
      <c r="H299" s="99">
        <v>10.370029322202667</v>
      </c>
      <c r="I299" s="99">
        <v>8.3956693158042413</v>
      </c>
      <c r="J299" s="99">
        <v>8.6716015771801711</v>
      </c>
      <c r="K299" s="99">
        <v>8.6201908479075033</v>
      </c>
      <c r="L299" s="99">
        <v>7.2529855969143817</v>
      </c>
      <c r="M299" s="99">
        <v>6.8868677412699704</v>
      </c>
      <c r="N299" s="99">
        <v>4.1856506282996957</v>
      </c>
      <c r="O299" s="99">
        <v>2.7487778036676218</v>
      </c>
      <c r="P299" s="99">
        <v>2.8050186983954255</v>
      </c>
      <c r="Q299" s="99">
        <v>8.1836770095367637</v>
      </c>
      <c r="R299" s="99">
        <v>9.6829687798976849</v>
      </c>
      <c r="S299" s="99">
        <v>11.944935166828694</v>
      </c>
      <c r="T299" s="99">
        <v>7.8592912694199457</v>
      </c>
      <c r="U299" s="99">
        <v>2.6609533274780643</v>
      </c>
      <c r="V299" s="99">
        <v>1.0233421813705887</v>
      </c>
      <c r="W299" s="99">
        <v>2.30826196129747</v>
      </c>
      <c r="X299" s="99">
        <v>2.0028531371640144</v>
      </c>
      <c r="Y299" s="99">
        <v>1.0422347992993288</v>
      </c>
      <c r="DA299" s="63" t="s">
        <v>2835</v>
      </c>
    </row>
    <row r="300" spans="1:105" ht="12" customHeight="1" x14ac:dyDescent="0.25">
      <c r="A300" s="108" t="s">
        <v>52</v>
      </c>
      <c r="B300" s="99">
        <v>12.32126559933362</v>
      </c>
      <c r="C300" s="99">
        <v>12.098057881763065</v>
      </c>
      <c r="D300" s="99">
        <v>11.411606900485447</v>
      </c>
      <c r="E300" s="99">
        <v>11.242945539181569</v>
      </c>
      <c r="F300" s="99">
        <v>12.131747582274919</v>
      </c>
      <c r="G300" s="99">
        <v>12.575947287022419</v>
      </c>
      <c r="H300" s="99">
        <v>13.321593329884129</v>
      </c>
      <c r="I300" s="99">
        <v>14.716308645037023</v>
      </c>
      <c r="J300" s="99">
        <v>15.114203649653025</v>
      </c>
      <c r="K300" s="99">
        <v>15.128759156069242</v>
      </c>
      <c r="L300" s="99">
        <v>15.217869013130146</v>
      </c>
      <c r="M300" s="99">
        <v>14.652390697803581</v>
      </c>
      <c r="N300" s="99">
        <v>14.75846983332621</v>
      </c>
      <c r="O300" s="99">
        <v>16.348254560208272</v>
      </c>
      <c r="P300" s="99">
        <v>16.894093819189013</v>
      </c>
      <c r="Q300" s="99">
        <v>13.566905215683255</v>
      </c>
      <c r="R300" s="99">
        <v>12.782720448660545</v>
      </c>
      <c r="S300" s="99">
        <v>11.809450701622584</v>
      </c>
      <c r="T300" s="99">
        <v>13.634502433006627</v>
      </c>
      <c r="U300" s="99">
        <v>15.705177463063773</v>
      </c>
      <c r="V300" s="99">
        <v>15.060285476289303</v>
      </c>
      <c r="W300" s="99">
        <v>16.547805051114864</v>
      </c>
      <c r="X300" s="99">
        <v>16.629692429670076</v>
      </c>
      <c r="Y300" s="99">
        <v>15.656845517167591</v>
      </c>
      <c r="DA300" s="63" t="s">
        <v>2836</v>
      </c>
    </row>
    <row r="301" spans="1:105" ht="12" customHeight="1" x14ac:dyDescent="0.25">
      <c r="A301" s="106" t="s">
        <v>122</v>
      </c>
      <c r="B301" s="102">
        <v>31.155689060217796</v>
      </c>
      <c r="C301" s="102">
        <v>28.652733971115325</v>
      </c>
      <c r="D301" s="102">
        <v>30.729462578606316</v>
      </c>
      <c r="E301" s="102">
        <v>32.639407066592554</v>
      </c>
      <c r="F301" s="102">
        <v>34.180485289770203</v>
      </c>
      <c r="G301" s="102">
        <v>36.725706194184063</v>
      </c>
      <c r="H301" s="102">
        <v>35.778322575341761</v>
      </c>
      <c r="I301" s="102">
        <v>40.239214875705599</v>
      </c>
      <c r="J301" s="102">
        <v>38.599615310842672</v>
      </c>
      <c r="K301" s="102">
        <v>38.223008290509227</v>
      </c>
      <c r="L301" s="102">
        <v>37.808148015613774</v>
      </c>
      <c r="M301" s="102">
        <v>37.813961393515413</v>
      </c>
      <c r="N301" s="102">
        <v>35.50835875733663</v>
      </c>
      <c r="O301" s="102">
        <v>30.262110218465843</v>
      </c>
      <c r="P301" s="102">
        <v>29.732902420026079</v>
      </c>
      <c r="Q301" s="102">
        <v>30.134528560859021</v>
      </c>
      <c r="R301" s="102">
        <v>31.018995998199141</v>
      </c>
      <c r="S301" s="102">
        <v>32.4336575912181</v>
      </c>
      <c r="T301" s="102">
        <v>31.445957362926968</v>
      </c>
      <c r="U301" s="102">
        <v>30.046199899398424</v>
      </c>
      <c r="V301" s="102">
        <v>30.085216758815811</v>
      </c>
      <c r="W301" s="102">
        <v>26.487629259528202</v>
      </c>
      <c r="X301" s="102">
        <v>25.137330317249098</v>
      </c>
      <c r="Y301" s="102">
        <v>23.765971511089731</v>
      </c>
      <c r="DA301" s="131" t="s">
        <v>2837</v>
      </c>
    </row>
    <row r="302" spans="1:105" ht="12" customHeight="1" x14ac:dyDescent="0.25">
      <c r="A302" s="107" t="s">
        <v>121</v>
      </c>
      <c r="B302" s="105">
        <v>16.992232729570919</v>
      </c>
      <c r="C302" s="105">
        <v>15.615522258454943</v>
      </c>
      <c r="D302" s="105">
        <v>17.755362418066341</v>
      </c>
      <c r="E302" s="105">
        <v>19.711656742348143</v>
      </c>
      <c r="F302" s="105">
        <v>20.408585528559076</v>
      </c>
      <c r="G302" s="105">
        <v>22.851443036895848</v>
      </c>
      <c r="H302" s="105">
        <v>22.272557248566347</v>
      </c>
      <c r="I302" s="105">
        <v>24.13468293056836</v>
      </c>
      <c r="J302" s="105">
        <v>22.907623671045915</v>
      </c>
      <c r="K302" s="105">
        <v>22.762354382902345</v>
      </c>
      <c r="L302" s="105">
        <v>22.068409477384911</v>
      </c>
      <c r="M302" s="105">
        <v>22.098308039036823</v>
      </c>
      <c r="N302" s="105">
        <v>19.826599411362665</v>
      </c>
      <c r="O302" s="105">
        <v>16.56182209871724</v>
      </c>
      <c r="P302" s="105">
        <v>15.982997235814732</v>
      </c>
      <c r="Q302" s="105">
        <v>16.84557223516374</v>
      </c>
      <c r="R302" s="105">
        <v>17.697558247840352</v>
      </c>
      <c r="S302" s="105">
        <v>19.081779499816079</v>
      </c>
      <c r="T302" s="105">
        <v>18.249291874714736</v>
      </c>
      <c r="U302" s="105">
        <v>17.624934246743944</v>
      </c>
      <c r="V302" s="105">
        <v>17.956180120940466</v>
      </c>
      <c r="W302" s="105">
        <v>17.577090701486767</v>
      </c>
      <c r="X302" s="105">
        <v>16.723085758012068</v>
      </c>
      <c r="Y302" s="105">
        <v>15.578236349199532</v>
      </c>
      <c r="DA302" s="132" t="s">
        <v>2838</v>
      </c>
    </row>
    <row r="303" spans="1:105" ht="12" customHeight="1" x14ac:dyDescent="0.25">
      <c r="A303" s="108" t="s">
        <v>53</v>
      </c>
      <c r="B303" s="99">
        <v>4.4843123701574203</v>
      </c>
      <c r="C303" s="99">
        <v>3.777559518835643</v>
      </c>
      <c r="D303" s="99">
        <v>5.9758576543362798</v>
      </c>
      <c r="E303" s="99">
        <v>7.960034857424592</v>
      </c>
      <c r="F303" s="99">
        <v>7.9154432026733019</v>
      </c>
      <c r="G303" s="99">
        <v>10.230497578285986</v>
      </c>
      <c r="H303" s="99">
        <v>9.203479727424714</v>
      </c>
      <c r="I303" s="99">
        <v>8.5555702276239121</v>
      </c>
      <c r="J303" s="99">
        <v>7.840679582247903</v>
      </c>
      <c r="K303" s="99">
        <v>7.7804824392813279</v>
      </c>
      <c r="L303" s="99">
        <v>6.8330809954275056</v>
      </c>
      <c r="M303" s="99">
        <v>6.9127934443065602</v>
      </c>
      <c r="N303" s="99">
        <v>4.6702498615206185</v>
      </c>
      <c r="O303" s="99">
        <v>1.1099426495170559</v>
      </c>
      <c r="P303" s="99">
        <v>0.47753168569231663</v>
      </c>
      <c r="Q303" s="99">
        <v>1.3020948975654216</v>
      </c>
      <c r="R303" s="99">
        <v>1.926759671431286</v>
      </c>
      <c r="S303" s="99">
        <v>3.282415032240972</v>
      </c>
      <c r="T303" s="99">
        <v>2.4909996343651426</v>
      </c>
      <c r="U303" s="99">
        <v>1.9200191426821525</v>
      </c>
      <c r="V303" s="99">
        <v>2.3986214470940226</v>
      </c>
      <c r="W303" s="99">
        <v>1.7618286702624781</v>
      </c>
      <c r="X303" s="99">
        <v>1.333772968058627</v>
      </c>
      <c r="Y303" s="99">
        <v>0.51431054620772121</v>
      </c>
      <c r="DA303" s="63" t="s">
        <v>2839</v>
      </c>
    </row>
    <row r="304" spans="1:105" ht="12" customHeight="1" x14ac:dyDescent="0.25">
      <c r="A304" s="108" t="s">
        <v>52</v>
      </c>
      <c r="B304" s="99">
        <v>12.507920359413502</v>
      </c>
      <c r="C304" s="99">
        <v>11.837962739619298</v>
      </c>
      <c r="D304" s="99">
        <v>11.779504763730058</v>
      </c>
      <c r="E304" s="99">
        <v>11.751621884923551</v>
      </c>
      <c r="F304" s="99">
        <v>12.493142325885772</v>
      </c>
      <c r="G304" s="99">
        <v>12.620945458609865</v>
      </c>
      <c r="H304" s="99">
        <v>13.069077521141633</v>
      </c>
      <c r="I304" s="99">
        <v>15.579112702944448</v>
      </c>
      <c r="J304" s="99">
        <v>15.06694408879801</v>
      </c>
      <c r="K304" s="99">
        <v>14.981871943621021</v>
      </c>
      <c r="L304" s="99">
        <v>15.235328481957408</v>
      </c>
      <c r="M304" s="99">
        <v>15.185514594730261</v>
      </c>
      <c r="N304" s="99">
        <v>15.156349549842044</v>
      </c>
      <c r="O304" s="99">
        <v>15.451879449200179</v>
      </c>
      <c r="P304" s="99">
        <v>15.505465550122416</v>
      </c>
      <c r="Q304" s="99">
        <v>15.543477337598318</v>
      </c>
      <c r="R304" s="99">
        <v>15.770798576409067</v>
      </c>
      <c r="S304" s="99">
        <v>15.79936446757511</v>
      </c>
      <c r="T304" s="99">
        <v>15.758292240349592</v>
      </c>
      <c r="U304" s="99">
        <v>15.704915104061792</v>
      </c>
      <c r="V304" s="99">
        <v>15.557558673846444</v>
      </c>
      <c r="W304" s="99">
        <v>15.815262031224288</v>
      </c>
      <c r="X304" s="99">
        <v>15.389312789953442</v>
      </c>
      <c r="Y304" s="99">
        <v>15.063925802991811</v>
      </c>
      <c r="DA304" s="63" t="s">
        <v>2840</v>
      </c>
    </row>
    <row r="305" spans="1:105" ht="12" customHeight="1" x14ac:dyDescent="0.25">
      <c r="A305" s="121" t="s">
        <v>54</v>
      </c>
      <c r="B305" s="123">
        <v>8.3400074733668426</v>
      </c>
      <c r="C305" s="123">
        <v>8.6627929168605977</v>
      </c>
      <c r="D305" s="123">
        <v>8.6706510161193062</v>
      </c>
      <c r="E305" s="123">
        <v>8.7351584263927951</v>
      </c>
      <c r="F305" s="123">
        <v>8.9041073247460591</v>
      </c>
      <c r="G305" s="123">
        <v>8.5167199228492603</v>
      </c>
      <c r="H305" s="123">
        <v>7.7940352334290051</v>
      </c>
      <c r="I305" s="123">
        <v>7.6409777321785644</v>
      </c>
      <c r="J305" s="123">
        <v>6.9433573583096777</v>
      </c>
      <c r="K305" s="123">
        <v>6.878609672469711</v>
      </c>
      <c r="L305" s="123">
        <v>6.6326804705628017</v>
      </c>
      <c r="M305" s="123">
        <v>6.9463774535759057</v>
      </c>
      <c r="N305" s="123">
        <v>6.153704871770179</v>
      </c>
      <c r="O305" s="123">
        <v>6.2637742460206463</v>
      </c>
      <c r="P305" s="123">
        <v>6.6434106143770082</v>
      </c>
      <c r="Q305" s="123">
        <v>6.3749854537364401</v>
      </c>
      <c r="R305" s="123">
        <v>6.3002927492467942</v>
      </c>
      <c r="S305" s="123">
        <v>6.5627290865229932</v>
      </c>
      <c r="T305" s="123">
        <v>6.1821656227150701</v>
      </c>
      <c r="U305" s="123">
        <v>6.9802742673917466</v>
      </c>
      <c r="V305" s="123">
        <v>6.9424324810130935</v>
      </c>
      <c r="W305" s="123">
        <v>6.7431709381039857</v>
      </c>
      <c r="X305" s="123">
        <v>6.1683785346428488</v>
      </c>
      <c r="Y305" s="123">
        <v>5.5389337222037094</v>
      </c>
      <c r="DA305" s="130" t="s">
        <v>2841</v>
      </c>
    </row>
    <row r="306" spans="1:105" ht="12" customHeight="1" x14ac:dyDescent="0.25">
      <c r="A306" s="97" t="s">
        <v>202</v>
      </c>
      <c r="B306" s="99">
        <v>0</v>
      </c>
      <c r="C306" s="99">
        <v>0</v>
      </c>
      <c r="D306" s="99">
        <v>0</v>
      </c>
      <c r="E306" s="99">
        <v>0</v>
      </c>
      <c r="F306" s="99">
        <v>0</v>
      </c>
      <c r="G306" s="99">
        <v>0</v>
      </c>
      <c r="H306" s="99">
        <v>0</v>
      </c>
      <c r="I306" s="99">
        <v>0</v>
      </c>
      <c r="J306" s="99">
        <v>0</v>
      </c>
      <c r="K306" s="99">
        <v>0</v>
      </c>
      <c r="L306" s="99">
        <v>0</v>
      </c>
      <c r="M306" s="99">
        <v>0</v>
      </c>
      <c r="N306" s="99">
        <v>0</v>
      </c>
      <c r="O306" s="99">
        <v>0</v>
      </c>
      <c r="P306" s="99">
        <v>0</v>
      </c>
      <c r="Q306" s="99">
        <v>0</v>
      </c>
      <c r="R306" s="99">
        <v>0</v>
      </c>
      <c r="S306" s="99">
        <v>0</v>
      </c>
      <c r="T306" s="99">
        <v>0</v>
      </c>
      <c r="U306" s="99">
        <v>0</v>
      </c>
      <c r="V306" s="99">
        <v>0</v>
      </c>
      <c r="W306" s="99">
        <v>0</v>
      </c>
      <c r="X306" s="99">
        <v>0</v>
      </c>
      <c r="Y306" s="99">
        <v>0</v>
      </c>
      <c r="DA306" s="63" t="s">
        <v>2842</v>
      </c>
    </row>
    <row r="307" spans="1:105" ht="12" customHeight="1" x14ac:dyDescent="0.25">
      <c r="A307" s="97" t="s">
        <v>50</v>
      </c>
      <c r="B307" s="99">
        <v>9.1646873962354913</v>
      </c>
      <c r="C307" s="99">
        <v>9.304011139650683</v>
      </c>
      <c r="D307" s="99">
        <v>9.3142215614220074</v>
      </c>
      <c r="E307" s="99">
        <v>9.6677529424456772</v>
      </c>
      <c r="F307" s="99">
        <v>9.845332798203307</v>
      </c>
      <c r="G307" s="99">
        <v>9.4211530269633919</v>
      </c>
      <c r="H307" s="99">
        <v>8.4405837065146656</v>
      </c>
      <c r="I307" s="99">
        <v>8.4975336336392182</v>
      </c>
      <c r="J307" s="99">
        <v>7.6413160185279567</v>
      </c>
      <c r="K307" s="99">
        <v>7.4974113430371396</v>
      </c>
      <c r="L307" s="99">
        <v>7.2812683418785626</v>
      </c>
      <c r="M307" s="99">
        <v>7.4307267698377224</v>
      </c>
      <c r="N307" s="99">
        <v>7.024107970026793</v>
      </c>
      <c r="O307" s="99">
        <v>7.0762069511832415</v>
      </c>
      <c r="P307" s="99">
        <v>7.1084530215285096</v>
      </c>
      <c r="Q307" s="99">
        <v>7.2381121186719435</v>
      </c>
      <c r="R307" s="99">
        <v>7.2612844009923174</v>
      </c>
      <c r="S307" s="99">
        <v>7.3540061753749804</v>
      </c>
      <c r="T307" s="99">
        <v>7.4745693875890336</v>
      </c>
      <c r="U307" s="99">
        <v>8.0526136539595985</v>
      </c>
      <c r="V307" s="99">
        <v>7.4337024416240389</v>
      </c>
      <c r="W307" s="99">
        <v>7.5344268730762147</v>
      </c>
      <c r="X307" s="99">
        <v>6.8979515967847291</v>
      </c>
      <c r="Y307" s="99">
        <v>6.5169777665034063</v>
      </c>
      <c r="DA307" s="63" t="s">
        <v>2843</v>
      </c>
    </row>
    <row r="308" spans="1:105" ht="12" customHeight="1" x14ac:dyDescent="0.25">
      <c r="A308" s="109" t="s">
        <v>120</v>
      </c>
      <c r="B308" s="110">
        <v>6.2652589332384423</v>
      </c>
      <c r="C308" s="110">
        <v>7.278364042554764</v>
      </c>
      <c r="D308" s="110">
        <v>7.4251484284449534</v>
      </c>
      <c r="E308" s="110">
        <v>7.0385485866523139</v>
      </c>
      <c r="F308" s="110">
        <v>7.3273505055745618</v>
      </c>
      <c r="G308" s="110">
        <v>7.0311878856838108</v>
      </c>
      <c r="H308" s="110">
        <v>6.6619418267855863</v>
      </c>
      <c r="I308" s="110">
        <v>6.0442265708296459</v>
      </c>
      <c r="J308" s="110">
        <v>5.5892388987982624</v>
      </c>
      <c r="K308" s="110">
        <v>5.7601936567127812</v>
      </c>
      <c r="L308" s="110">
        <v>5.470978453692501</v>
      </c>
      <c r="M308" s="110">
        <v>6.0791331548797594</v>
      </c>
      <c r="N308" s="110">
        <v>4.5495812176294566</v>
      </c>
      <c r="O308" s="110">
        <v>4.9304143573437438</v>
      </c>
      <c r="P308" s="110">
        <v>5.9829200161941953</v>
      </c>
      <c r="Q308" s="110">
        <v>5.2145221276841252</v>
      </c>
      <c r="R308" s="110">
        <v>5.0663328102999232</v>
      </c>
      <c r="S308" s="110">
        <v>5.5776903847117421</v>
      </c>
      <c r="T308" s="110">
        <v>4.6488131313907344</v>
      </c>
      <c r="U308" s="110">
        <v>5.7131648892492901</v>
      </c>
      <c r="V308" s="110">
        <v>6.3701528335549398</v>
      </c>
      <c r="W308" s="110">
        <v>5.8163151238909112</v>
      </c>
      <c r="X308" s="110">
        <v>5.2392775104786944</v>
      </c>
      <c r="Y308" s="110">
        <v>4.0774105938149923</v>
      </c>
      <c r="DA308" s="60" t="s">
        <v>2844</v>
      </c>
    </row>
    <row r="310" spans="1:105" ht="12" customHeight="1" x14ac:dyDescent="0.25">
      <c r="A310" s="116" t="str">
        <f>RES_hh_SLD!$A$278</f>
        <v>Thermal energy service per surface area (kWh useful / sqm)</v>
      </c>
      <c r="B310" s="118">
        <f t="shared" ref="B310:Q310" si="136">B311+B314+B316+B329</f>
        <v>59.028987970583039</v>
      </c>
      <c r="C310" s="118">
        <f t="shared" si="136"/>
        <v>55.733672207768819</v>
      </c>
      <c r="D310" s="118">
        <f t="shared" si="136"/>
        <v>57.984936211959926</v>
      </c>
      <c r="E310" s="118">
        <f t="shared" si="136"/>
        <v>60.053392128364813</v>
      </c>
      <c r="F310" s="118">
        <f t="shared" si="136"/>
        <v>59.422360369806938</v>
      </c>
      <c r="G310" s="118">
        <f t="shared" si="136"/>
        <v>61.967600294969635</v>
      </c>
      <c r="H310" s="118">
        <f t="shared" si="136"/>
        <v>64.307138145381103</v>
      </c>
      <c r="I310" s="118">
        <f t="shared" si="136"/>
        <v>71.363151715422859</v>
      </c>
      <c r="J310" s="118">
        <f t="shared" si="136"/>
        <v>74.605375729861848</v>
      </c>
      <c r="K310" s="118">
        <f t="shared" si="136"/>
        <v>75.902877594124192</v>
      </c>
      <c r="L310" s="118">
        <f t="shared" si="136"/>
        <v>71.649379065347276</v>
      </c>
      <c r="M310" s="118">
        <f t="shared" si="136"/>
        <v>69.058568941858752</v>
      </c>
      <c r="N310" s="118">
        <f t="shared" si="136"/>
        <v>76.119035628951991</v>
      </c>
      <c r="O310" s="118">
        <f t="shared" si="136"/>
        <v>65.450127309156684</v>
      </c>
      <c r="P310" s="118">
        <f t="shared" si="136"/>
        <v>58.063569060504001</v>
      </c>
      <c r="Q310" s="118">
        <f t="shared" si="136"/>
        <v>62.401376113389773</v>
      </c>
      <c r="R310" s="118">
        <f t="shared" ref="R310:V310" si="137">R311+R314+R316+R329</f>
        <v>66.558366913698976</v>
      </c>
      <c r="S310" s="118">
        <f t="shared" si="137"/>
        <v>67.494178469224721</v>
      </c>
      <c r="T310" s="118">
        <f t="shared" si="137"/>
        <v>70.830522608986669</v>
      </c>
      <c r="U310" s="118">
        <f t="shared" si="137"/>
        <v>72.925481979560431</v>
      </c>
      <c r="V310" s="118">
        <f t="shared" si="137"/>
        <v>74.010578077084091</v>
      </c>
      <c r="W310" s="118">
        <f t="shared" ref="W310:Y310" si="138">W311+W314+W316+W329</f>
        <v>72.858523360722103</v>
      </c>
      <c r="X310" s="118">
        <f t="shared" si="138"/>
        <v>71.709863940676243</v>
      </c>
      <c r="Y310" s="118">
        <f t="shared" si="138"/>
        <v>69.269448867095605</v>
      </c>
      <c r="DA310" s="129" t="s">
        <v>2990</v>
      </c>
    </row>
    <row r="311" spans="1:105" ht="12" customHeight="1" x14ac:dyDescent="0.25">
      <c r="A311" s="121" t="s">
        <v>57</v>
      </c>
      <c r="B311" s="123">
        <f t="shared" ref="B311:Q311" si="139">SUM(B312:B313)</f>
        <v>23.466206338213027</v>
      </c>
      <c r="C311" s="123">
        <f t="shared" si="139"/>
        <v>23.099792795487435</v>
      </c>
      <c r="D311" s="123">
        <f t="shared" si="139"/>
        <v>25.100885705566444</v>
      </c>
      <c r="E311" s="123">
        <f t="shared" si="139"/>
        <v>22.214137823112043</v>
      </c>
      <c r="F311" s="123">
        <f t="shared" si="139"/>
        <v>20.743155706293436</v>
      </c>
      <c r="G311" s="123">
        <f t="shared" si="139"/>
        <v>19.706065138784588</v>
      </c>
      <c r="H311" s="123">
        <f t="shared" si="139"/>
        <v>16.751367488755239</v>
      </c>
      <c r="I311" s="123">
        <f t="shared" si="139"/>
        <v>15.341865539324752</v>
      </c>
      <c r="J311" s="123">
        <f t="shared" si="139"/>
        <v>17.456438186242409</v>
      </c>
      <c r="K311" s="123">
        <f t="shared" si="139"/>
        <v>20.113745856944011</v>
      </c>
      <c r="L311" s="123">
        <f t="shared" si="139"/>
        <v>12.774535946556888</v>
      </c>
      <c r="M311" s="123">
        <f t="shared" si="139"/>
        <v>15.046957244266094</v>
      </c>
      <c r="N311" s="123">
        <f t="shared" si="139"/>
        <v>16.054228241855601</v>
      </c>
      <c r="O311" s="123">
        <f t="shared" si="139"/>
        <v>13.137030779977815</v>
      </c>
      <c r="P311" s="123">
        <f t="shared" si="139"/>
        <v>9.7506679223386001</v>
      </c>
      <c r="Q311" s="123">
        <f t="shared" si="139"/>
        <v>14.694943787414328</v>
      </c>
      <c r="R311" s="123">
        <f t="shared" ref="R311:V311" si="140">SUM(R312:R313)</f>
        <v>14.813292653527045</v>
      </c>
      <c r="S311" s="123">
        <f t="shared" si="140"/>
        <v>16.438712204458188</v>
      </c>
      <c r="T311" s="123">
        <f t="shared" si="140"/>
        <v>16.819897168698752</v>
      </c>
      <c r="U311" s="123">
        <f t="shared" si="140"/>
        <v>17.633534485432143</v>
      </c>
      <c r="V311" s="123">
        <f t="shared" si="140"/>
        <v>18.705736704802245</v>
      </c>
      <c r="W311" s="123">
        <f t="shared" ref="W311:Y311" si="141">SUM(W312:W313)</f>
        <v>17.197562550688378</v>
      </c>
      <c r="X311" s="123">
        <f t="shared" si="141"/>
        <v>18.033533882691639</v>
      </c>
      <c r="Y311" s="123">
        <f t="shared" si="141"/>
        <v>15.380890365195652</v>
      </c>
      <c r="DA311" s="130" t="s">
        <v>2991</v>
      </c>
    </row>
    <row r="312" spans="1:105" ht="12" customHeight="1" x14ac:dyDescent="0.25">
      <c r="A312" s="97" t="s">
        <v>199</v>
      </c>
      <c r="B312" s="99">
        <v>23.383853215197316</v>
      </c>
      <c r="C312" s="99">
        <v>23.00419843413572</v>
      </c>
      <c r="D312" s="99">
        <v>24.988948334808569</v>
      </c>
      <c r="E312" s="99">
        <v>22.120640227001918</v>
      </c>
      <c r="F312" s="99">
        <v>20.648320406112607</v>
      </c>
      <c r="G312" s="99">
        <v>19.617565411997294</v>
      </c>
      <c r="H312" s="99">
        <v>16.683765956706178</v>
      </c>
      <c r="I312" s="99">
        <v>15.286620091133788</v>
      </c>
      <c r="J312" s="99">
        <v>17.397758273943996</v>
      </c>
      <c r="K312" s="99">
        <v>20.04255294779361</v>
      </c>
      <c r="L312" s="99">
        <v>12.731214577605341</v>
      </c>
      <c r="M312" s="99">
        <v>14.988752467462001</v>
      </c>
      <c r="N312" s="99">
        <v>16.006093359606606</v>
      </c>
      <c r="O312" s="99">
        <v>13.091098498097546</v>
      </c>
      <c r="P312" s="99">
        <v>9.7071083365671615</v>
      </c>
      <c r="Q312" s="99">
        <v>14.635633028230419</v>
      </c>
      <c r="R312" s="99">
        <v>14.753860451034809</v>
      </c>
      <c r="S312" s="99">
        <v>16.365471959758459</v>
      </c>
      <c r="T312" s="99">
        <v>16.753017169512969</v>
      </c>
      <c r="U312" s="99">
        <v>17.563628855451888</v>
      </c>
      <c r="V312" s="99">
        <v>18.631727837055863</v>
      </c>
      <c r="W312" s="99">
        <v>17.129588159750579</v>
      </c>
      <c r="X312" s="99">
        <v>17.962255528997353</v>
      </c>
      <c r="Y312" s="99">
        <v>15.320036125174514</v>
      </c>
      <c r="DA312" s="63" t="s">
        <v>2992</v>
      </c>
    </row>
    <row r="313" spans="1:105" ht="12" customHeight="1" x14ac:dyDescent="0.25">
      <c r="A313" s="97" t="s">
        <v>53</v>
      </c>
      <c r="B313" s="99">
        <v>8.2353123015711571E-2</v>
      </c>
      <c r="C313" s="99">
        <v>9.5594361351714896E-2</v>
      </c>
      <c r="D313" s="99">
        <v>0.11193737075787487</v>
      </c>
      <c r="E313" s="99">
        <v>9.3497596110124939E-2</v>
      </c>
      <c r="F313" s="99">
        <v>9.4835300180831E-2</v>
      </c>
      <c r="G313" s="99">
        <v>8.8499726787293259E-2</v>
      </c>
      <c r="H313" s="99">
        <v>6.760153204905972E-2</v>
      </c>
      <c r="I313" s="99">
        <v>5.5245448190963942E-2</v>
      </c>
      <c r="J313" s="99">
        <v>5.8679912298413198E-2</v>
      </c>
      <c r="K313" s="99">
        <v>7.1192909150401301E-2</v>
      </c>
      <c r="L313" s="99">
        <v>4.332136895154725E-2</v>
      </c>
      <c r="M313" s="99">
        <v>5.8204776804092286E-2</v>
      </c>
      <c r="N313" s="99">
        <v>4.8134882248996425E-2</v>
      </c>
      <c r="O313" s="99">
        <v>4.5932281880269397E-2</v>
      </c>
      <c r="P313" s="99">
        <v>4.3559585771437911E-2</v>
      </c>
      <c r="Q313" s="99">
        <v>5.9310759183909351E-2</v>
      </c>
      <c r="R313" s="99">
        <v>5.9432202492236429E-2</v>
      </c>
      <c r="S313" s="99">
        <v>7.3240244699729451E-2</v>
      </c>
      <c r="T313" s="99">
        <v>6.687999918578269E-2</v>
      </c>
      <c r="U313" s="99">
        <v>6.9905629980256012E-2</v>
      </c>
      <c r="V313" s="99">
        <v>7.4008867746383655E-2</v>
      </c>
      <c r="W313" s="99">
        <v>6.7974390937798182E-2</v>
      </c>
      <c r="X313" s="99">
        <v>7.127835369428677E-2</v>
      </c>
      <c r="Y313" s="99">
        <v>6.0854240021137554E-2</v>
      </c>
      <c r="DA313" s="63" t="s">
        <v>2993</v>
      </c>
    </row>
    <row r="314" spans="1:105" ht="12" customHeight="1" x14ac:dyDescent="0.25">
      <c r="A314" s="121" t="s">
        <v>92</v>
      </c>
      <c r="B314" s="123">
        <f t="shared" ref="B314:Y314" si="142">B315</f>
        <v>16.144003242865665</v>
      </c>
      <c r="C314" s="123">
        <f t="shared" si="142"/>
        <v>13.877678879977173</v>
      </c>
      <c r="D314" s="123">
        <f t="shared" si="142"/>
        <v>13.073898304927031</v>
      </c>
      <c r="E314" s="123">
        <f t="shared" si="142"/>
        <v>17.067641117959194</v>
      </c>
      <c r="F314" s="123">
        <f t="shared" si="142"/>
        <v>17.021639565641109</v>
      </c>
      <c r="G314" s="123">
        <f t="shared" si="142"/>
        <v>19.505509094437549</v>
      </c>
      <c r="H314" s="123">
        <f t="shared" si="142"/>
        <v>25.267562042552957</v>
      </c>
      <c r="I314" s="123">
        <f t="shared" si="142"/>
        <v>31.737499196353706</v>
      </c>
      <c r="J314" s="123">
        <f t="shared" si="142"/>
        <v>33.991491352855512</v>
      </c>
      <c r="K314" s="123">
        <f t="shared" si="142"/>
        <v>32.716948400498701</v>
      </c>
      <c r="L314" s="123">
        <f t="shared" si="142"/>
        <v>36.238205490921978</v>
      </c>
      <c r="M314" s="123">
        <f t="shared" si="142"/>
        <v>31.166642741144791</v>
      </c>
      <c r="N314" s="123">
        <f t="shared" si="142"/>
        <v>38.884453508257685</v>
      </c>
      <c r="O314" s="123">
        <f t="shared" si="142"/>
        <v>32.374125106174517</v>
      </c>
      <c r="P314" s="123">
        <f t="shared" si="142"/>
        <v>28.238320797185217</v>
      </c>
      <c r="Q314" s="123">
        <f t="shared" si="142"/>
        <v>27.383458025249737</v>
      </c>
      <c r="R314" s="123">
        <f t="shared" si="142"/>
        <v>30.876911546443658</v>
      </c>
      <c r="S314" s="123">
        <f t="shared" si="142"/>
        <v>29.155155302902532</v>
      </c>
      <c r="T314" s="123">
        <f t="shared" si="142"/>
        <v>32.831553675644521</v>
      </c>
      <c r="U314" s="123">
        <f t="shared" si="142"/>
        <v>33.880972679042202</v>
      </c>
      <c r="V314" s="123">
        <f t="shared" si="142"/>
        <v>33.686207630330898</v>
      </c>
      <c r="W314" s="123">
        <f t="shared" si="142"/>
        <v>34.170519411980543</v>
      </c>
      <c r="X314" s="123">
        <f t="shared" si="142"/>
        <v>33.19817974913591</v>
      </c>
      <c r="Y314" s="123">
        <f t="shared" si="142"/>
        <v>34.766505875718146</v>
      </c>
      <c r="DA314" s="130" t="s">
        <v>2994</v>
      </c>
    </row>
    <row r="315" spans="1:105" ht="12" customHeight="1" x14ac:dyDescent="0.25">
      <c r="A315" s="97" t="s">
        <v>53</v>
      </c>
      <c r="B315" s="99">
        <f>RES_hhdet_tess!B86</f>
        <v>16.144003242865665</v>
      </c>
      <c r="C315" s="99">
        <f>RES_hhdet_tess!C86</f>
        <v>13.877678879977173</v>
      </c>
      <c r="D315" s="99">
        <f>RES_hhdet_tess!D86</f>
        <v>13.073898304927031</v>
      </c>
      <c r="E315" s="99">
        <f>RES_hhdet_tess!E86</f>
        <v>17.067641117959194</v>
      </c>
      <c r="F315" s="99">
        <f>RES_hhdet_tess!F86</f>
        <v>17.021639565641109</v>
      </c>
      <c r="G315" s="99">
        <f>RES_hhdet_tess!G86</f>
        <v>19.505509094437549</v>
      </c>
      <c r="H315" s="99">
        <f>RES_hhdet_tess!H86</f>
        <v>25.267562042552957</v>
      </c>
      <c r="I315" s="99">
        <f>RES_hhdet_tess!I86</f>
        <v>31.737499196353706</v>
      </c>
      <c r="J315" s="99">
        <f>RES_hhdet_tess!J86</f>
        <v>33.991491352855512</v>
      </c>
      <c r="K315" s="99">
        <f>RES_hhdet_tess!K86</f>
        <v>32.716948400498701</v>
      </c>
      <c r="L315" s="99">
        <f>RES_hhdet_tess!L86</f>
        <v>36.238205490921978</v>
      </c>
      <c r="M315" s="99">
        <f>RES_hhdet_tess!M86</f>
        <v>31.166642741144791</v>
      </c>
      <c r="N315" s="99">
        <f>RES_hhdet_tess!N86</f>
        <v>38.884453508257685</v>
      </c>
      <c r="O315" s="99">
        <f>RES_hhdet_tess!O86</f>
        <v>32.374125106174517</v>
      </c>
      <c r="P315" s="99">
        <f>RES_hhdet_tess!P86</f>
        <v>28.238320797185217</v>
      </c>
      <c r="Q315" s="99">
        <f>RES_hhdet_tess!Q86</f>
        <v>27.383458025249737</v>
      </c>
      <c r="R315" s="99">
        <f>RES_hhdet_tess!R86</f>
        <v>30.876911546443658</v>
      </c>
      <c r="S315" s="99">
        <f>RES_hhdet_tess!S86</f>
        <v>29.155155302902532</v>
      </c>
      <c r="T315" s="99">
        <f>RES_hhdet_tess!T86</f>
        <v>32.831553675644521</v>
      </c>
      <c r="U315" s="99">
        <f>RES_hhdet_tess!U86</f>
        <v>33.880972679042202</v>
      </c>
      <c r="V315" s="99">
        <f>RES_hhdet_tess!V86</f>
        <v>33.686207630330898</v>
      </c>
      <c r="W315" s="99">
        <f>RES_hhdet_tess!W86</f>
        <v>34.170519411980543</v>
      </c>
      <c r="X315" s="99">
        <f>RES_hhdet_tess!X86</f>
        <v>33.19817974913591</v>
      </c>
      <c r="Y315" s="99">
        <f>RES_hhdet_tess!Y86</f>
        <v>34.766505875718146</v>
      </c>
      <c r="DA315" s="63" t="s">
        <v>2995</v>
      </c>
    </row>
    <row r="316" spans="1:105" ht="12" customHeight="1" x14ac:dyDescent="0.25">
      <c r="A316" s="121" t="s">
        <v>55</v>
      </c>
      <c r="B316" s="123">
        <v>14.588512367334141</v>
      </c>
      <c r="C316" s="123">
        <v>13.64678035952914</v>
      </c>
      <c r="D316" s="123">
        <v>14.641166601830299</v>
      </c>
      <c r="E316" s="123">
        <v>15.557247355085426</v>
      </c>
      <c r="F316" s="123">
        <v>16.290117555795916</v>
      </c>
      <c r="G316" s="123">
        <v>17.599193050428973</v>
      </c>
      <c r="H316" s="123">
        <v>17.558736220536087</v>
      </c>
      <c r="I316" s="123">
        <v>19.686621884412133</v>
      </c>
      <c r="J316" s="123">
        <v>18.97703037783851</v>
      </c>
      <c r="K316" s="123">
        <v>18.894494492980304</v>
      </c>
      <c r="L316" s="123">
        <v>18.608104463010839</v>
      </c>
      <c r="M316" s="123">
        <v>18.596892824765192</v>
      </c>
      <c r="N316" s="123">
        <v>17.472398850776472</v>
      </c>
      <c r="O316" s="123">
        <v>16.109703298656953</v>
      </c>
      <c r="P316" s="123">
        <v>15.903639015545879</v>
      </c>
      <c r="Q316" s="123">
        <v>16.329092372726365</v>
      </c>
      <c r="R316" s="123">
        <v>16.890966293353276</v>
      </c>
      <c r="S316" s="123">
        <v>17.686628917405532</v>
      </c>
      <c r="T316" s="123">
        <v>17.229028268074824</v>
      </c>
      <c r="U316" s="123">
        <v>16.865851811884131</v>
      </c>
      <c r="V316" s="123">
        <v>16.966573983204942</v>
      </c>
      <c r="W316" s="123">
        <v>16.951869948873696</v>
      </c>
      <c r="X316" s="123">
        <v>16.306353284685233</v>
      </c>
      <c r="Y316" s="123">
        <v>15.44484900276081</v>
      </c>
      <c r="DA316" s="130" t="s">
        <v>2996</v>
      </c>
    </row>
    <row r="317" spans="1:105" ht="12" customHeight="1" x14ac:dyDescent="0.25">
      <c r="A317" s="97" t="s">
        <v>132</v>
      </c>
      <c r="B317" s="99">
        <v>14.310118835032885</v>
      </c>
      <c r="C317" s="99">
        <v>13.425069387401432</v>
      </c>
      <c r="D317" s="99">
        <v>14.58285319716996</v>
      </c>
      <c r="E317" s="99">
        <v>13.607606849964917</v>
      </c>
      <c r="F317" s="99">
        <v>14.625198295454142</v>
      </c>
      <c r="G317" s="99">
        <v>17.528571424298253</v>
      </c>
      <c r="H317" s="99">
        <v>14.83839499636391</v>
      </c>
      <c r="I317" s="99">
        <v>16.542059301712385</v>
      </c>
      <c r="J317" s="99">
        <v>21.380186576436408</v>
      </c>
      <c r="K317" s="99">
        <v>22.317929833852769</v>
      </c>
      <c r="L317" s="99">
        <v>17.238511854857766</v>
      </c>
      <c r="M317" s="99">
        <v>17.899427119419176</v>
      </c>
      <c r="N317" s="99">
        <v>16.965109343200243</v>
      </c>
      <c r="O317" s="99">
        <v>17.760997100670643</v>
      </c>
      <c r="P317" s="99">
        <v>18.414098700977309</v>
      </c>
      <c r="Q317" s="99">
        <v>17.817433242298485</v>
      </c>
      <c r="R317" s="99">
        <v>17.967177613364701</v>
      </c>
      <c r="S317" s="99">
        <v>18.467224982818621</v>
      </c>
      <c r="T317" s="99">
        <v>18.14861791742571</v>
      </c>
      <c r="U317" s="99">
        <v>18.596667721278386</v>
      </c>
      <c r="V317" s="99">
        <v>18.509560343743455</v>
      </c>
      <c r="W317" s="99">
        <v>18.111005336764059</v>
      </c>
      <c r="X317" s="99">
        <v>17.242212776651126</v>
      </c>
      <c r="Y317" s="99">
        <v>16.280814658183608</v>
      </c>
      <c r="DA317" s="63" t="s">
        <v>2997</v>
      </c>
    </row>
    <row r="318" spans="1:105" ht="12" customHeight="1" x14ac:dyDescent="0.25">
      <c r="A318" s="97" t="s">
        <v>131</v>
      </c>
      <c r="B318" s="99">
        <v>14.310118835032881</v>
      </c>
      <c r="C318" s="99">
        <v>13.456161424056885</v>
      </c>
      <c r="D318" s="99">
        <v>14.57663249514089</v>
      </c>
      <c r="E318" s="99">
        <v>13.587127392779475</v>
      </c>
      <c r="F318" s="99">
        <v>14.600670464865747</v>
      </c>
      <c r="G318" s="99">
        <v>17.522387632091583</v>
      </c>
      <c r="H318" s="99">
        <v>15.879984353788632</v>
      </c>
      <c r="I318" s="99">
        <v>17.389984298991731</v>
      </c>
      <c r="J318" s="99">
        <v>21.376053844691111</v>
      </c>
      <c r="K318" s="99">
        <v>22.306620682611928</v>
      </c>
      <c r="L318" s="99">
        <v>17.23979523664449</v>
      </c>
      <c r="M318" s="99">
        <v>17.897006984910604</v>
      </c>
      <c r="N318" s="99">
        <v>16.978202471129908</v>
      </c>
      <c r="O318" s="99">
        <v>17.920443315374602</v>
      </c>
      <c r="P318" s="99">
        <v>18.644981292366737</v>
      </c>
      <c r="Q318" s="99">
        <v>17.91972434639862</v>
      </c>
      <c r="R318" s="99">
        <v>18.029139832103866</v>
      </c>
      <c r="S318" s="99">
        <v>18.502562307776014</v>
      </c>
      <c r="T318" s="99">
        <v>18.178487682416815</v>
      </c>
      <c r="U318" s="99">
        <v>18.611308354575343</v>
      </c>
      <c r="V318" s="99">
        <v>18.509151684497184</v>
      </c>
      <c r="W318" s="99">
        <v>18.089373423063027</v>
      </c>
      <c r="X318" s="99">
        <v>17.167681843442264</v>
      </c>
      <c r="Y318" s="99">
        <v>16.627987168213451</v>
      </c>
      <c r="DA318" s="63" t="s">
        <v>2998</v>
      </c>
    </row>
    <row r="319" spans="1:105" ht="12" customHeight="1" x14ac:dyDescent="0.25">
      <c r="A319" s="100" t="s">
        <v>199</v>
      </c>
      <c r="B319" s="102">
        <v>1.6286998504816357</v>
      </c>
      <c r="C319" s="102">
        <v>2.0386646000529205</v>
      </c>
      <c r="D319" s="102">
        <v>3.3402330752721623</v>
      </c>
      <c r="E319" s="102">
        <v>3.7330157414144787</v>
      </c>
      <c r="F319" s="102">
        <v>0.82653059384650207</v>
      </c>
      <c r="G319" s="102">
        <v>4.7380229078858891</v>
      </c>
      <c r="H319" s="102">
        <v>0.14870421269900164</v>
      </c>
      <c r="I319" s="102">
        <v>0.16553393629457858</v>
      </c>
      <c r="J319" s="102">
        <v>4.5321764822118578</v>
      </c>
      <c r="K319" s="102">
        <v>4.9190393993368966</v>
      </c>
      <c r="L319" s="102">
        <v>2.9145050635708465</v>
      </c>
      <c r="M319" s="102">
        <v>2.9939074806227359</v>
      </c>
      <c r="N319" s="102">
        <v>2.070978310229211</v>
      </c>
      <c r="O319" s="102">
        <v>1.7315357302242493</v>
      </c>
      <c r="P319" s="102">
        <v>0.74466590755084627</v>
      </c>
      <c r="Q319" s="102">
        <v>4.0110053840295663</v>
      </c>
      <c r="R319" s="102">
        <v>5.3778558411428223</v>
      </c>
      <c r="S319" s="102">
        <v>7.2157145607192845</v>
      </c>
      <c r="T319" s="102">
        <v>5.9810074931264392</v>
      </c>
      <c r="U319" s="102">
        <v>4.9481544421926209</v>
      </c>
      <c r="V319" s="102">
        <v>5.3243492561797687</v>
      </c>
      <c r="W319" s="102">
        <v>4.4382853487961711</v>
      </c>
      <c r="X319" s="102">
        <v>2.2844812923151863</v>
      </c>
      <c r="Y319" s="102">
        <v>0.16405412128410668</v>
      </c>
      <c r="DA319" s="131" t="s">
        <v>2999</v>
      </c>
    </row>
    <row r="320" spans="1:105" ht="12" customHeight="1" x14ac:dyDescent="0.25">
      <c r="A320" s="103" t="s">
        <v>52</v>
      </c>
      <c r="B320" s="105">
        <v>12.681418984551248</v>
      </c>
      <c r="C320" s="105">
        <v>11.417496824003967</v>
      </c>
      <c r="D320" s="105">
        <v>11.236399419868725</v>
      </c>
      <c r="E320" s="105">
        <v>9.8541116513649953</v>
      </c>
      <c r="F320" s="105">
        <v>13.774139871019242</v>
      </c>
      <c r="G320" s="105">
        <v>12.784364724205698</v>
      </c>
      <c r="H320" s="105">
        <v>15.731280141089629</v>
      </c>
      <c r="I320" s="105">
        <v>17.224450362697151</v>
      </c>
      <c r="J320" s="105">
        <v>16.843877362479251</v>
      </c>
      <c r="K320" s="105">
        <v>17.387581283275033</v>
      </c>
      <c r="L320" s="105">
        <v>14.32529017307364</v>
      </c>
      <c r="M320" s="105">
        <v>14.903099504287864</v>
      </c>
      <c r="N320" s="105">
        <v>14.9072241609007</v>
      </c>
      <c r="O320" s="105">
        <v>16.188907585150353</v>
      </c>
      <c r="P320" s="105">
        <v>17.90031538481589</v>
      </c>
      <c r="Q320" s="105">
        <v>13.908718962369054</v>
      </c>
      <c r="R320" s="105">
        <v>12.651283990961044</v>
      </c>
      <c r="S320" s="105">
        <v>11.286847747056731</v>
      </c>
      <c r="T320" s="105">
        <v>12.197480189290378</v>
      </c>
      <c r="U320" s="105">
        <v>13.663153912382718</v>
      </c>
      <c r="V320" s="105">
        <v>13.184802428317417</v>
      </c>
      <c r="W320" s="105">
        <v>13.651088074266857</v>
      </c>
      <c r="X320" s="105">
        <v>14.883200551127075</v>
      </c>
      <c r="Y320" s="105">
        <v>16.463933046929341</v>
      </c>
      <c r="DA320" s="132" t="s">
        <v>3000</v>
      </c>
    </row>
    <row r="321" spans="1:105" ht="12" customHeight="1" x14ac:dyDescent="0.25">
      <c r="A321" s="106" t="s">
        <v>124</v>
      </c>
      <c r="B321" s="102">
        <v>14.339732807969991</v>
      </c>
      <c r="C321" s="102">
        <v>14.002849216056735</v>
      </c>
      <c r="D321" s="102">
        <v>14.940686672314486</v>
      </c>
      <c r="E321" s="102">
        <v>15.769991146004788</v>
      </c>
      <c r="F321" s="102">
        <v>16.167026910238523</v>
      </c>
      <c r="G321" s="102">
        <v>17.637026949979401</v>
      </c>
      <c r="H321" s="102">
        <v>17.901664266984181</v>
      </c>
      <c r="I321" s="102">
        <v>18.473369019954607</v>
      </c>
      <c r="J321" s="102">
        <v>19.011148859176242</v>
      </c>
      <c r="K321" s="102">
        <v>19.015282821768967</v>
      </c>
      <c r="L321" s="102">
        <v>18.496855485682971</v>
      </c>
      <c r="M321" s="102">
        <v>17.785674719619589</v>
      </c>
      <c r="N321" s="102">
        <v>16.720282858840228</v>
      </c>
      <c r="O321" s="102">
        <v>17.560742613404571</v>
      </c>
      <c r="P321" s="102">
        <v>18.107463314346731</v>
      </c>
      <c r="Q321" s="102">
        <v>17.758474587947692</v>
      </c>
      <c r="R321" s="102">
        <v>17.855331341036855</v>
      </c>
      <c r="S321" s="102">
        <v>18.148502932551786</v>
      </c>
      <c r="T321" s="102">
        <v>17.921122414819365</v>
      </c>
      <c r="U321" s="102">
        <v>17.356966312831933</v>
      </c>
      <c r="V321" s="102">
        <v>15.751149120915661</v>
      </c>
      <c r="W321" s="102">
        <v>17.995604224086932</v>
      </c>
      <c r="X321" s="102">
        <v>17.923399744890482</v>
      </c>
      <c r="Y321" s="102">
        <v>16.306008444044686</v>
      </c>
      <c r="DA321" s="131" t="s">
        <v>3001</v>
      </c>
    </row>
    <row r="322" spans="1:105" ht="12" customHeight="1" x14ac:dyDescent="0.25">
      <c r="A322" s="107" t="s">
        <v>123</v>
      </c>
      <c r="B322" s="105">
        <v>14.339732807969991</v>
      </c>
      <c r="C322" s="105">
        <v>14.005677600555494</v>
      </c>
      <c r="D322" s="105">
        <v>14.941157850559652</v>
      </c>
      <c r="E322" s="105">
        <v>15.771606027742289</v>
      </c>
      <c r="F322" s="105">
        <v>16.173144162346368</v>
      </c>
      <c r="G322" s="105">
        <v>17.657198126692823</v>
      </c>
      <c r="H322" s="105">
        <v>17.898357371915864</v>
      </c>
      <c r="I322" s="105">
        <v>18.457132142381028</v>
      </c>
      <c r="J322" s="105">
        <v>19.001290282221216</v>
      </c>
      <c r="K322" s="105">
        <v>19.010021553264838</v>
      </c>
      <c r="L322" s="105">
        <v>18.487097478554936</v>
      </c>
      <c r="M322" s="105">
        <v>17.762769655681581</v>
      </c>
      <c r="N322" s="105">
        <v>16.709151521727144</v>
      </c>
      <c r="O322" s="105">
        <v>17.739893559636798</v>
      </c>
      <c r="P322" s="105">
        <v>18.364871701532039</v>
      </c>
      <c r="Q322" s="105">
        <v>17.878399696950201</v>
      </c>
      <c r="R322" s="105">
        <v>17.903509295053556</v>
      </c>
      <c r="S322" s="105">
        <v>18.142662671146045</v>
      </c>
      <c r="T322" s="105">
        <v>17.809532754704978</v>
      </c>
      <c r="U322" s="105">
        <v>17.124632569571578</v>
      </c>
      <c r="V322" s="105">
        <v>15.626344509334336</v>
      </c>
      <c r="W322" s="105">
        <v>18.014592758218608</v>
      </c>
      <c r="X322" s="105">
        <v>17.964402395736276</v>
      </c>
      <c r="Y322" s="105">
        <v>16.352650377496825</v>
      </c>
      <c r="DA322" s="132" t="s">
        <v>3002</v>
      </c>
    </row>
    <row r="323" spans="1:105" ht="12" customHeight="1" x14ac:dyDescent="0.25">
      <c r="A323" s="108" t="s">
        <v>50</v>
      </c>
      <c r="B323" s="99">
        <v>2.018467208636372</v>
      </c>
      <c r="C323" s="99">
        <v>1.9076197187924313</v>
      </c>
      <c r="D323" s="99">
        <v>3.5295509500742068</v>
      </c>
      <c r="E323" s="99">
        <v>4.5286604885607193</v>
      </c>
      <c r="F323" s="99">
        <v>4.0413965800714449</v>
      </c>
      <c r="G323" s="99">
        <v>5.0812508396704059</v>
      </c>
      <c r="H323" s="99">
        <v>4.5767640420317317</v>
      </c>
      <c r="I323" s="99">
        <v>3.7408234973440031</v>
      </c>
      <c r="J323" s="99">
        <v>3.887086632568193</v>
      </c>
      <c r="K323" s="99">
        <v>3.8812623971955977</v>
      </c>
      <c r="L323" s="99">
        <v>3.2692284654247907</v>
      </c>
      <c r="M323" s="99">
        <v>3.1103789578779977</v>
      </c>
      <c r="N323" s="99">
        <v>1.9506816884009324</v>
      </c>
      <c r="O323" s="99">
        <v>1.3916389994285223</v>
      </c>
      <c r="P323" s="99">
        <v>1.4707778823430255</v>
      </c>
      <c r="Q323" s="99">
        <v>4.3114944812669433</v>
      </c>
      <c r="R323" s="99">
        <v>5.1207888463930153</v>
      </c>
      <c r="S323" s="99">
        <v>6.3332119695234637</v>
      </c>
      <c r="T323" s="99">
        <v>4.1750303216983529</v>
      </c>
      <c r="U323" s="99">
        <v>1.419455106507802</v>
      </c>
      <c r="V323" s="99">
        <v>0.56605903304503113</v>
      </c>
      <c r="W323" s="99">
        <v>1.4667877071037443</v>
      </c>
      <c r="X323" s="99">
        <v>1.334709966066199</v>
      </c>
      <c r="Y323" s="99">
        <v>0.69580486032923983</v>
      </c>
      <c r="DA323" s="63" t="s">
        <v>3003</v>
      </c>
    </row>
    <row r="324" spans="1:105" ht="12" customHeight="1" x14ac:dyDescent="0.25">
      <c r="A324" s="108" t="s">
        <v>52</v>
      </c>
      <c r="B324" s="99">
        <v>12.32126559933362</v>
      </c>
      <c r="C324" s="99">
        <v>12.098057881763065</v>
      </c>
      <c r="D324" s="99">
        <v>11.411606900485447</v>
      </c>
      <c r="E324" s="99">
        <v>11.242945539181569</v>
      </c>
      <c r="F324" s="99">
        <v>12.131747582274919</v>
      </c>
      <c r="G324" s="99">
        <v>12.575947287022419</v>
      </c>
      <c r="H324" s="99">
        <v>13.321593329884129</v>
      </c>
      <c r="I324" s="99">
        <v>14.716308645037023</v>
      </c>
      <c r="J324" s="99">
        <v>15.114203649653025</v>
      </c>
      <c r="K324" s="99">
        <v>15.128759156069242</v>
      </c>
      <c r="L324" s="99">
        <v>15.217869013130146</v>
      </c>
      <c r="M324" s="99">
        <v>14.652390697803581</v>
      </c>
      <c r="N324" s="99">
        <v>14.75846983332621</v>
      </c>
      <c r="O324" s="99">
        <v>16.348254560208272</v>
      </c>
      <c r="P324" s="99">
        <v>16.894093819189013</v>
      </c>
      <c r="Q324" s="99">
        <v>13.566905215683255</v>
      </c>
      <c r="R324" s="99">
        <v>12.782720448660545</v>
      </c>
      <c r="S324" s="99">
        <v>11.809450701622584</v>
      </c>
      <c r="T324" s="99">
        <v>13.634502433006627</v>
      </c>
      <c r="U324" s="99">
        <v>15.705177463063773</v>
      </c>
      <c r="V324" s="99">
        <v>15.060285476289303</v>
      </c>
      <c r="W324" s="99">
        <v>16.547805051114864</v>
      </c>
      <c r="X324" s="99">
        <v>16.629692429670076</v>
      </c>
      <c r="Y324" s="99">
        <v>15.656845517167591</v>
      </c>
      <c r="DA324" s="63" t="s">
        <v>3004</v>
      </c>
    </row>
    <row r="325" spans="1:105" ht="12" customHeight="1" x14ac:dyDescent="0.25">
      <c r="A325" s="106" t="s">
        <v>122</v>
      </c>
      <c r="B325" s="102">
        <v>14.610902243118259</v>
      </c>
      <c r="C325" s="102">
        <v>13.620643637235625</v>
      </c>
      <c r="D325" s="102">
        <v>14.623226905488977</v>
      </c>
      <c r="E325" s="102">
        <v>15.573824030236612</v>
      </c>
      <c r="F325" s="102">
        <v>16.33766784874539</v>
      </c>
      <c r="G325" s="102">
        <v>17.639080399411284</v>
      </c>
      <c r="H325" s="102">
        <v>17.572957589650606</v>
      </c>
      <c r="I325" s="102">
        <v>19.816934823444829</v>
      </c>
      <c r="J325" s="102">
        <v>19.009467833499805</v>
      </c>
      <c r="K325" s="102">
        <v>18.897040790442819</v>
      </c>
      <c r="L325" s="102">
        <v>18.693198631216948</v>
      </c>
      <c r="M325" s="102">
        <v>18.703713578034684</v>
      </c>
      <c r="N325" s="102">
        <v>17.576224743057381</v>
      </c>
      <c r="O325" s="102">
        <v>16.211452693717934</v>
      </c>
      <c r="P325" s="102">
        <v>16.196346692545912</v>
      </c>
      <c r="Q325" s="102">
        <v>16.418331120224344</v>
      </c>
      <c r="R325" s="102">
        <v>16.905063071249788</v>
      </c>
      <c r="S325" s="102">
        <v>17.683702863109758</v>
      </c>
      <c r="T325" s="102">
        <v>17.156791913718497</v>
      </c>
      <c r="U325" s="102">
        <v>16.755382897101828</v>
      </c>
      <c r="V325" s="102">
        <v>16.959741094842876</v>
      </c>
      <c r="W325" s="102">
        <v>17.05799108345002</v>
      </c>
      <c r="X325" s="102">
        <v>16.387546315418508</v>
      </c>
      <c r="Y325" s="102">
        <v>15.594195826796705</v>
      </c>
      <c r="DA325" s="131" t="s">
        <v>3005</v>
      </c>
    </row>
    <row r="326" spans="1:105" ht="12" customHeight="1" x14ac:dyDescent="0.25">
      <c r="A326" s="107" t="s">
        <v>121</v>
      </c>
      <c r="B326" s="105">
        <v>14.61090224311824</v>
      </c>
      <c r="C326" s="105">
        <v>13.620944992154683</v>
      </c>
      <c r="D326" s="105">
        <v>14.621069871496594</v>
      </c>
      <c r="E326" s="105">
        <v>15.565243538657397</v>
      </c>
      <c r="F326" s="105">
        <v>16.315887727061654</v>
      </c>
      <c r="G326" s="105">
        <v>17.598161768451803</v>
      </c>
      <c r="H326" s="105">
        <v>17.576230999822663</v>
      </c>
      <c r="I326" s="105">
        <v>19.789326918336215</v>
      </c>
      <c r="J326" s="105">
        <v>18.941013832895088</v>
      </c>
      <c r="K326" s="105">
        <v>18.839723178826489</v>
      </c>
      <c r="L326" s="105">
        <v>18.632491799326051</v>
      </c>
      <c r="M326" s="105">
        <v>18.639733236519085</v>
      </c>
      <c r="N326" s="105">
        <v>17.510839196644575</v>
      </c>
      <c r="O326" s="105">
        <v>16.019266388516954</v>
      </c>
      <c r="P326" s="105">
        <v>15.754115761912436</v>
      </c>
      <c r="Q326" s="105">
        <v>16.243689952711996</v>
      </c>
      <c r="R326" s="105">
        <v>16.83719110429071</v>
      </c>
      <c r="S326" s="105">
        <v>17.660664490679661</v>
      </c>
      <c r="T326" s="105">
        <v>17.195585738127669</v>
      </c>
      <c r="U326" s="105">
        <v>16.832539520210634</v>
      </c>
      <c r="V326" s="105">
        <v>16.995959661955762</v>
      </c>
      <c r="W326" s="105">
        <v>16.893321743494504</v>
      </c>
      <c r="X326" s="105">
        <v>16.224780775334338</v>
      </c>
      <c r="Y326" s="105">
        <v>15.394023119806455</v>
      </c>
      <c r="DA326" s="132" t="s">
        <v>3006</v>
      </c>
    </row>
    <row r="327" spans="1:105" ht="12" customHeight="1" x14ac:dyDescent="0.25">
      <c r="A327" s="108" t="s">
        <v>53</v>
      </c>
      <c r="B327" s="99">
        <v>2.1029818837047412</v>
      </c>
      <c r="C327" s="99">
        <v>1.7829822525353862</v>
      </c>
      <c r="D327" s="99">
        <v>2.8415651077665376</v>
      </c>
      <c r="E327" s="99">
        <v>3.8136216537338452</v>
      </c>
      <c r="F327" s="99">
        <v>3.8227454011758777</v>
      </c>
      <c r="G327" s="99">
        <v>4.9772163098419364</v>
      </c>
      <c r="H327" s="99">
        <v>4.507153478681027</v>
      </c>
      <c r="I327" s="99">
        <v>4.2102142153917637</v>
      </c>
      <c r="J327" s="99">
        <v>3.8740697440970746</v>
      </c>
      <c r="K327" s="99">
        <v>3.8578512352054712</v>
      </c>
      <c r="L327" s="99">
        <v>3.3971633173686473</v>
      </c>
      <c r="M327" s="99">
        <v>3.4542186417888252</v>
      </c>
      <c r="N327" s="99">
        <v>2.3544896468025263</v>
      </c>
      <c r="O327" s="99">
        <v>0.56738693931677453</v>
      </c>
      <c r="P327" s="99">
        <v>0.24865021179001445</v>
      </c>
      <c r="Q327" s="99">
        <v>0.70021261511367294</v>
      </c>
      <c r="R327" s="99">
        <v>1.0663925278816457</v>
      </c>
      <c r="S327" s="99">
        <v>1.8613000231045522</v>
      </c>
      <c r="T327" s="99">
        <v>1.4372934977780738</v>
      </c>
      <c r="U327" s="99">
        <v>1.1276244161488413</v>
      </c>
      <c r="V327" s="99">
        <v>1.4384009881093225</v>
      </c>
      <c r="W327" s="99">
        <v>1.0780597122702156</v>
      </c>
      <c r="X327" s="99">
        <v>0.83546798538089539</v>
      </c>
      <c r="Y327" s="99">
        <v>0.33009731681464621</v>
      </c>
      <c r="DA327" s="63" t="s">
        <v>3007</v>
      </c>
    </row>
    <row r="328" spans="1:105" ht="12" customHeight="1" x14ac:dyDescent="0.25">
      <c r="A328" s="108" t="s">
        <v>52</v>
      </c>
      <c r="B328" s="99">
        <v>12.507920359413502</v>
      </c>
      <c r="C328" s="99">
        <v>11.837962739619298</v>
      </c>
      <c r="D328" s="99">
        <v>11.779504763730058</v>
      </c>
      <c r="E328" s="99">
        <v>11.751621884923551</v>
      </c>
      <c r="F328" s="99">
        <v>12.493142325885772</v>
      </c>
      <c r="G328" s="99">
        <v>12.620945458609865</v>
      </c>
      <c r="H328" s="99">
        <v>13.069077521141633</v>
      </c>
      <c r="I328" s="99">
        <v>15.579112702944448</v>
      </c>
      <c r="J328" s="99">
        <v>15.06694408879801</v>
      </c>
      <c r="K328" s="99">
        <v>14.981871943621021</v>
      </c>
      <c r="L328" s="99">
        <v>15.235328481957408</v>
      </c>
      <c r="M328" s="99">
        <v>15.185514594730261</v>
      </c>
      <c r="N328" s="99">
        <v>15.156349549842044</v>
      </c>
      <c r="O328" s="99">
        <v>15.451879449200179</v>
      </c>
      <c r="P328" s="99">
        <v>15.505465550122416</v>
      </c>
      <c r="Q328" s="99">
        <v>15.543477337598318</v>
      </c>
      <c r="R328" s="99">
        <v>15.770798576409067</v>
      </c>
      <c r="S328" s="99">
        <v>15.79936446757511</v>
      </c>
      <c r="T328" s="99">
        <v>15.758292240349592</v>
      </c>
      <c r="U328" s="99">
        <v>15.704915104061792</v>
      </c>
      <c r="V328" s="99">
        <v>15.557558673846444</v>
      </c>
      <c r="W328" s="99">
        <v>15.815262031224288</v>
      </c>
      <c r="X328" s="99">
        <v>15.389312789953442</v>
      </c>
      <c r="Y328" s="99">
        <v>15.063925802991811</v>
      </c>
      <c r="DA328" s="63" t="s">
        <v>3008</v>
      </c>
    </row>
    <row r="329" spans="1:105" ht="12" customHeight="1" x14ac:dyDescent="0.25">
      <c r="A329" s="121" t="s">
        <v>54</v>
      </c>
      <c r="B329" s="123">
        <v>4.8302660221702096</v>
      </c>
      <c r="C329" s="123">
        <v>5.109420172775077</v>
      </c>
      <c r="D329" s="123">
        <v>5.1689855996361516</v>
      </c>
      <c r="E329" s="123">
        <v>5.2143658322081494</v>
      </c>
      <c r="F329" s="123">
        <v>5.36744754207648</v>
      </c>
      <c r="G329" s="123">
        <v>5.1568330113185281</v>
      </c>
      <c r="H329" s="123">
        <v>4.7294723935368213</v>
      </c>
      <c r="I329" s="123">
        <v>4.597165095332266</v>
      </c>
      <c r="J329" s="123">
        <v>4.1804158129254203</v>
      </c>
      <c r="K329" s="123">
        <v>4.177688843701171</v>
      </c>
      <c r="L329" s="123">
        <v>4.02853316485756</v>
      </c>
      <c r="M329" s="123">
        <v>4.2480761316826738</v>
      </c>
      <c r="N329" s="123">
        <v>3.7079550280622251</v>
      </c>
      <c r="O329" s="123">
        <v>3.8292681243474056</v>
      </c>
      <c r="P329" s="123">
        <v>4.1709413254343071</v>
      </c>
      <c r="Q329" s="123">
        <v>3.9938819279993405</v>
      </c>
      <c r="R329" s="123">
        <v>3.977196420374995</v>
      </c>
      <c r="S329" s="123">
        <v>4.2136820444584639</v>
      </c>
      <c r="T329" s="123">
        <v>3.9500434965685618</v>
      </c>
      <c r="U329" s="123">
        <v>4.5451230032019572</v>
      </c>
      <c r="V329" s="123">
        <v>4.6520597587460104</v>
      </c>
      <c r="W329" s="123">
        <v>4.5385714491794866</v>
      </c>
      <c r="X329" s="123">
        <v>4.1717970241634657</v>
      </c>
      <c r="Y329" s="123">
        <v>3.6772036234209891</v>
      </c>
      <c r="DA329" s="130" t="s">
        <v>3009</v>
      </c>
    </row>
    <row r="330" spans="1:105" ht="12" customHeight="1" x14ac:dyDescent="0.25">
      <c r="A330" s="97" t="s">
        <v>202</v>
      </c>
      <c r="B330" s="99">
        <v>0</v>
      </c>
      <c r="C330" s="99">
        <v>0</v>
      </c>
      <c r="D330" s="99">
        <v>0</v>
      </c>
      <c r="E330" s="99">
        <v>0</v>
      </c>
      <c r="F330" s="99">
        <v>0</v>
      </c>
      <c r="G330" s="99">
        <v>0</v>
      </c>
      <c r="H330" s="99">
        <v>0</v>
      </c>
      <c r="I330" s="99">
        <v>0</v>
      </c>
      <c r="J330" s="99">
        <v>0</v>
      </c>
      <c r="K330" s="99">
        <v>0</v>
      </c>
      <c r="L330" s="99">
        <v>0</v>
      </c>
      <c r="M330" s="99">
        <v>0</v>
      </c>
      <c r="N330" s="99">
        <v>0</v>
      </c>
      <c r="O330" s="99">
        <v>0</v>
      </c>
      <c r="P330" s="99">
        <v>0</v>
      </c>
      <c r="Q330" s="99">
        <v>0</v>
      </c>
      <c r="R330" s="99">
        <v>0</v>
      </c>
      <c r="S330" s="99">
        <v>0</v>
      </c>
      <c r="T330" s="99">
        <v>0</v>
      </c>
      <c r="U330" s="99">
        <v>0</v>
      </c>
      <c r="V330" s="99">
        <v>0</v>
      </c>
      <c r="W330" s="99">
        <v>0</v>
      </c>
      <c r="X330" s="99">
        <v>0</v>
      </c>
      <c r="Y330" s="99">
        <v>0</v>
      </c>
      <c r="DA330" s="63" t="s">
        <v>3010</v>
      </c>
    </row>
    <row r="331" spans="1:105" ht="12" customHeight="1" x14ac:dyDescent="0.25">
      <c r="A331" s="97" t="s">
        <v>50</v>
      </c>
      <c r="B331" s="99">
        <v>4.97193573367145</v>
      </c>
      <c r="C331" s="99">
        <v>5.0568611333502878</v>
      </c>
      <c r="D331" s="99">
        <v>5.0744841880647318</v>
      </c>
      <c r="E331" s="99">
        <v>5.2810500547766566</v>
      </c>
      <c r="F331" s="99">
        <v>5.3932885143435696</v>
      </c>
      <c r="G331" s="99">
        <v>5.1748540718993352</v>
      </c>
      <c r="H331" s="99">
        <v>4.6473063335259113</v>
      </c>
      <c r="I331" s="99">
        <v>4.68541279072591</v>
      </c>
      <c r="J331" s="99">
        <v>4.2175833636703066</v>
      </c>
      <c r="K331" s="99">
        <v>4.141190568125487</v>
      </c>
      <c r="L331" s="99">
        <v>4.024083593745976</v>
      </c>
      <c r="M331" s="99">
        <v>4.1099520303057027</v>
      </c>
      <c r="N331" s="99">
        <v>3.8886042519804325</v>
      </c>
      <c r="O331" s="99">
        <v>3.9205595171563496</v>
      </c>
      <c r="P331" s="99">
        <v>3.9413991380715747</v>
      </c>
      <c r="Q331" s="99">
        <v>4.0201027986714042</v>
      </c>
      <c r="R331" s="99">
        <v>4.0452473785134853</v>
      </c>
      <c r="S331" s="99">
        <v>4.1149909905248423</v>
      </c>
      <c r="T331" s="99">
        <v>4.1995328276280937</v>
      </c>
      <c r="U331" s="99">
        <v>4.5498951563876302</v>
      </c>
      <c r="V331" s="99">
        <v>4.2318842611701957</v>
      </c>
      <c r="W331" s="99">
        <v>4.3259564425683266</v>
      </c>
      <c r="X331" s="99">
        <v>3.9974747504682635</v>
      </c>
      <c r="Y331" s="99">
        <v>3.8097612244448378</v>
      </c>
      <c r="DA331" s="63" t="s">
        <v>3011</v>
      </c>
    </row>
    <row r="332" spans="1:105" ht="12" customHeight="1" x14ac:dyDescent="0.25">
      <c r="A332" s="109" t="s">
        <v>120</v>
      </c>
      <c r="B332" s="110">
        <v>4.473850134057912</v>
      </c>
      <c r="C332" s="110">
        <v>5.22289831360027</v>
      </c>
      <c r="D332" s="110">
        <v>5.3518742565365685</v>
      </c>
      <c r="E332" s="110">
        <v>5.0930514708027017</v>
      </c>
      <c r="F332" s="110">
        <v>5.3241583086407438</v>
      </c>
      <c r="G332" s="110">
        <v>5.127233406090995</v>
      </c>
      <c r="H332" s="110">
        <v>4.87334351636893</v>
      </c>
      <c r="I332" s="110">
        <v>4.432657898702276</v>
      </c>
      <c r="J332" s="110">
        <v>4.1083065757641002</v>
      </c>
      <c r="K332" s="110">
        <v>4.2436554657917709</v>
      </c>
      <c r="L332" s="110">
        <v>4.0365029033666202</v>
      </c>
      <c r="M332" s="110">
        <v>4.4953921397989198</v>
      </c>
      <c r="N332" s="110">
        <v>3.3750245803538164</v>
      </c>
      <c r="O332" s="110">
        <v>3.6794412148946027</v>
      </c>
      <c r="P332" s="110">
        <v>4.4969555863015112</v>
      </c>
      <c r="Q332" s="110">
        <v>3.9586282855987047</v>
      </c>
      <c r="R332" s="110">
        <v>3.8898156861122968</v>
      </c>
      <c r="S332" s="110">
        <v>4.3365397753554866</v>
      </c>
      <c r="T332" s="110">
        <v>3.6540407320019619</v>
      </c>
      <c r="U332" s="110">
        <v>4.539484079432822</v>
      </c>
      <c r="V332" s="110">
        <v>5.1415215718074219</v>
      </c>
      <c r="W332" s="110">
        <v>4.7876229208419652</v>
      </c>
      <c r="X332" s="110">
        <v>4.3937939857143027</v>
      </c>
      <c r="Y332" s="110">
        <v>3.4791184749358837</v>
      </c>
      <c r="DA332" s="60" t="s">
        <v>3012</v>
      </c>
    </row>
    <row r="334" spans="1:105" ht="12" customHeight="1" x14ac:dyDescent="0.25">
      <c r="A334" s="116" t="str">
        <f>RES_hh_SLD!$A$299</f>
        <v>CO2 emissions per surface area (kg CO2 / sqm)</v>
      </c>
      <c r="B334" s="118">
        <f t="shared" ref="B334:Q334" si="143">B335+B338+B340+B353</f>
        <v>2.034487095283442</v>
      </c>
      <c r="C334" s="118">
        <f t="shared" si="143"/>
        <v>1.9539414597729805</v>
      </c>
      <c r="D334" s="118">
        <f t="shared" si="143"/>
        <v>1.8844372557649423</v>
      </c>
      <c r="E334" s="118">
        <f t="shared" si="143"/>
        <v>1.8833878859637505</v>
      </c>
      <c r="F334" s="118">
        <f t="shared" si="143"/>
        <v>1.8143739116442621</v>
      </c>
      <c r="G334" s="118">
        <f t="shared" si="143"/>
        <v>1.7447305359368115</v>
      </c>
      <c r="H334" s="118">
        <f t="shared" si="143"/>
        <v>1.6846623812168877</v>
      </c>
      <c r="I334" s="118">
        <f t="shared" si="143"/>
        <v>1.6672388915948664</v>
      </c>
      <c r="J334" s="118">
        <f t="shared" si="143"/>
        <v>1.5242596160252684</v>
      </c>
      <c r="K334" s="118">
        <f t="shared" si="143"/>
        <v>1.4600744359804998</v>
      </c>
      <c r="L334" s="118">
        <f t="shared" si="143"/>
        <v>1.4093302445919675</v>
      </c>
      <c r="M334" s="118">
        <f t="shared" si="143"/>
        <v>1.4099350493001686</v>
      </c>
      <c r="N334" s="118">
        <f t="shared" si="143"/>
        <v>1.3391143865143986</v>
      </c>
      <c r="O334" s="118">
        <f t="shared" si="143"/>
        <v>1.2760427157816434</v>
      </c>
      <c r="P334" s="118">
        <f t="shared" si="143"/>
        <v>1.2147516788373647</v>
      </c>
      <c r="Q334" s="118">
        <f t="shared" si="143"/>
        <v>1.2049130201500433</v>
      </c>
      <c r="R334" s="118">
        <f t="shared" ref="R334:V334" si="144">R335+R338+R340+R353</f>
        <v>1.1806817856726068</v>
      </c>
      <c r="S334" s="118">
        <f t="shared" si="144"/>
        <v>1.1670973169019352</v>
      </c>
      <c r="T334" s="118">
        <f t="shared" si="144"/>
        <v>1.1404069358290081</v>
      </c>
      <c r="U334" s="118">
        <f t="shared" si="144"/>
        <v>1.1921485151191771</v>
      </c>
      <c r="V334" s="118">
        <f t="shared" si="144"/>
        <v>1.0925995203451864</v>
      </c>
      <c r="W334" s="118">
        <f t="shared" ref="W334:Y334" si="145">W335+W338+W340+W353</f>
        <v>1.1426647640314698</v>
      </c>
      <c r="X334" s="118">
        <f t="shared" si="145"/>
        <v>1.0992373891697498</v>
      </c>
      <c r="Y334" s="118">
        <f t="shared" si="145"/>
        <v>1.0736966349377397</v>
      </c>
      <c r="DA334" s="129" t="s">
        <v>3158</v>
      </c>
    </row>
    <row r="335" spans="1:105" ht="12" customHeight="1" x14ac:dyDescent="0.25">
      <c r="A335" s="121" t="s">
        <v>57</v>
      </c>
      <c r="B335" s="123">
        <f t="shared" ref="B335:Q335" si="146">SUM(B336:B337)</f>
        <v>0</v>
      </c>
      <c r="C335" s="123">
        <f t="shared" si="146"/>
        <v>0</v>
      </c>
      <c r="D335" s="123">
        <f t="shared" si="146"/>
        <v>0</v>
      </c>
      <c r="E335" s="123">
        <f t="shared" si="146"/>
        <v>0</v>
      </c>
      <c r="F335" s="123">
        <f t="shared" si="146"/>
        <v>0</v>
      </c>
      <c r="G335" s="123">
        <f t="shared" si="146"/>
        <v>0</v>
      </c>
      <c r="H335" s="123">
        <f t="shared" si="146"/>
        <v>0</v>
      </c>
      <c r="I335" s="123">
        <f t="shared" si="146"/>
        <v>0</v>
      </c>
      <c r="J335" s="123">
        <f t="shared" si="146"/>
        <v>0</v>
      </c>
      <c r="K335" s="123">
        <f t="shared" si="146"/>
        <v>0</v>
      </c>
      <c r="L335" s="123">
        <f t="shared" si="146"/>
        <v>0</v>
      </c>
      <c r="M335" s="123">
        <f t="shared" si="146"/>
        <v>0</v>
      </c>
      <c r="N335" s="123">
        <f t="shared" si="146"/>
        <v>0</v>
      </c>
      <c r="O335" s="123">
        <f t="shared" si="146"/>
        <v>0</v>
      </c>
      <c r="P335" s="123">
        <f t="shared" si="146"/>
        <v>0</v>
      </c>
      <c r="Q335" s="123">
        <f t="shared" si="146"/>
        <v>0</v>
      </c>
      <c r="R335" s="123">
        <f t="shared" ref="R335:V335" si="147">SUM(R336:R337)</f>
        <v>0</v>
      </c>
      <c r="S335" s="123">
        <f t="shared" si="147"/>
        <v>0</v>
      </c>
      <c r="T335" s="123">
        <f t="shared" si="147"/>
        <v>0</v>
      </c>
      <c r="U335" s="123">
        <f t="shared" si="147"/>
        <v>0</v>
      </c>
      <c r="V335" s="123">
        <f t="shared" si="147"/>
        <v>0</v>
      </c>
      <c r="W335" s="123">
        <f t="shared" ref="W335:Y335" si="148">SUM(W336:W337)</f>
        <v>0</v>
      </c>
      <c r="X335" s="123">
        <f t="shared" si="148"/>
        <v>0</v>
      </c>
      <c r="Y335" s="123">
        <f t="shared" si="148"/>
        <v>0</v>
      </c>
      <c r="DA335" s="130" t="s">
        <v>3159</v>
      </c>
    </row>
    <row r="336" spans="1:105" ht="12" customHeight="1" x14ac:dyDescent="0.25">
      <c r="A336" s="97" t="s">
        <v>199</v>
      </c>
      <c r="B336" s="99">
        <v>0</v>
      </c>
      <c r="C336" s="99">
        <v>0</v>
      </c>
      <c r="D336" s="99">
        <v>0</v>
      </c>
      <c r="E336" s="99">
        <v>0</v>
      </c>
      <c r="F336" s="99">
        <v>0</v>
      </c>
      <c r="G336" s="99">
        <v>0</v>
      </c>
      <c r="H336" s="99">
        <v>0</v>
      </c>
      <c r="I336" s="99">
        <v>0</v>
      </c>
      <c r="J336" s="99">
        <v>0</v>
      </c>
      <c r="K336" s="99">
        <v>0</v>
      </c>
      <c r="L336" s="99">
        <v>0</v>
      </c>
      <c r="M336" s="99">
        <v>0</v>
      </c>
      <c r="N336" s="99">
        <v>0</v>
      </c>
      <c r="O336" s="99">
        <v>0</v>
      </c>
      <c r="P336" s="99">
        <v>0</v>
      </c>
      <c r="Q336" s="99">
        <v>0</v>
      </c>
      <c r="R336" s="99">
        <v>0</v>
      </c>
      <c r="S336" s="99">
        <v>0</v>
      </c>
      <c r="T336" s="99">
        <v>0</v>
      </c>
      <c r="U336" s="99">
        <v>0</v>
      </c>
      <c r="V336" s="99">
        <v>0</v>
      </c>
      <c r="W336" s="99">
        <v>0</v>
      </c>
      <c r="X336" s="99">
        <v>0</v>
      </c>
      <c r="Y336" s="99">
        <v>0</v>
      </c>
      <c r="DA336" s="63" t="s">
        <v>3160</v>
      </c>
    </row>
    <row r="337" spans="1:105" ht="12" customHeight="1" x14ac:dyDescent="0.25">
      <c r="A337" s="97" t="s">
        <v>53</v>
      </c>
      <c r="B337" s="99">
        <v>0</v>
      </c>
      <c r="C337" s="99">
        <v>0</v>
      </c>
      <c r="D337" s="99">
        <v>0</v>
      </c>
      <c r="E337" s="99">
        <v>0</v>
      </c>
      <c r="F337" s="99">
        <v>0</v>
      </c>
      <c r="G337" s="99">
        <v>0</v>
      </c>
      <c r="H337" s="99">
        <v>0</v>
      </c>
      <c r="I337" s="99">
        <v>0</v>
      </c>
      <c r="J337" s="99">
        <v>0</v>
      </c>
      <c r="K337" s="99">
        <v>0</v>
      </c>
      <c r="L337" s="99">
        <v>0</v>
      </c>
      <c r="M337" s="99">
        <v>0</v>
      </c>
      <c r="N337" s="99">
        <v>0</v>
      </c>
      <c r="O337" s="99">
        <v>0</v>
      </c>
      <c r="P337" s="99">
        <v>0</v>
      </c>
      <c r="Q337" s="99">
        <v>0</v>
      </c>
      <c r="R337" s="99">
        <v>0</v>
      </c>
      <c r="S337" s="99">
        <v>0</v>
      </c>
      <c r="T337" s="99">
        <v>0</v>
      </c>
      <c r="U337" s="99">
        <v>0</v>
      </c>
      <c r="V337" s="99">
        <v>0</v>
      </c>
      <c r="W337" s="99">
        <v>0</v>
      </c>
      <c r="X337" s="99">
        <v>0</v>
      </c>
      <c r="Y337" s="99">
        <v>0</v>
      </c>
      <c r="DA337" s="63" t="s">
        <v>3161</v>
      </c>
    </row>
    <row r="338" spans="1:105" ht="12" customHeight="1" x14ac:dyDescent="0.25">
      <c r="A338" s="121" t="s">
        <v>92</v>
      </c>
      <c r="B338" s="123">
        <f t="shared" ref="B338:Y338" si="149">B339</f>
        <v>0</v>
      </c>
      <c r="C338" s="123">
        <f t="shared" si="149"/>
        <v>0</v>
      </c>
      <c r="D338" s="123">
        <f t="shared" si="149"/>
        <v>0</v>
      </c>
      <c r="E338" s="123">
        <f t="shared" si="149"/>
        <v>0</v>
      </c>
      <c r="F338" s="123">
        <f t="shared" si="149"/>
        <v>0</v>
      </c>
      <c r="G338" s="123">
        <f t="shared" si="149"/>
        <v>0</v>
      </c>
      <c r="H338" s="123">
        <f t="shared" si="149"/>
        <v>0</v>
      </c>
      <c r="I338" s="123">
        <f t="shared" si="149"/>
        <v>0</v>
      </c>
      <c r="J338" s="123">
        <f t="shared" si="149"/>
        <v>0</v>
      </c>
      <c r="K338" s="123">
        <f t="shared" si="149"/>
        <v>0</v>
      </c>
      <c r="L338" s="123">
        <f t="shared" si="149"/>
        <v>0</v>
      </c>
      <c r="M338" s="123">
        <f t="shared" si="149"/>
        <v>0</v>
      </c>
      <c r="N338" s="123">
        <f t="shared" si="149"/>
        <v>0</v>
      </c>
      <c r="O338" s="123">
        <f t="shared" si="149"/>
        <v>0</v>
      </c>
      <c r="P338" s="123">
        <f t="shared" si="149"/>
        <v>0</v>
      </c>
      <c r="Q338" s="123">
        <f t="shared" si="149"/>
        <v>0</v>
      </c>
      <c r="R338" s="123">
        <f t="shared" si="149"/>
        <v>0</v>
      </c>
      <c r="S338" s="123">
        <f t="shared" si="149"/>
        <v>0</v>
      </c>
      <c r="T338" s="123">
        <f t="shared" si="149"/>
        <v>0</v>
      </c>
      <c r="U338" s="123">
        <f t="shared" si="149"/>
        <v>0</v>
      </c>
      <c r="V338" s="123">
        <f t="shared" si="149"/>
        <v>0</v>
      </c>
      <c r="W338" s="123">
        <f t="shared" si="149"/>
        <v>0</v>
      </c>
      <c r="X338" s="123">
        <f t="shared" si="149"/>
        <v>0</v>
      </c>
      <c r="Y338" s="123">
        <f t="shared" si="149"/>
        <v>0</v>
      </c>
      <c r="DA338" s="130" t="s">
        <v>3162</v>
      </c>
    </row>
    <row r="339" spans="1:105" ht="12" customHeight="1" x14ac:dyDescent="0.25">
      <c r="A339" s="97" t="s">
        <v>53</v>
      </c>
      <c r="B339" s="99">
        <v>0</v>
      </c>
      <c r="C339" s="99">
        <v>0</v>
      </c>
      <c r="D339" s="99">
        <v>0</v>
      </c>
      <c r="E339" s="99">
        <v>0</v>
      </c>
      <c r="F339" s="99">
        <v>0</v>
      </c>
      <c r="G339" s="99">
        <v>0</v>
      </c>
      <c r="H339" s="99">
        <v>0</v>
      </c>
      <c r="I339" s="99">
        <v>0</v>
      </c>
      <c r="J339" s="99">
        <v>0</v>
      </c>
      <c r="K339" s="99">
        <v>0</v>
      </c>
      <c r="L339" s="99">
        <v>0</v>
      </c>
      <c r="M339" s="99">
        <v>0</v>
      </c>
      <c r="N339" s="99">
        <v>0</v>
      </c>
      <c r="O339" s="99">
        <v>0</v>
      </c>
      <c r="P339" s="99">
        <v>0</v>
      </c>
      <c r="Q339" s="99">
        <v>0</v>
      </c>
      <c r="R339" s="99">
        <v>0</v>
      </c>
      <c r="S339" s="99">
        <v>0</v>
      </c>
      <c r="T339" s="99">
        <v>0</v>
      </c>
      <c r="U339" s="99">
        <v>0</v>
      </c>
      <c r="V339" s="99">
        <v>0</v>
      </c>
      <c r="W339" s="99">
        <v>0</v>
      </c>
      <c r="X339" s="99">
        <v>0</v>
      </c>
      <c r="Y339" s="99">
        <v>0</v>
      </c>
      <c r="DA339" s="63" t="s">
        <v>3163</v>
      </c>
    </row>
    <row r="340" spans="1:105" ht="12" customHeight="1" x14ac:dyDescent="0.25">
      <c r="A340" s="121" t="s">
        <v>55</v>
      </c>
      <c r="B340" s="123">
        <v>0.54477417071238921</v>
      </c>
      <c r="C340" s="123">
        <v>0.50947007004619704</v>
      </c>
      <c r="D340" s="123">
        <v>0.48943699989992945</v>
      </c>
      <c r="E340" s="123">
        <v>0.46624042862789666</v>
      </c>
      <c r="F340" s="123">
        <v>0.41390230830649655</v>
      </c>
      <c r="G340" s="123">
        <v>0.41450165173136877</v>
      </c>
      <c r="H340" s="123">
        <v>0.464273932444983</v>
      </c>
      <c r="I340" s="123">
        <v>0.41089051243437841</v>
      </c>
      <c r="J340" s="123">
        <v>0.37884425950395245</v>
      </c>
      <c r="K340" s="123">
        <v>0.36361559351573269</v>
      </c>
      <c r="L340" s="123">
        <v>0.34791452680286472</v>
      </c>
      <c r="M340" s="123">
        <v>0.3268601912658296</v>
      </c>
      <c r="N340" s="123">
        <v>0.30476150613519543</v>
      </c>
      <c r="O340" s="123">
        <v>0.27721167618597486</v>
      </c>
      <c r="P340" s="123">
        <v>0.26717282000204556</v>
      </c>
      <c r="Q340" s="123">
        <v>0.26201209144661264</v>
      </c>
      <c r="R340" s="123">
        <v>0.25337930628300542</v>
      </c>
      <c r="S340" s="123">
        <v>0.24071774882276273</v>
      </c>
      <c r="T340" s="123">
        <v>0.21905544430664362</v>
      </c>
      <c r="U340" s="123">
        <v>0.20138663173336591</v>
      </c>
      <c r="V340" s="123">
        <v>0.18396845246954882</v>
      </c>
      <c r="W340" s="123">
        <v>0.21936472693921444</v>
      </c>
      <c r="X340" s="123">
        <v>0.22152165899682763</v>
      </c>
      <c r="Y340" s="123">
        <v>0.18680407637364638</v>
      </c>
      <c r="DA340" s="130" t="s">
        <v>3164</v>
      </c>
    </row>
    <row r="341" spans="1:105" ht="12" customHeight="1" x14ac:dyDescent="0.25">
      <c r="A341" s="97" t="s">
        <v>132</v>
      </c>
      <c r="B341" s="99">
        <v>0</v>
      </c>
      <c r="C341" s="99">
        <v>0</v>
      </c>
      <c r="D341" s="99">
        <v>0</v>
      </c>
      <c r="E341" s="99">
        <v>0</v>
      </c>
      <c r="F341" s="99">
        <v>0</v>
      </c>
      <c r="G341" s="99">
        <v>0</v>
      </c>
      <c r="H341" s="99">
        <v>0</v>
      </c>
      <c r="I341" s="99">
        <v>0</v>
      </c>
      <c r="J341" s="99">
        <v>0</v>
      </c>
      <c r="K341" s="99">
        <v>0</v>
      </c>
      <c r="L341" s="99">
        <v>0</v>
      </c>
      <c r="M341" s="99">
        <v>0</v>
      </c>
      <c r="N341" s="99">
        <v>0</v>
      </c>
      <c r="O341" s="99">
        <v>0</v>
      </c>
      <c r="P341" s="99">
        <v>0</v>
      </c>
      <c r="Q341" s="99">
        <v>0</v>
      </c>
      <c r="R341" s="99">
        <v>0</v>
      </c>
      <c r="S341" s="99">
        <v>0</v>
      </c>
      <c r="T341" s="99">
        <v>0</v>
      </c>
      <c r="U341" s="99">
        <v>0</v>
      </c>
      <c r="V341" s="99">
        <v>0</v>
      </c>
      <c r="W341" s="99">
        <v>0</v>
      </c>
      <c r="X341" s="99">
        <v>0</v>
      </c>
      <c r="Y341" s="99">
        <v>0</v>
      </c>
      <c r="DA341" s="63" t="s">
        <v>3165</v>
      </c>
    </row>
    <row r="342" spans="1:105" ht="12" customHeight="1" x14ac:dyDescent="0.25">
      <c r="A342" s="97" t="s">
        <v>131</v>
      </c>
      <c r="B342" s="99">
        <v>0</v>
      </c>
      <c r="C342" s="99">
        <v>0</v>
      </c>
      <c r="D342" s="99">
        <v>0</v>
      </c>
      <c r="E342" s="99">
        <v>0</v>
      </c>
      <c r="F342" s="99">
        <v>0</v>
      </c>
      <c r="G342" s="99">
        <v>0</v>
      </c>
      <c r="H342" s="99">
        <v>0</v>
      </c>
      <c r="I342" s="99">
        <v>0</v>
      </c>
      <c r="J342" s="99">
        <v>0</v>
      </c>
      <c r="K342" s="99">
        <v>0</v>
      </c>
      <c r="L342" s="99">
        <v>0</v>
      </c>
      <c r="M342" s="99">
        <v>0</v>
      </c>
      <c r="N342" s="99">
        <v>0</v>
      </c>
      <c r="O342" s="99">
        <v>0</v>
      </c>
      <c r="P342" s="99">
        <v>0</v>
      </c>
      <c r="Q342" s="99">
        <v>0</v>
      </c>
      <c r="R342" s="99">
        <v>0</v>
      </c>
      <c r="S342" s="99">
        <v>0</v>
      </c>
      <c r="T342" s="99">
        <v>0</v>
      </c>
      <c r="U342" s="99">
        <v>0</v>
      </c>
      <c r="V342" s="99">
        <v>0</v>
      </c>
      <c r="W342" s="99">
        <v>0</v>
      </c>
      <c r="X342" s="99">
        <v>0</v>
      </c>
      <c r="Y342" s="99">
        <v>0</v>
      </c>
      <c r="DA342" s="63" t="s">
        <v>3166</v>
      </c>
    </row>
    <row r="343" spans="1:105" ht="12" customHeight="1" x14ac:dyDescent="0.25">
      <c r="A343" s="100" t="s">
        <v>199</v>
      </c>
      <c r="B343" s="102">
        <v>0</v>
      </c>
      <c r="C343" s="102">
        <v>0</v>
      </c>
      <c r="D343" s="102">
        <v>0</v>
      </c>
      <c r="E343" s="102">
        <v>0</v>
      </c>
      <c r="F343" s="102">
        <v>0</v>
      </c>
      <c r="G343" s="102">
        <v>0</v>
      </c>
      <c r="H343" s="102">
        <v>0</v>
      </c>
      <c r="I343" s="102">
        <v>0</v>
      </c>
      <c r="J343" s="102">
        <v>0</v>
      </c>
      <c r="K343" s="102">
        <v>0</v>
      </c>
      <c r="L343" s="102">
        <v>0</v>
      </c>
      <c r="M343" s="102">
        <v>0</v>
      </c>
      <c r="N343" s="102">
        <v>0</v>
      </c>
      <c r="O343" s="102">
        <v>0</v>
      </c>
      <c r="P343" s="102">
        <v>0</v>
      </c>
      <c r="Q343" s="102">
        <v>0</v>
      </c>
      <c r="R343" s="102">
        <v>0</v>
      </c>
      <c r="S343" s="102">
        <v>0</v>
      </c>
      <c r="T343" s="102">
        <v>0</v>
      </c>
      <c r="U343" s="102">
        <v>0</v>
      </c>
      <c r="V343" s="102">
        <v>0</v>
      </c>
      <c r="W343" s="102">
        <v>0</v>
      </c>
      <c r="X343" s="102">
        <v>0</v>
      </c>
      <c r="Y343" s="102">
        <v>0</v>
      </c>
      <c r="DA343" s="131" t="s">
        <v>3167</v>
      </c>
    </row>
    <row r="344" spans="1:105" ht="12" customHeight="1" x14ac:dyDescent="0.25">
      <c r="A344" s="103" t="s">
        <v>52</v>
      </c>
      <c r="B344" s="105">
        <v>0</v>
      </c>
      <c r="C344" s="105">
        <v>0</v>
      </c>
      <c r="D344" s="105">
        <v>0</v>
      </c>
      <c r="E344" s="105">
        <v>0</v>
      </c>
      <c r="F344" s="105">
        <v>0</v>
      </c>
      <c r="G344" s="105">
        <v>0</v>
      </c>
      <c r="H344" s="105">
        <v>0</v>
      </c>
      <c r="I344" s="105">
        <v>0</v>
      </c>
      <c r="J344" s="105">
        <v>0</v>
      </c>
      <c r="K344" s="105">
        <v>0</v>
      </c>
      <c r="L344" s="105">
        <v>0</v>
      </c>
      <c r="M344" s="105">
        <v>0</v>
      </c>
      <c r="N344" s="105">
        <v>0</v>
      </c>
      <c r="O344" s="105">
        <v>0</v>
      </c>
      <c r="P344" s="105">
        <v>0</v>
      </c>
      <c r="Q344" s="105">
        <v>0</v>
      </c>
      <c r="R344" s="105">
        <v>0</v>
      </c>
      <c r="S344" s="105">
        <v>0</v>
      </c>
      <c r="T344" s="105">
        <v>0</v>
      </c>
      <c r="U344" s="105">
        <v>0</v>
      </c>
      <c r="V344" s="105">
        <v>0</v>
      </c>
      <c r="W344" s="105">
        <v>0</v>
      </c>
      <c r="X344" s="105">
        <v>0</v>
      </c>
      <c r="Y344" s="105">
        <v>0</v>
      </c>
      <c r="DA344" s="132" t="s">
        <v>3168</v>
      </c>
    </row>
    <row r="345" spans="1:105" ht="12" customHeight="1" x14ac:dyDescent="0.25">
      <c r="A345" s="106" t="s">
        <v>124</v>
      </c>
      <c r="B345" s="102">
        <v>7.835991708945409</v>
      </c>
      <c r="C345" s="102">
        <v>7.6003123992063735</v>
      </c>
      <c r="D345" s="102">
        <v>8.0567545551546846</v>
      </c>
      <c r="E345" s="102">
        <v>8.4332253653041711</v>
      </c>
      <c r="F345" s="102">
        <v>8.5567805260686445</v>
      </c>
      <c r="G345" s="102">
        <v>9.2182724597566548</v>
      </c>
      <c r="H345" s="102">
        <v>9.2222310363964173</v>
      </c>
      <c r="I345" s="102">
        <v>9.4582013780804317</v>
      </c>
      <c r="J345" s="102">
        <v>9.6807496378621405</v>
      </c>
      <c r="K345" s="102">
        <v>9.6253874763857024</v>
      </c>
      <c r="L345" s="102">
        <v>9.3195355084867497</v>
      </c>
      <c r="M345" s="102">
        <v>8.8754069632155037</v>
      </c>
      <c r="N345" s="102">
        <v>8.1922195508642197</v>
      </c>
      <c r="O345" s="102">
        <v>8.4644060684425568</v>
      </c>
      <c r="P345" s="102">
        <v>8.4194277903914738</v>
      </c>
      <c r="Q345" s="102">
        <v>7.823375279001894</v>
      </c>
      <c r="R345" s="102">
        <v>7.5094735897302014</v>
      </c>
      <c r="S345" s="102">
        <v>7.3497709401269038</v>
      </c>
      <c r="T345" s="102">
        <v>7.0715527642578788</v>
      </c>
      <c r="U345" s="102">
        <v>6.6386026094052335</v>
      </c>
      <c r="V345" s="102">
        <v>5.8363548298827137</v>
      </c>
      <c r="W345" s="102">
        <v>6.5007789672715823</v>
      </c>
      <c r="X345" s="102">
        <v>6.3313927651211763</v>
      </c>
      <c r="Y345" s="102">
        <v>5.6657483092086283</v>
      </c>
      <c r="DA345" s="131" t="s">
        <v>3169</v>
      </c>
    </row>
    <row r="346" spans="1:105" ht="12" customHeight="1" x14ac:dyDescent="0.25">
      <c r="A346" s="107" t="s">
        <v>123</v>
      </c>
      <c r="B346" s="105">
        <v>1.1029977004077722</v>
      </c>
      <c r="C346" s="105">
        <v>1.0299288905792503</v>
      </c>
      <c r="D346" s="105">
        <v>1.9014093608926166</v>
      </c>
      <c r="E346" s="105">
        <v>2.4341041781631279</v>
      </c>
      <c r="F346" s="105">
        <v>2.1654107607751603</v>
      </c>
      <c r="G346" s="105">
        <v>2.7100857057764802</v>
      </c>
      <c r="H346" s="105">
        <v>2.3556558608315581</v>
      </c>
      <c r="I346" s="105">
        <v>1.907160241778092</v>
      </c>
      <c r="J346" s="105">
        <v>1.9698410142722484</v>
      </c>
      <c r="K346" s="105">
        <v>1.9581625530106683</v>
      </c>
      <c r="L346" s="105">
        <v>1.6475882081950715</v>
      </c>
      <c r="M346" s="105">
        <v>1.564420876106887</v>
      </c>
      <c r="N346" s="105">
        <v>0.95081239672455875</v>
      </c>
      <c r="O346" s="105">
        <v>0.62441236588113724</v>
      </c>
      <c r="P346" s="105">
        <v>0.6371880475275048</v>
      </c>
      <c r="Q346" s="105">
        <v>1.8590040694863721</v>
      </c>
      <c r="R346" s="105">
        <v>2.1995831880415584</v>
      </c>
      <c r="S346" s="105">
        <v>2.7134114724968068</v>
      </c>
      <c r="T346" s="105">
        <v>1.7853166047614353</v>
      </c>
      <c r="U346" s="105">
        <v>0.60446215786991719</v>
      </c>
      <c r="V346" s="105">
        <v>0.232462409920143</v>
      </c>
      <c r="W346" s="105">
        <v>0.52434478712833332</v>
      </c>
      <c r="X346" s="105">
        <v>0.45496811863817765</v>
      </c>
      <c r="Y346" s="105">
        <v>0.23675405700883559</v>
      </c>
      <c r="DA346" s="132" t="s">
        <v>3170</v>
      </c>
    </row>
    <row r="347" spans="1:105" ht="12" customHeight="1" x14ac:dyDescent="0.25">
      <c r="A347" s="108" t="s">
        <v>50</v>
      </c>
      <c r="B347" s="99">
        <v>1.1029977004077722</v>
      </c>
      <c r="C347" s="99">
        <v>1.0299288905792503</v>
      </c>
      <c r="D347" s="99">
        <v>1.9014093608926166</v>
      </c>
      <c r="E347" s="99">
        <v>2.4341041781631279</v>
      </c>
      <c r="F347" s="99">
        <v>2.1654107607751603</v>
      </c>
      <c r="G347" s="99">
        <v>2.7100857057764802</v>
      </c>
      <c r="H347" s="99">
        <v>2.3556558608315581</v>
      </c>
      <c r="I347" s="99">
        <v>1.907160241778092</v>
      </c>
      <c r="J347" s="99">
        <v>1.9698410142722484</v>
      </c>
      <c r="K347" s="99">
        <v>1.9581625530106683</v>
      </c>
      <c r="L347" s="99">
        <v>1.6475882081950715</v>
      </c>
      <c r="M347" s="99">
        <v>1.564420876106887</v>
      </c>
      <c r="N347" s="99">
        <v>0.95081239672455875</v>
      </c>
      <c r="O347" s="99">
        <v>0.62441236588113724</v>
      </c>
      <c r="P347" s="99">
        <v>0.6371880475275048</v>
      </c>
      <c r="Q347" s="99">
        <v>1.8590040694863721</v>
      </c>
      <c r="R347" s="99">
        <v>2.1995831880415584</v>
      </c>
      <c r="S347" s="99">
        <v>2.7134114724968068</v>
      </c>
      <c r="T347" s="99">
        <v>1.7853166047614353</v>
      </c>
      <c r="U347" s="99">
        <v>0.60446215786991719</v>
      </c>
      <c r="V347" s="99">
        <v>0.232462409920143</v>
      </c>
      <c r="W347" s="99">
        <v>0.52434478712833332</v>
      </c>
      <c r="X347" s="99">
        <v>0.45496811863817765</v>
      </c>
      <c r="Y347" s="99">
        <v>0.23675405700883559</v>
      </c>
      <c r="DA347" s="63" t="s">
        <v>3171</v>
      </c>
    </row>
    <row r="348" spans="1:105" ht="12" customHeight="1" x14ac:dyDescent="0.25">
      <c r="A348" s="108" t="s">
        <v>52</v>
      </c>
      <c r="B348" s="99">
        <v>0</v>
      </c>
      <c r="C348" s="99">
        <v>0</v>
      </c>
      <c r="D348" s="99">
        <v>0</v>
      </c>
      <c r="E348" s="99">
        <v>0</v>
      </c>
      <c r="F348" s="99">
        <v>0</v>
      </c>
      <c r="G348" s="99">
        <v>0</v>
      </c>
      <c r="H348" s="99">
        <v>0</v>
      </c>
      <c r="I348" s="99">
        <v>0</v>
      </c>
      <c r="J348" s="99">
        <v>0</v>
      </c>
      <c r="K348" s="99">
        <v>0</v>
      </c>
      <c r="L348" s="99">
        <v>0</v>
      </c>
      <c r="M348" s="99">
        <v>0</v>
      </c>
      <c r="N348" s="99">
        <v>0</v>
      </c>
      <c r="O348" s="99">
        <v>0</v>
      </c>
      <c r="P348" s="99">
        <v>0</v>
      </c>
      <c r="Q348" s="99">
        <v>0</v>
      </c>
      <c r="R348" s="99">
        <v>0</v>
      </c>
      <c r="S348" s="99">
        <v>0</v>
      </c>
      <c r="T348" s="99">
        <v>0</v>
      </c>
      <c r="U348" s="99">
        <v>0</v>
      </c>
      <c r="V348" s="99">
        <v>0</v>
      </c>
      <c r="W348" s="99">
        <v>0</v>
      </c>
      <c r="X348" s="99">
        <v>0</v>
      </c>
      <c r="Y348" s="99">
        <v>0</v>
      </c>
      <c r="DA348" s="63" t="s">
        <v>3172</v>
      </c>
    </row>
    <row r="349" spans="1:105" ht="12" customHeight="1" x14ac:dyDescent="0.25">
      <c r="A349" s="106" t="s">
        <v>122</v>
      </c>
      <c r="B349" s="102">
        <v>0</v>
      </c>
      <c r="C349" s="102">
        <v>0</v>
      </c>
      <c r="D349" s="102">
        <v>0</v>
      </c>
      <c r="E349" s="102">
        <v>0</v>
      </c>
      <c r="F349" s="102">
        <v>0</v>
      </c>
      <c r="G349" s="102">
        <v>0</v>
      </c>
      <c r="H349" s="102">
        <v>0</v>
      </c>
      <c r="I349" s="102">
        <v>0</v>
      </c>
      <c r="J349" s="102">
        <v>0</v>
      </c>
      <c r="K349" s="102">
        <v>0</v>
      </c>
      <c r="L349" s="102">
        <v>0</v>
      </c>
      <c r="M349" s="102">
        <v>0</v>
      </c>
      <c r="N349" s="102">
        <v>0</v>
      </c>
      <c r="O349" s="102">
        <v>0</v>
      </c>
      <c r="P349" s="102">
        <v>0</v>
      </c>
      <c r="Q349" s="102">
        <v>0</v>
      </c>
      <c r="R349" s="102">
        <v>0</v>
      </c>
      <c r="S349" s="102">
        <v>0</v>
      </c>
      <c r="T349" s="102">
        <v>0</v>
      </c>
      <c r="U349" s="102">
        <v>0</v>
      </c>
      <c r="V349" s="102">
        <v>0</v>
      </c>
      <c r="W349" s="102">
        <v>0</v>
      </c>
      <c r="X349" s="102">
        <v>0</v>
      </c>
      <c r="Y349" s="102">
        <v>0</v>
      </c>
      <c r="DA349" s="131" t="s">
        <v>3173</v>
      </c>
    </row>
    <row r="350" spans="1:105" ht="12" customHeight="1" x14ac:dyDescent="0.25">
      <c r="A350" s="107" t="s">
        <v>121</v>
      </c>
      <c r="B350" s="105">
        <v>0</v>
      </c>
      <c r="C350" s="105">
        <v>0</v>
      </c>
      <c r="D350" s="105">
        <v>0</v>
      </c>
      <c r="E350" s="105">
        <v>0</v>
      </c>
      <c r="F350" s="105">
        <v>0</v>
      </c>
      <c r="G350" s="105">
        <v>0</v>
      </c>
      <c r="H350" s="105">
        <v>0</v>
      </c>
      <c r="I350" s="105">
        <v>0</v>
      </c>
      <c r="J350" s="105">
        <v>0</v>
      </c>
      <c r="K350" s="105">
        <v>0</v>
      </c>
      <c r="L350" s="105">
        <v>0</v>
      </c>
      <c r="M350" s="105">
        <v>0</v>
      </c>
      <c r="N350" s="105">
        <v>0</v>
      </c>
      <c r="O350" s="105">
        <v>0</v>
      </c>
      <c r="P350" s="105">
        <v>0</v>
      </c>
      <c r="Q350" s="105">
        <v>0</v>
      </c>
      <c r="R350" s="105">
        <v>0</v>
      </c>
      <c r="S350" s="105">
        <v>0</v>
      </c>
      <c r="T350" s="105">
        <v>0</v>
      </c>
      <c r="U350" s="105">
        <v>0</v>
      </c>
      <c r="V350" s="105">
        <v>0</v>
      </c>
      <c r="W350" s="105">
        <v>0</v>
      </c>
      <c r="X350" s="105">
        <v>0</v>
      </c>
      <c r="Y350" s="105">
        <v>0</v>
      </c>
      <c r="DA350" s="132" t="s">
        <v>3174</v>
      </c>
    </row>
    <row r="351" spans="1:105" ht="12" customHeight="1" x14ac:dyDescent="0.25">
      <c r="A351" s="108" t="s">
        <v>53</v>
      </c>
      <c r="B351" s="99">
        <v>0</v>
      </c>
      <c r="C351" s="99">
        <v>0</v>
      </c>
      <c r="D351" s="99">
        <v>0</v>
      </c>
      <c r="E351" s="99">
        <v>0</v>
      </c>
      <c r="F351" s="99">
        <v>0</v>
      </c>
      <c r="G351" s="99">
        <v>0</v>
      </c>
      <c r="H351" s="99">
        <v>0</v>
      </c>
      <c r="I351" s="99">
        <v>0</v>
      </c>
      <c r="J351" s="99">
        <v>0</v>
      </c>
      <c r="K351" s="99">
        <v>0</v>
      </c>
      <c r="L351" s="99">
        <v>0</v>
      </c>
      <c r="M351" s="99">
        <v>0</v>
      </c>
      <c r="N351" s="99">
        <v>0</v>
      </c>
      <c r="O351" s="99">
        <v>0</v>
      </c>
      <c r="P351" s="99">
        <v>0</v>
      </c>
      <c r="Q351" s="99">
        <v>0</v>
      </c>
      <c r="R351" s="99">
        <v>0</v>
      </c>
      <c r="S351" s="99">
        <v>0</v>
      </c>
      <c r="T351" s="99">
        <v>0</v>
      </c>
      <c r="U351" s="99">
        <v>0</v>
      </c>
      <c r="V351" s="99">
        <v>0</v>
      </c>
      <c r="W351" s="99">
        <v>0</v>
      </c>
      <c r="X351" s="99">
        <v>0</v>
      </c>
      <c r="Y351" s="99">
        <v>0</v>
      </c>
      <c r="DA351" s="63" t="s">
        <v>3175</v>
      </c>
    </row>
    <row r="352" spans="1:105" ht="12" customHeight="1" x14ac:dyDescent="0.25">
      <c r="A352" s="108" t="s">
        <v>52</v>
      </c>
      <c r="B352" s="99">
        <v>0</v>
      </c>
      <c r="C352" s="99">
        <v>0</v>
      </c>
      <c r="D352" s="99">
        <v>0</v>
      </c>
      <c r="E352" s="99">
        <v>0</v>
      </c>
      <c r="F352" s="99">
        <v>0</v>
      </c>
      <c r="G352" s="99">
        <v>0</v>
      </c>
      <c r="H352" s="99">
        <v>0</v>
      </c>
      <c r="I352" s="99">
        <v>0</v>
      </c>
      <c r="J352" s="99">
        <v>0</v>
      </c>
      <c r="K352" s="99">
        <v>0</v>
      </c>
      <c r="L352" s="99">
        <v>0</v>
      </c>
      <c r="M352" s="99">
        <v>0</v>
      </c>
      <c r="N352" s="99">
        <v>0</v>
      </c>
      <c r="O352" s="99">
        <v>0</v>
      </c>
      <c r="P352" s="99">
        <v>0</v>
      </c>
      <c r="Q352" s="99">
        <v>0</v>
      </c>
      <c r="R352" s="99">
        <v>0</v>
      </c>
      <c r="S352" s="99">
        <v>0</v>
      </c>
      <c r="T352" s="99">
        <v>0</v>
      </c>
      <c r="U352" s="99">
        <v>0</v>
      </c>
      <c r="V352" s="99">
        <v>0</v>
      </c>
      <c r="W352" s="99">
        <v>0</v>
      </c>
      <c r="X352" s="99">
        <v>0</v>
      </c>
      <c r="Y352" s="99">
        <v>0</v>
      </c>
      <c r="DA352" s="63" t="s">
        <v>3176</v>
      </c>
    </row>
    <row r="353" spans="1:105" ht="12" customHeight="1" x14ac:dyDescent="0.25">
      <c r="A353" s="121" t="s">
        <v>54</v>
      </c>
      <c r="B353" s="123">
        <v>1.4897129245710525</v>
      </c>
      <c r="C353" s="123">
        <v>1.4444713897267834</v>
      </c>
      <c r="D353" s="123">
        <v>1.3950002558650128</v>
      </c>
      <c r="E353" s="123">
        <v>1.4171474573358538</v>
      </c>
      <c r="F353" s="123">
        <v>1.4004716033377655</v>
      </c>
      <c r="G353" s="123">
        <v>1.3302288842054428</v>
      </c>
      <c r="H353" s="123">
        <v>1.2203884487719048</v>
      </c>
      <c r="I353" s="123">
        <v>1.2563483791604879</v>
      </c>
      <c r="J353" s="123">
        <v>1.1454153565213159</v>
      </c>
      <c r="K353" s="123">
        <v>1.096458842464767</v>
      </c>
      <c r="L353" s="123">
        <v>1.0614157177891028</v>
      </c>
      <c r="M353" s="123">
        <v>1.083074858034339</v>
      </c>
      <c r="N353" s="123">
        <v>1.0343528803792033</v>
      </c>
      <c r="O353" s="123">
        <v>0.99883103959566855</v>
      </c>
      <c r="P353" s="123">
        <v>0.947578858835319</v>
      </c>
      <c r="Q353" s="123">
        <v>0.94290092870343056</v>
      </c>
      <c r="R353" s="123">
        <v>0.92730247938960131</v>
      </c>
      <c r="S353" s="123">
        <v>0.92637956807917243</v>
      </c>
      <c r="T353" s="123">
        <v>0.92135149152236451</v>
      </c>
      <c r="U353" s="123">
        <v>0.99076188338581117</v>
      </c>
      <c r="V353" s="123">
        <v>0.90863106787563752</v>
      </c>
      <c r="W353" s="123">
        <v>0.92330003709225539</v>
      </c>
      <c r="X353" s="123">
        <v>0.87771573017292226</v>
      </c>
      <c r="Y353" s="123">
        <v>0.88689255856409344</v>
      </c>
      <c r="DA353" s="130" t="s">
        <v>3177</v>
      </c>
    </row>
    <row r="354" spans="1:105" ht="12" customHeight="1" x14ac:dyDescent="0.25">
      <c r="A354" s="97" t="s">
        <v>202</v>
      </c>
      <c r="B354" s="99">
        <v>0</v>
      </c>
      <c r="C354" s="99">
        <v>0</v>
      </c>
      <c r="D354" s="99">
        <v>0</v>
      </c>
      <c r="E354" s="99">
        <v>0</v>
      </c>
      <c r="F354" s="99">
        <v>0</v>
      </c>
      <c r="G354" s="99">
        <v>0</v>
      </c>
      <c r="H354" s="99">
        <v>0</v>
      </c>
      <c r="I354" s="99">
        <v>0</v>
      </c>
      <c r="J354" s="99">
        <v>0</v>
      </c>
      <c r="K354" s="99">
        <v>0</v>
      </c>
      <c r="L354" s="99">
        <v>0</v>
      </c>
      <c r="M354" s="99">
        <v>0</v>
      </c>
      <c r="N354" s="99">
        <v>0</v>
      </c>
      <c r="O354" s="99">
        <v>0</v>
      </c>
      <c r="P354" s="99">
        <v>0</v>
      </c>
      <c r="Q354" s="99">
        <v>0</v>
      </c>
      <c r="R354" s="99">
        <v>0</v>
      </c>
      <c r="S354" s="99">
        <v>0</v>
      </c>
      <c r="T354" s="99">
        <v>0</v>
      </c>
      <c r="U354" s="99">
        <v>0</v>
      </c>
      <c r="V354" s="99">
        <v>0</v>
      </c>
      <c r="W354" s="99">
        <v>0</v>
      </c>
      <c r="X354" s="99">
        <v>0</v>
      </c>
      <c r="Y354" s="99">
        <v>0</v>
      </c>
      <c r="DA354" s="63" t="s">
        <v>3178</v>
      </c>
    </row>
    <row r="355" spans="1:105" ht="12" customHeight="1" x14ac:dyDescent="0.25">
      <c r="A355" s="97" t="s">
        <v>50</v>
      </c>
      <c r="B355" s="99">
        <v>2.0818503889288542</v>
      </c>
      <c r="C355" s="99">
        <v>2.1134991704830495</v>
      </c>
      <c r="D355" s="99">
        <v>2.1158185698926237</v>
      </c>
      <c r="E355" s="99">
        <v>2.1961267584059603</v>
      </c>
      <c r="F355" s="99">
        <v>2.2364657984398635</v>
      </c>
      <c r="G355" s="99">
        <v>2.1401091216050041</v>
      </c>
      <c r="H355" s="99">
        <v>1.917362994771872</v>
      </c>
      <c r="I355" s="99">
        <v>1.9302997402174855</v>
      </c>
      <c r="J355" s="99">
        <v>1.7358013467688107</v>
      </c>
      <c r="K355" s="99">
        <v>1.703111960684317</v>
      </c>
      <c r="L355" s="99">
        <v>1.6540129165411346</v>
      </c>
      <c r="M355" s="99">
        <v>1.687963893036337</v>
      </c>
      <c r="N355" s="99">
        <v>1.5955963664712867</v>
      </c>
      <c r="O355" s="99">
        <v>1.6074311710307854</v>
      </c>
      <c r="P355" s="99">
        <v>1.6147561883704165</v>
      </c>
      <c r="Q355" s="99">
        <v>1.6442095488775188</v>
      </c>
      <c r="R355" s="99">
        <v>1.6494733645294148</v>
      </c>
      <c r="S355" s="99">
        <v>1.6705360427981808</v>
      </c>
      <c r="T355" s="99">
        <v>1.6979231820847254</v>
      </c>
      <c r="U355" s="99">
        <v>1.8292317176334629</v>
      </c>
      <c r="V355" s="99">
        <v>1.6886398466393171</v>
      </c>
      <c r="W355" s="99">
        <v>1.7115204084879936</v>
      </c>
      <c r="X355" s="99">
        <v>1.5669386847256195</v>
      </c>
      <c r="Y355" s="99">
        <v>1.4803966694389141</v>
      </c>
      <c r="DA355" s="63" t="s">
        <v>3179</v>
      </c>
    </row>
    <row r="356" spans="1:105" ht="12" customHeight="1" x14ac:dyDescent="0.25">
      <c r="A356" s="109" t="s">
        <v>120</v>
      </c>
      <c r="B356" s="110">
        <v>0</v>
      </c>
      <c r="C356" s="110">
        <v>0</v>
      </c>
      <c r="D356" s="110">
        <v>0</v>
      </c>
      <c r="E356" s="110">
        <v>0</v>
      </c>
      <c r="F356" s="110">
        <v>0</v>
      </c>
      <c r="G356" s="110">
        <v>0</v>
      </c>
      <c r="H356" s="110">
        <v>0</v>
      </c>
      <c r="I356" s="110">
        <v>0</v>
      </c>
      <c r="J356" s="110">
        <v>0</v>
      </c>
      <c r="K356" s="110">
        <v>0</v>
      </c>
      <c r="L356" s="110">
        <v>0</v>
      </c>
      <c r="M356" s="110">
        <v>0</v>
      </c>
      <c r="N356" s="110">
        <v>0</v>
      </c>
      <c r="O356" s="110">
        <v>0</v>
      </c>
      <c r="P356" s="110">
        <v>0</v>
      </c>
      <c r="Q356" s="110">
        <v>0</v>
      </c>
      <c r="R356" s="110">
        <v>0</v>
      </c>
      <c r="S356" s="110">
        <v>0</v>
      </c>
      <c r="T356" s="110">
        <v>0</v>
      </c>
      <c r="U356" s="110">
        <v>0</v>
      </c>
      <c r="V356" s="110">
        <v>0</v>
      </c>
      <c r="W356" s="110">
        <v>0</v>
      </c>
      <c r="X356" s="110">
        <v>0</v>
      </c>
      <c r="Y356" s="110">
        <v>0</v>
      </c>
      <c r="DA356" s="60" t="s">
        <v>3180</v>
      </c>
    </row>
    <row r="358" spans="1:105" s="2" customFormat="1" ht="12" customHeight="1" x14ac:dyDescent="0.25">
      <c r="A358" s="135" t="s">
        <v>166</v>
      </c>
      <c r="B358" s="136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X358" s="137"/>
      <c r="Y358" s="137"/>
      <c r="DA358" s="142"/>
    </row>
    <row r="360" spans="1:105" ht="12" customHeight="1" x14ac:dyDescent="0.25">
      <c r="A360" s="116" t="str">
        <f>RES_hh_SLD!$A$322</f>
        <v>Final energy consumption in new and renovated households (ktoe)</v>
      </c>
      <c r="B360" s="117"/>
      <c r="C360" s="117">
        <f t="shared" ref="C360:Q360" si="150">C361+C364+C366+C379</f>
        <v>0.25705549443416686</v>
      </c>
      <c r="D360" s="117">
        <f t="shared" si="150"/>
        <v>0.38698454268563914</v>
      </c>
      <c r="E360" s="117">
        <f t="shared" si="150"/>
        <v>0.49602856432548786</v>
      </c>
      <c r="F360" s="117">
        <f t="shared" si="150"/>
        <v>0.77736520288436495</v>
      </c>
      <c r="G360" s="117">
        <f t="shared" si="150"/>
        <v>1.1273722964318533</v>
      </c>
      <c r="H360" s="117">
        <f t="shared" si="150"/>
        <v>1.0375069628161004</v>
      </c>
      <c r="I360" s="117">
        <f t="shared" si="150"/>
        <v>2.5778675500289423</v>
      </c>
      <c r="J360" s="117">
        <f t="shared" si="150"/>
        <v>3.48315054820144</v>
      </c>
      <c r="K360" s="117">
        <f t="shared" si="150"/>
        <v>2.1365861559312656</v>
      </c>
      <c r="L360" s="117">
        <f t="shared" si="150"/>
        <v>0.56829688782659293</v>
      </c>
      <c r="M360" s="117">
        <f t="shared" si="150"/>
        <v>1.0114372985477025</v>
      </c>
      <c r="N360" s="117">
        <f t="shared" si="150"/>
        <v>1.1287422744785776</v>
      </c>
      <c r="O360" s="117">
        <f t="shared" si="150"/>
        <v>0.81475646523631529</v>
      </c>
      <c r="P360" s="117">
        <f t="shared" si="150"/>
        <v>0.9939256818689286</v>
      </c>
      <c r="Q360" s="117">
        <f t="shared" si="150"/>
        <v>2.4045919878294555</v>
      </c>
      <c r="R360" s="117">
        <f t="shared" ref="R360:V360" si="151">R361+R364+R366+R379</f>
        <v>1.5707139795030007</v>
      </c>
      <c r="S360" s="117">
        <f t="shared" si="151"/>
        <v>1.7685612659606267</v>
      </c>
      <c r="T360" s="117">
        <f t="shared" si="151"/>
        <v>0.96389177698944406</v>
      </c>
      <c r="U360" s="117">
        <f t="shared" si="151"/>
        <v>0.75531278212246922</v>
      </c>
      <c r="V360" s="117">
        <f t="shared" si="151"/>
        <v>0.99819231483031379</v>
      </c>
      <c r="W360" s="117">
        <f t="shared" ref="W360:Y360" si="152">W361+W364+W366+W379</f>
        <v>1.2655197730736594</v>
      </c>
      <c r="X360" s="117">
        <f t="shared" si="152"/>
        <v>1.6352133601884129</v>
      </c>
      <c r="Y360" s="117">
        <f t="shared" si="152"/>
        <v>1.5618046745721452</v>
      </c>
      <c r="DA360" s="129" t="s">
        <v>3326</v>
      </c>
    </row>
    <row r="361" spans="1:105" ht="12" customHeight="1" x14ac:dyDescent="0.25">
      <c r="A361" s="121" t="s">
        <v>57</v>
      </c>
      <c r="B361" s="122"/>
      <c r="C361" s="122">
        <f t="shared" ref="C361:Q361" si="153">SUM(C362:C363)</f>
        <v>0.17576399779502205</v>
      </c>
      <c r="D361" s="122">
        <f t="shared" si="153"/>
        <v>0.25576014692149973</v>
      </c>
      <c r="E361" s="122">
        <f t="shared" si="153"/>
        <v>0.27916333022336459</v>
      </c>
      <c r="F361" s="122">
        <f t="shared" si="153"/>
        <v>0.41584240474705564</v>
      </c>
      <c r="G361" s="122">
        <f t="shared" si="153"/>
        <v>0.55805760546849381</v>
      </c>
      <c r="H361" s="122">
        <f t="shared" si="153"/>
        <v>0.46039175061235826</v>
      </c>
      <c r="I361" s="122">
        <f t="shared" si="153"/>
        <v>1.0445423983777384</v>
      </c>
      <c r="J361" s="122">
        <f t="shared" si="153"/>
        <v>1.6473586983737358</v>
      </c>
      <c r="K361" s="122">
        <f t="shared" si="153"/>
        <v>1.1024235266956761</v>
      </c>
      <c r="L361" s="122">
        <f t="shared" si="153"/>
        <v>0.22244130889904534</v>
      </c>
      <c r="M361" s="122">
        <f t="shared" si="153"/>
        <v>0.44120006527088235</v>
      </c>
      <c r="N361" s="122">
        <f t="shared" si="153"/>
        <v>0.52368637521200112</v>
      </c>
      <c r="O361" s="122">
        <f t="shared" si="153"/>
        <v>0.36302419726720364</v>
      </c>
      <c r="P361" s="122">
        <f t="shared" si="153"/>
        <v>0.37928092974410116</v>
      </c>
      <c r="Q361" s="122">
        <f t="shared" si="153"/>
        <v>1.1548155396117046</v>
      </c>
      <c r="R361" s="122">
        <f t="shared" ref="R361:V361" si="154">SUM(R362:R363)</f>
        <v>0.72079793355807042</v>
      </c>
      <c r="S361" s="122">
        <f t="shared" si="154"/>
        <v>0.8114039751892036</v>
      </c>
      <c r="T361" s="122">
        <f t="shared" si="154"/>
        <v>0.46081473668785689</v>
      </c>
      <c r="U361" s="122">
        <f t="shared" si="154"/>
        <v>0.3554449749618187</v>
      </c>
      <c r="V361" s="122">
        <f t="shared" si="154"/>
        <v>0.47120943303853735</v>
      </c>
      <c r="W361" s="122">
        <f t="shared" ref="W361:Y361" si="155">SUM(W362:W363)</f>
        <v>0.54068960461130811</v>
      </c>
      <c r="X361" s="122">
        <f t="shared" si="155"/>
        <v>0.75289687664733707</v>
      </c>
      <c r="Y361" s="122">
        <f t="shared" si="155"/>
        <v>0.64566873049215423</v>
      </c>
      <c r="DA361" s="130" t="s">
        <v>3327</v>
      </c>
    </row>
    <row r="362" spans="1:105" ht="12" customHeight="1" x14ac:dyDescent="0.25">
      <c r="A362" s="97" t="s">
        <v>199</v>
      </c>
      <c r="B362" s="98"/>
      <c r="C362" s="98">
        <v>0.17545173049063723</v>
      </c>
      <c r="D362" s="98">
        <v>0.25525724542317196</v>
      </c>
      <c r="E362" s="98">
        <v>0.2786316480130635</v>
      </c>
      <c r="F362" s="98">
        <v>0.41495961993595415</v>
      </c>
      <c r="G362" s="98">
        <v>0.55686429021615858</v>
      </c>
      <c r="H362" s="98">
        <v>0.45948521590571534</v>
      </c>
      <c r="I362" s="98">
        <v>1.0426626078255248</v>
      </c>
      <c r="J362" s="98">
        <v>1.6445252708373623</v>
      </c>
      <c r="K362" s="98">
        <v>1.1003802409377927</v>
      </c>
      <c r="L362" s="98">
        <v>0.22203738786769456</v>
      </c>
      <c r="M362" s="98">
        <v>0.44026745071803136</v>
      </c>
      <c r="N362" s="98">
        <v>0.52281387943814062</v>
      </c>
      <c r="O362" s="98">
        <v>0.36230895303195432</v>
      </c>
      <c r="P362" s="98">
        <v>0.37831447332490237</v>
      </c>
      <c r="Q362" s="98">
        <v>1.152120496806444</v>
      </c>
      <c r="R362" s="98">
        <v>0.71909147399573126</v>
      </c>
      <c r="S362" s="98">
        <v>0.80922207890347631</v>
      </c>
      <c r="T362" s="98">
        <v>0.45968435454273954</v>
      </c>
      <c r="U362" s="98">
        <v>0.35455813297321637</v>
      </c>
      <c r="V362" s="98">
        <v>0.4700166285218158</v>
      </c>
      <c r="W362" s="98">
        <v>0.53930435254901432</v>
      </c>
      <c r="X362" s="98">
        <v>0.75094945332307139</v>
      </c>
      <c r="Y362" s="98">
        <v>0.64398202756807688</v>
      </c>
      <c r="DA362" s="63" t="s">
        <v>3328</v>
      </c>
    </row>
    <row r="363" spans="1:105" ht="12" customHeight="1" x14ac:dyDescent="0.25">
      <c r="A363" s="97" t="s">
        <v>53</v>
      </c>
      <c r="B363" s="98"/>
      <c r="C363" s="98">
        <v>3.1226730438483957E-4</v>
      </c>
      <c r="D363" s="98">
        <v>5.0290149832777221E-4</v>
      </c>
      <c r="E363" s="98">
        <v>5.3168221030110618E-4</v>
      </c>
      <c r="F363" s="98">
        <v>8.8278481110146319E-4</v>
      </c>
      <c r="G363" s="98">
        <v>1.193315252335208E-3</v>
      </c>
      <c r="H363" s="98">
        <v>9.0653470664291374E-4</v>
      </c>
      <c r="I363" s="98">
        <v>1.8797905522136065E-3</v>
      </c>
      <c r="J363" s="98">
        <v>2.8334275363734972E-3</v>
      </c>
      <c r="K363" s="98">
        <v>2.0432857578832793E-3</v>
      </c>
      <c r="L363" s="98">
        <v>4.0392103135077501E-4</v>
      </c>
      <c r="M363" s="98">
        <v>9.3261455285099622E-4</v>
      </c>
      <c r="N363" s="98">
        <v>8.7249577386053093E-4</v>
      </c>
      <c r="O363" s="98">
        <v>7.1524423524932206E-4</v>
      </c>
      <c r="P363" s="98">
        <v>9.6645641919881659E-4</v>
      </c>
      <c r="Q363" s="98">
        <v>2.6950428052604533E-3</v>
      </c>
      <c r="R363" s="98">
        <v>1.7064595623391336E-3</v>
      </c>
      <c r="S363" s="98">
        <v>2.1818962857273268E-3</v>
      </c>
      <c r="T363" s="98">
        <v>1.1303821451173737E-3</v>
      </c>
      <c r="U363" s="98">
        <v>8.8684198860235653E-4</v>
      </c>
      <c r="V363" s="98">
        <v>1.1928045167215718E-3</v>
      </c>
      <c r="W363" s="98">
        <v>1.3852520622938125E-3</v>
      </c>
      <c r="X363" s="98">
        <v>1.9474233242656198E-3</v>
      </c>
      <c r="Y363" s="98">
        <v>1.6867029240773003E-3</v>
      </c>
      <c r="DA363" s="63" t="s">
        <v>3329</v>
      </c>
    </row>
    <row r="364" spans="1:105" ht="12" customHeight="1" x14ac:dyDescent="0.25">
      <c r="A364" s="121" t="s">
        <v>92</v>
      </c>
      <c r="B364" s="122"/>
      <c r="C364" s="122">
        <f t="shared" ref="C364:Y364" si="156">C365</f>
        <v>0</v>
      </c>
      <c r="D364" s="122">
        <f t="shared" si="156"/>
        <v>1.105503571659823E-2</v>
      </c>
      <c r="E364" s="122">
        <f t="shared" si="156"/>
        <v>5.1916354126937771E-2</v>
      </c>
      <c r="F364" s="122">
        <f t="shared" si="156"/>
        <v>8.3120668258768696E-2</v>
      </c>
      <c r="G364" s="122">
        <f t="shared" si="156"/>
        <v>0.13553013784447174</v>
      </c>
      <c r="H364" s="122">
        <f t="shared" si="156"/>
        <v>0.15400743559193164</v>
      </c>
      <c r="I364" s="122">
        <f t="shared" si="156"/>
        <v>0.43546826672847438</v>
      </c>
      <c r="J364" s="122">
        <f t="shared" si="156"/>
        <v>0.35614154941605475</v>
      </c>
      <c r="K364" s="122">
        <f t="shared" si="156"/>
        <v>0.1584375762750552</v>
      </c>
      <c r="L364" s="122">
        <f t="shared" si="156"/>
        <v>6.7637100005738568E-2</v>
      </c>
      <c r="M364" s="122">
        <f t="shared" si="156"/>
        <v>8.4184482000978889E-2</v>
      </c>
      <c r="N364" s="122">
        <f t="shared" si="156"/>
        <v>0.10660955051240011</v>
      </c>
      <c r="O364" s="122">
        <f t="shared" si="156"/>
        <v>5.8512751422711555E-2</v>
      </c>
      <c r="P364" s="122">
        <f t="shared" si="156"/>
        <v>5.1735059984111251E-2</v>
      </c>
      <c r="Q364" s="122">
        <f t="shared" si="156"/>
        <v>9.5945410036345463E-2</v>
      </c>
      <c r="R364" s="122">
        <f t="shared" si="156"/>
        <v>8.9896103083845616E-2</v>
      </c>
      <c r="S364" s="122">
        <f t="shared" si="156"/>
        <v>0.10760148971294432</v>
      </c>
      <c r="T364" s="122">
        <f t="shared" si="156"/>
        <v>3.6473470756384782E-2</v>
      </c>
      <c r="U364" s="122">
        <f t="shared" si="156"/>
        <v>3.1226600548470478E-2</v>
      </c>
      <c r="V364" s="122">
        <f t="shared" si="156"/>
        <v>4.9166314127565044E-2</v>
      </c>
      <c r="W364" s="122">
        <f t="shared" si="156"/>
        <v>7.4769351563829689E-2</v>
      </c>
      <c r="X364" s="122">
        <f t="shared" si="156"/>
        <v>8.3979749113821708E-2</v>
      </c>
      <c r="Y364" s="122">
        <f t="shared" si="156"/>
        <v>0.13216393970928186</v>
      </c>
      <c r="DA364" s="130" t="s">
        <v>3330</v>
      </c>
    </row>
    <row r="365" spans="1:105" ht="12" customHeight="1" x14ac:dyDescent="0.25">
      <c r="A365" s="97" t="s">
        <v>53</v>
      </c>
      <c r="B365" s="98"/>
      <c r="C365" s="98">
        <v>0</v>
      </c>
      <c r="D365" s="98">
        <v>1.105503571659823E-2</v>
      </c>
      <c r="E365" s="98">
        <v>5.1916354126937771E-2</v>
      </c>
      <c r="F365" s="98">
        <v>8.3120668258768696E-2</v>
      </c>
      <c r="G365" s="98">
        <v>0.13553013784447174</v>
      </c>
      <c r="H365" s="98">
        <v>0.15400743559193164</v>
      </c>
      <c r="I365" s="98">
        <v>0.43546826672847438</v>
      </c>
      <c r="J365" s="98">
        <v>0.35614154941605475</v>
      </c>
      <c r="K365" s="98">
        <v>0.1584375762750552</v>
      </c>
      <c r="L365" s="98">
        <v>6.7637100005738568E-2</v>
      </c>
      <c r="M365" s="98">
        <v>8.4184482000978889E-2</v>
      </c>
      <c r="N365" s="98">
        <v>0.10660955051240011</v>
      </c>
      <c r="O365" s="98">
        <v>5.8512751422711555E-2</v>
      </c>
      <c r="P365" s="98">
        <v>5.1735059984111251E-2</v>
      </c>
      <c r="Q365" s="98">
        <v>9.5945410036345463E-2</v>
      </c>
      <c r="R365" s="98">
        <v>8.9896103083845616E-2</v>
      </c>
      <c r="S365" s="98">
        <v>0.10760148971294432</v>
      </c>
      <c r="T365" s="98">
        <v>3.6473470756384782E-2</v>
      </c>
      <c r="U365" s="98">
        <v>3.1226600548470478E-2</v>
      </c>
      <c r="V365" s="98">
        <v>4.9166314127565044E-2</v>
      </c>
      <c r="W365" s="98">
        <v>7.4769351563829689E-2</v>
      </c>
      <c r="X365" s="98">
        <v>8.3979749113821708E-2</v>
      </c>
      <c r="Y365" s="98">
        <v>0.13216393970928186</v>
      </c>
      <c r="DA365" s="63" t="s">
        <v>3331</v>
      </c>
    </row>
    <row r="366" spans="1:105" ht="12" customHeight="1" x14ac:dyDescent="0.25">
      <c r="A366" s="121" t="s">
        <v>55</v>
      </c>
      <c r="B366" s="122"/>
      <c r="C366" s="122">
        <v>5.4098376677862596E-2</v>
      </c>
      <c r="D366" s="122">
        <v>8.2042197710224529E-2</v>
      </c>
      <c r="E366" s="122">
        <v>0.11550080008887519</v>
      </c>
      <c r="F366" s="122">
        <v>0.19568436145273718</v>
      </c>
      <c r="G366" s="122">
        <v>0.31783844819767076</v>
      </c>
      <c r="H366" s="122">
        <v>0.31638996579566742</v>
      </c>
      <c r="I366" s="122">
        <v>0.83394480073027599</v>
      </c>
      <c r="J366" s="122">
        <v>1.1383536444502265</v>
      </c>
      <c r="K366" s="122">
        <v>0.6778648725592249</v>
      </c>
      <c r="L366" s="122">
        <v>0.21483617810572792</v>
      </c>
      <c r="M366" s="122">
        <v>0.37018907395316247</v>
      </c>
      <c r="N366" s="122">
        <v>0.37947759822635663</v>
      </c>
      <c r="O366" s="122">
        <v>0.2928415754287868</v>
      </c>
      <c r="P366" s="122">
        <v>0.4073500478425191</v>
      </c>
      <c r="Q366" s="122">
        <v>0.8382581347081165</v>
      </c>
      <c r="R366" s="122">
        <v>0.56105846140094695</v>
      </c>
      <c r="S366" s="122">
        <v>0.63212279213004829</v>
      </c>
      <c r="T366" s="122">
        <v>0.3507419263627472</v>
      </c>
      <c r="U366" s="122">
        <v>0.26485890371187421</v>
      </c>
      <c r="V366" s="122">
        <v>0.34497823329290922</v>
      </c>
      <c r="W366" s="122">
        <v>0.48150460207588974</v>
      </c>
      <c r="X366" s="122">
        <v>0.57891014531615637</v>
      </c>
      <c r="Y366" s="122">
        <v>0.56720338191074282</v>
      </c>
      <c r="DA366" s="130" t="s">
        <v>3332</v>
      </c>
    </row>
    <row r="367" spans="1:105" ht="12" customHeight="1" x14ac:dyDescent="0.25">
      <c r="A367" s="97" t="s">
        <v>132</v>
      </c>
      <c r="B367" s="98"/>
      <c r="C367" s="98">
        <v>0</v>
      </c>
      <c r="D367" s="98">
        <v>2.9761150541157314E-4</v>
      </c>
      <c r="E367" s="98">
        <v>2.7198277909036068E-4</v>
      </c>
      <c r="F367" s="98">
        <v>8.5957460393222931E-4</v>
      </c>
      <c r="G367" s="98">
        <v>1.684806718256537E-3</v>
      </c>
      <c r="H367" s="98">
        <v>1.9590982453492282E-3</v>
      </c>
      <c r="I367" s="98">
        <v>5.2186827353885223E-3</v>
      </c>
      <c r="J367" s="98">
        <v>1.0576154554504695E-2</v>
      </c>
      <c r="K367" s="98">
        <v>3.622236251405021E-3</v>
      </c>
      <c r="L367" s="98">
        <v>3.0593471867293887E-4</v>
      </c>
      <c r="M367" s="98">
        <v>6.2662759653819421E-4</v>
      </c>
      <c r="N367" s="98">
        <v>8.8092997529227307E-4</v>
      </c>
      <c r="O367" s="98">
        <v>0</v>
      </c>
      <c r="P367" s="98">
        <v>0</v>
      </c>
      <c r="Q367" s="98">
        <v>1.7965810118839554E-3</v>
      </c>
      <c r="R367" s="98">
        <v>1.4852258310569422E-3</v>
      </c>
      <c r="S367" s="98">
        <v>2.1028277434929272E-3</v>
      </c>
      <c r="T367" s="98">
        <v>2.3263315699032735E-3</v>
      </c>
      <c r="U367" s="98">
        <v>1.7630021229863829E-3</v>
      </c>
      <c r="V367" s="98">
        <v>2.0252630449040317E-3</v>
      </c>
      <c r="W367" s="98">
        <v>1.9668976123702821E-3</v>
      </c>
      <c r="X367" s="98">
        <v>2.6628904169808906E-3</v>
      </c>
      <c r="Y367" s="98">
        <v>0</v>
      </c>
      <c r="DA367" s="63" t="s">
        <v>3333</v>
      </c>
    </row>
    <row r="368" spans="1:105" ht="12" customHeight="1" x14ac:dyDescent="0.25">
      <c r="A368" s="97" t="s">
        <v>131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2.0396196415138675E-4</v>
      </c>
      <c r="J368" s="98">
        <v>8.4365340156854706E-4</v>
      </c>
      <c r="K368" s="98">
        <v>2.9408969360136838E-4</v>
      </c>
      <c r="L368" s="98">
        <v>0</v>
      </c>
      <c r="M368" s="98">
        <v>0</v>
      </c>
      <c r="N368" s="98">
        <v>2.129298608039892E-4</v>
      </c>
      <c r="O368" s="98">
        <v>1.1120892241465758E-3</v>
      </c>
      <c r="P368" s="98">
        <v>4.5199081182593665E-4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X368" s="98">
        <v>0</v>
      </c>
      <c r="Y368" s="98">
        <v>6.0197469729646918E-4</v>
      </c>
      <c r="DA368" s="63" t="s">
        <v>3334</v>
      </c>
    </row>
    <row r="369" spans="1:105" ht="12" customHeight="1" x14ac:dyDescent="0.25">
      <c r="A369" s="100" t="s">
        <v>199</v>
      </c>
      <c r="B369" s="101"/>
      <c r="C369" s="101">
        <v>0</v>
      </c>
      <c r="D369" s="101">
        <v>0</v>
      </c>
      <c r="E369" s="101">
        <v>0</v>
      </c>
      <c r="F369" s="101">
        <v>0</v>
      </c>
      <c r="G369" s="101">
        <v>0</v>
      </c>
      <c r="H369" s="101">
        <v>0</v>
      </c>
      <c r="I369" s="101">
        <v>3.0698133737579534E-6</v>
      </c>
      <c r="J369" s="101">
        <v>2.4949294386034213E-4</v>
      </c>
      <c r="K369" s="101">
        <v>8.8934170443563722E-5</v>
      </c>
      <c r="L369" s="101">
        <v>0</v>
      </c>
      <c r="M369" s="101">
        <v>0</v>
      </c>
      <c r="N369" s="101">
        <v>3.5923863145896481E-5</v>
      </c>
      <c r="O369" s="101">
        <v>1.4884775907222464E-4</v>
      </c>
      <c r="P369" s="101">
        <v>2.5397496350257381E-5</v>
      </c>
      <c r="Q369" s="101">
        <v>0</v>
      </c>
      <c r="R369" s="101">
        <v>0</v>
      </c>
      <c r="S369" s="101">
        <v>0</v>
      </c>
      <c r="T369" s="101">
        <v>0</v>
      </c>
      <c r="U369" s="101">
        <v>0</v>
      </c>
      <c r="V369" s="101">
        <v>0</v>
      </c>
      <c r="W369" s="101">
        <v>0</v>
      </c>
      <c r="X369" s="101">
        <v>0</v>
      </c>
      <c r="Y369" s="101">
        <v>7.4927698208575174E-6</v>
      </c>
      <c r="DA369" s="131" t="s">
        <v>3335</v>
      </c>
    </row>
    <row r="370" spans="1:105" ht="12" customHeight="1" x14ac:dyDescent="0.25">
      <c r="A370" s="103" t="s">
        <v>52</v>
      </c>
      <c r="B370" s="104"/>
      <c r="C370" s="104">
        <v>0</v>
      </c>
      <c r="D370" s="104">
        <v>0</v>
      </c>
      <c r="E370" s="104">
        <v>0</v>
      </c>
      <c r="F370" s="104">
        <v>0</v>
      </c>
      <c r="G370" s="104">
        <v>0</v>
      </c>
      <c r="H370" s="104">
        <v>0</v>
      </c>
      <c r="I370" s="104">
        <v>2.0089215077762879E-4</v>
      </c>
      <c r="J370" s="104">
        <v>5.9416045770820493E-4</v>
      </c>
      <c r="K370" s="104">
        <v>2.0515552315780464E-4</v>
      </c>
      <c r="L370" s="104">
        <v>0</v>
      </c>
      <c r="M370" s="104">
        <v>0</v>
      </c>
      <c r="N370" s="104">
        <v>1.7700599765809271E-4</v>
      </c>
      <c r="O370" s="104">
        <v>9.632414650743512E-4</v>
      </c>
      <c r="P370" s="104">
        <v>4.2659331547567928E-4</v>
      </c>
      <c r="Q370" s="104">
        <v>0</v>
      </c>
      <c r="R370" s="104">
        <v>0</v>
      </c>
      <c r="S370" s="104">
        <v>0</v>
      </c>
      <c r="T370" s="104">
        <v>0</v>
      </c>
      <c r="U370" s="104">
        <v>0</v>
      </c>
      <c r="V370" s="104">
        <v>0</v>
      </c>
      <c r="W370" s="104">
        <v>0</v>
      </c>
      <c r="X370" s="104">
        <v>0</v>
      </c>
      <c r="Y370" s="104">
        <v>5.9448192747561161E-4</v>
      </c>
      <c r="DA370" s="132" t="s">
        <v>3336</v>
      </c>
    </row>
    <row r="371" spans="1:105" ht="12" customHeight="1" x14ac:dyDescent="0.25">
      <c r="A371" s="106" t="s">
        <v>124</v>
      </c>
      <c r="B371" s="101"/>
      <c r="C371" s="101">
        <v>6.035535735694866E-3</v>
      </c>
      <c r="D371" s="101">
        <v>6.0015699087949889E-3</v>
      </c>
      <c r="E371" s="101">
        <v>8.392929807447165E-3</v>
      </c>
      <c r="F371" s="101">
        <v>1.2832654012946594E-2</v>
      </c>
      <c r="G371" s="101">
        <v>2.3209340678916054E-2</v>
      </c>
      <c r="H371" s="101">
        <v>3.5583373930558382E-2</v>
      </c>
      <c r="I371" s="101">
        <v>4.1357408866721471E-2</v>
      </c>
      <c r="J371" s="101">
        <v>5.9225163006364739E-2</v>
      </c>
      <c r="K371" s="101">
        <v>4.0177407714476643E-2</v>
      </c>
      <c r="L371" s="101">
        <v>1.3683386651628403E-2</v>
      </c>
      <c r="M371" s="101">
        <v>2.2654169544875213E-2</v>
      </c>
      <c r="N371" s="101">
        <v>2.5795828833330078E-2</v>
      </c>
      <c r="O371" s="101">
        <v>8.831988831082993E-3</v>
      </c>
      <c r="P371" s="101">
        <v>2.4202943032552961E-2</v>
      </c>
      <c r="Q371" s="101">
        <v>4.9250366890048448E-2</v>
      </c>
      <c r="R371" s="101">
        <v>2.9849332977953467E-2</v>
      </c>
      <c r="S371" s="101">
        <v>2.7407108326520508E-2</v>
      </c>
      <c r="T371" s="101">
        <v>1.4572962634312327E-2</v>
      </c>
      <c r="U371" s="101">
        <v>1.4810708292624455E-2</v>
      </c>
      <c r="V371" s="101">
        <v>1.7854876515447999E-2</v>
      </c>
      <c r="W371" s="101">
        <v>2.7102488341078611E-2</v>
      </c>
      <c r="X371" s="101">
        <v>3.3161247923140465E-2</v>
      </c>
      <c r="Y371" s="101">
        <v>1.923786721702566E-2</v>
      </c>
      <c r="DA371" s="131" t="s">
        <v>3337</v>
      </c>
    </row>
    <row r="372" spans="1:105" ht="12" customHeight="1" x14ac:dyDescent="0.25">
      <c r="A372" s="107" t="s">
        <v>123</v>
      </c>
      <c r="B372" s="104"/>
      <c r="C372" s="104">
        <v>3.8474537990262046E-4</v>
      </c>
      <c r="D372" s="104">
        <v>0</v>
      </c>
      <c r="E372" s="104">
        <v>0</v>
      </c>
      <c r="F372" s="104">
        <v>0</v>
      </c>
      <c r="G372" s="104">
        <v>0</v>
      </c>
      <c r="H372" s="104">
        <v>1.6493982617785028E-3</v>
      </c>
      <c r="I372" s="104">
        <v>2.9671246272984274E-3</v>
      </c>
      <c r="J372" s="104">
        <v>3.3495554696560776E-3</v>
      </c>
      <c r="K372" s="104">
        <v>1.3947516972577872E-3</v>
      </c>
      <c r="L372" s="104">
        <v>2.6355822119612766E-4</v>
      </c>
      <c r="M372" s="104">
        <v>2.5152263098947292E-4</v>
      </c>
      <c r="N372" s="104">
        <v>2.0040625253011693E-3</v>
      </c>
      <c r="O372" s="104">
        <v>9.5066677851852795E-3</v>
      </c>
      <c r="P372" s="104">
        <v>1.0502925163418596E-2</v>
      </c>
      <c r="Q372" s="104">
        <v>0</v>
      </c>
      <c r="R372" s="104">
        <v>0</v>
      </c>
      <c r="S372" s="104">
        <v>0</v>
      </c>
      <c r="T372" s="104">
        <v>0</v>
      </c>
      <c r="U372" s="104">
        <v>0</v>
      </c>
      <c r="V372" s="104">
        <v>1.5272304191766245E-3</v>
      </c>
      <c r="W372" s="104">
        <v>7.275696803356102E-3</v>
      </c>
      <c r="X372" s="104">
        <v>7.7349836221934929E-3</v>
      </c>
      <c r="Y372" s="104">
        <v>6.5362125528279262E-3</v>
      </c>
      <c r="DA372" s="132" t="s">
        <v>3338</v>
      </c>
    </row>
    <row r="373" spans="1:105" ht="12" customHeight="1" x14ac:dyDescent="0.25">
      <c r="A373" s="108" t="s">
        <v>50</v>
      </c>
      <c r="B373" s="98"/>
      <c r="C373" s="98">
        <v>1.0278352402015817E-4</v>
      </c>
      <c r="D373" s="98">
        <v>0</v>
      </c>
      <c r="E373" s="98">
        <v>0</v>
      </c>
      <c r="F373" s="98">
        <v>0</v>
      </c>
      <c r="G373" s="98">
        <v>0</v>
      </c>
      <c r="H373" s="98">
        <v>7.1800083392112584E-4</v>
      </c>
      <c r="I373" s="98">
        <v>1.0725014632550506E-3</v>
      </c>
      <c r="J373" s="98">
        <v>1.2130246069251614E-3</v>
      </c>
      <c r="K373" s="98">
        <v>5.0099950138576257E-4</v>
      </c>
      <c r="L373" s="98">
        <v>8.3510697243280871E-5</v>
      </c>
      <c r="M373" s="98">
        <v>7.7757850391634722E-5</v>
      </c>
      <c r="N373" s="98">
        <v>4.2379644122195816E-4</v>
      </c>
      <c r="O373" s="98">
        <v>1.3376231494425061E-3</v>
      </c>
      <c r="P373" s="98">
        <v>1.429411723984346E-3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8.2364099549015122E-5</v>
      </c>
      <c r="W373" s="98">
        <v>8.5467115243686271E-4</v>
      </c>
      <c r="X373" s="98">
        <v>8.2875513459010569E-4</v>
      </c>
      <c r="Y373" s="98">
        <v>4.0640684231683363E-4</v>
      </c>
      <c r="DA373" s="63" t="s">
        <v>3339</v>
      </c>
    </row>
    <row r="374" spans="1:105" ht="12" customHeight="1" x14ac:dyDescent="0.25">
      <c r="A374" s="108" t="s">
        <v>52</v>
      </c>
      <c r="B374" s="98"/>
      <c r="C374" s="98">
        <v>2.8196185588246229E-4</v>
      </c>
      <c r="D374" s="98">
        <v>0</v>
      </c>
      <c r="E374" s="98">
        <v>0</v>
      </c>
      <c r="F374" s="98">
        <v>0</v>
      </c>
      <c r="G374" s="98">
        <v>0</v>
      </c>
      <c r="H374" s="98">
        <v>9.3139742785737696E-4</v>
      </c>
      <c r="I374" s="98">
        <v>1.8946231640433768E-3</v>
      </c>
      <c r="J374" s="98">
        <v>2.136530862730916E-3</v>
      </c>
      <c r="K374" s="98">
        <v>8.9375219587202448E-4</v>
      </c>
      <c r="L374" s="98">
        <v>1.8004752395284679E-4</v>
      </c>
      <c r="M374" s="98">
        <v>1.7376478059783821E-4</v>
      </c>
      <c r="N374" s="98">
        <v>1.5802660840792114E-3</v>
      </c>
      <c r="O374" s="98">
        <v>8.169044635742773E-3</v>
      </c>
      <c r="P374" s="98">
        <v>9.0735134394342495E-3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1.4448663196276093E-3</v>
      </c>
      <c r="W374" s="98">
        <v>6.421025650919239E-3</v>
      </c>
      <c r="X374" s="98">
        <v>6.9062284876033869E-3</v>
      </c>
      <c r="Y374" s="98">
        <v>6.129805710511093E-3</v>
      </c>
      <c r="DA374" s="63" t="s">
        <v>3340</v>
      </c>
    </row>
    <row r="375" spans="1:105" ht="12" customHeight="1" x14ac:dyDescent="0.25">
      <c r="A375" s="106" t="s">
        <v>122</v>
      </c>
      <c r="B375" s="101"/>
      <c r="C375" s="101">
        <v>6.5570785520989363E-4</v>
      </c>
      <c r="D375" s="101">
        <v>0</v>
      </c>
      <c r="E375" s="101">
        <v>0</v>
      </c>
      <c r="F375" s="101">
        <v>0</v>
      </c>
      <c r="G375" s="101">
        <v>0</v>
      </c>
      <c r="H375" s="101">
        <v>4.1527699873400098E-3</v>
      </c>
      <c r="I375" s="101">
        <v>0</v>
      </c>
      <c r="J375" s="101">
        <v>0</v>
      </c>
      <c r="K375" s="101">
        <v>1.3318046977200207E-3</v>
      </c>
      <c r="L375" s="101">
        <v>0</v>
      </c>
      <c r="M375" s="101">
        <v>0</v>
      </c>
      <c r="N375" s="101">
        <v>0</v>
      </c>
      <c r="O375" s="101">
        <v>4.0601284405312708E-2</v>
      </c>
      <c r="P375" s="101">
        <v>4.0936749765405588E-2</v>
      </c>
      <c r="Q375" s="101">
        <v>0</v>
      </c>
      <c r="R375" s="101">
        <v>0</v>
      </c>
      <c r="S375" s="101">
        <v>0</v>
      </c>
      <c r="T375" s="101">
        <v>0</v>
      </c>
      <c r="U375" s="101">
        <v>8.6068042312345862E-3</v>
      </c>
      <c r="V375" s="101">
        <v>0</v>
      </c>
      <c r="W375" s="101">
        <v>0.11478028919207035</v>
      </c>
      <c r="X375" s="101">
        <v>0</v>
      </c>
      <c r="Y375" s="101">
        <v>3.0242697492247297E-2</v>
      </c>
      <c r="DA375" s="131" t="s">
        <v>3341</v>
      </c>
    </row>
    <row r="376" spans="1:105" ht="12" customHeight="1" x14ac:dyDescent="0.25">
      <c r="A376" s="107" t="s">
        <v>121</v>
      </c>
      <c r="B376" s="104"/>
      <c r="C376" s="104">
        <v>4.7022387707055219E-2</v>
      </c>
      <c r="D376" s="104">
        <v>7.574301629601797E-2</v>
      </c>
      <c r="E376" s="104">
        <v>0.10683588750233766</v>
      </c>
      <c r="F376" s="104">
        <v>0.18199213283585836</v>
      </c>
      <c r="G376" s="104">
        <v>0.29294430080049816</v>
      </c>
      <c r="H376" s="104">
        <v>0.2730453253706413</v>
      </c>
      <c r="I376" s="104">
        <v>0.78419762253671621</v>
      </c>
      <c r="J376" s="104">
        <v>1.0643591180181324</v>
      </c>
      <c r="K376" s="104">
        <v>0.63104458250476403</v>
      </c>
      <c r="L376" s="104">
        <v>0.20058329851423046</v>
      </c>
      <c r="M376" s="104">
        <v>0.34665675418075959</v>
      </c>
      <c r="N376" s="104">
        <v>0.35058384703162909</v>
      </c>
      <c r="O376" s="104">
        <v>0.23278954518305925</v>
      </c>
      <c r="P376" s="104">
        <v>0.33125543906931604</v>
      </c>
      <c r="Q376" s="104">
        <v>0.78721118680618407</v>
      </c>
      <c r="R376" s="104">
        <v>0.52972390259193658</v>
      </c>
      <c r="S376" s="104">
        <v>0.6026128560600349</v>
      </c>
      <c r="T376" s="104">
        <v>0.3338426321585316</v>
      </c>
      <c r="U376" s="104">
        <v>0.23967838906502881</v>
      </c>
      <c r="V376" s="104">
        <v>0.32357086331338059</v>
      </c>
      <c r="W376" s="104">
        <v>0.33037923012701437</v>
      </c>
      <c r="X376" s="104">
        <v>0.53535102335384155</v>
      </c>
      <c r="Y376" s="104">
        <v>0.51058462995134546</v>
      </c>
      <c r="DA376" s="132" t="s">
        <v>3342</v>
      </c>
    </row>
    <row r="377" spans="1:105" ht="12" customHeight="1" x14ac:dyDescent="0.25">
      <c r="A377" s="108" t="s">
        <v>53</v>
      </c>
      <c r="B377" s="98"/>
      <c r="C377" s="98">
        <v>1.1156586950573984E-2</v>
      </c>
      <c r="D377" s="98">
        <v>2.5131713325737281E-2</v>
      </c>
      <c r="E377" s="98">
        <v>4.2693481042284369E-2</v>
      </c>
      <c r="F377" s="98">
        <v>7.0018750312765513E-2</v>
      </c>
      <c r="G377" s="98">
        <v>0.13044746457857564</v>
      </c>
      <c r="H377" s="98">
        <v>0.11234667362270147</v>
      </c>
      <c r="I377" s="98">
        <v>0.27675758564995839</v>
      </c>
      <c r="J377" s="98">
        <v>0.36242378093007571</v>
      </c>
      <c r="K377" s="98">
        <v>0.21426668212872466</v>
      </c>
      <c r="L377" s="98">
        <v>6.150693639227417E-2</v>
      </c>
      <c r="M377" s="98">
        <v>0.10685329452822216</v>
      </c>
      <c r="N377" s="98">
        <v>8.0538074398319837E-2</v>
      </c>
      <c r="O377" s="98">
        <v>1.4906325457049589E-2</v>
      </c>
      <c r="P377" s="98">
        <v>9.2657446672718066E-3</v>
      </c>
      <c r="Q377" s="98">
        <v>5.7001229224773638E-2</v>
      </c>
      <c r="R377" s="98">
        <v>5.4425771826170671E-2</v>
      </c>
      <c r="S377" s="98">
        <v>9.8421996070684054E-2</v>
      </c>
      <c r="T377" s="98">
        <v>4.3031426460156522E-2</v>
      </c>
      <c r="U377" s="98">
        <v>2.4545004009816736E-2</v>
      </c>
      <c r="V377" s="98">
        <v>4.0731475683142435E-2</v>
      </c>
      <c r="W377" s="98">
        <v>3.1201349108751112E-2</v>
      </c>
      <c r="X377" s="98">
        <v>4.0485742808408796E-2</v>
      </c>
      <c r="Y377" s="98">
        <v>1.6103287856759685E-2</v>
      </c>
      <c r="DA377" s="63" t="s">
        <v>3343</v>
      </c>
    </row>
    <row r="378" spans="1:105" ht="12" customHeight="1" x14ac:dyDescent="0.25">
      <c r="A378" s="108" t="s">
        <v>52</v>
      </c>
      <c r="B378" s="98"/>
      <c r="C378" s="98">
        <v>3.5865800756481235E-2</v>
      </c>
      <c r="D378" s="98">
        <v>5.0611302970280693E-2</v>
      </c>
      <c r="E378" s="98">
        <v>6.41424064600533E-2</v>
      </c>
      <c r="F378" s="98">
        <v>0.11197338252309283</v>
      </c>
      <c r="G378" s="98">
        <v>0.16249683622192249</v>
      </c>
      <c r="H378" s="98">
        <v>0.16069865174793982</v>
      </c>
      <c r="I378" s="98">
        <v>0.50744003688675787</v>
      </c>
      <c r="J378" s="98">
        <v>0.70193533708805667</v>
      </c>
      <c r="K378" s="98">
        <v>0.41677790037603935</v>
      </c>
      <c r="L378" s="98">
        <v>0.13907636212195629</v>
      </c>
      <c r="M378" s="98">
        <v>0.23980345965253744</v>
      </c>
      <c r="N378" s="98">
        <v>0.27004577263330926</v>
      </c>
      <c r="O378" s="98">
        <v>0.21788321972600966</v>
      </c>
      <c r="P378" s="98">
        <v>0.32198969440204422</v>
      </c>
      <c r="Q378" s="98">
        <v>0.73020995758141038</v>
      </c>
      <c r="R378" s="98">
        <v>0.47529813076576588</v>
      </c>
      <c r="S378" s="98">
        <v>0.50419085998935087</v>
      </c>
      <c r="T378" s="98">
        <v>0.2908112056983751</v>
      </c>
      <c r="U378" s="98">
        <v>0.21513338505521207</v>
      </c>
      <c r="V378" s="98">
        <v>0.28283938763023814</v>
      </c>
      <c r="W378" s="98">
        <v>0.29917788101826326</v>
      </c>
      <c r="X378" s="98">
        <v>0.49486528054543277</v>
      </c>
      <c r="Y378" s="98">
        <v>0.49448134209458583</v>
      </c>
      <c r="DA378" s="63" t="s">
        <v>3344</v>
      </c>
    </row>
    <row r="379" spans="1:105" ht="12" customHeight="1" x14ac:dyDescent="0.25">
      <c r="A379" s="121" t="s">
        <v>54</v>
      </c>
      <c r="B379" s="122"/>
      <c r="C379" s="122">
        <v>2.7193119961282236E-2</v>
      </c>
      <c r="D379" s="122">
        <v>3.812716233731666E-2</v>
      </c>
      <c r="E379" s="122">
        <v>4.9448079886310302E-2</v>
      </c>
      <c r="F379" s="122">
        <v>8.2717768425803431E-2</v>
      </c>
      <c r="G379" s="122">
        <v>0.11594610492121703</v>
      </c>
      <c r="H379" s="122">
        <v>0.10671781081614298</v>
      </c>
      <c r="I379" s="122">
        <v>0.26391208419245338</v>
      </c>
      <c r="J379" s="122">
        <v>0.34129665596142289</v>
      </c>
      <c r="K379" s="122">
        <v>0.19786018040130943</v>
      </c>
      <c r="L379" s="122">
        <v>6.3382300816081052E-2</v>
      </c>
      <c r="M379" s="122">
        <v>0.11586367732267866</v>
      </c>
      <c r="N379" s="122">
        <v>0.11896875052781962</v>
      </c>
      <c r="O379" s="122">
        <v>0.10037794111761333</v>
      </c>
      <c r="P379" s="122">
        <v>0.15555964429819696</v>
      </c>
      <c r="Q379" s="122">
        <v>0.31557290347328892</v>
      </c>
      <c r="R379" s="122">
        <v>0.19896148146013773</v>
      </c>
      <c r="S379" s="122">
        <v>0.21743300892843037</v>
      </c>
      <c r="T379" s="122">
        <v>0.11586164318245518</v>
      </c>
      <c r="U379" s="122">
        <v>0.10378230290030574</v>
      </c>
      <c r="V379" s="122">
        <v>0.13283833437130216</v>
      </c>
      <c r="W379" s="122">
        <v>0.16855621482263186</v>
      </c>
      <c r="X379" s="122">
        <v>0.2194265891110978</v>
      </c>
      <c r="Y379" s="122">
        <v>0.21676862245996636</v>
      </c>
      <c r="DA379" s="130" t="s">
        <v>3345</v>
      </c>
    </row>
    <row r="380" spans="1:105" ht="12" customHeight="1" x14ac:dyDescent="0.25">
      <c r="A380" s="97" t="s">
        <v>202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X380" s="98">
        <v>0</v>
      </c>
      <c r="Y380" s="98">
        <v>0</v>
      </c>
      <c r="DA380" s="63" t="s">
        <v>3346</v>
      </c>
    </row>
    <row r="381" spans="1:105" ht="12" customHeight="1" x14ac:dyDescent="0.25">
      <c r="A381" s="97" t="s">
        <v>50</v>
      </c>
      <c r="B381" s="98"/>
      <c r="C381" s="98">
        <v>1.6787468822022575E-2</v>
      </c>
      <c r="D381" s="98">
        <v>2.4726767346139999E-2</v>
      </c>
      <c r="E381" s="98">
        <v>3.4502378884908647E-2</v>
      </c>
      <c r="F381" s="98">
        <v>5.5239053907120438E-2</v>
      </c>
      <c r="G381" s="98">
        <v>8.076604997036714E-2</v>
      </c>
      <c r="H381" s="98">
        <v>7.7970068674650811E-2</v>
      </c>
      <c r="I381" s="98">
        <v>0.19785001531568308</v>
      </c>
      <c r="J381" s="98">
        <v>0.25221800113572562</v>
      </c>
      <c r="K381" s="98">
        <v>0.12527750204181831</v>
      </c>
      <c r="L381" s="98">
        <v>4.3315893056041478E-2</v>
      </c>
      <c r="M381" s="98">
        <v>7.9650623819230562E-2</v>
      </c>
      <c r="N381" s="98">
        <v>9.1578148992331881E-2</v>
      </c>
      <c r="O381" s="98">
        <v>6.1698724355123524E-2</v>
      </c>
      <c r="P381" s="98">
        <v>7.9475132558002606E-2</v>
      </c>
      <c r="Q381" s="98">
        <v>0.20445889654291752</v>
      </c>
      <c r="R381" s="98">
        <v>0.12753693762617366</v>
      </c>
      <c r="S381" s="98">
        <v>0.1329583189534668</v>
      </c>
      <c r="T381" s="98">
        <v>7.1820437116158042E-2</v>
      </c>
      <c r="U381" s="98">
        <v>6.9506078647731326E-2</v>
      </c>
      <c r="V381" s="98">
        <v>7.79388639595604E-2</v>
      </c>
      <c r="W381" s="98">
        <v>0.10209201172361362</v>
      </c>
      <c r="X381" s="98">
        <v>0.1553637748705278</v>
      </c>
      <c r="Y381" s="98">
        <v>0.17891100464889631</v>
      </c>
      <c r="DA381" s="63" t="s">
        <v>3347</v>
      </c>
    </row>
    <row r="382" spans="1:105" ht="12" customHeight="1" x14ac:dyDescent="0.25">
      <c r="A382" s="109" t="s">
        <v>120</v>
      </c>
      <c r="B382" s="33"/>
      <c r="C382" s="33">
        <v>1.0405651139259659E-2</v>
      </c>
      <c r="D382" s="33">
        <v>1.3400394991176659E-2</v>
      </c>
      <c r="E382" s="33">
        <v>1.4945701001401654E-2</v>
      </c>
      <c r="F382" s="33">
        <v>2.747871451868299E-2</v>
      </c>
      <c r="G382" s="33">
        <v>3.5180054950849887E-2</v>
      </c>
      <c r="H382" s="33">
        <v>2.8747742141492175E-2</v>
      </c>
      <c r="I382" s="33">
        <v>6.6062068876770269E-2</v>
      </c>
      <c r="J382" s="33">
        <v>8.9078654825697254E-2</v>
      </c>
      <c r="K382" s="33">
        <v>7.2582678359491101E-2</v>
      </c>
      <c r="L382" s="33">
        <v>2.0066407760039571E-2</v>
      </c>
      <c r="M382" s="33">
        <v>3.6213053503448091E-2</v>
      </c>
      <c r="N382" s="33">
        <v>2.7390601535487738E-2</v>
      </c>
      <c r="O382" s="33">
        <v>3.8679216762489803E-2</v>
      </c>
      <c r="P382" s="33">
        <v>7.6084511740194344E-2</v>
      </c>
      <c r="Q382" s="33">
        <v>0.11111400693037141</v>
      </c>
      <c r="R382" s="33">
        <v>7.1424543833964071E-2</v>
      </c>
      <c r="S382" s="33">
        <v>8.4474689974963588E-2</v>
      </c>
      <c r="T382" s="33">
        <v>4.4041206066297134E-2</v>
      </c>
      <c r="U382" s="33">
        <v>3.4276224252574407E-2</v>
      </c>
      <c r="V382" s="33">
        <v>5.4899470411741765E-2</v>
      </c>
      <c r="W382" s="33">
        <v>6.6464203099018238E-2</v>
      </c>
      <c r="X382" s="33">
        <v>6.4062814240570018E-2</v>
      </c>
      <c r="Y382" s="33">
        <v>3.7857617811070048E-2</v>
      </c>
      <c r="DA382" s="60" t="s">
        <v>3348</v>
      </c>
    </row>
    <row r="384" spans="1:105" ht="12" customHeight="1" x14ac:dyDescent="0.25">
      <c r="A384" s="116" t="str">
        <f>RES_hh_SLD!$A$343</f>
        <v>Thermal energy service in new and renovated households (ktoe useful)</v>
      </c>
      <c r="B384" s="117"/>
      <c r="C384" s="117">
        <f t="shared" ref="C384:Q384" si="157">C385+C388+C390+C403</f>
        <v>0.13675074035883097</v>
      </c>
      <c r="D384" s="117">
        <f t="shared" si="157"/>
        <v>0.23043964999847985</v>
      </c>
      <c r="E384" s="117">
        <f t="shared" si="157"/>
        <v>0.3857621002417711</v>
      </c>
      <c r="F384" s="117">
        <f t="shared" si="157"/>
        <v>0.63081163991836042</v>
      </c>
      <c r="G384" s="117">
        <f t="shared" si="157"/>
        <v>0.97237662783037804</v>
      </c>
      <c r="H384" s="117">
        <f t="shared" si="157"/>
        <v>0.99603800405015996</v>
      </c>
      <c r="I384" s="117">
        <f t="shared" si="157"/>
        <v>2.7315900243157687</v>
      </c>
      <c r="J384" s="117">
        <f t="shared" si="157"/>
        <v>3.1412509434561833</v>
      </c>
      <c r="K384" s="117">
        <f t="shared" si="157"/>
        <v>1.7889053725101298</v>
      </c>
      <c r="L384" s="117">
        <f t="shared" si="157"/>
        <v>0.57459823898755824</v>
      </c>
      <c r="M384" s="117">
        <f t="shared" si="157"/>
        <v>0.92855251945882045</v>
      </c>
      <c r="N384" s="117">
        <f t="shared" si="157"/>
        <v>1.1007541733752901</v>
      </c>
      <c r="O384" s="117">
        <f t="shared" si="157"/>
        <v>0.76701525026995721</v>
      </c>
      <c r="P384" s="117">
        <f t="shared" si="157"/>
        <v>0.91169954395876796</v>
      </c>
      <c r="Q384" s="117">
        <f t="shared" si="157"/>
        <v>2.0820186440709447</v>
      </c>
      <c r="R384" s="117">
        <f t="shared" ref="R384:V384" si="158">R385+R388+R390+R403</f>
        <v>1.4773573008609155</v>
      </c>
      <c r="S384" s="117">
        <f t="shared" si="158"/>
        <v>1.6918408916482668</v>
      </c>
      <c r="T384" s="117">
        <f t="shared" si="158"/>
        <v>0.85197733202905979</v>
      </c>
      <c r="U384" s="117">
        <f t="shared" si="158"/>
        <v>0.6786008451653478</v>
      </c>
      <c r="V384" s="117">
        <f t="shared" si="158"/>
        <v>0.93700427839482192</v>
      </c>
      <c r="W384" s="117">
        <f t="shared" ref="W384:Y384" si="159">W385+W388+W390+W403</f>
        <v>1.2254351895270255</v>
      </c>
      <c r="X384" s="117">
        <f t="shared" si="159"/>
        <v>1.5752665988234935</v>
      </c>
      <c r="Y384" s="117">
        <f t="shared" si="159"/>
        <v>1.7178883702979622</v>
      </c>
      <c r="DA384" s="129" t="s">
        <v>3494</v>
      </c>
    </row>
    <row r="385" spans="1:105" ht="12" customHeight="1" x14ac:dyDescent="0.25">
      <c r="A385" s="121" t="s">
        <v>57</v>
      </c>
      <c r="B385" s="122"/>
      <c r="C385" s="122">
        <f t="shared" ref="C385:Q385" si="160">SUM(C386:C387)</f>
        <v>7.5457484375628381E-2</v>
      </c>
      <c r="D385" s="122">
        <f t="shared" si="160"/>
        <v>0.11277085521320826</v>
      </c>
      <c r="E385" s="122">
        <f t="shared" si="160"/>
        <v>0.12632262634661048</v>
      </c>
      <c r="F385" s="122">
        <f t="shared" si="160"/>
        <v>0.19308994390181553</v>
      </c>
      <c r="G385" s="122">
        <f t="shared" si="160"/>
        <v>0.26571322813393283</v>
      </c>
      <c r="H385" s="122">
        <f t="shared" si="160"/>
        <v>0.22463538254230431</v>
      </c>
      <c r="I385" s="122">
        <f t="shared" si="160"/>
        <v>0.52202479730938667</v>
      </c>
      <c r="J385" s="122">
        <f t="shared" si="160"/>
        <v>0.84290433824044031</v>
      </c>
      <c r="K385" s="122">
        <f t="shared" si="160"/>
        <v>0.57727842474247082</v>
      </c>
      <c r="L385" s="122">
        <f t="shared" si="160"/>
        <v>0.11910758730482165</v>
      </c>
      <c r="M385" s="122">
        <f t="shared" si="160"/>
        <v>0.24109724446435196</v>
      </c>
      <c r="N385" s="122">
        <f t="shared" si="160"/>
        <v>0.29099990774161361</v>
      </c>
      <c r="O385" s="122">
        <f t="shared" si="160"/>
        <v>0.20456605134847985</v>
      </c>
      <c r="P385" s="122">
        <f t="shared" si="160"/>
        <v>0.21633804449993654</v>
      </c>
      <c r="Q385" s="122">
        <f t="shared" si="160"/>
        <v>0.66772880794151024</v>
      </c>
      <c r="R385" s="122">
        <f t="shared" ref="R385:V385" si="161">SUM(R386:R387)</f>
        <v>0.42532976800988198</v>
      </c>
      <c r="S385" s="122">
        <f t="shared" si="161"/>
        <v>0.48972481247294741</v>
      </c>
      <c r="T385" s="122">
        <f t="shared" si="161"/>
        <v>0.28428396641262343</v>
      </c>
      <c r="U385" s="122">
        <f t="shared" si="161"/>
        <v>0.22370385323135911</v>
      </c>
      <c r="V385" s="122">
        <f t="shared" si="161"/>
        <v>0.30148126717129609</v>
      </c>
      <c r="W385" s="122">
        <f t="shared" ref="W385:Y385" si="162">SUM(W386:W387)</f>
        <v>0.35046962041289553</v>
      </c>
      <c r="X385" s="122">
        <f t="shared" si="162"/>
        <v>0.49270111726644655</v>
      </c>
      <c r="Y385" s="122">
        <f t="shared" si="162"/>
        <v>0.42631364297502805</v>
      </c>
      <c r="DA385" s="130" t="s">
        <v>3495</v>
      </c>
    </row>
    <row r="386" spans="1:105" ht="12" customHeight="1" x14ac:dyDescent="0.25">
      <c r="A386" s="97" t="s">
        <v>199</v>
      </c>
      <c r="B386" s="98"/>
      <c r="C386" s="98">
        <v>7.5145217071243539E-2</v>
      </c>
      <c r="D386" s="98">
        <v>0.11226795371488049</v>
      </c>
      <c r="E386" s="98">
        <v>0.12579094413630937</v>
      </c>
      <c r="F386" s="98">
        <v>0.19220715909071406</v>
      </c>
      <c r="G386" s="98">
        <v>0.26451991288159765</v>
      </c>
      <c r="H386" s="98">
        <v>0.22372884783566138</v>
      </c>
      <c r="I386" s="98">
        <v>0.52014500675717301</v>
      </c>
      <c r="J386" s="98">
        <v>0.84007091070406681</v>
      </c>
      <c r="K386" s="98">
        <v>0.57523513898458756</v>
      </c>
      <c r="L386" s="98">
        <v>0.11870366627347088</v>
      </c>
      <c r="M386" s="98">
        <v>0.24016462991150098</v>
      </c>
      <c r="N386" s="98">
        <v>0.2901274119677531</v>
      </c>
      <c r="O386" s="98">
        <v>0.20385080711323053</v>
      </c>
      <c r="P386" s="98">
        <v>0.21537158808073772</v>
      </c>
      <c r="Q386" s="98">
        <v>0.66503376513624979</v>
      </c>
      <c r="R386" s="98">
        <v>0.42362330844754287</v>
      </c>
      <c r="S386" s="98">
        <v>0.48754291618722007</v>
      </c>
      <c r="T386" s="98">
        <v>0.28315358426750609</v>
      </c>
      <c r="U386" s="98">
        <v>0.22281701124275674</v>
      </c>
      <c r="V386" s="98">
        <v>0.30028846265457454</v>
      </c>
      <c r="W386" s="98">
        <v>0.34908436835060169</v>
      </c>
      <c r="X386" s="98">
        <v>0.49075369394218094</v>
      </c>
      <c r="Y386" s="98">
        <v>0.42462694005095075</v>
      </c>
      <c r="DA386" s="63" t="s">
        <v>3496</v>
      </c>
    </row>
    <row r="387" spans="1:105" ht="12" customHeight="1" x14ac:dyDescent="0.25">
      <c r="A387" s="97" t="s">
        <v>53</v>
      </c>
      <c r="B387" s="98"/>
      <c r="C387" s="98">
        <v>3.1226730438483957E-4</v>
      </c>
      <c r="D387" s="98">
        <v>5.0290149832777221E-4</v>
      </c>
      <c r="E387" s="98">
        <v>5.3168221030110618E-4</v>
      </c>
      <c r="F387" s="98">
        <v>8.8278481110146319E-4</v>
      </c>
      <c r="G387" s="98">
        <v>1.193315252335208E-3</v>
      </c>
      <c r="H387" s="98">
        <v>9.0653470664291374E-4</v>
      </c>
      <c r="I387" s="98">
        <v>1.8797905522136065E-3</v>
      </c>
      <c r="J387" s="98">
        <v>2.8334275363734972E-3</v>
      </c>
      <c r="K387" s="98">
        <v>2.0432857578832793E-3</v>
      </c>
      <c r="L387" s="98">
        <v>4.0392103135077501E-4</v>
      </c>
      <c r="M387" s="98">
        <v>9.3261455285099622E-4</v>
      </c>
      <c r="N387" s="98">
        <v>8.7249577386053093E-4</v>
      </c>
      <c r="O387" s="98">
        <v>7.1524423524932206E-4</v>
      </c>
      <c r="P387" s="98">
        <v>9.6645641919881659E-4</v>
      </c>
      <c r="Q387" s="98">
        <v>2.6950428052604533E-3</v>
      </c>
      <c r="R387" s="98">
        <v>1.7064595623391336E-3</v>
      </c>
      <c r="S387" s="98">
        <v>2.1818962857273268E-3</v>
      </c>
      <c r="T387" s="98">
        <v>1.1303821451173737E-3</v>
      </c>
      <c r="U387" s="98">
        <v>8.8684198860235653E-4</v>
      </c>
      <c r="V387" s="98">
        <v>1.1928045167215718E-3</v>
      </c>
      <c r="W387" s="98">
        <v>1.3852520622938125E-3</v>
      </c>
      <c r="X387" s="98">
        <v>1.9474233242656198E-3</v>
      </c>
      <c r="Y387" s="98">
        <v>1.6867029240773003E-3</v>
      </c>
      <c r="DA387" s="63" t="s">
        <v>3497</v>
      </c>
    </row>
    <row r="388" spans="1:105" ht="12" customHeight="1" x14ac:dyDescent="0.25">
      <c r="A388" s="121" t="s">
        <v>92</v>
      </c>
      <c r="B388" s="122"/>
      <c r="C388" s="122">
        <f t="shared" ref="C388:Y388" si="163">C389</f>
        <v>0</v>
      </c>
      <c r="D388" s="122">
        <f t="shared" si="163"/>
        <v>2.8731324439299131E-2</v>
      </c>
      <c r="E388" s="122">
        <f t="shared" si="163"/>
        <v>0.14077570494679062</v>
      </c>
      <c r="F388" s="122">
        <f t="shared" si="163"/>
        <v>0.2348277795956614</v>
      </c>
      <c r="G388" s="122">
        <f t="shared" si="163"/>
        <v>0.39849409820138376</v>
      </c>
      <c r="H388" s="122">
        <f t="shared" si="163"/>
        <v>0.47077608032400348</v>
      </c>
      <c r="I388" s="122">
        <f t="shared" si="163"/>
        <v>1.3826183416015381</v>
      </c>
      <c r="J388" s="122">
        <f t="shared" si="163"/>
        <v>1.1736308406681399</v>
      </c>
      <c r="K388" s="122">
        <f t="shared" si="163"/>
        <v>0.5416189710467727</v>
      </c>
      <c r="L388" s="122">
        <f t="shared" si="163"/>
        <v>0.23973061079039307</v>
      </c>
      <c r="M388" s="122">
        <f t="shared" si="163"/>
        <v>0.3105226668935086</v>
      </c>
      <c r="N388" s="122">
        <f t="shared" si="163"/>
        <v>0.41106792395972042</v>
      </c>
      <c r="O388" s="122">
        <f t="shared" si="163"/>
        <v>0.23672821090175883</v>
      </c>
      <c r="P388" s="122">
        <f t="shared" si="163"/>
        <v>0.21935132660853157</v>
      </c>
      <c r="Q388" s="122">
        <f t="shared" si="163"/>
        <v>0.42109467980736726</v>
      </c>
      <c r="R388" s="122">
        <f t="shared" si="163"/>
        <v>0.39744721560838669</v>
      </c>
      <c r="S388" s="122">
        <f t="shared" si="163"/>
        <v>0.47611198340999011</v>
      </c>
      <c r="T388" s="122">
        <f t="shared" si="163"/>
        <v>0.16153214438929636</v>
      </c>
      <c r="U388" s="122">
        <f t="shared" si="163"/>
        <v>0.13843332440907499</v>
      </c>
      <c r="V388" s="122">
        <f t="shared" si="163"/>
        <v>0.21858562060894088</v>
      </c>
      <c r="W388" s="122">
        <f t="shared" si="163"/>
        <v>0.33551834740970671</v>
      </c>
      <c r="X388" s="122">
        <f t="shared" si="163"/>
        <v>0.38094462809901386</v>
      </c>
      <c r="Y388" s="122">
        <f t="shared" si="163"/>
        <v>0.60678075054411129</v>
      </c>
      <c r="DA388" s="130" t="s">
        <v>3498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2.8731324439299131E-2</v>
      </c>
      <c r="E389" s="98">
        <v>0.14077570494679062</v>
      </c>
      <c r="F389" s="98">
        <v>0.2348277795956614</v>
      </c>
      <c r="G389" s="98">
        <v>0.39849409820138376</v>
      </c>
      <c r="H389" s="98">
        <v>0.47077608032400348</v>
      </c>
      <c r="I389" s="98">
        <v>1.3826183416015381</v>
      </c>
      <c r="J389" s="98">
        <v>1.1736308406681399</v>
      </c>
      <c r="K389" s="98">
        <v>0.5416189710467727</v>
      </c>
      <c r="L389" s="98">
        <v>0.23973061079039307</v>
      </c>
      <c r="M389" s="98">
        <v>0.3105226668935086</v>
      </c>
      <c r="N389" s="98">
        <v>0.41106792395972042</v>
      </c>
      <c r="O389" s="98">
        <v>0.23672821090175883</v>
      </c>
      <c r="P389" s="98">
        <v>0.21935132660853157</v>
      </c>
      <c r="Q389" s="98">
        <v>0.42109467980736726</v>
      </c>
      <c r="R389" s="98">
        <v>0.39744721560838669</v>
      </c>
      <c r="S389" s="98">
        <v>0.47611198340999011</v>
      </c>
      <c r="T389" s="98">
        <v>0.16153214438929636</v>
      </c>
      <c r="U389" s="98">
        <v>0.13843332440907499</v>
      </c>
      <c r="V389" s="98">
        <v>0.21858562060894088</v>
      </c>
      <c r="W389" s="98">
        <v>0.33551834740970671</v>
      </c>
      <c r="X389" s="98">
        <v>0.38094462809901386</v>
      </c>
      <c r="Y389" s="98">
        <v>0.60678075054411129</v>
      </c>
      <c r="DA389" s="63" t="s">
        <v>3499</v>
      </c>
    </row>
    <row r="390" spans="1:105" ht="12" customHeight="1" x14ac:dyDescent="0.25">
      <c r="A390" s="121" t="s">
        <v>55</v>
      </c>
      <c r="B390" s="122"/>
      <c r="C390" s="122">
        <v>4.4522373449134921E-2</v>
      </c>
      <c r="D390" s="122">
        <v>6.559916738741102E-2</v>
      </c>
      <c r="E390" s="122">
        <v>8.8785848861017369E-2</v>
      </c>
      <c r="F390" s="122">
        <v>0.15238960255629416</v>
      </c>
      <c r="G390" s="122">
        <v>0.23787156091486983</v>
      </c>
      <c r="H390" s="122">
        <v>0.23648629274826491</v>
      </c>
      <c r="I390" s="122">
        <v>0.66900701971891419</v>
      </c>
      <c r="J390" s="122">
        <v>0.91946443784876852</v>
      </c>
      <c r="K390" s="122">
        <v>0.54690383886113059</v>
      </c>
      <c r="L390" s="122">
        <v>0.1768471714029051</v>
      </c>
      <c r="M390" s="122">
        <v>0.30573138203143269</v>
      </c>
      <c r="N390" s="122">
        <v>0.32730381754420873</v>
      </c>
      <c r="O390" s="122">
        <v>0.26219766304467518</v>
      </c>
      <c r="P390" s="122">
        <v>0.37364896576473416</v>
      </c>
      <c r="Q390" s="122">
        <v>0.79304395802043726</v>
      </c>
      <c r="R390" s="122">
        <v>0.52645090429334707</v>
      </c>
      <c r="S390" s="122">
        <v>0.5820943017615432</v>
      </c>
      <c r="T390" s="122">
        <v>0.32832336776086024</v>
      </c>
      <c r="U390" s="122">
        <v>0.24693876021340622</v>
      </c>
      <c r="V390" s="122">
        <v>0.3238165628999094</v>
      </c>
      <c r="W390" s="122">
        <v>0.42115896865962937</v>
      </c>
      <c r="X390" s="122">
        <v>0.55345731100778084</v>
      </c>
      <c r="Y390" s="122">
        <v>0.54556449892273495</v>
      </c>
      <c r="DA390" s="130" t="s">
        <v>3500</v>
      </c>
    </row>
    <row r="391" spans="1:105" ht="12" customHeight="1" x14ac:dyDescent="0.25">
      <c r="A391" s="97" t="s">
        <v>132</v>
      </c>
      <c r="B391" s="98"/>
      <c r="C391" s="98">
        <v>0</v>
      </c>
      <c r="D391" s="98">
        <v>1.6974973858172222E-4</v>
      </c>
      <c r="E391" s="98">
        <v>1.5827017046823533E-4</v>
      </c>
      <c r="F391" s="98">
        <v>5.1019955133971729E-4</v>
      </c>
      <c r="G391" s="98">
        <v>1.0197652466616448E-3</v>
      </c>
      <c r="H391" s="98">
        <v>1.2088935997619859E-3</v>
      </c>
      <c r="I391" s="98">
        <v>3.282113230943524E-3</v>
      </c>
      <c r="J391" s="98">
        <v>6.777008165313736E-3</v>
      </c>
      <c r="K391" s="98">
        <v>2.3639182610873267E-3</v>
      </c>
      <c r="L391" s="98">
        <v>2.032520178951329E-4</v>
      </c>
      <c r="M391" s="98">
        <v>4.2307284799987586E-4</v>
      </c>
      <c r="N391" s="98">
        <v>6.0301082060605095E-4</v>
      </c>
      <c r="O391" s="98">
        <v>0</v>
      </c>
      <c r="P391" s="98">
        <v>0</v>
      </c>
      <c r="Q391" s="98">
        <v>1.2695000658566541E-3</v>
      </c>
      <c r="R391" s="98">
        <v>1.0669909188789077E-3</v>
      </c>
      <c r="S391" s="98">
        <v>1.5385653661122891E-3</v>
      </c>
      <c r="T391" s="98">
        <v>1.7332144369792499E-3</v>
      </c>
      <c r="U391" s="98">
        <v>1.3352956798929497E-3</v>
      </c>
      <c r="V391" s="98">
        <v>1.5549241604588633E-3</v>
      </c>
      <c r="W391" s="98">
        <v>1.5264910125308486E-3</v>
      </c>
      <c r="X391" s="98">
        <v>2.0865182536755253E-3</v>
      </c>
      <c r="Y391" s="98">
        <v>0</v>
      </c>
      <c r="DA391" s="63" t="s">
        <v>3501</v>
      </c>
    </row>
    <row r="392" spans="1:105" ht="12" customHeight="1" x14ac:dyDescent="0.25">
      <c r="A392" s="97" t="s">
        <v>131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2.0282280561936028E-4</v>
      </c>
      <c r="J392" s="98">
        <v>7.540310145363984E-4</v>
      </c>
      <c r="K392" s="98">
        <v>2.63195113884292E-4</v>
      </c>
      <c r="L392" s="98">
        <v>0</v>
      </c>
      <c r="M392" s="98">
        <v>0</v>
      </c>
      <c r="N392" s="98">
        <v>2.0159646319170039E-4</v>
      </c>
      <c r="O392" s="98">
        <v>1.0662679975835428E-3</v>
      </c>
      <c r="P392" s="98">
        <v>4.4433990214717936E-4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X392" s="98">
        <v>0</v>
      </c>
      <c r="Y392" s="98">
        <v>6.0040561593773661E-4</v>
      </c>
      <c r="DA392" s="63" t="s">
        <v>3502</v>
      </c>
    </row>
    <row r="393" spans="1:105" ht="12" customHeight="1" x14ac:dyDescent="0.25">
      <c r="A393" s="100" t="s">
        <v>199</v>
      </c>
      <c r="B393" s="101"/>
      <c r="C393" s="101">
        <v>0</v>
      </c>
      <c r="D393" s="101">
        <v>0</v>
      </c>
      <c r="E393" s="101">
        <v>0</v>
      </c>
      <c r="F393" s="101">
        <v>0</v>
      </c>
      <c r="G393" s="101">
        <v>0</v>
      </c>
      <c r="H393" s="101">
        <v>0</v>
      </c>
      <c r="I393" s="101">
        <v>1.9306548417314841E-6</v>
      </c>
      <c r="J393" s="101">
        <v>1.5987055682819347E-4</v>
      </c>
      <c r="K393" s="101">
        <v>5.803959072648733E-5</v>
      </c>
      <c r="L393" s="101">
        <v>0</v>
      </c>
      <c r="M393" s="101">
        <v>0</v>
      </c>
      <c r="N393" s="101">
        <v>2.4590465533607686E-5</v>
      </c>
      <c r="O393" s="101">
        <v>1.0302653250919166E-4</v>
      </c>
      <c r="P393" s="101">
        <v>1.7746586671500069E-5</v>
      </c>
      <c r="Q393" s="101">
        <v>0</v>
      </c>
      <c r="R393" s="101">
        <v>0</v>
      </c>
      <c r="S393" s="101">
        <v>0</v>
      </c>
      <c r="T393" s="101">
        <v>0</v>
      </c>
      <c r="U393" s="101">
        <v>0</v>
      </c>
      <c r="V393" s="101">
        <v>0</v>
      </c>
      <c r="W393" s="101">
        <v>0</v>
      </c>
      <c r="X393" s="101">
        <v>0</v>
      </c>
      <c r="Y393" s="101">
        <v>5.9236884621249801E-6</v>
      </c>
      <c r="DA393" s="131" t="s">
        <v>3503</v>
      </c>
    </row>
    <row r="394" spans="1:105" ht="12" customHeight="1" x14ac:dyDescent="0.25">
      <c r="A394" s="103" t="s">
        <v>52</v>
      </c>
      <c r="B394" s="104"/>
      <c r="C394" s="104">
        <v>0</v>
      </c>
      <c r="D394" s="104">
        <v>0</v>
      </c>
      <c r="E394" s="104">
        <v>0</v>
      </c>
      <c r="F394" s="104">
        <v>0</v>
      </c>
      <c r="G394" s="104">
        <v>0</v>
      </c>
      <c r="H394" s="104">
        <v>0</v>
      </c>
      <c r="I394" s="104">
        <v>2.0089215077762879E-4</v>
      </c>
      <c r="J394" s="104">
        <v>5.9416045770820493E-4</v>
      </c>
      <c r="K394" s="104">
        <v>2.0515552315780464E-4</v>
      </c>
      <c r="L394" s="104">
        <v>0</v>
      </c>
      <c r="M394" s="104">
        <v>0</v>
      </c>
      <c r="N394" s="104">
        <v>1.7700599765809271E-4</v>
      </c>
      <c r="O394" s="104">
        <v>9.632414650743512E-4</v>
      </c>
      <c r="P394" s="104">
        <v>4.2659331547567928E-4</v>
      </c>
      <c r="Q394" s="104">
        <v>0</v>
      </c>
      <c r="R394" s="104">
        <v>0</v>
      </c>
      <c r="S394" s="104">
        <v>0</v>
      </c>
      <c r="T394" s="104">
        <v>0</v>
      </c>
      <c r="U394" s="104">
        <v>0</v>
      </c>
      <c r="V394" s="104">
        <v>0</v>
      </c>
      <c r="W394" s="104">
        <v>0</v>
      </c>
      <c r="X394" s="104">
        <v>0</v>
      </c>
      <c r="Y394" s="104">
        <v>5.9448192747561161E-4</v>
      </c>
      <c r="DA394" s="132" t="s">
        <v>3504</v>
      </c>
    </row>
    <row r="395" spans="1:105" ht="12" customHeight="1" x14ac:dyDescent="0.25">
      <c r="A395" s="106" t="s">
        <v>124</v>
      </c>
      <c r="B395" s="101"/>
      <c r="C395" s="101">
        <v>2.6107111703823562E-3</v>
      </c>
      <c r="D395" s="101">
        <v>2.6091707998748405E-3</v>
      </c>
      <c r="E395" s="101">
        <v>3.6697586140588224E-3</v>
      </c>
      <c r="F395" s="101">
        <v>5.6435649739826734E-3</v>
      </c>
      <c r="G395" s="101">
        <v>1.0272446278484546E-2</v>
      </c>
      <c r="H395" s="101">
        <v>1.5858407048413788E-2</v>
      </c>
      <c r="I395" s="101">
        <v>1.8571483660160606E-2</v>
      </c>
      <c r="J395" s="101">
        <v>2.6827782384798441E-2</v>
      </c>
      <c r="K395" s="101">
        <v>1.8387870478441811E-2</v>
      </c>
      <c r="L395" s="101">
        <v>6.3376765776799364E-3</v>
      </c>
      <c r="M395" s="101">
        <v>1.0746584838982873E-2</v>
      </c>
      <c r="N395" s="101">
        <v>1.2713568742346039E-2</v>
      </c>
      <c r="O395" s="101">
        <v>4.5914642104136361E-3</v>
      </c>
      <c r="P395" s="101">
        <v>1.3375145471352139E-2</v>
      </c>
      <c r="Q395" s="101">
        <v>2.8669530163169143E-2</v>
      </c>
      <c r="R395" s="101">
        <v>1.7946993142269718E-2</v>
      </c>
      <c r="S395" s="101">
        <v>1.6966888514018973E-2</v>
      </c>
      <c r="T395" s="101">
        <v>9.2544328712342357E-3</v>
      </c>
      <c r="U395" s="101">
        <v>9.6068851669180947E-3</v>
      </c>
      <c r="V395" s="101">
        <v>1.177267309535125E-2</v>
      </c>
      <c r="W395" s="101">
        <v>1.8048511532282176E-2</v>
      </c>
      <c r="X395" s="101">
        <v>2.2179321812042456E-2</v>
      </c>
      <c r="Y395" s="101">
        <v>1.2895132608400075E-2</v>
      </c>
      <c r="DA395" s="131" t="s">
        <v>3505</v>
      </c>
    </row>
    <row r="396" spans="1:105" ht="12" customHeight="1" x14ac:dyDescent="0.25">
      <c r="A396" s="107" t="s">
        <v>123</v>
      </c>
      <c r="B396" s="104"/>
      <c r="C396" s="104">
        <v>3.2642155358646348E-4</v>
      </c>
      <c r="D396" s="104">
        <v>0</v>
      </c>
      <c r="E396" s="104">
        <v>0</v>
      </c>
      <c r="F396" s="104">
        <v>0</v>
      </c>
      <c r="G396" s="104">
        <v>0</v>
      </c>
      <c r="H396" s="104">
        <v>1.2513881490195252E-3</v>
      </c>
      <c r="I396" s="104">
        <v>2.3762283696433491E-3</v>
      </c>
      <c r="J396" s="104">
        <v>2.6860060947112253E-3</v>
      </c>
      <c r="K396" s="104">
        <v>1.1230430950438484E-3</v>
      </c>
      <c r="L396" s="104">
        <v>2.187268219496973E-4</v>
      </c>
      <c r="M396" s="104">
        <v>2.1065120605145521E-4</v>
      </c>
      <c r="N396" s="104">
        <v>1.7891357126943359E-3</v>
      </c>
      <c r="O396" s="104">
        <v>8.8644314772740179E-3</v>
      </c>
      <c r="P396" s="104">
        <v>9.8634417436504924E-3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1.499173366665688E-3</v>
      </c>
      <c r="W396" s="104">
        <v>6.9901815880766948E-3</v>
      </c>
      <c r="X396" s="104">
        <v>7.4605268926591804E-3</v>
      </c>
      <c r="Y396" s="104">
        <v>6.4022200101585443E-3</v>
      </c>
      <c r="DA396" s="132" t="s">
        <v>3506</v>
      </c>
    </row>
    <row r="397" spans="1:105" ht="12" customHeight="1" x14ac:dyDescent="0.25">
      <c r="A397" s="108" t="s">
        <v>50</v>
      </c>
      <c r="B397" s="98"/>
      <c r="C397" s="98">
        <v>4.4459697704001184E-5</v>
      </c>
      <c r="D397" s="98">
        <v>0</v>
      </c>
      <c r="E397" s="98">
        <v>0</v>
      </c>
      <c r="F397" s="98">
        <v>0</v>
      </c>
      <c r="G397" s="98">
        <v>0</v>
      </c>
      <c r="H397" s="98">
        <v>3.199907211621482E-4</v>
      </c>
      <c r="I397" s="98">
        <v>4.816052055999724E-4</v>
      </c>
      <c r="J397" s="98">
        <v>5.4947523198030932E-4</v>
      </c>
      <c r="K397" s="98">
        <v>2.2929089917182407E-4</v>
      </c>
      <c r="L397" s="98">
        <v>3.8679297996850523E-5</v>
      </c>
      <c r="M397" s="98">
        <v>3.6886425453617004E-5</v>
      </c>
      <c r="N397" s="98">
        <v>2.0886962861512464E-4</v>
      </c>
      <c r="O397" s="98">
        <v>6.9538684153124539E-4</v>
      </c>
      <c r="P397" s="98">
        <v>7.8992830421624233E-4</v>
      </c>
      <c r="Q397" s="98">
        <v>0</v>
      </c>
      <c r="R397" s="98">
        <v>0</v>
      </c>
      <c r="S397" s="98">
        <v>0</v>
      </c>
      <c r="T397" s="98">
        <v>0</v>
      </c>
      <c r="U397" s="98">
        <v>0</v>
      </c>
      <c r="V397" s="98">
        <v>5.4307047038078768E-5</v>
      </c>
      <c r="W397" s="98">
        <v>5.6915593715745581E-4</v>
      </c>
      <c r="X397" s="98">
        <v>5.5429840505579375E-4</v>
      </c>
      <c r="Y397" s="98">
        <v>2.7241429964745134E-4</v>
      </c>
      <c r="DA397" s="63" t="s">
        <v>3507</v>
      </c>
    </row>
    <row r="398" spans="1:105" ht="12" customHeight="1" x14ac:dyDescent="0.25">
      <c r="A398" s="108" t="s">
        <v>52</v>
      </c>
      <c r="B398" s="98"/>
      <c r="C398" s="98">
        <v>2.8196185588246229E-4</v>
      </c>
      <c r="D398" s="98">
        <v>0</v>
      </c>
      <c r="E398" s="98">
        <v>0</v>
      </c>
      <c r="F398" s="98">
        <v>0</v>
      </c>
      <c r="G398" s="98">
        <v>0</v>
      </c>
      <c r="H398" s="98">
        <v>9.3139742785737696E-4</v>
      </c>
      <c r="I398" s="98">
        <v>1.8946231640433768E-3</v>
      </c>
      <c r="J398" s="98">
        <v>2.136530862730916E-3</v>
      </c>
      <c r="K398" s="98">
        <v>8.9375219587202448E-4</v>
      </c>
      <c r="L398" s="98">
        <v>1.8004752395284679E-4</v>
      </c>
      <c r="M398" s="98">
        <v>1.7376478059783821E-4</v>
      </c>
      <c r="N398" s="98">
        <v>1.5802660840792114E-3</v>
      </c>
      <c r="O398" s="98">
        <v>8.169044635742773E-3</v>
      </c>
      <c r="P398" s="98">
        <v>9.0735134394342495E-3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1.4448663196276093E-3</v>
      </c>
      <c r="W398" s="98">
        <v>6.421025650919239E-3</v>
      </c>
      <c r="X398" s="98">
        <v>6.9062284876033869E-3</v>
      </c>
      <c r="Y398" s="98">
        <v>6.129805710511093E-3</v>
      </c>
      <c r="DA398" s="63" t="s">
        <v>3508</v>
      </c>
    </row>
    <row r="399" spans="1:105" ht="12" customHeight="1" x14ac:dyDescent="0.25">
      <c r="A399" s="106" t="s">
        <v>122</v>
      </c>
      <c r="B399" s="101"/>
      <c r="C399" s="101">
        <v>3.1748968143190706E-4</v>
      </c>
      <c r="D399" s="101">
        <v>0</v>
      </c>
      <c r="E399" s="101">
        <v>0</v>
      </c>
      <c r="F399" s="101">
        <v>0</v>
      </c>
      <c r="G399" s="101">
        <v>0</v>
      </c>
      <c r="H399" s="101">
        <v>2.0485534738851272E-3</v>
      </c>
      <c r="I399" s="101">
        <v>0</v>
      </c>
      <c r="J399" s="101">
        <v>0</v>
      </c>
      <c r="K399" s="101">
        <v>6.670677981021096E-4</v>
      </c>
      <c r="L399" s="101">
        <v>0</v>
      </c>
      <c r="M399" s="101">
        <v>0</v>
      </c>
      <c r="N399" s="101">
        <v>0</v>
      </c>
      <c r="O399" s="101">
        <v>2.1791693453877894E-2</v>
      </c>
      <c r="P399" s="101">
        <v>2.2812822682871648E-2</v>
      </c>
      <c r="Q399" s="101">
        <v>0</v>
      </c>
      <c r="R399" s="101">
        <v>0</v>
      </c>
      <c r="S399" s="101">
        <v>0</v>
      </c>
      <c r="T399" s="101">
        <v>0</v>
      </c>
      <c r="U399" s="101">
        <v>5.4164595719979084E-3</v>
      </c>
      <c r="V399" s="101">
        <v>0</v>
      </c>
      <c r="W399" s="101">
        <v>7.5022209133297366E-2</v>
      </c>
      <c r="X399" s="101">
        <v>0</v>
      </c>
      <c r="Y399" s="101">
        <v>2.0349779355013791E-2</v>
      </c>
      <c r="DA399" s="131" t="s">
        <v>3509</v>
      </c>
    </row>
    <row r="400" spans="1:105" ht="12" customHeight="1" x14ac:dyDescent="0.25">
      <c r="A400" s="107" t="s">
        <v>121</v>
      </c>
      <c r="B400" s="104"/>
      <c r="C400" s="104">
        <v>4.1267751043734195E-2</v>
      </c>
      <c r="D400" s="104">
        <v>6.2820246848954459E-2</v>
      </c>
      <c r="E400" s="104">
        <v>8.4957820076490317E-2</v>
      </c>
      <c r="F400" s="104">
        <v>0.14623583803097176</v>
      </c>
      <c r="G400" s="104">
        <v>0.22657934938972363</v>
      </c>
      <c r="H400" s="104">
        <v>0.21611905047718449</v>
      </c>
      <c r="I400" s="104">
        <v>0.64457437165254738</v>
      </c>
      <c r="J400" s="104">
        <v>0.88241961018940873</v>
      </c>
      <c r="K400" s="104">
        <v>0.52409874411457125</v>
      </c>
      <c r="L400" s="104">
        <v>0.17008751598538033</v>
      </c>
      <c r="M400" s="104">
        <v>0.29435107313839848</v>
      </c>
      <c r="N400" s="104">
        <v>0.31199650580537058</v>
      </c>
      <c r="O400" s="104">
        <v>0.22588380590552609</v>
      </c>
      <c r="P400" s="104">
        <v>0.3271532159647127</v>
      </c>
      <c r="Q400" s="104">
        <v>0.76310492779141148</v>
      </c>
      <c r="R400" s="104">
        <v>0.50743692023219844</v>
      </c>
      <c r="S400" s="104">
        <v>0.56358884788141195</v>
      </c>
      <c r="T400" s="104">
        <v>0.31733572045264674</v>
      </c>
      <c r="U400" s="104">
        <v>0.23058011979459728</v>
      </c>
      <c r="V400" s="104">
        <v>0.30898979227743362</v>
      </c>
      <c r="W400" s="104">
        <v>0.31957157539344228</v>
      </c>
      <c r="X400" s="104">
        <v>0.52173094404940368</v>
      </c>
      <c r="Y400" s="104">
        <v>0.50531696133322479</v>
      </c>
      <c r="DA400" s="132" t="s">
        <v>3510</v>
      </c>
    </row>
    <row r="401" spans="1:105" ht="12" customHeight="1" x14ac:dyDescent="0.25">
      <c r="A401" s="108" t="s">
        <v>53</v>
      </c>
      <c r="B401" s="98"/>
      <c r="C401" s="98">
        <v>5.4019502872529575E-3</v>
      </c>
      <c r="D401" s="98">
        <v>1.2208943878673764E-2</v>
      </c>
      <c r="E401" s="98">
        <v>2.0815413616437021E-2</v>
      </c>
      <c r="F401" s="98">
        <v>3.4262455507878938E-2</v>
      </c>
      <c r="G401" s="98">
        <v>6.4082513167801156E-2</v>
      </c>
      <c r="H401" s="98">
        <v>5.542039872924466E-2</v>
      </c>
      <c r="I401" s="98">
        <v>0.13713433476578957</v>
      </c>
      <c r="J401" s="98">
        <v>0.18048427310135209</v>
      </c>
      <c r="K401" s="98">
        <v>0.10732084373853186</v>
      </c>
      <c r="L401" s="98">
        <v>3.1011153863424047E-2</v>
      </c>
      <c r="M401" s="98">
        <v>5.4547613485861068E-2</v>
      </c>
      <c r="N401" s="98">
        <v>4.1950733172061314E-2</v>
      </c>
      <c r="O401" s="98">
        <v>8.0005861795164335E-3</v>
      </c>
      <c r="P401" s="98">
        <v>5.1635215626684725E-3</v>
      </c>
      <c r="Q401" s="98">
        <v>3.2894970210001075E-2</v>
      </c>
      <c r="R401" s="98">
        <v>3.2138789466432567E-2</v>
      </c>
      <c r="S401" s="98">
        <v>5.9397987892061029E-2</v>
      </c>
      <c r="T401" s="98">
        <v>2.652451475427162E-2</v>
      </c>
      <c r="U401" s="98">
        <v>1.5446734739385209E-2</v>
      </c>
      <c r="V401" s="98">
        <v>2.6150404647195504E-2</v>
      </c>
      <c r="W401" s="98">
        <v>2.0393694375179027E-2</v>
      </c>
      <c r="X401" s="98">
        <v>2.6865663503970853E-2</v>
      </c>
      <c r="Y401" s="98">
        <v>1.0835619238638943E-2</v>
      </c>
      <c r="DA401" s="63" t="s">
        <v>3511</v>
      </c>
    </row>
    <row r="402" spans="1:105" ht="12" customHeight="1" x14ac:dyDescent="0.25">
      <c r="A402" s="108" t="s">
        <v>52</v>
      </c>
      <c r="B402" s="98"/>
      <c r="C402" s="98">
        <v>3.5865800756481235E-2</v>
      </c>
      <c r="D402" s="98">
        <v>5.0611302970280693E-2</v>
      </c>
      <c r="E402" s="98">
        <v>6.41424064600533E-2</v>
      </c>
      <c r="F402" s="98">
        <v>0.11197338252309283</v>
      </c>
      <c r="G402" s="98">
        <v>0.16249683622192249</v>
      </c>
      <c r="H402" s="98">
        <v>0.16069865174793982</v>
      </c>
      <c r="I402" s="98">
        <v>0.50744003688675787</v>
      </c>
      <c r="J402" s="98">
        <v>0.70193533708805667</v>
      </c>
      <c r="K402" s="98">
        <v>0.41677790037603935</v>
      </c>
      <c r="L402" s="98">
        <v>0.13907636212195629</v>
      </c>
      <c r="M402" s="98">
        <v>0.23980345965253744</v>
      </c>
      <c r="N402" s="98">
        <v>0.27004577263330926</v>
      </c>
      <c r="O402" s="98">
        <v>0.21788321972600966</v>
      </c>
      <c r="P402" s="98">
        <v>0.32198969440204422</v>
      </c>
      <c r="Q402" s="98">
        <v>0.73020995758141038</v>
      </c>
      <c r="R402" s="98">
        <v>0.47529813076576588</v>
      </c>
      <c r="S402" s="98">
        <v>0.50419085998935087</v>
      </c>
      <c r="T402" s="98">
        <v>0.2908112056983751</v>
      </c>
      <c r="U402" s="98">
        <v>0.21513338505521207</v>
      </c>
      <c r="V402" s="98">
        <v>0.28283938763023814</v>
      </c>
      <c r="W402" s="98">
        <v>0.29917788101826326</v>
      </c>
      <c r="X402" s="98">
        <v>0.49486528054543277</v>
      </c>
      <c r="Y402" s="98">
        <v>0.49448134209458583</v>
      </c>
      <c r="DA402" s="63" t="s">
        <v>3512</v>
      </c>
    </row>
    <row r="403" spans="1:105" ht="12" customHeight="1" x14ac:dyDescent="0.25">
      <c r="A403" s="121" t="s">
        <v>54</v>
      </c>
      <c r="B403" s="122"/>
      <c r="C403" s="122">
        <v>1.6770882534067673E-2</v>
      </c>
      <c r="D403" s="122">
        <v>2.3338302958561451E-2</v>
      </c>
      <c r="E403" s="122">
        <v>2.9877920087352648E-2</v>
      </c>
      <c r="F403" s="122">
        <v>5.050431386458927E-2</v>
      </c>
      <c r="G403" s="122">
        <v>7.0297740580191684E-2</v>
      </c>
      <c r="H403" s="122">
        <v>6.4140248435587341E-2</v>
      </c>
      <c r="I403" s="122">
        <v>0.15793986568592971</v>
      </c>
      <c r="J403" s="122">
        <v>0.20525132669883461</v>
      </c>
      <c r="K403" s="122">
        <v>0.12310413785975557</v>
      </c>
      <c r="L403" s="122">
        <v>3.8912869489438444E-2</v>
      </c>
      <c r="M403" s="122">
        <v>7.1201226069527224E-2</v>
      </c>
      <c r="N403" s="122">
        <v>7.1382524129747341E-2</v>
      </c>
      <c r="O403" s="122">
        <v>6.3523324975043274E-2</v>
      </c>
      <c r="P403" s="122">
        <v>0.10236120708556565</v>
      </c>
      <c r="Q403" s="122">
        <v>0.20015119830163008</v>
      </c>
      <c r="R403" s="122">
        <v>0.12812941294929983</v>
      </c>
      <c r="S403" s="122">
        <v>0.14390979400378623</v>
      </c>
      <c r="T403" s="122">
        <v>7.7837853466279847E-2</v>
      </c>
      <c r="U403" s="122">
        <v>6.9524907311507456E-2</v>
      </c>
      <c r="V403" s="122">
        <v>9.3120827714675405E-2</v>
      </c>
      <c r="W403" s="122">
        <v>0.1182882530447939</v>
      </c>
      <c r="X403" s="122">
        <v>0.14816354245025204</v>
      </c>
      <c r="Y403" s="122">
        <v>0.13922947785608811</v>
      </c>
      <c r="DA403" s="130" t="s">
        <v>3513</v>
      </c>
    </row>
    <row r="404" spans="1:105" ht="12" customHeight="1" x14ac:dyDescent="0.25">
      <c r="A404" s="97" t="s">
        <v>202</v>
      </c>
      <c r="B404" s="98"/>
      <c r="C404" s="98">
        <v>0</v>
      </c>
      <c r="D404" s="98">
        <v>0</v>
      </c>
      <c r="E404" s="98">
        <v>0</v>
      </c>
      <c r="F404" s="98">
        <v>0</v>
      </c>
      <c r="G404" s="98">
        <v>0</v>
      </c>
      <c r="H404" s="98">
        <v>0</v>
      </c>
      <c r="I404" s="98">
        <v>0</v>
      </c>
      <c r="J404" s="98">
        <v>0</v>
      </c>
      <c r="K404" s="98">
        <v>0</v>
      </c>
      <c r="L404" s="98">
        <v>0</v>
      </c>
      <c r="M404" s="98">
        <v>0</v>
      </c>
      <c r="N404" s="98">
        <v>0</v>
      </c>
      <c r="O404" s="98">
        <v>0</v>
      </c>
      <c r="P404" s="98">
        <v>0</v>
      </c>
      <c r="Q404" s="98">
        <v>0</v>
      </c>
      <c r="R404" s="98">
        <v>0</v>
      </c>
      <c r="S404" s="98">
        <v>0</v>
      </c>
      <c r="T404" s="98">
        <v>0</v>
      </c>
      <c r="U404" s="98">
        <v>0</v>
      </c>
      <c r="V404" s="98">
        <v>0</v>
      </c>
      <c r="W404" s="98">
        <v>0</v>
      </c>
      <c r="X404" s="98">
        <v>0</v>
      </c>
      <c r="Y404" s="98">
        <v>0</v>
      </c>
      <c r="DA404" s="63" t="s">
        <v>3514</v>
      </c>
    </row>
    <row r="405" spans="1:105" ht="12" customHeight="1" x14ac:dyDescent="0.25">
      <c r="A405" s="97" t="s">
        <v>50</v>
      </c>
      <c r="B405" s="98"/>
      <c r="C405" s="98">
        <v>9.209858797413659E-3</v>
      </c>
      <c r="D405" s="98">
        <v>1.3580933677215213E-2</v>
      </c>
      <c r="E405" s="98">
        <v>1.8971660348158406E-2</v>
      </c>
      <c r="F405" s="98">
        <v>3.0408569642508269E-2</v>
      </c>
      <c r="G405" s="98">
        <v>4.4511429757300131E-2</v>
      </c>
      <c r="H405" s="98">
        <v>4.3019269972626582E-2</v>
      </c>
      <c r="I405" s="98">
        <v>0.10928564338877818</v>
      </c>
      <c r="J405" s="98">
        <v>0.13947441030575206</v>
      </c>
      <c r="K405" s="98">
        <v>6.9355758078318855E-2</v>
      </c>
      <c r="L405" s="98">
        <v>2.4007517668215649E-2</v>
      </c>
      <c r="M405" s="98">
        <v>4.4183624378365732E-2</v>
      </c>
      <c r="N405" s="98">
        <v>5.0824358497186993E-2</v>
      </c>
      <c r="O405" s="98">
        <v>3.4251565892081011E-2</v>
      </c>
      <c r="P405" s="98">
        <v>4.4155202780284696E-2</v>
      </c>
      <c r="Q405" s="98">
        <v>0.11396293477038277</v>
      </c>
      <c r="R405" s="98">
        <v>7.1691528673103591E-2</v>
      </c>
      <c r="S405" s="98">
        <v>7.5627200509152684E-2</v>
      </c>
      <c r="T405" s="98">
        <v>4.1378144764948679E-2</v>
      </c>
      <c r="U405" s="98">
        <v>4.0509310556473922E-2</v>
      </c>
      <c r="V405" s="98">
        <v>4.5793690681550814E-2</v>
      </c>
      <c r="W405" s="98">
        <v>6.0217780713132205E-2</v>
      </c>
      <c r="X405" s="98">
        <v>9.1700096738915521E-2</v>
      </c>
      <c r="Y405" s="98">
        <v>0.10560531531048237</v>
      </c>
      <c r="DA405" s="63" t="s">
        <v>3515</v>
      </c>
    </row>
    <row r="406" spans="1:105" ht="12" customHeight="1" x14ac:dyDescent="0.25">
      <c r="A406" s="109" t="s">
        <v>120</v>
      </c>
      <c r="B406" s="33"/>
      <c r="C406" s="33">
        <v>7.5610237366540121E-3</v>
      </c>
      <c r="D406" s="33">
        <v>9.7573692813462398E-3</v>
      </c>
      <c r="E406" s="33">
        <v>1.0906259739194242E-2</v>
      </c>
      <c r="F406" s="33">
        <v>2.0095744222081002E-2</v>
      </c>
      <c r="G406" s="33">
        <v>2.5786310822891553E-2</v>
      </c>
      <c r="H406" s="33">
        <v>2.1120978462960762E-2</v>
      </c>
      <c r="I406" s="33">
        <v>4.865422229715153E-2</v>
      </c>
      <c r="J406" s="33">
        <v>6.5776916393082543E-2</v>
      </c>
      <c r="K406" s="33">
        <v>5.3748379781436727E-2</v>
      </c>
      <c r="L406" s="33">
        <v>1.4905351821222795E-2</v>
      </c>
      <c r="M406" s="33">
        <v>2.7017601691161491E-2</v>
      </c>
      <c r="N406" s="33">
        <v>2.0558165632560351E-2</v>
      </c>
      <c r="O406" s="33">
        <v>2.9271759082962263E-2</v>
      </c>
      <c r="P406" s="33">
        <v>5.8206004305280952E-2</v>
      </c>
      <c r="Q406" s="33">
        <v>8.6188263531247325E-2</v>
      </c>
      <c r="R406" s="33">
        <v>5.643788427619624E-2</v>
      </c>
      <c r="S406" s="33">
        <v>6.8282593494633559E-2</v>
      </c>
      <c r="T406" s="33">
        <v>3.6459708701331167E-2</v>
      </c>
      <c r="U406" s="33">
        <v>2.9015596755033526E-2</v>
      </c>
      <c r="V406" s="33">
        <v>4.7327137033124592E-2</v>
      </c>
      <c r="W406" s="33">
        <v>5.8070472331661703E-2</v>
      </c>
      <c r="X406" s="33">
        <v>5.6463445711336532E-2</v>
      </c>
      <c r="Y406" s="33">
        <v>3.3624162545605747E-2</v>
      </c>
      <c r="DA406" s="60" t="s">
        <v>3516</v>
      </c>
    </row>
    <row r="408" spans="1:105" ht="12" customHeight="1" x14ac:dyDescent="0.25">
      <c r="A408" s="116" t="str">
        <f>RES_hh_SLD!$A$364</f>
        <v>System efficiency indicator of new and renovated households (ratio of energy service to energy consumption)</v>
      </c>
      <c r="B408" s="119"/>
      <c r="C408" s="119">
        <f t="shared" ref="C408:Q408" si="164">IF(C384=0,"",C384/C360)</f>
        <v>0.53198917478830043</v>
      </c>
      <c r="D408" s="119">
        <f t="shared" si="164"/>
        <v>0.59547507608249328</v>
      </c>
      <c r="E408" s="119">
        <f t="shared" si="164"/>
        <v>0.77770138251279963</v>
      </c>
      <c r="F408" s="119">
        <f t="shared" si="164"/>
        <v>0.81147398620078859</v>
      </c>
      <c r="G408" s="119">
        <f t="shared" si="164"/>
        <v>0.86251598598613921</v>
      </c>
      <c r="H408" s="119">
        <f t="shared" si="164"/>
        <v>0.9600301875050733</v>
      </c>
      <c r="I408" s="119">
        <f t="shared" si="164"/>
        <v>1.0596316417750402</v>
      </c>
      <c r="J408" s="119">
        <f t="shared" si="164"/>
        <v>0.90184185265210537</v>
      </c>
      <c r="K408" s="119">
        <f t="shared" si="164"/>
        <v>0.83727275286514558</v>
      </c>
      <c r="L408" s="119">
        <f t="shared" si="164"/>
        <v>1.0110881324461662</v>
      </c>
      <c r="M408" s="119">
        <f t="shared" si="164"/>
        <v>0.91805247917207111</v>
      </c>
      <c r="N408" s="119">
        <f t="shared" si="164"/>
        <v>0.97520417039734197</v>
      </c>
      <c r="O408" s="119">
        <f t="shared" si="164"/>
        <v>0.94140431281817316</v>
      </c>
      <c r="P408" s="119">
        <f t="shared" si="164"/>
        <v>0.91727134190199544</v>
      </c>
      <c r="Q408" s="119">
        <f t="shared" si="164"/>
        <v>0.86585111096137068</v>
      </c>
      <c r="R408" s="119">
        <f t="shared" ref="R408:V408" si="165">IF(R384=0,"",R384/R360)</f>
        <v>0.9405641766353765</v>
      </c>
      <c r="S408" s="119">
        <f t="shared" si="165"/>
        <v>0.95661989449334239</v>
      </c>
      <c r="T408" s="119">
        <f t="shared" si="165"/>
        <v>0.88389314274478981</v>
      </c>
      <c r="U408" s="119">
        <f t="shared" si="165"/>
        <v>0.89843686116160149</v>
      </c>
      <c r="V408" s="119">
        <f t="shared" si="165"/>
        <v>0.93870115455067049</v>
      </c>
      <c r="W408" s="119">
        <f t="shared" ref="W408:Y408" si="166">IF(W384=0,"",W384/W360)</f>
        <v>0.96832559680258679</v>
      </c>
      <c r="X408" s="119">
        <f t="shared" si="166"/>
        <v>0.9633400981031538</v>
      </c>
      <c r="Y408" s="119">
        <f t="shared" si="166"/>
        <v>1.0999380385185336</v>
      </c>
      <c r="DA408" s="129" t="s">
        <v>3662</v>
      </c>
    </row>
    <row r="409" spans="1:105" ht="12" customHeight="1" x14ac:dyDescent="0.25">
      <c r="A409" s="121" t="s">
        <v>57</v>
      </c>
      <c r="B409" s="124"/>
      <c r="C409" s="124">
        <f t="shared" ref="C409:Q409" si="167">IF(C385=0,"",C385/C361)</f>
        <v>0.4293113795899644</v>
      </c>
      <c r="D409" s="124">
        <f t="shared" si="167"/>
        <v>0.44092426662478001</v>
      </c>
      <c r="E409" s="124">
        <f t="shared" si="167"/>
        <v>0.45250436812577438</v>
      </c>
      <c r="F409" s="124">
        <f t="shared" si="167"/>
        <v>0.46433442500715216</v>
      </c>
      <c r="G409" s="124">
        <f t="shared" si="167"/>
        <v>0.47613942634267026</v>
      </c>
      <c r="H409" s="124">
        <f t="shared" si="167"/>
        <v>0.48792225804115968</v>
      </c>
      <c r="I409" s="124">
        <f t="shared" si="167"/>
        <v>0.49976410543041122</v>
      </c>
      <c r="J409" s="124">
        <f t="shared" si="167"/>
        <v>0.5116701900275582</v>
      </c>
      <c r="K409" s="124">
        <f t="shared" si="167"/>
        <v>0.52364487038186047</v>
      </c>
      <c r="L409" s="124">
        <f t="shared" si="167"/>
        <v>0.53545624189290508</v>
      </c>
      <c r="M409" s="124">
        <f t="shared" si="167"/>
        <v>0.54645786218623105</v>
      </c>
      <c r="N409" s="124">
        <f t="shared" si="167"/>
        <v>0.55567591886233381</v>
      </c>
      <c r="O409" s="124">
        <f t="shared" si="167"/>
        <v>0.56350527840409825</v>
      </c>
      <c r="P409" s="124">
        <f t="shared" si="167"/>
        <v>0.57038998677286168</v>
      </c>
      <c r="Q409" s="124">
        <f t="shared" si="167"/>
        <v>0.57821252402442347</v>
      </c>
      <c r="R409" s="124">
        <f t="shared" ref="R409:V409" si="168">IF(R385=0,"",R385/R361)</f>
        <v>0.59008183598741637</v>
      </c>
      <c r="S409" s="124">
        <f t="shared" si="168"/>
        <v>0.603552394919871</v>
      </c>
      <c r="T409" s="124">
        <f t="shared" si="168"/>
        <v>0.61691596162036266</v>
      </c>
      <c r="U409" s="124">
        <f t="shared" si="168"/>
        <v>0.62936282403595378</v>
      </c>
      <c r="V409" s="124">
        <f t="shared" si="168"/>
        <v>0.63980312369221981</v>
      </c>
      <c r="W409" s="124">
        <f t="shared" ref="W409:Y409" si="169">IF(W385=0,"",W385/W361)</f>
        <v>0.64819004734674301</v>
      </c>
      <c r="X409" s="124">
        <f t="shared" si="169"/>
        <v>0.65440717387546254</v>
      </c>
      <c r="Y409" s="124">
        <f t="shared" si="169"/>
        <v>0.66026682545099391</v>
      </c>
      <c r="DA409" s="130" t="s">
        <v>3663</v>
      </c>
    </row>
    <row r="410" spans="1:105" ht="12" customHeight="1" x14ac:dyDescent="0.25">
      <c r="A410" s="97" t="s">
        <v>199</v>
      </c>
      <c r="B410" s="111"/>
      <c r="C410" s="111">
        <f t="shared" ref="C410:Q410" si="170">IF(C386=0,"",C386/C362)</f>
        <v>0.42829567346589137</v>
      </c>
      <c r="D410" s="111">
        <f t="shared" si="170"/>
        <v>0.43982278947169479</v>
      </c>
      <c r="E410" s="111">
        <f t="shared" si="170"/>
        <v>0.45145964226724067</v>
      </c>
      <c r="F410" s="111">
        <f t="shared" si="170"/>
        <v>0.46319485042997621</v>
      </c>
      <c r="G410" s="111">
        <f t="shared" si="170"/>
        <v>0.47501683539254902</v>
      </c>
      <c r="H410" s="111">
        <f t="shared" si="170"/>
        <v>0.48691196167140599</v>
      </c>
      <c r="I410" s="111">
        <f t="shared" si="170"/>
        <v>0.49886224254453376</v>
      </c>
      <c r="J410" s="111">
        <f t="shared" si="170"/>
        <v>0.51082882434291688</v>
      </c>
      <c r="K410" s="111">
        <f t="shared" si="170"/>
        <v>0.52276033100553199</v>
      </c>
      <c r="L410" s="111">
        <f t="shared" si="170"/>
        <v>0.53461116352261739</v>
      </c>
      <c r="M410" s="111">
        <f t="shared" si="170"/>
        <v>0.54549712798394911</v>
      </c>
      <c r="N410" s="111">
        <f t="shared" si="170"/>
        <v>0.55493441046276015</v>
      </c>
      <c r="O410" s="111">
        <f t="shared" si="170"/>
        <v>0.56264358196870623</v>
      </c>
      <c r="P410" s="111">
        <f t="shared" si="170"/>
        <v>0.56929248883315453</v>
      </c>
      <c r="Q410" s="111">
        <f t="shared" si="170"/>
        <v>0.57722587783105406</v>
      </c>
      <c r="R410" s="111">
        <f t="shared" ref="R410:V410" si="171">IF(R386=0,"",R386/R362)</f>
        <v>0.58910906854954259</v>
      </c>
      <c r="S410" s="111">
        <f t="shared" si="171"/>
        <v>0.60248345775223711</v>
      </c>
      <c r="T410" s="111">
        <f t="shared" si="171"/>
        <v>0.61597394270502548</v>
      </c>
      <c r="U410" s="111">
        <f t="shared" si="171"/>
        <v>0.62843576418422908</v>
      </c>
      <c r="V410" s="111">
        <f t="shared" si="171"/>
        <v>0.63888901888209826</v>
      </c>
      <c r="W410" s="111">
        <f t="shared" ref="W410:Y410" si="172">IF(W386=0,"",W386/W362)</f>
        <v>0.64728639162776902</v>
      </c>
      <c r="X410" s="111">
        <f t="shared" si="172"/>
        <v>0.65351095439315843</v>
      </c>
      <c r="Y410" s="111">
        <f t="shared" si="172"/>
        <v>0.65937700412929989</v>
      </c>
      <c r="DA410" s="63" t="s">
        <v>3664</v>
      </c>
    </row>
    <row r="411" spans="1:105" ht="12" customHeight="1" x14ac:dyDescent="0.25">
      <c r="A411" s="97" t="s">
        <v>53</v>
      </c>
      <c r="B411" s="111"/>
      <c r="C411" s="111">
        <f t="shared" ref="C411:Q411" si="173">IF(C387=0,"",C387/C363)</f>
        <v>1</v>
      </c>
      <c r="D411" s="111">
        <f t="shared" si="173"/>
        <v>1</v>
      </c>
      <c r="E411" s="111">
        <f t="shared" si="173"/>
        <v>1</v>
      </c>
      <c r="F411" s="111">
        <f t="shared" si="173"/>
        <v>1</v>
      </c>
      <c r="G411" s="111">
        <f t="shared" si="173"/>
        <v>1</v>
      </c>
      <c r="H411" s="111">
        <f t="shared" si="173"/>
        <v>1</v>
      </c>
      <c r="I411" s="111">
        <f t="shared" si="173"/>
        <v>1</v>
      </c>
      <c r="J411" s="111">
        <f t="shared" si="173"/>
        <v>1</v>
      </c>
      <c r="K411" s="111">
        <f t="shared" si="173"/>
        <v>1</v>
      </c>
      <c r="L411" s="111">
        <f t="shared" si="173"/>
        <v>1</v>
      </c>
      <c r="M411" s="111">
        <f t="shared" si="173"/>
        <v>1</v>
      </c>
      <c r="N411" s="111">
        <f t="shared" si="173"/>
        <v>1</v>
      </c>
      <c r="O411" s="111">
        <f t="shared" si="173"/>
        <v>1</v>
      </c>
      <c r="P411" s="111">
        <f t="shared" si="173"/>
        <v>1</v>
      </c>
      <c r="Q411" s="111">
        <f t="shared" si="173"/>
        <v>1</v>
      </c>
      <c r="R411" s="111">
        <f t="shared" ref="R411:V411" si="174">IF(R387=0,"",R387/R363)</f>
        <v>1</v>
      </c>
      <c r="S411" s="111">
        <f t="shared" si="174"/>
        <v>1</v>
      </c>
      <c r="T411" s="111">
        <f t="shared" si="174"/>
        <v>1</v>
      </c>
      <c r="U411" s="111">
        <f t="shared" si="174"/>
        <v>1</v>
      </c>
      <c r="V411" s="111">
        <f t="shared" si="174"/>
        <v>1</v>
      </c>
      <c r="W411" s="111">
        <f t="shared" ref="W411:Y411" si="175">IF(W387=0,"",W387/W363)</f>
        <v>1</v>
      </c>
      <c r="X411" s="111">
        <f t="shared" si="175"/>
        <v>1</v>
      </c>
      <c r="Y411" s="111">
        <f t="shared" si="175"/>
        <v>1</v>
      </c>
      <c r="DA411" s="63" t="s">
        <v>3665</v>
      </c>
    </row>
    <row r="412" spans="1:105" ht="12" customHeight="1" x14ac:dyDescent="0.25">
      <c r="A412" s="121" t="s">
        <v>92</v>
      </c>
      <c r="B412" s="124"/>
      <c r="C412" s="124" t="str">
        <f t="shared" ref="C412:Q412" si="176">IF(C388=0,"",C388/C364)</f>
        <v/>
      </c>
      <c r="D412" s="124">
        <f t="shared" si="176"/>
        <v>2.5989354693953093</v>
      </c>
      <c r="E412" s="124">
        <f t="shared" si="176"/>
        <v>2.711586884598788</v>
      </c>
      <c r="F412" s="124">
        <f t="shared" si="176"/>
        <v>2.8251430662780863</v>
      </c>
      <c r="G412" s="124">
        <f t="shared" si="176"/>
        <v>2.9402618822588198</v>
      </c>
      <c r="H412" s="124">
        <f t="shared" si="176"/>
        <v>3.0568399409714422</v>
      </c>
      <c r="I412" s="124">
        <f t="shared" si="176"/>
        <v>3.1750151440165353</v>
      </c>
      <c r="J412" s="124">
        <f t="shared" si="176"/>
        <v>3.2954055560000688</v>
      </c>
      <c r="K412" s="124">
        <f t="shared" si="176"/>
        <v>3.4185007356240815</v>
      </c>
      <c r="L412" s="124">
        <f t="shared" si="176"/>
        <v>3.5443656036413964</v>
      </c>
      <c r="M412" s="124">
        <f t="shared" si="176"/>
        <v>3.6885974649092441</v>
      </c>
      <c r="N412" s="124">
        <f t="shared" si="176"/>
        <v>3.8558264431656877</v>
      </c>
      <c r="O412" s="124">
        <f t="shared" si="176"/>
        <v>4.0457542184535429</v>
      </c>
      <c r="P412" s="124">
        <f t="shared" si="176"/>
        <v>4.2398970190794838</v>
      </c>
      <c r="Q412" s="124">
        <f t="shared" si="176"/>
        <v>4.3888986419240972</v>
      </c>
      <c r="R412" s="124">
        <f t="shared" ref="R412:V412" si="177">IF(R388=0,"",R388/R364)</f>
        <v>4.4211840332799497</v>
      </c>
      <c r="S412" s="124">
        <f t="shared" si="177"/>
        <v>4.4247712989861556</v>
      </c>
      <c r="T412" s="124">
        <f t="shared" si="177"/>
        <v>4.4287571497708296</v>
      </c>
      <c r="U412" s="124">
        <f t="shared" si="177"/>
        <v>4.4331858728649109</v>
      </c>
      <c r="V412" s="124">
        <f t="shared" si="177"/>
        <v>4.4458411106801083</v>
      </c>
      <c r="W412" s="124">
        <f t="shared" ref="W412:Y412" si="178">IF(W388=0,"",W388/W364)</f>
        <v>4.4873780552086071</v>
      </c>
      <c r="X412" s="124">
        <f t="shared" si="178"/>
        <v>4.5361486801145556</v>
      </c>
      <c r="Y412" s="124">
        <f t="shared" si="178"/>
        <v>4.5911218436650243</v>
      </c>
      <c r="DA412" s="130" t="s">
        <v>3666</v>
      </c>
    </row>
    <row r="413" spans="1:105" ht="12" customHeight="1" x14ac:dyDescent="0.25">
      <c r="A413" s="97" t="s">
        <v>53</v>
      </c>
      <c r="B413" s="111"/>
      <c r="C413" s="111" t="str">
        <f t="shared" ref="C413:Q413" si="179">IF(C389=0,"",C389/C365)</f>
        <v/>
      </c>
      <c r="D413" s="111">
        <f t="shared" si="179"/>
        <v>2.5989354693953093</v>
      </c>
      <c r="E413" s="111">
        <f t="shared" si="179"/>
        <v>2.711586884598788</v>
      </c>
      <c r="F413" s="111">
        <f t="shared" si="179"/>
        <v>2.8251430662780863</v>
      </c>
      <c r="G413" s="111">
        <f t="shared" si="179"/>
        <v>2.9402618822588198</v>
      </c>
      <c r="H413" s="111">
        <f t="shared" si="179"/>
        <v>3.0568399409714422</v>
      </c>
      <c r="I413" s="111">
        <f t="shared" si="179"/>
        <v>3.1750151440165353</v>
      </c>
      <c r="J413" s="111">
        <f t="shared" si="179"/>
        <v>3.2954055560000688</v>
      </c>
      <c r="K413" s="111">
        <f t="shared" si="179"/>
        <v>3.4185007356240815</v>
      </c>
      <c r="L413" s="111">
        <f t="shared" si="179"/>
        <v>3.5443656036413964</v>
      </c>
      <c r="M413" s="111">
        <f t="shared" si="179"/>
        <v>3.6885974649092441</v>
      </c>
      <c r="N413" s="111">
        <f t="shared" si="179"/>
        <v>3.8558264431656877</v>
      </c>
      <c r="O413" s="111">
        <f t="shared" si="179"/>
        <v>4.0457542184535429</v>
      </c>
      <c r="P413" s="111">
        <f t="shared" si="179"/>
        <v>4.2398970190794838</v>
      </c>
      <c r="Q413" s="111">
        <f t="shared" si="179"/>
        <v>4.3888986419240972</v>
      </c>
      <c r="R413" s="111">
        <f t="shared" ref="R413:V413" si="180">IF(R389=0,"",R389/R365)</f>
        <v>4.4211840332799497</v>
      </c>
      <c r="S413" s="111">
        <f t="shared" si="180"/>
        <v>4.4247712989861556</v>
      </c>
      <c r="T413" s="111">
        <f t="shared" si="180"/>
        <v>4.4287571497708296</v>
      </c>
      <c r="U413" s="111">
        <f t="shared" si="180"/>
        <v>4.4331858728649109</v>
      </c>
      <c r="V413" s="111">
        <f t="shared" si="180"/>
        <v>4.4458411106801083</v>
      </c>
      <c r="W413" s="111">
        <f t="shared" ref="W413:Y413" si="181">IF(W389=0,"",W389/W365)</f>
        <v>4.4873780552086071</v>
      </c>
      <c r="X413" s="111">
        <f t="shared" si="181"/>
        <v>4.5361486801145556</v>
      </c>
      <c r="Y413" s="111">
        <f t="shared" si="181"/>
        <v>4.5911218436650243</v>
      </c>
      <c r="DA413" s="63" t="s">
        <v>3667</v>
      </c>
    </row>
    <row r="414" spans="1:105" ht="12" customHeight="1" x14ac:dyDescent="0.25">
      <c r="A414" s="121" t="s">
        <v>55</v>
      </c>
      <c r="B414" s="124"/>
      <c r="C414" s="124">
        <f t="shared" ref="C414:Q414" si="182">IF(C390=0,"",C390/C366)</f>
        <v>0.82298908365126167</v>
      </c>
      <c r="D414" s="124">
        <f t="shared" si="182"/>
        <v>0.79957837817935129</v>
      </c>
      <c r="E414" s="124">
        <f t="shared" si="182"/>
        <v>0.76870332320381085</v>
      </c>
      <c r="F414" s="124">
        <f t="shared" si="182"/>
        <v>0.77875207515292522</v>
      </c>
      <c r="G414" s="124">
        <f t="shared" si="182"/>
        <v>0.74840398404831199</v>
      </c>
      <c r="H414" s="124">
        <f t="shared" si="182"/>
        <v>0.74745193689547562</v>
      </c>
      <c r="I414" s="124">
        <f t="shared" si="182"/>
        <v>0.80221978616938716</v>
      </c>
      <c r="J414" s="124">
        <f t="shared" si="182"/>
        <v>0.80771423039878654</v>
      </c>
      <c r="K414" s="124">
        <f t="shared" si="182"/>
        <v>0.80680362857030585</v>
      </c>
      <c r="L414" s="124">
        <f t="shared" si="182"/>
        <v>0.82317220945846847</v>
      </c>
      <c r="M414" s="124">
        <f t="shared" si="182"/>
        <v>0.82587899952475319</v>
      </c>
      <c r="N414" s="124">
        <f t="shared" si="182"/>
        <v>0.86251156609506507</v>
      </c>
      <c r="O414" s="124">
        <f t="shared" si="182"/>
        <v>0.89535668786359324</v>
      </c>
      <c r="P414" s="124">
        <f t="shared" si="182"/>
        <v>0.9172675141287483</v>
      </c>
      <c r="Q414" s="124">
        <f t="shared" si="182"/>
        <v>0.94606175017505445</v>
      </c>
      <c r="R414" s="124">
        <f t="shared" ref="R414:V414" si="183">IF(R390=0,"",R390/R366)</f>
        <v>0.93831737779841018</v>
      </c>
      <c r="S414" s="124">
        <f t="shared" si="183"/>
        <v>0.92085637317407054</v>
      </c>
      <c r="T414" s="124">
        <f t="shared" si="183"/>
        <v>0.93608246714508536</v>
      </c>
      <c r="U414" s="124">
        <f t="shared" si="183"/>
        <v>0.93234079259815128</v>
      </c>
      <c r="V414" s="124">
        <f t="shared" si="183"/>
        <v>0.93865795476135971</v>
      </c>
      <c r="W414" s="124">
        <f t="shared" ref="W414:Y414" si="184">IF(W390=0,"",W390/W366)</f>
        <v>0.87467277954126532</v>
      </c>
      <c r="X414" s="124">
        <f t="shared" si="184"/>
        <v>0.95603318664509651</v>
      </c>
      <c r="Y414" s="124">
        <f t="shared" si="184"/>
        <v>0.9618498695915515</v>
      </c>
      <c r="DA414" s="130" t="s">
        <v>3668</v>
      </c>
    </row>
    <row r="415" spans="1:105" ht="12" customHeight="1" x14ac:dyDescent="0.25">
      <c r="A415" s="97" t="s">
        <v>132</v>
      </c>
      <c r="B415" s="111"/>
      <c r="C415" s="111" t="str">
        <f t="shared" ref="C415:Q415" si="185">IF(C391=0,"",C391/C367)</f>
        <v/>
      </c>
      <c r="D415" s="111">
        <f t="shared" si="185"/>
        <v>0.57037357593743487</v>
      </c>
      <c r="E415" s="111">
        <f t="shared" si="185"/>
        <v>0.58191246886132197</v>
      </c>
      <c r="F415" s="111">
        <f t="shared" si="185"/>
        <v>0.59354888918977711</v>
      </c>
      <c r="G415" s="111">
        <f t="shared" si="185"/>
        <v>0.60527135582466873</v>
      </c>
      <c r="H415" s="111">
        <f t="shared" si="185"/>
        <v>0.61706634806693372</v>
      </c>
      <c r="I415" s="111">
        <f t="shared" si="185"/>
        <v>0.62891603060809098</v>
      </c>
      <c r="J415" s="111">
        <f t="shared" si="185"/>
        <v>0.64078187685213139</v>
      </c>
      <c r="K415" s="111">
        <f t="shared" si="185"/>
        <v>0.65261294322544305</v>
      </c>
      <c r="L415" s="111">
        <f t="shared" si="185"/>
        <v>0.66436401457403904</v>
      </c>
      <c r="M415" s="111">
        <f t="shared" si="185"/>
        <v>0.67515834019622323</v>
      </c>
      <c r="N415" s="111">
        <f t="shared" si="185"/>
        <v>0.6845161789459886</v>
      </c>
      <c r="O415" s="111" t="str">
        <f t="shared" si="185"/>
        <v/>
      </c>
      <c r="P415" s="111" t="str">
        <f t="shared" si="185"/>
        <v/>
      </c>
      <c r="Q415" s="111">
        <f t="shared" si="185"/>
        <v>0.70661999512363405</v>
      </c>
      <c r="R415" s="111">
        <f t="shared" ref="R415:V415" si="186">IF(R391=0,"",R391/R367)</f>
        <v>0.71840315227994456</v>
      </c>
      <c r="S415" s="111">
        <f t="shared" si="186"/>
        <v>0.73166495490336103</v>
      </c>
      <c r="T415" s="111">
        <f t="shared" si="186"/>
        <v>0.74504187597441895</v>
      </c>
      <c r="U415" s="111">
        <f t="shared" si="186"/>
        <v>0.75739879293569246</v>
      </c>
      <c r="V415" s="111">
        <f t="shared" si="186"/>
        <v>0.7677640513766173</v>
      </c>
      <c r="W415" s="111">
        <f t="shared" ref="W415:Y415" si="187">IF(W391=0,"",W391/W367)</f>
        <v>0.77609073442887277</v>
      </c>
      <c r="X415" s="111">
        <f t="shared" si="187"/>
        <v>0.78355393086027192</v>
      </c>
      <c r="Y415" s="111" t="str">
        <f t="shared" si="187"/>
        <v/>
      </c>
      <c r="DA415" s="63" t="s">
        <v>3669</v>
      </c>
    </row>
    <row r="416" spans="1:105" ht="12" customHeight="1" x14ac:dyDescent="0.25">
      <c r="A416" s="97" t="s">
        <v>131</v>
      </c>
      <c r="B416" s="111"/>
      <c r="C416" s="111" t="str">
        <f t="shared" ref="C416:Q416" si="188">IF(C392=0,"",C392/C368)</f>
        <v/>
      </c>
      <c r="D416" s="111" t="str">
        <f t="shared" si="188"/>
        <v/>
      </c>
      <c r="E416" s="111" t="str">
        <f t="shared" si="188"/>
        <v/>
      </c>
      <c r="F416" s="111" t="str">
        <f t="shared" si="188"/>
        <v/>
      </c>
      <c r="G416" s="111" t="str">
        <f t="shared" si="188"/>
        <v/>
      </c>
      <c r="H416" s="111" t="str">
        <f t="shared" si="188"/>
        <v/>
      </c>
      <c r="I416" s="111">
        <f t="shared" si="188"/>
        <v>0.99441484819600501</v>
      </c>
      <c r="J416" s="111">
        <f t="shared" si="188"/>
        <v>0.89376871252398216</v>
      </c>
      <c r="K416" s="111">
        <f t="shared" si="188"/>
        <v>0.8949484446777205</v>
      </c>
      <c r="L416" s="111" t="str">
        <f t="shared" si="188"/>
        <v/>
      </c>
      <c r="M416" s="111" t="str">
        <f t="shared" si="188"/>
        <v/>
      </c>
      <c r="N416" s="111">
        <f t="shared" si="188"/>
        <v>0.94677403362076273</v>
      </c>
      <c r="O416" s="111">
        <f t="shared" si="188"/>
        <v>0.95879716701850382</v>
      </c>
      <c r="P416" s="111">
        <f t="shared" si="188"/>
        <v>0.98307286458357546</v>
      </c>
      <c r="Q416" s="111" t="str">
        <f t="shared" si="188"/>
        <v/>
      </c>
      <c r="R416" s="111" t="str">
        <f t="shared" ref="R416:V416" si="189">IF(R392=0,"",R392/R368)</f>
        <v/>
      </c>
      <c r="S416" s="111" t="str">
        <f t="shared" si="189"/>
        <v/>
      </c>
      <c r="T416" s="111" t="str">
        <f t="shared" si="189"/>
        <v/>
      </c>
      <c r="U416" s="111" t="str">
        <f t="shared" si="189"/>
        <v/>
      </c>
      <c r="V416" s="111" t="str">
        <f t="shared" si="189"/>
        <v/>
      </c>
      <c r="W416" s="111" t="str">
        <f t="shared" ref="W416:Y416" si="190">IF(W392=0,"",W392/W368)</f>
        <v/>
      </c>
      <c r="X416" s="111" t="str">
        <f t="shared" si="190"/>
        <v/>
      </c>
      <c r="Y416" s="111">
        <f t="shared" si="190"/>
        <v>0.99739344300386801</v>
      </c>
      <c r="DA416" s="63" t="s">
        <v>3670</v>
      </c>
    </row>
    <row r="417" spans="1:105" ht="12" customHeight="1" x14ac:dyDescent="0.25">
      <c r="A417" s="100" t="s">
        <v>199</v>
      </c>
      <c r="B417" s="112"/>
      <c r="C417" s="112" t="str">
        <f t="shared" ref="C417:Q417" si="191">IF(C393=0,"",C393/C369)</f>
        <v/>
      </c>
      <c r="D417" s="112" t="str">
        <f t="shared" si="191"/>
        <v/>
      </c>
      <c r="E417" s="112" t="str">
        <f t="shared" si="191"/>
        <v/>
      </c>
      <c r="F417" s="112" t="str">
        <f t="shared" si="191"/>
        <v/>
      </c>
      <c r="G417" s="112" t="str">
        <f t="shared" si="191"/>
        <v/>
      </c>
      <c r="H417" s="112" t="str">
        <f t="shared" si="191"/>
        <v/>
      </c>
      <c r="I417" s="112">
        <f t="shared" si="191"/>
        <v>0.62891603060809098</v>
      </c>
      <c r="J417" s="112">
        <f t="shared" si="191"/>
        <v>0.64078187685213139</v>
      </c>
      <c r="K417" s="112">
        <f t="shared" si="191"/>
        <v>0.65261294322544305</v>
      </c>
      <c r="L417" s="112" t="str">
        <f t="shared" si="191"/>
        <v/>
      </c>
      <c r="M417" s="112" t="str">
        <f t="shared" si="191"/>
        <v/>
      </c>
      <c r="N417" s="112">
        <f t="shared" si="191"/>
        <v>0.68451617894598871</v>
      </c>
      <c r="O417" s="112">
        <f t="shared" si="191"/>
        <v>0.69216045408651816</v>
      </c>
      <c r="P417" s="112">
        <f t="shared" si="191"/>
        <v>0.69875338997027647</v>
      </c>
      <c r="Q417" s="112" t="str">
        <f t="shared" si="191"/>
        <v/>
      </c>
      <c r="R417" s="112" t="str">
        <f t="shared" ref="R417:V417" si="192">IF(R393=0,"",R393/R369)</f>
        <v/>
      </c>
      <c r="S417" s="112" t="str">
        <f t="shared" si="192"/>
        <v/>
      </c>
      <c r="T417" s="112" t="str">
        <f t="shared" si="192"/>
        <v/>
      </c>
      <c r="U417" s="112" t="str">
        <f t="shared" si="192"/>
        <v/>
      </c>
      <c r="V417" s="112" t="str">
        <f t="shared" si="192"/>
        <v/>
      </c>
      <c r="W417" s="112" t="str">
        <f t="shared" ref="W417:Y417" si="193">IF(W393=0,"",W393/W369)</f>
        <v/>
      </c>
      <c r="X417" s="112" t="str">
        <f t="shared" si="193"/>
        <v/>
      </c>
      <c r="Y417" s="112">
        <f t="shared" si="193"/>
        <v>0.79058727329849265</v>
      </c>
      <c r="DA417" s="131" t="s">
        <v>3671</v>
      </c>
    </row>
    <row r="418" spans="1:105" ht="12" customHeight="1" x14ac:dyDescent="0.25">
      <c r="A418" s="103" t="s">
        <v>52</v>
      </c>
      <c r="B418" s="113"/>
      <c r="C418" s="113" t="str">
        <f t="shared" ref="C418:Q418" si="194">IF(C394=0,"",C394/C370)</f>
        <v/>
      </c>
      <c r="D418" s="113" t="str">
        <f t="shared" si="194"/>
        <v/>
      </c>
      <c r="E418" s="113" t="str">
        <f t="shared" si="194"/>
        <v/>
      </c>
      <c r="F418" s="113" t="str">
        <f t="shared" si="194"/>
        <v/>
      </c>
      <c r="G418" s="113" t="str">
        <f t="shared" si="194"/>
        <v/>
      </c>
      <c r="H418" s="113" t="str">
        <f t="shared" si="194"/>
        <v/>
      </c>
      <c r="I418" s="113">
        <f t="shared" si="194"/>
        <v>1</v>
      </c>
      <c r="J418" s="113">
        <f t="shared" si="194"/>
        <v>1</v>
      </c>
      <c r="K418" s="113">
        <f t="shared" si="194"/>
        <v>1</v>
      </c>
      <c r="L418" s="113" t="str">
        <f t="shared" si="194"/>
        <v/>
      </c>
      <c r="M418" s="113" t="str">
        <f t="shared" si="194"/>
        <v/>
      </c>
      <c r="N418" s="113">
        <f t="shared" si="194"/>
        <v>1</v>
      </c>
      <c r="O418" s="113">
        <f t="shared" si="194"/>
        <v>1</v>
      </c>
      <c r="P418" s="113">
        <f t="shared" si="194"/>
        <v>1</v>
      </c>
      <c r="Q418" s="113" t="str">
        <f t="shared" si="194"/>
        <v/>
      </c>
      <c r="R418" s="113" t="str">
        <f t="shared" ref="R418:V418" si="195">IF(R394=0,"",R394/R370)</f>
        <v/>
      </c>
      <c r="S418" s="113" t="str">
        <f t="shared" si="195"/>
        <v/>
      </c>
      <c r="T418" s="113" t="str">
        <f t="shared" si="195"/>
        <v/>
      </c>
      <c r="U418" s="113" t="str">
        <f t="shared" si="195"/>
        <v/>
      </c>
      <c r="V418" s="113" t="str">
        <f t="shared" si="195"/>
        <v/>
      </c>
      <c r="W418" s="113" t="str">
        <f t="shared" ref="W418:Y418" si="196">IF(W394=0,"",W394/W370)</f>
        <v/>
      </c>
      <c r="X418" s="113" t="str">
        <f t="shared" si="196"/>
        <v/>
      </c>
      <c r="Y418" s="113">
        <f t="shared" si="196"/>
        <v>1</v>
      </c>
      <c r="DA418" s="132" t="s">
        <v>3672</v>
      </c>
    </row>
    <row r="419" spans="1:105" ht="12" customHeight="1" x14ac:dyDescent="0.25">
      <c r="A419" s="106" t="s">
        <v>124</v>
      </c>
      <c r="B419" s="112"/>
      <c r="C419" s="112">
        <f t="shared" ref="C419:Q419" si="197">IF(C395=0,"",C395/C371)</f>
        <v>0.43255665854852027</v>
      </c>
      <c r="D419" s="112">
        <f t="shared" si="197"/>
        <v>0.43474804751524032</v>
      </c>
      <c r="E419" s="112">
        <f t="shared" si="197"/>
        <v>0.43724404924756954</v>
      </c>
      <c r="F419" s="112">
        <f t="shared" si="197"/>
        <v>0.4397815890843001</v>
      </c>
      <c r="G419" s="112">
        <f t="shared" si="197"/>
        <v>0.44259965936112494</v>
      </c>
      <c r="H419" s="112">
        <f t="shared" si="197"/>
        <v>0.44566901045869811</v>
      </c>
      <c r="I419" s="112">
        <f t="shared" si="197"/>
        <v>0.44904853009551771</v>
      </c>
      <c r="J419" s="112">
        <f t="shared" si="197"/>
        <v>0.45297946046877652</v>
      </c>
      <c r="K419" s="112">
        <f t="shared" si="197"/>
        <v>0.45766692090033301</v>
      </c>
      <c r="L419" s="112">
        <f t="shared" si="197"/>
        <v>0.46316578921825002</v>
      </c>
      <c r="M419" s="112">
        <f t="shared" si="197"/>
        <v>0.47437558095851484</v>
      </c>
      <c r="N419" s="112">
        <f t="shared" si="197"/>
        <v>0.49285366345427084</v>
      </c>
      <c r="O419" s="112">
        <f t="shared" si="197"/>
        <v>0.51986752907279477</v>
      </c>
      <c r="P419" s="112">
        <f t="shared" si="197"/>
        <v>0.55262475531849853</v>
      </c>
      <c r="Q419" s="112">
        <f t="shared" si="197"/>
        <v>0.58211810334680214</v>
      </c>
      <c r="R419" s="112">
        <f t="shared" ref="R419:V419" si="198">IF(R395=0,"",R395/R371)</f>
        <v>0.60125273672028978</v>
      </c>
      <c r="S419" s="112">
        <f t="shared" si="198"/>
        <v>0.6190689040186319</v>
      </c>
      <c r="T419" s="112">
        <f t="shared" si="198"/>
        <v>0.63504128182175479</v>
      </c>
      <c r="U419" s="112">
        <f t="shared" si="198"/>
        <v>0.64864454670963989</v>
      </c>
      <c r="V419" s="112">
        <f t="shared" si="198"/>
        <v>0.65935337526224613</v>
      </c>
      <c r="W419" s="112">
        <f t="shared" ref="W419:Y419" si="199">IF(W395=0,"",W395/W371)</f>
        <v>0.66593558883397685</v>
      </c>
      <c r="X419" s="112">
        <f t="shared" si="199"/>
        <v>0.66883254404202808</v>
      </c>
      <c r="Y419" s="112">
        <f t="shared" si="199"/>
        <v>0.6702994912548198</v>
      </c>
      <c r="DA419" s="131" t="s">
        <v>3673</v>
      </c>
    </row>
    <row r="420" spans="1:105" ht="12" customHeight="1" x14ac:dyDescent="0.25">
      <c r="A420" s="107" t="s">
        <v>123</v>
      </c>
      <c r="B420" s="113"/>
      <c r="C420" s="113">
        <f t="shared" ref="C420:Q420" si="200">IF(C396=0,"",C396/C372)</f>
        <v>0.84840928738138766</v>
      </c>
      <c r="D420" s="113" t="str">
        <f t="shared" si="200"/>
        <v/>
      </c>
      <c r="E420" s="113" t="str">
        <f t="shared" si="200"/>
        <v/>
      </c>
      <c r="F420" s="113" t="str">
        <f t="shared" si="200"/>
        <v/>
      </c>
      <c r="G420" s="113" t="str">
        <f t="shared" si="200"/>
        <v/>
      </c>
      <c r="H420" s="113">
        <f t="shared" si="200"/>
        <v>0.75869374790669797</v>
      </c>
      <c r="I420" s="113">
        <f t="shared" si="200"/>
        <v>0.80085222837670611</v>
      </c>
      <c r="J420" s="113">
        <f t="shared" si="200"/>
        <v>0.80189927261811145</v>
      </c>
      <c r="K420" s="113">
        <f t="shared" si="200"/>
        <v>0.80519213366211106</v>
      </c>
      <c r="L420" s="113">
        <f t="shared" si="200"/>
        <v>0.82989944672198657</v>
      </c>
      <c r="M420" s="113">
        <f t="shared" si="200"/>
        <v>0.83750398611356636</v>
      </c>
      <c r="N420" s="113">
        <f t="shared" si="200"/>
        <v>0.89275443760192341</v>
      </c>
      <c r="O420" s="113">
        <f t="shared" si="200"/>
        <v>0.93244359407277377</v>
      </c>
      <c r="P420" s="113">
        <f t="shared" si="200"/>
        <v>0.93911377927404383</v>
      </c>
      <c r="Q420" s="113" t="str">
        <f t="shared" si="200"/>
        <v/>
      </c>
      <c r="R420" s="113" t="str">
        <f t="shared" ref="R420:V420" si="201">IF(R396=0,"",R396/R372)</f>
        <v/>
      </c>
      <c r="S420" s="113" t="str">
        <f t="shared" si="201"/>
        <v/>
      </c>
      <c r="T420" s="113" t="str">
        <f t="shared" si="201"/>
        <v/>
      </c>
      <c r="U420" s="113" t="str">
        <f t="shared" si="201"/>
        <v/>
      </c>
      <c r="V420" s="113">
        <f t="shared" si="201"/>
        <v>0.98162880194197355</v>
      </c>
      <c r="W420" s="113">
        <f t="shared" ref="W420:Y420" si="202">IF(W396=0,"",W396/W372)</f>
        <v>0.96075768094848235</v>
      </c>
      <c r="X420" s="113">
        <f t="shared" si="202"/>
        <v>0.96451747761341966</v>
      </c>
      <c r="Y420" s="113">
        <f t="shared" si="202"/>
        <v>0.97949997164467828</v>
      </c>
      <c r="DA420" s="132" t="s">
        <v>3674</v>
      </c>
    </row>
    <row r="421" spans="1:105" ht="12" customHeight="1" x14ac:dyDescent="0.25">
      <c r="A421" s="108" t="s">
        <v>50</v>
      </c>
      <c r="B421" s="111"/>
      <c r="C421" s="111">
        <f t="shared" ref="C421:Q421" si="203">IF(C397=0,"",C397/C373)</f>
        <v>0.43255665854852021</v>
      </c>
      <c r="D421" s="111" t="str">
        <f t="shared" si="203"/>
        <v/>
      </c>
      <c r="E421" s="111" t="str">
        <f t="shared" si="203"/>
        <v/>
      </c>
      <c r="F421" s="111" t="str">
        <f t="shared" si="203"/>
        <v/>
      </c>
      <c r="G421" s="111" t="str">
        <f t="shared" si="203"/>
        <v/>
      </c>
      <c r="H421" s="111">
        <f t="shared" si="203"/>
        <v>0.44566901045869811</v>
      </c>
      <c r="I421" s="111">
        <f t="shared" si="203"/>
        <v>0.44904853009551771</v>
      </c>
      <c r="J421" s="111">
        <f t="shared" si="203"/>
        <v>0.45297946046877652</v>
      </c>
      <c r="K421" s="111">
        <f t="shared" si="203"/>
        <v>0.45766692090033301</v>
      </c>
      <c r="L421" s="111">
        <f t="shared" si="203"/>
        <v>0.46316578921825002</v>
      </c>
      <c r="M421" s="111">
        <f t="shared" si="203"/>
        <v>0.47437558095851484</v>
      </c>
      <c r="N421" s="111">
        <f t="shared" si="203"/>
        <v>0.49285366345427084</v>
      </c>
      <c r="O421" s="111">
        <f t="shared" si="203"/>
        <v>0.51986752907279477</v>
      </c>
      <c r="P421" s="111">
        <f t="shared" si="203"/>
        <v>0.55262475531849853</v>
      </c>
      <c r="Q421" s="111" t="str">
        <f t="shared" si="203"/>
        <v/>
      </c>
      <c r="R421" s="111" t="str">
        <f t="shared" ref="R421:V421" si="204">IF(R397=0,"",R397/R373)</f>
        <v/>
      </c>
      <c r="S421" s="111" t="str">
        <f t="shared" si="204"/>
        <v/>
      </c>
      <c r="T421" s="111" t="str">
        <f t="shared" si="204"/>
        <v/>
      </c>
      <c r="U421" s="111" t="str">
        <f t="shared" si="204"/>
        <v/>
      </c>
      <c r="V421" s="111">
        <f t="shared" si="204"/>
        <v>0.65935337526224613</v>
      </c>
      <c r="W421" s="111">
        <f t="shared" ref="W421:Y421" si="205">IF(W397=0,"",W397/W373)</f>
        <v>0.66593558883397697</v>
      </c>
      <c r="X421" s="111">
        <f t="shared" si="205"/>
        <v>0.66883254404202808</v>
      </c>
      <c r="Y421" s="111">
        <f t="shared" si="205"/>
        <v>0.6702994912548198</v>
      </c>
      <c r="DA421" s="63" t="s">
        <v>3675</v>
      </c>
    </row>
    <row r="422" spans="1:105" ht="12" customHeight="1" x14ac:dyDescent="0.25">
      <c r="A422" s="108" t="s">
        <v>52</v>
      </c>
      <c r="B422" s="111"/>
      <c r="C422" s="111">
        <f t="shared" ref="C422:Q422" si="206">IF(C398=0,"",C398/C374)</f>
        <v>1</v>
      </c>
      <c r="D422" s="111" t="str">
        <f t="shared" si="206"/>
        <v/>
      </c>
      <c r="E422" s="111" t="str">
        <f t="shared" si="206"/>
        <v/>
      </c>
      <c r="F422" s="111" t="str">
        <f t="shared" si="206"/>
        <v/>
      </c>
      <c r="G422" s="111" t="str">
        <f t="shared" si="206"/>
        <v/>
      </c>
      <c r="H422" s="111">
        <f t="shared" si="206"/>
        <v>1</v>
      </c>
      <c r="I422" s="111">
        <f t="shared" si="206"/>
        <v>1</v>
      </c>
      <c r="J422" s="111">
        <f t="shared" si="206"/>
        <v>1</v>
      </c>
      <c r="K422" s="111">
        <f t="shared" si="206"/>
        <v>1</v>
      </c>
      <c r="L422" s="111">
        <f t="shared" si="206"/>
        <v>1</v>
      </c>
      <c r="M422" s="111">
        <f t="shared" si="206"/>
        <v>1</v>
      </c>
      <c r="N422" s="111">
        <f t="shared" si="206"/>
        <v>1</v>
      </c>
      <c r="O422" s="111">
        <f t="shared" si="206"/>
        <v>1</v>
      </c>
      <c r="P422" s="111">
        <f t="shared" si="206"/>
        <v>1</v>
      </c>
      <c r="Q422" s="111" t="str">
        <f t="shared" si="206"/>
        <v/>
      </c>
      <c r="R422" s="111" t="str">
        <f t="shared" ref="R422:V422" si="207">IF(R398=0,"",R398/R374)</f>
        <v/>
      </c>
      <c r="S422" s="111" t="str">
        <f t="shared" si="207"/>
        <v/>
      </c>
      <c r="T422" s="111" t="str">
        <f t="shared" si="207"/>
        <v/>
      </c>
      <c r="U422" s="111" t="str">
        <f t="shared" si="207"/>
        <v/>
      </c>
      <c r="V422" s="111">
        <f t="shared" si="207"/>
        <v>1</v>
      </c>
      <c r="W422" s="111">
        <f t="shared" ref="W422:Y422" si="208">IF(W398=0,"",W398/W374)</f>
        <v>1</v>
      </c>
      <c r="X422" s="111">
        <f t="shared" si="208"/>
        <v>1</v>
      </c>
      <c r="Y422" s="111">
        <f t="shared" si="208"/>
        <v>1</v>
      </c>
      <c r="DA422" s="63" t="s">
        <v>3676</v>
      </c>
    </row>
    <row r="423" spans="1:105" ht="12" customHeight="1" x14ac:dyDescent="0.25">
      <c r="A423" s="106" t="s">
        <v>122</v>
      </c>
      <c r="B423" s="112"/>
      <c r="C423" s="112">
        <f t="shared" ref="C423:Q423" si="209">IF(C399=0,"",C399/C375)</f>
        <v>0.48419380507539883</v>
      </c>
      <c r="D423" s="112" t="str">
        <f t="shared" si="209"/>
        <v/>
      </c>
      <c r="E423" s="112" t="str">
        <f t="shared" si="209"/>
        <v/>
      </c>
      <c r="F423" s="112" t="str">
        <f t="shared" si="209"/>
        <v/>
      </c>
      <c r="G423" s="112" t="str">
        <f t="shared" si="209"/>
        <v/>
      </c>
      <c r="H423" s="112">
        <f t="shared" si="209"/>
        <v>0.49329808299768013</v>
      </c>
      <c r="I423" s="112" t="str">
        <f t="shared" si="209"/>
        <v/>
      </c>
      <c r="J423" s="112" t="str">
        <f t="shared" si="209"/>
        <v/>
      </c>
      <c r="K423" s="112">
        <f t="shared" si="209"/>
        <v>0.5008750902021103</v>
      </c>
      <c r="L423" s="112" t="str">
        <f t="shared" si="209"/>
        <v/>
      </c>
      <c r="M423" s="112" t="str">
        <f t="shared" si="209"/>
        <v/>
      </c>
      <c r="N423" s="112" t="str">
        <f t="shared" si="209"/>
        <v/>
      </c>
      <c r="O423" s="112">
        <f t="shared" si="209"/>
        <v>0.53672423848311646</v>
      </c>
      <c r="P423" s="112">
        <f t="shared" si="209"/>
        <v>0.55727000344688027</v>
      </c>
      <c r="Q423" s="112" t="str">
        <f t="shared" si="209"/>
        <v/>
      </c>
      <c r="R423" s="112" t="str">
        <f t="shared" ref="R423:V423" si="210">IF(R399=0,"",R399/R375)</f>
        <v/>
      </c>
      <c r="S423" s="112" t="str">
        <f t="shared" si="210"/>
        <v/>
      </c>
      <c r="T423" s="112" t="str">
        <f t="shared" si="210"/>
        <v/>
      </c>
      <c r="U423" s="112">
        <f t="shared" si="210"/>
        <v>0.62932296662927056</v>
      </c>
      <c r="V423" s="112" t="str">
        <f t="shared" si="210"/>
        <v/>
      </c>
      <c r="W423" s="112">
        <f t="shared" ref="W423:Y423" si="211">IF(W399=0,"",W399/W375)</f>
        <v>0.65361578770512718</v>
      </c>
      <c r="X423" s="112" t="str">
        <f t="shared" si="211"/>
        <v/>
      </c>
      <c r="Y423" s="112">
        <f t="shared" si="211"/>
        <v>0.67288241600242338</v>
      </c>
      <c r="DA423" s="131" t="s">
        <v>3677</v>
      </c>
    </row>
    <row r="424" spans="1:105" ht="12" customHeight="1" x14ac:dyDescent="0.25">
      <c r="A424" s="107" t="s">
        <v>121</v>
      </c>
      <c r="B424" s="113"/>
      <c r="C424" s="113">
        <f t="shared" ref="C424:Q424" si="212">IF(C400=0,"",C400/C376)</f>
        <v>0.87761921620884431</v>
      </c>
      <c r="D424" s="113">
        <f t="shared" si="212"/>
        <v>0.82938665399118916</v>
      </c>
      <c r="E424" s="113">
        <f t="shared" si="212"/>
        <v>0.79521799334171639</v>
      </c>
      <c r="F424" s="113">
        <f t="shared" si="212"/>
        <v>0.80352834901310943</v>
      </c>
      <c r="G424" s="113">
        <f t="shared" si="212"/>
        <v>0.7734553932968623</v>
      </c>
      <c r="H424" s="113">
        <f t="shared" si="212"/>
        <v>0.79151346093846109</v>
      </c>
      <c r="I424" s="113">
        <f t="shared" si="212"/>
        <v>0.82195399874776887</v>
      </c>
      <c r="J424" s="113">
        <f t="shared" si="212"/>
        <v>0.82906191646340166</v>
      </c>
      <c r="K424" s="113">
        <f t="shared" si="212"/>
        <v>0.83052570079010957</v>
      </c>
      <c r="L424" s="113">
        <f t="shared" si="212"/>
        <v>0.84796449776855876</v>
      </c>
      <c r="M424" s="113">
        <f t="shared" si="212"/>
        <v>0.84911391336951425</v>
      </c>
      <c r="N424" s="113">
        <f t="shared" si="212"/>
        <v>0.88993405842004691</v>
      </c>
      <c r="O424" s="113">
        <f t="shared" si="212"/>
        <v>0.97033483925533393</v>
      </c>
      <c r="P424" s="113">
        <f t="shared" si="212"/>
        <v>0.98761613359125877</v>
      </c>
      <c r="Q424" s="113">
        <f t="shared" si="212"/>
        <v>0.96937764678805605</v>
      </c>
      <c r="R424" s="113">
        <f t="shared" ref="R424:V424" si="213">IF(R400=0,"",R400/R376)</f>
        <v>0.95792717253141113</v>
      </c>
      <c r="S424" s="113">
        <f t="shared" si="213"/>
        <v>0.93524199195853996</v>
      </c>
      <c r="T424" s="113">
        <f t="shared" si="213"/>
        <v>0.95055481201080927</v>
      </c>
      <c r="U424" s="113">
        <f t="shared" si="213"/>
        <v>0.96203967614300423</v>
      </c>
      <c r="V424" s="113">
        <f t="shared" si="213"/>
        <v>0.95493700858403585</v>
      </c>
      <c r="W424" s="113">
        <f t="shared" ref="W424:Y424" si="214">IF(W400=0,"",W400/W376)</f>
        <v>0.96728712416510843</v>
      </c>
      <c r="X424" s="113">
        <f t="shared" si="214"/>
        <v>0.974558600413031</v>
      </c>
      <c r="Y424" s="113">
        <f t="shared" si="214"/>
        <v>0.98968306464959077</v>
      </c>
      <c r="DA424" s="132" t="s">
        <v>3678</v>
      </c>
    </row>
    <row r="425" spans="1:105" ht="12" customHeight="1" x14ac:dyDescent="0.25">
      <c r="A425" s="108" t="s">
        <v>53</v>
      </c>
      <c r="B425" s="111"/>
      <c r="C425" s="111">
        <f t="shared" ref="C425:Q425" si="215">IF(C401=0,"",C401/C377)</f>
        <v>0.48419380507539883</v>
      </c>
      <c r="D425" s="111">
        <f t="shared" si="215"/>
        <v>0.48579831070134943</v>
      </c>
      <c r="E425" s="111">
        <f t="shared" si="215"/>
        <v>0.48755484697584328</v>
      </c>
      <c r="F425" s="111">
        <f t="shared" si="215"/>
        <v>0.48933257670027791</v>
      </c>
      <c r="G425" s="111">
        <f t="shared" si="215"/>
        <v>0.49125150400451634</v>
      </c>
      <c r="H425" s="111">
        <f t="shared" si="215"/>
        <v>0.49329808299768002</v>
      </c>
      <c r="I425" s="111">
        <f t="shared" si="215"/>
        <v>0.4955034364956355</v>
      </c>
      <c r="J425" s="111">
        <f t="shared" si="215"/>
        <v>0.4979923575604821</v>
      </c>
      <c r="K425" s="111">
        <f t="shared" si="215"/>
        <v>0.5008750902021103</v>
      </c>
      <c r="L425" s="111">
        <f t="shared" si="215"/>
        <v>0.50418953832529578</v>
      </c>
      <c r="M425" s="111">
        <f t="shared" si="215"/>
        <v>0.51049070341442693</v>
      </c>
      <c r="N425" s="111">
        <f t="shared" si="215"/>
        <v>0.52088075715076299</v>
      </c>
      <c r="O425" s="111">
        <f t="shared" si="215"/>
        <v>0.53672423848311646</v>
      </c>
      <c r="P425" s="111">
        <f t="shared" si="215"/>
        <v>0.55727000344688027</v>
      </c>
      <c r="Q425" s="111">
        <f t="shared" si="215"/>
        <v>0.5770922953307891</v>
      </c>
      <c r="R425" s="111">
        <f t="shared" ref="R425:V425" si="216">IF(R401=0,"",R401/R377)</f>
        <v>0.59050682035488578</v>
      </c>
      <c r="S425" s="111">
        <f t="shared" si="216"/>
        <v>0.60350318285968285</v>
      </c>
      <c r="T425" s="111">
        <f t="shared" si="216"/>
        <v>0.61639868663966058</v>
      </c>
      <c r="U425" s="111">
        <f t="shared" si="216"/>
        <v>0.62932296662927056</v>
      </c>
      <c r="V425" s="111">
        <f t="shared" si="216"/>
        <v>0.64201957352648509</v>
      </c>
      <c r="W425" s="111">
        <f t="shared" ref="W425:Y425" si="217">IF(W401=0,"",W401/W377)</f>
        <v>0.65361578770512718</v>
      </c>
      <c r="X425" s="111">
        <f t="shared" si="217"/>
        <v>0.66358331699896378</v>
      </c>
      <c r="Y425" s="111">
        <f t="shared" si="217"/>
        <v>0.67288241600242338</v>
      </c>
      <c r="DA425" s="63" t="s">
        <v>3679</v>
      </c>
    </row>
    <row r="426" spans="1:105" ht="12" customHeight="1" x14ac:dyDescent="0.25">
      <c r="A426" s="108" t="s">
        <v>52</v>
      </c>
      <c r="B426" s="111"/>
      <c r="C426" s="111">
        <f t="shared" ref="C426:Q426" si="218">IF(C402=0,"",C402/C378)</f>
        <v>1</v>
      </c>
      <c r="D426" s="111">
        <f t="shared" si="218"/>
        <v>1</v>
      </c>
      <c r="E426" s="111">
        <f t="shared" si="218"/>
        <v>1</v>
      </c>
      <c r="F426" s="111">
        <f t="shared" si="218"/>
        <v>1</v>
      </c>
      <c r="G426" s="111">
        <f t="shared" si="218"/>
        <v>1</v>
      </c>
      <c r="H426" s="111">
        <f t="shared" si="218"/>
        <v>1</v>
      </c>
      <c r="I426" s="111">
        <f t="shared" si="218"/>
        <v>1</v>
      </c>
      <c r="J426" s="111">
        <f t="shared" si="218"/>
        <v>1</v>
      </c>
      <c r="K426" s="111">
        <f t="shared" si="218"/>
        <v>1</v>
      </c>
      <c r="L426" s="111">
        <f t="shared" si="218"/>
        <v>1</v>
      </c>
      <c r="M426" s="111">
        <f t="shared" si="218"/>
        <v>1</v>
      </c>
      <c r="N426" s="111">
        <f t="shared" si="218"/>
        <v>1</v>
      </c>
      <c r="O426" s="111">
        <f t="shared" si="218"/>
        <v>1</v>
      </c>
      <c r="P426" s="111">
        <f t="shared" si="218"/>
        <v>1</v>
      </c>
      <c r="Q426" s="111">
        <f t="shared" si="218"/>
        <v>1</v>
      </c>
      <c r="R426" s="111">
        <f t="shared" ref="R426:V426" si="219">IF(R402=0,"",R402/R378)</f>
        <v>1</v>
      </c>
      <c r="S426" s="111">
        <f t="shared" si="219"/>
        <v>1</v>
      </c>
      <c r="T426" s="111">
        <f t="shared" si="219"/>
        <v>1</v>
      </c>
      <c r="U426" s="111">
        <f t="shared" si="219"/>
        <v>1</v>
      </c>
      <c r="V426" s="111">
        <f t="shared" si="219"/>
        <v>1</v>
      </c>
      <c r="W426" s="111">
        <f t="shared" ref="W426:Y426" si="220">IF(W402=0,"",W402/W378)</f>
        <v>1</v>
      </c>
      <c r="X426" s="111">
        <f t="shared" si="220"/>
        <v>1</v>
      </c>
      <c r="Y426" s="111">
        <f t="shared" si="220"/>
        <v>1</v>
      </c>
      <c r="DA426" s="63" t="s">
        <v>3680</v>
      </c>
    </row>
    <row r="427" spans="1:105" ht="12" customHeight="1" x14ac:dyDescent="0.25">
      <c r="A427" s="121" t="s">
        <v>54</v>
      </c>
      <c r="B427" s="124"/>
      <c r="C427" s="124">
        <f t="shared" ref="C427:Q427" si="221">IF(C403=0,"",C403/C379)</f>
        <v>0.61673256169009583</v>
      </c>
      <c r="D427" s="124">
        <f t="shared" si="221"/>
        <v>0.61211749125424086</v>
      </c>
      <c r="E427" s="124">
        <f t="shared" si="221"/>
        <v>0.6042281147427192</v>
      </c>
      <c r="F427" s="124">
        <f t="shared" si="221"/>
        <v>0.61056185177300648</v>
      </c>
      <c r="G427" s="124">
        <f t="shared" si="221"/>
        <v>0.6062966981767739</v>
      </c>
      <c r="H427" s="124">
        <f t="shared" si="221"/>
        <v>0.60102665098790597</v>
      </c>
      <c r="I427" s="124">
        <f t="shared" si="221"/>
        <v>0.59845636159181992</v>
      </c>
      <c r="J427" s="124">
        <f t="shared" si="221"/>
        <v>0.60138686715416978</v>
      </c>
      <c r="K427" s="124">
        <f t="shared" si="221"/>
        <v>0.62217742655480202</v>
      </c>
      <c r="L427" s="124">
        <f t="shared" si="221"/>
        <v>0.61393904904704344</v>
      </c>
      <c r="M427" s="124">
        <f t="shared" si="221"/>
        <v>0.61452586103609363</v>
      </c>
      <c r="N427" s="124">
        <f t="shared" si="221"/>
        <v>0.60001070712308835</v>
      </c>
      <c r="O427" s="124">
        <f t="shared" si="221"/>
        <v>0.63284148158222009</v>
      </c>
      <c r="P427" s="124">
        <f t="shared" si="221"/>
        <v>0.65801903538263673</v>
      </c>
      <c r="Q427" s="124">
        <f t="shared" si="221"/>
        <v>0.63424709820997516</v>
      </c>
      <c r="R427" s="124">
        <f t="shared" ref="R427:V427" si="222">IF(R403=0,"",R403/R379)</f>
        <v>0.64399104796056106</v>
      </c>
      <c r="S427" s="124">
        <f t="shared" si="222"/>
        <v>0.66185808085448128</v>
      </c>
      <c r="T427" s="124">
        <f t="shared" si="222"/>
        <v>0.67181727557327409</v>
      </c>
      <c r="U427" s="124">
        <f t="shared" si="222"/>
        <v>0.66991100957061767</v>
      </c>
      <c r="V427" s="124">
        <f t="shared" si="222"/>
        <v>0.70100869719119907</v>
      </c>
      <c r="W427" s="124">
        <f t="shared" ref="W427:Y427" si="223">IF(W403=0,"",W403/W379)</f>
        <v>0.70177331146920996</v>
      </c>
      <c r="X427" s="124">
        <f t="shared" si="223"/>
        <v>0.67523057734464165</v>
      </c>
      <c r="Y427" s="124">
        <f t="shared" si="223"/>
        <v>0.64229534826610579</v>
      </c>
      <c r="DA427" s="130" t="s">
        <v>3681</v>
      </c>
    </row>
    <row r="428" spans="1:105" ht="12" customHeight="1" x14ac:dyDescent="0.25">
      <c r="A428" s="97" t="s">
        <v>202</v>
      </c>
      <c r="B428" s="111"/>
      <c r="C428" s="111" t="str">
        <f t="shared" ref="C428:Q428" si="224">IF(C404=0,"",C404/C380)</f>
        <v/>
      </c>
      <c r="D428" s="111" t="str">
        <f t="shared" si="224"/>
        <v/>
      </c>
      <c r="E428" s="111" t="str">
        <f t="shared" si="224"/>
        <v/>
      </c>
      <c r="F428" s="111" t="str">
        <f t="shared" si="224"/>
        <v/>
      </c>
      <c r="G428" s="111" t="str">
        <f t="shared" si="224"/>
        <v/>
      </c>
      <c r="H428" s="111" t="str">
        <f t="shared" si="224"/>
        <v/>
      </c>
      <c r="I428" s="111" t="str">
        <f t="shared" si="224"/>
        <v/>
      </c>
      <c r="J428" s="111" t="str">
        <f t="shared" si="224"/>
        <v/>
      </c>
      <c r="K428" s="111" t="str">
        <f t="shared" si="224"/>
        <v/>
      </c>
      <c r="L428" s="111" t="str">
        <f t="shared" si="224"/>
        <v/>
      </c>
      <c r="M428" s="111" t="str">
        <f t="shared" si="224"/>
        <v/>
      </c>
      <c r="N428" s="111" t="str">
        <f t="shared" si="224"/>
        <v/>
      </c>
      <c r="O428" s="111" t="str">
        <f t="shared" si="224"/>
        <v/>
      </c>
      <c r="P428" s="111" t="str">
        <f t="shared" si="224"/>
        <v/>
      </c>
      <c r="Q428" s="111" t="str">
        <f t="shared" si="224"/>
        <v/>
      </c>
      <c r="R428" s="111" t="str">
        <f t="shared" ref="R428:V428" si="225">IF(R404=0,"",R404/R380)</f>
        <v/>
      </c>
      <c r="S428" s="111" t="str">
        <f t="shared" si="225"/>
        <v/>
      </c>
      <c r="T428" s="111" t="str">
        <f t="shared" si="225"/>
        <v/>
      </c>
      <c r="U428" s="111" t="str">
        <f t="shared" si="225"/>
        <v/>
      </c>
      <c r="V428" s="111" t="str">
        <f t="shared" si="225"/>
        <v/>
      </c>
      <c r="W428" s="111" t="str">
        <f t="shared" ref="W428:Y428" si="226">IF(W404=0,"",W404/W380)</f>
        <v/>
      </c>
      <c r="X428" s="111" t="str">
        <f t="shared" si="226"/>
        <v/>
      </c>
      <c r="Y428" s="111" t="str">
        <f t="shared" si="226"/>
        <v/>
      </c>
      <c r="DA428" s="63" t="s">
        <v>3682</v>
      </c>
    </row>
    <row r="429" spans="1:105" ht="12" customHeight="1" x14ac:dyDescent="0.25">
      <c r="A429" s="97" t="s">
        <v>50</v>
      </c>
      <c r="B429" s="111"/>
      <c r="C429" s="111">
        <f t="shared" ref="C429:Q429" si="227">IF(C405=0,"",C405/C381)</f>
        <v>0.54861509469085312</v>
      </c>
      <c r="D429" s="111">
        <f t="shared" si="227"/>
        <v>0.5492401609600327</v>
      </c>
      <c r="E429" s="111">
        <f t="shared" si="227"/>
        <v>0.54986528353430775</v>
      </c>
      <c r="F429" s="111">
        <f t="shared" si="227"/>
        <v>0.55049041378654995</v>
      </c>
      <c r="G429" s="111">
        <f t="shared" si="227"/>
        <v>0.55111559589247294</v>
      </c>
      <c r="H429" s="111">
        <f t="shared" si="227"/>
        <v>0.55174082444553196</v>
      </c>
      <c r="I429" s="111">
        <f t="shared" si="227"/>
        <v>0.55236611033062366</v>
      </c>
      <c r="J429" s="111">
        <f t="shared" si="227"/>
        <v>0.55299149813932968</v>
      </c>
      <c r="K429" s="111">
        <f t="shared" si="227"/>
        <v>0.55361702578622241</v>
      </c>
      <c r="L429" s="111">
        <f t="shared" si="227"/>
        <v>0.55424270341500448</v>
      </c>
      <c r="M429" s="111">
        <f t="shared" si="227"/>
        <v>0.5547178698642935</v>
      </c>
      <c r="N429" s="111">
        <f t="shared" si="227"/>
        <v>0.55498346555839073</v>
      </c>
      <c r="O429" s="111">
        <f t="shared" si="227"/>
        <v>0.55514220512788814</v>
      </c>
      <c r="P429" s="111">
        <f t="shared" si="227"/>
        <v>0.5555851416549612</v>
      </c>
      <c r="Q429" s="111">
        <f t="shared" si="227"/>
        <v>0.55738799679211348</v>
      </c>
      <c r="R429" s="111">
        <f t="shared" ref="R429:V429" si="228">IF(R405=0,"",R405/R381)</f>
        <v>0.56212364831308881</v>
      </c>
      <c r="S429" s="111">
        <f t="shared" si="228"/>
        <v>0.5688038259239796</v>
      </c>
      <c r="T429" s="111">
        <f t="shared" si="228"/>
        <v>0.57613329055664431</v>
      </c>
      <c r="U429" s="111">
        <f t="shared" si="228"/>
        <v>0.58281680314296003</v>
      </c>
      <c r="V429" s="111">
        <f t="shared" si="228"/>
        <v>0.58755912461479387</v>
      </c>
      <c r="W429" s="111">
        <f t="shared" ref="W429:Y429" si="229">IF(W405=0,"",W405/W381)</f>
        <v>0.58983832031986483</v>
      </c>
      <c r="X429" s="111">
        <f t="shared" si="229"/>
        <v>0.59022830009977345</v>
      </c>
      <c r="Y429" s="111">
        <f t="shared" si="229"/>
        <v>0.59026729807776435</v>
      </c>
      <c r="DA429" s="63" t="s">
        <v>3683</v>
      </c>
    </row>
    <row r="430" spans="1:105" ht="12" customHeight="1" x14ac:dyDescent="0.25">
      <c r="A430" s="109" t="s">
        <v>120</v>
      </c>
      <c r="B430" s="45"/>
      <c r="C430" s="45">
        <f t="shared" ref="C430:Q430" si="230">IF(C406=0,"",C406/C382)</f>
        <v>0.72662667962477578</v>
      </c>
      <c r="D430" s="45">
        <f t="shared" si="230"/>
        <v>0.72814042330624362</v>
      </c>
      <c r="E430" s="45">
        <f t="shared" si="230"/>
        <v>0.72972554035246784</v>
      </c>
      <c r="F430" s="45">
        <f t="shared" si="230"/>
        <v>0.73132039013024974</v>
      </c>
      <c r="G430" s="45">
        <f t="shared" si="230"/>
        <v>0.73298097057885925</v>
      </c>
      <c r="H430" s="45">
        <f t="shared" si="230"/>
        <v>0.7347004282634233</v>
      </c>
      <c r="I430" s="45">
        <f t="shared" si="230"/>
        <v>0.73649256107781469</v>
      </c>
      <c r="J430" s="45">
        <f t="shared" si="230"/>
        <v>0.73841389412300973</v>
      </c>
      <c r="K430" s="45">
        <f t="shared" si="230"/>
        <v>0.74051248860270869</v>
      </c>
      <c r="L430" s="45">
        <f t="shared" si="230"/>
        <v>0.74280120285931051</v>
      </c>
      <c r="M430" s="45">
        <f t="shared" si="230"/>
        <v>0.74607355849152468</v>
      </c>
      <c r="N430" s="45">
        <f t="shared" si="230"/>
        <v>0.75055546355653546</v>
      </c>
      <c r="O430" s="45">
        <f t="shared" si="230"/>
        <v>0.7567826221173467</v>
      </c>
      <c r="P430" s="45">
        <f t="shared" si="230"/>
        <v>0.76501778054430969</v>
      </c>
      <c r="Q430" s="45">
        <f t="shared" si="230"/>
        <v>0.77567415587178334</v>
      </c>
      <c r="R430" s="45">
        <f t="shared" ref="R430:V430" si="231">IF(R406=0,"",R406/R382)</f>
        <v>0.79017493492704227</v>
      </c>
      <c r="S430" s="45">
        <f t="shared" si="231"/>
        <v>0.80832014316798317</v>
      </c>
      <c r="T430" s="45">
        <f t="shared" si="231"/>
        <v>0.8278544562664063</v>
      </c>
      <c r="U430" s="45">
        <f t="shared" si="231"/>
        <v>0.84652254989416553</v>
      </c>
      <c r="V430" s="45">
        <f t="shared" si="231"/>
        <v>0.86206909972308909</v>
      </c>
      <c r="W430" s="45">
        <f t="shared" ref="W430:Y430" si="232">IF(W406=0,"",W406/W382)</f>
        <v>0.87371050315834564</v>
      </c>
      <c r="X430" s="45">
        <f t="shared" si="232"/>
        <v>0.88137629263840678</v>
      </c>
      <c r="Y430" s="45">
        <f t="shared" si="232"/>
        <v>0.88817428274035815</v>
      </c>
      <c r="DA430" s="60" t="s">
        <v>3684</v>
      </c>
    </row>
    <row r="432" spans="1:105" ht="12" customHeight="1" x14ac:dyDescent="0.25">
      <c r="A432" s="116" t="str">
        <f>RES_hh_SLD!$A$385</f>
        <v>CO2 emissions in new and renovated households (kt CO2)</v>
      </c>
      <c r="B432" s="117"/>
      <c r="C432" s="117">
        <f t="shared" ref="C432:Q432" si="233">C433+C436+C438+C451</f>
        <v>6.0566970100130589E-2</v>
      </c>
      <c r="D432" s="117">
        <f t="shared" si="233"/>
        <v>8.1180296926364914E-2</v>
      </c>
      <c r="E432" s="117">
        <f t="shared" si="233"/>
        <v>0.11332386349132102</v>
      </c>
      <c r="F432" s="117">
        <f t="shared" si="233"/>
        <v>0.17983665746015387</v>
      </c>
      <c r="G432" s="117">
        <f t="shared" si="233"/>
        <v>0.27468954847493438</v>
      </c>
      <c r="H432" s="117">
        <f t="shared" si="233"/>
        <v>0.30189038969568999</v>
      </c>
      <c r="I432" s="117">
        <f t="shared" si="233"/>
        <v>0.63478851938943937</v>
      </c>
      <c r="J432" s="117">
        <f t="shared" si="233"/>
        <v>0.82599725549531278</v>
      </c>
      <c r="K432" s="117">
        <f t="shared" si="233"/>
        <v>0.43843407075531637</v>
      </c>
      <c r="L432" s="117">
        <f t="shared" si="233"/>
        <v>0.15080535715326029</v>
      </c>
      <c r="M432" s="117">
        <f t="shared" si="233"/>
        <v>0.27048147248308529</v>
      </c>
      <c r="N432" s="117">
        <f t="shared" si="233"/>
        <v>0.31120650014067208</v>
      </c>
      <c r="O432" s="117">
        <f t="shared" si="233"/>
        <v>0.18986685920973018</v>
      </c>
      <c r="P432" s="117">
        <f t="shared" si="233"/>
        <v>0.27768040159765345</v>
      </c>
      <c r="Q432" s="117">
        <f t="shared" si="233"/>
        <v>0.67026709475306068</v>
      </c>
      <c r="R432" s="117">
        <f t="shared" ref="R432:V432" si="234">R433+R436+R438+R451</f>
        <v>0.41579419262994188</v>
      </c>
      <c r="S432" s="117">
        <f t="shared" si="234"/>
        <v>0.42366473966052193</v>
      </c>
      <c r="T432" s="117">
        <f t="shared" si="234"/>
        <v>0.228240200113495</v>
      </c>
      <c r="U432" s="117">
        <f t="shared" si="234"/>
        <v>0.22275405736754733</v>
      </c>
      <c r="V432" s="117">
        <f t="shared" si="234"/>
        <v>0.25329228109326968</v>
      </c>
      <c r="W432" s="117">
        <f t="shared" ref="W432:Y432" si="235">W433+W436+W438+W451</f>
        <v>0.34357310800273388</v>
      </c>
      <c r="X432" s="117">
        <f t="shared" si="235"/>
        <v>0.50024821677835041</v>
      </c>
      <c r="Y432" s="117">
        <f t="shared" si="235"/>
        <v>0.52455739300515791</v>
      </c>
      <c r="DA432" s="129" t="s">
        <v>3830</v>
      </c>
    </row>
    <row r="433" spans="1:105" ht="12" customHeight="1" x14ac:dyDescent="0.25">
      <c r="A433" s="121" t="s">
        <v>57</v>
      </c>
      <c r="B433" s="122"/>
      <c r="C433" s="122">
        <f t="shared" ref="C433:Q433" si="236">SUM(C434:C435)</f>
        <v>0</v>
      </c>
      <c r="D433" s="122">
        <f t="shared" si="236"/>
        <v>0</v>
      </c>
      <c r="E433" s="122">
        <f t="shared" si="236"/>
        <v>0</v>
      </c>
      <c r="F433" s="122">
        <f t="shared" si="236"/>
        <v>0</v>
      </c>
      <c r="G433" s="122">
        <f t="shared" si="236"/>
        <v>0</v>
      </c>
      <c r="H433" s="122">
        <f t="shared" si="236"/>
        <v>0</v>
      </c>
      <c r="I433" s="122">
        <f t="shared" si="236"/>
        <v>0</v>
      </c>
      <c r="J433" s="122">
        <f t="shared" si="236"/>
        <v>0</v>
      </c>
      <c r="K433" s="122">
        <f t="shared" si="236"/>
        <v>0</v>
      </c>
      <c r="L433" s="122">
        <f t="shared" si="236"/>
        <v>0</v>
      </c>
      <c r="M433" s="122">
        <f t="shared" si="236"/>
        <v>0</v>
      </c>
      <c r="N433" s="122">
        <f t="shared" si="236"/>
        <v>0</v>
      </c>
      <c r="O433" s="122">
        <f t="shared" si="236"/>
        <v>0</v>
      </c>
      <c r="P433" s="122">
        <f t="shared" si="236"/>
        <v>0</v>
      </c>
      <c r="Q433" s="122">
        <f t="shared" si="236"/>
        <v>0</v>
      </c>
      <c r="R433" s="122">
        <f t="shared" ref="R433:V433" si="237">SUM(R434:R435)</f>
        <v>0</v>
      </c>
      <c r="S433" s="122">
        <f t="shared" si="237"/>
        <v>0</v>
      </c>
      <c r="T433" s="122">
        <f t="shared" si="237"/>
        <v>0</v>
      </c>
      <c r="U433" s="122">
        <f t="shared" si="237"/>
        <v>0</v>
      </c>
      <c r="V433" s="122">
        <f t="shared" si="237"/>
        <v>0</v>
      </c>
      <c r="W433" s="122">
        <f t="shared" ref="W433:Y433" si="238">SUM(W434:W435)</f>
        <v>0</v>
      </c>
      <c r="X433" s="122">
        <f t="shared" si="238"/>
        <v>0</v>
      </c>
      <c r="Y433" s="122">
        <f t="shared" si="238"/>
        <v>0</v>
      </c>
      <c r="DA433" s="130" t="s">
        <v>3831</v>
      </c>
    </row>
    <row r="434" spans="1:105" ht="12" customHeight="1" x14ac:dyDescent="0.25">
      <c r="A434" s="97" t="s">
        <v>199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X434" s="98">
        <v>0</v>
      </c>
      <c r="Y434" s="98">
        <v>0</v>
      </c>
      <c r="DA434" s="63" t="s">
        <v>3832</v>
      </c>
    </row>
    <row r="435" spans="1:105" ht="12" customHeight="1" x14ac:dyDescent="0.25">
      <c r="A435" s="97" t="s">
        <v>53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X435" s="98">
        <v>0</v>
      </c>
      <c r="Y435" s="98">
        <v>0</v>
      </c>
      <c r="DA435" s="63" t="s">
        <v>3833</v>
      </c>
    </row>
    <row r="436" spans="1:105" ht="12" customHeight="1" x14ac:dyDescent="0.25">
      <c r="A436" s="121" t="s">
        <v>92</v>
      </c>
      <c r="B436" s="122"/>
      <c r="C436" s="122">
        <f t="shared" ref="C436:Y436" si="239">C437</f>
        <v>0</v>
      </c>
      <c r="D436" s="122">
        <f t="shared" si="239"/>
        <v>0</v>
      </c>
      <c r="E436" s="122">
        <f t="shared" si="239"/>
        <v>0</v>
      </c>
      <c r="F436" s="122">
        <f t="shared" si="239"/>
        <v>0</v>
      </c>
      <c r="G436" s="122">
        <f t="shared" si="239"/>
        <v>0</v>
      </c>
      <c r="H436" s="122">
        <f t="shared" si="239"/>
        <v>0</v>
      </c>
      <c r="I436" s="122">
        <f t="shared" si="239"/>
        <v>0</v>
      </c>
      <c r="J436" s="122">
        <f t="shared" si="239"/>
        <v>0</v>
      </c>
      <c r="K436" s="122">
        <f t="shared" si="239"/>
        <v>0</v>
      </c>
      <c r="L436" s="122">
        <f t="shared" si="239"/>
        <v>0</v>
      </c>
      <c r="M436" s="122">
        <f t="shared" si="239"/>
        <v>0</v>
      </c>
      <c r="N436" s="122">
        <f t="shared" si="239"/>
        <v>0</v>
      </c>
      <c r="O436" s="122">
        <f t="shared" si="239"/>
        <v>0</v>
      </c>
      <c r="P436" s="122">
        <f t="shared" si="239"/>
        <v>0</v>
      </c>
      <c r="Q436" s="122">
        <f t="shared" si="239"/>
        <v>0</v>
      </c>
      <c r="R436" s="122">
        <f t="shared" si="239"/>
        <v>0</v>
      </c>
      <c r="S436" s="122">
        <f t="shared" si="239"/>
        <v>0</v>
      </c>
      <c r="T436" s="122">
        <f t="shared" si="239"/>
        <v>0</v>
      </c>
      <c r="U436" s="122">
        <f t="shared" si="239"/>
        <v>0</v>
      </c>
      <c r="V436" s="122">
        <f t="shared" si="239"/>
        <v>0</v>
      </c>
      <c r="W436" s="122">
        <f t="shared" si="239"/>
        <v>0</v>
      </c>
      <c r="X436" s="122">
        <f t="shared" si="239"/>
        <v>0</v>
      </c>
      <c r="Y436" s="122">
        <f t="shared" si="239"/>
        <v>0</v>
      </c>
      <c r="DA436" s="130" t="s">
        <v>3834</v>
      </c>
    </row>
    <row r="437" spans="1:105" ht="12" customHeight="1" x14ac:dyDescent="0.25">
      <c r="A437" s="97" t="s">
        <v>53</v>
      </c>
      <c r="B437" s="98"/>
      <c r="C437" s="98">
        <v>0</v>
      </c>
      <c r="D437" s="98">
        <v>0</v>
      </c>
      <c r="E437" s="98">
        <v>0</v>
      </c>
      <c r="F437" s="98">
        <v>0</v>
      </c>
      <c r="G437" s="98">
        <v>0</v>
      </c>
      <c r="H437" s="98">
        <v>0</v>
      </c>
      <c r="I437" s="98">
        <v>0</v>
      </c>
      <c r="J437" s="98">
        <v>0</v>
      </c>
      <c r="K437" s="98">
        <v>0</v>
      </c>
      <c r="L437" s="98">
        <v>0</v>
      </c>
      <c r="M437" s="98">
        <v>0</v>
      </c>
      <c r="N437" s="98">
        <v>0</v>
      </c>
      <c r="O437" s="98">
        <v>0</v>
      </c>
      <c r="P437" s="98">
        <v>0</v>
      </c>
      <c r="Q437" s="98">
        <v>0</v>
      </c>
      <c r="R437" s="98">
        <v>0</v>
      </c>
      <c r="S437" s="98">
        <v>0</v>
      </c>
      <c r="T437" s="98">
        <v>0</v>
      </c>
      <c r="U437" s="98">
        <v>0</v>
      </c>
      <c r="V437" s="98">
        <v>0</v>
      </c>
      <c r="W437" s="98">
        <v>0</v>
      </c>
      <c r="X437" s="98">
        <v>0</v>
      </c>
      <c r="Y437" s="98">
        <v>0</v>
      </c>
      <c r="DA437" s="63" t="s">
        <v>3835</v>
      </c>
    </row>
    <row r="438" spans="1:105" ht="12" customHeight="1" x14ac:dyDescent="0.25">
      <c r="A438" s="121" t="s">
        <v>55</v>
      </c>
      <c r="B438" s="122"/>
      <c r="C438" s="122">
        <v>1.6216646413318742E-2</v>
      </c>
      <c r="D438" s="122">
        <v>1.5855372296204148E-2</v>
      </c>
      <c r="E438" s="122">
        <v>2.2173036184744293E-2</v>
      </c>
      <c r="F438" s="122">
        <v>3.3902213923306432E-2</v>
      </c>
      <c r="G438" s="122">
        <v>6.1316079426880506E-2</v>
      </c>
      <c r="H438" s="122">
        <v>9.5903541990135302E-2</v>
      </c>
      <c r="I438" s="122">
        <v>0.11209434114738334</v>
      </c>
      <c r="J438" s="122">
        <v>0.15966988306047231</v>
      </c>
      <c r="K438" s="122">
        <v>0.1074670962140962</v>
      </c>
      <c r="L438" s="122">
        <v>3.6370364112581523E-2</v>
      </c>
      <c r="M438" s="122">
        <v>6.0054815213275548E-2</v>
      </c>
      <c r="N438" s="122">
        <v>6.9268862399781028E-2</v>
      </c>
      <c r="O438" s="122">
        <v>2.6866800938680491E-2</v>
      </c>
      <c r="P438" s="122">
        <v>6.7717369566537025E-2</v>
      </c>
      <c r="Q438" s="122">
        <v>0.13011310617610583</v>
      </c>
      <c r="R438" s="122">
        <v>7.8858081193932325E-2</v>
      </c>
      <c r="S438" s="122">
        <v>7.2406039200271402E-2</v>
      </c>
      <c r="T438" s="122">
        <v>3.8499884453080821E-2</v>
      </c>
      <c r="U438" s="122">
        <v>3.9127977765602409E-2</v>
      </c>
      <c r="V438" s="122">
        <v>4.738787221333466E-2</v>
      </c>
      <c r="W438" s="122">
        <v>7.3859203316861327E-2</v>
      </c>
      <c r="X438" s="122">
        <v>8.9797196570129134E-2</v>
      </c>
      <c r="Y438" s="122">
        <v>5.189763402457441E-2</v>
      </c>
      <c r="DA438" s="130" t="s">
        <v>3836</v>
      </c>
    </row>
    <row r="439" spans="1:105" ht="12" customHeight="1" x14ac:dyDescent="0.25">
      <c r="A439" s="97" t="s">
        <v>132</v>
      </c>
      <c r="B439" s="98"/>
      <c r="C439" s="98">
        <v>0</v>
      </c>
      <c r="D439" s="98">
        <v>0</v>
      </c>
      <c r="E439" s="98">
        <v>0</v>
      </c>
      <c r="F439" s="98">
        <v>0</v>
      </c>
      <c r="G439" s="98">
        <v>0</v>
      </c>
      <c r="H439" s="98">
        <v>0</v>
      </c>
      <c r="I439" s="98">
        <v>0</v>
      </c>
      <c r="J439" s="98">
        <v>0</v>
      </c>
      <c r="K439" s="98">
        <v>0</v>
      </c>
      <c r="L439" s="98">
        <v>0</v>
      </c>
      <c r="M439" s="98">
        <v>0</v>
      </c>
      <c r="N439" s="98">
        <v>0</v>
      </c>
      <c r="O439" s="98">
        <v>0</v>
      </c>
      <c r="P439" s="98">
        <v>0</v>
      </c>
      <c r="Q439" s="98">
        <v>0</v>
      </c>
      <c r="R439" s="98">
        <v>0</v>
      </c>
      <c r="S439" s="98">
        <v>0</v>
      </c>
      <c r="T439" s="98">
        <v>0</v>
      </c>
      <c r="U439" s="98">
        <v>0</v>
      </c>
      <c r="V439" s="98">
        <v>0</v>
      </c>
      <c r="W439" s="98">
        <v>0</v>
      </c>
      <c r="X439" s="98">
        <v>0</v>
      </c>
      <c r="Y439" s="98">
        <v>0</v>
      </c>
      <c r="DA439" s="63" t="s">
        <v>3837</v>
      </c>
    </row>
    <row r="440" spans="1:105" ht="12" customHeight="1" x14ac:dyDescent="0.25">
      <c r="A440" s="97" t="s">
        <v>131</v>
      </c>
      <c r="B440" s="98"/>
      <c r="C440" s="98">
        <v>0</v>
      </c>
      <c r="D440" s="98">
        <v>0</v>
      </c>
      <c r="E440" s="98">
        <v>0</v>
      </c>
      <c r="F440" s="98">
        <v>0</v>
      </c>
      <c r="G440" s="98">
        <v>0</v>
      </c>
      <c r="H440" s="98">
        <v>0</v>
      </c>
      <c r="I440" s="98">
        <v>0</v>
      </c>
      <c r="J440" s="98">
        <v>0</v>
      </c>
      <c r="K440" s="98">
        <v>0</v>
      </c>
      <c r="L440" s="98">
        <v>0</v>
      </c>
      <c r="M440" s="98">
        <v>0</v>
      </c>
      <c r="N440" s="98">
        <v>0</v>
      </c>
      <c r="O440" s="98">
        <v>0</v>
      </c>
      <c r="P440" s="98">
        <v>0</v>
      </c>
      <c r="Q440" s="98">
        <v>0</v>
      </c>
      <c r="R440" s="98">
        <v>0</v>
      </c>
      <c r="S440" s="98">
        <v>0</v>
      </c>
      <c r="T440" s="98">
        <v>0</v>
      </c>
      <c r="U440" s="98">
        <v>0</v>
      </c>
      <c r="V440" s="98">
        <v>0</v>
      </c>
      <c r="W440" s="98">
        <v>0</v>
      </c>
      <c r="X440" s="98">
        <v>0</v>
      </c>
      <c r="Y440" s="98">
        <v>0</v>
      </c>
      <c r="DA440" s="63" t="s">
        <v>3838</v>
      </c>
    </row>
    <row r="441" spans="1:105" ht="12" customHeight="1" x14ac:dyDescent="0.25">
      <c r="A441" s="100" t="s">
        <v>199</v>
      </c>
      <c r="B441" s="101"/>
      <c r="C441" s="101">
        <v>0</v>
      </c>
      <c r="D441" s="101">
        <v>0</v>
      </c>
      <c r="E441" s="101">
        <v>0</v>
      </c>
      <c r="F441" s="101">
        <v>0</v>
      </c>
      <c r="G441" s="101">
        <v>0</v>
      </c>
      <c r="H441" s="101">
        <v>0</v>
      </c>
      <c r="I441" s="101">
        <v>0</v>
      </c>
      <c r="J441" s="101">
        <v>0</v>
      </c>
      <c r="K441" s="101">
        <v>0</v>
      </c>
      <c r="L441" s="101">
        <v>0</v>
      </c>
      <c r="M441" s="101">
        <v>0</v>
      </c>
      <c r="N441" s="101">
        <v>0</v>
      </c>
      <c r="O441" s="101">
        <v>0</v>
      </c>
      <c r="P441" s="101">
        <v>0</v>
      </c>
      <c r="Q441" s="101">
        <v>0</v>
      </c>
      <c r="R441" s="101">
        <v>0</v>
      </c>
      <c r="S441" s="101">
        <v>0</v>
      </c>
      <c r="T441" s="101">
        <v>0</v>
      </c>
      <c r="U441" s="101">
        <v>0</v>
      </c>
      <c r="V441" s="101">
        <v>0</v>
      </c>
      <c r="W441" s="101">
        <v>0</v>
      </c>
      <c r="X441" s="101">
        <v>0</v>
      </c>
      <c r="Y441" s="101">
        <v>0</v>
      </c>
      <c r="DA441" s="131" t="s">
        <v>3839</v>
      </c>
    </row>
    <row r="442" spans="1:105" ht="12" customHeight="1" x14ac:dyDescent="0.25">
      <c r="A442" s="103" t="s">
        <v>52</v>
      </c>
      <c r="B442" s="104"/>
      <c r="C442" s="104">
        <v>0</v>
      </c>
      <c r="D442" s="104">
        <v>0</v>
      </c>
      <c r="E442" s="104">
        <v>0</v>
      </c>
      <c r="F442" s="104">
        <v>0</v>
      </c>
      <c r="G442" s="104">
        <v>0</v>
      </c>
      <c r="H442" s="104">
        <v>0</v>
      </c>
      <c r="I442" s="104">
        <v>0</v>
      </c>
      <c r="J442" s="104">
        <v>0</v>
      </c>
      <c r="K442" s="104">
        <v>0</v>
      </c>
      <c r="L442" s="104">
        <v>0</v>
      </c>
      <c r="M442" s="104">
        <v>0</v>
      </c>
      <c r="N442" s="104">
        <v>0</v>
      </c>
      <c r="O442" s="104">
        <v>0</v>
      </c>
      <c r="P442" s="104">
        <v>0</v>
      </c>
      <c r="Q442" s="104">
        <v>0</v>
      </c>
      <c r="R442" s="104">
        <v>0</v>
      </c>
      <c r="S442" s="104">
        <v>0</v>
      </c>
      <c r="T442" s="104">
        <v>0</v>
      </c>
      <c r="U442" s="104">
        <v>0</v>
      </c>
      <c r="V442" s="104">
        <v>0</v>
      </c>
      <c r="W442" s="104">
        <v>0</v>
      </c>
      <c r="X442" s="104">
        <v>0</v>
      </c>
      <c r="Y442" s="104">
        <v>0</v>
      </c>
      <c r="DA442" s="132" t="s">
        <v>3840</v>
      </c>
    </row>
    <row r="443" spans="1:105" ht="12" customHeight="1" x14ac:dyDescent="0.25">
      <c r="A443" s="106" t="s">
        <v>124</v>
      </c>
      <c r="B443" s="101"/>
      <c r="C443" s="101">
        <v>1.5945105622488787E-2</v>
      </c>
      <c r="D443" s="101">
        <v>1.5855372296204148E-2</v>
      </c>
      <c r="E443" s="101">
        <v>2.2173036184744293E-2</v>
      </c>
      <c r="F443" s="101">
        <v>3.3902213923306432E-2</v>
      </c>
      <c r="G443" s="101">
        <v>6.1316079426880506E-2</v>
      </c>
      <c r="H443" s="101">
        <v>9.400667655262343E-2</v>
      </c>
      <c r="I443" s="101">
        <v>0.10926093084865256</v>
      </c>
      <c r="J443" s="101">
        <v>0.15646522877175525</v>
      </c>
      <c r="K443" s="101">
        <v>0.1061435202605706</v>
      </c>
      <c r="L443" s="101">
        <v>3.6149739640046856E-2</v>
      </c>
      <c r="M443" s="101">
        <v>5.9849389018855122E-2</v>
      </c>
      <c r="N443" s="101">
        <v>6.8149246956572818E-2</v>
      </c>
      <c r="O443" s="101">
        <v>2.3332973398764296E-2</v>
      </c>
      <c r="P443" s="101">
        <v>6.3941048471765127E-2</v>
      </c>
      <c r="Q443" s="101">
        <v>0.13011310617610583</v>
      </c>
      <c r="R443" s="101">
        <v>7.8858081193932325E-2</v>
      </c>
      <c r="S443" s="101">
        <v>7.2406039200271402E-2</v>
      </c>
      <c r="T443" s="101">
        <v>3.8499884453080821E-2</v>
      </c>
      <c r="U443" s="101">
        <v>3.9127977765602409E-2</v>
      </c>
      <c r="V443" s="101">
        <v>4.7170276903767822E-2</v>
      </c>
      <c r="W443" s="101">
        <v>7.1601272555636031E-2</v>
      </c>
      <c r="X443" s="101">
        <v>8.7607732579705458E-2</v>
      </c>
      <c r="Y443" s="101">
        <v>5.0823959654937363E-2</v>
      </c>
      <c r="DA443" s="131" t="s">
        <v>3841</v>
      </c>
    </row>
    <row r="444" spans="1:105" ht="12" customHeight="1" x14ac:dyDescent="0.25">
      <c r="A444" s="107" t="s">
        <v>123</v>
      </c>
      <c r="B444" s="104"/>
      <c r="C444" s="104">
        <v>2.7154079082995449E-4</v>
      </c>
      <c r="D444" s="104">
        <v>0</v>
      </c>
      <c r="E444" s="104">
        <v>0</v>
      </c>
      <c r="F444" s="104">
        <v>0</v>
      </c>
      <c r="G444" s="104">
        <v>0</v>
      </c>
      <c r="H444" s="104">
        <v>1.8968654375118722E-3</v>
      </c>
      <c r="I444" s="104">
        <v>2.8334102987307916E-3</v>
      </c>
      <c r="J444" s="104">
        <v>3.2046542887170623E-3</v>
      </c>
      <c r="K444" s="104">
        <v>1.3235759535256059E-3</v>
      </c>
      <c r="L444" s="104">
        <v>2.2062447253466425E-4</v>
      </c>
      <c r="M444" s="104">
        <v>2.0542619442042836E-4</v>
      </c>
      <c r="N444" s="104">
        <v>1.1196154432082078E-3</v>
      </c>
      <c r="O444" s="104">
        <v>3.5338275399161936E-3</v>
      </c>
      <c r="P444" s="104">
        <v>3.7763210947719039E-3</v>
      </c>
      <c r="Q444" s="104">
        <v>0</v>
      </c>
      <c r="R444" s="104">
        <v>0</v>
      </c>
      <c r="S444" s="104">
        <v>0</v>
      </c>
      <c r="T444" s="104">
        <v>0</v>
      </c>
      <c r="U444" s="104">
        <v>0</v>
      </c>
      <c r="V444" s="104">
        <v>2.1759530956683626E-4</v>
      </c>
      <c r="W444" s="104">
        <v>2.2579307612252968E-3</v>
      </c>
      <c r="X444" s="104">
        <v>2.1894639904236706E-3</v>
      </c>
      <c r="Y444" s="104">
        <v>1.0736743696370473E-3</v>
      </c>
      <c r="DA444" s="132" t="s">
        <v>3842</v>
      </c>
    </row>
    <row r="445" spans="1:105" ht="12" customHeight="1" x14ac:dyDescent="0.25">
      <c r="A445" s="108" t="s">
        <v>50</v>
      </c>
      <c r="B445" s="98"/>
      <c r="C445" s="98">
        <v>2.7154079082995449E-4</v>
      </c>
      <c r="D445" s="98">
        <v>0</v>
      </c>
      <c r="E445" s="98">
        <v>0</v>
      </c>
      <c r="F445" s="98">
        <v>0</v>
      </c>
      <c r="G445" s="98">
        <v>0</v>
      </c>
      <c r="H445" s="98">
        <v>1.8968654375118722E-3</v>
      </c>
      <c r="I445" s="98">
        <v>2.8334102987307916E-3</v>
      </c>
      <c r="J445" s="98">
        <v>3.2046542887170623E-3</v>
      </c>
      <c r="K445" s="98">
        <v>1.3235759535256059E-3</v>
      </c>
      <c r="L445" s="98">
        <v>2.2062447253466425E-4</v>
      </c>
      <c r="M445" s="98">
        <v>2.0542619442042836E-4</v>
      </c>
      <c r="N445" s="98">
        <v>1.1196154432082078E-3</v>
      </c>
      <c r="O445" s="98">
        <v>3.5338275399161936E-3</v>
      </c>
      <c r="P445" s="98">
        <v>3.7763210947719039E-3</v>
      </c>
      <c r="Q445" s="98">
        <v>0</v>
      </c>
      <c r="R445" s="98">
        <v>0</v>
      </c>
      <c r="S445" s="98">
        <v>0</v>
      </c>
      <c r="T445" s="98">
        <v>0</v>
      </c>
      <c r="U445" s="98">
        <v>0</v>
      </c>
      <c r="V445" s="98">
        <v>2.1759530956683626E-4</v>
      </c>
      <c r="W445" s="98">
        <v>2.2579307612252968E-3</v>
      </c>
      <c r="X445" s="98">
        <v>2.1894639904236706E-3</v>
      </c>
      <c r="Y445" s="98">
        <v>1.0736743696370473E-3</v>
      </c>
      <c r="DA445" s="63" t="s">
        <v>3843</v>
      </c>
    </row>
    <row r="446" spans="1:105" ht="12" customHeight="1" x14ac:dyDescent="0.25">
      <c r="A446" s="108" t="s">
        <v>52</v>
      </c>
      <c r="B446" s="98"/>
      <c r="C446" s="98">
        <v>0</v>
      </c>
      <c r="D446" s="98">
        <v>0</v>
      </c>
      <c r="E446" s="98">
        <v>0</v>
      </c>
      <c r="F446" s="98">
        <v>0</v>
      </c>
      <c r="G446" s="98">
        <v>0</v>
      </c>
      <c r="H446" s="98">
        <v>0</v>
      </c>
      <c r="I446" s="98">
        <v>0</v>
      </c>
      <c r="J446" s="98">
        <v>0</v>
      </c>
      <c r="K446" s="98">
        <v>0</v>
      </c>
      <c r="L446" s="98">
        <v>0</v>
      </c>
      <c r="M446" s="98">
        <v>0</v>
      </c>
      <c r="N446" s="98">
        <v>0</v>
      </c>
      <c r="O446" s="98">
        <v>0</v>
      </c>
      <c r="P446" s="98">
        <v>0</v>
      </c>
      <c r="Q446" s="98">
        <v>0</v>
      </c>
      <c r="R446" s="98">
        <v>0</v>
      </c>
      <c r="S446" s="98">
        <v>0</v>
      </c>
      <c r="T446" s="98">
        <v>0</v>
      </c>
      <c r="U446" s="98">
        <v>0</v>
      </c>
      <c r="V446" s="98">
        <v>0</v>
      </c>
      <c r="W446" s="98">
        <v>0</v>
      </c>
      <c r="X446" s="98">
        <v>0</v>
      </c>
      <c r="Y446" s="98">
        <v>0</v>
      </c>
      <c r="DA446" s="63" t="s">
        <v>3844</v>
      </c>
    </row>
    <row r="447" spans="1:105" ht="12" customHeight="1" x14ac:dyDescent="0.25">
      <c r="A447" s="106" t="s">
        <v>122</v>
      </c>
      <c r="B447" s="101"/>
      <c r="C447" s="101">
        <v>0</v>
      </c>
      <c r="D447" s="101">
        <v>0</v>
      </c>
      <c r="E447" s="101">
        <v>0</v>
      </c>
      <c r="F447" s="101">
        <v>0</v>
      </c>
      <c r="G447" s="101">
        <v>0</v>
      </c>
      <c r="H447" s="101">
        <v>0</v>
      </c>
      <c r="I447" s="101">
        <v>0</v>
      </c>
      <c r="J447" s="101">
        <v>0</v>
      </c>
      <c r="K447" s="101">
        <v>0</v>
      </c>
      <c r="L447" s="101">
        <v>0</v>
      </c>
      <c r="M447" s="101">
        <v>0</v>
      </c>
      <c r="N447" s="101">
        <v>0</v>
      </c>
      <c r="O447" s="101">
        <v>0</v>
      </c>
      <c r="P447" s="101">
        <v>0</v>
      </c>
      <c r="Q447" s="101">
        <v>0</v>
      </c>
      <c r="R447" s="101">
        <v>0</v>
      </c>
      <c r="S447" s="101">
        <v>0</v>
      </c>
      <c r="T447" s="101">
        <v>0</v>
      </c>
      <c r="U447" s="101">
        <v>0</v>
      </c>
      <c r="V447" s="101">
        <v>0</v>
      </c>
      <c r="W447" s="101">
        <v>0</v>
      </c>
      <c r="X447" s="101">
        <v>0</v>
      </c>
      <c r="Y447" s="101">
        <v>0</v>
      </c>
      <c r="DA447" s="131" t="s">
        <v>3845</v>
      </c>
    </row>
    <row r="448" spans="1:105" ht="12" customHeight="1" x14ac:dyDescent="0.25">
      <c r="A448" s="107" t="s">
        <v>121</v>
      </c>
      <c r="B448" s="104"/>
      <c r="C448" s="104">
        <v>0</v>
      </c>
      <c r="D448" s="104">
        <v>0</v>
      </c>
      <c r="E448" s="104">
        <v>0</v>
      </c>
      <c r="F448" s="104">
        <v>0</v>
      </c>
      <c r="G448" s="104">
        <v>0</v>
      </c>
      <c r="H448" s="104">
        <v>0</v>
      </c>
      <c r="I448" s="104">
        <v>0</v>
      </c>
      <c r="J448" s="104">
        <v>0</v>
      </c>
      <c r="K448" s="104">
        <v>0</v>
      </c>
      <c r="L448" s="104">
        <v>0</v>
      </c>
      <c r="M448" s="104">
        <v>0</v>
      </c>
      <c r="N448" s="104">
        <v>0</v>
      </c>
      <c r="O448" s="104">
        <v>0</v>
      </c>
      <c r="P448" s="104">
        <v>0</v>
      </c>
      <c r="Q448" s="104">
        <v>0</v>
      </c>
      <c r="R448" s="104">
        <v>0</v>
      </c>
      <c r="S448" s="104">
        <v>0</v>
      </c>
      <c r="T448" s="104">
        <v>0</v>
      </c>
      <c r="U448" s="104">
        <v>0</v>
      </c>
      <c r="V448" s="104">
        <v>0</v>
      </c>
      <c r="W448" s="104">
        <v>0</v>
      </c>
      <c r="X448" s="104">
        <v>0</v>
      </c>
      <c r="Y448" s="104">
        <v>0</v>
      </c>
      <c r="DA448" s="132" t="s">
        <v>3846</v>
      </c>
    </row>
    <row r="449" spans="1:105" ht="12" customHeight="1" x14ac:dyDescent="0.25">
      <c r="A449" s="108" t="s">
        <v>53</v>
      </c>
      <c r="B449" s="98"/>
      <c r="C449" s="98">
        <v>0</v>
      </c>
      <c r="D449" s="98">
        <v>0</v>
      </c>
      <c r="E449" s="98">
        <v>0</v>
      </c>
      <c r="F449" s="98">
        <v>0</v>
      </c>
      <c r="G449" s="98">
        <v>0</v>
      </c>
      <c r="H449" s="98">
        <v>0</v>
      </c>
      <c r="I449" s="98">
        <v>0</v>
      </c>
      <c r="J449" s="98">
        <v>0</v>
      </c>
      <c r="K449" s="98">
        <v>0</v>
      </c>
      <c r="L449" s="98">
        <v>0</v>
      </c>
      <c r="M449" s="98">
        <v>0</v>
      </c>
      <c r="N449" s="98">
        <v>0</v>
      </c>
      <c r="O449" s="98">
        <v>0</v>
      </c>
      <c r="P449" s="98">
        <v>0</v>
      </c>
      <c r="Q449" s="98">
        <v>0</v>
      </c>
      <c r="R449" s="98">
        <v>0</v>
      </c>
      <c r="S449" s="98">
        <v>0</v>
      </c>
      <c r="T449" s="98">
        <v>0</v>
      </c>
      <c r="U449" s="98">
        <v>0</v>
      </c>
      <c r="V449" s="98">
        <v>0</v>
      </c>
      <c r="W449" s="98">
        <v>0</v>
      </c>
      <c r="X449" s="98">
        <v>0</v>
      </c>
      <c r="Y449" s="98">
        <v>0</v>
      </c>
      <c r="DA449" s="63" t="s">
        <v>3847</v>
      </c>
    </row>
    <row r="450" spans="1:105" ht="12" customHeight="1" x14ac:dyDescent="0.25">
      <c r="A450" s="108" t="s">
        <v>52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X450" s="98">
        <v>0</v>
      </c>
      <c r="Y450" s="98">
        <v>0</v>
      </c>
      <c r="DA450" s="63" t="s">
        <v>3848</v>
      </c>
    </row>
    <row r="451" spans="1:105" ht="12" customHeight="1" x14ac:dyDescent="0.25">
      <c r="A451" s="121" t="s">
        <v>54</v>
      </c>
      <c r="B451" s="122"/>
      <c r="C451" s="122">
        <v>4.4350323686811848E-2</v>
      </c>
      <c r="D451" s="122">
        <v>6.5324924630160763E-2</v>
      </c>
      <c r="E451" s="122">
        <v>9.1150827306576726E-2</v>
      </c>
      <c r="F451" s="122">
        <v>0.14593444353684742</v>
      </c>
      <c r="G451" s="122">
        <v>0.21337346904805385</v>
      </c>
      <c r="H451" s="122">
        <v>0.2059868477055547</v>
      </c>
      <c r="I451" s="122">
        <v>0.522694178242056</v>
      </c>
      <c r="J451" s="122">
        <v>0.66632737243484041</v>
      </c>
      <c r="K451" s="122">
        <v>0.3309669745412202</v>
      </c>
      <c r="L451" s="122">
        <v>0.11443499304067876</v>
      </c>
      <c r="M451" s="122">
        <v>0.21042665726980972</v>
      </c>
      <c r="N451" s="122">
        <v>0.24193763774089105</v>
      </c>
      <c r="O451" s="122">
        <v>0.16300005827104969</v>
      </c>
      <c r="P451" s="122">
        <v>0.20996303203111644</v>
      </c>
      <c r="Q451" s="122">
        <v>0.54015398857695485</v>
      </c>
      <c r="R451" s="122">
        <v>0.33693611143600954</v>
      </c>
      <c r="S451" s="122">
        <v>0.35125870046025054</v>
      </c>
      <c r="T451" s="122">
        <v>0.18974031566041416</v>
      </c>
      <c r="U451" s="122">
        <v>0.18362607960194491</v>
      </c>
      <c r="V451" s="122">
        <v>0.20590440887993502</v>
      </c>
      <c r="W451" s="122">
        <v>0.26971390468587253</v>
      </c>
      <c r="X451" s="122">
        <v>0.41045102020822122</v>
      </c>
      <c r="Y451" s="122">
        <v>0.47265975898058349</v>
      </c>
      <c r="DA451" s="130" t="s">
        <v>3849</v>
      </c>
    </row>
    <row r="452" spans="1:105" ht="12" customHeight="1" x14ac:dyDescent="0.25">
      <c r="A452" s="97" t="s">
        <v>202</v>
      </c>
      <c r="B452" s="98"/>
      <c r="C452" s="98">
        <v>0</v>
      </c>
      <c r="D452" s="98">
        <v>0</v>
      </c>
      <c r="E452" s="98">
        <v>0</v>
      </c>
      <c r="F452" s="98">
        <v>0</v>
      </c>
      <c r="G452" s="98">
        <v>0</v>
      </c>
      <c r="H452" s="98">
        <v>0</v>
      </c>
      <c r="I452" s="98">
        <v>0</v>
      </c>
      <c r="J452" s="98">
        <v>0</v>
      </c>
      <c r="K452" s="98">
        <v>0</v>
      </c>
      <c r="L452" s="98">
        <v>0</v>
      </c>
      <c r="M452" s="98">
        <v>0</v>
      </c>
      <c r="N452" s="98">
        <v>0</v>
      </c>
      <c r="O452" s="98">
        <v>0</v>
      </c>
      <c r="P452" s="98">
        <v>0</v>
      </c>
      <c r="Q452" s="98">
        <v>0</v>
      </c>
      <c r="R452" s="98">
        <v>0</v>
      </c>
      <c r="S452" s="98">
        <v>0</v>
      </c>
      <c r="T452" s="98">
        <v>0</v>
      </c>
      <c r="U452" s="98">
        <v>0</v>
      </c>
      <c r="V452" s="98">
        <v>0</v>
      </c>
      <c r="W452" s="98">
        <v>0</v>
      </c>
      <c r="X452" s="98">
        <v>0</v>
      </c>
      <c r="Y452" s="98">
        <v>0</v>
      </c>
      <c r="DA452" s="63" t="s">
        <v>3850</v>
      </c>
    </row>
    <row r="453" spans="1:105" ht="12" customHeight="1" x14ac:dyDescent="0.25">
      <c r="A453" s="97" t="s">
        <v>50</v>
      </c>
      <c r="B453" s="98"/>
      <c r="C453" s="98">
        <v>4.4350323686811848E-2</v>
      </c>
      <c r="D453" s="98">
        <v>6.5324924630160763E-2</v>
      </c>
      <c r="E453" s="98">
        <v>9.1150827306576726E-2</v>
      </c>
      <c r="F453" s="98">
        <v>0.14593444353684742</v>
      </c>
      <c r="G453" s="98">
        <v>0.21337346904805385</v>
      </c>
      <c r="H453" s="98">
        <v>0.2059868477055547</v>
      </c>
      <c r="I453" s="98">
        <v>0.522694178242056</v>
      </c>
      <c r="J453" s="98">
        <v>0.66632737243484041</v>
      </c>
      <c r="K453" s="98">
        <v>0.3309669745412202</v>
      </c>
      <c r="L453" s="98">
        <v>0.11443499304067876</v>
      </c>
      <c r="M453" s="98">
        <v>0.21042665726980972</v>
      </c>
      <c r="N453" s="98">
        <v>0.24193763774089105</v>
      </c>
      <c r="O453" s="98">
        <v>0.16300005827104969</v>
      </c>
      <c r="P453" s="98">
        <v>0.20996303203111644</v>
      </c>
      <c r="Q453" s="98">
        <v>0.54015398857695485</v>
      </c>
      <c r="R453" s="98">
        <v>0.33693611143600954</v>
      </c>
      <c r="S453" s="98">
        <v>0.35125870046025054</v>
      </c>
      <c r="T453" s="98">
        <v>0.18974031566041416</v>
      </c>
      <c r="U453" s="98">
        <v>0.18362607960194491</v>
      </c>
      <c r="V453" s="98">
        <v>0.20590440887993502</v>
      </c>
      <c r="W453" s="98">
        <v>0.26971390468587253</v>
      </c>
      <c r="X453" s="98">
        <v>0.41045102020822122</v>
      </c>
      <c r="Y453" s="98">
        <v>0.47265975898058349</v>
      </c>
      <c r="DA453" s="63" t="s">
        <v>3851</v>
      </c>
    </row>
    <row r="454" spans="1:105" ht="12" customHeight="1" x14ac:dyDescent="0.25">
      <c r="A454" s="109" t="s">
        <v>120</v>
      </c>
      <c r="B454" s="33"/>
      <c r="C454" s="33">
        <v>0</v>
      </c>
      <c r="D454" s="33">
        <v>0</v>
      </c>
      <c r="E454" s="33">
        <v>0</v>
      </c>
      <c r="F454" s="33">
        <v>0</v>
      </c>
      <c r="G454" s="33">
        <v>0</v>
      </c>
      <c r="H454" s="33">
        <v>0</v>
      </c>
      <c r="I454" s="33">
        <v>0</v>
      </c>
      <c r="J454" s="33">
        <v>0</v>
      </c>
      <c r="K454" s="33">
        <v>0</v>
      </c>
      <c r="L454" s="33">
        <v>0</v>
      </c>
      <c r="M454" s="33">
        <v>0</v>
      </c>
      <c r="N454" s="33">
        <v>0</v>
      </c>
      <c r="O454" s="33">
        <v>0</v>
      </c>
      <c r="P454" s="33">
        <v>0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0</v>
      </c>
      <c r="W454" s="33">
        <v>0</v>
      </c>
      <c r="X454" s="33">
        <v>0</v>
      </c>
      <c r="Y454" s="33">
        <v>0</v>
      </c>
      <c r="DA454" s="60" t="s">
        <v>3852</v>
      </c>
    </row>
    <row r="456" spans="1:105" ht="12" customHeight="1" x14ac:dyDescent="0.25">
      <c r="A456" s="116" t="str">
        <f>RES_hh_SLD!$A$406</f>
        <v>Final energy consumption per household in new and renovated households (kWh / household)</v>
      </c>
      <c r="B456" s="117"/>
      <c r="C456" s="117">
        <f t="shared" ref="C456:Q456" si="240">C457+C460+C462+C475</f>
        <v>10676.983572390576</v>
      </c>
      <c r="D456" s="117">
        <f t="shared" si="240"/>
        <v>11689.94865307528</v>
      </c>
      <c r="E456" s="117">
        <f t="shared" si="240"/>
        <v>11773.086128786581</v>
      </c>
      <c r="F456" s="117">
        <f t="shared" si="240"/>
        <v>11258.726412883143</v>
      </c>
      <c r="G456" s="117">
        <f t="shared" si="240"/>
        <v>11302.879144398668</v>
      </c>
      <c r="H456" s="117">
        <f t="shared" si="240"/>
        <v>10455.984382626732</v>
      </c>
      <c r="I456" s="117">
        <f t="shared" si="240"/>
        <v>10338.137795460894</v>
      </c>
      <c r="J456" s="117">
        <f t="shared" si="240"/>
        <v>9832.2914746560073</v>
      </c>
      <c r="K456" s="117">
        <f t="shared" si="240"/>
        <v>10113.348389695002</v>
      </c>
      <c r="L456" s="117">
        <f t="shared" si="240"/>
        <v>8230.7506916852744</v>
      </c>
      <c r="M456" s="117">
        <f t="shared" si="240"/>
        <v>8487.0243738165791</v>
      </c>
      <c r="N456" s="117">
        <f t="shared" si="240"/>
        <v>8329.4877234681826</v>
      </c>
      <c r="O456" s="117">
        <f t="shared" si="240"/>
        <v>6926.6211189315409</v>
      </c>
      <c r="P456" s="117">
        <f t="shared" si="240"/>
        <v>5867.6932386475328</v>
      </c>
      <c r="Q456" s="117">
        <f t="shared" si="240"/>
        <v>6871.1068350016139</v>
      </c>
      <c r="R456" s="117">
        <f t="shared" ref="R456:V456" si="241">R457+R460+R462+R475</f>
        <v>7004.3725389646834</v>
      </c>
      <c r="S456" s="117">
        <f t="shared" si="241"/>
        <v>7484.8498992438463</v>
      </c>
      <c r="T456" s="117">
        <f t="shared" si="241"/>
        <v>7059.2325984806266</v>
      </c>
      <c r="U456" s="117">
        <f t="shared" si="241"/>
        <v>7212.0588309395043</v>
      </c>
      <c r="V456" s="117">
        <f t="shared" si="241"/>
        <v>7319.6573905905097</v>
      </c>
      <c r="W456" s="117">
        <f t="shared" ref="W456:Y456" si="242">W457+W460+W462+W475</f>
        <v>7176.0092446838898</v>
      </c>
      <c r="X456" s="117">
        <f t="shared" si="242"/>
        <v>6794.4020646628223</v>
      </c>
      <c r="Y456" s="117">
        <f t="shared" si="242"/>
        <v>6252.594962228588</v>
      </c>
      <c r="DA456" s="129" t="s">
        <v>3998</v>
      </c>
    </row>
    <row r="457" spans="1:105" ht="12" customHeight="1" x14ac:dyDescent="0.25">
      <c r="A457" s="121" t="s">
        <v>57</v>
      </c>
      <c r="B457" s="122"/>
      <c r="C457" s="122">
        <f t="shared" ref="C457:Q457" si="243">SUM(C458:C459)</f>
        <v>7300.4831941289531</v>
      </c>
      <c r="D457" s="122">
        <f t="shared" si="243"/>
        <v>7725.9493732390692</v>
      </c>
      <c r="E457" s="122">
        <f t="shared" si="243"/>
        <v>6625.8561846892462</v>
      </c>
      <c r="F457" s="122">
        <f t="shared" si="243"/>
        <v>6022.7237449666954</v>
      </c>
      <c r="G457" s="122">
        <f t="shared" si="243"/>
        <v>5595.0085789642953</v>
      </c>
      <c r="H457" s="122">
        <f t="shared" si="243"/>
        <v>4639.8232752354652</v>
      </c>
      <c r="I457" s="122">
        <f t="shared" si="243"/>
        <v>4188.9752045286541</v>
      </c>
      <c r="J457" s="122">
        <f t="shared" si="243"/>
        <v>4650.1897238074143</v>
      </c>
      <c r="K457" s="122">
        <f t="shared" si="243"/>
        <v>5218.2277637243442</v>
      </c>
      <c r="L457" s="122">
        <f t="shared" si="243"/>
        <v>3221.659305723409</v>
      </c>
      <c r="M457" s="122">
        <f t="shared" si="243"/>
        <v>3702.1333038242146</v>
      </c>
      <c r="N457" s="122">
        <f t="shared" si="243"/>
        <v>3864.513035352521</v>
      </c>
      <c r="O457" s="122">
        <f t="shared" si="243"/>
        <v>3086.2364139017386</v>
      </c>
      <c r="P457" s="122">
        <f t="shared" si="243"/>
        <v>2239.1051842253287</v>
      </c>
      <c r="Q457" s="122">
        <f t="shared" si="243"/>
        <v>3299.8783109789001</v>
      </c>
      <c r="R457" s="122">
        <f t="shared" ref="R457:V457" si="244">SUM(R458:R459)</f>
        <v>3214.2944659817322</v>
      </c>
      <c r="S457" s="122">
        <f t="shared" si="244"/>
        <v>3433.9986286209751</v>
      </c>
      <c r="T457" s="122">
        <f t="shared" si="244"/>
        <v>3374.8585564734108</v>
      </c>
      <c r="U457" s="122">
        <f t="shared" si="244"/>
        <v>3393.9450400705678</v>
      </c>
      <c r="V457" s="122">
        <f t="shared" si="244"/>
        <v>3455.3377719030195</v>
      </c>
      <c r="W457" s="122">
        <f t="shared" ref="W457:Y457" si="245">SUM(W458:W459)</f>
        <v>3065.9288647632929</v>
      </c>
      <c r="X457" s="122">
        <f t="shared" si="245"/>
        <v>3128.3282155800384</v>
      </c>
      <c r="Y457" s="122">
        <f t="shared" si="245"/>
        <v>2584.8975337775396</v>
      </c>
      <c r="DA457" s="130" t="s">
        <v>3999</v>
      </c>
    </row>
    <row r="458" spans="1:105" ht="12" customHeight="1" x14ac:dyDescent="0.25">
      <c r="A458" s="97" t="s">
        <v>199</v>
      </c>
      <c r="B458" s="98"/>
      <c r="C458" s="98">
        <v>7287.5129485932539</v>
      </c>
      <c r="D458" s="98">
        <v>7710.7578292765966</v>
      </c>
      <c r="E458" s="98">
        <v>6613.2368701876094</v>
      </c>
      <c r="F458" s="98">
        <v>6009.9382065443915</v>
      </c>
      <c r="G458" s="98">
        <v>5583.0445648395898</v>
      </c>
      <c r="H458" s="98">
        <v>4630.6872278886221</v>
      </c>
      <c r="I458" s="98">
        <v>4181.4365962106385</v>
      </c>
      <c r="J458" s="98">
        <v>4642.1914805433307</v>
      </c>
      <c r="K458" s="98">
        <v>5208.5560448134029</v>
      </c>
      <c r="L458" s="98">
        <v>3215.8092414710932</v>
      </c>
      <c r="M458" s="98">
        <v>3694.3076853179687</v>
      </c>
      <c r="N458" s="98">
        <v>3858.0745037218117</v>
      </c>
      <c r="O458" s="98">
        <v>3080.1557922234128</v>
      </c>
      <c r="P458" s="98">
        <v>2233.3996572429519</v>
      </c>
      <c r="Q458" s="98">
        <v>3292.1772427171854</v>
      </c>
      <c r="R458" s="98">
        <v>3206.6847555867921</v>
      </c>
      <c r="S458" s="98">
        <v>3424.7644751264302</v>
      </c>
      <c r="T458" s="98">
        <v>3366.5800020982751</v>
      </c>
      <c r="U458" s="98">
        <v>3385.4770824946686</v>
      </c>
      <c r="V458" s="98">
        <v>3446.5910401694309</v>
      </c>
      <c r="W458" s="98">
        <v>3058.0739249853909</v>
      </c>
      <c r="X458" s="98">
        <v>3120.2365638254087</v>
      </c>
      <c r="Y458" s="98">
        <v>2578.1449158749515</v>
      </c>
      <c r="DA458" s="63" t="s">
        <v>4000</v>
      </c>
    </row>
    <row r="459" spans="1:105" ht="12" customHeight="1" x14ac:dyDescent="0.25">
      <c r="A459" s="97" t="s">
        <v>53</v>
      </c>
      <c r="B459" s="98"/>
      <c r="C459" s="98">
        <v>12.970245535698872</v>
      </c>
      <c r="D459" s="98">
        <v>15.191543962472702</v>
      </c>
      <c r="E459" s="98">
        <v>12.61931450163646</v>
      </c>
      <c r="F459" s="98">
        <v>12.785538422303883</v>
      </c>
      <c r="G459" s="98">
        <v>11.964014124705576</v>
      </c>
      <c r="H459" s="98">
        <v>9.1360473468432293</v>
      </c>
      <c r="I459" s="98">
        <v>7.5386083180152568</v>
      </c>
      <c r="J459" s="98">
        <v>7.9982432640834391</v>
      </c>
      <c r="K459" s="98">
        <v>9.6717189109412036</v>
      </c>
      <c r="L459" s="98">
        <v>5.8500642523157076</v>
      </c>
      <c r="M459" s="98">
        <v>7.8256185062460935</v>
      </c>
      <c r="N459" s="98">
        <v>6.4385316307093747</v>
      </c>
      <c r="O459" s="98">
        <v>6.0806216783257421</v>
      </c>
      <c r="P459" s="98">
        <v>5.70552698237677</v>
      </c>
      <c r="Q459" s="98">
        <v>7.7010682617147603</v>
      </c>
      <c r="R459" s="98">
        <v>7.6097103949402323</v>
      </c>
      <c r="S459" s="98">
        <v>9.2341534945446906</v>
      </c>
      <c r="T459" s="98">
        <v>8.2785543751354265</v>
      </c>
      <c r="U459" s="98">
        <v>8.4679575758993479</v>
      </c>
      <c r="V459" s="98">
        <v>8.7467317335888275</v>
      </c>
      <c r="W459" s="98">
        <v>7.8549397779020182</v>
      </c>
      <c r="X459" s="98">
        <v>8.0916517546299254</v>
      </c>
      <c r="Y459" s="98">
        <v>6.7526179025882973</v>
      </c>
      <c r="DA459" s="63" t="s">
        <v>4001</v>
      </c>
    </row>
    <row r="460" spans="1:105" ht="12" customHeight="1" x14ac:dyDescent="0.25">
      <c r="A460" s="121" t="s">
        <v>92</v>
      </c>
      <c r="B460" s="122"/>
      <c r="C460" s="122">
        <f t="shared" ref="C460:Y460" si="246">C461</f>
        <v>0</v>
      </c>
      <c r="D460" s="122">
        <f t="shared" si="246"/>
        <v>333.94822177672057</v>
      </c>
      <c r="E460" s="122">
        <f t="shared" si="246"/>
        <v>1232.2187724414007</v>
      </c>
      <c r="F460" s="122">
        <f t="shared" si="246"/>
        <v>1203.8522688038356</v>
      </c>
      <c r="G460" s="122">
        <f t="shared" si="246"/>
        <v>1358.8064682165573</v>
      </c>
      <c r="H460" s="122">
        <f t="shared" si="246"/>
        <v>1552.0853344316854</v>
      </c>
      <c r="I460" s="122">
        <f t="shared" si="246"/>
        <v>1746.3779110524679</v>
      </c>
      <c r="J460" s="122">
        <f t="shared" si="246"/>
        <v>1005.3218979875527</v>
      </c>
      <c r="K460" s="122">
        <f t="shared" si="246"/>
        <v>749.95075786686687</v>
      </c>
      <c r="L460" s="122">
        <f t="shared" si="246"/>
        <v>979.60083819021122</v>
      </c>
      <c r="M460" s="122">
        <f t="shared" si="246"/>
        <v>706.39648316838714</v>
      </c>
      <c r="N460" s="122">
        <f t="shared" si="246"/>
        <v>786.71895460609971</v>
      </c>
      <c r="O460" s="122">
        <f t="shared" si="246"/>
        <v>497.44393205126858</v>
      </c>
      <c r="P460" s="122">
        <f t="shared" si="246"/>
        <v>305.42068406863649</v>
      </c>
      <c r="Q460" s="122">
        <f t="shared" si="246"/>
        <v>274.16341983358666</v>
      </c>
      <c r="R460" s="122">
        <f t="shared" si="246"/>
        <v>400.87871122129008</v>
      </c>
      <c r="S460" s="122">
        <f t="shared" si="246"/>
        <v>455.38767298454974</v>
      </c>
      <c r="T460" s="122">
        <f t="shared" si="246"/>
        <v>267.11994011130673</v>
      </c>
      <c r="U460" s="122">
        <f t="shared" si="246"/>
        <v>298.16532379204568</v>
      </c>
      <c r="V460" s="122">
        <f t="shared" si="246"/>
        <v>360.53230347010179</v>
      </c>
      <c r="W460" s="122">
        <f t="shared" si="246"/>
        <v>423.9724810762259</v>
      </c>
      <c r="X460" s="122">
        <f t="shared" si="246"/>
        <v>348.9405081078051</v>
      </c>
      <c r="Y460" s="122">
        <f t="shared" si="246"/>
        <v>529.11071215798552</v>
      </c>
      <c r="DA460" s="130" t="s">
        <v>4002</v>
      </c>
    </row>
    <row r="461" spans="1:105" ht="12" customHeight="1" x14ac:dyDescent="0.25">
      <c r="A461" s="97" t="s">
        <v>53</v>
      </c>
      <c r="B461" s="98"/>
      <c r="C461" s="98">
        <f>RES_hhdet_in_fech!C86</f>
        <v>0</v>
      </c>
      <c r="D461" s="98">
        <f>RES_hhdet_in_fech!D86</f>
        <v>333.94822177672057</v>
      </c>
      <c r="E461" s="98">
        <f>RES_hhdet_in_fech!E86</f>
        <v>1232.2187724414007</v>
      </c>
      <c r="F461" s="98">
        <f>RES_hhdet_in_fech!F86</f>
        <v>1203.8522688038356</v>
      </c>
      <c r="G461" s="98">
        <f>RES_hhdet_in_fech!G86</f>
        <v>1358.8064682165573</v>
      </c>
      <c r="H461" s="98">
        <f>RES_hhdet_in_fech!H86</f>
        <v>1552.0853344316854</v>
      </c>
      <c r="I461" s="98">
        <f>RES_hhdet_in_fech!I86</f>
        <v>1746.3779110524679</v>
      </c>
      <c r="J461" s="98">
        <f>RES_hhdet_in_fech!J86</f>
        <v>1005.3218979875527</v>
      </c>
      <c r="K461" s="98">
        <f>RES_hhdet_in_fech!K86</f>
        <v>749.95075786686687</v>
      </c>
      <c r="L461" s="98">
        <f>RES_hhdet_in_fech!L86</f>
        <v>979.60083819021122</v>
      </c>
      <c r="M461" s="98">
        <f>RES_hhdet_in_fech!M86</f>
        <v>706.39648316838714</v>
      </c>
      <c r="N461" s="98">
        <f>RES_hhdet_in_fech!N86</f>
        <v>786.71895460609971</v>
      </c>
      <c r="O461" s="98">
        <f>RES_hhdet_in_fech!O86</f>
        <v>497.44393205126858</v>
      </c>
      <c r="P461" s="98">
        <f>RES_hhdet_in_fech!P86</f>
        <v>305.42068406863649</v>
      </c>
      <c r="Q461" s="98">
        <f>RES_hhdet_in_fech!Q86</f>
        <v>274.16341983358666</v>
      </c>
      <c r="R461" s="98">
        <f>RES_hhdet_in_fech!R86</f>
        <v>400.87871122129008</v>
      </c>
      <c r="S461" s="98">
        <f>RES_hhdet_in_fech!S86</f>
        <v>455.38767298454974</v>
      </c>
      <c r="T461" s="98">
        <f>RES_hhdet_in_fech!T86</f>
        <v>267.11994011130673</v>
      </c>
      <c r="U461" s="98">
        <f>RES_hhdet_in_fech!U86</f>
        <v>298.16532379204568</v>
      </c>
      <c r="V461" s="98">
        <f>RES_hhdet_in_fech!V86</f>
        <v>360.53230347010179</v>
      </c>
      <c r="W461" s="98">
        <f>RES_hhdet_in_fech!W86</f>
        <v>423.9724810762259</v>
      </c>
      <c r="X461" s="98">
        <f>RES_hhdet_in_fech!X86</f>
        <v>348.9405081078051</v>
      </c>
      <c r="Y461" s="98">
        <f>RES_hhdet_in_fech!Y86</f>
        <v>529.11071215798552</v>
      </c>
      <c r="DA461" s="63" t="s">
        <v>4003</v>
      </c>
    </row>
    <row r="462" spans="1:105" ht="12" customHeight="1" x14ac:dyDescent="0.25">
      <c r="A462" s="121" t="s">
        <v>55</v>
      </c>
      <c r="B462" s="122"/>
      <c r="C462" s="122">
        <v>2247.0147170126502</v>
      </c>
      <c r="D462" s="122">
        <v>2478.3136607010683</v>
      </c>
      <c r="E462" s="122">
        <v>2741.3761327216707</v>
      </c>
      <c r="F462" s="122">
        <v>2834.1334043528436</v>
      </c>
      <c r="G462" s="122">
        <v>3186.6044418438887</v>
      </c>
      <c r="H462" s="122">
        <v>3188.5747852717609</v>
      </c>
      <c r="I462" s="122">
        <v>3344.4062181010727</v>
      </c>
      <c r="J462" s="122">
        <v>3213.3623507175084</v>
      </c>
      <c r="K462" s="122">
        <v>3208.6155750361354</v>
      </c>
      <c r="L462" s="122">
        <v>3111.5127663382514</v>
      </c>
      <c r="M462" s="122">
        <v>3106.2762843255982</v>
      </c>
      <c r="N462" s="122">
        <v>2800.332783865817</v>
      </c>
      <c r="O462" s="122">
        <v>2489.581522102917</v>
      </c>
      <c r="P462" s="122">
        <v>2404.8127189890852</v>
      </c>
      <c r="Q462" s="122">
        <v>2395.3174709227014</v>
      </c>
      <c r="R462" s="122">
        <v>2501.9593198209404</v>
      </c>
      <c r="S462" s="122">
        <v>2675.2503902738217</v>
      </c>
      <c r="T462" s="122">
        <v>2568.7207831226387</v>
      </c>
      <c r="U462" s="122">
        <v>2528.9893679549236</v>
      </c>
      <c r="V462" s="122">
        <v>2529.6953677153429</v>
      </c>
      <c r="W462" s="122">
        <v>2730.3259493625537</v>
      </c>
      <c r="X462" s="122">
        <v>2405.4037120496246</v>
      </c>
      <c r="Y462" s="122">
        <v>2270.7660349817347</v>
      </c>
      <c r="DA462" s="130" t="s">
        <v>4004</v>
      </c>
    </row>
    <row r="463" spans="1:105" ht="12" customHeight="1" x14ac:dyDescent="0.25">
      <c r="A463" s="97" t="s">
        <v>132</v>
      </c>
      <c r="B463" s="98"/>
      <c r="C463" s="98">
        <v>0</v>
      </c>
      <c r="D463" s="98">
        <v>3461.2218079365957</v>
      </c>
      <c r="E463" s="98">
        <v>3163.159720820895</v>
      </c>
      <c r="F463" s="98">
        <v>3332.2842145772756</v>
      </c>
      <c r="G463" s="98">
        <v>3918.8604266647044</v>
      </c>
      <c r="H463" s="98">
        <v>3254.901799058789</v>
      </c>
      <c r="I463" s="98">
        <v>3570.192953680501</v>
      </c>
      <c r="J463" s="98">
        <v>4555.5806469959116</v>
      </c>
      <c r="K463" s="98">
        <v>4680.7341782044878</v>
      </c>
      <c r="L463" s="98">
        <v>3558.0207781662789</v>
      </c>
      <c r="M463" s="98">
        <v>3643.8394738695993</v>
      </c>
      <c r="N463" s="98">
        <v>3415.071870883045</v>
      </c>
      <c r="O463" s="98">
        <v>0</v>
      </c>
      <c r="P463" s="98">
        <v>0</v>
      </c>
      <c r="Q463" s="98">
        <v>3482.3728613684002</v>
      </c>
      <c r="R463" s="98">
        <v>3454.6352830384481</v>
      </c>
      <c r="S463" s="98">
        <v>3493.6980938318206</v>
      </c>
      <c r="T463" s="98">
        <v>3381.9045197468836</v>
      </c>
      <c r="U463" s="98">
        <v>3417.2857817219392</v>
      </c>
      <c r="V463" s="98">
        <v>3364.8298874619841</v>
      </c>
      <c r="W463" s="98">
        <v>3267.8598902666263</v>
      </c>
      <c r="X463" s="98">
        <v>3096.9415549487758</v>
      </c>
      <c r="Y463" s="98">
        <v>0</v>
      </c>
      <c r="DA463" s="63" t="s">
        <v>4005</v>
      </c>
    </row>
    <row r="464" spans="1:105" ht="12" customHeight="1" x14ac:dyDescent="0.25">
      <c r="A464" s="97" t="s">
        <v>131</v>
      </c>
      <c r="B464" s="98"/>
      <c r="C464" s="98">
        <v>0</v>
      </c>
      <c r="D464" s="98">
        <v>0</v>
      </c>
      <c r="E464" s="98">
        <v>0</v>
      </c>
      <c r="F464" s="98">
        <v>0</v>
      </c>
      <c r="G464" s="98">
        <v>0</v>
      </c>
      <c r="H464" s="98">
        <v>0</v>
      </c>
      <c r="I464" s="98">
        <v>2372.0776430806277</v>
      </c>
      <c r="J464" s="98">
        <v>3270.5630200807341</v>
      </c>
      <c r="K464" s="98">
        <v>3420.2631365839143</v>
      </c>
      <c r="L464" s="98">
        <v>0</v>
      </c>
      <c r="M464" s="98">
        <v>0</v>
      </c>
      <c r="N464" s="98">
        <v>2476.3742811503944</v>
      </c>
      <c r="O464" s="98">
        <v>2586.7195353649354</v>
      </c>
      <c r="P464" s="98">
        <v>2628.326570767822</v>
      </c>
      <c r="Q464" s="98">
        <v>0</v>
      </c>
      <c r="R464" s="98">
        <v>0</v>
      </c>
      <c r="S464" s="98">
        <v>0</v>
      </c>
      <c r="T464" s="98">
        <v>0</v>
      </c>
      <c r="U464" s="98">
        <v>0</v>
      </c>
      <c r="V464" s="98">
        <v>0</v>
      </c>
      <c r="W464" s="98">
        <v>0</v>
      </c>
      <c r="X464" s="98">
        <v>0</v>
      </c>
      <c r="Y464" s="98">
        <v>2333.6552431859786</v>
      </c>
      <c r="DA464" s="63" t="s">
        <v>4006</v>
      </c>
    </row>
    <row r="465" spans="1:105" ht="12" customHeight="1" x14ac:dyDescent="0.25">
      <c r="A465" s="100" t="s">
        <v>199</v>
      </c>
      <c r="B465" s="101"/>
      <c r="C465" s="101">
        <v>0</v>
      </c>
      <c r="D465" s="101">
        <v>0</v>
      </c>
      <c r="E465" s="101">
        <v>0</v>
      </c>
      <c r="F465" s="101">
        <v>0</v>
      </c>
      <c r="G465" s="101">
        <v>0</v>
      </c>
      <c r="H465" s="101">
        <v>0</v>
      </c>
      <c r="I465" s="101">
        <v>35.701929536804997</v>
      </c>
      <c r="J465" s="101">
        <v>967.20097903192618</v>
      </c>
      <c r="K465" s="101">
        <v>1034.304402258646</v>
      </c>
      <c r="L465" s="101">
        <v>0</v>
      </c>
      <c r="M465" s="101">
        <v>0</v>
      </c>
      <c r="N465" s="101">
        <v>417.79452838677605</v>
      </c>
      <c r="O465" s="101">
        <v>346.21988760199446</v>
      </c>
      <c r="P465" s="101">
        <v>147.68644127674668</v>
      </c>
      <c r="Q465" s="101">
        <v>0</v>
      </c>
      <c r="R465" s="101">
        <v>0</v>
      </c>
      <c r="S465" s="101">
        <v>0</v>
      </c>
      <c r="T465" s="101">
        <v>0</v>
      </c>
      <c r="U465" s="101">
        <v>0</v>
      </c>
      <c r="V465" s="101">
        <v>0</v>
      </c>
      <c r="W465" s="101">
        <v>0</v>
      </c>
      <c r="X465" s="101">
        <v>0</v>
      </c>
      <c r="Y465" s="101">
        <v>29.046971005524309</v>
      </c>
      <c r="DA465" s="131" t="s">
        <v>4007</v>
      </c>
    </row>
    <row r="466" spans="1:105" ht="12" customHeight="1" x14ac:dyDescent="0.25">
      <c r="A466" s="103" t="s">
        <v>52</v>
      </c>
      <c r="B466" s="104"/>
      <c r="C466" s="104">
        <v>0</v>
      </c>
      <c r="D466" s="104">
        <v>0</v>
      </c>
      <c r="E466" s="104">
        <v>0</v>
      </c>
      <c r="F466" s="104">
        <v>0</v>
      </c>
      <c r="G466" s="104">
        <v>0</v>
      </c>
      <c r="H466" s="104">
        <v>0</v>
      </c>
      <c r="I466" s="104">
        <v>2336.3757135438227</v>
      </c>
      <c r="J466" s="104">
        <v>2303.3620410488079</v>
      </c>
      <c r="K466" s="104">
        <v>2385.9587343252683</v>
      </c>
      <c r="L466" s="104">
        <v>0</v>
      </c>
      <c r="M466" s="104">
        <v>0</v>
      </c>
      <c r="N466" s="104">
        <v>2058.5797527636182</v>
      </c>
      <c r="O466" s="104">
        <v>2240.4996477629411</v>
      </c>
      <c r="P466" s="104">
        <v>2480.6401294910747</v>
      </c>
      <c r="Q466" s="104">
        <v>0</v>
      </c>
      <c r="R466" s="104">
        <v>0</v>
      </c>
      <c r="S466" s="104">
        <v>0</v>
      </c>
      <c r="T466" s="104">
        <v>0</v>
      </c>
      <c r="U466" s="104">
        <v>0</v>
      </c>
      <c r="V466" s="104">
        <v>0</v>
      </c>
      <c r="W466" s="104">
        <v>0</v>
      </c>
      <c r="X466" s="104">
        <v>0</v>
      </c>
      <c r="Y466" s="104">
        <v>2304.6082721804546</v>
      </c>
      <c r="DA466" s="132" t="s">
        <v>4008</v>
      </c>
    </row>
    <row r="467" spans="1:105" ht="12" customHeight="1" x14ac:dyDescent="0.25">
      <c r="A467" s="106" t="s">
        <v>124</v>
      </c>
      <c r="B467" s="101"/>
      <c r="C467" s="101">
        <v>4387.0800378832064</v>
      </c>
      <c r="D467" s="101">
        <v>4653.2172026190492</v>
      </c>
      <c r="E467" s="101">
        <v>4880.4886830305268</v>
      </c>
      <c r="F467" s="101">
        <v>4974.7922056856296</v>
      </c>
      <c r="G467" s="101">
        <v>5398.4926419158737</v>
      </c>
      <c r="H467" s="101">
        <v>5445.1926159525519</v>
      </c>
      <c r="I467" s="101">
        <v>5592.8681990694276</v>
      </c>
      <c r="J467" s="101">
        <v>5739.9053813668488</v>
      </c>
      <c r="K467" s="101">
        <v>5698.3323380410166</v>
      </c>
      <c r="L467" s="101">
        <v>5487.5098882220118</v>
      </c>
      <c r="M467" s="101">
        <v>5166.0390550372304</v>
      </c>
      <c r="N467" s="101">
        <v>4687.5857708067006</v>
      </c>
      <c r="O467" s="101">
        <v>4668.9104593406919</v>
      </c>
      <c r="P467" s="101">
        <v>4540.0036688482414</v>
      </c>
      <c r="Q467" s="101">
        <v>4242.827903194544</v>
      </c>
      <c r="R467" s="101">
        <v>4132.7112206380816</v>
      </c>
      <c r="S467" s="101">
        <v>4086.470126120942</v>
      </c>
      <c r="T467" s="101">
        <v>3941.4780334198222</v>
      </c>
      <c r="U467" s="101">
        <v>3744.5334226787477</v>
      </c>
      <c r="V467" s="101">
        <v>3349.2292560429069</v>
      </c>
      <c r="W467" s="101">
        <v>3797.6137277920993</v>
      </c>
      <c r="X467" s="101">
        <v>3781.0324837855251</v>
      </c>
      <c r="Y467" s="101">
        <v>3442.0983959078221</v>
      </c>
      <c r="DA467" s="131" t="s">
        <v>4009</v>
      </c>
    </row>
    <row r="468" spans="1:105" ht="12" customHeight="1" x14ac:dyDescent="0.25">
      <c r="A468" s="107" t="s">
        <v>123</v>
      </c>
      <c r="B468" s="104"/>
      <c r="C468" s="104">
        <v>2237.2943841337378</v>
      </c>
      <c r="D468" s="104">
        <v>0</v>
      </c>
      <c r="E468" s="104">
        <v>0</v>
      </c>
      <c r="F468" s="104">
        <v>0</v>
      </c>
      <c r="G468" s="104">
        <v>0</v>
      </c>
      <c r="H468" s="104">
        <v>3197.0836307473314</v>
      </c>
      <c r="I468" s="104">
        <v>3137.0599468618825</v>
      </c>
      <c r="J468" s="104">
        <v>3246.2775093416822</v>
      </c>
      <c r="K468" s="104">
        <v>3244.1924478216129</v>
      </c>
      <c r="L468" s="104">
        <v>3065.1821125109645</v>
      </c>
      <c r="M468" s="104">
        <v>2925.2081984075699</v>
      </c>
      <c r="N468" s="104">
        <v>2589.6941299169553</v>
      </c>
      <c r="O468" s="104">
        <v>2632.4415795643999</v>
      </c>
      <c r="P468" s="104">
        <v>2714.4226589012951</v>
      </c>
      <c r="Q468" s="104">
        <v>0</v>
      </c>
      <c r="R468" s="104">
        <v>0</v>
      </c>
      <c r="S468" s="104">
        <v>0</v>
      </c>
      <c r="T468" s="104">
        <v>0</v>
      </c>
      <c r="U468" s="104">
        <v>0</v>
      </c>
      <c r="V468" s="104">
        <v>2220.2112218780176</v>
      </c>
      <c r="W468" s="104">
        <v>2644.2610569697331</v>
      </c>
      <c r="X468" s="104">
        <v>2645.8193978267745</v>
      </c>
      <c r="Y468" s="104">
        <v>2375.5047496683997</v>
      </c>
      <c r="DA468" s="132" t="s">
        <v>4010</v>
      </c>
    </row>
    <row r="469" spans="1:105" ht="12" customHeight="1" x14ac:dyDescent="0.25">
      <c r="A469" s="108" t="s">
        <v>50</v>
      </c>
      <c r="B469" s="98"/>
      <c r="C469" s="98">
        <v>597.68619217721971</v>
      </c>
      <c r="D469" s="98">
        <v>0</v>
      </c>
      <c r="E469" s="98">
        <v>0</v>
      </c>
      <c r="F469" s="98">
        <v>0</v>
      </c>
      <c r="G469" s="98">
        <v>0</v>
      </c>
      <c r="H469" s="98">
        <v>1391.724949750449</v>
      </c>
      <c r="I469" s="98">
        <v>1133.9265470596581</v>
      </c>
      <c r="J469" s="98">
        <v>1175.6230148783022</v>
      </c>
      <c r="K469" s="98">
        <v>1165.3248402232837</v>
      </c>
      <c r="L469" s="98">
        <v>971.22940893935652</v>
      </c>
      <c r="M469" s="98">
        <v>904.3238000547118</v>
      </c>
      <c r="N469" s="98">
        <v>547.63917904570815</v>
      </c>
      <c r="O469" s="98">
        <v>370.39421971467493</v>
      </c>
      <c r="P469" s="98">
        <v>369.42351888750983</v>
      </c>
      <c r="Q469" s="98">
        <v>0</v>
      </c>
      <c r="R469" s="98">
        <v>0</v>
      </c>
      <c r="S469" s="98">
        <v>0</v>
      </c>
      <c r="T469" s="98">
        <v>0</v>
      </c>
      <c r="U469" s="98">
        <v>0</v>
      </c>
      <c r="V469" s="98">
        <v>119.73680971938073</v>
      </c>
      <c r="W469" s="98">
        <v>310.61954696377234</v>
      </c>
      <c r="X469" s="98">
        <v>283.4830063318509</v>
      </c>
      <c r="Y469" s="98">
        <v>147.70348675452422</v>
      </c>
      <c r="DA469" s="63" t="s">
        <v>4011</v>
      </c>
    </row>
    <row r="470" spans="1:105" ht="12" customHeight="1" x14ac:dyDescent="0.25">
      <c r="A470" s="108" t="s">
        <v>52</v>
      </c>
      <c r="B470" s="98"/>
      <c r="C470" s="98">
        <v>1639.6081919565181</v>
      </c>
      <c r="D470" s="98">
        <v>0</v>
      </c>
      <c r="E470" s="98">
        <v>0</v>
      </c>
      <c r="F470" s="98">
        <v>0</v>
      </c>
      <c r="G470" s="98">
        <v>0</v>
      </c>
      <c r="H470" s="98">
        <v>1805.3586809968822</v>
      </c>
      <c r="I470" s="98">
        <v>2003.1333998022246</v>
      </c>
      <c r="J470" s="98">
        <v>2070.6544944633793</v>
      </c>
      <c r="K470" s="98">
        <v>2078.867607598329</v>
      </c>
      <c r="L470" s="98">
        <v>2093.9527035716083</v>
      </c>
      <c r="M470" s="98">
        <v>2020.8843983528584</v>
      </c>
      <c r="N470" s="98">
        <v>2042.0549508712477</v>
      </c>
      <c r="O470" s="98">
        <v>2262.0473598497247</v>
      </c>
      <c r="P470" s="98">
        <v>2344.9991400137847</v>
      </c>
      <c r="Q470" s="98">
        <v>0</v>
      </c>
      <c r="R470" s="98">
        <v>0</v>
      </c>
      <c r="S470" s="98">
        <v>0</v>
      </c>
      <c r="T470" s="98">
        <v>0</v>
      </c>
      <c r="U470" s="98">
        <v>0</v>
      </c>
      <c r="V470" s="98">
        <v>2100.4744121586373</v>
      </c>
      <c r="W470" s="98">
        <v>2333.6415100059612</v>
      </c>
      <c r="X470" s="98">
        <v>2362.3363914949232</v>
      </c>
      <c r="Y470" s="98">
        <v>2227.8012629138757</v>
      </c>
      <c r="DA470" s="63" t="s">
        <v>4012</v>
      </c>
    </row>
    <row r="471" spans="1:105" ht="12" customHeight="1" x14ac:dyDescent="0.25">
      <c r="A471" s="106" t="s">
        <v>122</v>
      </c>
      <c r="B471" s="101"/>
      <c r="C471" s="101">
        <v>3812.9411780455316</v>
      </c>
      <c r="D471" s="101">
        <v>0</v>
      </c>
      <c r="E471" s="101">
        <v>0</v>
      </c>
      <c r="F471" s="101">
        <v>0</v>
      </c>
      <c r="G471" s="101">
        <v>0</v>
      </c>
      <c r="H471" s="101">
        <v>4829.6714952764314</v>
      </c>
      <c r="I471" s="101">
        <v>0</v>
      </c>
      <c r="J471" s="101">
        <v>0</v>
      </c>
      <c r="K471" s="101">
        <v>5162.9628781612801</v>
      </c>
      <c r="L471" s="101">
        <v>0</v>
      </c>
      <c r="M471" s="101">
        <v>0</v>
      </c>
      <c r="N471" s="101">
        <v>0</v>
      </c>
      <c r="O471" s="101">
        <v>4178.6985631308571</v>
      </c>
      <c r="P471" s="101">
        <v>4034.6983031497202</v>
      </c>
      <c r="Q471" s="101">
        <v>0</v>
      </c>
      <c r="R471" s="101">
        <v>0</v>
      </c>
      <c r="S471" s="101">
        <v>0</v>
      </c>
      <c r="T471" s="101">
        <v>0</v>
      </c>
      <c r="U471" s="101">
        <v>3707.3012299725269</v>
      </c>
      <c r="V471" s="101">
        <v>0</v>
      </c>
      <c r="W471" s="101">
        <v>3687.5545947618189</v>
      </c>
      <c r="X471" s="101">
        <v>0</v>
      </c>
      <c r="Y471" s="101">
        <v>3287.126839577907</v>
      </c>
      <c r="DA471" s="131" t="s">
        <v>4013</v>
      </c>
    </row>
    <row r="472" spans="1:105" ht="12" customHeight="1" x14ac:dyDescent="0.25">
      <c r="A472" s="107" t="s">
        <v>121</v>
      </c>
      <c r="B472" s="104"/>
      <c r="C472" s="104">
        <v>2103.3475732040465</v>
      </c>
      <c r="D472" s="104">
        <v>2387.2392398988864</v>
      </c>
      <c r="E472" s="104">
        <v>2649.2566559748125</v>
      </c>
      <c r="F472" s="104">
        <v>2748.7902660792633</v>
      </c>
      <c r="G472" s="104">
        <v>3083.2056274296774</v>
      </c>
      <c r="H472" s="104">
        <v>3009.9688474507661</v>
      </c>
      <c r="I472" s="104">
        <v>3274.7642190671486</v>
      </c>
      <c r="J472" s="104">
        <v>3127.4624918016375</v>
      </c>
      <c r="K472" s="104">
        <v>3113.7244355241432</v>
      </c>
      <c r="L472" s="104">
        <v>3021.7406239902848</v>
      </c>
      <c r="M472" s="104">
        <v>3026.7402786202961</v>
      </c>
      <c r="N472" s="104">
        <v>2720.0067651620056</v>
      </c>
      <c r="O472" s="104">
        <v>2282.7507676888526</v>
      </c>
      <c r="P472" s="104">
        <v>2210.2700839794293</v>
      </c>
      <c r="Q472" s="104">
        <v>2330.1771704138259</v>
      </c>
      <c r="R472" s="104">
        <v>2445.6883632966346</v>
      </c>
      <c r="S472" s="104">
        <v>2631.7639939835544</v>
      </c>
      <c r="T472" s="104">
        <v>2526.0831568013814</v>
      </c>
      <c r="U472" s="104">
        <v>2447.2867996718919</v>
      </c>
      <c r="V472" s="104">
        <v>2493.7900201024627</v>
      </c>
      <c r="W472" s="104">
        <v>2452.0168770754158</v>
      </c>
      <c r="X472" s="104">
        <v>2346.8271396928676</v>
      </c>
      <c r="Y472" s="104">
        <v>2200.9263329629907</v>
      </c>
      <c r="DA472" s="132" t="s">
        <v>4014</v>
      </c>
    </row>
    <row r="473" spans="1:105" ht="12" customHeight="1" x14ac:dyDescent="0.25">
      <c r="A473" s="108" t="s">
        <v>53</v>
      </c>
      <c r="B473" s="98"/>
      <c r="C473" s="98">
        <v>499.04271628913625</v>
      </c>
      <c r="D473" s="98">
        <v>792.09166931795289</v>
      </c>
      <c r="E473" s="98">
        <v>1058.689092796945</v>
      </c>
      <c r="F473" s="98">
        <v>1057.555930048653</v>
      </c>
      <c r="G473" s="98">
        <v>1372.9448081889909</v>
      </c>
      <c r="H473" s="98">
        <v>1238.4756533004911</v>
      </c>
      <c r="I473" s="98">
        <v>1155.7237777770254</v>
      </c>
      <c r="J473" s="98">
        <v>1064.9288964670995</v>
      </c>
      <c r="K473" s="98">
        <v>1057.2428990908222</v>
      </c>
      <c r="L473" s="98">
        <v>926.58765575407847</v>
      </c>
      <c r="M473" s="98">
        <v>932.96082234476273</v>
      </c>
      <c r="N473" s="98">
        <v>624.85510690624392</v>
      </c>
      <c r="O473" s="98">
        <v>146.17248319181007</v>
      </c>
      <c r="P473" s="98">
        <v>61.824790866535352</v>
      </c>
      <c r="Q473" s="98">
        <v>168.72595975671098</v>
      </c>
      <c r="R473" s="98">
        <v>251.27897036060534</v>
      </c>
      <c r="S473" s="98">
        <v>429.83395204733597</v>
      </c>
      <c r="T473" s="98">
        <v>325.60539344933011</v>
      </c>
      <c r="U473" s="98">
        <v>250.62194612306288</v>
      </c>
      <c r="V473" s="98">
        <v>313.92118104370212</v>
      </c>
      <c r="W473" s="98">
        <v>231.57095732914831</v>
      </c>
      <c r="X473" s="98">
        <v>177.47802067915353</v>
      </c>
      <c r="Y473" s="98">
        <v>69.414839797670552</v>
      </c>
      <c r="DA473" s="63" t="s">
        <v>4015</v>
      </c>
    </row>
    <row r="474" spans="1:105" ht="12" customHeight="1" x14ac:dyDescent="0.25">
      <c r="A474" s="108" t="s">
        <v>52</v>
      </c>
      <c r="B474" s="98"/>
      <c r="C474" s="98">
        <v>1604.3048569149107</v>
      </c>
      <c r="D474" s="98">
        <v>1595.1475705809335</v>
      </c>
      <c r="E474" s="98">
        <v>1590.5675631778677</v>
      </c>
      <c r="F474" s="98">
        <v>1691.2343360306099</v>
      </c>
      <c r="G474" s="98">
        <v>1710.2608192406865</v>
      </c>
      <c r="H474" s="98">
        <v>1771.493194150275</v>
      </c>
      <c r="I474" s="98">
        <v>2119.0404412901235</v>
      </c>
      <c r="J474" s="98">
        <v>2062.5335953345375</v>
      </c>
      <c r="K474" s="98">
        <v>2056.4815364333213</v>
      </c>
      <c r="L474" s="98">
        <v>2095.152968236207</v>
      </c>
      <c r="M474" s="98">
        <v>2093.7794562755334</v>
      </c>
      <c r="N474" s="98">
        <v>2095.1516582557615</v>
      </c>
      <c r="O474" s="98">
        <v>2136.5782844970427</v>
      </c>
      <c r="P474" s="98">
        <v>2148.445293112894</v>
      </c>
      <c r="Q474" s="98">
        <v>2161.4512106571142</v>
      </c>
      <c r="R474" s="98">
        <v>2194.4093929360292</v>
      </c>
      <c r="S474" s="98">
        <v>2201.9300419362189</v>
      </c>
      <c r="T474" s="98">
        <v>2200.4777633520512</v>
      </c>
      <c r="U474" s="98">
        <v>2196.6648535488289</v>
      </c>
      <c r="V474" s="98">
        <v>2179.8688390587604</v>
      </c>
      <c r="W474" s="98">
        <v>2220.4459197462679</v>
      </c>
      <c r="X474" s="98">
        <v>2169.3491190137138</v>
      </c>
      <c r="Y474" s="98">
        <v>2131.5114931653202</v>
      </c>
      <c r="DA474" s="63" t="s">
        <v>4016</v>
      </c>
    </row>
    <row r="475" spans="1:105" ht="12" customHeight="1" x14ac:dyDescent="0.25">
      <c r="A475" s="121" t="s">
        <v>54</v>
      </c>
      <c r="B475" s="122"/>
      <c r="C475" s="122">
        <v>1129.4856612489727</v>
      </c>
      <c r="D475" s="122">
        <v>1151.7373973584226</v>
      </c>
      <c r="E475" s="122">
        <v>1173.6350389342629</v>
      </c>
      <c r="F475" s="122">
        <v>1198.0169947597683</v>
      </c>
      <c r="G475" s="122">
        <v>1162.4596553739259</v>
      </c>
      <c r="H475" s="122">
        <v>1075.5009876878189</v>
      </c>
      <c r="I475" s="122">
        <v>1058.378461778701</v>
      </c>
      <c r="J475" s="122">
        <v>963.41750214353101</v>
      </c>
      <c r="K475" s="122">
        <v>936.55429306765507</v>
      </c>
      <c r="L475" s="122">
        <v>917.97778143340304</v>
      </c>
      <c r="M475" s="122">
        <v>972.21830249837853</v>
      </c>
      <c r="N475" s="122">
        <v>877.92294964374503</v>
      </c>
      <c r="O475" s="122">
        <v>853.35925087561645</v>
      </c>
      <c r="P475" s="122">
        <v>918.35465136448261</v>
      </c>
      <c r="Q475" s="122">
        <v>901.74763326642517</v>
      </c>
      <c r="R475" s="122">
        <v>887.24004194072154</v>
      </c>
      <c r="S475" s="122">
        <v>920.21320736449968</v>
      </c>
      <c r="T475" s="122">
        <v>848.53331877327048</v>
      </c>
      <c r="U475" s="122">
        <v>990.95909912196691</v>
      </c>
      <c r="V475" s="122">
        <v>974.09194750204551</v>
      </c>
      <c r="W475" s="122">
        <v>955.78194948181783</v>
      </c>
      <c r="X475" s="122">
        <v>911.72962892535463</v>
      </c>
      <c r="Y475" s="122">
        <v>867.82068131132849</v>
      </c>
      <c r="DA475" s="130" t="s">
        <v>4017</v>
      </c>
    </row>
    <row r="476" spans="1:105" ht="12" customHeight="1" x14ac:dyDescent="0.25">
      <c r="A476" s="97" t="s">
        <v>202</v>
      </c>
      <c r="B476" s="98"/>
      <c r="C476" s="98">
        <v>0</v>
      </c>
      <c r="D476" s="98">
        <v>0</v>
      </c>
      <c r="E476" s="98">
        <v>0</v>
      </c>
      <c r="F476" s="98">
        <v>0</v>
      </c>
      <c r="G476" s="98">
        <v>0</v>
      </c>
      <c r="H476" s="98">
        <v>0</v>
      </c>
      <c r="I476" s="98">
        <v>0</v>
      </c>
      <c r="J476" s="98">
        <v>0</v>
      </c>
      <c r="K476" s="98">
        <v>0</v>
      </c>
      <c r="L476" s="98">
        <v>0</v>
      </c>
      <c r="M476" s="98">
        <v>0</v>
      </c>
      <c r="N476" s="98">
        <v>0</v>
      </c>
      <c r="O476" s="98">
        <v>0</v>
      </c>
      <c r="P476" s="98">
        <v>0</v>
      </c>
      <c r="Q476" s="98">
        <v>0</v>
      </c>
      <c r="R476" s="98">
        <v>0</v>
      </c>
      <c r="S476" s="98">
        <v>0</v>
      </c>
      <c r="T476" s="98">
        <v>0</v>
      </c>
      <c r="U476" s="98">
        <v>0</v>
      </c>
      <c r="V476" s="98">
        <v>0</v>
      </c>
      <c r="W476" s="98">
        <v>0</v>
      </c>
      <c r="X476" s="98">
        <v>0</v>
      </c>
      <c r="Y476" s="98">
        <v>0</v>
      </c>
      <c r="DA476" s="63" t="s">
        <v>4018</v>
      </c>
    </row>
    <row r="477" spans="1:105" ht="12" customHeight="1" x14ac:dyDescent="0.25">
      <c r="A477" s="97" t="s">
        <v>50</v>
      </c>
      <c r="B477" s="98"/>
      <c r="C477" s="98">
        <v>1251.5273230777088</v>
      </c>
      <c r="D477" s="98">
        <v>1255.7742543039658</v>
      </c>
      <c r="E477" s="98">
        <v>1307.0445160634774</v>
      </c>
      <c r="F477" s="98">
        <v>1335.6137150515815</v>
      </c>
      <c r="G477" s="98">
        <v>1283.2092365510516</v>
      </c>
      <c r="H477" s="98">
        <v>1153.6792604149987</v>
      </c>
      <c r="I477" s="98">
        <v>1166.8335081751491</v>
      </c>
      <c r="J477" s="98">
        <v>1056.6625912134325</v>
      </c>
      <c r="K477" s="98">
        <v>1041.4419933855233</v>
      </c>
      <c r="L477" s="98">
        <v>1015.6528956487147</v>
      </c>
      <c r="M477" s="98">
        <v>1041.9985995699114</v>
      </c>
      <c r="N477" s="98">
        <v>990.74778863332085</v>
      </c>
      <c r="O477" s="98">
        <v>1002.1734137571041</v>
      </c>
      <c r="P477" s="98">
        <v>1011.2645422861819</v>
      </c>
      <c r="Q477" s="98">
        <v>1032.9526354448872</v>
      </c>
      <c r="R477" s="98">
        <v>1034.3476880002786</v>
      </c>
      <c r="S477" s="98">
        <v>1044.8008442086614</v>
      </c>
      <c r="T477" s="98">
        <v>1058.6459868959671</v>
      </c>
      <c r="U477" s="98">
        <v>1140.134971330205</v>
      </c>
      <c r="V477" s="98">
        <v>1057.6767652855162</v>
      </c>
      <c r="W477" s="98">
        <v>1083.3303798773964</v>
      </c>
      <c r="X477" s="98">
        <v>1007.1798783412698</v>
      </c>
      <c r="Y477" s="98">
        <v>965.98652927885996</v>
      </c>
      <c r="DA477" s="63" t="s">
        <v>4019</v>
      </c>
    </row>
    <row r="478" spans="1:105" ht="12" customHeight="1" x14ac:dyDescent="0.25">
      <c r="A478" s="109" t="s">
        <v>120</v>
      </c>
      <c r="B478" s="33"/>
      <c r="C478" s="33">
        <v>975.94937701282129</v>
      </c>
      <c r="D478" s="33">
        <v>999.01662658579846</v>
      </c>
      <c r="E478" s="33">
        <v>949.82788331312145</v>
      </c>
      <c r="F478" s="33">
        <v>992.47655233628313</v>
      </c>
      <c r="G478" s="33">
        <v>955.94401653828072</v>
      </c>
      <c r="H478" s="33">
        <v>908.5223943085706</v>
      </c>
      <c r="I478" s="33">
        <v>827.91148818624799</v>
      </c>
      <c r="J478" s="33">
        <v>770.82199079081772</v>
      </c>
      <c r="K478" s="33">
        <v>797.86063262843243</v>
      </c>
      <c r="L478" s="33">
        <v>760.1704307793492</v>
      </c>
      <c r="M478" s="33">
        <v>847.4000246380308</v>
      </c>
      <c r="N478" s="33">
        <v>635.83372426691096</v>
      </c>
      <c r="O478" s="33">
        <v>689.9375628033074</v>
      </c>
      <c r="P478" s="33">
        <v>837.93832532051158</v>
      </c>
      <c r="Q478" s="33">
        <v>730.91397092772604</v>
      </c>
      <c r="R478" s="33">
        <v>707.55318976916715</v>
      </c>
      <c r="S478" s="33">
        <v>774.79546089024166</v>
      </c>
      <c r="T478" s="33">
        <v>641.0503461214463</v>
      </c>
      <c r="U478" s="33">
        <v>783.1679529615725</v>
      </c>
      <c r="V478" s="33">
        <v>875.83105746029719</v>
      </c>
      <c r="W478" s="33">
        <v>809.40176130008604</v>
      </c>
      <c r="X478" s="33">
        <v>741.34381056500422</v>
      </c>
      <c r="Y478" s="33">
        <v>586.26377515678382</v>
      </c>
      <c r="DA478" s="60" t="s">
        <v>4020</v>
      </c>
    </row>
    <row r="480" spans="1:105" ht="12" customHeight="1" x14ac:dyDescent="0.25">
      <c r="A480" s="116" t="str">
        <f>RES_hh_SLD!$A$427</f>
        <v>Thermal energy service per household in new and renovated households (kWh useful / household)</v>
      </c>
      <c r="B480" s="117"/>
      <c r="C480" s="117">
        <f t="shared" ref="C480:Q480" si="247">C481+C484+C486+C499</f>
        <v>5680.039679904301</v>
      </c>
      <c r="D480" s="117">
        <f t="shared" si="247"/>
        <v>6961.0730635904438</v>
      </c>
      <c r="E480" s="117">
        <f t="shared" si="247"/>
        <v>9155.9453587995886</v>
      </c>
      <c r="F480" s="117">
        <f t="shared" si="247"/>
        <v>9136.1636018063891</v>
      </c>
      <c r="G480" s="117">
        <f t="shared" si="247"/>
        <v>9748.9139497131891</v>
      </c>
      <c r="H480" s="117">
        <f t="shared" si="247"/>
        <v>10038.060647403259</v>
      </c>
      <c r="I480" s="117">
        <f t="shared" si="247"/>
        <v>10954.617925100823</v>
      </c>
      <c r="J480" s="117">
        <f t="shared" si="247"/>
        <v>8867.1719593192756</v>
      </c>
      <c r="K480" s="117">
        <f t="shared" si="247"/>
        <v>8467.6310469242198</v>
      </c>
      <c r="L480" s="117">
        <f t="shared" si="247"/>
        <v>8322.0143454860554</v>
      </c>
      <c r="M480" s="117">
        <f t="shared" si="247"/>
        <v>7791.5337671761054</v>
      </c>
      <c r="N480" s="117">
        <f t="shared" si="247"/>
        <v>8122.9511651996345</v>
      </c>
      <c r="O480" s="117">
        <f t="shared" si="247"/>
        <v>6520.7509946195914</v>
      </c>
      <c r="P480" s="117">
        <f t="shared" si="247"/>
        <v>5382.2668508834886</v>
      </c>
      <c r="Q480" s="117">
        <f t="shared" si="247"/>
        <v>5949.3554866204149</v>
      </c>
      <c r="R480" s="117">
        <f t="shared" ref="R480:V480" si="248">R481+R484+R486+R499</f>
        <v>6588.0618899587598</v>
      </c>
      <c r="S480" s="117">
        <f t="shared" si="248"/>
        <v>7160.1563209131527</v>
      </c>
      <c r="T480" s="117">
        <f t="shared" si="248"/>
        <v>6239.6072868375104</v>
      </c>
      <c r="U480" s="117">
        <f t="shared" si="248"/>
        <v>6479.5794985820976</v>
      </c>
      <c r="V480" s="117">
        <f t="shared" si="248"/>
        <v>6870.9708434626591</v>
      </c>
      <c r="W480" s="117">
        <f t="shared" ref="W480:Y480" si="249">W481+W484+W486+W499</f>
        <v>6948.713434519409</v>
      </c>
      <c r="X480" s="117">
        <f t="shared" si="249"/>
        <v>6545.3199515245542</v>
      </c>
      <c r="Y480" s="117">
        <f t="shared" si="249"/>
        <v>6877.4670384045785</v>
      </c>
      <c r="DA480" s="129" t="s">
        <v>4166</v>
      </c>
    </row>
    <row r="481" spans="1:105" ht="12" customHeight="1" x14ac:dyDescent="0.25">
      <c r="A481" s="121" t="s">
        <v>57</v>
      </c>
      <c r="B481" s="122"/>
      <c r="C481" s="122">
        <f t="shared" ref="C481:Q481" si="250">SUM(C482:C483)</f>
        <v>3134.1805117448503</v>
      </c>
      <c r="D481" s="122">
        <f t="shared" si="250"/>
        <v>3406.5585613756157</v>
      </c>
      <c r="E481" s="122">
        <f t="shared" si="250"/>
        <v>2998.2288661450607</v>
      </c>
      <c r="F481" s="122">
        <f t="shared" si="250"/>
        <v>2796.5579670960333</v>
      </c>
      <c r="G481" s="122">
        <f t="shared" si="250"/>
        <v>2664.0041751703784</v>
      </c>
      <c r="H481" s="122">
        <f t="shared" si="250"/>
        <v>2263.8730493648172</v>
      </c>
      <c r="I481" s="122">
        <f t="shared" si="250"/>
        <v>2093.4994457614366</v>
      </c>
      <c r="J481" s="122">
        <f t="shared" si="250"/>
        <v>2379.3634596447382</v>
      </c>
      <c r="K481" s="122">
        <f t="shared" si="250"/>
        <v>2732.4982009584601</v>
      </c>
      <c r="L481" s="122">
        <f t="shared" si="250"/>
        <v>1725.0575845019623</v>
      </c>
      <c r="M481" s="122">
        <f t="shared" si="250"/>
        <v>2023.0598507362292</v>
      </c>
      <c r="N481" s="122">
        <f t="shared" si="250"/>
        <v>2147.4168318749789</v>
      </c>
      <c r="O481" s="122">
        <f t="shared" si="250"/>
        <v>1739.110509636565</v>
      </c>
      <c r="P481" s="122">
        <f t="shared" si="250"/>
        <v>1277.163176413331</v>
      </c>
      <c r="Q481" s="122">
        <f t="shared" si="250"/>
        <v>1908.0309671645612</v>
      </c>
      <c r="R481" s="122">
        <f t="shared" ref="R481:V481" si="251">SUM(R482:R483)</f>
        <v>1896.6967798906931</v>
      </c>
      <c r="S481" s="122">
        <f t="shared" si="251"/>
        <v>2072.5980964557421</v>
      </c>
      <c r="T481" s="122">
        <f t="shared" si="251"/>
        <v>2082.0041116995035</v>
      </c>
      <c r="U481" s="122">
        <f t="shared" si="251"/>
        <v>2136.0228350416305</v>
      </c>
      <c r="V481" s="122">
        <f t="shared" si="251"/>
        <v>2210.735899875267</v>
      </c>
      <c r="W481" s="122">
        <f t="shared" ref="W481:Y481" si="252">SUM(W482:W483)</f>
        <v>1987.3045760126645</v>
      </c>
      <c r="X481" s="122">
        <f t="shared" si="252"/>
        <v>2047.2004265126022</v>
      </c>
      <c r="Y481" s="122">
        <f t="shared" si="252"/>
        <v>1706.7220887433998</v>
      </c>
      <c r="DA481" s="130" t="s">
        <v>4167</v>
      </c>
    </row>
    <row r="482" spans="1:105" ht="12" customHeight="1" x14ac:dyDescent="0.25">
      <c r="A482" s="97" t="s">
        <v>199</v>
      </c>
      <c r="B482" s="98"/>
      <c r="C482" s="98">
        <v>3121.2102662091515</v>
      </c>
      <c r="D482" s="98">
        <v>3391.367017413143</v>
      </c>
      <c r="E482" s="98">
        <v>2985.6095516434243</v>
      </c>
      <c r="F482" s="98">
        <v>2783.7724286737293</v>
      </c>
      <c r="G482" s="98">
        <v>2652.0401610456729</v>
      </c>
      <c r="H482" s="98">
        <v>2254.7370020179742</v>
      </c>
      <c r="I482" s="98">
        <v>2085.9608374434215</v>
      </c>
      <c r="J482" s="98">
        <v>2371.3652163806546</v>
      </c>
      <c r="K482" s="98">
        <v>2722.8264820475188</v>
      </c>
      <c r="L482" s="98">
        <v>1719.2075202496467</v>
      </c>
      <c r="M482" s="98">
        <v>2015.234232229983</v>
      </c>
      <c r="N482" s="98">
        <v>2140.9783002442696</v>
      </c>
      <c r="O482" s="98">
        <v>1733.0298879582392</v>
      </c>
      <c r="P482" s="98">
        <v>1271.4576494309542</v>
      </c>
      <c r="Q482" s="98">
        <v>1900.3298989028465</v>
      </c>
      <c r="R482" s="98">
        <v>1889.0870694957528</v>
      </c>
      <c r="S482" s="98">
        <v>2063.3639429611972</v>
      </c>
      <c r="T482" s="98">
        <v>2073.7255573243679</v>
      </c>
      <c r="U482" s="98">
        <v>2127.5548774657314</v>
      </c>
      <c r="V482" s="98">
        <v>2201.9891681416784</v>
      </c>
      <c r="W482" s="98">
        <v>1979.4496362347625</v>
      </c>
      <c r="X482" s="98">
        <v>2039.1087747579722</v>
      </c>
      <c r="Y482" s="98">
        <v>1699.9694708408115</v>
      </c>
      <c r="DA482" s="63" t="s">
        <v>4168</v>
      </c>
    </row>
    <row r="483" spans="1:105" ht="12" customHeight="1" x14ac:dyDescent="0.25">
      <c r="A483" s="97" t="s">
        <v>53</v>
      </c>
      <c r="B483" s="98"/>
      <c r="C483" s="98">
        <v>12.970245535698872</v>
      </c>
      <c r="D483" s="98">
        <v>15.191543962472702</v>
      </c>
      <c r="E483" s="98">
        <v>12.61931450163646</v>
      </c>
      <c r="F483" s="98">
        <v>12.785538422303883</v>
      </c>
      <c r="G483" s="98">
        <v>11.964014124705576</v>
      </c>
      <c r="H483" s="98">
        <v>9.1360473468432293</v>
      </c>
      <c r="I483" s="98">
        <v>7.5386083180152568</v>
      </c>
      <c r="J483" s="98">
        <v>7.9982432640834391</v>
      </c>
      <c r="K483" s="98">
        <v>9.6717189109412036</v>
      </c>
      <c r="L483" s="98">
        <v>5.8500642523157076</v>
      </c>
      <c r="M483" s="98">
        <v>7.8256185062460935</v>
      </c>
      <c r="N483" s="98">
        <v>6.4385316307093747</v>
      </c>
      <c r="O483" s="98">
        <v>6.0806216783257421</v>
      </c>
      <c r="P483" s="98">
        <v>5.70552698237677</v>
      </c>
      <c r="Q483" s="98">
        <v>7.7010682617147603</v>
      </c>
      <c r="R483" s="98">
        <v>7.6097103949402323</v>
      </c>
      <c r="S483" s="98">
        <v>9.2341534945446906</v>
      </c>
      <c r="T483" s="98">
        <v>8.2785543751354265</v>
      </c>
      <c r="U483" s="98">
        <v>8.4679575758993479</v>
      </c>
      <c r="V483" s="98">
        <v>8.7467317335888275</v>
      </c>
      <c r="W483" s="98">
        <v>7.8549397779020182</v>
      </c>
      <c r="X483" s="98">
        <v>8.0916517546299254</v>
      </c>
      <c r="Y483" s="98">
        <v>6.7526179025882973</v>
      </c>
      <c r="DA483" s="63" t="s">
        <v>4169</v>
      </c>
    </row>
    <row r="484" spans="1:105" ht="12" customHeight="1" x14ac:dyDescent="0.25">
      <c r="A484" s="121" t="s">
        <v>92</v>
      </c>
      <c r="B484" s="122"/>
      <c r="C484" s="122">
        <f t="shared" ref="C484:Y484" si="253">C485</f>
        <v>0</v>
      </c>
      <c r="D484" s="122">
        <f t="shared" si="253"/>
        <v>867.90987851701004</v>
      </c>
      <c r="E484" s="122">
        <f t="shared" si="253"/>
        <v>3341.2682623085207</v>
      </c>
      <c r="F484" s="122">
        <f t="shared" si="253"/>
        <v>3401.0548900342988</v>
      </c>
      <c r="G484" s="122">
        <f t="shared" si="253"/>
        <v>3995.2468638638734</v>
      </c>
      <c r="H484" s="122">
        <f t="shared" si="253"/>
        <v>4744.4764420867941</v>
      </c>
      <c r="I484" s="122">
        <f t="shared" si="253"/>
        <v>5544.7763147675478</v>
      </c>
      <c r="J484" s="122">
        <f t="shared" si="253"/>
        <v>3312.9433681967153</v>
      </c>
      <c r="K484" s="122">
        <f t="shared" si="253"/>
        <v>2563.7072174497221</v>
      </c>
      <c r="L484" s="122">
        <f t="shared" si="253"/>
        <v>3472.0635161796649</v>
      </c>
      <c r="M484" s="122">
        <f t="shared" si="253"/>
        <v>2605.6122770357179</v>
      </c>
      <c r="N484" s="122">
        <f t="shared" si="253"/>
        <v>3033.4517485098659</v>
      </c>
      <c r="O484" s="122">
        <f t="shared" si="253"/>
        <v>2012.5358865405376</v>
      </c>
      <c r="P484" s="122">
        <f t="shared" si="253"/>
        <v>1294.9522479478285</v>
      </c>
      <c r="Q484" s="122">
        <f t="shared" si="253"/>
        <v>1203.2754609728945</v>
      </c>
      <c r="R484" s="122">
        <f t="shared" si="253"/>
        <v>1772.3585573334112</v>
      </c>
      <c r="S484" s="122">
        <f t="shared" si="253"/>
        <v>2014.9863053341285</v>
      </c>
      <c r="T484" s="122">
        <f t="shared" si="253"/>
        <v>1183.0093446143051</v>
      </c>
      <c r="U484" s="122">
        <f t="shared" si="253"/>
        <v>1321.8223012130888</v>
      </c>
      <c r="V484" s="122">
        <f t="shared" si="253"/>
        <v>1602.8693364955752</v>
      </c>
      <c r="W484" s="122">
        <f t="shared" si="253"/>
        <v>1902.5248075938027</v>
      </c>
      <c r="X484" s="122">
        <f t="shared" si="253"/>
        <v>1582.8460252917225</v>
      </c>
      <c r="Y484" s="122">
        <f t="shared" si="253"/>
        <v>2429.2117483056845</v>
      </c>
      <c r="DA484" s="130" t="s">
        <v>4170</v>
      </c>
    </row>
    <row r="485" spans="1:105" ht="12" customHeight="1" x14ac:dyDescent="0.25">
      <c r="A485" s="97" t="s">
        <v>53</v>
      </c>
      <c r="B485" s="98"/>
      <c r="C485" s="98">
        <f>RES_hhdet_in_tesh!C86</f>
        <v>0</v>
      </c>
      <c r="D485" s="98">
        <f>RES_hhdet_in_tesh!D86</f>
        <v>867.90987851701004</v>
      </c>
      <c r="E485" s="98">
        <f>RES_hhdet_in_tesh!E86</f>
        <v>3341.2682623085207</v>
      </c>
      <c r="F485" s="98">
        <f>RES_hhdet_in_tesh!F86</f>
        <v>3401.0548900342988</v>
      </c>
      <c r="G485" s="98">
        <f>RES_hhdet_in_tesh!G86</f>
        <v>3995.2468638638734</v>
      </c>
      <c r="H485" s="98">
        <f>RES_hhdet_in_tesh!H86</f>
        <v>4744.4764420867941</v>
      </c>
      <c r="I485" s="98">
        <f>RES_hhdet_in_tesh!I86</f>
        <v>5544.7763147675478</v>
      </c>
      <c r="J485" s="98">
        <f>RES_hhdet_in_tesh!J86</f>
        <v>3312.9433681967153</v>
      </c>
      <c r="K485" s="98">
        <f>RES_hhdet_in_tesh!K86</f>
        <v>2563.7072174497221</v>
      </c>
      <c r="L485" s="98">
        <f>RES_hhdet_in_tesh!L86</f>
        <v>3472.0635161796649</v>
      </c>
      <c r="M485" s="98">
        <f>RES_hhdet_in_tesh!M86</f>
        <v>2605.6122770357179</v>
      </c>
      <c r="N485" s="98">
        <f>RES_hhdet_in_tesh!N86</f>
        <v>3033.4517485098659</v>
      </c>
      <c r="O485" s="98">
        <f>RES_hhdet_in_tesh!O86</f>
        <v>2012.5358865405376</v>
      </c>
      <c r="P485" s="98">
        <f>RES_hhdet_in_tesh!P86</f>
        <v>1294.9522479478285</v>
      </c>
      <c r="Q485" s="98">
        <f>RES_hhdet_in_tesh!Q86</f>
        <v>1203.2754609728945</v>
      </c>
      <c r="R485" s="98">
        <f>RES_hhdet_in_tesh!R86</f>
        <v>1772.3585573334112</v>
      </c>
      <c r="S485" s="98">
        <f>RES_hhdet_in_tesh!S86</f>
        <v>2014.9863053341285</v>
      </c>
      <c r="T485" s="98">
        <f>RES_hhdet_in_tesh!T86</f>
        <v>1183.0093446143051</v>
      </c>
      <c r="U485" s="98">
        <f>RES_hhdet_in_tesh!U86</f>
        <v>1321.8223012130888</v>
      </c>
      <c r="V485" s="98">
        <f>RES_hhdet_in_tesh!V86</f>
        <v>1602.8693364955752</v>
      </c>
      <c r="W485" s="98">
        <f>RES_hhdet_in_tesh!W86</f>
        <v>1902.5248075938027</v>
      </c>
      <c r="X485" s="98">
        <f>RES_hhdet_in_tesh!X86</f>
        <v>1582.8460252917225</v>
      </c>
      <c r="Y485" s="98">
        <f>RES_hhdet_in_tesh!Y86</f>
        <v>2429.2117483056845</v>
      </c>
      <c r="DA485" s="63" t="s">
        <v>4171</v>
      </c>
    </row>
    <row r="486" spans="1:105" ht="12" customHeight="1" x14ac:dyDescent="0.25">
      <c r="A486" s="121" t="s">
        <v>55</v>
      </c>
      <c r="B486" s="122"/>
      <c r="C486" s="122">
        <v>1849.2685829051395</v>
      </c>
      <c r="D486" s="122">
        <v>1981.6060174430913</v>
      </c>
      <c r="E486" s="122">
        <v>2107.3049433747592</v>
      </c>
      <c r="F486" s="122">
        <v>2207.0872699000015</v>
      </c>
      <c r="G486" s="122">
        <v>2384.8674598620141</v>
      </c>
      <c r="H486" s="122">
        <v>2383.3063991874533</v>
      </c>
      <c r="I486" s="122">
        <v>2682.9488411486109</v>
      </c>
      <c r="J486" s="122">
        <v>2595.4784981022276</v>
      </c>
      <c r="K486" s="122">
        <v>2588.7226886263529</v>
      </c>
      <c r="L486" s="122">
        <v>2561.3108386248896</v>
      </c>
      <c r="M486" s="122">
        <v>2565.4083499462931</v>
      </c>
      <c r="N486" s="122">
        <v>2415.3194149994592</v>
      </c>
      <c r="O486" s="122">
        <v>2229.0634657964711</v>
      </c>
      <c r="P486" s="122">
        <v>2205.8565846923138</v>
      </c>
      <c r="Q486" s="122">
        <v>2266.1182387660165</v>
      </c>
      <c r="R486" s="122">
        <v>2347.6319083326789</v>
      </c>
      <c r="S486" s="122">
        <v>2463.5213717200681</v>
      </c>
      <c r="T486" s="122">
        <v>2404.5344880722946</v>
      </c>
      <c r="U486" s="122">
        <v>2357.8799517913912</v>
      </c>
      <c r="V486" s="122">
        <v>2374.5186800289698</v>
      </c>
      <c r="W486" s="122">
        <v>2388.1417871825888</v>
      </c>
      <c r="X486" s="122">
        <v>2299.6457759987466</v>
      </c>
      <c r="Y486" s="122">
        <v>2184.1360146201059</v>
      </c>
      <c r="DA486" s="130" t="s">
        <v>4172</v>
      </c>
    </row>
    <row r="487" spans="1:105" ht="12" customHeight="1" x14ac:dyDescent="0.25">
      <c r="A487" s="97" t="s">
        <v>132</v>
      </c>
      <c r="B487" s="98"/>
      <c r="C487" s="98">
        <v>0</v>
      </c>
      <c r="D487" s="98">
        <v>1974.1894597054295</v>
      </c>
      <c r="E487" s="98">
        <v>1840.6820825455768</v>
      </c>
      <c r="F487" s="98">
        <v>1977.8735940269707</v>
      </c>
      <c r="G487" s="98">
        <v>2371.9739637349858</v>
      </c>
      <c r="H487" s="98">
        <v>2008.4903664616995</v>
      </c>
      <c r="I487" s="98">
        <v>2245.3515809337168</v>
      </c>
      <c r="J487" s="98">
        <v>2919.1335171332871</v>
      </c>
      <c r="K487" s="98">
        <v>3054.7077084939565</v>
      </c>
      <c r="L487" s="98">
        <v>2363.8209681203953</v>
      </c>
      <c r="M487" s="98">
        <v>2460.168611119278</v>
      </c>
      <c r="N487" s="98">
        <v>2337.6719478827908</v>
      </c>
      <c r="O487" s="98">
        <v>0</v>
      </c>
      <c r="P487" s="98">
        <v>0</v>
      </c>
      <c r="Q487" s="98">
        <v>2460.7142943188146</v>
      </c>
      <c r="R487" s="98">
        <v>2481.8208773123397</v>
      </c>
      <c r="S487" s="98">
        <v>2556.2164582694172</v>
      </c>
      <c r="T487" s="98">
        <v>2519.6604877585846</v>
      </c>
      <c r="U487" s="98">
        <v>2588.2481261925009</v>
      </c>
      <c r="V487" s="98">
        <v>2583.3954265909401</v>
      </c>
      <c r="W487" s="98">
        <v>2536.1557822476811</v>
      </c>
      <c r="X487" s="98">
        <v>2426.6207290246357</v>
      </c>
      <c r="Y487" s="98">
        <v>0</v>
      </c>
      <c r="DA487" s="63" t="s">
        <v>4173</v>
      </c>
    </row>
    <row r="488" spans="1:105" ht="12" customHeight="1" x14ac:dyDescent="0.25">
      <c r="A488" s="97" t="s">
        <v>131</v>
      </c>
      <c r="B488" s="98"/>
      <c r="C488" s="98">
        <v>0</v>
      </c>
      <c r="D488" s="98">
        <v>0</v>
      </c>
      <c r="E488" s="98">
        <v>0</v>
      </c>
      <c r="F488" s="98">
        <v>0</v>
      </c>
      <c r="G488" s="98">
        <v>0</v>
      </c>
      <c r="H488" s="98">
        <v>0</v>
      </c>
      <c r="I488" s="98">
        <v>2358.8292293531599</v>
      </c>
      <c r="J488" s="98">
        <v>2923.126899686104</v>
      </c>
      <c r="K488" s="98">
        <v>3060.9591744743157</v>
      </c>
      <c r="L488" s="98">
        <v>0</v>
      </c>
      <c r="M488" s="98">
        <v>0</v>
      </c>
      <c r="N488" s="98">
        <v>2344.5668669194756</v>
      </c>
      <c r="O488" s="98">
        <v>2480.1393623793206</v>
      </c>
      <c r="P488" s="98">
        <v>2583.8365309858482</v>
      </c>
      <c r="Q488" s="98">
        <v>0</v>
      </c>
      <c r="R488" s="98">
        <v>0</v>
      </c>
      <c r="S488" s="98">
        <v>0</v>
      </c>
      <c r="T488" s="98">
        <v>0</v>
      </c>
      <c r="U488" s="98">
        <v>0</v>
      </c>
      <c r="V488" s="98">
        <v>0</v>
      </c>
      <c r="W488" s="98">
        <v>0</v>
      </c>
      <c r="X488" s="98">
        <v>0</v>
      </c>
      <c r="Y488" s="98">
        <v>2327.5724377852921</v>
      </c>
      <c r="DA488" s="63" t="s">
        <v>4174</v>
      </c>
    </row>
    <row r="489" spans="1:105" ht="12" customHeight="1" x14ac:dyDescent="0.25">
      <c r="A489" s="100" t="s">
        <v>199</v>
      </c>
      <c r="B489" s="101"/>
      <c r="C489" s="101">
        <v>0</v>
      </c>
      <c r="D489" s="101">
        <v>0</v>
      </c>
      <c r="E489" s="101">
        <v>0</v>
      </c>
      <c r="F489" s="101">
        <v>0</v>
      </c>
      <c r="G489" s="101">
        <v>0</v>
      </c>
      <c r="H489" s="101">
        <v>0</v>
      </c>
      <c r="I489" s="101">
        <v>22.453515809337159</v>
      </c>
      <c r="J489" s="101">
        <v>619.7648586372967</v>
      </c>
      <c r="K489" s="101">
        <v>675.00044014904768</v>
      </c>
      <c r="L489" s="101">
        <v>0</v>
      </c>
      <c r="M489" s="101">
        <v>0</v>
      </c>
      <c r="N489" s="101">
        <v>285.98711415585734</v>
      </c>
      <c r="O489" s="101">
        <v>239.63971461637979</v>
      </c>
      <c r="P489" s="101">
        <v>103.1964014947729</v>
      </c>
      <c r="Q489" s="101">
        <v>0</v>
      </c>
      <c r="R489" s="101">
        <v>0</v>
      </c>
      <c r="S489" s="101">
        <v>0</v>
      </c>
      <c r="T489" s="101">
        <v>0</v>
      </c>
      <c r="U489" s="101">
        <v>0</v>
      </c>
      <c r="V489" s="101">
        <v>0</v>
      </c>
      <c r="W489" s="101">
        <v>0</v>
      </c>
      <c r="X489" s="101">
        <v>0</v>
      </c>
      <c r="Y489" s="101">
        <v>22.964165604837842</v>
      </c>
      <c r="DA489" s="131" t="s">
        <v>4175</v>
      </c>
    </row>
    <row r="490" spans="1:105" ht="12" customHeight="1" x14ac:dyDescent="0.25">
      <c r="A490" s="103" t="s">
        <v>52</v>
      </c>
      <c r="B490" s="104"/>
      <c r="C490" s="104">
        <v>0</v>
      </c>
      <c r="D490" s="104">
        <v>0</v>
      </c>
      <c r="E490" s="104">
        <v>0</v>
      </c>
      <c r="F490" s="104">
        <v>0</v>
      </c>
      <c r="G490" s="104">
        <v>0</v>
      </c>
      <c r="H490" s="104">
        <v>0</v>
      </c>
      <c r="I490" s="104">
        <v>2336.3757135438227</v>
      </c>
      <c r="J490" s="104">
        <v>2303.3620410488079</v>
      </c>
      <c r="K490" s="104">
        <v>2385.9587343252683</v>
      </c>
      <c r="L490" s="104">
        <v>0</v>
      </c>
      <c r="M490" s="104">
        <v>0</v>
      </c>
      <c r="N490" s="104">
        <v>2058.5797527636182</v>
      </c>
      <c r="O490" s="104">
        <v>2240.4996477629411</v>
      </c>
      <c r="P490" s="104">
        <v>2480.6401294910747</v>
      </c>
      <c r="Q490" s="104">
        <v>0</v>
      </c>
      <c r="R490" s="104">
        <v>0</v>
      </c>
      <c r="S490" s="104">
        <v>0</v>
      </c>
      <c r="T490" s="104">
        <v>0</v>
      </c>
      <c r="U490" s="104">
        <v>0</v>
      </c>
      <c r="V490" s="104">
        <v>0</v>
      </c>
      <c r="W490" s="104">
        <v>0</v>
      </c>
      <c r="X490" s="104">
        <v>0</v>
      </c>
      <c r="Y490" s="104">
        <v>2304.6082721804546</v>
      </c>
      <c r="DA490" s="132" t="s">
        <v>4176</v>
      </c>
    </row>
    <row r="491" spans="1:105" ht="12" customHeight="1" x14ac:dyDescent="0.25">
      <c r="A491" s="106" t="s">
        <v>124</v>
      </c>
      <c r="B491" s="101"/>
      <c r="C491" s="101">
        <v>1897.6606819716751</v>
      </c>
      <c r="D491" s="101">
        <v>2022.9770935029596</v>
      </c>
      <c r="E491" s="101">
        <v>2133.9646340752051</v>
      </c>
      <c r="F491" s="101">
        <v>2187.8220215806159</v>
      </c>
      <c r="G491" s="101">
        <v>2389.371004375505</v>
      </c>
      <c r="H491" s="101">
        <v>2426.7536049085838</v>
      </c>
      <c r="I491" s="101">
        <v>2511.4692438100915</v>
      </c>
      <c r="J491" s="101">
        <v>2600.0592427933825</v>
      </c>
      <c r="K491" s="101">
        <v>2607.9382154180275</v>
      </c>
      <c r="L491" s="101">
        <v>2541.6268482212986</v>
      </c>
      <c r="M491" s="101">
        <v>2450.6427779876626</v>
      </c>
      <c r="N491" s="101">
        <v>2310.2938198981942</v>
      </c>
      <c r="O491" s="101">
        <v>2427.2149439595723</v>
      </c>
      <c r="P491" s="101">
        <v>2508.9184166423452</v>
      </c>
      <c r="Q491" s="101">
        <v>2469.8269318344974</v>
      </c>
      <c r="R491" s="101">
        <v>2484.8039314832954</v>
      </c>
      <c r="S491" s="101">
        <v>2529.8065822825729</v>
      </c>
      <c r="T491" s="101">
        <v>2503.0012626152129</v>
      </c>
      <c r="U491" s="101">
        <v>2428.8711845925532</v>
      </c>
      <c r="V491" s="101">
        <v>2208.3256144989523</v>
      </c>
      <c r="W491" s="101">
        <v>2528.9661339812255</v>
      </c>
      <c r="X491" s="101">
        <v>2528.877575235821</v>
      </c>
      <c r="Y491" s="101">
        <v>2307.2368036260445</v>
      </c>
      <c r="DA491" s="131" t="s">
        <v>4177</v>
      </c>
    </row>
    <row r="492" spans="1:105" ht="12" customHeight="1" x14ac:dyDescent="0.25">
      <c r="A492" s="107" t="s">
        <v>123</v>
      </c>
      <c r="B492" s="104"/>
      <c r="C492" s="104">
        <v>1898.1413341052851</v>
      </c>
      <c r="D492" s="104">
        <v>0</v>
      </c>
      <c r="E492" s="104">
        <v>0</v>
      </c>
      <c r="F492" s="104">
        <v>0</v>
      </c>
      <c r="G492" s="104">
        <v>0</v>
      </c>
      <c r="H492" s="104">
        <v>2425.6073621828464</v>
      </c>
      <c r="I492" s="104">
        <v>2512.3214489956499</v>
      </c>
      <c r="J492" s="104">
        <v>2603.1875734576292</v>
      </c>
      <c r="K492" s="104">
        <v>2612.1982390719913</v>
      </c>
      <c r="L492" s="104">
        <v>2543.7929392749797</v>
      </c>
      <c r="M492" s="104">
        <v>2449.8735263784242</v>
      </c>
      <c r="N492" s="104">
        <v>2311.9609265150139</v>
      </c>
      <c r="O492" s="104">
        <v>2454.6032876356385</v>
      </c>
      <c r="P492" s="104">
        <v>2549.1517217478936</v>
      </c>
      <c r="Q492" s="104">
        <v>0</v>
      </c>
      <c r="R492" s="104">
        <v>0</v>
      </c>
      <c r="S492" s="104">
        <v>0</v>
      </c>
      <c r="T492" s="104">
        <v>0</v>
      </c>
      <c r="U492" s="104">
        <v>0</v>
      </c>
      <c r="V492" s="104">
        <v>2179.4232817902439</v>
      </c>
      <c r="W492" s="104">
        <v>2540.4941209166236</v>
      </c>
      <c r="X492" s="104">
        <v>2551.9390518125374</v>
      </c>
      <c r="Y492" s="104">
        <v>2326.8068349419959</v>
      </c>
      <c r="DA492" s="132" t="s">
        <v>4178</v>
      </c>
    </row>
    <row r="493" spans="1:105" ht="12" customHeight="1" x14ac:dyDescent="0.25">
      <c r="A493" s="108" t="s">
        <v>50</v>
      </c>
      <c r="B493" s="98"/>
      <c r="C493" s="98">
        <v>258.5331421487669</v>
      </c>
      <c r="D493" s="98">
        <v>0</v>
      </c>
      <c r="E493" s="98">
        <v>0</v>
      </c>
      <c r="F493" s="98">
        <v>0</v>
      </c>
      <c r="G493" s="98">
        <v>0</v>
      </c>
      <c r="H493" s="98">
        <v>620.24868118596385</v>
      </c>
      <c r="I493" s="98">
        <v>509.18804919342534</v>
      </c>
      <c r="J493" s="98">
        <v>532.53307899424988</v>
      </c>
      <c r="K493" s="98">
        <v>533.33063147366283</v>
      </c>
      <c r="L493" s="98">
        <v>449.84023570337155</v>
      </c>
      <c r="M493" s="98">
        <v>428.98912802556578</v>
      </c>
      <c r="N493" s="98">
        <v>269.90597564376662</v>
      </c>
      <c r="O493" s="98">
        <v>192.55592778591387</v>
      </c>
      <c r="P493" s="98">
        <v>204.15258173410888</v>
      </c>
      <c r="Q493" s="98">
        <v>0</v>
      </c>
      <c r="R493" s="98">
        <v>0</v>
      </c>
      <c r="S493" s="98">
        <v>0</v>
      </c>
      <c r="T493" s="98">
        <v>0</v>
      </c>
      <c r="U493" s="98">
        <v>0</v>
      </c>
      <c r="V493" s="98">
        <v>78.94886963160701</v>
      </c>
      <c r="W493" s="98">
        <v>206.85261091066283</v>
      </c>
      <c r="X493" s="98">
        <v>189.60266031761415</v>
      </c>
      <c r="Y493" s="98">
        <v>99.005572028120596</v>
      </c>
      <c r="DA493" s="63" t="s">
        <v>4179</v>
      </c>
    </row>
    <row r="494" spans="1:105" ht="12" customHeight="1" x14ac:dyDescent="0.25">
      <c r="A494" s="108" t="s">
        <v>52</v>
      </c>
      <c r="B494" s="98"/>
      <c r="C494" s="98">
        <v>1639.6081919565181</v>
      </c>
      <c r="D494" s="98">
        <v>0</v>
      </c>
      <c r="E494" s="98">
        <v>0</v>
      </c>
      <c r="F494" s="98">
        <v>0</v>
      </c>
      <c r="G494" s="98">
        <v>0</v>
      </c>
      <c r="H494" s="98">
        <v>1805.3586809968822</v>
      </c>
      <c r="I494" s="98">
        <v>2003.1333998022246</v>
      </c>
      <c r="J494" s="98">
        <v>2070.6544944633793</v>
      </c>
      <c r="K494" s="98">
        <v>2078.867607598329</v>
      </c>
      <c r="L494" s="98">
        <v>2093.9527035716083</v>
      </c>
      <c r="M494" s="98">
        <v>2020.8843983528584</v>
      </c>
      <c r="N494" s="98">
        <v>2042.0549508712477</v>
      </c>
      <c r="O494" s="98">
        <v>2262.0473598497247</v>
      </c>
      <c r="P494" s="98">
        <v>2344.9991400137847</v>
      </c>
      <c r="Q494" s="98">
        <v>0</v>
      </c>
      <c r="R494" s="98">
        <v>0</v>
      </c>
      <c r="S494" s="98">
        <v>0</v>
      </c>
      <c r="T494" s="98">
        <v>0</v>
      </c>
      <c r="U494" s="98">
        <v>0</v>
      </c>
      <c r="V494" s="98">
        <v>2100.4744121586373</v>
      </c>
      <c r="W494" s="98">
        <v>2333.6415100059612</v>
      </c>
      <c r="X494" s="98">
        <v>2362.3363914949232</v>
      </c>
      <c r="Y494" s="98">
        <v>2227.8012629138757</v>
      </c>
      <c r="DA494" s="63" t="s">
        <v>4180</v>
      </c>
    </row>
    <row r="495" spans="1:105" ht="12" customHeight="1" x14ac:dyDescent="0.25">
      <c r="A495" s="106" t="s">
        <v>122</v>
      </c>
      <c r="B495" s="101"/>
      <c r="C495" s="101">
        <v>1846.2024975265397</v>
      </c>
      <c r="D495" s="101">
        <v>0</v>
      </c>
      <c r="E495" s="101">
        <v>0</v>
      </c>
      <c r="F495" s="101">
        <v>0</v>
      </c>
      <c r="G495" s="101">
        <v>0</v>
      </c>
      <c r="H495" s="101">
        <v>2382.4676901284029</v>
      </c>
      <c r="I495" s="101">
        <v>0</v>
      </c>
      <c r="J495" s="101">
        <v>0</v>
      </c>
      <c r="K495" s="101">
        <v>2585.9994973091784</v>
      </c>
      <c r="L495" s="101">
        <v>0</v>
      </c>
      <c r="M495" s="101">
        <v>0</v>
      </c>
      <c r="N495" s="101">
        <v>0</v>
      </c>
      <c r="O495" s="101">
        <v>2242.8088041469018</v>
      </c>
      <c r="P495" s="101">
        <v>2248.4163373033671</v>
      </c>
      <c r="Q495" s="101">
        <v>0</v>
      </c>
      <c r="R495" s="101">
        <v>0</v>
      </c>
      <c r="S495" s="101">
        <v>0</v>
      </c>
      <c r="T495" s="101">
        <v>0</v>
      </c>
      <c r="U495" s="101">
        <v>2333.0898082346548</v>
      </c>
      <c r="V495" s="101">
        <v>0</v>
      </c>
      <c r="W495" s="101">
        <v>2410.2439011609072</v>
      </c>
      <c r="X495" s="101">
        <v>0</v>
      </c>
      <c r="Y495" s="101">
        <v>2211.8498495215922</v>
      </c>
      <c r="DA495" s="131" t="s">
        <v>4181</v>
      </c>
    </row>
    <row r="496" spans="1:105" ht="12" customHeight="1" x14ac:dyDescent="0.25">
      <c r="A496" s="107" t="s">
        <v>121</v>
      </c>
      <c r="B496" s="104"/>
      <c r="C496" s="104">
        <v>1845.9382486101103</v>
      </c>
      <c r="D496" s="104">
        <v>1979.9443654562069</v>
      </c>
      <c r="E496" s="104">
        <v>2106.7365618114763</v>
      </c>
      <c r="F496" s="104">
        <v>2208.7309042859761</v>
      </c>
      <c r="G496" s="104">
        <v>2384.7220211787198</v>
      </c>
      <c r="H496" s="104">
        <v>2382.4308597627064</v>
      </c>
      <c r="I496" s="104">
        <v>2691.7055448183578</v>
      </c>
      <c r="J496" s="104">
        <v>2592.8600471204704</v>
      </c>
      <c r="K496" s="104">
        <v>2586.0281688809773</v>
      </c>
      <c r="L496" s="104">
        <v>2562.3287706087735</v>
      </c>
      <c r="M496" s="104">
        <v>2570.0472827324129</v>
      </c>
      <c r="N496" s="104">
        <v>2420.6266594506069</v>
      </c>
      <c r="O496" s="104">
        <v>2215.0325992253529</v>
      </c>
      <c r="P496" s="104">
        <v>2182.8983945321911</v>
      </c>
      <c r="Q496" s="104">
        <v>2258.8216620550052</v>
      </c>
      <c r="R496" s="104">
        <v>2342.7913387457197</v>
      </c>
      <c r="S496" s="104">
        <v>2461.3362000979423</v>
      </c>
      <c r="T496" s="104">
        <v>2401.1805002370083</v>
      </c>
      <c r="U496" s="104">
        <v>2354.3870001853961</v>
      </c>
      <c r="V496" s="104">
        <v>2381.4123818333683</v>
      </c>
      <c r="W496" s="104">
        <v>2371.8043534305898</v>
      </c>
      <c r="X496" s="104">
        <v>2287.1205726703975</v>
      </c>
      <c r="Y496" s="104">
        <v>2178.2195182747978</v>
      </c>
      <c r="DA496" s="132" t="s">
        <v>4182</v>
      </c>
    </row>
    <row r="497" spans="1:105" ht="12" customHeight="1" x14ac:dyDescent="0.25">
      <c r="A497" s="108" t="s">
        <v>53</v>
      </c>
      <c r="B497" s="98"/>
      <c r="C497" s="98">
        <v>241.63339169519961</v>
      </c>
      <c r="D497" s="98">
        <v>384.79679487527335</v>
      </c>
      <c r="E497" s="98">
        <v>516.16899863360891</v>
      </c>
      <c r="F497" s="98">
        <v>517.49656825536636</v>
      </c>
      <c r="G497" s="98">
        <v>674.46120193803392</v>
      </c>
      <c r="H497" s="98">
        <v>610.9376656124316</v>
      </c>
      <c r="I497" s="98">
        <v>572.66510352823434</v>
      </c>
      <c r="J497" s="98">
        <v>530.3264517859335</v>
      </c>
      <c r="K497" s="98">
        <v>529.54663244765618</v>
      </c>
      <c r="L497" s="98">
        <v>467.17580237256692</v>
      </c>
      <c r="M497" s="98">
        <v>476.26782645688002</v>
      </c>
      <c r="N497" s="98">
        <v>325.47500119484528</v>
      </c>
      <c r="O497" s="98">
        <v>78.454314728310379</v>
      </c>
      <c r="P497" s="98">
        <v>34.453101419296807</v>
      </c>
      <c r="Q497" s="98">
        <v>97.370451397890676</v>
      </c>
      <c r="R497" s="98">
        <v>148.38194580969068</v>
      </c>
      <c r="S497" s="98">
        <v>259.40615816172357</v>
      </c>
      <c r="T497" s="98">
        <v>200.70273688495701</v>
      </c>
      <c r="U497" s="98">
        <v>157.72214663656715</v>
      </c>
      <c r="V497" s="98">
        <v>201.54354277460817</v>
      </c>
      <c r="W497" s="98">
        <v>151.35843368432168</v>
      </c>
      <c r="X497" s="98">
        <v>117.77145365668341</v>
      </c>
      <c r="Y497" s="98">
        <v>46.708025109477724</v>
      </c>
      <c r="DA497" s="63" t="s">
        <v>4183</v>
      </c>
    </row>
    <row r="498" spans="1:105" ht="12" customHeight="1" x14ac:dyDescent="0.25">
      <c r="A498" s="108" t="s">
        <v>52</v>
      </c>
      <c r="B498" s="98"/>
      <c r="C498" s="98">
        <v>1604.3048569149107</v>
      </c>
      <c r="D498" s="98">
        <v>1595.1475705809335</v>
      </c>
      <c r="E498" s="98">
        <v>1590.5675631778677</v>
      </c>
      <c r="F498" s="98">
        <v>1691.2343360306099</v>
      </c>
      <c r="G498" s="98">
        <v>1710.2608192406865</v>
      </c>
      <c r="H498" s="98">
        <v>1771.493194150275</v>
      </c>
      <c r="I498" s="98">
        <v>2119.0404412901235</v>
      </c>
      <c r="J498" s="98">
        <v>2062.5335953345375</v>
      </c>
      <c r="K498" s="98">
        <v>2056.4815364333213</v>
      </c>
      <c r="L498" s="98">
        <v>2095.152968236207</v>
      </c>
      <c r="M498" s="98">
        <v>2093.7794562755334</v>
      </c>
      <c r="N498" s="98">
        <v>2095.1516582557615</v>
      </c>
      <c r="O498" s="98">
        <v>2136.5782844970427</v>
      </c>
      <c r="P498" s="98">
        <v>2148.445293112894</v>
      </c>
      <c r="Q498" s="98">
        <v>2161.4512106571142</v>
      </c>
      <c r="R498" s="98">
        <v>2194.4093929360292</v>
      </c>
      <c r="S498" s="98">
        <v>2201.9300419362189</v>
      </c>
      <c r="T498" s="98">
        <v>2200.4777633520512</v>
      </c>
      <c r="U498" s="98">
        <v>2196.6648535488289</v>
      </c>
      <c r="V498" s="98">
        <v>2179.8688390587604</v>
      </c>
      <c r="W498" s="98">
        <v>2220.4459197462679</v>
      </c>
      <c r="X498" s="98">
        <v>2169.3491190137138</v>
      </c>
      <c r="Y498" s="98">
        <v>2131.5114931653202</v>
      </c>
      <c r="DA498" s="63" t="s">
        <v>4184</v>
      </c>
    </row>
    <row r="499" spans="1:105" ht="12" customHeight="1" x14ac:dyDescent="0.25">
      <c r="A499" s="121" t="s">
        <v>54</v>
      </c>
      <c r="B499" s="122"/>
      <c r="C499" s="122">
        <v>696.59058525431078</v>
      </c>
      <c r="D499" s="122">
        <v>704.9986062547265</v>
      </c>
      <c r="E499" s="122">
        <v>709.14328697124756</v>
      </c>
      <c r="F499" s="122">
        <v>731.46347477605627</v>
      </c>
      <c r="G499" s="122">
        <v>704.79545081692174</v>
      </c>
      <c r="H499" s="122">
        <v>646.40475676419487</v>
      </c>
      <c r="I499" s="122">
        <v>633.39332342322848</v>
      </c>
      <c r="J499" s="122">
        <v>579.38663337559376</v>
      </c>
      <c r="K499" s="122">
        <v>582.70293988968547</v>
      </c>
      <c r="L499" s="122">
        <v>563.58240617953811</v>
      </c>
      <c r="M499" s="122">
        <v>597.45328945786548</v>
      </c>
      <c r="N499" s="122">
        <v>526.76316981533091</v>
      </c>
      <c r="O499" s="122">
        <v>540.04113264601847</v>
      </c>
      <c r="P499" s="122">
        <v>604.29484183001455</v>
      </c>
      <c r="Q499" s="122">
        <v>571.93081971694301</v>
      </c>
      <c r="R499" s="122">
        <v>571.37464440197743</v>
      </c>
      <c r="S499" s="122">
        <v>609.05054740321464</v>
      </c>
      <c r="T499" s="122">
        <v>570.05934245140713</v>
      </c>
      <c r="U499" s="122">
        <v>663.85441053598663</v>
      </c>
      <c r="V499" s="122">
        <v>682.8469270628467</v>
      </c>
      <c r="W499" s="122">
        <v>670.74226373035253</v>
      </c>
      <c r="X499" s="122">
        <v>615.62772372148311</v>
      </c>
      <c r="Y499" s="122">
        <v>557.39718673538891</v>
      </c>
      <c r="DA499" s="130" t="s">
        <v>4185</v>
      </c>
    </row>
    <row r="500" spans="1:105" ht="12" customHeight="1" x14ac:dyDescent="0.25">
      <c r="A500" s="97" t="s">
        <v>202</v>
      </c>
      <c r="B500" s="98"/>
      <c r="C500" s="98">
        <v>0</v>
      </c>
      <c r="D500" s="98">
        <v>0</v>
      </c>
      <c r="E500" s="98">
        <v>0</v>
      </c>
      <c r="F500" s="98">
        <v>0</v>
      </c>
      <c r="G500" s="98">
        <v>0</v>
      </c>
      <c r="H500" s="98">
        <v>0</v>
      </c>
      <c r="I500" s="98">
        <v>0</v>
      </c>
      <c r="J500" s="98">
        <v>0</v>
      </c>
      <c r="K500" s="98">
        <v>0</v>
      </c>
      <c r="L500" s="98">
        <v>0</v>
      </c>
      <c r="M500" s="98">
        <v>0</v>
      </c>
      <c r="N500" s="98">
        <v>0</v>
      </c>
      <c r="O500" s="98">
        <v>0</v>
      </c>
      <c r="P500" s="98">
        <v>0</v>
      </c>
      <c r="Q500" s="98">
        <v>0</v>
      </c>
      <c r="R500" s="98">
        <v>0</v>
      </c>
      <c r="S500" s="98">
        <v>0</v>
      </c>
      <c r="T500" s="98">
        <v>0</v>
      </c>
      <c r="U500" s="98">
        <v>0</v>
      </c>
      <c r="V500" s="98">
        <v>0</v>
      </c>
      <c r="W500" s="98">
        <v>0</v>
      </c>
      <c r="X500" s="98">
        <v>0</v>
      </c>
      <c r="Y500" s="98">
        <v>0</v>
      </c>
      <c r="DA500" s="63" t="s">
        <v>4186</v>
      </c>
    </row>
    <row r="501" spans="1:105" ht="12" customHeight="1" x14ac:dyDescent="0.25">
      <c r="A501" s="97" t="s">
        <v>50</v>
      </c>
      <c r="B501" s="98"/>
      <c r="C501" s="98">
        <v>686.606780858467</v>
      </c>
      <c r="D501" s="98">
        <v>689.72165356337507</v>
      </c>
      <c r="E501" s="98">
        <v>718.69840341720612</v>
      </c>
      <c r="F501" s="98">
        <v>735.24254665773628</v>
      </c>
      <c r="G501" s="98">
        <v>707.19662305655811</v>
      </c>
      <c r="H501" s="98">
        <v>636.53194628708286</v>
      </c>
      <c r="I501" s="98">
        <v>644.51928631414307</v>
      </c>
      <c r="J501" s="98">
        <v>584.32542934290223</v>
      </c>
      <c r="K501" s="98">
        <v>576.56001890696803</v>
      </c>
      <c r="L501" s="98">
        <v>562.91820661562099</v>
      </c>
      <c r="M501" s="98">
        <v>578.01524355499816</v>
      </c>
      <c r="N501" s="98">
        <v>549.84864123003229</v>
      </c>
      <c r="O501" s="98">
        <v>556.34875883366215</v>
      </c>
      <c r="P501" s="98">
        <v>561.84355397670799</v>
      </c>
      <c r="Q501" s="98">
        <v>575.75540025175997</v>
      </c>
      <c r="R501" s="98">
        <v>581.43129600292514</v>
      </c>
      <c r="S501" s="98">
        <v>594.28671751449031</v>
      </c>
      <c r="T501" s="98">
        <v>609.92119596495968</v>
      </c>
      <c r="U501" s="98">
        <v>664.4898191421604</v>
      </c>
      <c r="V501" s="98">
        <v>621.44763433656465</v>
      </c>
      <c r="W501" s="98">
        <v>638.98977161836467</v>
      </c>
      <c r="X501" s="98">
        <v>594.46606748806437</v>
      </c>
      <c r="Y501" s="98">
        <v>570.19025861694979</v>
      </c>
      <c r="DA501" s="63" t="s">
        <v>4187</v>
      </c>
    </row>
    <row r="502" spans="1:105" ht="12" customHeight="1" x14ac:dyDescent="0.25">
      <c r="A502" s="109" t="s">
        <v>120</v>
      </c>
      <c r="B502" s="33"/>
      <c r="C502" s="33">
        <v>709.15085530069484</v>
      </c>
      <c r="D502" s="33">
        <v>727.42438937215877</v>
      </c>
      <c r="E502" s="33">
        <v>693.11366539250832</v>
      </c>
      <c r="F502" s="33">
        <v>725.81833944969583</v>
      </c>
      <c r="G502" s="33">
        <v>700.68877306128229</v>
      </c>
      <c r="H502" s="33">
        <v>667.49179218541747</v>
      </c>
      <c r="I502" s="33">
        <v>609.75065228003484</v>
      </c>
      <c r="J502" s="33">
        <v>569.18566789549857</v>
      </c>
      <c r="K502" s="33">
        <v>590.8257626258121</v>
      </c>
      <c r="L502" s="33">
        <v>564.65551036098077</v>
      </c>
      <c r="M502" s="33">
        <v>632.22275184750117</v>
      </c>
      <c r="N502" s="33">
        <v>477.22847566202972</v>
      </c>
      <c r="O502" s="33">
        <v>522.13275787553857</v>
      </c>
      <c r="P502" s="33">
        <v>641.03771786971356</v>
      </c>
      <c r="Q502" s="33">
        <v>566.95107741425693</v>
      </c>
      <c r="R502" s="33">
        <v>559.09079568327286</v>
      </c>
      <c r="S502" s="33">
        <v>626.28277787270372</v>
      </c>
      <c r="T502" s="33">
        <v>530.69638572776159</v>
      </c>
      <c r="U502" s="33">
        <v>662.9693325364243</v>
      </c>
      <c r="V502" s="33">
        <v>755.02689121431956</v>
      </c>
      <c r="W502" s="33">
        <v>707.18282012274926</v>
      </c>
      <c r="X502" s="33">
        <v>653.40285932621282</v>
      </c>
      <c r="Y502" s="33">
        <v>520.70440799653102</v>
      </c>
      <c r="DA502" s="60" t="s">
        <v>4188</v>
      </c>
    </row>
    <row r="504" spans="1:105" ht="12" customHeight="1" x14ac:dyDescent="0.25">
      <c r="A504" s="116" t="str">
        <f>RES_hh_SLD!$A$448</f>
        <v>CO2 emissions per household in new and renovated households (kg CO2 / household)</v>
      </c>
      <c r="B504" s="117"/>
      <c r="C504" s="117">
        <f t="shared" ref="C504:Q504" si="254">C505+C508+C510+C523</f>
        <v>216.31060750046638</v>
      </c>
      <c r="D504" s="117">
        <f t="shared" si="254"/>
        <v>210.85791409445432</v>
      </c>
      <c r="E504" s="117">
        <f t="shared" si="254"/>
        <v>231.27319079861434</v>
      </c>
      <c r="F504" s="117">
        <f t="shared" si="254"/>
        <v>223.95598687441327</v>
      </c>
      <c r="G504" s="117">
        <f t="shared" si="254"/>
        <v>236.80133489218477</v>
      </c>
      <c r="H504" s="117">
        <f t="shared" si="254"/>
        <v>261.60345727529466</v>
      </c>
      <c r="I504" s="117">
        <f t="shared" si="254"/>
        <v>218.89259289291013</v>
      </c>
      <c r="J504" s="117">
        <f t="shared" si="254"/>
        <v>200.48477075128949</v>
      </c>
      <c r="K504" s="117">
        <f t="shared" si="254"/>
        <v>178.44284524025903</v>
      </c>
      <c r="L504" s="117">
        <f t="shared" si="254"/>
        <v>187.802437301694</v>
      </c>
      <c r="M504" s="117">
        <f t="shared" si="254"/>
        <v>195.15257754912358</v>
      </c>
      <c r="N504" s="117">
        <f t="shared" si="254"/>
        <v>197.46605338875133</v>
      </c>
      <c r="O504" s="117">
        <f t="shared" si="254"/>
        <v>138.79156374980278</v>
      </c>
      <c r="P504" s="117">
        <f t="shared" si="254"/>
        <v>140.95451857748907</v>
      </c>
      <c r="Q504" s="117">
        <f t="shared" si="254"/>
        <v>164.68478986561686</v>
      </c>
      <c r="R504" s="117">
        <f t="shared" ref="R504:V504" si="255">R505+R508+R510+R523</f>
        <v>159.43028858510039</v>
      </c>
      <c r="S504" s="117">
        <f t="shared" si="255"/>
        <v>154.17203044414919</v>
      </c>
      <c r="T504" s="117">
        <f t="shared" si="255"/>
        <v>143.72808571378778</v>
      </c>
      <c r="U504" s="117">
        <f t="shared" si="255"/>
        <v>182.88510457105693</v>
      </c>
      <c r="V504" s="117">
        <f t="shared" si="255"/>
        <v>159.70509526687874</v>
      </c>
      <c r="W504" s="117">
        <f t="shared" ref="W504:Y504" si="256">W505+W508+W510+W523</f>
        <v>167.5149234533076</v>
      </c>
      <c r="X504" s="117">
        <f t="shared" si="256"/>
        <v>178.72390738776363</v>
      </c>
      <c r="Y504" s="117">
        <f t="shared" si="256"/>
        <v>180.5705311549597</v>
      </c>
      <c r="DA504" s="129" t="s">
        <v>4333</v>
      </c>
    </row>
    <row r="505" spans="1:105" ht="12" customHeight="1" x14ac:dyDescent="0.25">
      <c r="A505" s="121" t="s">
        <v>57</v>
      </c>
      <c r="B505" s="122"/>
      <c r="C505" s="122">
        <f t="shared" ref="C505:Q505" si="257">SUM(C506:C507)</f>
        <v>0</v>
      </c>
      <c r="D505" s="122">
        <f t="shared" si="257"/>
        <v>0</v>
      </c>
      <c r="E505" s="122">
        <f t="shared" si="257"/>
        <v>0</v>
      </c>
      <c r="F505" s="122">
        <f t="shared" si="257"/>
        <v>0</v>
      </c>
      <c r="G505" s="122">
        <f t="shared" si="257"/>
        <v>0</v>
      </c>
      <c r="H505" s="122">
        <f t="shared" si="257"/>
        <v>0</v>
      </c>
      <c r="I505" s="122">
        <f t="shared" si="257"/>
        <v>0</v>
      </c>
      <c r="J505" s="122">
        <f t="shared" si="257"/>
        <v>0</v>
      </c>
      <c r="K505" s="122">
        <f t="shared" si="257"/>
        <v>0</v>
      </c>
      <c r="L505" s="122">
        <f t="shared" si="257"/>
        <v>0</v>
      </c>
      <c r="M505" s="122">
        <f t="shared" si="257"/>
        <v>0</v>
      </c>
      <c r="N505" s="122">
        <f t="shared" si="257"/>
        <v>0</v>
      </c>
      <c r="O505" s="122">
        <f t="shared" si="257"/>
        <v>0</v>
      </c>
      <c r="P505" s="122">
        <f t="shared" si="257"/>
        <v>0</v>
      </c>
      <c r="Q505" s="122">
        <f t="shared" si="257"/>
        <v>0</v>
      </c>
      <c r="R505" s="122">
        <f t="shared" ref="R505:V505" si="258">SUM(R506:R507)</f>
        <v>0</v>
      </c>
      <c r="S505" s="122">
        <f t="shared" si="258"/>
        <v>0</v>
      </c>
      <c r="T505" s="122">
        <f t="shared" si="258"/>
        <v>0</v>
      </c>
      <c r="U505" s="122">
        <f t="shared" si="258"/>
        <v>0</v>
      </c>
      <c r="V505" s="122">
        <f t="shared" si="258"/>
        <v>0</v>
      </c>
      <c r="W505" s="122">
        <f t="shared" ref="W505:Y505" si="259">SUM(W506:W507)</f>
        <v>0</v>
      </c>
      <c r="X505" s="122">
        <f t="shared" si="259"/>
        <v>0</v>
      </c>
      <c r="Y505" s="122">
        <f t="shared" si="259"/>
        <v>0</v>
      </c>
      <c r="DA505" s="130" t="s">
        <v>4334</v>
      </c>
    </row>
    <row r="506" spans="1:105" ht="12" customHeight="1" x14ac:dyDescent="0.25">
      <c r="A506" s="97" t="s">
        <v>199</v>
      </c>
      <c r="B506" s="98"/>
      <c r="C506" s="98">
        <v>0</v>
      </c>
      <c r="D506" s="98">
        <v>0</v>
      </c>
      <c r="E506" s="98">
        <v>0</v>
      </c>
      <c r="F506" s="98">
        <v>0</v>
      </c>
      <c r="G506" s="98">
        <v>0</v>
      </c>
      <c r="H506" s="98">
        <v>0</v>
      </c>
      <c r="I506" s="98">
        <v>0</v>
      </c>
      <c r="J506" s="98">
        <v>0</v>
      </c>
      <c r="K506" s="98">
        <v>0</v>
      </c>
      <c r="L506" s="98">
        <v>0</v>
      </c>
      <c r="M506" s="98">
        <v>0</v>
      </c>
      <c r="N506" s="98">
        <v>0</v>
      </c>
      <c r="O506" s="98">
        <v>0</v>
      </c>
      <c r="P506" s="98">
        <v>0</v>
      </c>
      <c r="Q506" s="98">
        <v>0</v>
      </c>
      <c r="R506" s="98">
        <v>0</v>
      </c>
      <c r="S506" s="98">
        <v>0</v>
      </c>
      <c r="T506" s="98">
        <v>0</v>
      </c>
      <c r="U506" s="98">
        <v>0</v>
      </c>
      <c r="V506" s="98">
        <v>0</v>
      </c>
      <c r="W506" s="98">
        <v>0</v>
      </c>
      <c r="X506" s="98">
        <v>0</v>
      </c>
      <c r="Y506" s="98">
        <v>0</v>
      </c>
      <c r="DA506" s="63" t="s">
        <v>4335</v>
      </c>
    </row>
    <row r="507" spans="1:105" ht="12" customHeight="1" x14ac:dyDescent="0.25">
      <c r="A507" s="97" t="s">
        <v>53</v>
      </c>
      <c r="B507" s="98"/>
      <c r="C507" s="98">
        <v>0</v>
      </c>
      <c r="D507" s="98">
        <v>0</v>
      </c>
      <c r="E507" s="98">
        <v>0</v>
      </c>
      <c r="F507" s="98">
        <v>0</v>
      </c>
      <c r="G507" s="98">
        <v>0</v>
      </c>
      <c r="H507" s="98">
        <v>0</v>
      </c>
      <c r="I507" s="98">
        <v>0</v>
      </c>
      <c r="J507" s="98">
        <v>0</v>
      </c>
      <c r="K507" s="98">
        <v>0</v>
      </c>
      <c r="L507" s="98">
        <v>0</v>
      </c>
      <c r="M507" s="98">
        <v>0</v>
      </c>
      <c r="N507" s="98">
        <v>0</v>
      </c>
      <c r="O507" s="98">
        <v>0</v>
      </c>
      <c r="P507" s="98">
        <v>0</v>
      </c>
      <c r="Q507" s="98">
        <v>0</v>
      </c>
      <c r="R507" s="98">
        <v>0</v>
      </c>
      <c r="S507" s="98">
        <v>0</v>
      </c>
      <c r="T507" s="98">
        <v>0</v>
      </c>
      <c r="U507" s="98">
        <v>0</v>
      </c>
      <c r="V507" s="98">
        <v>0</v>
      </c>
      <c r="W507" s="98">
        <v>0</v>
      </c>
      <c r="X507" s="98">
        <v>0</v>
      </c>
      <c r="Y507" s="98">
        <v>0</v>
      </c>
      <c r="DA507" s="63" t="s">
        <v>4336</v>
      </c>
    </row>
    <row r="508" spans="1:105" ht="12" customHeight="1" x14ac:dyDescent="0.25">
      <c r="A508" s="121" t="s">
        <v>92</v>
      </c>
      <c r="B508" s="122"/>
      <c r="C508" s="122">
        <f t="shared" ref="C508:Y508" si="260">C509</f>
        <v>0</v>
      </c>
      <c r="D508" s="122">
        <f t="shared" si="260"/>
        <v>0</v>
      </c>
      <c r="E508" s="122">
        <f t="shared" si="260"/>
        <v>0</v>
      </c>
      <c r="F508" s="122">
        <f t="shared" si="260"/>
        <v>0</v>
      </c>
      <c r="G508" s="122">
        <f t="shared" si="260"/>
        <v>0</v>
      </c>
      <c r="H508" s="122">
        <f t="shared" si="260"/>
        <v>0</v>
      </c>
      <c r="I508" s="122">
        <f t="shared" si="260"/>
        <v>0</v>
      </c>
      <c r="J508" s="122">
        <f t="shared" si="260"/>
        <v>0</v>
      </c>
      <c r="K508" s="122">
        <f t="shared" si="260"/>
        <v>0</v>
      </c>
      <c r="L508" s="122">
        <f t="shared" si="260"/>
        <v>0</v>
      </c>
      <c r="M508" s="122">
        <f t="shared" si="260"/>
        <v>0</v>
      </c>
      <c r="N508" s="122">
        <f t="shared" si="260"/>
        <v>0</v>
      </c>
      <c r="O508" s="122">
        <f t="shared" si="260"/>
        <v>0</v>
      </c>
      <c r="P508" s="122">
        <f t="shared" si="260"/>
        <v>0</v>
      </c>
      <c r="Q508" s="122">
        <f t="shared" si="260"/>
        <v>0</v>
      </c>
      <c r="R508" s="122">
        <f t="shared" si="260"/>
        <v>0</v>
      </c>
      <c r="S508" s="122">
        <f t="shared" si="260"/>
        <v>0</v>
      </c>
      <c r="T508" s="122">
        <f t="shared" si="260"/>
        <v>0</v>
      </c>
      <c r="U508" s="122">
        <f t="shared" si="260"/>
        <v>0</v>
      </c>
      <c r="V508" s="122">
        <f t="shared" si="260"/>
        <v>0</v>
      </c>
      <c r="W508" s="122">
        <f t="shared" si="260"/>
        <v>0</v>
      </c>
      <c r="X508" s="122">
        <f t="shared" si="260"/>
        <v>0</v>
      </c>
      <c r="Y508" s="122">
        <f t="shared" si="260"/>
        <v>0</v>
      </c>
      <c r="DA508" s="130" t="s">
        <v>4337</v>
      </c>
    </row>
    <row r="509" spans="1:105" ht="12" customHeight="1" x14ac:dyDescent="0.25">
      <c r="A509" s="97" t="s">
        <v>53</v>
      </c>
      <c r="B509" s="98"/>
      <c r="C509" s="98">
        <v>0</v>
      </c>
      <c r="D509" s="98">
        <v>0</v>
      </c>
      <c r="E509" s="98">
        <v>0</v>
      </c>
      <c r="F509" s="98">
        <v>0</v>
      </c>
      <c r="G509" s="98">
        <v>0</v>
      </c>
      <c r="H509" s="98">
        <v>0</v>
      </c>
      <c r="I509" s="98">
        <v>0</v>
      </c>
      <c r="J509" s="98">
        <v>0</v>
      </c>
      <c r="K509" s="98">
        <v>0</v>
      </c>
      <c r="L509" s="98">
        <v>0</v>
      </c>
      <c r="M509" s="98">
        <v>0</v>
      </c>
      <c r="N509" s="98">
        <v>0</v>
      </c>
      <c r="O509" s="98">
        <v>0</v>
      </c>
      <c r="P509" s="98">
        <v>0</v>
      </c>
      <c r="Q509" s="98">
        <v>0</v>
      </c>
      <c r="R509" s="98">
        <v>0</v>
      </c>
      <c r="S509" s="98">
        <v>0</v>
      </c>
      <c r="T509" s="98">
        <v>0</v>
      </c>
      <c r="U509" s="98">
        <v>0</v>
      </c>
      <c r="V509" s="98">
        <v>0</v>
      </c>
      <c r="W509" s="98">
        <v>0</v>
      </c>
      <c r="X509" s="98">
        <v>0</v>
      </c>
      <c r="Y509" s="98">
        <v>0</v>
      </c>
      <c r="DA509" s="63" t="s">
        <v>4338</v>
      </c>
    </row>
    <row r="510" spans="1:105" ht="12" customHeight="1" x14ac:dyDescent="0.25">
      <c r="A510" s="121" t="s">
        <v>55</v>
      </c>
      <c r="B510" s="122"/>
      <c r="C510" s="122">
        <v>57.916594333281218</v>
      </c>
      <c r="D510" s="122">
        <v>41.182785184945843</v>
      </c>
      <c r="E510" s="122">
        <v>45.251094254580195</v>
      </c>
      <c r="F510" s="122">
        <v>42.219444487305644</v>
      </c>
      <c r="G510" s="122">
        <v>52.858689161103882</v>
      </c>
      <c r="H510" s="122">
        <v>83.105322348470793</v>
      </c>
      <c r="I510" s="122">
        <v>38.653221085304601</v>
      </c>
      <c r="J510" s="122">
        <v>38.754825985551534</v>
      </c>
      <c r="K510" s="122">
        <v>43.739151898289052</v>
      </c>
      <c r="L510" s="122">
        <v>45.293105993252205</v>
      </c>
      <c r="M510" s="122">
        <v>43.329592505970815</v>
      </c>
      <c r="N510" s="122">
        <v>43.952323857729084</v>
      </c>
      <c r="O510" s="122">
        <v>19.639474370380476</v>
      </c>
      <c r="P510" s="122">
        <v>34.374299272353824</v>
      </c>
      <c r="Q510" s="122">
        <v>31.96882215629136</v>
      </c>
      <c r="R510" s="122">
        <v>30.236994322826813</v>
      </c>
      <c r="S510" s="122">
        <v>26.3486314411468</v>
      </c>
      <c r="T510" s="122">
        <v>24.244259731159207</v>
      </c>
      <c r="U510" s="122">
        <v>32.124776490642375</v>
      </c>
      <c r="V510" s="122">
        <v>29.878860159731815</v>
      </c>
      <c r="W510" s="122">
        <v>36.011313172531118</v>
      </c>
      <c r="X510" s="122">
        <v>32.081885162604195</v>
      </c>
      <c r="Y510" s="122">
        <v>17.864934259750225</v>
      </c>
      <c r="DA510" s="130" t="s">
        <v>4339</v>
      </c>
    </row>
    <row r="511" spans="1:105" ht="12" customHeight="1" x14ac:dyDescent="0.25">
      <c r="A511" s="97" t="s">
        <v>132</v>
      </c>
      <c r="B511" s="98"/>
      <c r="C511" s="98">
        <v>0</v>
      </c>
      <c r="D511" s="98">
        <v>0</v>
      </c>
      <c r="E511" s="98">
        <v>0</v>
      </c>
      <c r="F511" s="98">
        <v>0</v>
      </c>
      <c r="G511" s="98">
        <v>0</v>
      </c>
      <c r="H511" s="98">
        <v>0</v>
      </c>
      <c r="I511" s="98">
        <v>0</v>
      </c>
      <c r="J511" s="98">
        <v>0</v>
      </c>
      <c r="K511" s="98">
        <v>0</v>
      </c>
      <c r="L511" s="98">
        <v>0</v>
      </c>
      <c r="M511" s="98">
        <v>0</v>
      </c>
      <c r="N511" s="98">
        <v>0</v>
      </c>
      <c r="O511" s="98">
        <v>0</v>
      </c>
      <c r="P511" s="98">
        <v>0</v>
      </c>
      <c r="Q511" s="98">
        <v>0</v>
      </c>
      <c r="R511" s="98">
        <v>0</v>
      </c>
      <c r="S511" s="98">
        <v>0</v>
      </c>
      <c r="T511" s="98">
        <v>0</v>
      </c>
      <c r="U511" s="98">
        <v>0</v>
      </c>
      <c r="V511" s="98">
        <v>0</v>
      </c>
      <c r="W511" s="98">
        <v>0</v>
      </c>
      <c r="X511" s="98">
        <v>0</v>
      </c>
      <c r="Y511" s="98">
        <v>0</v>
      </c>
      <c r="DA511" s="63" t="s">
        <v>4340</v>
      </c>
    </row>
    <row r="512" spans="1:105" ht="12" customHeight="1" x14ac:dyDescent="0.25">
      <c r="A512" s="97" t="s">
        <v>131</v>
      </c>
      <c r="B512" s="98"/>
      <c r="C512" s="98">
        <v>0</v>
      </c>
      <c r="D512" s="98">
        <v>0</v>
      </c>
      <c r="E512" s="98">
        <v>0</v>
      </c>
      <c r="F512" s="98">
        <v>0</v>
      </c>
      <c r="G512" s="98">
        <v>0</v>
      </c>
      <c r="H512" s="98">
        <v>0</v>
      </c>
      <c r="I512" s="98">
        <v>0</v>
      </c>
      <c r="J512" s="98">
        <v>0</v>
      </c>
      <c r="K512" s="98">
        <v>0</v>
      </c>
      <c r="L512" s="98">
        <v>0</v>
      </c>
      <c r="M512" s="98">
        <v>0</v>
      </c>
      <c r="N512" s="98">
        <v>0</v>
      </c>
      <c r="O512" s="98">
        <v>0</v>
      </c>
      <c r="P512" s="98">
        <v>0</v>
      </c>
      <c r="Q512" s="98">
        <v>0</v>
      </c>
      <c r="R512" s="98">
        <v>0</v>
      </c>
      <c r="S512" s="98">
        <v>0</v>
      </c>
      <c r="T512" s="98">
        <v>0</v>
      </c>
      <c r="U512" s="98">
        <v>0</v>
      </c>
      <c r="V512" s="98">
        <v>0</v>
      </c>
      <c r="W512" s="98">
        <v>0</v>
      </c>
      <c r="X512" s="98">
        <v>0</v>
      </c>
      <c r="Y512" s="98">
        <v>0</v>
      </c>
      <c r="DA512" s="63" t="s">
        <v>4341</v>
      </c>
    </row>
    <row r="513" spans="1:105" ht="12" customHeight="1" x14ac:dyDescent="0.25">
      <c r="A513" s="100" t="s">
        <v>199</v>
      </c>
      <c r="B513" s="101"/>
      <c r="C513" s="101">
        <v>0</v>
      </c>
      <c r="D513" s="101">
        <v>0</v>
      </c>
      <c r="E513" s="101">
        <v>0</v>
      </c>
      <c r="F513" s="101">
        <v>0</v>
      </c>
      <c r="G513" s="101">
        <v>0</v>
      </c>
      <c r="H513" s="101">
        <v>0</v>
      </c>
      <c r="I513" s="101">
        <v>0</v>
      </c>
      <c r="J513" s="101">
        <v>0</v>
      </c>
      <c r="K513" s="101">
        <v>0</v>
      </c>
      <c r="L513" s="101">
        <v>0</v>
      </c>
      <c r="M513" s="101">
        <v>0</v>
      </c>
      <c r="N513" s="101">
        <v>0</v>
      </c>
      <c r="O513" s="101">
        <v>0</v>
      </c>
      <c r="P513" s="101">
        <v>0</v>
      </c>
      <c r="Q513" s="101">
        <v>0</v>
      </c>
      <c r="R513" s="101">
        <v>0</v>
      </c>
      <c r="S513" s="101">
        <v>0</v>
      </c>
      <c r="T513" s="101">
        <v>0</v>
      </c>
      <c r="U513" s="101">
        <v>0</v>
      </c>
      <c r="V513" s="101">
        <v>0</v>
      </c>
      <c r="W513" s="101">
        <v>0</v>
      </c>
      <c r="X513" s="101">
        <v>0</v>
      </c>
      <c r="Y513" s="101">
        <v>0</v>
      </c>
      <c r="DA513" s="131" t="s">
        <v>4342</v>
      </c>
    </row>
    <row r="514" spans="1:105" ht="12" customHeight="1" x14ac:dyDescent="0.25">
      <c r="A514" s="103" t="s">
        <v>52</v>
      </c>
      <c r="B514" s="104"/>
      <c r="C514" s="104">
        <v>0</v>
      </c>
      <c r="D514" s="104">
        <v>0</v>
      </c>
      <c r="E514" s="104">
        <v>0</v>
      </c>
      <c r="F514" s="104">
        <v>0</v>
      </c>
      <c r="G514" s="104">
        <v>0</v>
      </c>
      <c r="H514" s="104">
        <v>0</v>
      </c>
      <c r="I514" s="104">
        <v>0</v>
      </c>
      <c r="J514" s="104">
        <v>0</v>
      </c>
      <c r="K514" s="104">
        <v>0</v>
      </c>
      <c r="L514" s="104">
        <v>0</v>
      </c>
      <c r="M514" s="104">
        <v>0</v>
      </c>
      <c r="N514" s="104">
        <v>0</v>
      </c>
      <c r="O514" s="104">
        <v>0</v>
      </c>
      <c r="P514" s="104">
        <v>0</v>
      </c>
      <c r="Q514" s="104">
        <v>0</v>
      </c>
      <c r="R514" s="104">
        <v>0</v>
      </c>
      <c r="S514" s="104">
        <v>0</v>
      </c>
      <c r="T514" s="104">
        <v>0</v>
      </c>
      <c r="U514" s="104">
        <v>0</v>
      </c>
      <c r="V514" s="104">
        <v>0</v>
      </c>
      <c r="W514" s="104">
        <v>0</v>
      </c>
      <c r="X514" s="104">
        <v>0</v>
      </c>
      <c r="Y514" s="104">
        <v>0</v>
      </c>
      <c r="DA514" s="132" t="s">
        <v>4343</v>
      </c>
    </row>
    <row r="515" spans="1:105" ht="12" customHeight="1" x14ac:dyDescent="0.25">
      <c r="A515" s="106" t="s">
        <v>124</v>
      </c>
      <c r="B515" s="101"/>
      <c r="C515" s="101">
        <v>996.56910140554919</v>
      </c>
      <c r="D515" s="101">
        <v>1057.0248197469432</v>
      </c>
      <c r="E515" s="101">
        <v>1108.6518092372148</v>
      </c>
      <c r="F515" s="101">
        <v>1130.0737974435476</v>
      </c>
      <c r="G515" s="101">
        <v>1226.3215885376101</v>
      </c>
      <c r="H515" s="101">
        <v>1236.9299546397822</v>
      </c>
      <c r="I515" s="101">
        <v>1270.4759401006111</v>
      </c>
      <c r="J515" s="101">
        <v>1303.8769064312939</v>
      </c>
      <c r="K515" s="101">
        <v>1294.4331739093975</v>
      </c>
      <c r="L515" s="101">
        <v>1246.5427462085122</v>
      </c>
      <c r="M515" s="101">
        <v>1173.5174317422573</v>
      </c>
      <c r="N515" s="101">
        <v>1064.8319836964504</v>
      </c>
      <c r="O515" s="101">
        <v>1060.5896999438316</v>
      </c>
      <c r="P515" s="101">
        <v>1031.3072334155665</v>
      </c>
      <c r="Q515" s="101">
        <v>963.80078648967287</v>
      </c>
      <c r="R515" s="101">
        <v>938.78668088014683</v>
      </c>
      <c r="S515" s="101">
        <v>928.28255384963347</v>
      </c>
      <c r="T515" s="101">
        <v>895.346150071647</v>
      </c>
      <c r="U515" s="101">
        <v>850.60821229570456</v>
      </c>
      <c r="V515" s="101">
        <v>760.81091780270685</v>
      </c>
      <c r="W515" s="101">
        <v>862.66593440525332</v>
      </c>
      <c r="X515" s="101">
        <v>858.89933901672009</v>
      </c>
      <c r="Y515" s="101">
        <v>781.90707161442094</v>
      </c>
      <c r="DA515" s="131" t="s">
        <v>4344</v>
      </c>
    </row>
    <row r="516" spans="1:105" ht="12" customHeight="1" x14ac:dyDescent="0.25">
      <c r="A516" s="107" t="s">
        <v>123</v>
      </c>
      <c r="B516" s="104"/>
      <c r="C516" s="104">
        <v>135.77039541497726</v>
      </c>
      <c r="D516" s="104">
        <v>0</v>
      </c>
      <c r="E516" s="104">
        <v>0</v>
      </c>
      <c r="F516" s="104">
        <v>0</v>
      </c>
      <c r="G516" s="104">
        <v>0</v>
      </c>
      <c r="H516" s="104">
        <v>316.14423958531205</v>
      </c>
      <c r="I516" s="104">
        <v>257.58275443007193</v>
      </c>
      <c r="J516" s="104">
        <v>267.05452405975518</v>
      </c>
      <c r="K516" s="104">
        <v>264.71519070512119</v>
      </c>
      <c r="L516" s="104">
        <v>220.62447253466425</v>
      </c>
      <c r="M516" s="104">
        <v>205.42619442042837</v>
      </c>
      <c r="N516" s="104">
        <v>124.40171591202309</v>
      </c>
      <c r="O516" s="104">
        <v>84.138750950385557</v>
      </c>
      <c r="P516" s="104">
        <v>83.918246550486757</v>
      </c>
      <c r="Q516" s="104">
        <v>0</v>
      </c>
      <c r="R516" s="104">
        <v>0</v>
      </c>
      <c r="S516" s="104">
        <v>0</v>
      </c>
      <c r="T516" s="104">
        <v>0</v>
      </c>
      <c r="U516" s="104">
        <v>0</v>
      </c>
      <c r="V516" s="104">
        <v>27.199413695854531</v>
      </c>
      <c r="W516" s="104">
        <v>70.560336288290529</v>
      </c>
      <c r="X516" s="104">
        <v>64.395999718343248</v>
      </c>
      <c r="Y516" s="104">
        <v>33.552324051157726</v>
      </c>
      <c r="DA516" s="132" t="s">
        <v>4345</v>
      </c>
    </row>
    <row r="517" spans="1:105" ht="12" customHeight="1" x14ac:dyDescent="0.25">
      <c r="A517" s="108" t="s">
        <v>50</v>
      </c>
      <c r="B517" s="98"/>
      <c r="C517" s="98">
        <v>135.77039541497726</v>
      </c>
      <c r="D517" s="98">
        <v>0</v>
      </c>
      <c r="E517" s="98">
        <v>0</v>
      </c>
      <c r="F517" s="98">
        <v>0</v>
      </c>
      <c r="G517" s="98">
        <v>0</v>
      </c>
      <c r="H517" s="98">
        <v>316.14423958531205</v>
      </c>
      <c r="I517" s="98">
        <v>257.58275443007193</v>
      </c>
      <c r="J517" s="98">
        <v>267.05452405975518</v>
      </c>
      <c r="K517" s="98">
        <v>264.71519070512119</v>
      </c>
      <c r="L517" s="98">
        <v>220.62447253466425</v>
      </c>
      <c r="M517" s="98">
        <v>205.42619442042837</v>
      </c>
      <c r="N517" s="98">
        <v>124.40171591202309</v>
      </c>
      <c r="O517" s="98">
        <v>84.138750950385557</v>
      </c>
      <c r="P517" s="98">
        <v>83.918246550486757</v>
      </c>
      <c r="Q517" s="98">
        <v>0</v>
      </c>
      <c r="R517" s="98">
        <v>0</v>
      </c>
      <c r="S517" s="98">
        <v>0</v>
      </c>
      <c r="T517" s="98">
        <v>0</v>
      </c>
      <c r="U517" s="98">
        <v>0</v>
      </c>
      <c r="V517" s="98">
        <v>27.199413695854531</v>
      </c>
      <c r="W517" s="98">
        <v>70.560336288290529</v>
      </c>
      <c r="X517" s="98">
        <v>64.395999718343248</v>
      </c>
      <c r="Y517" s="98">
        <v>33.552324051157726</v>
      </c>
      <c r="DA517" s="63" t="s">
        <v>4346</v>
      </c>
    </row>
    <row r="518" spans="1:105" ht="12" customHeight="1" x14ac:dyDescent="0.25">
      <c r="A518" s="108" t="s">
        <v>52</v>
      </c>
      <c r="B518" s="98"/>
      <c r="C518" s="98">
        <v>0</v>
      </c>
      <c r="D518" s="98">
        <v>0</v>
      </c>
      <c r="E518" s="98">
        <v>0</v>
      </c>
      <c r="F518" s="98">
        <v>0</v>
      </c>
      <c r="G518" s="98">
        <v>0</v>
      </c>
      <c r="H518" s="98">
        <v>0</v>
      </c>
      <c r="I518" s="98">
        <v>0</v>
      </c>
      <c r="J518" s="98">
        <v>0</v>
      </c>
      <c r="K518" s="98">
        <v>0</v>
      </c>
      <c r="L518" s="98">
        <v>0</v>
      </c>
      <c r="M518" s="98">
        <v>0</v>
      </c>
      <c r="N518" s="98">
        <v>0</v>
      </c>
      <c r="O518" s="98">
        <v>0</v>
      </c>
      <c r="P518" s="98">
        <v>0</v>
      </c>
      <c r="Q518" s="98">
        <v>0</v>
      </c>
      <c r="R518" s="98">
        <v>0</v>
      </c>
      <c r="S518" s="98">
        <v>0</v>
      </c>
      <c r="T518" s="98">
        <v>0</v>
      </c>
      <c r="U518" s="98">
        <v>0</v>
      </c>
      <c r="V518" s="98">
        <v>0</v>
      </c>
      <c r="W518" s="98">
        <v>0</v>
      </c>
      <c r="X518" s="98">
        <v>0</v>
      </c>
      <c r="Y518" s="98">
        <v>0</v>
      </c>
      <c r="DA518" s="63" t="s">
        <v>4347</v>
      </c>
    </row>
    <row r="519" spans="1:105" ht="12" customHeight="1" x14ac:dyDescent="0.25">
      <c r="A519" s="106" t="s">
        <v>122</v>
      </c>
      <c r="B519" s="101"/>
      <c r="C519" s="101">
        <v>0</v>
      </c>
      <c r="D519" s="101">
        <v>0</v>
      </c>
      <c r="E519" s="101">
        <v>0</v>
      </c>
      <c r="F519" s="101">
        <v>0</v>
      </c>
      <c r="G519" s="101">
        <v>0</v>
      </c>
      <c r="H519" s="101">
        <v>0</v>
      </c>
      <c r="I519" s="101">
        <v>0</v>
      </c>
      <c r="J519" s="101">
        <v>0</v>
      </c>
      <c r="K519" s="101">
        <v>0</v>
      </c>
      <c r="L519" s="101">
        <v>0</v>
      </c>
      <c r="M519" s="101">
        <v>0</v>
      </c>
      <c r="N519" s="101">
        <v>0</v>
      </c>
      <c r="O519" s="101">
        <v>0</v>
      </c>
      <c r="P519" s="101">
        <v>0</v>
      </c>
      <c r="Q519" s="101">
        <v>0</v>
      </c>
      <c r="R519" s="101">
        <v>0</v>
      </c>
      <c r="S519" s="101">
        <v>0</v>
      </c>
      <c r="T519" s="101">
        <v>0</v>
      </c>
      <c r="U519" s="101">
        <v>0</v>
      </c>
      <c r="V519" s="101">
        <v>0</v>
      </c>
      <c r="W519" s="101">
        <v>0</v>
      </c>
      <c r="X519" s="101">
        <v>0</v>
      </c>
      <c r="Y519" s="101">
        <v>0</v>
      </c>
      <c r="DA519" s="131" t="s">
        <v>4348</v>
      </c>
    </row>
    <row r="520" spans="1:105" ht="12" customHeight="1" x14ac:dyDescent="0.25">
      <c r="A520" s="107" t="s">
        <v>121</v>
      </c>
      <c r="B520" s="104"/>
      <c r="C520" s="104">
        <v>0</v>
      </c>
      <c r="D520" s="104">
        <v>0</v>
      </c>
      <c r="E520" s="104">
        <v>0</v>
      </c>
      <c r="F520" s="104">
        <v>0</v>
      </c>
      <c r="G520" s="104">
        <v>0</v>
      </c>
      <c r="H520" s="104">
        <v>0</v>
      </c>
      <c r="I520" s="104">
        <v>0</v>
      </c>
      <c r="J520" s="104">
        <v>0</v>
      </c>
      <c r="K520" s="104">
        <v>0</v>
      </c>
      <c r="L520" s="104">
        <v>0</v>
      </c>
      <c r="M520" s="104">
        <v>0</v>
      </c>
      <c r="N520" s="104">
        <v>0</v>
      </c>
      <c r="O520" s="104">
        <v>0</v>
      </c>
      <c r="P520" s="104">
        <v>0</v>
      </c>
      <c r="Q520" s="104">
        <v>0</v>
      </c>
      <c r="R520" s="104">
        <v>0</v>
      </c>
      <c r="S520" s="104">
        <v>0</v>
      </c>
      <c r="T520" s="104">
        <v>0</v>
      </c>
      <c r="U520" s="104">
        <v>0</v>
      </c>
      <c r="V520" s="104">
        <v>0</v>
      </c>
      <c r="W520" s="104">
        <v>0</v>
      </c>
      <c r="X520" s="104">
        <v>0</v>
      </c>
      <c r="Y520" s="104">
        <v>0</v>
      </c>
      <c r="DA520" s="132" t="s">
        <v>4349</v>
      </c>
    </row>
    <row r="521" spans="1:105" ht="12" customHeight="1" x14ac:dyDescent="0.25">
      <c r="A521" s="108" t="s">
        <v>53</v>
      </c>
      <c r="B521" s="98"/>
      <c r="C521" s="98">
        <v>0</v>
      </c>
      <c r="D521" s="98">
        <v>0</v>
      </c>
      <c r="E521" s="98">
        <v>0</v>
      </c>
      <c r="F521" s="98">
        <v>0</v>
      </c>
      <c r="G521" s="98">
        <v>0</v>
      </c>
      <c r="H521" s="98">
        <v>0</v>
      </c>
      <c r="I521" s="98">
        <v>0</v>
      </c>
      <c r="J521" s="98">
        <v>0</v>
      </c>
      <c r="K521" s="98">
        <v>0</v>
      </c>
      <c r="L521" s="98">
        <v>0</v>
      </c>
      <c r="M521" s="98">
        <v>0</v>
      </c>
      <c r="N521" s="98">
        <v>0</v>
      </c>
      <c r="O521" s="98">
        <v>0</v>
      </c>
      <c r="P521" s="98">
        <v>0</v>
      </c>
      <c r="Q521" s="98">
        <v>0</v>
      </c>
      <c r="R521" s="98">
        <v>0</v>
      </c>
      <c r="S521" s="98">
        <v>0</v>
      </c>
      <c r="T521" s="98">
        <v>0</v>
      </c>
      <c r="U521" s="98">
        <v>0</v>
      </c>
      <c r="V521" s="98">
        <v>0</v>
      </c>
      <c r="W521" s="98">
        <v>0</v>
      </c>
      <c r="X521" s="98">
        <v>0</v>
      </c>
      <c r="Y521" s="98">
        <v>0</v>
      </c>
      <c r="DA521" s="63" t="s">
        <v>4350</v>
      </c>
    </row>
    <row r="522" spans="1:105" ht="12" customHeight="1" x14ac:dyDescent="0.25">
      <c r="A522" s="108" t="s">
        <v>52</v>
      </c>
      <c r="B522" s="98"/>
      <c r="C522" s="98">
        <v>0</v>
      </c>
      <c r="D522" s="98">
        <v>0</v>
      </c>
      <c r="E522" s="98">
        <v>0</v>
      </c>
      <c r="F522" s="98">
        <v>0</v>
      </c>
      <c r="G522" s="98">
        <v>0</v>
      </c>
      <c r="H522" s="98">
        <v>0</v>
      </c>
      <c r="I522" s="98">
        <v>0</v>
      </c>
      <c r="J522" s="98">
        <v>0</v>
      </c>
      <c r="K522" s="98">
        <v>0</v>
      </c>
      <c r="L522" s="98">
        <v>0</v>
      </c>
      <c r="M522" s="98">
        <v>0</v>
      </c>
      <c r="N522" s="98">
        <v>0</v>
      </c>
      <c r="O522" s="98">
        <v>0</v>
      </c>
      <c r="P522" s="98">
        <v>0</v>
      </c>
      <c r="Q522" s="98">
        <v>0</v>
      </c>
      <c r="R522" s="98">
        <v>0</v>
      </c>
      <c r="S522" s="98">
        <v>0</v>
      </c>
      <c r="T522" s="98">
        <v>0</v>
      </c>
      <c r="U522" s="98">
        <v>0</v>
      </c>
      <c r="V522" s="98">
        <v>0</v>
      </c>
      <c r="W522" s="98">
        <v>0</v>
      </c>
      <c r="X522" s="98">
        <v>0</v>
      </c>
      <c r="Y522" s="98">
        <v>0</v>
      </c>
      <c r="DA522" s="63" t="s">
        <v>4351</v>
      </c>
    </row>
    <row r="523" spans="1:105" ht="12" customHeight="1" x14ac:dyDescent="0.25">
      <c r="A523" s="121" t="s">
        <v>54</v>
      </c>
      <c r="B523" s="122"/>
      <c r="C523" s="122">
        <v>158.39401316718516</v>
      </c>
      <c r="D523" s="122">
        <v>169.67512890950849</v>
      </c>
      <c r="E523" s="122">
        <v>186.02209654403413</v>
      </c>
      <c r="F523" s="122">
        <v>181.73654238710762</v>
      </c>
      <c r="G523" s="122">
        <v>183.94264573108089</v>
      </c>
      <c r="H523" s="122">
        <v>178.49813492682384</v>
      </c>
      <c r="I523" s="122">
        <v>180.23937180760552</v>
      </c>
      <c r="J523" s="122">
        <v>161.72994476573797</v>
      </c>
      <c r="K523" s="122">
        <v>134.70369334196997</v>
      </c>
      <c r="L523" s="122">
        <v>142.5093313084418</v>
      </c>
      <c r="M523" s="122">
        <v>151.82298504315276</v>
      </c>
      <c r="N523" s="122">
        <v>153.51372953102225</v>
      </c>
      <c r="O523" s="122">
        <v>119.15208937942229</v>
      </c>
      <c r="P523" s="122">
        <v>106.58021930513524</v>
      </c>
      <c r="Q523" s="122">
        <v>132.7159677093255</v>
      </c>
      <c r="R523" s="122">
        <v>129.19329426227358</v>
      </c>
      <c r="S523" s="122">
        <v>127.82339900300238</v>
      </c>
      <c r="T523" s="122">
        <v>119.48382598262857</v>
      </c>
      <c r="U523" s="122">
        <v>150.76032808041455</v>
      </c>
      <c r="V523" s="122">
        <v>129.82623510714691</v>
      </c>
      <c r="W523" s="122">
        <v>131.50361028077648</v>
      </c>
      <c r="X523" s="122">
        <v>146.64202222515942</v>
      </c>
      <c r="Y523" s="122">
        <v>162.70559689520948</v>
      </c>
      <c r="DA523" s="130" t="s">
        <v>4352</v>
      </c>
    </row>
    <row r="524" spans="1:105" ht="12" customHeight="1" x14ac:dyDescent="0.25">
      <c r="A524" s="97" t="s">
        <v>202</v>
      </c>
      <c r="B524" s="98"/>
      <c r="C524" s="98">
        <v>0</v>
      </c>
      <c r="D524" s="98">
        <v>0</v>
      </c>
      <c r="E524" s="98">
        <v>0</v>
      </c>
      <c r="F524" s="98">
        <v>0</v>
      </c>
      <c r="G524" s="98">
        <v>0</v>
      </c>
      <c r="H524" s="98">
        <v>0</v>
      </c>
      <c r="I524" s="98">
        <v>0</v>
      </c>
      <c r="J524" s="98">
        <v>0</v>
      </c>
      <c r="K524" s="98">
        <v>0</v>
      </c>
      <c r="L524" s="98">
        <v>0</v>
      </c>
      <c r="M524" s="98">
        <v>0</v>
      </c>
      <c r="N524" s="98">
        <v>0</v>
      </c>
      <c r="O524" s="98">
        <v>0</v>
      </c>
      <c r="P524" s="98">
        <v>0</v>
      </c>
      <c r="Q524" s="98">
        <v>0</v>
      </c>
      <c r="R524" s="98">
        <v>0</v>
      </c>
      <c r="S524" s="98">
        <v>0</v>
      </c>
      <c r="T524" s="98">
        <v>0</v>
      </c>
      <c r="U524" s="98">
        <v>0</v>
      </c>
      <c r="V524" s="98">
        <v>0</v>
      </c>
      <c r="W524" s="98">
        <v>0</v>
      </c>
      <c r="X524" s="98">
        <v>0</v>
      </c>
      <c r="Y524" s="98">
        <v>0</v>
      </c>
      <c r="DA524" s="63" t="s">
        <v>4353</v>
      </c>
    </row>
    <row r="525" spans="1:105" ht="12" customHeight="1" x14ac:dyDescent="0.25">
      <c r="A525" s="97" t="s">
        <v>50</v>
      </c>
      <c r="B525" s="98"/>
      <c r="C525" s="98">
        <v>284.29694671033235</v>
      </c>
      <c r="D525" s="98">
        <v>285.2616796076889</v>
      </c>
      <c r="E525" s="98">
        <v>296.90823226897959</v>
      </c>
      <c r="F525" s="98">
        <v>303.39801151111732</v>
      </c>
      <c r="G525" s="98">
        <v>291.49381017493693</v>
      </c>
      <c r="H525" s="98">
        <v>262.06978079587111</v>
      </c>
      <c r="I525" s="98">
        <v>265.05789971706696</v>
      </c>
      <c r="J525" s="98">
        <v>240.03147422004338</v>
      </c>
      <c r="K525" s="98">
        <v>236.57396321745549</v>
      </c>
      <c r="L525" s="98">
        <v>230.71571177556203</v>
      </c>
      <c r="M525" s="98">
        <v>236.70040187830114</v>
      </c>
      <c r="N525" s="98">
        <v>225.05826766594515</v>
      </c>
      <c r="O525" s="98">
        <v>227.65371266906382</v>
      </c>
      <c r="P525" s="98">
        <v>229.71885342572912</v>
      </c>
      <c r="Q525" s="98">
        <v>234.64552066766066</v>
      </c>
      <c r="R525" s="98">
        <v>234.96242080614331</v>
      </c>
      <c r="S525" s="98">
        <v>237.33695977043956</v>
      </c>
      <c r="T525" s="98">
        <v>240.48202238328793</v>
      </c>
      <c r="U525" s="98">
        <v>258.99306008736943</v>
      </c>
      <c r="V525" s="98">
        <v>240.26185400225791</v>
      </c>
      <c r="W525" s="98">
        <v>246.08932909294941</v>
      </c>
      <c r="X525" s="98">
        <v>228.79098116400291</v>
      </c>
      <c r="Y525" s="98">
        <v>219.43349999098584</v>
      </c>
      <c r="DA525" s="63" t="s">
        <v>4354</v>
      </c>
    </row>
    <row r="526" spans="1:105" ht="12" customHeight="1" x14ac:dyDescent="0.25">
      <c r="A526" s="109" t="s">
        <v>120</v>
      </c>
      <c r="B526" s="33"/>
      <c r="C526" s="33">
        <v>0</v>
      </c>
      <c r="D526" s="33">
        <v>0</v>
      </c>
      <c r="E526" s="33">
        <v>0</v>
      </c>
      <c r="F526" s="33">
        <v>0</v>
      </c>
      <c r="G526" s="33">
        <v>0</v>
      </c>
      <c r="H526" s="33">
        <v>0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X526" s="33">
        <v>0</v>
      </c>
      <c r="Y526" s="33">
        <v>0</v>
      </c>
      <c r="DA526" s="60" t="s">
        <v>4355</v>
      </c>
    </row>
    <row r="528" spans="1:105" ht="12" customHeight="1" x14ac:dyDescent="0.25">
      <c r="A528" s="116" t="str">
        <f>RES_hh_SLD!$A$469</f>
        <v>Final energy consumption per surface area in new and renovated households (kWh / sqm)</v>
      </c>
      <c r="B528" s="118"/>
      <c r="C528" s="118">
        <f t="shared" ref="C528:Q528" si="261">C529+C532+C534+C547</f>
        <v>77.826062413361697</v>
      </c>
      <c r="D528" s="118">
        <f t="shared" si="261"/>
        <v>84.234803798381975</v>
      </c>
      <c r="E528" s="118">
        <f t="shared" si="261"/>
        <v>84.436946165466367</v>
      </c>
      <c r="F528" s="118">
        <f t="shared" si="261"/>
        <v>79.98501535988774</v>
      </c>
      <c r="G528" s="118">
        <f t="shared" si="261"/>
        <v>79.175690086280525</v>
      </c>
      <c r="H528" s="118">
        <f t="shared" si="261"/>
        <v>72.343696895508671</v>
      </c>
      <c r="I528" s="118">
        <f t="shared" si="261"/>
        <v>69.942205226042233</v>
      </c>
      <c r="J528" s="118">
        <f t="shared" si="261"/>
        <v>66.158771471169302</v>
      </c>
      <c r="K528" s="118">
        <f t="shared" si="261"/>
        <v>67.494724318690857</v>
      </c>
      <c r="L528" s="118">
        <f t="shared" si="261"/>
        <v>54.505149692463121</v>
      </c>
      <c r="M528" s="118">
        <f t="shared" si="261"/>
        <v>55.679989524508557</v>
      </c>
      <c r="N528" s="118">
        <f t="shared" si="261"/>
        <v>54.133836646552474</v>
      </c>
      <c r="O528" s="118">
        <f t="shared" si="261"/>
        <v>44.67423095160521</v>
      </c>
      <c r="P528" s="118">
        <f t="shared" si="261"/>
        <v>37.654456010650286</v>
      </c>
      <c r="Q528" s="118">
        <f t="shared" si="261"/>
        <v>43.940703776560206</v>
      </c>
      <c r="R528" s="118">
        <f t="shared" ref="R528:V528" si="262">R529+R532+R534+R547</f>
        <v>44.52566073866118</v>
      </c>
      <c r="S528" s="118">
        <f t="shared" si="262"/>
        <v>47.35700969824584</v>
      </c>
      <c r="T528" s="118">
        <f t="shared" si="262"/>
        <v>44.46936101792538</v>
      </c>
      <c r="U528" s="118">
        <f t="shared" si="262"/>
        <v>45.278605698851102</v>
      </c>
      <c r="V528" s="118">
        <f t="shared" si="262"/>
        <v>45.903875621557397</v>
      </c>
      <c r="W528" s="118">
        <f t="shared" ref="W528:Y528" si="263">W529+W532+W534+W547</f>
        <v>44.775366280958949</v>
      </c>
      <c r="X528" s="118">
        <f t="shared" si="263"/>
        <v>42.057825479113021</v>
      </c>
      <c r="Y528" s="118">
        <f t="shared" si="263"/>
        <v>38.534283622219689</v>
      </c>
      <c r="DA528" s="129" t="s">
        <v>4501</v>
      </c>
    </row>
    <row r="529" spans="1:105" ht="12" customHeight="1" x14ac:dyDescent="0.25">
      <c r="A529" s="121" t="s">
        <v>57</v>
      </c>
      <c r="B529" s="123"/>
      <c r="C529" s="123">
        <f t="shared" ref="C529:Q529" si="264">SUM(C530:C531)</f>
        <v>53.214267574897583</v>
      </c>
      <c r="D529" s="123">
        <f t="shared" si="264"/>
        <v>55.671230809026738</v>
      </c>
      <c r="E529" s="123">
        <f t="shared" si="264"/>
        <v>47.520850170183117</v>
      </c>
      <c r="F529" s="123">
        <f t="shared" si="264"/>
        <v>42.787046561349079</v>
      </c>
      <c r="G529" s="123">
        <f t="shared" si="264"/>
        <v>39.192550819911084</v>
      </c>
      <c r="H529" s="123">
        <f t="shared" si="264"/>
        <v>32.102378541238458</v>
      </c>
      <c r="I529" s="123">
        <f t="shared" si="264"/>
        <v>28.34032291295102</v>
      </c>
      <c r="J529" s="123">
        <f t="shared" si="264"/>
        <v>31.289841236700937</v>
      </c>
      <c r="K529" s="123">
        <f t="shared" si="264"/>
        <v>34.825542518004269</v>
      </c>
      <c r="L529" s="123">
        <f t="shared" si="264"/>
        <v>21.334265766785983</v>
      </c>
      <c r="M529" s="123">
        <f t="shared" si="264"/>
        <v>24.288223350838404</v>
      </c>
      <c r="N529" s="123">
        <f t="shared" si="264"/>
        <v>25.115700307094059</v>
      </c>
      <c r="O529" s="123">
        <f t="shared" si="264"/>
        <v>19.905121986399042</v>
      </c>
      <c r="P529" s="123">
        <f t="shared" si="264"/>
        <v>14.368898344465107</v>
      </c>
      <c r="Q529" s="123">
        <f t="shared" si="264"/>
        <v>21.10271006452567</v>
      </c>
      <c r="R529" s="123">
        <f t="shared" ref="R529:V529" si="265">SUM(R530:R531)</f>
        <v>20.432748845139677</v>
      </c>
      <c r="S529" s="123">
        <f t="shared" si="265"/>
        <v>21.727076500999097</v>
      </c>
      <c r="T529" s="123">
        <f t="shared" si="265"/>
        <v>21.259790131373791</v>
      </c>
      <c r="U529" s="123">
        <f t="shared" si="265"/>
        <v>21.307798901150655</v>
      </c>
      <c r="V529" s="123">
        <f t="shared" si="265"/>
        <v>21.669510859320347</v>
      </c>
      <c r="W529" s="123">
        <f t="shared" ref="W529:Y529" si="266">SUM(W530:W531)</f>
        <v>19.130143681578872</v>
      </c>
      <c r="X529" s="123">
        <f t="shared" si="266"/>
        <v>19.364571139606173</v>
      </c>
      <c r="Y529" s="123">
        <f t="shared" si="266"/>
        <v>15.93053369084015</v>
      </c>
      <c r="DA529" s="130" t="s">
        <v>4502</v>
      </c>
    </row>
    <row r="530" spans="1:105" ht="12" customHeight="1" x14ac:dyDescent="0.25">
      <c r="A530" s="97" t="s">
        <v>199</v>
      </c>
      <c r="B530" s="99"/>
      <c r="C530" s="99">
        <v>53.119725597593416</v>
      </c>
      <c r="D530" s="99">
        <v>55.561764397920072</v>
      </c>
      <c r="E530" s="99">
        <v>47.430344047356542</v>
      </c>
      <c r="F530" s="99">
        <v>42.696214663531379</v>
      </c>
      <c r="G530" s="99">
        <v>39.108743936512262</v>
      </c>
      <c r="H530" s="99">
        <v>32.039167329754513</v>
      </c>
      <c r="I530" s="99">
        <v>28.289320798205665</v>
      </c>
      <c r="J530" s="99">
        <v>31.236023268667413</v>
      </c>
      <c r="K530" s="99">
        <v>34.760995151847375</v>
      </c>
      <c r="L530" s="99">
        <v>21.29552584624567</v>
      </c>
      <c r="M530" s="99">
        <v>24.236882582006061</v>
      </c>
      <c r="N530" s="99">
        <v>25.073855906680517</v>
      </c>
      <c r="O530" s="99">
        <v>19.865904149516869</v>
      </c>
      <c r="P530" s="99">
        <v>14.332284549906037</v>
      </c>
      <c r="Q530" s="99">
        <v>21.053461760376575</v>
      </c>
      <c r="R530" s="99">
        <v>20.384375149782997</v>
      </c>
      <c r="S530" s="99">
        <v>21.668651562291853</v>
      </c>
      <c r="T530" s="99">
        <v>21.207639700278254</v>
      </c>
      <c r="U530" s="99">
        <v>21.254635536688223</v>
      </c>
      <c r="V530" s="99">
        <v>21.614657351270921</v>
      </c>
      <c r="W530" s="99">
        <v>19.081132066114332</v>
      </c>
      <c r="X530" s="99">
        <v>19.31448324753044</v>
      </c>
      <c r="Y530" s="99">
        <v>15.888917802553333</v>
      </c>
      <c r="DA530" s="63" t="s">
        <v>4503</v>
      </c>
    </row>
    <row r="531" spans="1:105" ht="12" customHeight="1" x14ac:dyDescent="0.25">
      <c r="A531" s="97" t="s">
        <v>53</v>
      </c>
      <c r="B531" s="99"/>
      <c r="C531" s="99">
        <v>9.4541977304168176E-2</v>
      </c>
      <c r="D531" s="99">
        <v>0.10946641110666833</v>
      </c>
      <c r="E531" s="99">
        <v>9.0506122826571778E-2</v>
      </c>
      <c r="F531" s="99">
        <v>9.0831897817697266E-2</v>
      </c>
      <c r="G531" s="99">
        <v>8.3806883398819823E-2</v>
      </c>
      <c r="H531" s="99">
        <v>6.3211211483944846E-2</v>
      </c>
      <c r="I531" s="99">
        <v>5.1002114745353468E-2</v>
      </c>
      <c r="J531" s="99">
        <v>5.3817968033522769E-2</v>
      </c>
      <c r="K531" s="99">
        <v>6.4547366156890829E-2</v>
      </c>
      <c r="L531" s="99">
        <v>3.873992054031071E-2</v>
      </c>
      <c r="M531" s="99">
        <v>5.1340768832343613E-2</v>
      </c>
      <c r="N531" s="99">
        <v>4.1844400413541684E-2</v>
      </c>
      <c r="O531" s="99">
        <v>3.9217836882171515E-2</v>
      </c>
      <c r="P531" s="99">
        <v>3.6613794559069913E-2</v>
      </c>
      <c r="Q531" s="99">
        <v>4.9248304149093938E-2</v>
      </c>
      <c r="R531" s="99">
        <v>4.8373695356679902E-2</v>
      </c>
      <c r="S531" s="99">
        <v>5.8424938707244065E-2</v>
      </c>
      <c r="T531" s="99">
        <v>5.2150431095535632E-2</v>
      </c>
      <c r="U531" s="99">
        <v>5.3163364462433041E-2</v>
      </c>
      <c r="V531" s="99">
        <v>5.4853508049425126E-2</v>
      </c>
      <c r="W531" s="99">
        <v>4.9011615464540872E-2</v>
      </c>
      <c r="X531" s="99">
        <v>5.0087892075735226E-2</v>
      </c>
      <c r="Y531" s="99">
        <v>4.1615888286816359E-2</v>
      </c>
      <c r="DA531" s="63" t="s">
        <v>4504</v>
      </c>
    </row>
    <row r="532" spans="1:105" ht="12" customHeight="1" x14ac:dyDescent="0.25">
      <c r="A532" s="121" t="s">
        <v>92</v>
      </c>
      <c r="B532" s="123"/>
      <c r="C532" s="123">
        <f t="shared" ref="C532:Y532" si="267">C533</f>
        <v>0</v>
      </c>
      <c r="D532" s="123">
        <f t="shared" si="267"/>
        <v>2.4063461504409962</v>
      </c>
      <c r="E532" s="123">
        <f t="shared" si="267"/>
        <v>8.8375120180519069</v>
      </c>
      <c r="F532" s="123">
        <f t="shared" si="267"/>
        <v>8.5524897470754375</v>
      </c>
      <c r="G532" s="123">
        <f t="shared" si="267"/>
        <v>9.5183216984198946</v>
      </c>
      <c r="H532" s="123">
        <f t="shared" si="267"/>
        <v>10.73869153598357</v>
      </c>
      <c r="I532" s="123">
        <f t="shared" si="267"/>
        <v>11.815041032891664</v>
      </c>
      <c r="J532" s="123">
        <f t="shared" si="267"/>
        <v>6.7645331584565973</v>
      </c>
      <c r="K532" s="123">
        <f t="shared" si="267"/>
        <v>5.005040635838709</v>
      </c>
      <c r="L532" s="123">
        <f t="shared" si="267"/>
        <v>6.4870498845698048</v>
      </c>
      <c r="M532" s="123">
        <f t="shared" si="267"/>
        <v>4.6343862171893324</v>
      </c>
      <c r="N532" s="123">
        <f t="shared" si="267"/>
        <v>5.1129333266680828</v>
      </c>
      <c r="O532" s="123">
        <f t="shared" si="267"/>
        <v>3.2083355974523058</v>
      </c>
      <c r="P532" s="123">
        <f t="shared" si="267"/>
        <v>1.9599609668169997</v>
      </c>
      <c r="Q532" s="123">
        <f t="shared" si="267"/>
        <v>1.7532740949258596</v>
      </c>
      <c r="R532" s="123">
        <f t="shared" si="267"/>
        <v>2.548320980058723</v>
      </c>
      <c r="S532" s="123">
        <f t="shared" si="267"/>
        <v>2.8812599766589311</v>
      </c>
      <c r="T532" s="123">
        <f t="shared" si="267"/>
        <v>1.6827116667685622</v>
      </c>
      <c r="U532" s="123">
        <f t="shared" si="267"/>
        <v>1.8719356629668</v>
      </c>
      <c r="V532" s="123">
        <f t="shared" si="267"/>
        <v>2.2610115655577139</v>
      </c>
      <c r="W532" s="123">
        <f t="shared" si="267"/>
        <v>2.6454150887971988</v>
      </c>
      <c r="X532" s="123">
        <f t="shared" si="267"/>
        <v>2.1599662270383142</v>
      </c>
      <c r="Y532" s="123">
        <f t="shared" si="267"/>
        <v>3.2608704662653087</v>
      </c>
      <c r="DA532" s="130" t="s">
        <v>4505</v>
      </c>
    </row>
    <row r="533" spans="1:105" ht="12" customHeight="1" x14ac:dyDescent="0.25">
      <c r="A533" s="97" t="s">
        <v>53</v>
      </c>
      <c r="B533" s="99"/>
      <c r="C533" s="99">
        <f>RES_hhdet_in_fecs!C86</f>
        <v>0</v>
      </c>
      <c r="D533" s="99">
        <f>RES_hhdet_in_fecs!D86</f>
        <v>2.4063461504409962</v>
      </c>
      <c r="E533" s="99">
        <f>RES_hhdet_in_fecs!E86</f>
        <v>8.8375120180519069</v>
      </c>
      <c r="F533" s="99">
        <f>RES_hhdet_in_fecs!F86</f>
        <v>8.5524897470754375</v>
      </c>
      <c r="G533" s="99">
        <f>RES_hhdet_in_fecs!G86</f>
        <v>9.5183216984198946</v>
      </c>
      <c r="H533" s="99">
        <f>RES_hhdet_in_fecs!H86</f>
        <v>10.73869153598357</v>
      </c>
      <c r="I533" s="99">
        <f>RES_hhdet_in_fecs!I86</f>
        <v>11.815041032891664</v>
      </c>
      <c r="J533" s="99">
        <f>RES_hhdet_in_fecs!J86</f>
        <v>6.7645331584565973</v>
      </c>
      <c r="K533" s="99">
        <f>RES_hhdet_in_fecs!K86</f>
        <v>5.005040635838709</v>
      </c>
      <c r="L533" s="99">
        <f>RES_hhdet_in_fecs!L86</f>
        <v>6.4870498845698048</v>
      </c>
      <c r="M533" s="99">
        <f>RES_hhdet_in_fecs!M86</f>
        <v>4.6343862171893324</v>
      </c>
      <c r="N533" s="99">
        <f>RES_hhdet_in_fecs!N86</f>
        <v>5.1129333266680828</v>
      </c>
      <c r="O533" s="99">
        <f>RES_hhdet_in_fecs!O86</f>
        <v>3.2083355974523058</v>
      </c>
      <c r="P533" s="99">
        <f>RES_hhdet_in_fecs!P86</f>
        <v>1.9599609668169997</v>
      </c>
      <c r="Q533" s="99">
        <f>RES_hhdet_in_fecs!Q86</f>
        <v>1.7532740949258596</v>
      </c>
      <c r="R533" s="99">
        <f>RES_hhdet_in_fecs!R86</f>
        <v>2.548320980058723</v>
      </c>
      <c r="S533" s="99">
        <f>RES_hhdet_in_fecs!S86</f>
        <v>2.8812599766589311</v>
      </c>
      <c r="T533" s="99">
        <f>RES_hhdet_in_fecs!T86</f>
        <v>1.6827116667685622</v>
      </c>
      <c r="U533" s="99">
        <f>RES_hhdet_in_fecs!U86</f>
        <v>1.8719356629668</v>
      </c>
      <c r="V533" s="99">
        <f>RES_hhdet_in_fecs!V86</f>
        <v>2.2610115655577139</v>
      </c>
      <c r="W533" s="99">
        <f>RES_hhdet_in_fecs!W86</f>
        <v>2.6454150887971988</v>
      </c>
      <c r="X533" s="99">
        <f>RES_hhdet_in_fecs!X86</f>
        <v>2.1599662270383142</v>
      </c>
      <c r="Y533" s="99">
        <f>RES_hhdet_in_fecs!Y86</f>
        <v>3.2608704662653087</v>
      </c>
      <c r="DA533" s="63" t="s">
        <v>4506</v>
      </c>
    </row>
    <row r="534" spans="1:105" ht="12" customHeight="1" x14ac:dyDescent="0.25">
      <c r="A534" s="121" t="s">
        <v>55</v>
      </c>
      <c r="B534" s="123"/>
      <c r="C534" s="123">
        <v>16.378812089041549</v>
      </c>
      <c r="D534" s="123">
        <v>17.858099394224936</v>
      </c>
      <c r="E534" s="123">
        <v>19.661236349229988</v>
      </c>
      <c r="F534" s="123">
        <v>20.134444657944453</v>
      </c>
      <c r="G534" s="123">
        <v>22.321888298702106</v>
      </c>
      <c r="H534" s="123">
        <v>22.061364989951588</v>
      </c>
      <c r="I534" s="123">
        <v>22.626429507292958</v>
      </c>
      <c r="J534" s="123">
        <v>21.62182701389218</v>
      </c>
      <c r="K534" s="123">
        <v>21.41374106150543</v>
      </c>
      <c r="L534" s="123">
        <v>20.60486041335211</v>
      </c>
      <c r="M534" s="123">
        <v>20.37904256585756</v>
      </c>
      <c r="N534" s="123">
        <v>18.199529492152056</v>
      </c>
      <c r="O534" s="123">
        <v>16.05691115214783</v>
      </c>
      <c r="P534" s="123">
        <v>15.432285066405154</v>
      </c>
      <c r="Q534" s="123">
        <v>15.318046708934496</v>
      </c>
      <c r="R534" s="123">
        <v>15.904549798938152</v>
      </c>
      <c r="S534" s="123">
        <v>16.92643945875686</v>
      </c>
      <c r="T534" s="123">
        <v>16.181556601990199</v>
      </c>
      <c r="U534" s="123">
        <v>15.877451237221914</v>
      </c>
      <c r="V534" s="123">
        <v>15.8645159634537</v>
      </c>
      <c r="W534" s="123">
        <v>17.03611858355411</v>
      </c>
      <c r="X534" s="123">
        <v>14.889617741986568</v>
      </c>
      <c r="Y534" s="123">
        <v>13.994564330535379</v>
      </c>
      <c r="DA534" s="130" t="s">
        <v>4507</v>
      </c>
    </row>
    <row r="535" spans="1:105" ht="12" customHeight="1" x14ac:dyDescent="0.25">
      <c r="A535" s="97" t="s">
        <v>132</v>
      </c>
      <c r="B535" s="99"/>
      <c r="C535" s="99">
        <v>0</v>
      </c>
      <c r="D535" s="99">
        <v>24.940686101090826</v>
      </c>
      <c r="E535" s="99">
        <v>22.686281586496261</v>
      </c>
      <c r="F535" s="99">
        <v>23.673441765268095</v>
      </c>
      <c r="G535" s="99">
        <v>27.451278091985746</v>
      </c>
      <c r="H535" s="99">
        <v>22.520273611636767</v>
      </c>
      <c r="I535" s="99">
        <v>24.153979488697562</v>
      </c>
      <c r="J535" s="99">
        <v>30.653242910867693</v>
      </c>
      <c r="K535" s="99">
        <v>31.238404017496084</v>
      </c>
      <c r="L535" s="99">
        <v>23.561697150996952</v>
      </c>
      <c r="M535" s="99">
        <v>23.905780730403599</v>
      </c>
      <c r="N535" s="99">
        <v>22.194755419801933</v>
      </c>
      <c r="O535" s="99">
        <v>0</v>
      </c>
      <c r="P535" s="99">
        <v>0</v>
      </c>
      <c r="Q535" s="99">
        <v>22.269762065326013</v>
      </c>
      <c r="R535" s="99">
        <v>21.96055645708342</v>
      </c>
      <c r="S535" s="99">
        <v>22.104797923743423</v>
      </c>
      <c r="T535" s="99">
        <v>21.304175902795254</v>
      </c>
      <c r="U535" s="99">
        <v>21.454336285651376</v>
      </c>
      <c r="V535" s="99">
        <v>21.10190742538197</v>
      </c>
      <c r="W535" s="99">
        <v>20.390110791724325</v>
      </c>
      <c r="X535" s="99">
        <v>19.170285508193913</v>
      </c>
      <c r="Y535" s="99">
        <v>0</v>
      </c>
      <c r="DA535" s="63" t="s">
        <v>4508</v>
      </c>
    </row>
    <row r="536" spans="1:105" ht="12" customHeight="1" x14ac:dyDescent="0.25">
      <c r="A536" s="97" t="s">
        <v>131</v>
      </c>
      <c r="B536" s="99"/>
      <c r="C536" s="99">
        <v>0</v>
      </c>
      <c r="D536" s="99">
        <v>0</v>
      </c>
      <c r="E536" s="99">
        <v>0</v>
      </c>
      <c r="F536" s="99">
        <v>0</v>
      </c>
      <c r="G536" s="99">
        <v>0</v>
      </c>
      <c r="H536" s="99">
        <v>0</v>
      </c>
      <c r="I536" s="99">
        <v>16.048184364237841</v>
      </c>
      <c r="J536" s="99">
        <v>22.006714506513216</v>
      </c>
      <c r="K536" s="99">
        <v>22.826239995483249</v>
      </c>
      <c r="L536" s="99">
        <v>0</v>
      </c>
      <c r="M536" s="99">
        <v>0</v>
      </c>
      <c r="N536" s="99">
        <v>16.09410389474732</v>
      </c>
      <c r="O536" s="99">
        <v>16.683416624893667</v>
      </c>
      <c r="P536" s="99">
        <v>16.866629391725294</v>
      </c>
      <c r="Q536" s="99">
        <v>0</v>
      </c>
      <c r="R536" s="99">
        <v>0</v>
      </c>
      <c r="S536" s="99">
        <v>0</v>
      </c>
      <c r="T536" s="99">
        <v>0</v>
      </c>
      <c r="U536" s="99">
        <v>0</v>
      </c>
      <c r="V536" s="99">
        <v>0</v>
      </c>
      <c r="W536" s="99">
        <v>0</v>
      </c>
      <c r="X536" s="99">
        <v>0</v>
      </c>
      <c r="Y536" s="99">
        <v>14.382145902723993</v>
      </c>
      <c r="DA536" s="63" t="s">
        <v>4509</v>
      </c>
    </row>
    <row r="537" spans="1:105" ht="12" customHeight="1" x14ac:dyDescent="0.25">
      <c r="A537" s="100" t="s">
        <v>199</v>
      </c>
      <c r="B537" s="102"/>
      <c r="C537" s="102">
        <v>0</v>
      </c>
      <c r="D537" s="102">
        <v>0</v>
      </c>
      <c r="E537" s="102">
        <v>0</v>
      </c>
      <c r="F537" s="102">
        <v>0</v>
      </c>
      <c r="G537" s="102">
        <v>0</v>
      </c>
      <c r="H537" s="102">
        <v>0</v>
      </c>
      <c r="I537" s="102">
        <v>0.24153979488697552</v>
      </c>
      <c r="J537" s="102">
        <v>6.5080280322652992</v>
      </c>
      <c r="K537" s="102">
        <v>6.9027672934899229</v>
      </c>
      <c r="L537" s="102">
        <v>0</v>
      </c>
      <c r="M537" s="102">
        <v>0</v>
      </c>
      <c r="N537" s="102">
        <v>2.715271515172617</v>
      </c>
      <c r="O537" s="102">
        <v>2.2329945514843117</v>
      </c>
      <c r="P537" s="102">
        <v>0.94774085492351545</v>
      </c>
      <c r="Q537" s="102">
        <v>0</v>
      </c>
      <c r="R537" s="102">
        <v>0</v>
      </c>
      <c r="S537" s="102">
        <v>0</v>
      </c>
      <c r="T537" s="102">
        <v>0</v>
      </c>
      <c r="U537" s="102">
        <v>0</v>
      </c>
      <c r="V537" s="102">
        <v>0</v>
      </c>
      <c r="W537" s="102">
        <v>0</v>
      </c>
      <c r="X537" s="102">
        <v>0</v>
      </c>
      <c r="Y537" s="102">
        <v>0.17901434937892033</v>
      </c>
      <c r="DA537" s="131" t="s">
        <v>4510</v>
      </c>
    </row>
    <row r="538" spans="1:105" ht="12" customHeight="1" x14ac:dyDescent="0.25">
      <c r="A538" s="103" t="s">
        <v>52</v>
      </c>
      <c r="B538" s="105"/>
      <c r="C538" s="105">
        <v>0</v>
      </c>
      <c r="D538" s="105">
        <v>0</v>
      </c>
      <c r="E538" s="105">
        <v>0</v>
      </c>
      <c r="F538" s="105">
        <v>0</v>
      </c>
      <c r="G538" s="105">
        <v>0</v>
      </c>
      <c r="H538" s="105">
        <v>0</v>
      </c>
      <c r="I538" s="105">
        <v>15.806644569350867</v>
      </c>
      <c r="J538" s="105">
        <v>15.498686474247917</v>
      </c>
      <c r="K538" s="105">
        <v>15.923472701993326</v>
      </c>
      <c r="L538" s="105">
        <v>0</v>
      </c>
      <c r="M538" s="105">
        <v>0</v>
      </c>
      <c r="N538" s="105">
        <v>13.378832379574702</v>
      </c>
      <c r="O538" s="105">
        <v>14.450422073409356</v>
      </c>
      <c r="P538" s="105">
        <v>15.918888536801775</v>
      </c>
      <c r="Q538" s="105">
        <v>0</v>
      </c>
      <c r="R538" s="105">
        <v>0</v>
      </c>
      <c r="S538" s="105">
        <v>0</v>
      </c>
      <c r="T538" s="105">
        <v>0</v>
      </c>
      <c r="U538" s="105">
        <v>0</v>
      </c>
      <c r="V538" s="105">
        <v>0</v>
      </c>
      <c r="W538" s="105">
        <v>0</v>
      </c>
      <c r="X538" s="105">
        <v>0</v>
      </c>
      <c r="Y538" s="105">
        <v>14.203131553345074</v>
      </c>
      <c r="DA538" s="132" t="s">
        <v>4511</v>
      </c>
    </row>
    <row r="539" spans="1:105" ht="12" customHeight="1" x14ac:dyDescent="0.25">
      <c r="A539" s="106" t="s">
        <v>124</v>
      </c>
      <c r="B539" s="102"/>
      <c r="C539" s="102">
        <v>31.978054712344719</v>
      </c>
      <c r="D539" s="102">
        <v>33.52990245947381</v>
      </c>
      <c r="E539" s="102">
        <v>35.003019232365858</v>
      </c>
      <c r="F539" s="102">
        <v>35.342259540892258</v>
      </c>
      <c r="G539" s="102">
        <v>37.815973690315609</v>
      </c>
      <c r="H539" s="102">
        <v>37.674632031840531</v>
      </c>
      <c r="I539" s="102">
        <v>37.838297681935629</v>
      </c>
      <c r="J539" s="102">
        <v>38.622236675023913</v>
      </c>
      <c r="K539" s="102">
        <v>38.02967676108689</v>
      </c>
      <c r="L539" s="102">
        <v>36.339036267805</v>
      </c>
      <c r="M539" s="102">
        <v>33.892326426573263</v>
      </c>
      <c r="N539" s="102">
        <v>30.464899019971885</v>
      </c>
      <c r="O539" s="102">
        <v>30.112804002353972</v>
      </c>
      <c r="P539" s="102">
        <v>29.134339762492466</v>
      </c>
      <c r="Q539" s="102">
        <v>27.13286935366822</v>
      </c>
      <c r="R539" s="102">
        <v>26.270975268284104</v>
      </c>
      <c r="S539" s="102">
        <v>25.855295430019503</v>
      </c>
      <c r="T539" s="102">
        <v>24.829187474300451</v>
      </c>
      <c r="U539" s="102">
        <v>23.508855979417145</v>
      </c>
      <c r="V539" s="102">
        <v>21.004070954893656</v>
      </c>
      <c r="W539" s="102">
        <v>23.695558332990913</v>
      </c>
      <c r="X539" s="102">
        <v>23.404856353875552</v>
      </c>
      <c r="Y539" s="102">
        <v>21.213399659622848</v>
      </c>
      <c r="DA539" s="131" t="s">
        <v>4512</v>
      </c>
    </row>
    <row r="540" spans="1:105" ht="12" customHeight="1" x14ac:dyDescent="0.25">
      <c r="A540" s="107" t="s">
        <v>123</v>
      </c>
      <c r="B540" s="105"/>
      <c r="C540" s="105">
        <v>16.30795919054416</v>
      </c>
      <c r="D540" s="105">
        <v>0</v>
      </c>
      <c r="E540" s="105">
        <v>0</v>
      </c>
      <c r="F540" s="105">
        <v>0</v>
      </c>
      <c r="G540" s="105">
        <v>0</v>
      </c>
      <c r="H540" s="105">
        <v>22.120236667212144</v>
      </c>
      <c r="I540" s="105">
        <v>21.223637656111261</v>
      </c>
      <c r="J540" s="105">
        <v>21.843304017799873</v>
      </c>
      <c r="K540" s="105">
        <v>21.651174909154118</v>
      </c>
      <c r="L540" s="105">
        <v>20.29805252707304</v>
      </c>
      <c r="M540" s="105">
        <v>19.191126909783527</v>
      </c>
      <c r="N540" s="105">
        <v>16.830576338863825</v>
      </c>
      <c r="O540" s="105">
        <v>16.978307470960541</v>
      </c>
      <c r="P540" s="105">
        <v>17.419129536408757</v>
      </c>
      <c r="Q540" s="105">
        <v>0</v>
      </c>
      <c r="R540" s="105">
        <v>0</v>
      </c>
      <c r="S540" s="105">
        <v>0</v>
      </c>
      <c r="T540" s="105">
        <v>0</v>
      </c>
      <c r="U540" s="105">
        <v>0</v>
      </c>
      <c r="V540" s="105">
        <v>13.92364346365294</v>
      </c>
      <c r="W540" s="105">
        <v>16.499108812604518</v>
      </c>
      <c r="X540" s="105">
        <v>16.377807704639071</v>
      </c>
      <c r="Y540" s="105">
        <v>14.64006133815286</v>
      </c>
      <c r="DA540" s="132" t="s">
        <v>4513</v>
      </c>
    </row>
    <row r="541" spans="1:105" ht="12" customHeight="1" x14ac:dyDescent="0.25">
      <c r="A541" s="108" t="s">
        <v>50</v>
      </c>
      <c r="B541" s="99"/>
      <c r="C541" s="99">
        <v>4.3566202552069644</v>
      </c>
      <c r="D541" s="99">
        <v>0</v>
      </c>
      <c r="E541" s="99">
        <v>0</v>
      </c>
      <c r="F541" s="99">
        <v>0</v>
      </c>
      <c r="G541" s="99">
        <v>0</v>
      </c>
      <c r="H541" s="99">
        <v>9.6291773440245194</v>
      </c>
      <c r="I541" s="99">
        <v>7.6715289382702867</v>
      </c>
      <c r="J541" s="99">
        <v>7.9104422990370917</v>
      </c>
      <c r="K541" s="99">
        <v>7.7771748585994294</v>
      </c>
      <c r="L541" s="99">
        <v>6.4316131423393976</v>
      </c>
      <c r="M541" s="99">
        <v>5.9329085785536293</v>
      </c>
      <c r="N541" s="99">
        <v>3.5591396306625112</v>
      </c>
      <c r="O541" s="99">
        <v>2.3889103547828303</v>
      </c>
      <c r="P541" s="99">
        <v>2.370683175737327</v>
      </c>
      <c r="Q541" s="99">
        <v>0</v>
      </c>
      <c r="R541" s="99">
        <v>0</v>
      </c>
      <c r="S541" s="99">
        <v>0</v>
      </c>
      <c r="T541" s="99">
        <v>0</v>
      </c>
      <c r="U541" s="99">
        <v>0</v>
      </c>
      <c r="V541" s="99">
        <v>0.75090722521332653</v>
      </c>
      <c r="W541" s="99">
        <v>1.9381390847053042</v>
      </c>
      <c r="X541" s="99">
        <v>1.754779698512138</v>
      </c>
      <c r="Y541" s="99">
        <v>0.91028574295510634</v>
      </c>
      <c r="DA541" s="63" t="s">
        <v>4514</v>
      </c>
    </row>
    <row r="542" spans="1:105" ht="12" customHeight="1" x14ac:dyDescent="0.25">
      <c r="A542" s="108" t="s">
        <v>52</v>
      </c>
      <c r="B542" s="99"/>
      <c r="C542" s="99">
        <v>11.951338935337194</v>
      </c>
      <c r="D542" s="99">
        <v>0</v>
      </c>
      <c r="E542" s="99">
        <v>0</v>
      </c>
      <c r="F542" s="99">
        <v>0</v>
      </c>
      <c r="G542" s="99">
        <v>0</v>
      </c>
      <c r="H542" s="99">
        <v>12.491059323187621</v>
      </c>
      <c r="I542" s="99">
        <v>13.552108717840976</v>
      </c>
      <c r="J542" s="99">
        <v>13.932861718762778</v>
      </c>
      <c r="K542" s="99">
        <v>13.874000050554686</v>
      </c>
      <c r="L542" s="99">
        <v>13.866439384733642</v>
      </c>
      <c r="M542" s="99">
        <v>13.2582183312299</v>
      </c>
      <c r="N542" s="99">
        <v>13.271436708201318</v>
      </c>
      <c r="O542" s="99">
        <v>14.589397116177707</v>
      </c>
      <c r="P542" s="99">
        <v>15.048446360671427</v>
      </c>
      <c r="Q542" s="99">
        <v>0</v>
      </c>
      <c r="R542" s="99">
        <v>0</v>
      </c>
      <c r="S542" s="99">
        <v>0</v>
      </c>
      <c r="T542" s="99">
        <v>0</v>
      </c>
      <c r="U542" s="99">
        <v>0</v>
      </c>
      <c r="V542" s="99">
        <v>13.172736238439617</v>
      </c>
      <c r="W542" s="99">
        <v>14.560969727899217</v>
      </c>
      <c r="X542" s="99">
        <v>14.62302800612693</v>
      </c>
      <c r="Y542" s="99">
        <v>13.729775595197756</v>
      </c>
      <c r="DA542" s="63" t="s">
        <v>4515</v>
      </c>
    </row>
    <row r="543" spans="1:105" ht="12" customHeight="1" x14ac:dyDescent="0.25">
      <c r="A543" s="106" t="s">
        <v>122</v>
      </c>
      <c r="B543" s="102"/>
      <c r="C543" s="102">
        <v>27.793074335002181</v>
      </c>
      <c r="D543" s="102">
        <v>0</v>
      </c>
      <c r="E543" s="102">
        <v>0</v>
      </c>
      <c r="F543" s="102">
        <v>0</v>
      </c>
      <c r="G543" s="102">
        <v>0</v>
      </c>
      <c r="H543" s="102">
        <v>33.415915515300505</v>
      </c>
      <c r="I543" s="102">
        <v>0</v>
      </c>
      <c r="J543" s="102">
        <v>0</v>
      </c>
      <c r="K543" s="102">
        <v>34.456714304849484</v>
      </c>
      <c r="L543" s="102">
        <v>0</v>
      </c>
      <c r="M543" s="102">
        <v>0</v>
      </c>
      <c r="N543" s="102">
        <v>0</v>
      </c>
      <c r="O543" s="102">
        <v>26.951112451671808</v>
      </c>
      <c r="P543" s="102">
        <v>25.891668768835316</v>
      </c>
      <c r="Q543" s="102">
        <v>0</v>
      </c>
      <c r="R543" s="102">
        <v>0</v>
      </c>
      <c r="S543" s="102">
        <v>0</v>
      </c>
      <c r="T543" s="102">
        <v>0</v>
      </c>
      <c r="U543" s="102">
        <v>23.275105560519215</v>
      </c>
      <c r="V543" s="102">
        <v>0</v>
      </c>
      <c r="W543" s="102">
        <v>23.008834302131241</v>
      </c>
      <c r="X543" s="102">
        <v>0</v>
      </c>
      <c r="Y543" s="102">
        <v>20.258321337571218</v>
      </c>
      <c r="DA543" s="131" t="s">
        <v>4516</v>
      </c>
    </row>
    <row r="544" spans="1:105" ht="12" customHeight="1" x14ac:dyDescent="0.25">
      <c r="A544" s="107" t="s">
        <v>121</v>
      </c>
      <c r="B544" s="105"/>
      <c r="C544" s="105">
        <v>15.331601701857787</v>
      </c>
      <c r="D544" s="105">
        <v>17.201840227055293</v>
      </c>
      <c r="E544" s="105">
        <v>19.000552547737485</v>
      </c>
      <c r="F544" s="105">
        <v>19.528144089359515</v>
      </c>
      <c r="G544" s="105">
        <v>21.597588553410617</v>
      </c>
      <c r="H544" s="105">
        <v>20.825612012840299</v>
      </c>
      <c r="I544" s="105">
        <v>22.155269702195255</v>
      </c>
      <c r="J544" s="105">
        <v>21.043830607859107</v>
      </c>
      <c r="K544" s="105">
        <v>20.780454136655262</v>
      </c>
      <c r="L544" s="105">
        <v>20.010377086110527</v>
      </c>
      <c r="M544" s="105">
        <v>19.857238483598167</v>
      </c>
      <c r="N544" s="105">
        <v>17.677485914042368</v>
      </c>
      <c r="O544" s="105">
        <v>14.722926698265365</v>
      </c>
      <c r="P544" s="105">
        <v>14.183856289672521</v>
      </c>
      <c r="Q544" s="105">
        <v>14.901474718815535</v>
      </c>
      <c r="R544" s="105">
        <v>15.54684445049997</v>
      </c>
      <c r="S544" s="105">
        <v>16.651298912375562</v>
      </c>
      <c r="T544" s="105">
        <v>15.912962534380712</v>
      </c>
      <c r="U544" s="105">
        <v>15.364507782296029</v>
      </c>
      <c r="V544" s="105">
        <v>15.639342226075062</v>
      </c>
      <c r="W544" s="105">
        <v>15.299583661974669</v>
      </c>
      <c r="X544" s="105">
        <v>14.527024649334878</v>
      </c>
      <c r="Y544" s="105">
        <v>13.564147375344927</v>
      </c>
      <c r="DA544" s="132" t="s">
        <v>4517</v>
      </c>
    </row>
    <row r="545" spans="1:105" ht="12" customHeight="1" x14ac:dyDescent="0.25">
      <c r="A545" s="108" t="s">
        <v>53</v>
      </c>
      <c r="B545" s="99"/>
      <c r="C545" s="99">
        <v>3.6375938317713388</v>
      </c>
      <c r="D545" s="99">
        <v>5.7076115845708282</v>
      </c>
      <c r="E545" s="99">
        <v>7.5929516659091583</v>
      </c>
      <c r="F545" s="99">
        <v>7.5131612765799813</v>
      </c>
      <c r="G545" s="99">
        <v>9.6173595461833674</v>
      </c>
      <c r="H545" s="99">
        <v>8.5688639152624404</v>
      </c>
      <c r="I545" s="99">
        <v>7.8189971200992101</v>
      </c>
      <c r="J545" s="99">
        <v>7.1656121745390253</v>
      </c>
      <c r="K545" s="99">
        <v>7.0558548229920675</v>
      </c>
      <c r="L545" s="99">
        <v>6.1359893856442032</v>
      </c>
      <c r="M545" s="99">
        <v>6.1207846857605777</v>
      </c>
      <c r="N545" s="99">
        <v>4.0609705432091694</v>
      </c>
      <c r="O545" s="99">
        <v>0.94276028106007548</v>
      </c>
      <c r="P545" s="99">
        <v>0.39674515578258035</v>
      </c>
      <c r="Q545" s="99">
        <v>1.0790019126640045</v>
      </c>
      <c r="R545" s="99">
        <v>1.5973396792926955</v>
      </c>
      <c r="S545" s="99">
        <v>2.7195803402547121</v>
      </c>
      <c r="T545" s="99">
        <v>2.0511385038932333</v>
      </c>
      <c r="U545" s="99">
        <v>1.5734497657316819</v>
      </c>
      <c r="V545" s="99">
        <v>1.9686985442962062</v>
      </c>
      <c r="W545" s="99">
        <v>1.4449081768012244</v>
      </c>
      <c r="X545" s="99">
        <v>1.0986013999559612</v>
      </c>
      <c r="Y545" s="99">
        <v>0.42779856051974191</v>
      </c>
      <c r="DA545" s="63" t="s">
        <v>4518</v>
      </c>
    </row>
    <row r="546" spans="1:105" ht="12" customHeight="1" x14ac:dyDescent="0.25">
      <c r="A546" s="108" t="s">
        <v>52</v>
      </c>
      <c r="B546" s="99"/>
      <c r="C546" s="99">
        <v>11.694007870086452</v>
      </c>
      <c r="D546" s="99">
        <v>11.494228642484465</v>
      </c>
      <c r="E546" s="99">
        <v>11.407600881828326</v>
      </c>
      <c r="F546" s="99">
        <v>12.014982812779529</v>
      </c>
      <c r="G546" s="99">
        <v>11.980229007227249</v>
      </c>
      <c r="H546" s="99">
        <v>12.25674809757786</v>
      </c>
      <c r="I546" s="99">
        <v>14.336272582096047</v>
      </c>
      <c r="J546" s="99">
        <v>13.878218433320077</v>
      </c>
      <c r="K546" s="99">
        <v>13.724599313663196</v>
      </c>
      <c r="L546" s="99">
        <v>13.874387700466327</v>
      </c>
      <c r="M546" s="99">
        <v>13.736453797837587</v>
      </c>
      <c r="N546" s="99">
        <v>13.616515370833197</v>
      </c>
      <c r="O546" s="99">
        <v>13.78016641720529</v>
      </c>
      <c r="P546" s="99">
        <v>13.78711113388994</v>
      </c>
      <c r="Q546" s="99">
        <v>13.822472806151525</v>
      </c>
      <c r="R546" s="99">
        <v>13.949504771207275</v>
      </c>
      <c r="S546" s="99">
        <v>13.931718572120854</v>
      </c>
      <c r="T546" s="99">
        <v>13.86182403048748</v>
      </c>
      <c r="U546" s="99">
        <v>13.791058016564346</v>
      </c>
      <c r="V546" s="99">
        <v>13.670643681778856</v>
      </c>
      <c r="W546" s="99">
        <v>13.854675485173448</v>
      </c>
      <c r="X546" s="99">
        <v>13.428423249378914</v>
      </c>
      <c r="Y546" s="99">
        <v>13.136348814825185</v>
      </c>
      <c r="DA546" s="63" t="s">
        <v>4519</v>
      </c>
    </row>
    <row r="547" spans="1:105" ht="12" customHeight="1" x14ac:dyDescent="0.25">
      <c r="A547" s="121" t="s">
        <v>54</v>
      </c>
      <c r="B547" s="123"/>
      <c r="C547" s="123">
        <v>8.2329827494225594</v>
      </c>
      <c r="D547" s="123">
        <v>8.2991274446893044</v>
      </c>
      <c r="E547" s="123">
        <v>8.4173476280013553</v>
      </c>
      <c r="F547" s="123">
        <v>8.5110343935187682</v>
      </c>
      <c r="G547" s="123">
        <v>8.1429292692474444</v>
      </c>
      <c r="H547" s="123">
        <v>7.4412618283350556</v>
      </c>
      <c r="I547" s="123">
        <v>7.1604117729065919</v>
      </c>
      <c r="J547" s="123">
        <v>6.4825700621195823</v>
      </c>
      <c r="K547" s="123">
        <v>6.2504001033424439</v>
      </c>
      <c r="L547" s="123">
        <v>6.0789736277552198</v>
      </c>
      <c r="M547" s="123">
        <v>6.3783373906232557</v>
      </c>
      <c r="N547" s="123">
        <v>5.7056735206382765</v>
      </c>
      <c r="O547" s="123">
        <v>5.5038622156060351</v>
      </c>
      <c r="P547" s="123">
        <v>5.893311632963024</v>
      </c>
      <c r="Q547" s="123">
        <v>5.7666729081741792</v>
      </c>
      <c r="R547" s="123">
        <v>5.640041114524629</v>
      </c>
      <c r="S547" s="123">
        <v>5.8222337618309519</v>
      </c>
      <c r="T547" s="123">
        <v>5.3453026177928225</v>
      </c>
      <c r="U547" s="123">
        <v>6.2214198975117343</v>
      </c>
      <c r="V547" s="123">
        <v>6.1088372332256364</v>
      </c>
      <c r="W547" s="123">
        <v>5.9636889270287687</v>
      </c>
      <c r="X547" s="123">
        <v>5.6436703704819617</v>
      </c>
      <c r="Y547" s="123">
        <v>5.3483151345788542</v>
      </c>
      <c r="DA547" s="130" t="s">
        <v>4520</v>
      </c>
    </row>
    <row r="548" spans="1:105" ht="12" customHeight="1" x14ac:dyDescent="0.25">
      <c r="A548" s="97" t="s">
        <v>202</v>
      </c>
      <c r="B548" s="99"/>
      <c r="C548" s="99">
        <v>0</v>
      </c>
      <c r="D548" s="99">
        <v>0</v>
      </c>
      <c r="E548" s="99">
        <v>0</v>
      </c>
      <c r="F548" s="99">
        <v>0</v>
      </c>
      <c r="G548" s="99">
        <v>0</v>
      </c>
      <c r="H548" s="99">
        <v>0</v>
      </c>
      <c r="I548" s="99">
        <v>0</v>
      </c>
      <c r="J548" s="99">
        <v>0</v>
      </c>
      <c r="K548" s="99">
        <v>0</v>
      </c>
      <c r="L548" s="99">
        <v>0</v>
      </c>
      <c r="M548" s="99">
        <v>0</v>
      </c>
      <c r="N548" s="99">
        <v>0</v>
      </c>
      <c r="O548" s="99">
        <v>0</v>
      </c>
      <c r="P548" s="99">
        <v>0</v>
      </c>
      <c r="Q548" s="99">
        <v>0</v>
      </c>
      <c r="R548" s="99">
        <v>0</v>
      </c>
      <c r="S548" s="99">
        <v>0</v>
      </c>
      <c r="T548" s="99">
        <v>0</v>
      </c>
      <c r="U548" s="99">
        <v>0</v>
      </c>
      <c r="V548" s="99">
        <v>0</v>
      </c>
      <c r="W548" s="99">
        <v>0</v>
      </c>
      <c r="X548" s="99">
        <v>0</v>
      </c>
      <c r="Y548" s="99">
        <v>0</v>
      </c>
      <c r="DA548" s="63" t="s">
        <v>4521</v>
      </c>
    </row>
    <row r="549" spans="1:105" ht="12" customHeight="1" x14ac:dyDescent="0.25">
      <c r="A549" s="97" t="s">
        <v>50</v>
      </c>
      <c r="B549" s="99"/>
      <c r="C549" s="99">
        <v>9.1225619012603829</v>
      </c>
      <c r="D549" s="99">
        <v>9.0487906376326492</v>
      </c>
      <c r="E549" s="99">
        <v>9.3741646184741434</v>
      </c>
      <c r="F549" s="99">
        <v>9.4885584386378738</v>
      </c>
      <c r="G549" s="99">
        <v>8.9887696339182561</v>
      </c>
      <c r="H549" s="99">
        <v>7.982167883568537</v>
      </c>
      <c r="I549" s="99">
        <v>7.894159500296225</v>
      </c>
      <c r="J549" s="99">
        <v>7.1099904914758287</v>
      </c>
      <c r="K549" s="99">
        <v>6.9504023325338657</v>
      </c>
      <c r="L549" s="99">
        <v>6.7257915087672284</v>
      </c>
      <c r="M549" s="99">
        <v>6.8361381507986163</v>
      </c>
      <c r="N549" s="99">
        <v>6.4389288667416285</v>
      </c>
      <c r="O549" s="99">
        <v>6.4636603866460121</v>
      </c>
      <c r="P549" s="99">
        <v>6.4895376554181148</v>
      </c>
      <c r="Q549" s="99">
        <v>6.6057284305477273</v>
      </c>
      <c r="R549" s="99">
        <v>6.5751805726378967</v>
      </c>
      <c r="S549" s="99">
        <v>6.6105058054569108</v>
      </c>
      <c r="T549" s="99">
        <v>6.6688991933184356</v>
      </c>
      <c r="U549" s="99">
        <v>7.1579729201413507</v>
      </c>
      <c r="V549" s="99">
        <v>6.6330239368704422</v>
      </c>
      <c r="W549" s="99">
        <v>6.7595390290550803</v>
      </c>
      <c r="X549" s="99">
        <v>6.2345141112065683</v>
      </c>
      <c r="Y549" s="99">
        <v>5.9533040472539662</v>
      </c>
      <c r="DA549" s="63" t="s">
        <v>4522</v>
      </c>
    </row>
    <row r="550" spans="1:105" ht="12" customHeight="1" x14ac:dyDescent="0.25">
      <c r="A550" s="109" t="s">
        <v>120</v>
      </c>
      <c r="B550" s="110"/>
      <c r="C550" s="110">
        <v>7.113834784207234</v>
      </c>
      <c r="D550" s="110">
        <v>7.1986603217147804</v>
      </c>
      <c r="E550" s="110">
        <v>6.8121956275907207</v>
      </c>
      <c r="F550" s="110">
        <v>7.0508199037601011</v>
      </c>
      <c r="G550" s="110">
        <v>6.6963050941562416</v>
      </c>
      <c r="H550" s="110">
        <v>6.2859570473200659</v>
      </c>
      <c r="I550" s="110">
        <v>5.6011978522036161</v>
      </c>
      <c r="J550" s="110">
        <v>5.1866481038659042</v>
      </c>
      <c r="K550" s="110">
        <v>5.324782788939042</v>
      </c>
      <c r="L550" s="110">
        <v>5.0339519046869601</v>
      </c>
      <c r="M550" s="110">
        <v>5.559454340732116</v>
      </c>
      <c r="N550" s="110">
        <v>4.1323212310951583</v>
      </c>
      <c r="O550" s="110">
        <v>4.4498507271633567</v>
      </c>
      <c r="P550" s="110">
        <v>5.3772599430729171</v>
      </c>
      <c r="Q550" s="110">
        <v>4.6741922449932343</v>
      </c>
      <c r="R550" s="110">
        <v>4.4978009246315924</v>
      </c>
      <c r="S550" s="110">
        <v>4.9021686005009695</v>
      </c>
      <c r="T550" s="110">
        <v>4.0382717065416225</v>
      </c>
      <c r="U550" s="110">
        <v>4.9168696164814829</v>
      </c>
      <c r="V550" s="110">
        <v>5.4926122606281069</v>
      </c>
      <c r="W550" s="110">
        <v>5.0503363492059039</v>
      </c>
      <c r="X550" s="110">
        <v>4.5889702004720654</v>
      </c>
      <c r="Y550" s="110">
        <v>3.6131005967596899</v>
      </c>
      <c r="DA550" s="60" t="s">
        <v>4523</v>
      </c>
    </row>
    <row r="552" spans="1:105" ht="12" customHeight="1" x14ac:dyDescent="0.25">
      <c r="A552" s="116" t="s">
        <v>157</v>
      </c>
      <c r="B552" s="118"/>
      <c r="C552" s="118">
        <f t="shared" ref="C552:Q552" si="268">C553+C556+C558+C571</f>
        <v>41.402622720307036</v>
      </c>
      <c r="D552" s="118">
        <f t="shared" si="268"/>
        <v>50.159726200635411</v>
      </c>
      <c r="E552" s="118">
        <f t="shared" si="268"/>
        <v>65.666729768042018</v>
      </c>
      <c r="F552" s="118">
        <f t="shared" si="268"/>
        <v>64.905759250419408</v>
      </c>
      <c r="G552" s="118">
        <f t="shared" si="268"/>
        <v>68.290298400901236</v>
      </c>
      <c r="H552" s="118">
        <f t="shared" si="268"/>
        <v>69.452132895405384</v>
      </c>
      <c r="I552" s="118">
        <f t="shared" si="268"/>
        <v>74.112973753037934</v>
      </c>
      <c r="J552" s="118">
        <f t="shared" si="268"/>
        <v>59.664749032746577</v>
      </c>
      <c r="K552" s="118">
        <f t="shared" si="268"/>
        <v>56.511493634184376</v>
      </c>
      <c r="L552" s="118">
        <f t="shared" si="268"/>
        <v>55.10951001125126</v>
      </c>
      <c r="M552" s="118">
        <f t="shared" si="268"/>
        <v>51.117152423250033</v>
      </c>
      <c r="N552" s="118">
        <f t="shared" si="268"/>
        <v>52.791543257326445</v>
      </c>
      <c r="O552" s="118">
        <f t="shared" si="268"/>
        <v>42.056513689676258</v>
      </c>
      <c r="P552" s="118">
        <f t="shared" si="268"/>
        <v>34.539353393478841</v>
      </c>
      <c r="Q552" s="118">
        <f t="shared" si="268"/>
        <v>38.046107181359154</v>
      </c>
      <c r="R552" s="118">
        <f t="shared" ref="R552:V552" si="269">R553+R556+R558+R571</f>
        <v>41.879241431804964</v>
      </c>
      <c r="S552" s="118">
        <f t="shared" si="269"/>
        <v>45.302657621056127</v>
      </c>
      <c r="T552" s="118">
        <f t="shared" si="269"/>
        <v>39.306163265986712</v>
      </c>
      <c r="U552" s="118">
        <f t="shared" si="269"/>
        <v>40.679968381849591</v>
      </c>
      <c r="V552" s="118">
        <f t="shared" si="269"/>
        <v>43.090021044306297</v>
      </c>
      <c r="W552" s="118">
        <f t="shared" ref="W552:Y552" si="270">W553+W556+W558+W571</f>
        <v>43.357133276063998</v>
      </c>
      <c r="X552" s="118">
        <f t="shared" si="270"/>
        <v>40.515989723054055</v>
      </c>
      <c r="Y552" s="118">
        <f t="shared" si="270"/>
        <v>42.385324343141185</v>
      </c>
      <c r="DA552" s="129" t="s">
        <v>4669</v>
      </c>
    </row>
    <row r="553" spans="1:105" ht="12" customHeight="1" x14ac:dyDescent="0.25">
      <c r="A553" s="121" t="s">
        <v>57</v>
      </c>
      <c r="B553" s="123"/>
      <c r="C553" s="123">
        <f t="shared" ref="C553:Q553" si="271">SUM(C554:C555)</f>
        <v>22.84549062644879</v>
      </c>
      <c r="D553" s="123">
        <f t="shared" si="271"/>
        <v>24.546796616568976</v>
      </c>
      <c r="E553" s="123">
        <f t="shared" si="271"/>
        <v>21.503392279058303</v>
      </c>
      <c r="F553" s="123">
        <f t="shared" si="271"/>
        <v>19.867498662818274</v>
      </c>
      <c r="G553" s="123">
        <f t="shared" si="271"/>
        <v>18.661118664298414</v>
      </c>
      <c r="H553" s="123">
        <f t="shared" si="271"/>
        <v>15.663465026333139</v>
      </c>
      <c r="I553" s="123">
        <f t="shared" si="271"/>
        <v>14.163476128199953</v>
      </c>
      <c r="J553" s="123">
        <f t="shared" si="271"/>
        <v>16.010079011514897</v>
      </c>
      <c r="K553" s="123">
        <f t="shared" si="271"/>
        <v>18.236216697818318</v>
      </c>
      <c r="L553" s="123">
        <f t="shared" si="271"/>
        <v>11.423565771027679</v>
      </c>
      <c r="M553" s="123">
        <f t="shared" si="271"/>
        <v>13.272490608600853</v>
      </c>
      <c r="N553" s="123">
        <f t="shared" si="271"/>
        <v>13.956189846015493</v>
      </c>
      <c r="O553" s="123">
        <f t="shared" si="271"/>
        <v>11.216641306613328</v>
      </c>
      <c r="P553" s="123">
        <f t="shared" si="271"/>
        <v>8.1958757366400459</v>
      </c>
      <c r="Q553" s="123">
        <f t="shared" si="271"/>
        <v>12.201851250164991</v>
      </c>
      <c r="R553" s="123">
        <f t="shared" ref="R553:V553" si="272">SUM(R554:R555)</f>
        <v>12.056993952809785</v>
      </c>
      <c r="S553" s="123">
        <f t="shared" si="272"/>
        <v>13.113429056785254</v>
      </c>
      <c r="T553" s="123">
        <f t="shared" si="272"/>
        <v>13.11550387274356</v>
      </c>
      <c r="U553" s="123">
        <f t="shared" si="272"/>
        <v>13.41033649041837</v>
      </c>
      <c r="V553" s="123">
        <f t="shared" si="272"/>
        <v>13.864220736675637</v>
      </c>
      <c r="W553" s="123">
        <f t="shared" ref="W553:Y553" si="273">SUM(W554:W555)</f>
        <v>12.399968738712603</v>
      </c>
      <c r="X553" s="123">
        <f t="shared" si="273"/>
        <v>12.672314272780024</v>
      </c>
      <c r="Y553" s="123">
        <f t="shared" si="273"/>
        <v>10.518402907791133</v>
      </c>
      <c r="DA553" s="130" t="s">
        <v>4670</v>
      </c>
    </row>
    <row r="554" spans="1:105" ht="12" customHeight="1" x14ac:dyDescent="0.25">
      <c r="A554" s="97" t="s">
        <v>199</v>
      </c>
      <c r="B554" s="99"/>
      <c r="C554" s="99">
        <v>22.750948649144622</v>
      </c>
      <c r="D554" s="99">
        <v>24.437330205462306</v>
      </c>
      <c r="E554" s="99">
        <v>21.412886156231732</v>
      </c>
      <c r="F554" s="99">
        <v>19.776666765000577</v>
      </c>
      <c r="G554" s="99">
        <v>18.577311780899596</v>
      </c>
      <c r="H554" s="99">
        <v>15.600253814849195</v>
      </c>
      <c r="I554" s="99">
        <v>14.1124740134546</v>
      </c>
      <c r="J554" s="99">
        <v>15.956261043481373</v>
      </c>
      <c r="K554" s="99">
        <v>18.171669331661427</v>
      </c>
      <c r="L554" s="99">
        <v>11.384825850487369</v>
      </c>
      <c r="M554" s="99">
        <v>13.221149839768509</v>
      </c>
      <c r="N554" s="99">
        <v>13.914345445601951</v>
      </c>
      <c r="O554" s="99">
        <v>11.177423469731156</v>
      </c>
      <c r="P554" s="99">
        <v>8.1592619420809758</v>
      </c>
      <c r="Q554" s="99">
        <v>12.152602946015897</v>
      </c>
      <c r="R554" s="99">
        <v>12.008620257453105</v>
      </c>
      <c r="S554" s="99">
        <v>13.05500411807801</v>
      </c>
      <c r="T554" s="99">
        <v>13.063353441648024</v>
      </c>
      <c r="U554" s="99">
        <v>13.357173125955937</v>
      </c>
      <c r="V554" s="99">
        <v>13.809367228626213</v>
      </c>
      <c r="W554" s="99">
        <v>12.350957123248062</v>
      </c>
      <c r="X554" s="99">
        <v>12.622226380704289</v>
      </c>
      <c r="Y554" s="99">
        <v>10.476787019504316</v>
      </c>
      <c r="DA554" s="63" t="s">
        <v>4671</v>
      </c>
    </row>
    <row r="555" spans="1:105" ht="12" customHeight="1" x14ac:dyDescent="0.25">
      <c r="A555" s="97" t="s">
        <v>53</v>
      </c>
      <c r="B555" s="99"/>
      <c r="C555" s="99">
        <v>9.4541977304168176E-2</v>
      </c>
      <c r="D555" s="99">
        <v>0.10946641110666833</v>
      </c>
      <c r="E555" s="99">
        <v>9.0506122826571778E-2</v>
      </c>
      <c r="F555" s="99">
        <v>9.0831897817697266E-2</v>
      </c>
      <c r="G555" s="99">
        <v>8.3806883398819823E-2</v>
      </c>
      <c r="H555" s="99">
        <v>6.3211211483944846E-2</v>
      </c>
      <c r="I555" s="99">
        <v>5.1002114745353468E-2</v>
      </c>
      <c r="J555" s="99">
        <v>5.3817968033522769E-2</v>
      </c>
      <c r="K555" s="99">
        <v>6.4547366156890829E-2</v>
      </c>
      <c r="L555" s="99">
        <v>3.873992054031071E-2</v>
      </c>
      <c r="M555" s="99">
        <v>5.1340768832343613E-2</v>
      </c>
      <c r="N555" s="99">
        <v>4.1844400413541684E-2</v>
      </c>
      <c r="O555" s="99">
        <v>3.9217836882171515E-2</v>
      </c>
      <c r="P555" s="99">
        <v>3.6613794559069913E-2</v>
      </c>
      <c r="Q555" s="99">
        <v>4.9248304149093938E-2</v>
      </c>
      <c r="R555" s="99">
        <v>4.8373695356679902E-2</v>
      </c>
      <c r="S555" s="99">
        <v>5.8424938707244065E-2</v>
      </c>
      <c r="T555" s="99">
        <v>5.2150431095535632E-2</v>
      </c>
      <c r="U555" s="99">
        <v>5.3163364462433041E-2</v>
      </c>
      <c r="V555" s="99">
        <v>5.4853508049425126E-2</v>
      </c>
      <c r="W555" s="99">
        <v>4.9011615464540872E-2</v>
      </c>
      <c r="X555" s="99">
        <v>5.0087892075735226E-2</v>
      </c>
      <c r="Y555" s="99">
        <v>4.1615888286816359E-2</v>
      </c>
      <c r="DA555" s="63" t="s">
        <v>4672</v>
      </c>
    </row>
    <row r="556" spans="1:105" ht="12" customHeight="1" x14ac:dyDescent="0.25">
      <c r="A556" s="121" t="s">
        <v>92</v>
      </c>
      <c r="B556" s="123"/>
      <c r="C556" s="123">
        <f t="shared" ref="C556:Y556" si="274">C557</f>
        <v>0</v>
      </c>
      <c r="D556" s="123">
        <f t="shared" si="274"/>
        <v>6.2539383620239652</v>
      </c>
      <c r="E556" s="123">
        <f t="shared" si="274"/>
        <v>23.963681680633716</v>
      </c>
      <c r="F556" s="123">
        <f t="shared" si="274"/>
        <v>24.162007108364591</v>
      </c>
      <c r="G556" s="123">
        <f t="shared" si="274"/>
        <v>27.986358472941042</v>
      </c>
      <c r="H556" s="123">
        <f t="shared" si="274"/>
        <v>32.826461200966541</v>
      </c>
      <c r="I556" s="123">
        <f t="shared" si="274"/>
        <v>37.512934206607802</v>
      </c>
      <c r="J556" s="123">
        <f t="shared" si="274"/>
        <v>22.291880154124563</v>
      </c>
      <c r="K556" s="123">
        <f t="shared" si="274"/>
        <v>17.10973509544305</v>
      </c>
      <c r="L556" s="123">
        <f t="shared" si="274"/>
        <v>22.9924764799751</v>
      </c>
      <c r="M556" s="123">
        <f t="shared" si="274"/>
        <v>17.094385252134909</v>
      </c>
      <c r="N556" s="123">
        <f t="shared" si="274"/>
        <v>19.714583523109905</v>
      </c>
      <c r="O556" s="123">
        <f t="shared" si="274"/>
        <v>12.980137277607334</v>
      </c>
      <c r="P556" s="123">
        <f t="shared" si="274"/>
        <v>8.3100326607195392</v>
      </c>
      <c r="Q556" s="123">
        <f t="shared" si="274"/>
        <v>7.6949422941408052</v>
      </c>
      <c r="R556" s="123">
        <f t="shared" si="274"/>
        <v>11.266596028707937</v>
      </c>
      <c r="S556" s="123">
        <f t="shared" si="274"/>
        <v>12.748916449637957</v>
      </c>
      <c r="T556" s="123">
        <f t="shared" si="274"/>
        <v>7.452321325204057</v>
      </c>
      <c r="U556" s="123">
        <f t="shared" si="274"/>
        <v>8.2986387359764286</v>
      </c>
      <c r="V556" s="123">
        <f t="shared" si="274"/>
        <v>10.052098169879677</v>
      </c>
      <c r="W556" s="123">
        <f t="shared" si="274"/>
        <v>11.870977616386279</v>
      </c>
      <c r="X556" s="123">
        <f t="shared" si="274"/>
        <v>9.7979279498718643</v>
      </c>
      <c r="Y556" s="123">
        <f t="shared" si="274"/>
        <v>14.971053627032813</v>
      </c>
      <c r="DA556" s="130" t="s">
        <v>4673</v>
      </c>
    </row>
    <row r="557" spans="1:105" ht="12" customHeight="1" x14ac:dyDescent="0.25">
      <c r="A557" s="97" t="s">
        <v>53</v>
      </c>
      <c r="B557" s="99"/>
      <c r="C557" s="99">
        <f>RES_hhdet_in_tess!C86</f>
        <v>0</v>
      </c>
      <c r="D557" s="99">
        <f>RES_hhdet_in_tess!D86</f>
        <v>6.2539383620239652</v>
      </c>
      <c r="E557" s="99">
        <f>RES_hhdet_in_tess!E86</f>
        <v>23.963681680633716</v>
      </c>
      <c r="F557" s="99">
        <f>RES_hhdet_in_tess!F86</f>
        <v>24.162007108364591</v>
      </c>
      <c r="G557" s="99">
        <f>RES_hhdet_in_tess!G86</f>
        <v>27.986358472941042</v>
      </c>
      <c r="H557" s="99">
        <f>RES_hhdet_in_tess!H86</f>
        <v>32.826461200966541</v>
      </c>
      <c r="I557" s="99">
        <f>RES_hhdet_in_tess!I86</f>
        <v>37.512934206607802</v>
      </c>
      <c r="J557" s="99">
        <f>RES_hhdet_in_tess!J86</f>
        <v>22.291880154124563</v>
      </c>
      <c r="K557" s="99">
        <f>RES_hhdet_in_tess!K86</f>
        <v>17.10973509544305</v>
      </c>
      <c r="L557" s="99">
        <f>RES_hhdet_in_tess!L86</f>
        <v>22.9924764799751</v>
      </c>
      <c r="M557" s="99">
        <f>RES_hhdet_in_tess!M86</f>
        <v>17.094385252134909</v>
      </c>
      <c r="N557" s="99">
        <f>RES_hhdet_in_tess!N86</f>
        <v>19.714583523109905</v>
      </c>
      <c r="O557" s="99">
        <f>RES_hhdet_in_tess!O86</f>
        <v>12.980137277607334</v>
      </c>
      <c r="P557" s="99">
        <f>RES_hhdet_in_tess!P86</f>
        <v>8.3100326607195392</v>
      </c>
      <c r="Q557" s="99">
        <f>RES_hhdet_in_tess!Q86</f>
        <v>7.6949422941408052</v>
      </c>
      <c r="R557" s="99">
        <f>RES_hhdet_in_tess!R86</f>
        <v>11.266596028707937</v>
      </c>
      <c r="S557" s="99">
        <f>RES_hhdet_in_tess!S86</f>
        <v>12.748916449637957</v>
      </c>
      <c r="T557" s="99">
        <f>RES_hhdet_in_tess!T86</f>
        <v>7.452321325204057</v>
      </c>
      <c r="U557" s="99">
        <f>RES_hhdet_in_tess!U86</f>
        <v>8.2986387359764286</v>
      </c>
      <c r="V557" s="99">
        <f>RES_hhdet_in_tess!V86</f>
        <v>10.052098169879677</v>
      </c>
      <c r="W557" s="99">
        <f>RES_hhdet_in_tess!W86</f>
        <v>11.870977616386279</v>
      </c>
      <c r="X557" s="99">
        <f>RES_hhdet_in_tess!X86</f>
        <v>9.7979279498718643</v>
      </c>
      <c r="Y557" s="99">
        <f>RES_hhdet_in_tess!Y86</f>
        <v>14.971053627032813</v>
      </c>
      <c r="DA557" s="63" t="s">
        <v>4674</v>
      </c>
    </row>
    <row r="558" spans="1:105" ht="12" customHeight="1" x14ac:dyDescent="0.25">
      <c r="A558" s="121" t="s">
        <v>55</v>
      </c>
      <c r="B558" s="123"/>
      <c r="C558" s="123">
        <v>13.479583552456507</v>
      </c>
      <c r="D558" s="123">
        <v>14.27895015100003</v>
      </c>
      <c r="E558" s="123">
        <v>15.113657719948652</v>
      </c>
      <c r="F558" s="123">
        <v>15.679740559425973</v>
      </c>
      <c r="G558" s="123">
        <v>16.705790134230053</v>
      </c>
      <c r="H558" s="123">
        <v>16.489809992297353</v>
      </c>
      <c r="I558" s="123">
        <v>18.151369441117268</v>
      </c>
      <c r="J558" s="123">
        <v>17.464257366341613</v>
      </c>
      <c r="K558" s="123">
        <v>17.276683989687537</v>
      </c>
      <c r="L558" s="123">
        <v>16.961348472042385</v>
      </c>
      <c r="M558" s="123">
        <v>16.830623285562805</v>
      </c>
      <c r="N558" s="123">
        <v>15.697304684469394</v>
      </c>
      <c r="O558" s="123">
        <v>14.376662786507078</v>
      </c>
      <c r="P558" s="123">
        <v>14.155533760187657</v>
      </c>
      <c r="Q558" s="123">
        <v>14.491818078717804</v>
      </c>
      <c r="R558" s="123">
        <v>14.923515462403879</v>
      </c>
      <c r="S558" s="123">
        <v>15.586819650741319</v>
      </c>
      <c r="T558" s="123">
        <v>15.147271426238824</v>
      </c>
      <c r="U558" s="123">
        <v>14.803195470949978</v>
      </c>
      <c r="V558" s="123">
        <v>14.891354107534394</v>
      </c>
      <c r="W558" s="123">
        <v>14.901029194071878</v>
      </c>
      <c r="X558" s="123">
        <v>14.234968697798784</v>
      </c>
      <c r="Y558" s="123">
        <v>13.460669876316032</v>
      </c>
      <c r="DA558" s="130" t="s">
        <v>4675</v>
      </c>
    </row>
    <row r="559" spans="1:105" ht="12" customHeight="1" x14ac:dyDescent="0.25">
      <c r="A559" s="97" t="s">
        <v>132</v>
      </c>
      <c r="B559" s="99"/>
      <c r="C559" s="99">
        <v>0</v>
      </c>
      <c r="D559" s="99">
        <v>14.225508317812254</v>
      </c>
      <c r="E559" s="99">
        <v>13.201430127281185</v>
      </c>
      <c r="F559" s="99">
        <v>14.051345063073754</v>
      </c>
      <c r="G559" s="99">
        <v>16.615472309856241</v>
      </c>
      <c r="H559" s="99">
        <v>13.896502995000835</v>
      </c>
      <c r="I559" s="99">
        <v>15.190824903420918</v>
      </c>
      <c r="J559" s="99">
        <v>19.642042524030089</v>
      </c>
      <c r="K559" s="99">
        <v>20.386586787523626</v>
      </c>
      <c r="L559" s="99">
        <v>15.653543709414032</v>
      </c>
      <c r="M559" s="99">
        <v>16.140187239034152</v>
      </c>
      <c r="N559" s="99">
        <v>15.192669172603592</v>
      </c>
      <c r="O559" s="99">
        <v>0</v>
      </c>
      <c r="P559" s="99">
        <v>0</v>
      </c>
      <c r="Q559" s="99">
        <v>15.736259162005158</v>
      </c>
      <c r="R559" s="99">
        <v>15.776532984590421</v>
      </c>
      <c r="S559" s="99">
        <v>16.173305976023638</v>
      </c>
      <c r="T559" s="99">
        <v>15.872503180707588</v>
      </c>
      <c r="U559" s="99">
        <v>16.249488405988782</v>
      </c>
      <c r="V559" s="99">
        <v>16.201285936685583</v>
      </c>
      <c r="W559" s="99">
        <v>15.824576059435413</v>
      </c>
      <c r="X559" s="99">
        <v>15.020952565659044</v>
      </c>
      <c r="Y559" s="99">
        <v>0</v>
      </c>
      <c r="DA559" s="63" t="s">
        <v>4676</v>
      </c>
    </row>
    <row r="560" spans="1:105" ht="12" customHeight="1" x14ac:dyDescent="0.25">
      <c r="A560" s="97" t="s">
        <v>131</v>
      </c>
      <c r="B560" s="99"/>
      <c r="C560" s="99">
        <v>0</v>
      </c>
      <c r="D560" s="99">
        <v>0</v>
      </c>
      <c r="E560" s="99">
        <v>0</v>
      </c>
      <c r="F560" s="99">
        <v>0</v>
      </c>
      <c r="G560" s="99">
        <v>0</v>
      </c>
      <c r="H560" s="99">
        <v>0</v>
      </c>
      <c r="I560" s="99">
        <v>15.958552818385076</v>
      </c>
      <c r="J560" s="99">
        <v>19.668912891369157</v>
      </c>
      <c r="K560" s="99">
        <v>20.42830798179811</v>
      </c>
      <c r="L560" s="99">
        <v>0</v>
      </c>
      <c r="M560" s="99">
        <v>0</v>
      </c>
      <c r="N560" s="99">
        <v>15.237479661941547</v>
      </c>
      <c r="O560" s="99">
        <v>15.996012596137458</v>
      </c>
      <c r="P560" s="99">
        <v>16.581125671992915</v>
      </c>
      <c r="Q560" s="99">
        <v>0</v>
      </c>
      <c r="R560" s="99">
        <v>0</v>
      </c>
      <c r="S560" s="99">
        <v>0</v>
      </c>
      <c r="T560" s="99">
        <v>0</v>
      </c>
      <c r="U560" s="99">
        <v>0</v>
      </c>
      <c r="V560" s="99">
        <v>0</v>
      </c>
      <c r="W560" s="99">
        <v>0</v>
      </c>
      <c r="X560" s="99">
        <v>0</v>
      </c>
      <c r="Y560" s="99">
        <v>14.344658019701855</v>
      </c>
      <c r="DA560" s="63" t="s">
        <v>4677</v>
      </c>
    </row>
    <row r="561" spans="1:105" ht="12" customHeight="1" x14ac:dyDescent="0.25">
      <c r="A561" s="100" t="s">
        <v>199</v>
      </c>
      <c r="B561" s="102"/>
      <c r="C561" s="102">
        <v>0</v>
      </c>
      <c r="D561" s="102">
        <v>0</v>
      </c>
      <c r="E561" s="102">
        <v>0</v>
      </c>
      <c r="F561" s="102">
        <v>0</v>
      </c>
      <c r="G561" s="102">
        <v>0</v>
      </c>
      <c r="H561" s="102">
        <v>0</v>
      </c>
      <c r="I561" s="102">
        <v>0.1519082490342091</v>
      </c>
      <c r="J561" s="102">
        <v>4.1702264171212429</v>
      </c>
      <c r="K561" s="102">
        <v>4.5048352798047855</v>
      </c>
      <c r="L561" s="102">
        <v>0</v>
      </c>
      <c r="M561" s="102">
        <v>0</v>
      </c>
      <c r="N561" s="102">
        <v>1.858647282366845</v>
      </c>
      <c r="O561" s="102">
        <v>1.5455905227281024</v>
      </c>
      <c r="P561" s="102">
        <v>0.66223713519113436</v>
      </c>
      <c r="Q561" s="102">
        <v>0</v>
      </c>
      <c r="R561" s="102">
        <v>0</v>
      </c>
      <c r="S561" s="102">
        <v>0</v>
      </c>
      <c r="T561" s="102">
        <v>0</v>
      </c>
      <c r="U561" s="102">
        <v>0</v>
      </c>
      <c r="V561" s="102">
        <v>0</v>
      </c>
      <c r="W561" s="102">
        <v>0</v>
      </c>
      <c r="X561" s="102">
        <v>0</v>
      </c>
      <c r="Y561" s="102">
        <v>0.14152646635678434</v>
      </c>
      <c r="DA561" s="131" t="s">
        <v>4678</v>
      </c>
    </row>
    <row r="562" spans="1:105" ht="12" customHeight="1" x14ac:dyDescent="0.25">
      <c r="A562" s="103" t="s">
        <v>52</v>
      </c>
      <c r="B562" s="105"/>
      <c r="C562" s="105">
        <v>0</v>
      </c>
      <c r="D562" s="105">
        <v>0</v>
      </c>
      <c r="E562" s="105">
        <v>0</v>
      </c>
      <c r="F562" s="105">
        <v>0</v>
      </c>
      <c r="G562" s="105">
        <v>0</v>
      </c>
      <c r="H562" s="105">
        <v>0</v>
      </c>
      <c r="I562" s="105">
        <v>15.806644569350867</v>
      </c>
      <c r="J562" s="105">
        <v>15.498686474247917</v>
      </c>
      <c r="K562" s="105">
        <v>15.923472701993326</v>
      </c>
      <c r="L562" s="105">
        <v>0</v>
      </c>
      <c r="M562" s="105">
        <v>0</v>
      </c>
      <c r="N562" s="105">
        <v>13.378832379574702</v>
      </c>
      <c r="O562" s="105">
        <v>14.450422073409356</v>
      </c>
      <c r="P562" s="105">
        <v>15.918888536801775</v>
      </c>
      <c r="Q562" s="105">
        <v>0</v>
      </c>
      <c r="R562" s="105">
        <v>0</v>
      </c>
      <c r="S562" s="105">
        <v>0</v>
      </c>
      <c r="T562" s="105">
        <v>0</v>
      </c>
      <c r="U562" s="105">
        <v>0</v>
      </c>
      <c r="V562" s="105">
        <v>0</v>
      </c>
      <c r="W562" s="105">
        <v>0</v>
      </c>
      <c r="X562" s="105">
        <v>0</v>
      </c>
      <c r="Y562" s="105">
        <v>14.203131553345074</v>
      </c>
      <c r="DA562" s="132" t="s">
        <v>4679</v>
      </c>
    </row>
    <row r="563" spans="1:105" ht="12" customHeight="1" x14ac:dyDescent="0.25">
      <c r="A563" s="106" t="s">
        <v>124</v>
      </c>
      <c r="B563" s="102"/>
      <c r="C563" s="102">
        <v>13.832320493253592</v>
      </c>
      <c r="D563" s="102">
        <v>14.577059627632691</v>
      </c>
      <c r="E563" s="102">
        <v>15.304861865050201</v>
      </c>
      <c r="F563" s="102">
        <v>15.542875062723358</v>
      </c>
      <c r="G563" s="102">
        <v>16.73733707374295</v>
      </c>
      <c r="H563" s="102">
        <v>16.790415977025944</v>
      </c>
      <c r="I563" s="102">
        <v>16.991231955389829</v>
      </c>
      <c r="J563" s="102">
        <v>17.495079931149728</v>
      </c>
      <c r="K563" s="102">
        <v>17.404925066081585</v>
      </c>
      <c r="L563" s="102">
        <v>16.830998412408512</v>
      </c>
      <c r="M563" s="102">
        <v>16.077692038641313</v>
      </c>
      <c r="N563" s="102">
        <v>15.014737088757569</v>
      </c>
      <c r="O563" s="102">
        <v>15.654669010157122</v>
      </c>
      <c r="P563" s="102">
        <v>16.100357382613403</v>
      </c>
      <c r="Q563" s="102">
        <v>15.794534446513916</v>
      </c>
      <c r="R563" s="102">
        <v>15.795495776366863</v>
      </c>
      <c r="S563" s="102">
        <v>16.006209404940122</v>
      </c>
      <c r="T563" s="102">
        <v>15.767559040272415</v>
      </c>
      <c r="U563" s="102">
        <v>15.248891230431244</v>
      </c>
      <c r="V563" s="102">
        <v>13.849105078356841</v>
      </c>
      <c r="W563" s="102">
        <v>15.779715591230151</v>
      </c>
      <c r="X563" s="102">
        <v>15.653929618100811</v>
      </c>
      <c r="Y563" s="102">
        <v>14.219330999630362</v>
      </c>
      <c r="DA563" s="131" t="s">
        <v>4680</v>
      </c>
    </row>
    <row r="564" spans="1:105" ht="12" customHeight="1" x14ac:dyDescent="0.25">
      <c r="A564" s="107" t="s">
        <v>123</v>
      </c>
      <c r="B564" s="105"/>
      <c r="C564" s="105">
        <v>13.835824035494321</v>
      </c>
      <c r="D564" s="105">
        <v>0</v>
      </c>
      <c r="E564" s="105">
        <v>0</v>
      </c>
      <c r="F564" s="105">
        <v>0</v>
      </c>
      <c r="G564" s="105">
        <v>0</v>
      </c>
      <c r="H564" s="105">
        <v>16.782485261630345</v>
      </c>
      <c r="I564" s="105">
        <v>16.996997511156476</v>
      </c>
      <c r="J564" s="105">
        <v>17.51612960344999</v>
      </c>
      <c r="K564" s="105">
        <v>17.433355721393365</v>
      </c>
      <c r="L564" s="105">
        <v>16.845342561751739</v>
      </c>
      <c r="M564" s="105">
        <v>16.072645284955033</v>
      </c>
      <c r="N564" s="105">
        <v>15.025571713918612</v>
      </c>
      <c r="O564" s="105">
        <v>15.831314039495069</v>
      </c>
      <c r="P564" s="105">
        <v>16.358544570600948</v>
      </c>
      <c r="Q564" s="105">
        <v>0</v>
      </c>
      <c r="R564" s="105">
        <v>0</v>
      </c>
      <c r="S564" s="105">
        <v>0</v>
      </c>
      <c r="T564" s="105">
        <v>0</v>
      </c>
      <c r="U564" s="105">
        <v>0</v>
      </c>
      <c r="V564" s="105">
        <v>13.667849451892829</v>
      </c>
      <c r="W564" s="105">
        <v>15.851645520514584</v>
      </c>
      <c r="X564" s="105">
        <v>15.796681776116106</v>
      </c>
      <c r="Y564" s="105">
        <v>14.339939665597077</v>
      </c>
      <c r="DA564" s="132" t="s">
        <v>4681</v>
      </c>
    </row>
    <row r="565" spans="1:105" ht="12" customHeight="1" x14ac:dyDescent="0.25">
      <c r="A565" s="108" t="s">
        <v>50</v>
      </c>
      <c r="B565" s="99"/>
      <c r="C565" s="99">
        <v>1.8844851001571261</v>
      </c>
      <c r="D565" s="99">
        <v>0</v>
      </c>
      <c r="E565" s="99">
        <v>0</v>
      </c>
      <c r="F565" s="99">
        <v>0</v>
      </c>
      <c r="G565" s="99">
        <v>0</v>
      </c>
      <c r="H565" s="99">
        <v>4.291425938442722</v>
      </c>
      <c r="I565" s="99">
        <v>3.4448887933154997</v>
      </c>
      <c r="J565" s="99">
        <v>3.5832678846872108</v>
      </c>
      <c r="K565" s="99">
        <v>3.5593556708386842</v>
      </c>
      <c r="L565" s="99">
        <v>2.978903177018096</v>
      </c>
      <c r="M565" s="99">
        <v>2.8144269537251345</v>
      </c>
      <c r="N565" s="99">
        <v>1.7541350057172991</v>
      </c>
      <c r="O565" s="99">
        <v>1.2419169233173633</v>
      </c>
      <c r="P565" s="99">
        <v>1.3100982099295215</v>
      </c>
      <c r="Q565" s="99">
        <v>0</v>
      </c>
      <c r="R565" s="99">
        <v>0</v>
      </c>
      <c r="S565" s="99">
        <v>0</v>
      </c>
      <c r="T565" s="99">
        <v>0</v>
      </c>
      <c r="U565" s="99">
        <v>0</v>
      </c>
      <c r="V565" s="99">
        <v>0.49511321345321446</v>
      </c>
      <c r="W565" s="99">
        <v>1.2906757926153716</v>
      </c>
      <c r="X565" s="99">
        <v>1.173653769989176</v>
      </c>
      <c r="Y565" s="99">
        <v>0.61016407039932341</v>
      </c>
      <c r="DA565" s="63" t="s">
        <v>4682</v>
      </c>
    </row>
    <row r="566" spans="1:105" ht="12" customHeight="1" x14ac:dyDescent="0.25">
      <c r="A566" s="108" t="s">
        <v>52</v>
      </c>
      <c r="B566" s="99"/>
      <c r="C566" s="99">
        <v>11.951338935337194</v>
      </c>
      <c r="D566" s="99">
        <v>0</v>
      </c>
      <c r="E566" s="99">
        <v>0</v>
      </c>
      <c r="F566" s="99">
        <v>0</v>
      </c>
      <c r="G566" s="99">
        <v>0</v>
      </c>
      <c r="H566" s="99">
        <v>12.491059323187621</v>
      </c>
      <c r="I566" s="99">
        <v>13.552108717840976</v>
      </c>
      <c r="J566" s="99">
        <v>13.932861718762778</v>
      </c>
      <c r="K566" s="99">
        <v>13.874000050554686</v>
      </c>
      <c r="L566" s="99">
        <v>13.866439384733642</v>
      </c>
      <c r="M566" s="99">
        <v>13.2582183312299</v>
      </c>
      <c r="N566" s="99">
        <v>13.271436708201318</v>
      </c>
      <c r="O566" s="99">
        <v>14.589397116177707</v>
      </c>
      <c r="P566" s="99">
        <v>15.048446360671427</v>
      </c>
      <c r="Q566" s="99">
        <v>0</v>
      </c>
      <c r="R566" s="99">
        <v>0</v>
      </c>
      <c r="S566" s="99">
        <v>0</v>
      </c>
      <c r="T566" s="99">
        <v>0</v>
      </c>
      <c r="U566" s="99">
        <v>0</v>
      </c>
      <c r="V566" s="99">
        <v>13.172736238439617</v>
      </c>
      <c r="W566" s="99">
        <v>14.560969727899217</v>
      </c>
      <c r="X566" s="99">
        <v>14.62302800612693</v>
      </c>
      <c r="Y566" s="99">
        <v>13.729775595197756</v>
      </c>
      <c r="DA566" s="63" t="s">
        <v>4683</v>
      </c>
    </row>
    <row r="567" spans="1:105" ht="12" customHeight="1" x14ac:dyDescent="0.25">
      <c r="A567" s="106" t="s">
        <v>122</v>
      </c>
      <c r="B567" s="102"/>
      <c r="C567" s="102">
        <v>13.457234417008115</v>
      </c>
      <c r="D567" s="102">
        <v>0</v>
      </c>
      <c r="E567" s="102">
        <v>0</v>
      </c>
      <c r="F567" s="102">
        <v>0</v>
      </c>
      <c r="G567" s="102">
        <v>0</v>
      </c>
      <c r="H567" s="102">
        <v>16.484007065310173</v>
      </c>
      <c r="I567" s="102">
        <v>0</v>
      </c>
      <c r="J567" s="102">
        <v>0</v>
      </c>
      <c r="K567" s="102">
        <v>17.258509885509831</v>
      </c>
      <c r="L567" s="102">
        <v>0</v>
      </c>
      <c r="M567" s="102">
        <v>0</v>
      </c>
      <c r="N567" s="102">
        <v>0</v>
      </c>
      <c r="O567" s="102">
        <v>14.465315306896386</v>
      </c>
      <c r="P567" s="102">
        <v>14.428650344054343</v>
      </c>
      <c r="Q567" s="102">
        <v>0</v>
      </c>
      <c r="R567" s="102">
        <v>0</v>
      </c>
      <c r="S567" s="102">
        <v>0</v>
      </c>
      <c r="T567" s="102">
        <v>0</v>
      </c>
      <c r="U567" s="102">
        <v>14.647558479955388</v>
      </c>
      <c r="V567" s="102">
        <v>0</v>
      </c>
      <c r="W567" s="102">
        <v>15.03893735656426</v>
      </c>
      <c r="X567" s="102">
        <v>0</v>
      </c>
      <c r="Y567" s="102">
        <v>13.631468205778365</v>
      </c>
      <c r="DA567" s="131" t="s">
        <v>4684</v>
      </c>
    </row>
    <row r="568" spans="1:105" ht="12" customHeight="1" x14ac:dyDescent="0.25">
      <c r="A568" s="107" t="s">
        <v>121</v>
      </c>
      <c r="B568" s="105"/>
      <c r="C568" s="105">
        <v>13.455308268810617</v>
      </c>
      <c r="D568" s="105">
        <v>14.266976708408427</v>
      </c>
      <c r="E568" s="105">
        <v>15.109581269395639</v>
      </c>
      <c r="F568" s="105">
        <v>15.69141737941316</v>
      </c>
      <c r="G568" s="105">
        <v>16.704771348842016</v>
      </c>
      <c r="H568" s="105">
        <v>16.483752240444815</v>
      </c>
      <c r="I568" s="105">
        <v>18.210612525054685</v>
      </c>
      <c r="J568" s="105">
        <v>17.446638533482854</v>
      </c>
      <c r="K568" s="105">
        <v>17.258701234582343</v>
      </c>
      <c r="L568" s="105">
        <v>16.968089355983189</v>
      </c>
      <c r="M568" s="105">
        <v>16.861057477519754</v>
      </c>
      <c r="N568" s="105">
        <v>15.731796782146935</v>
      </c>
      <c r="O568" s="105">
        <v>14.286168711129386</v>
      </c>
      <c r="P568" s="105">
        <v>14.008205308220434</v>
      </c>
      <c r="Q568" s="105">
        <v>14.445156496597109</v>
      </c>
      <c r="R568" s="105">
        <v>14.892744746253095</v>
      </c>
      <c r="S568" s="105">
        <v>15.572993963507191</v>
      </c>
      <c r="T568" s="105">
        <v>15.126143110403307</v>
      </c>
      <c r="U568" s="105">
        <v>14.781266090976739</v>
      </c>
      <c r="V568" s="105">
        <v>14.934586681590115</v>
      </c>
      <c r="W568" s="105">
        <v>14.79909028131496</v>
      </c>
      <c r="X568" s="105">
        <v>14.157436810421398</v>
      </c>
      <c r="Y568" s="105">
        <v>13.424206943790066</v>
      </c>
      <c r="DA568" s="132" t="s">
        <v>4685</v>
      </c>
    </row>
    <row r="569" spans="1:105" ht="12" customHeight="1" x14ac:dyDescent="0.25">
      <c r="A569" s="108" t="s">
        <v>53</v>
      </c>
      <c r="B569" s="99"/>
      <c r="C569" s="99">
        <v>1.7613003987241647</v>
      </c>
      <c r="D569" s="99">
        <v>2.7727480659239601</v>
      </c>
      <c r="E569" s="99">
        <v>3.7019803875673141</v>
      </c>
      <c r="F569" s="99">
        <v>3.6764345666336324</v>
      </c>
      <c r="G569" s="99">
        <v>4.7245423416147716</v>
      </c>
      <c r="H569" s="99">
        <v>4.2270041428669565</v>
      </c>
      <c r="I569" s="99">
        <v>3.8743399429586365</v>
      </c>
      <c r="J569" s="99">
        <v>3.5684201001627822</v>
      </c>
      <c r="K569" s="99">
        <v>3.5341019209191469</v>
      </c>
      <c r="L569" s="99">
        <v>3.0937016555168664</v>
      </c>
      <c r="M569" s="99">
        <v>3.1246036796821688</v>
      </c>
      <c r="N569" s="99">
        <v>2.1152814113137373</v>
      </c>
      <c r="O569" s="99">
        <v>0.50600229392409768</v>
      </c>
      <c r="P569" s="99">
        <v>0.22109417433049161</v>
      </c>
      <c r="Q569" s="99">
        <v>0.62268369044558192</v>
      </c>
      <c r="R569" s="99">
        <v>0.9432399750458228</v>
      </c>
      <c r="S569" s="99">
        <v>1.6412753913863383</v>
      </c>
      <c r="T569" s="99">
        <v>1.2643190799158273</v>
      </c>
      <c r="U569" s="99">
        <v>0.99020807441239278</v>
      </c>
      <c r="V569" s="99">
        <v>1.2639429998112623</v>
      </c>
      <c r="W569" s="99">
        <v>0.94441479614151147</v>
      </c>
      <c r="X569" s="99">
        <v>0.72901356104248216</v>
      </c>
      <c r="Y569" s="99">
        <v>0.28785812896488283</v>
      </c>
      <c r="DA569" s="63" t="s">
        <v>4686</v>
      </c>
    </row>
    <row r="570" spans="1:105" ht="12" customHeight="1" x14ac:dyDescent="0.25">
      <c r="A570" s="108" t="s">
        <v>52</v>
      </c>
      <c r="B570" s="99"/>
      <c r="C570" s="99">
        <v>11.694007870086452</v>
      </c>
      <c r="D570" s="99">
        <v>11.494228642484465</v>
      </c>
      <c r="E570" s="99">
        <v>11.407600881828326</v>
      </c>
      <c r="F570" s="99">
        <v>12.014982812779529</v>
      </c>
      <c r="G570" s="99">
        <v>11.980229007227249</v>
      </c>
      <c r="H570" s="99">
        <v>12.25674809757786</v>
      </c>
      <c r="I570" s="99">
        <v>14.336272582096047</v>
      </c>
      <c r="J570" s="99">
        <v>13.878218433320077</v>
      </c>
      <c r="K570" s="99">
        <v>13.724599313663196</v>
      </c>
      <c r="L570" s="99">
        <v>13.874387700466327</v>
      </c>
      <c r="M570" s="99">
        <v>13.736453797837587</v>
      </c>
      <c r="N570" s="99">
        <v>13.616515370833197</v>
      </c>
      <c r="O570" s="99">
        <v>13.78016641720529</v>
      </c>
      <c r="P570" s="99">
        <v>13.78711113388994</v>
      </c>
      <c r="Q570" s="99">
        <v>13.822472806151525</v>
      </c>
      <c r="R570" s="99">
        <v>13.949504771207275</v>
      </c>
      <c r="S570" s="99">
        <v>13.931718572120854</v>
      </c>
      <c r="T570" s="99">
        <v>13.86182403048748</v>
      </c>
      <c r="U570" s="99">
        <v>13.791058016564346</v>
      </c>
      <c r="V570" s="99">
        <v>13.670643681778856</v>
      </c>
      <c r="W570" s="99">
        <v>13.854675485173448</v>
      </c>
      <c r="X570" s="99">
        <v>13.428423249378914</v>
      </c>
      <c r="Y570" s="99">
        <v>13.136348814825185</v>
      </c>
      <c r="DA570" s="63" t="s">
        <v>4687</v>
      </c>
    </row>
    <row r="571" spans="1:105" ht="12" customHeight="1" x14ac:dyDescent="0.25">
      <c r="A571" s="121" t="s">
        <v>54</v>
      </c>
      <c r="B571" s="123"/>
      <c r="C571" s="123">
        <v>5.0775485414017432</v>
      </c>
      <c r="D571" s="123">
        <v>5.0800410710424364</v>
      </c>
      <c r="E571" s="123">
        <v>5.0859980884013583</v>
      </c>
      <c r="F571" s="123">
        <v>5.1965129198105657</v>
      </c>
      <c r="G571" s="123">
        <v>4.9370311294317357</v>
      </c>
      <c r="H571" s="123">
        <v>4.4723966758083602</v>
      </c>
      <c r="I571" s="123">
        <v>4.2851939771129119</v>
      </c>
      <c r="J571" s="123">
        <v>3.8985325007655072</v>
      </c>
      <c r="K571" s="123">
        <v>3.8888578512354703</v>
      </c>
      <c r="L571" s="123">
        <v>3.7321192882060954</v>
      </c>
      <c r="M571" s="123">
        <v>3.9196532769514674</v>
      </c>
      <c r="N571" s="123">
        <v>3.4234652037316531</v>
      </c>
      <c r="O571" s="123">
        <v>3.4830723189485226</v>
      </c>
      <c r="P571" s="123">
        <v>3.877911235931601</v>
      </c>
      <c r="Q571" s="123">
        <v>3.6574955583355515</v>
      </c>
      <c r="R571" s="123">
        <v>3.632135987883367</v>
      </c>
      <c r="S571" s="123">
        <v>3.8534924638916013</v>
      </c>
      <c r="T571" s="123">
        <v>3.5910666418002641</v>
      </c>
      <c r="U571" s="123">
        <v>4.1677976845048148</v>
      </c>
      <c r="V571" s="123">
        <v>4.2823480302165917</v>
      </c>
      <c r="W571" s="123">
        <v>4.1851577268932392</v>
      </c>
      <c r="X571" s="123">
        <v>3.8107788026033824</v>
      </c>
      <c r="Y571" s="123">
        <v>3.4351979320012096</v>
      </c>
      <c r="DA571" s="130" t="s">
        <v>4688</v>
      </c>
    </row>
    <row r="572" spans="1:105" ht="12" customHeight="1" x14ac:dyDescent="0.25">
      <c r="A572" s="97" t="s">
        <v>202</v>
      </c>
      <c r="B572" s="99"/>
      <c r="C572" s="99">
        <v>0</v>
      </c>
      <c r="D572" s="99">
        <v>0</v>
      </c>
      <c r="E572" s="99">
        <v>0</v>
      </c>
      <c r="F572" s="99">
        <v>0</v>
      </c>
      <c r="G572" s="99">
        <v>0</v>
      </c>
      <c r="H572" s="99">
        <v>0</v>
      </c>
      <c r="I572" s="99">
        <v>0</v>
      </c>
      <c r="J572" s="99">
        <v>0</v>
      </c>
      <c r="K572" s="99">
        <v>0</v>
      </c>
      <c r="L572" s="99">
        <v>0</v>
      </c>
      <c r="M572" s="99">
        <v>0</v>
      </c>
      <c r="N572" s="99">
        <v>0</v>
      </c>
      <c r="O572" s="99">
        <v>0</v>
      </c>
      <c r="P572" s="99">
        <v>0</v>
      </c>
      <c r="Q572" s="99">
        <v>0</v>
      </c>
      <c r="R572" s="99">
        <v>0</v>
      </c>
      <c r="S572" s="99">
        <v>0</v>
      </c>
      <c r="T572" s="99">
        <v>0</v>
      </c>
      <c r="U572" s="99">
        <v>0</v>
      </c>
      <c r="V572" s="99">
        <v>0</v>
      </c>
      <c r="W572" s="99">
        <v>0</v>
      </c>
      <c r="X572" s="99">
        <v>0</v>
      </c>
      <c r="Y572" s="99">
        <v>0</v>
      </c>
      <c r="DA572" s="63" t="s">
        <v>4689</v>
      </c>
    </row>
    <row r="573" spans="1:105" ht="12" customHeight="1" x14ac:dyDescent="0.25">
      <c r="A573" s="97" t="s">
        <v>50</v>
      </c>
      <c r="B573" s="99"/>
      <c r="C573" s="99">
        <v>5.004775161283133</v>
      </c>
      <c r="D573" s="99">
        <v>4.9699592263069921</v>
      </c>
      <c r="E573" s="99">
        <v>5.1545276858345606</v>
      </c>
      <c r="F573" s="99">
        <v>5.2233604611236233</v>
      </c>
      <c r="G573" s="99">
        <v>4.9538511331370261</v>
      </c>
      <c r="H573" s="99">
        <v>4.4040878889427511</v>
      </c>
      <c r="I573" s="99">
        <v>4.3604661775081661</v>
      </c>
      <c r="J573" s="99">
        <v>3.9317642936376083</v>
      </c>
      <c r="K573" s="99">
        <v>3.8478610673550211</v>
      </c>
      <c r="L573" s="99">
        <v>3.72772086842483</v>
      </c>
      <c r="M573" s="99">
        <v>3.7921279931090388</v>
      </c>
      <c r="N573" s="99">
        <v>3.5734990569482297</v>
      </c>
      <c r="O573" s="99">
        <v>3.5882506802404448</v>
      </c>
      <c r="P573" s="99">
        <v>3.6054906975606786</v>
      </c>
      <c r="Q573" s="99">
        <v>3.6819537372557094</v>
      </c>
      <c r="R573" s="99">
        <v>3.696064491808559</v>
      </c>
      <c r="S573" s="99">
        <v>3.7600809934365689</v>
      </c>
      <c r="T573" s="99">
        <v>3.8421748366371014</v>
      </c>
      <c r="U573" s="99">
        <v>4.1717868943006602</v>
      </c>
      <c r="V573" s="99">
        <v>3.8972937378965704</v>
      </c>
      <c r="W573" s="99">
        <v>3.987035147034419</v>
      </c>
      <c r="X573" s="99">
        <v>3.6797866658055027</v>
      </c>
      <c r="Y573" s="99">
        <v>3.5140406946080174</v>
      </c>
      <c r="DA573" s="63" t="s">
        <v>4690</v>
      </c>
    </row>
    <row r="574" spans="1:105" ht="12" customHeight="1" x14ac:dyDescent="0.25">
      <c r="A574" s="109" t="s">
        <v>120</v>
      </c>
      <c r="B574" s="110"/>
      <c r="C574" s="110">
        <v>5.1691021486477355</v>
      </c>
      <c r="D574" s="110">
        <v>5.2416355738912594</v>
      </c>
      <c r="E574" s="110">
        <v>4.971033135330357</v>
      </c>
      <c r="F574" s="110">
        <v>5.1564083627559674</v>
      </c>
      <c r="G574" s="110">
        <v>4.9082642072068037</v>
      </c>
      <c r="H574" s="110">
        <v>4.6182953347115356</v>
      </c>
      <c r="I574" s="110">
        <v>4.1252405512729968</v>
      </c>
      <c r="J574" s="110">
        <v>3.8298930238213478</v>
      </c>
      <c r="K574" s="110">
        <v>3.9430681543061228</v>
      </c>
      <c r="L574" s="110">
        <v>3.7392255299373907</v>
      </c>
      <c r="M574" s="110">
        <v>4.147761883261162</v>
      </c>
      <c r="N574" s="110">
        <v>3.1015362771691399</v>
      </c>
      <c r="O574" s="110">
        <v>3.3675697013334673</v>
      </c>
      <c r="P574" s="110">
        <v>4.1136994670594644</v>
      </c>
      <c r="Q574" s="110">
        <v>3.6256501240175618</v>
      </c>
      <c r="R574" s="110">
        <v>3.5540495529355591</v>
      </c>
      <c r="S574" s="110">
        <v>3.962521624990536</v>
      </c>
      <c r="T574" s="110">
        <v>3.3431012278750281</v>
      </c>
      <c r="U574" s="110">
        <v>4.1622410052410528</v>
      </c>
      <c r="V574" s="110">
        <v>4.7350113066476736</v>
      </c>
      <c r="W574" s="110">
        <v>4.4125319127835727</v>
      </c>
      <c r="X574" s="110">
        <v>4.0446095423201962</v>
      </c>
      <c r="Y574" s="110">
        <v>3.209063030995797</v>
      </c>
      <c r="DA574" s="60" t="s">
        <v>4691</v>
      </c>
    </row>
    <row r="576" spans="1:105" ht="12" customHeight="1" x14ac:dyDescent="0.25">
      <c r="A576" s="116" t="str">
        <f>RES_hh_SLD!$A$511</f>
        <v>CO2 emissions per surface area in new and renovated households (kg CO2 / sqm)</v>
      </c>
      <c r="B576" s="118"/>
      <c r="C576" s="118">
        <f t="shared" ref="C576:Q576" si="275">C577+C580+C582+C595</f>
        <v>1.5767189980076193</v>
      </c>
      <c r="D576" s="118">
        <f t="shared" si="275"/>
        <v>1.5193886260920313</v>
      </c>
      <c r="E576" s="118">
        <f t="shared" si="275"/>
        <v>1.6586986408967115</v>
      </c>
      <c r="F576" s="118">
        <f t="shared" si="275"/>
        <v>1.5910434620376885</v>
      </c>
      <c r="G576" s="118">
        <f t="shared" si="275"/>
        <v>1.6587728545901057</v>
      </c>
      <c r="H576" s="118">
        <f t="shared" si="275"/>
        <v>1.8100028201444842</v>
      </c>
      <c r="I576" s="118">
        <f t="shared" si="275"/>
        <v>1.4809079698375107</v>
      </c>
      <c r="J576" s="118">
        <f t="shared" si="275"/>
        <v>1.3490066039817414</v>
      </c>
      <c r="K576" s="118">
        <f t="shared" si="275"/>
        <v>1.1908964451779673</v>
      </c>
      <c r="L576" s="118">
        <f t="shared" si="275"/>
        <v>1.2436532633747353</v>
      </c>
      <c r="M576" s="118">
        <f t="shared" si="275"/>
        <v>1.2803184007741464</v>
      </c>
      <c r="N576" s="118">
        <f t="shared" si="275"/>
        <v>1.2833436379608714</v>
      </c>
      <c r="O576" s="118">
        <f t="shared" si="275"/>
        <v>0.89515598827059339</v>
      </c>
      <c r="P576" s="118">
        <f t="shared" si="275"/>
        <v>0.90454042217479858</v>
      </c>
      <c r="Q576" s="118">
        <f t="shared" si="275"/>
        <v>1.0531586455806337</v>
      </c>
      <c r="R576" s="118">
        <f t="shared" ref="R576:V576" si="276">R577+R580+R582+R595</f>
        <v>1.0134724990022148</v>
      </c>
      <c r="S576" s="118">
        <f t="shared" si="276"/>
        <v>0.97545394219320536</v>
      </c>
      <c r="T576" s="118">
        <f t="shared" si="276"/>
        <v>0.90540948224278739</v>
      </c>
      <c r="U576" s="118">
        <f t="shared" si="276"/>
        <v>1.1481856612901913</v>
      </c>
      <c r="V576" s="118">
        <f t="shared" si="276"/>
        <v>1.0015609253356521</v>
      </c>
      <c r="W576" s="118">
        <f t="shared" ref="W576:Y576" si="277">W577+W580+W582+W595</f>
        <v>1.0452246923601971</v>
      </c>
      <c r="X576" s="118">
        <f t="shared" si="277"/>
        <v>1.1063135260943295</v>
      </c>
      <c r="Y576" s="118">
        <f t="shared" si="277"/>
        <v>1.1128429241576854</v>
      </c>
      <c r="DA576" s="129" t="s">
        <v>4837</v>
      </c>
    </row>
    <row r="577" spans="1:105" ht="12" customHeight="1" x14ac:dyDescent="0.25">
      <c r="A577" s="121" t="s">
        <v>57</v>
      </c>
      <c r="B577" s="123"/>
      <c r="C577" s="123">
        <f t="shared" ref="C577:Q577" si="278">SUM(C578:C579)</f>
        <v>0</v>
      </c>
      <c r="D577" s="123">
        <f t="shared" si="278"/>
        <v>0</v>
      </c>
      <c r="E577" s="123">
        <f t="shared" si="278"/>
        <v>0</v>
      </c>
      <c r="F577" s="123">
        <f t="shared" si="278"/>
        <v>0</v>
      </c>
      <c r="G577" s="123">
        <f t="shared" si="278"/>
        <v>0</v>
      </c>
      <c r="H577" s="123">
        <f t="shared" si="278"/>
        <v>0</v>
      </c>
      <c r="I577" s="123">
        <f t="shared" si="278"/>
        <v>0</v>
      </c>
      <c r="J577" s="123">
        <f t="shared" si="278"/>
        <v>0</v>
      </c>
      <c r="K577" s="123">
        <f t="shared" si="278"/>
        <v>0</v>
      </c>
      <c r="L577" s="123">
        <f t="shared" si="278"/>
        <v>0</v>
      </c>
      <c r="M577" s="123">
        <f t="shared" si="278"/>
        <v>0</v>
      </c>
      <c r="N577" s="123">
        <f t="shared" si="278"/>
        <v>0</v>
      </c>
      <c r="O577" s="123">
        <f t="shared" si="278"/>
        <v>0</v>
      </c>
      <c r="P577" s="123">
        <f t="shared" si="278"/>
        <v>0</v>
      </c>
      <c r="Q577" s="123">
        <f t="shared" si="278"/>
        <v>0</v>
      </c>
      <c r="R577" s="123">
        <f t="shared" ref="R577:V577" si="279">SUM(R578:R579)</f>
        <v>0</v>
      </c>
      <c r="S577" s="123">
        <f t="shared" si="279"/>
        <v>0</v>
      </c>
      <c r="T577" s="123">
        <f t="shared" si="279"/>
        <v>0</v>
      </c>
      <c r="U577" s="123">
        <f t="shared" si="279"/>
        <v>0</v>
      </c>
      <c r="V577" s="123">
        <f t="shared" si="279"/>
        <v>0</v>
      </c>
      <c r="W577" s="123">
        <f t="shared" ref="W577:Y577" si="280">SUM(W578:W579)</f>
        <v>0</v>
      </c>
      <c r="X577" s="123">
        <f t="shared" si="280"/>
        <v>0</v>
      </c>
      <c r="Y577" s="123">
        <f t="shared" si="280"/>
        <v>0</v>
      </c>
      <c r="DA577" s="130" t="s">
        <v>4838</v>
      </c>
    </row>
    <row r="578" spans="1:105" ht="12" customHeight="1" x14ac:dyDescent="0.25">
      <c r="A578" s="97" t="s">
        <v>199</v>
      </c>
      <c r="B578" s="99"/>
      <c r="C578" s="99">
        <v>0</v>
      </c>
      <c r="D578" s="99">
        <v>0</v>
      </c>
      <c r="E578" s="99">
        <v>0</v>
      </c>
      <c r="F578" s="99">
        <v>0</v>
      </c>
      <c r="G578" s="99">
        <v>0</v>
      </c>
      <c r="H578" s="99">
        <v>0</v>
      </c>
      <c r="I578" s="99">
        <v>0</v>
      </c>
      <c r="J578" s="99">
        <v>0</v>
      </c>
      <c r="K578" s="99">
        <v>0</v>
      </c>
      <c r="L578" s="99">
        <v>0</v>
      </c>
      <c r="M578" s="99">
        <v>0</v>
      </c>
      <c r="N578" s="99">
        <v>0</v>
      </c>
      <c r="O578" s="99">
        <v>0</v>
      </c>
      <c r="P578" s="99">
        <v>0</v>
      </c>
      <c r="Q578" s="99">
        <v>0</v>
      </c>
      <c r="R578" s="99">
        <v>0</v>
      </c>
      <c r="S578" s="99">
        <v>0</v>
      </c>
      <c r="T578" s="99">
        <v>0</v>
      </c>
      <c r="U578" s="99">
        <v>0</v>
      </c>
      <c r="V578" s="99">
        <v>0</v>
      </c>
      <c r="W578" s="99">
        <v>0</v>
      </c>
      <c r="X578" s="99">
        <v>0</v>
      </c>
      <c r="Y578" s="99">
        <v>0</v>
      </c>
      <c r="DA578" s="63" t="s">
        <v>4839</v>
      </c>
    </row>
    <row r="579" spans="1:105" ht="12" customHeight="1" x14ac:dyDescent="0.25">
      <c r="A579" s="97" t="s">
        <v>53</v>
      </c>
      <c r="B579" s="99"/>
      <c r="C579" s="99">
        <v>0</v>
      </c>
      <c r="D579" s="99">
        <v>0</v>
      </c>
      <c r="E579" s="99">
        <v>0</v>
      </c>
      <c r="F579" s="99">
        <v>0</v>
      </c>
      <c r="G579" s="99">
        <v>0</v>
      </c>
      <c r="H579" s="99">
        <v>0</v>
      </c>
      <c r="I579" s="99">
        <v>0</v>
      </c>
      <c r="J579" s="99">
        <v>0</v>
      </c>
      <c r="K579" s="99">
        <v>0</v>
      </c>
      <c r="L579" s="99">
        <v>0</v>
      </c>
      <c r="M579" s="99">
        <v>0</v>
      </c>
      <c r="N579" s="99">
        <v>0</v>
      </c>
      <c r="O579" s="99">
        <v>0</v>
      </c>
      <c r="P579" s="99">
        <v>0</v>
      </c>
      <c r="Q579" s="99">
        <v>0</v>
      </c>
      <c r="R579" s="99">
        <v>0</v>
      </c>
      <c r="S579" s="99">
        <v>0</v>
      </c>
      <c r="T579" s="99">
        <v>0</v>
      </c>
      <c r="U579" s="99">
        <v>0</v>
      </c>
      <c r="V579" s="99">
        <v>0</v>
      </c>
      <c r="W579" s="99">
        <v>0</v>
      </c>
      <c r="X579" s="99">
        <v>0</v>
      </c>
      <c r="Y579" s="99">
        <v>0</v>
      </c>
      <c r="DA579" s="63" t="s">
        <v>4840</v>
      </c>
    </row>
    <row r="580" spans="1:105" ht="12" customHeight="1" x14ac:dyDescent="0.25">
      <c r="A580" s="121" t="s">
        <v>92</v>
      </c>
      <c r="B580" s="123"/>
      <c r="C580" s="123">
        <f t="shared" ref="C580:Y580" si="281">C581</f>
        <v>0</v>
      </c>
      <c r="D580" s="123">
        <f t="shared" si="281"/>
        <v>0</v>
      </c>
      <c r="E580" s="123">
        <f t="shared" si="281"/>
        <v>0</v>
      </c>
      <c r="F580" s="123">
        <f t="shared" si="281"/>
        <v>0</v>
      </c>
      <c r="G580" s="123">
        <f t="shared" si="281"/>
        <v>0</v>
      </c>
      <c r="H580" s="123">
        <f t="shared" si="281"/>
        <v>0</v>
      </c>
      <c r="I580" s="123">
        <f t="shared" si="281"/>
        <v>0</v>
      </c>
      <c r="J580" s="123">
        <f t="shared" si="281"/>
        <v>0</v>
      </c>
      <c r="K580" s="123">
        <f t="shared" si="281"/>
        <v>0</v>
      </c>
      <c r="L580" s="123">
        <f t="shared" si="281"/>
        <v>0</v>
      </c>
      <c r="M580" s="123">
        <f t="shared" si="281"/>
        <v>0</v>
      </c>
      <c r="N580" s="123">
        <f t="shared" si="281"/>
        <v>0</v>
      </c>
      <c r="O580" s="123">
        <f t="shared" si="281"/>
        <v>0</v>
      </c>
      <c r="P580" s="123">
        <f t="shared" si="281"/>
        <v>0</v>
      </c>
      <c r="Q580" s="123">
        <f t="shared" si="281"/>
        <v>0</v>
      </c>
      <c r="R580" s="123">
        <f t="shared" si="281"/>
        <v>0</v>
      </c>
      <c r="S580" s="123">
        <f t="shared" si="281"/>
        <v>0</v>
      </c>
      <c r="T580" s="123">
        <f t="shared" si="281"/>
        <v>0</v>
      </c>
      <c r="U580" s="123">
        <f t="shared" si="281"/>
        <v>0</v>
      </c>
      <c r="V580" s="123">
        <f t="shared" si="281"/>
        <v>0</v>
      </c>
      <c r="W580" s="123">
        <f t="shared" si="281"/>
        <v>0</v>
      </c>
      <c r="X580" s="123">
        <f t="shared" si="281"/>
        <v>0</v>
      </c>
      <c r="Y580" s="123">
        <f t="shared" si="281"/>
        <v>0</v>
      </c>
      <c r="DA580" s="130" t="s">
        <v>4841</v>
      </c>
    </row>
    <row r="581" spans="1:105" ht="12" customHeight="1" x14ac:dyDescent="0.25">
      <c r="A581" s="97" t="s">
        <v>53</v>
      </c>
      <c r="B581" s="99"/>
      <c r="C581" s="99">
        <v>0</v>
      </c>
      <c r="D581" s="99">
        <v>0</v>
      </c>
      <c r="E581" s="99">
        <v>0</v>
      </c>
      <c r="F581" s="99">
        <v>0</v>
      </c>
      <c r="G581" s="99">
        <v>0</v>
      </c>
      <c r="H581" s="99">
        <v>0</v>
      </c>
      <c r="I581" s="99">
        <v>0</v>
      </c>
      <c r="J581" s="99">
        <v>0</v>
      </c>
      <c r="K581" s="99">
        <v>0</v>
      </c>
      <c r="L581" s="99">
        <v>0</v>
      </c>
      <c r="M581" s="99">
        <v>0</v>
      </c>
      <c r="N581" s="99">
        <v>0</v>
      </c>
      <c r="O581" s="99">
        <v>0</v>
      </c>
      <c r="P581" s="99">
        <v>0</v>
      </c>
      <c r="Q581" s="99">
        <v>0</v>
      </c>
      <c r="R581" s="99">
        <v>0</v>
      </c>
      <c r="S581" s="99">
        <v>0</v>
      </c>
      <c r="T581" s="99">
        <v>0</v>
      </c>
      <c r="U581" s="99">
        <v>0</v>
      </c>
      <c r="V581" s="99">
        <v>0</v>
      </c>
      <c r="W581" s="99">
        <v>0</v>
      </c>
      <c r="X581" s="99">
        <v>0</v>
      </c>
      <c r="Y581" s="99">
        <v>0</v>
      </c>
      <c r="DA581" s="63" t="s">
        <v>4842</v>
      </c>
    </row>
    <row r="582" spans="1:105" ht="12" customHeight="1" x14ac:dyDescent="0.25">
      <c r="A582" s="121" t="s">
        <v>55</v>
      </c>
      <c r="B582" s="123"/>
      <c r="C582" s="123">
        <v>0.42216235089159015</v>
      </c>
      <c r="D582" s="123">
        <v>0.29675270036470408</v>
      </c>
      <c r="E582" s="123">
        <v>0.32454227954384618</v>
      </c>
      <c r="F582" s="123">
        <v>0.29993826938888241</v>
      </c>
      <c r="G582" s="123">
        <v>0.37027054239190066</v>
      </c>
      <c r="H582" s="123">
        <v>0.57499571827697726</v>
      </c>
      <c r="I582" s="123">
        <v>0.26150662481815279</v>
      </c>
      <c r="J582" s="123">
        <v>0.26077051136980667</v>
      </c>
      <c r="K582" s="123">
        <v>0.29190747569978598</v>
      </c>
      <c r="L582" s="123">
        <v>0.29993710351264852</v>
      </c>
      <c r="M582" s="123">
        <v>0.28426821351860304</v>
      </c>
      <c r="N582" s="123">
        <v>0.28564876964126135</v>
      </c>
      <c r="O582" s="123">
        <v>0.1266675914166138</v>
      </c>
      <c r="P582" s="123">
        <v>0.22058848123187058</v>
      </c>
      <c r="Q582" s="123">
        <v>0.20444050401012334</v>
      </c>
      <c r="R582" s="123">
        <v>0.19221167113621437</v>
      </c>
      <c r="S582" s="123">
        <v>0.16670907386131445</v>
      </c>
      <c r="T582" s="123">
        <v>0.15272577062120274</v>
      </c>
      <c r="U582" s="123">
        <v>0.20168513901238294</v>
      </c>
      <c r="V582" s="123">
        <v>0.18737973750648268</v>
      </c>
      <c r="W582" s="123">
        <v>0.22469588354459138</v>
      </c>
      <c r="X582" s="123">
        <v>0.19858912003858759</v>
      </c>
      <c r="Y582" s="123">
        <v>0.1101002780151549</v>
      </c>
      <c r="DA582" s="130" t="s">
        <v>4843</v>
      </c>
    </row>
    <row r="583" spans="1:105" ht="12" customHeight="1" x14ac:dyDescent="0.25">
      <c r="A583" s="97" t="s">
        <v>132</v>
      </c>
      <c r="B583" s="99"/>
      <c r="C583" s="99">
        <v>0</v>
      </c>
      <c r="D583" s="99">
        <v>0</v>
      </c>
      <c r="E583" s="99">
        <v>0</v>
      </c>
      <c r="F583" s="99">
        <v>0</v>
      </c>
      <c r="G583" s="99">
        <v>0</v>
      </c>
      <c r="H583" s="99">
        <v>0</v>
      </c>
      <c r="I583" s="99">
        <v>0</v>
      </c>
      <c r="J583" s="99">
        <v>0</v>
      </c>
      <c r="K583" s="99">
        <v>0</v>
      </c>
      <c r="L583" s="99">
        <v>0</v>
      </c>
      <c r="M583" s="99">
        <v>0</v>
      </c>
      <c r="N583" s="99">
        <v>0</v>
      </c>
      <c r="O583" s="99">
        <v>0</v>
      </c>
      <c r="P583" s="99">
        <v>0</v>
      </c>
      <c r="Q583" s="99">
        <v>0</v>
      </c>
      <c r="R583" s="99">
        <v>0</v>
      </c>
      <c r="S583" s="99">
        <v>0</v>
      </c>
      <c r="T583" s="99">
        <v>0</v>
      </c>
      <c r="U583" s="99">
        <v>0</v>
      </c>
      <c r="V583" s="99">
        <v>0</v>
      </c>
      <c r="W583" s="99">
        <v>0</v>
      </c>
      <c r="X583" s="99">
        <v>0</v>
      </c>
      <c r="Y583" s="99">
        <v>0</v>
      </c>
      <c r="DA583" s="63" t="s">
        <v>4844</v>
      </c>
    </row>
    <row r="584" spans="1:105" ht="12" customHeight="1" x14ac:dyDescent="0.25">
      <c r="A584" s="97" t="s">
        <v>131</v>
      </c>
      <c r="B584" s="99"/>
      <c r="C584" s="99">
        <v>0</v>
      </c>
      <c r="D584" s="99">
        <v>0</v>
      </c>
      <c r="E584" s="99">
        <v>0</v>
      </c>
      <c r="F584" s="99">
        <v>0</v>
      </c>
      <c r="G584" s="99">
        <v>0</v>
      </c>
      <c r="H584" s="99">
        <v>0</v>
      </c>
      <c r="I584" s="99">
        <v>0</v>
      </c>
      <c r="J584" s="99">
        <v>0</v>
      </c>
      <c r="K584" s="99">
        <v>0</v>
      </c>
      <c r="L584" s="99">
        <v>0</v>
      </c>
      <c r="M584" s="99">
        <v>0</v>
      </c>
      <c r="N584" s="99">
        <v>0</v>
      </c>
      <c r="O584" s="99">
        <v>0</v>
      </c>
      <c r="P584" s="99">
        <v>0</v>
      </c>
      <c r="Q584" s="99">
        <v>0</v>
      </c>
      <c r="R584" s="99">
        <v>0</v>
      </c>
      <c r="S584" s="99">
        <v>0</v>
      </c>
      <c r="T584" s="99">
        <v>0</v>
      </c>
      <c r="U584" s="99">
        <v>0</v>
      </c>
      <c r="V584" s="99">
        <v>0</v>
      </c>
      <c r="W584" s="99">
        <v>0</v>
      </c>
      <c r="X584" s="99">
        <v>0</v>
      </c>
      <c r="Y584" s="99">
        <v>0</v>
      </c>
      <c r="DA584" s="63" t="s">
        <v>4845</v>
      </c>
    </row>
    <row r="585" spans="1:105" ht="12" customHeight="1" x14ac:dyDescent="0.25">
      <c r="A585" s="100" t="s">
        <v>199</v>
      </c>
      <c r="B585" s="102"/>
      <c r="C585" s="102">
        <v>0</v>
      </c>
      <c r="D585" s="102">
        <v>0</v>
      </c>
      <c r="E585" s="102">
        <v>0</v>
      </c>
      <c r="F585" s="102">
        <v>0</v>
      </c>
      <c r="G585" s="102">
        <v>0</v>
      </c>
      <c r="H585" s="102">
        <v>0</v>
      </c>
      <c r="I585" s="102">
        <v>0</v>
      </c>
      <c r="J585" s="102">
        <v>0</v>
      </c>
      <c r="K585" s="102">
        <v>0</v>
      </c>
      <c r="L585" s="102">
        <v>0</v>
      </c>
      <c r="M585" s="102">
        <v>0</v>
      </c>
      <c r="N585" s="102">
        <v>0</v>
      </c>
      <c r="O585" s="102">
        <v>0</v>
      </c>
      <c r="P585" s="102">
        <v>0</v>
      </c>
      <c r="Q585" s="102">
        <v>0</v>
      </c>
      <c r="R585" s="102">
        <v>0</v>
      </c>
      <c r="S585" s="102">
        <v>0</v>
      </c>
      <c r="T585" s="102">
        <v>0</v>
      </c>
      <c r="U585" s="102">
        <v>0</v>
      </c>
      <c r="V585" s="102">
        <v>0</v>
      </c>
      <c r="W585" s="102">
        <v>0</v>
      </c>
      <c r="X585" s="102">
        <v>0</v>
      </c>
      <c r="Y585" s="102">
        <v>0</v>
      </c>
      <c r="DA585" s="131" t="s">
        <v>4846</v>
      </c>
    </row>
    <row r="586" spans="1:105" ht="12" customHeight="1" x14ac:dyDescent="0.25">
      <c r="A586" s="103" t="s">
        <v>52</v>
      </c>
      <c r="B586" s="105"/>
      <c r="C586" s="105">
        <v>0</v>
      </c>
      <c r="D586" s="105">
        <v>0</v>
      </c>
      <c r="E586" s="105">
        <v>0</v>
      </c>
      <c r="F586" s="105">
        <v>0</v>
      </c>
      <c r="G586" s="105">
        <v>0</v>
      </c>
      <c r="H586" s="105">
        <v>0</v>
      </c>
      <c r="I586" s="105">
        <v>0</v>
      </c>
      <c r="J586" s="105">
        <v>0</v>
      </c>
      <c r="K586" s="105">
        <v>0</v>
      </c>
      <c r="L586" s="105">
        <v>0</v>
      </c>
      <c r="M586" s="105">
        <v>0</v>
      </c>
      <c r="N586" s="105">
        <v>0</v>
      </c>
      <c r="O586" s="105">
        <v>0</v>
      </c>
      <c r="P586" s="105">
        <v>0</v>
      </c>
      <c r="Q586" s="105">
        <v>0</v>
      </c>
      <c r="R586" s="105">
        <v>0</v>
      </c>
      <c r="S586" s="105">
        <v>0</v>
      </c>
      <c r="T586" s="105">
        <v>0</v>
      </c>
      <c r="U586" s="105">
        <v>0</v>
      </c>
      <c r="V586" s="105">
        <v>0</v>
      </c>
      <c r="W586" s="105">
        <v>0</v>
      </c>
      <c r="X586" s="105">
        <v>0</v>
      </c>
      <c r="Y586" s="105">
        <v>0</v>
      </c>
      <c r="DA586" s="132" t="s">
        <v>4847</v>
      </c>
    </row>
    <row r="587" spans="1:105" ht="12" customHeight="1" x14ac:dyDescent="0.25">
      <c r="A587" s="106" t="s">
        <v>124</v>
      </c>
      <c r="B587" s="102"/>
      <c r="C587" s="102">
        <v>7.264134908456227</v>
      </c>
      <c r="D587" s="102">
        <v>7.6166526426940715</v>
      </c>
      <c r="E587" s="102">
        <v>7.9512858488242317</v>
      </c>
      <c r="F587" s="102">
        <v>8.0283476773090836</v>
      </c>
      <c r="G587" s="102">
        <v>8.5902765834920949</v>
      </c>
      <c r="H587" s="102">
        <v>8.558169412352898</v>
      </c>
      <c r="I587" s="102">
        <v>8.5953477014284978</v>
      </c>
      <c r="J587" s="102">
        <v>8.773427283098437</v>
      </c>
      <c r="K587" s="102">
        <v>8.6388213730484988</v>
      </c>
      <c r="L587" s="102">
        <v>8.2547754785945848</v>
      </c>
      <c r="M587" s="102">
        <v>7.6989808710603835</v>
      </c>
      <c r="N587" s="102">
        <v>6.9204064613768157</v>
      </c>
      <c r="O587" s="102">
        <v>6.8404245571747282</v>
      </c>
      <c r="P587" s="102">
        <v>6.6181566204477882</v>
      </c>
      <c r="Q587" s="102">
        <v>6.1635026023792738</v>
      </c>
      <c r="R587" s="102">
        <v>5.9677147419434187</v>
      </c>
      <c r="S587" s="102">
        <v>5.8732889098832324</v>
      </c>
      <c r="T587" s="102">
        <v>5.6401982266620916</v>
      </c>
      <c r="U587" s="102">
        <v>5.3402717242844</v>
      </c>
      <c r="V587" s="102">
        <v>4.7712847581136435</v>
      </c>
      <c r="W587" s="102">
        <v>5.382683030922216</v>
      </c>
      <c r="X587" s="102">
        <v>5.3166471693463722</v>
      </c>
      <c r="Y587" s="102">
        <v>4.818835866679926</v>
      </c>
      <c r="DA587" s="131" t="s">
        <v>4848</v>
      </c>
    </row>
    <row r="588" spans="1:105" ht="12" customHeight="1" x14ac:dyDescent="0.25">
      <c r="A588" s="107" t="s">
        <v>123</v>
      </c>
      <c r="B588" s="105"/>
      <c r="C588" s="105">
        <v>0.98964985717281417</v>
      </c>
      <c r="D588" s="105">
        <v>0</v>
      </c>
      <c r="E588" s="105">
        <v>0</v>
      </c>
      <c r="F588" s="105">
        <v>0</v>
      </c>
      <c r="G588" s="105">
        <v>0</v>
      </c>
      <c r="H588" s="105">
        <v>2.1873639254686101</v>
      </c>
      <c r="I588" s="105">
        <v>1.7426645136174783</v>
      </c>
      <c r="J588" s="105">
        <v>1.796936072649266</v>
      </c>
      <c r="K588" s="105">
        <v>1.7666630408794468</v>
      </c>
      <c r="L588" s="105">
        <v>1.4610052414138177</v>
      </c>
      <c r="M588" s="105">
        <v>1.3477195127042427</v>
      </c>
      <c r="N588" s="105">
        <v>0.80849415850129625</v>
      </c>
      <c r="O588" s="105">
        <v>0.54266487619246773</v>
      </c>
      <c r="P588" s="105">
        <v>0.53852439020049125</v>
      </c>
      <c r="Q588" s="105">
        <v>0</v>
      </c>
      <c r="R588" s="105">
        <v>0</v>
      </c>
      <c r="S588" s="105">
        <v>0</v>
      </c>
      <c r="T588" s="105">
        <v>0</v>
      </c>
      <c r="U588" s="105">
        <v>0</v>
      </c>
      <c r="V588" s="105">
        <v>0.17057608527945928</v>
      </c>
      <c r="W588" s="105">
        <v>0.44026767448165693</v>
      </c>
      <c r="X588" s="105">
        <v>0.39861575631401724</v>
      </c>
      <c r="Y588" s="105">
        <v>0.20678050936968198</v>
      </c>
      <c r="DA588" s="132" t="s">
        <v>4849</v>
      </c>
    </row>
    <row r="589" spans="1:105" ht="12" customHeight="1" x14ac:dyDescent="0.25">
      <c r="A589" s="108" t="s">
        <v>50</v>
      </c>
      <c r="B589" s="99"/>
      <c r="C589" s="99">
        <v>0.98964985717281417</v>
      </c>
      <c r="D589" s="99">
        <v>0</v>
      </c>
      <c r="E589" s="99">
        <v>0</v>
      </c>
      <c r="F589" s="99">
        <v>0</v>
      </c>
      <c r="G589" s="99">
        <v>0</v>
      </c>
      <c r="H589" s="99">
        <v>2.1873639254686101</v>
      </c>
      <c r="I589" s="99">
        <v>1.7426645136174783</v>
      </c>
      <c r="J589" s="99">
        <v>1.796936072649266</v>
      </c>
      <c r="K589" s="99">
        <v>1.7666630408794468</v>
      </c>
      <c r="L589" s="99">
        <v>1.4610052414138177</v>
      </c>
      <c r="M589" s="99">
        <v>1.3477195127042427</v>
      </c>
      <c r="N589" s="99">
        <v>0.80849415850129625</v>
      </c>
      <c r="O589" s="99">
        <v>0.54266487619246773</v>
      </c>
      <c r="P589" s="99">
        <v>0.53852439020049125</v>
      </c>
      <c r="Q589" s="99">
        <v>0</v>
      </c>
      <c r="R589" s="99">
        <v>0</v>
      </c>
      <c r="S589" s="99">
        <v>0</v>
      </c>
      <c r="T589" s="99">
        <v>0</v>
      </c>
      <c r="U589" s="99">
        <v>0</v>
      </c>
      <c r="V589" s="99">
        <v>0.17057608527945928</v>
      </c>
      <c r="W589" s="99">
        <v>0.44026767448165693</v>
      </c>
      <c r="X589" s="99">
        <v>0.39861575631401724</v>
      </c>
      <c r="Y589" s="99">
        <v>0.20678050936968198</v>
      </c>
      <c r="DA589" s="63" t="s">
        <v>4850</v>
      </c>
    </row>
    <row r="590" spans="1:105" ht="12" customHeight="1" x14ac:dyDescent="0.25">
      <c r="A590" s="108" t="s">
        <v>52</v>
      </c>
      <c r="B590" s="99"/>
      <c r="C590" s="99">
        <v>0</v>
      </c>
      <c r="D590" s="99">
        <v>0</v>
      </c>
      <c r="E590" s="99">
        <v>0</v>
      </c>
      <c r="F590" s="99">
        <v>0</v>
      </c>
      <c r="G590" s="99">
        <v>0</v>
      </c>
      <c r="H590" s="99">
        <v>0</v>
      </c>
      <c r="I590" s="99">
        <v>0</v>
      </c>
      <c r="J590" s="99">
        <v>0</v>
      </c>
      <c r="K590" s="99">
        <v>0</v>
      </c>
      <c r="L590" s="99">
        <v>0</v>
      </c>
      <c r="M590" s="99">
        <v>0</v>
      </c>
      <c r="N590" s="99">
        <v>0</v>
      </c>
      <c r="O590" s="99">
        <v>0</v>
      </c>
      <c r="P590" s="99">
        <v>0</v>
      </c>
      <c r="Q590" s="99">
        <v>0</v>
      </c>
      <c r="R590" s="99">
        <v>0</v>
      </c>
      <c r="S590" s="99">
        <v>0</v>
      </c>
      <c r="T590" s="99">
        <v>0</v>
      </c>
      <c r="U590" s="99">
        <v>0</v>
      </c>
      <c r="V590" s="99">
        <v>0</v>
      </c>
      <c r="W590" s="99">
        <v>0</v>
      </c>
      <c r="X590" s="99">
        <v>0</v>
      </c>
      <c r="Y590" s="99">
        <v>0</v>
      </c>
      <c r="DA590" s="63" t="s">
        <v>4851</v>
      </c>
    </row>
    <row r="591" spans="1:105" ht="12" customHeight="1" x14ac:dyDescent="0.25">
      <c r="A591" s="106" t="s">
        <v>122</v>
      </c>
      <c r="B591" s="102"/>
      <c r="C591" s="102">
        <v>0</v>
      </c>
      <c r="D591" s="102">
        <v>0</v>
      </c>
      <c r="E591" s="102">
        <v>0</v>
      </c>
      <c r="F591" s="102">
        <v>0</v>
      </c>
      <c r="G591" s="102">
        <v>0</v>
      </c>
      <c r="H591" s="102">
        <v>0</v>
      </c>
      <c r="I591" s="102">
        <v>0</v>
      </c>
      <c r="J591" s="102">
        <v>0</v>
      </c>
      <c r="K591" s="102">
        <v>0</v>
      </c>
      <c r="L591" s="102">
        <v>0</v>
      </c>
      <c r="M591" s="102">
        <v>0</v>
      </c>
      <c r="N591" s="102">
        <v>0</v>
      </c>
      <c r="O591" s="102">
        <v>0</v>
      </c>
      <c r="P591" s="102">
        <v>0</v>
      </c>
      <c r="Q591" s="102">
        <v>0</v>
      </c>
      <c r="R591" s="102">
        <v>0</v>
      </c>
      <c r="S591" s="102">
        <v>0</v>
      </c>
      <c r="T591" s="102">
        <v>0</v>
      </c>
      <c r="U591" s="102">
        <v>0</v>
      </c>
      <c r="V591" s="102">
        <v>0</v>
      </c>
      <c r="W591" s="102">
        <v>0</v>
      </c>
      <c r="X591" s="102">
        <v>0</v>
      </c>
      <c r="Y591" s="102">
        <v>0</v>
      </c>
      <c r="DA591" s="131" t="s">
        <v>4852</v>
      </c>
    </row>
    <row r="592" spans="1:105" ht="12" customHeight="1" x14ac:dyDescent="0.25">
      <c r="A592" s="107" t="s">
        <v>121</v>
      </c>
      <c r="B592" s="105"/>
      <c r="C592" s="105">
        <v>0</v>
      </c>
      <c r="D592" s="105">
        <v>0</v>
      </c>
      <c r="E592" s="105">
        <v>0</v>
      </c>
      <c r="F592" s="105">
        <v>0</v>
      </c>
      <c r="G592" s="105">
        <v>0</v>
      </c>
      <c r="H592" s="105">
        <v>0</v>
      </c>
      <c r="I592" s="105">
        <v>0</v>
      </c>
      <c r="J592" s="105">
        <v>0</v>
      </c>
      <c r="K592" s="105">
        <v>0</v>
      </c>
      <c r="L592" s="105">
        <v>0</v>
      </c>
      <c r="M592" s="105">
        <v>0</v>
      </c>
      <c r="N592" s="105">
        <v>0</v>
      </c>
      <c r="O592" s="105">
        <v>0</v>
      </c>
      <c r="P592" s="105">
        <v>0</v>
      </c>
      <c r="Q592" s="105">
        <v>0</v>
      </c>
      <c r="R592" s="105">
        <v>0</v>
      </c>
      <c r="S592" s="105">
        <v>0</v>
      </c>
      <c r="T592" s="105">
        <v>0</v>
      </c>
      <c r="U592" s="105">
        <v>0</v>
      </c>
      <c r="V592" s="105">
        <v>0</v>
      </c>
      <c r="W592" s="105">
        <v>0</v>
      </c>
      <c r="X592" s="105">
        <v>0</v>
      </c>
      <c r="Y592" s="105">
        <v>0</v>
      </c>
      <c r="DA592" s="132" t="s">
        <v>4853</v>
      </c>
    </row>
    <row r="593" spans="1:105" ht="12" customHeight="1" x14ac:dyDescent="0.25">
      <c r="A593" s="108" t="s">
        <v>53</v>
      </c>
      <c r="B593" s="99"/>
      <c r="C593" s="99">
        <v>0</v>
      </c>
      <c r="D593" s="99">
        <v>0</v>
      </c>
      <c r="E593" s="99">
        <v>0</v>
      </c>
      <c r="F593" s="99">
        <v>0</v>
      </c>
      <c r="G593" s="99">
        <v>0</v>
      </c>
      <c r="H593" s="99">
        <v>0</v>
      </c>
      <c r="I593" s="99">
        <v>0</v>
      </c>
      <c r="J593" s="99">
        <v>0</v>
      </c>
      <c r="K593" s="99">
        <v>0</v>
      </c>
      <c r="L593" s="99">
        <v>0</v>
      </c>
      <c r="M593" s="99">
        <v>0</v>
      </c>
      <c r="N593" s="99">
        <v>0</v>
      </c>
      <c r="O593" s="99">
        <v>0</v>
      </c>
      <c r="P593" s="99">
        <v>0</v>
      </c>
      <c r="Q593" s="99">
        <v>0</v>
      </c>
      <c r="R593" s="99">
        <v>0</v>
      </c>
      <c r="S593" s="99">
        <v>0</v>
      </c>
      <c r="T593" s="99">
        <v>0</v>
      </c>
      <c r="U593" s="99">
        <v>0</v>
      </c>
      <c r="V593" s="99">
        <v>0</v>
      </c>
      <c r="W593" s="99">
        <v>0</v>
      </c>
      <c r="X593" s="99">
        <v>0</v>
      </c>
      <c r="Y593" s="99">
        <v>0</v>
      </c>
      <c r="DA593" s="63" t="s">
        <v>4854</v>
      </c>
    </row>
    <row r="594" spans="1:105" ht="12" customHeight="1" x14ac:dyDescent="0.25">
      <c r="A594" s="108" t="s">
        <v>52</v>
      </c>
      <c r="B594" s="99"/>
      <c r="C594" s="99">
        <v>0</v>
      </c>
      <c r="D594" s="99">
        <v>0</v>
      </c>
      <c r="E594" s="99">
        <v>0</v>
      </c>
      <c r="F594" s="99">
        <v>0</v>
      </c>
      <c r="G594" s="99">
        <v>0</v>
      </c>
      <c r="H594" s="99">
        <v>0</v>
      </c>
      <c r="I594" s="99">
        <v>0</v>
      </c>
      <c r="J594" s="99">
        <v>0</v>
      </c>
      <c r="K594" s="99">
        <v>0</v>
      </c>
      <c r="L594" s="99">
        <v>0</v>
      </c>
      <c r="M594" s="99">
        <v>0</v>
      </c>
      <c r="N594" s="99">
        <v>0</v>
      </c>
      <c r="O594" s="99">
        <v>0</v>
      </c>
      <c r="P594" s="99">
        <v>0</v>
      </c>
      <c r="Q594" s="99">
        <v>0</v>
      </c>
      <c r="R594" s="99">
        <v>0</v>
      </c>
      <c r="S594" s="99">
        <v>0</v>
      </c>
      <c r="T594" s="99">
        <v>0</v>
      </c>
      <c r="U594" s="99">
        <v>0</v>
      </c>
      <c r="V594" s="99">
        <v>0</v>
      </c>
      <c r="W594" s="99">
        <v>0</v>
      </c>
      <c r="X594" s="99">
        <v>0</v>
      </c>
      <c r="Y594" s="99">
        <v>0</v>
      </c>
      <c r="DA594" s="63" t="s">
        <v>4855</v>
      </c>
    </row>
    <row r="595" spans="1:105" ht="12" customHeight="1" x14ac:dyDescent="0.25">
      <c r="A595" s="121" t="s">
        <v>54</v>
      </c>
      <c r="B595" s="123"/>
      <c r="C595" s="123">
        <v>1.1545566471160291</v>
      </c>
      <c r="D595" s="123">
        <v>1.2226359257273272</v>
      </c>
      <c r="E595" s="123">
        <v>1.3341563613528653</v>
      </c>
      <c r="F595" s="123">
        <v>1.2911051926488062</v>
      </c>
      <c r="G595" s="123">
        <v>1.2885023121982051</v>
      </c>
      <c r="H595" s="123">
        <v>1.2350071018675071</v>
      </c>
      <c r="I595" s="123">
        <v>1.2194013450193579</v>
      </c>
      <c r="J595" s="123">
        <v>1.0882360926119348</v>
      </c>
      <c r="K595" s="123">
        <v>0.89898896947818141</v>
      </c>
      <c r="L595" s="123">
        <v>0.94371615986208668</v>
      </c>
      <c r="M595" s="123">
        <v>0.9960501872555434</v>
      </c>
      <c r="N595" s="123">
        <v>0.99769486831961007</v>
      </c>
      <c r="O595" s="123">
        <v>0.76848839685397963</v>
      </c>
      <c r="P595" s="123">
        <v>0.68395194094292799</v>
      </c>
      <c r="Q595" s="123">
        <v>0.8487181415705104</v>
      </c>
      <c r="R595" s="123">
        <v>0.82126082786600041</v>
      </c>
      <c r="S595" s="123">
        <v>0.80874486833189096</v>
      </c>
      <c r="T595" s="123">
        <v>0.75268371162158465</v>
      </c>
      <c r="U595" s="123">
        <v>0.94650052227780834</v>
      </c>
      <c r="V595" s="123">
        <v>0.81418118782916948</v>
      </c>
      <c r="W595" s="123">
        <v>0.82052880881560564</v>
      </c>
      <c r="X595" s="123">
        <v>0.90772440605574189</v>
      </c>
      <c r="Y595" s="123">
        <v>1.0027426461425304</v>
      </c>
      <c r="DA595" s="130" t="s">
        <v>4856</v>
      </c>
    </row>
    <row r="596" spans="1:105" ht="12" customHeight="1" x14ac:dyDescent="0.25">
      <c r="A596" s="97" t="s">
        <v>202</v>
      </c>
      <c r="B596" s="99"/>
      <c r="C596" s="99">
        <v>0</v>
      </c>
      <c r="D596" s="99">
        <v>0</v>
      </c>
      <c r="E596" s="99">
        <v>0</v>
      </c>
      <c r="F596" s="99">
        <v>0</v>
      </c>
      <c r="G596" s="99">
        <v>0</v>
      </c>
      <c r="H596" s="99">
        <v>0</v>
      </c>
      <c r="I596" s="99">
        <v>0</v>
      </c>
      <c r="J596" s="99">
        <v>0</v>
      </c>
      <c r="K596" s="99">
        <v>0</v>
      </c>
      <c r="L596" s="99">
        <v>0</v>
      </c>
      <c r="M596" s="99">
        <v>0</v>
      </c>
      <c r="N596" s="99">
        <v>0</v>
      </c>
      <c r="O596" s="99">
        <v>0</v>
      </c>
      <c r="P596" s="99">
        <v>0</v>
      </c>
      <c r="Q596" s="99">
        <v>0</v>
      </c>
      <c r="R596" s="99">
        <v>0</v>
      </c>
      <c r="S596" s="99">
        <v>0</v>
      </c>
      <c r="T596" s="99">
        <v>0</v>
      </c>
      <c r="U596" s="99">
        <v>0</v>
      </c>
      <c r="V596" s="99">
        <v>0</v>
      </c>
      <c r="W596" s="99">
        <v>0</v>
      </c>
      <c r="X596" s="99">
        <v>0</v>
      </c>
      <c r="Y596" s="99">
        <v>0</v>
      </c>
      <c r="DA596" s="63" t="s">
        <v>4857</v>
      </c>
    </row>
    <row r="597" spans="1:105" ht="12" customHeight="1" x14ac:dyDescent="0.25">
      <c r="A597" s="97" t="s">
        <v>50</v>
      </c>
      <c r="B597" s="99"/>
      <c r="C597" s="99">
        <v>2.0722811614903089</v>
      </c>
      <c r="D597" s="99">
        <v>2.0555232812446329</v>
      </c>
      <c r="E597" s="99">
        <v>2.1294352347325867</v>
      </c>
      <c r="F597" s="99">
        <v>2.1554209349209801</v>
      </c>
      <c r="G597" s="99">
        <v>2.0418889100408713</v>
      </c>
      <c r="H597" s="99">
        <v>1.813229256431429</v>
      </c>
      <c r="I597" s="99">
        <v>1.7932372720872911</v>
      </c>
      <c r="J597" s="99">
        <v>1.6151054400436495</v>
      </c>
      <c r="K597" s="99">
        <v>1.5788533938583931</v>
      </c>
      <c r="L597" s="99">
        <v>1.5278307991315636</v>
      </c>
      <c r="M597" s="99">
        <v>1.5528971423354141</v>
      </c>
      <c r="N597" s="99">
        <v>1.4626670813690281</v>
      </c>
      <c r="O597" s="99">
        <v>1.4682850934305085</v>
      </c>
      <c r="P597" s="99">
        <v>1.474163373804779</v>
      </c>
      <c r="Q597" s="99">
        <v>1.5005572702832222</v>
      </c>
      <c r="R597" s="99">
        <v>1.4936180188804247</v>
      </c>
      <c r="S597" s="99">
        <v>1.501642498767592</v>
      </c>
      <c r="T597" s="99">
        <v>1.5149071407542161</v>
      </c>
      <c r="U597" s="99">
        <v>1.6260051285393098</v>
      </c>
      <c r="V597" s="99">
        <v>1.5067577174994899</v>
      </c>
      <c r="W597" s="99">
        <v>1.5354968858401523</v>
      </c>
      <c r="X597" s="99">
        <v>1.4162322255016844</v>
      </c>
      <c r="Y597" s="99">
        <v>1.3523525473742111</v>
      </c>
      <c r="DA597" s="63" t="s">
        <v>4858</v>
      </c>
    </row>
    <row r="598" spans="1:105" ht="12" customHeight="1" x14ac:dyDescent="0.25">
      <c r="A598" s="109" t="s">
        <v>120</v>
      </c>
      <c r="B598" s="110"/>
      <c r="C598" s="110">
        <v>0</v>
      </c>
      <c r="D598" s="110">
        <v>0</v>
      </c>
      <c r="E598" s="110">
        <v>0</v>
      </c>
      <c r="F598" s="110">
        <v>0</v>
      </c>
      <c r="G598" s="110">
        <v>0</v>
      </c>
      <c r="H598" s="110">
        <v>0</v>
      </c>
      <c r="I598" s="110">
        <v>0</v>
      </c>
      <c r="J598" s="110">
        <v>0</v>
      </c>
      <c r="K598" s="110">
        <v>0</v>
      </c>
      <c r="L598" s="110">
        <v>0</v>
      </c>
      <c r="M598" s="110">
        <v>0</v>
      </c>
      <c r="N598" s="110">
        <v>0</v>
      </c>
      <c r="O598" s="110">
        <v>0</v>
      </c>
      <c r="P598" s="110">
        <v>0</v>
      </c>
      <c r="Q598" s="110">
        <v>0</v>
      </c>
      <c r="R598" s="110">
        <v>0</v>
      </c>
      <c r="S598" s="110">
        <v>0</v>
      </c>
      <c r="T598" s="110">
        <v>0</v>
      </c>
      <c r="U598" s="110">
        <v>0</v>
      </c>
      <c r="V598" s="110">
        <v>0</v>
      </c>
      <c r="W598" s="110">
        <v>0</v>
      </c>
      <c r="X598" s="110">
        <v>0</v>
      </c>
      <c r="Y598" s="110">
        <v>0</v>
      </c>
      <c r="DA598" s="60" t="s">
        <v>4859</v>
      </c>
    </row>
  </sheetData>
  <pageMargins left="0.39370078740157483" right="0.39370078740157483" top="0.39370078740157483" bottom="0.39370078740157483" header="0.31496062992125984" footer="0.31496062992125984"/>
  <pageSetup paperSize="9" scale="11" orientation="portrait" horizontalDpi="1200" verticalDpi="120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X5" s="120">
        <v>0</v>
      </c>
      <c r="Y5" s="120">
        <v>0</v>
      </c>
      <c r="DA5" s="129" t="s">
        <v>341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205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X7" s="52">
        <v>0</v>
      </c>
      <c r="Y7" s="52">
        <v>0</v>
      </c>
      <c r="DA7" s="63" t="s">
        <v>1104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X9" s="52">
        <v>0</v>
      </c>
      <c r="Y9" s="52">
        <v>0</v>
      </c>
      <c r="DA9" s="63" t="s">
        <v>1105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130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1106</v>
      </c>
    </row>
    <row r="12" spans="1:105" ht="12" customHeight="1" x14ac:dyDescent="0.25">
      <c r="A12" s="97" t="s">
        <v>129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1107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X13" s="52">
        <v>0</v>
      </c>
      <c r="Y13" s="52">
        <v>0</v>
      </c>
      <c r="DA13" s="63" t="s">
        <v>1108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X14" s="52">
        <v>0</v>
      </c>
      <c r="Y14" s="52">
        <v>0</v>
      </c>
      <c r="DA14" s="63" t="s">
        <v>1109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1110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X17" s="36">
        <v>0</v>
      </c>
      <c r="Y17" s="36">
        <v>0</v>
      </c>
      <c r="DA17" s="60" t="s">
        <v>1111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1187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205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1188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X23" s="52">
        <v>0</v>
      </c>
      <c r="Y23" s="52">
        <v>0</v>
      </c>
      <c r="DA23" s="63" t="s">
        <v>1189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130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X25" s="52">
        <v>0</v>
      </c>
      <c r="Y25" s="52">
        <v>0</v>
      </c>
      <c r="DA25" s="63" t="s">
        <v>1190</v>
      </c>
    </row>
    <row r="26" spans="1:105" ht="12" customHeight="1" x14ac:dyDescent="0.25">
      <c r="A26" s="97" t="s">
        <v>129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1191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X27" s="52">
        <v>0</v>
      </c>
      <c r="Y27" s="52">
        <v>0</v>
      </c>
      <c r="DA27" s="63" t="s">
        <v>1192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X28" s="52">
        <v>0</v>
      </c>
      <c r="Y28" s="52">
        <v>0</v>
      </c>
      <c r="DA28" s="63" t="s">
        <v>1193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X30" s="52">
        <v>0</v>
      </c>
      <c r="Y30" s="52">
        <v>0</v>
      </c>
      <c r="DA30" s="63" t="s">
        <v>1194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X31" s="36">
        <v>0</v>
      </c>
      <c r="Y31" s="36">
        <v>0</v>
      </c>
      <c r="DA31" s="60" t="s">
        <v>1195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1274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205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X35" s="52">
        <v>0</v>
      </c>
      <c r="Y35" s="52">
        <v>0</v>
      </c>
      <c r="DA35" s="63" t="s">
        <v>1275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X37" s="52">
        <v>0</v>
      </c>
      <c r="Y37" s="52">
        <v>0</v>
      </c>
      <c r="DA37" s="63" t="s">
        <v>1276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130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X39" s="52">
        <v>0</v>
      </c>
      <c r="Y39" s="52">
        <v>0</v>
      </c>
      <c r="DA39" s="63" t="s">
        <v>1277</v>
      </c>
    </row>
    <row r="40" spans="1:105" ht="12" customHeight="1" x14ac:dyDescent="0.25">
      <c r="A40" s="97" t="s">
        <v>129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1278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X41" s="52">
        <v>0</v>
      </c>
      <c r="Y41" s="52">
        <v>0</v>
      </c>
      <c r="DA41" s="63" t="s">
        <v>1279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X42" s="52">
        <v>0</v>
      </c>
      <c r="Y42" s="52">
        <v>0</v>
      </c>
      <c r="DA42" s="63" t="s">
        <v>1280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X44" s="52">
        <v>0</v>
      </c>
      <c r="Y44" s="52">
        <v>0</v>
      </c>
      <c r="DA44" s="63" t="s">
        <v>1281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X45" s="36">
        <v>0</v>
      </c>
      <c r="Y45" s="36">
        <v>0</v>
      </c>
      <c r="DA45" s="60" t="s">
        <v>1282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1361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205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X49" s="52">
        <v>0</v>
      </c>
      <c r="Y49" s="52">
        <v>0</v>
      </c>
      <c r="DA49" s="63" t="s">
        <v>1362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1363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130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X53" s="52">
        <v>0</v>
      </c>
      <c r="Y53" s="52">
        <v>0</v>
      </c>
      <c r="DA53" s="63" t="s">
        <v>1364</v>
      </c>
    </row>
    <row r="54" spans="1:105" ht="12" customHeight="1" x14ac:dyDescent="0.25">
      <c r="A54" s="108" t="s">
        <v>129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1365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1366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X56" s="52">
        <v>0</v>
      </c>
      <c r="Y56" s="52">
        <v>0</v>
      </c>
      <c r="DA56" s="63" t="s">
        <v>1367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DA58" s="63" t="s">
        <v>1368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X59" s="36">
        <v>0</v>
      </c>
      <c r="Y59" s="36">
        <v>0</v>
      </c>
      <c r="DA59" s="60" t="s">
        <v>1369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1448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205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DA63" s="63" t="s">
        <v>1449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DA65" s="63" t="s">
        <v>1450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130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:Y67" si="2">W39-W53</f>
        <v>0</v>
      </c>
      <c r="X67" s="52">
        <f t="shared" si="2"/>
        <v>0</v>
      </c>
      <c r="Y67" s="52">
        <f t="shared" si="2"/>
        <v>0</v>
      </c>
      <c r="DA67" s="63" t="s">
        <v>1451</v>
      </c>
    </row>
    <row r="68" spans="1:105" ht="12" customHeight="1" x14ac:dyDescent="0.25">
      <c r="A68" s="108" t="s">
        <v>129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1452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:Y69" si="8">W41-W55</f>
        <v>0</v>
      </c>
      <c r="X69" s="52">
        <f t="shared" si="8"/>
        <v>0</v>
      </c>
      <c r="Y69" s="52">
        <f t="shared" si="8"/>
        <v>0</v>
      </c>
      <c r="DA69" s="63" t="s">
        <v>1453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:Y70" si="11">W42-W56</f>
        <v>0</v>
      </c>
      <c r="X70" s="52">
        <f t="shared" si="11"/>
        <v>0</v>
      </c>
      <c r="Y70" s="52">
        <f t="shared" si="11"/>
        <v>0</v>
      </c>
      <c r="DA70" s="63" t="s">
        <v>1454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X72" s="52">
        <v>0</v>
      </c>
      <c r="Y72" s="52">
        <v>0</v>
      </c>
      <c r="DA72" s="63" t="s">
        <v>1455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X73" s="36">
        <v>0</v>
      </c>
      <c r="Y73" s="36">
        <v>0</v>
      </c>
      <c r="DA73" s="60" t="s">
        <v>1456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1535</v>
      </c>
    </row>
    <row r="78" spans="1:105" ht="12.95" customHeight="1" x14ac:dyDescent="0.25">
      <c r="A78" s="127" t="s">
        <v>57</v>
      </c>
      <c r="B78" s="128">
        <f>RES_hhdet_numvin!B106</f>
        <v>0</v>
      </c>
      <c r="C78" s="128">
        <f>RES_hhdet_numvin!C106</f>
        <v>0</v>
      </c>
      <c r="D78" s="128">
        <f>RES_hhdet_numvin!D106</f>
        <v>0</v>
      </c>
      <c r="E78" s="128">
        <f>RES_hhdet_numvin!E106</f>
        <v>0</v>
      </c>
      <c r="F78" s="128">
        <f>RES_hhdet_numvin!F106</f>
        <v>0</v>
      </c>
      <c r="G78" s="128">
        <f>RES_hhdet_numvin!G106</f>
        <v>0</v>
      </c>
      <c r="H78" s="128">
        <f>RES_hhdet_numvin!H106</f>
        <v>0</v>
      </c>
      <c r="I78" s="128">
        <f>RES_hhdet_numvin!I106</f>
        <v>0</v>
      </c>
      <c r="J78" s="128">
        <f>RES_hhdet_numvin!J106</f>
        <v>0</v>
      </c>
      <c r="K78" s="128">
        <f>RES_hhdet_numvin!K106</f>
        <v>0</v>
      </c>
      <c r="L78" s="128">
        <f>RES_hhdet_numvin!L106</f>
        <v>0</v>
      </c>
      <c r="M78" s="128">
        <f>RES_hhdet_numvin!M106</f>
        <v>0</v>
      </c>
      <c r="N78" s="128">
        <f>RES_hhdet_numvin!N106</f>
        <v>0</v>
      </c>
      <c r="O78" s="128">
        <f>RES_hhdet_numvin!O106</f>
        <v>0</v>
      </c>
      <c r="P78" s="128">
        <f>RES_hhdet_numvin!P106</f>
        <v>0</v>
      </c>
      <c r="Q78" s="128">
        <f>RES_hhdet_numvin!Q106</f>
        <v>0</v>
      </c>
      <c r="R78" s="128">
        <f>RES_hhdet_numvin!R106</f>
        <v>0</v>
      </c>
      <c r="S78" s="128">
        <f>RES_hhdet_numvin!S106</f>
        <v>0</v>
      </c>
      <c r="T78" s="128">
        <f>RES_hhdet_numvin!T106</f>
        <v>0</v>
      </c>
      <c r="U78" s="128">
        <f>RES_hhdet_numvin!U106</f>
        <v>0</v>
      </c>
      <c r="V78" s="128">
        <f>RES_hhdet_numvin!V106</f>
        <v>0</v>
      </c>
      <c r="W78" s="128">
        <f>RES_hhdet_numvin!W106</f>
        <v>0</v>
      </c>
      <c r="X78" s="128">
        <f>RES_hhdet_numvin!X106</f>
        <v>0</v>
      </c>
      <c r="Y78" s="128">
        <f>RES_hhdet_numvin!Y106</f>
        <v>0</v>
      </c>
      <c r="DA78" s="133"/>
    </row>
    <row r="79" spans="1:105" ht="12" customHeight="1" x14ac:dyDescent="0.25">
      <c r="A79" s="97" t="s">
        <v>205</v>
      </c>
      <c r="B79" s="52">
        <f>RES_hhdet_numvin!B107</f>
        <v>0</v>
      </c>
      <c r="C79" s="52">
        <f>RES_hhdet_numvin!C107</f>
        <v>0</v>
      </c>
      <c r="D79" s="52">
        <f>RES_hhdet_numvin!D107</f>
        <v>0</v>
      </c>
      <c r="E79" s="52">
        <f>RES_hhdet_numvin!E107</f>
        <v>0</v>
      </c>
      <c r="F79" s="52">
        <f>RES_hhdet_numvin!F107</f>
        <v>0</v>
      </c>
      <c r="G79" s="52">
        <f>RES_hhdet_numvin!G107</f>
        <v>0</v>
      </c>
      <c r="H79" s="52">
        <f>RES_hhdet_numvin!H107</f>
        <v>0</v>
      </c>
      <c r="I79" s="52">
        <f>RES_hhdet_numvin!I107</f>
        <v>0</v>
      </c>
      <c r="J79" s="52">
        <f>RES_hhdet_numvin!J107</f>
        <v>0</v>
      </c>
      <c r="K79" s="52">
        <f>RES_hhdet_numvin!K107</f>
        <v>0</v>
      </c>
      <c r="L79" s="52">
        <f>RES_hhdet_numvin!L107</f>
        <v>0</v>
      </c>
      <c r="M79" s="52">
        <f>RES_hhdet_numvin!M107</f>
        <v>0</v>
      </c>
      <c r="N79" s="52">
        <f>RES_hhdet_numvin!N107</f>
        <v>0</v>
      </c>
      <c r="O79" s="52">
        <f>RES_hhdet_numvin!O107</f>
        <v>0</v>
      </c>
      <c r="P79" s="52">
        <f>RES_hhdet_numvin!P107</f>
        <v>0</v>
      </c>
      <c r="Q79" s="52">
        <f>RES_hhdet_numvin!Q107</f>
        <v>0</v>
      </c>
      <c r="R79" s="52">
        <f>RES_hhdet_numvin!R107</f>
        <v>0</v>
      </c>
      <c r="S79" s="52">
        <f>RES_hhdet_numvin!S107</f>
        <v>0</v>
      </c>
      <c r="T79" s="52">
        <f>RES_hhdet_numvin!T107</f>
        <v>0</v>
      </c>
      <c r="U79" s="52">
        <f>RES_hhdet_numvin!U107</f>
        <v>0</v>
      </c>
      <c r="V79" s="52">
        <f>RES_hhdet_numvin!V107</f>
        <v>0</v>
      </c>
      <c r="W79" s="52">
        <f>RES_hhdet_numvin!W107</f>
        <v>0</v>
      </c>
      <c r="X79" s="52">
        <f>RES_hhdet_numvin!X107</f>
        <v>0</v>
      </c>
      <c r="Y79" s="52">
        <f>RES_hhdet_numvin!Y107</f>
        <v>0</v>
      </c>
      <c r="DA79" s="63" t="s">
        <v>1536</v>
      </c>
    </row>
    <row r="80" spans="1:105" ht="12" hidden="1" customHeight="1" x14ac:dyDescent="0.25">
      <c r="A80" s="97" t="s">
        <v>53</v>
      </c>
      <c r="B80" s="138">
        <f>RES_hhdet_numvin!B108</f>
        <v>0</v>
      </c>
      <c r="C80" s="138">
        <f>RES_hhdet_numvin!C108</f>
        <v>0</v>
      </c>
      <c r="D80" s="138">
        <f>RES_hhdet_numvin!D108</f>
        <v>0</v>
      </c>
      <c r="E80" s="138">
        <f>RES_hhdet_numvin!E108</f>
        <v>0</v>
      </c>
      <c r="F80" s="138">
        <f>RES_hhdet_numvin!F108</f>
        <v>0</v>
      </c>
      <c r="G80" s="138">
        <f>RES_hhdet_numvin!G108</f>
        <v>0</v>
      </c>
      <c r="H80" s="138">
        <f>RES_hhdet_numvin!H108</f>
        <v>0</v>
      </c>
      <c r="I80" s="138">
        <f>RES_hhdet_numvin!I108</f>
        <v>0</v>
      </c>
      <c r="J80" s="138">
        <f>RES_hhdet_numvin!J108</f>
        <v>0</v>
      </c>
      <c r="K80" s="138">
        <f>RES_hhdet_numvin!K108</f>
        <v>0</v>
      </c>
      <c r="L80" s="138">
        <f>RES_hhdet_numvin!L108</f>
        <v>0</v>
      </c>
      <c r="M80" s="138">
        <f>RES_hhdet_numvin!M108</f>
        <v>0</v>
      </c>
      <c r="N80" s="138">
        <f>RES_hhdet_numvin!N108</f>
        <v>0</v>
      </c>
      <c r="O80" s="138">
        <f>RES_hhdet_numvin!O108</f>
        <v>0</v>
      </c>
      <c r="P80" s="138">
        <f>RES_hhdet_numvin!P108</f>
        <v>0</v>
      </c>
      <c r="Q80" s="138">
        <f>RES_hhdet_numvin!Q108</f>
        <v>0</v>
      </c>
      <c r="R80" s="138">
        <f>RES_hhdet_numvin!R108</f>
        <v>0</v>
      </c>
      <c r="S80" s="138">
        <f>RES_hhdet_numvin!S108</f>
        <v>0</v>
      </c>
      <c r="T80" s="138">
        <f>RES_hhdet_numvin!T108</f>
        <v>0</v>
      </c>
      <c r="U80" s="138">
        <f>RES_hhdet_numvin!U108</f>
        <v>0</v>
      </c>
      <c r="V80" s="138">
        <f>RES_hhdet_numvin!V108</f>
        <v>0</v>
      </c>
      <c r="W80" s="138">
        <f>RES_hhdet_numvin!W108</f>
        <v>0</v>
      </c>
      <c r="X80" s="138">
        <f>RES_hhdet_numvin!X108</f>
        <v>0</v>
      </c>
      <c r="Y80" s="138">
        <f>RES_hhdet_numvin!Y108</f>
        <v>0</v>
      </c>
      <c r="DA80" s="63"/>
    </row>
    <row r="81" spans="1:105" ht="12.95" customHeight="1" x14ac:dyDescent="0.25">
      <c r="A81" s="125" t="s">
        <v>92</v>
      </c>
      <c r="B81" s="150">
        <f>RES_hhdet_numvin!B109</f>
        <v>0</v>
      </c>
      <c r="C81" s="150">
        <f>RES_hhdet_numvin!C109</f>
        <v>0</v>
      </c>
      <c r="D81" s="150">
        <f>RES_hhdet_numvin!D109</f>
        <v>0</v>
      </c>
      <c r="E81" s="150">
        <f>RES_hhdet_numvin!E109</f>
        <v>0</v>
      </c>
      <c r="F81" s="150">
        <f>RES_hhdet_numvin!F109</f>
        <v>0</v>
      </c>
      <c r="G81" s="150">
        <f>RES_hhdet_numvin!G109</f>
        <v>0</v>
      </c>
      <c r="H81" s="150">
        <f>RES_hhdet_numvin!H109</f>
        <v>0</v>
      </c>
      <c r="I81" s="150">
        <f>RES_hhdet_numvin!I109</f>
        <v>0</v>
      </c>
      <c r="J81" s="150">
        <f>RES_hhdet_numvin!J109</f>
        <v>0</v>
      </c>
      <c r="K81" s="150">
        <f>RES_hhdet_numvin!K109</f>
        <v>0</v>
      </c>
      <c r="L81" s="150">
        <f>RES_hhdet_numvin!L109</f>
        <v>0</v>
      </c>
      <c r="M81" s="150">
        <f>RES_hhdet_numvin!M109</f>
        <v>0</v>
      </c>
      <c r="N81" s="150">
        <f>RES_hhdet_numvin!N109</f>
        <v>0</v>
      </c>
      <c r="O81" s="150">
        <f>RES_hhdet_numvin!O109</f>
        <v>0</v>
      </c>
      <c r="P81" s="150">
        <f>RES_hhdet_numvin!P109</f>
        <v>0</v>
      </c>
      <c r="Q81" s="150">
        <f>RES_hhdet_numvin!Q109</f>
        <v>0</v>
      </c>
      <c r="R81" s="150">
        <f>RES_hhdet_numvin!R109</f>
        <v>0</v>
      </c>
      <c r="S81" s="150">
        <f>RES_hhdet_numvin!S109</f>
        <v>0</v>
      </c>
      <c r="T81" s="150">
        <f>RES_hhdet_numvin!T109</f>
        <v>0</v>
      </c>
      <c r="U81" s="150">
        <f>RES_hhdet_numvin!U109</f>
        <v>0</v>
      </c>
      <c r="V81" s="150">
        <f>RES_hhdet_numvin!V109</f>
        <v>0</v>
      </c>
      <c r="W81" s="150">
        <f>RES_hhdet_numvin!W109</f>
        <v>0</v>
      </c>
      <c r="X81" s="150">
        <f>RES_hhdet_numvin!X109</f>
        <v>0</v>
      </c>
      <c r="Y81" s="150">
        <f>RES_hhdet_numvin!Y109</f>
        <v>0</v>
      </c>
      <c r="DA81" s="134"/>
    </row>
    <row r="82" spans="1:105" ht="12" customHeight="1" x14ac:dyDescent="0.25">
      <c r="A82" s="97" t="s">
        <v>53</v>
      </c>
      <c r="B82" s="138">
        <f>RES_hhdet_numvin!B110</f>
        <v>0</v>
      </c>
      <c r="C82" s="138">
        <f>RES_hhdet_numvin!C110</f>
        <v>0</v>
      </c>
      <c r="D82" s="138">
        <f>RES_hhdet_numvin!D110</f>
        <v>0</v>
      </c>
      <c r="E82" s="138">
        <f>RES_hhdet_numvin!E110</f>
        <v>0</v>
      </c>
      <c r="F82" s="138">
        <f>RES_hhdet_numvin!F110</f>
        <v>0</v>
      </c>
      <c r="G82" s="138">
        <f>RES_hhdet_numvin!G110</f>
        <v>0</v>
      </c>
      <c r="H82" s="138">
        <f>RES_hhdet_numvin!H110</f>
        <v>0</v>
      </c>
      <c r="I82" s="138">
        <f>RES_hhdet_numvin!I110</f>
        <v>0</v>
      </c>
      <c r="J82" s="138">
        <f>RES_hhdet_numvin!J110</f>
        <v>0</v>
      </c>
      <c r="K82" s="138">
        <f>RES_hhdet_numvin!K110</f>
        <v>0</v>
      </c>
      <c r="L82" s="138">
        <f>RES_hhdet_numvin!L110</f>
        <v>0</v>
      </c>
      <c r="M82" s="138">
        <f>RES_hhdet_numvin!M110</f>
        <v>0</v>
      </c>
      <c r="N82" s="138">
        <f>RES_hhdet_numvin!N110</f>
        <v>0</v>
      </c>
      <c r="O82" s="138">
        <f>RES_hhdet_numvin!O110</f>
        <v>0</v>
      </c>
      <c r="P82" s="138">
        <f>RES_hhdet_numvin!P110</f>
        <v>0</v>
      </c>
      <c r="Q82" s="138">
        <f>RES_hhdet_numvin!Q110</f>
        <v>0</v>
      </c>
      <c r="R82" s="138">
        <f>RES_hhdet_numvin!R110</f>
        <v>0</v>
      </c>
      <c r="S82" s="138">
        <f>RES_hhdet_numvin!S110</f>
        <v>0</v>
      </c>
      <c r="T82" s="138">
        <f>RES_hhdet_numvin!T110</f>
        <v>0</v>
      </c>
      <c r="U82" s="138">
        <f>RES_hhdet_numvin!U110</f>
        <v>0</v>
      </c>
      <c r="V82" s="138">
        <f>RES_hhdet_numvin!V110</f>
        <v>0</v>
      </c>
      <c r="W82" s="138">
        <f>RES_hhdet_numvin!W110</f>
        <v>0</v>
      </c>
      <c r="X82" s="138">
        <f>RES_hhdet_numvin!X110</f>
        <v>0</v>
      </c>
      <c r="Y82" s="138">
        <f>RES_hhdet_numvin!Y110</f>
        <v>0</v>
      </c>
      <c r="DA82" s="63" t="s">
        <v>1537</v>
      </c>
    </row>
    <row r="83" spans="1:105" ht="12" customHeight="1" x14ac:dyDescent="0.25">
      <c r="A83" s="125" t="s">
        <v>55</v>
      </c>
      <c r="B83" s="150">
        <f>RES_hhdet_numvin!B111</f>
        <v>0</v>
      </c>
      <c r="C83" s="150">
        <f>RES_hhdet_numvin!C111</f>
        <v>0</v>
      </c>
      <c r="D83" s="150">
        <f>RES_hhdet_numvin!D111</f>
        <v>0</v>
      </c>
      <c r="E83" s="150">
        <f>RES_hhdet_numvin!E111</f>
        <v>0</v>
      </c>
      <c r="F83" s="150">
        <f>RES_hhdet_numvin!F111</f>
        <v>0</v>
      </c>
      <c r="G83" s="150">
        <f>RES_hhdet_numvin!G111</f>
        <v>0</v>
      </c>
      <c r="H83" s="150">
        <f>RES_hhdet_numvin!H111</f>
        <v>0</v>
      </c>
      <c r="I83" s="150">
        <f>RES_hhdet_numvin!I111</f>
        <v>0</v>
      </c>
      <c r="J83" s="150">
        <f>RES_hhdet_numvin!J111</f>
        <v>0</v>
      </c>
      <c r="K83" s="150">
        <f>RES_hhdet_numvin!K111</f>
        <v>0</v>
      </c>
      <c r="L83" s="150">
        <f>RES_hhdet_numvin!L111</f>
        <v>0</v>
      </c>
      <c r="M83" s="150">
        <f>RES_hhdet_numvin!M111</f>
        <v>0</v>
      </c>
      <c r="N83" s="150">
        <f>RES_hhdet_numvin!N111</f>
        <v>0</v>
      </c>
      <c r="O83" s="150">
        <f>RES_hhdet_numvin!O111</f>
        <v>0</v>
      </c>
      <c r="P83" s="150">
        <f>RES_hhdet_numvin!P111</f>
        <v>0</v>
      </c>
      <c r="Q83" s="150">
        <f>RES_hhdet_numvin!Q111</f>
        <v>0</v>
      </c>
      <c r="R83" s="150">
        <f>RES_hhdet_numvin!R111</f>
        <v>0</v>
      </c>
      <c r="S83" s="150">
        <f>RES_hhdet_numvin!S111</f>
        <v>0</v>
      </c>
      <c r="T83" s="150">
        <f>RES_hhdet_numvin!T111</f>
        <v>0</v>
      </c>
      <c r="U83" s="150">
        <f>RES_hhdet_numvin!U111</f>
        <v>0</v>
      </c>
      <c r="V83" s="150">
        <f>RES_hhdet_numvin!V111</f>
        <v>0</v>
      </c>
      <c r="W83" s="150">
        <f>RES_hhdet_numvin!W111</f>
        <v>0</v>
      </c>
      <c r="X83" s="150">
        <f>RES_hhdet_numvin!X111</f>
        <v>0</v>
      </c>
      <c r="Y83" s="150">
        <f>RES_hhdet_numvin!Y111</f>
        <v>0</v>
      </c>
      <c r="DA83" s="134"/>
    </row>
    <row r="84" spans="1:105" ht="12" customHeight="1" x14ac:dyDescent="0.25">
      <c r="A84" s="97" t="s">
        <v>130</v>
      </c>
      <c r="B84" s="138">
        <f>RES_hhdet_numvin!B112</f>
        <v>0</v>
      </c>
      <c r="C84" s="138">
        <f>RES_hhdet_numvin!C112</f>
        <v>0</v>
      </c>
      <c r="D84" s="138">
        <f>RES_hhdet_numvin!D112</f>
        <v>0</v>
      </c>
      <c r="E84" s="138">
        <f>RES_hhdet_numvin!E112</f>
        <v>0</v>
      </c>
      <c r="F84" s="138">
        <f>RES_hhdet_numvin!F112</f>
        <v>0</v>
      </c>
      <c r="G84" s="138">
        <f>RES_hhdet_numvin!G112</f>
        <v>0</v>
      </c>
      <c r="H84" s="138">
        <f>RES_hhdet_numvin!H112</f>
        <v>0</v>
      </c>
      <c r="I84" s="138">
        <f>RES_hhdet_numvin!I112</f>
        <v>0</v>
      </c>
      <c r="J84" s="138">
        <f>RES_hhdet_numvin!J112</f>
        <v>0</v>
      </c>
      <c r="K84" s="138">
        <f>RES_hhdet_numvin!K112</f>
        <v>0</v>
      </c>
      <c r="L84" s="138">
        <f>RES_hhdet_numvin!L112</f>
        <v>0</v>
      </c>
      <c r="M84" s="138">
        <f>RES_hhdet_numvin!M112</f>
        <v>0</v>
      </c>
      <c r="N84" s="138">
        <f>RES_hhdet_numvin!N112</f>
        <v>0</v>
      </c>
      <c r="O84" s="138">
        <f>RES_hhdet_numvin!O112</f>
        <v>0</v>
      </c>
      <c r="P84" s="138">
        <f>RES_hhdet_numvin!P112</f>
        <v>0</v>
      </c>
      <c r="Q84" s="138">
        <f>RES_hhdet_numvin!Q112</f>
        <v>0</v>
      </c>
      <c r="R84" s="138">
        <f>RES_hhdet_numvin!R112</f>
        <v>0</v>
      </c>
      <c r="S84" s="138">
        <f>RES_hhdet_numvin!S112</f>
        <v>0</v>
      </c>
      <c r="T84" s="138">
        <f>RES_hhdet_numvin!T112</f>
        <v>0</v>
      </c>
      <c r="U84" s="138">
        <f>RES_hhdet_numvin!U112</f>
        <v>0</v>
      </c>
      <c r="V84" s="138">
        <f>RES_hhdet_numvin!V112</f>
        <v>0</v>
      </c>
      <c r="W84" s="138">
        <f>RES_hhdet_numvin!W112</f>
        <v>0</v>
      </c>
      <c r="X84" s="138">
        <f>RES_hhdet_numvin!X112</f>
        <v>0</v>
      </c>
      <c r="Y84" s="138">
        <f>RES_hhdet_numvin!Y112</f>
        <v>0</v>
      </c>
      <c r="DA84" s="63" t="s">
        <v>1538</v>
      </c>
    </row>
    <row r="85" spans="1:105" ht="12" customHeight="1" x14ac:dyDescent="0.25">
      <c r="A85" s="97" t="s">
        <v>129</v>
      </c>
      <c r="B85" s="138">
        <f>RES_hhdet_numvin!B113</f>
        <v>0</v>
      </c>
      <c r="C85" s="138">
        <f>RES_hhdet_numvin!C113</f>
        <v>0</v>
      </c>
      <c r="D85" s="138">
        <f>RES_hhdet_numvin!D113</f>
        <v>0</v>
      </c>
      <c r="E85" s="138">
        <f>RES_hhdet_numvin!E113</f>
        <v>0</v>
      </c>
      <c r="F85" s="138">
        <f>RES_hhdet_numvin!F113</f>
        <v>0</v>
      </c>
      <c r="G85" s="138">
        <f>RES_hhdet_numvin!G113</f>
        <v>0</v>
      </c>
      <c r="H85" s="138">
        <f>RES_hhdet_numvin!H113</f>
        <v>0</v>
      </c>
      <c r="I85" s="138">
        <f>RES_hhdet_numvin!I113</f>
        <v>0</v>
      </c>
      <c r="J85" s="138">
        <f>RES_hhdet_numvin!J113</f>
        <v>0</v>
      </c>
      <c r="K85" s="138">
        <f>RES_hhdet_numvin!K113</f>
        <v>0</v>
      </c>
      <c r="L85" s="138">
        <f>RES_hhdet_numvin!L113</f>
        <v>0</v>
      </c>
      <c r="M85" s="138">
        <f>RES_hhdet_numvin!M113</f>
        <v>0</v>
      </c>
      <c r="N85" s="138">
        <f>RES_hhdet_numvin!N113</f>
        <v>0</v>
      </c>
      <c r="O85" s="138">
        <f>RES_hhdet_numvin!O113</f>
        <v>0</v>
      </c>
      <c r="P85" s="138">
        <f>RES_hhdet_numvin!P113</f>
        <v>0</v>
      </c>
      <c r="Q85" s="138">
        <f>RES_hhdet_numvin!Q113</f>
        <v>0</v>
      </c>
      <c r="R85" s="138">
        <f>RES_hhdet_numvin!R113</f>
        <v>0</v>
      </c>
      <c r="S85" s="138">
        <f>RES_hhdet_numvin!S113</f>
        <v>0</v>
      </c>
      <c r="T85" s="138">
        <f>RES_hhdet_numvin!T113</f>
        <v>0</v>
      </c>
      <c r="U85" s="138">
        <f>RES_hhdet_numvin!U113</f>
        <v>0</v>
      </c>
      <c r="V85" s="138">
        <f>RES_hhdet_numvin!V113</f>
        <v>0</v>
      </c>
      <c r="W85" s="138">
        <f>RES_hhdet_numvin!W113</f>
        <v>0</v>
      </c>
      <c r="X85" s="138">
        <f>RES_hhdet_numvin!X113</f>
        <v>0</v>
      </c>
      <c r="Y85" s="138">
        <f>RES_hhdet_numvin!Y113</f>
        <v>0</v>
      </c>
      <c r="DA85" s="63" t="s">
        <v>1539</v>
      </c>
    </row>
    <row r="86" spans="1:105" ht="12" hidden="1" customHeight="1" x14ac:dyDescent="0.25">
      <c r="A86" s="108" t="s">
        <v>197</v>
      </c>
      <c r="B86" s="138">
        <f>RES_hhdet_numvin!B114</f>
        <v>0</v>
      </c>
      <c r="C86" s="138">
        <f>RES_hhdet_numvin!C114</f>
        <v>0</v>
      </c>
      <c r="D86" s="138">
        <f>RES_hhdet_numvin!D114</f>
        <v>0</v>
      </c>
      <c r="E86" s="138">
        <f>RES_hhdet_numvin!E114</f>
        <v>0</v>
      </c>
      <c r="F86" s="138">
        <f>RES_hhdet_numvin!F114</f>
        <v>0</v>
      </c>
      <c r="G86" s="138">
        <f>RES_hhdet_numvin!G114</f>
        <v>0</v>
      </c>
      <c r="H86" s="138">
        <f>RES_hhdet_numvin!H114</f>
        <v>0</v>
      </c>
      <c r="I86" s="138">
        <f>RES_hhdet_numvin!I114</f>
        <v>0</v>
      </c>
      <c r="J86" s="138">
        <f>RES_hhdet_numvin!J114</f>
        <v>0</v>
      </c>
      <c r="K86" s="138">
        <f>RES_hhdet_numvin!K114</f>
        <v>0</v>
      </c>
      <c r="L86" s="138">
        <f>RES_hhdet_numvin!L114</f>
        <v>0</v>
      </c>
      <c r="M86" s="138">
        <f>RES_hhdet_numvin!M114</f>
        <v>0</v>
      </c>
      <c r="N86" s="138">
        <f>RES_hhdet_numvin!N114</f>
        <v>0</v>
      </c>
      <c r="O86" s="138">
        <f>RES_hhdet_numvin!O114</f>
        <v>0</v>
      </c>
      <c r="P86" s="138">
        <f>RES_hhdet_numvin!P114</f>
        <v>0</v>
      </c>
      <c r="Q86" s="138">
        <f>RES_hhdet_numvin!Q114</f>
        <v>0</v>
      </c>
      <c r="R86" s="138">
        <f>RES_hhdet_numvin!R114</f>
        <v>0</v>
      </c>
      <c r="S86" s="138">
        <f>RES_hhdet_numvin!S114</f>
        <v>0</v>
      </c>
      <c r="T86" s="138">
        <f>RES_hhdet_numvin!T114</f>
        <v>0</v>
      </c>
      <c r="U86" s="138">
        <f>RES_hhdet_numvin!U114</f>
        <v>0</v>
      </c>
      <c r="V86" s="138">
        <f>RES_hhdet_numvin!V114</f>
        <v>0</v>
      </c>
      <c r="W86" s="138">
        <f>RES_hhdet_numvin!W114</f>
        <v>0</v>
      </c>
      <c r="X86" s="138">
        <f>RES_hhdet_numvin!X114</f>
        <v>0</v>
      </c>
      <c r="Y86" s="138">
        <f>RES_hhdet_numvin!Y114</f>
        <v>0</v>
      </c>
      <c r="DA86" s="63"/>
    </row>
    <row r="87" spans="1:105" ht="12" hidden="1" customHeight="1" x14ac:dyDescent="0.25">
      <c r="A87" s="108" t="s">
        <v>52</v>
      </c>
      <c r="B87" s="138">
        <f>RES_hhdet_numvin!B115</f>
        <v>0</v>
      </c>
      <c r="C87" s="138">
        <f>RES_hhdet_numvin!C115</f>
        <v>0</v>
      </c>
      <c r="D87" s="138">
        <f>RES_hhdet_numvin!D115</f>
        <v>0</v>
      </c>
      <c r="E87" s="138">
        <f>RES_hhdet_numvin!E115</f>
        <v>0</v>
      </c>
      <c r="F87" s="138">
        <f>RES_hhdet_numvin!F115</f>
        <v>0</v>
      </c>
      <c r="G87" s="138">
        <f>RES_hhdet_numvin!G115</f>
        <v>0</v>
      </c>
      <c r="H87" s="138">
        <f>RES_hhdet_numvin!H115</f>
        <v>0</v>
      </c>
      <c r="I87" s="138">
        <f>RES_hhdet_numvin!I115</f>
        <v>0</v>
      </c>
      <c r="J87" s="138">
        <f>RES_hhdet_numvin!J115</f>
        <v>0</v>
      </c>
      <c r="K87" s="138">
        <f>RES_hhdet_numvin!K115</f>
        <v>0</v>
      </c>
      <c r="L87" s="138">
        <f>RES_hhdet_numvin!L115</f>
        <v>0</v>
      </c>
      <c r="M87" s="138">
        <f>RES_hhdet_numvin!M115</f>
        <v>0</v>
      </c>
      <c r="N87" s="138">
        <f>RES_hhdet_numvin!N115</f>
        <v>0</v>
      </c>
      <c r="O87" s="138">
        <f>RES_hhdet_numvin!O115</f>
        <v>0</v>
      </c>
      <c r="P87" s="138">
        <f>RES_hhdet_numvin!P115</f>
        <v>0</v>
      </c>
      <c r="Q87" s="138">
        <f>RES_hhdet_numvin!Q115</f>
        <v>0</v>
      </c>
      <c r="R87" s="138">
        <f>RES_hhdet_numvin!R115</f>
        <v>0</v>
      </c>
      <c r="S87" s="138">
        <f>RES_hhdet_numvin!S115</f>
        <v>0</v>
      </c>
      <c r="T87" s="138">
        <f>RES_hhdet_numvin!T115</f>
        <v>0</v>
      </c>
      <c r="U87" s="138">
        <f>RES_hhdet_numvin!U115</f>
        <v>0</v>
      </c>
      <c r="V87" s="138">
        <f>RES_hhdet_numvin!V115</f>
        <v>0</v>
      </c>
      <c r="W87" s="138">
        <f>RES_hhdet_numvin!W115</f>
        <v>0</v>
      </c>
      <c r="X87" s="138">
        <f>RES_hhdet_numvin!X115</f>
        <v>0</v>
      </c>
      <c r="Y87" s="138">
        <f>RES_hhdet_numvin!Y115</f>
        <v>0</v>
      </c>
      <c r="DA87" s="63"/>
    </row>
    <row r="88" spans="1:105" ht="12" customHeight="1" x14ac:dyDescent="0.25">
      <c r="A88" s="97" t="s">
        <v>122</v>
      </c>
      <c r="B88" s="138">
        <f>RES_hhdet_numvin!B116</f>
        <v>0</v>
      </c>
      <c r="C88" s="138">
        <f>RES_hhdet_numvin!C116</f>
        <v>0</v>
      </c>
      <c r="D88" s="138">
        <f>RES_hhdet_numvin!D116</f>
        <v>0</v>
      </c>
      <c r="E88" s="138">
        <f>RES_hhdet_numvin!E116</f>
        <v>0</v>
      </c>
      <c r="F88" s="138">
        <f>RES_hhdet_numvin!F116</f>
        <v>0</v>
      </c>
      <c r="G88" s="138">
        <f>RES_hhdet_numvin!G116</f>
        <v>0</v>
      </c>
      <c r="H88" s="138">
        <f>RES_hhdet_numvin!H116</f>
        <v>0</v>
      </c>
      <c r="I88" s="138">
        <f>RES_hhdet_numvin!I116</f>
        <v>0</v>
      </c>
      <c r="J88" s="138">
        <f>RES_hhdet_numvin!J116</f>
        <v>0</v>
      </c>
      <c r="K88" s="138">
        <f>RES_hhdet_numvin!K116</f>
        <v>0</v>
      </c>
      <c r="L88" s="138">
        <f>RES_hhdet_numvin!L116</f>
        <v>0</v>
      </c>
      <c r="M88" s="138">
        <f>RES_hhdet_numvin!M116</f>
        <v>0</v>
      </c>
      <c r="N88" s="138">
        <f>RES_hhdet_numvin!N116</f>
        <v>0</v>
      </c>
      <c r="O88" s="138">
        <f>RES_hhdet_numvin!O116</f>
        <v>0</v>
      </c>
      <c r="P88" s="138">
        <f>RES_hhdet_numvin!P116</f>
        <v>0</v>
      </c>
      <c r="Q88" s="138">
        <f>RES_hhdet_numvin!Q116</f>
        <v>0</v>
      </c>
      <c r="R88" s="138">
        <f>RES_hhdet_numvin!R116</f>
        <v>0</v>
      </c>
      <c r="S88" s="138">
        <f>RES_hhdet_numvin!S116</f>
        <v>0</v>
      </c>
      <c r="T88" s="138">
        <f>RES_hhdet_numvin!T116</f>
        <v>0</v>
      </c>
      <c r="U88" s="138">
        <f>RES_hhdet_numvin!U116</f>
        <v>0</v>
      </c>
      <c r="V88" s="138">
        <f>RES_hhdet_numvin!V116</f>
        <v>0</v>
      </c>
      <c r="W88" s="138">
        <f>RES_hhdet_numvin!W116</f>
        <v>0</v>
      </c>
      <c r="X88" s="138">
        <f>RES_hhdet_numvin!X116</f>
        <v>0</v>
      </c>
      <c r="Y88" s="138">
        <f>RES_hhdet_numvin!Y116</f>
        <v>0</v>
      </c>
      <c r="DA88" s="63" t="s">
        <v>1540</v>
      </c>
    </row>
    <row r="89" spans="1:105" ht="12" customHeight="1" x14ac:dyDescent="0.25">
      <c r="A89" s="97" t="s">
        <v>121</v>
      </c>
      <c r="B89" s="138">
        <f>RES_hhdet_numvin!B117</f>
        <v>0</v>
      </c>
      <c r="C89" s="138">
        <f>RES_hhdet_numvin!C117</f>
        <v>0</v>
      </c>
      <c r="D89" s="138">
        <f>RES_hhdet_numvin!D117</f>
        <v>0</v>
      </c>
      <c r="E89" s="138">
        <f>RES_hhdet_numvin!E117</f>
        <v>0</v>
      </c>
      <c r="F89" s="138">
        <f>RES_hhdet_numvin!F117</f>
        <v>0</v>
      </c>
      <c r="G89" s="138">
        <f>RES_hhdet_numvin!G117</f>
        <v>0</v>
      </c>
      <c r="H89" s="138">
        <f>RES_hhdet_numvin!H117</f>
        <v>0</v>
      </c>
      <c r="I89" s="138">
        <f>RES_hhdet_numvin!I117</f>
        <v>0</v>
      </c>
      <c r="J89" s="138">
        <f>RES_hhdet_numvin!J117</f>
        <v>0</v>
      </c>
      <c r="K89" s="138">
        <f>RES_hhdet_numvin!K117</f>
        <v>0</v>
      </c>
      <c r="L89" s="138">
        <f>RES_hhdet_numvin!L117</f>
        <v>0</v>
      </c>
      <c r="M89" s="138">
        <f>RES_hhdet_numvin!M117</f>
        <v>0</v>
      </c>
      <c r="N89" s="138">
        <f>RES_hhdet_numvin!N117</f>
        <v>0</v>
      </c>
      <c r="O89" s="138">
        <f>RES_hhdet_numvin!O117</f>
        <v>0</v>
      </c>
      <c r="P89" s="138">
        <f>RES_hhdet_numvin!P117</f>
        <v>0</v>
      </c>
      <c r="Q89" s="138">
        <f>RES_hhdet_numvin!Q117</f>
        <v>0</v>
      </c>
      <c r="R89" s="138">
        <f>RES_hhdet_numvin!R117</f>
        <v>0</v>
      </c>
      <c r="S89" s="138">
        <f>RES_hhdet_numvin!S117</f>
        <v>0</v>
      </c>
      <c r="T89" s="138">
        <f>RES_hhdet_numvin!T117</f>
        <v>0</v>
      </c>
      <c r="U89" s="138">
        <f>RES_hhdet_numvin!U117</f>
        <v>0</v>
      </c>
      <c r="V89" s="138">
        <f>RES_hhdet_numvin!V117</f>
        <v>0</v>
      </c>
      <c r="W89" s="138">
        <f>RES_hhdet_numvin!W117</f>
        <v>0</v>
      </c>
      <c r="X89" s="138">
        <f>RES_hhdet_numvin!X117</f>
        <v>0</v>
      </c>
      <c r="Y89" s="138">
        <f>RES_hhdet_numvin!Y117</f>
        <v>0</v>
      </c>
      <c r="DA89" s="63" t="s">
        <v>1541</v>
      </c>
    </row>
    <row r="90" spans="1:105" ht="12" hidden="1" customHeight="1" x14ac:dyDescent="0.25">
      <c r="A90" s="108" t="s">
        <v>53</v>
      </c>
      <c r="B90" s="138">
        <f>RES_hhdet_numvin!B118</f>
        <v>0</v>
      </c>
      <c r="C90" s="138">
        <f>RES_hhdet_numvin!C118</f>
        <v>0</v>
      </c>
      <c r="D90" s="138">
        <f>RES_hhdet_numvin!D118</f>
        <v>0</v>
      </c>
      <c r="E90" s="138">
        <f>RES_hhdet_numvin!E118</f>
        <v>0</v>
      </c>
      <c r="F90" s="138">
        <f>RES_hhdet_numvin!F118</f>
        <v>0</v>
      </c>
      <c r="G90" s="138">
        <f>RES_hhdet_numvin!G118</f>
        <v>0</v>
      </c>
      <c r="H90" s="138">
        <f>RES_hhdet_numvin!H118</f>
        <v>0</v>
      </c>
      <c r="I90" s="138">
        <f>RES_hhdet_numvin!I118</f>
        <v>0</v>
      </c>
      <c r="J90" s="138">
        <f>RES_hhdet_numvin!J118</f>
        <v>0</v>
      </c>
      <c r="K90" s="138">
        <f>RES_hhdet_numvin!K118</f>
        <v>0</v>
      </c>
      <c r="L90" s="138">
        <f>RES_hhdet_numvin!L118</f>
        <v>0</v>
      </c>
      <c r="M90" s="138">
        <f>RES_hhdet_numvin!M118</f>
        <v>0</v>
      </c>
      <c r="N90" s="138">
        <f>RES_hhdet_numvin!N118</f>
        <v>0</v>
      </c>
      <c r="O90" s="138">
        <f>RES_hhdet_numvin!O118</f>
        <v>0</v>
      </c>
      <c r="P90" s="138">
        <f>RES_hhdet_numvin!P118</f>
        <v>0</v>
      </c>
      <c r="Q90" s="138">
        <f>RES_hhdet_numvin!Q118</f>
        <v>0</v>
      </c>
      <c r="R90" s="138">
        <f>RES_hhdet_numvin!R118</f>
        <v>0</v>
      </c>
      <c r="S90" s="138">
        <f>RES_hhdet_numvin!S118</f>
        <v>0</v>
      </c>
      <c r="T90" s="138">
        <f>RES_hhdet_numvin!T118</f>
        <v>0</v>
      </c>
      <c r="U90" s="138">
        <f>RES_hhdet_numvin!U118</f>
        <v>0</v>
      </c>
      <c r="V90" s="138">
        <f>RES_hhdet_numvin!V118</f>
        <v>0</v>
      </c>
      <c r="W90" s="138">
        <f>RES_hhdet_numvin!W118</f>
        <v>0</v>
      </c>
      <c r="X90" s="138">
        <f>RES_hhdet_numvin!X118</f>
        <v>0</v>
      </c>
      <c r="Y90" s="138">
        <f>RES_hhdet_numvin!Y118</f>
        <v>0</v>
      </c>
      <c r="DA90" s="63"/>
    </row>
    <row r="91" spans="1:105" ht="12" hidden="1" customHeight="1" x14ac:dyDescent="0.25">
      <c r="A91" s="103" t="s">
        <v>52</v>
      </c>
      <c r="B91" s="148">
        <f>RES_hhdet_numvin!B119</f>
        <v>0</v>
      </c>
      <c r="C91" s="148">
        <f>RES_hhdet_numvin!C119</f>
        <v>0</v>
      </c>
      <c r="D91" s="148">
        <f>RES_hhdet_numvin!D119</f>
        <v>0</v>
      </c>
      <c r="E91" s="148">
        <f>RES_hhdet_numvin!E119</f>
        <v>0</v>
      </c>
      <c r="F91" s="148">
        <f>RES_hhdet_numvin!F119</f>
        <v>0</v>
      </c>
      <c r="G91" s="148">
        <f>RES_hhdet_numvin!G119</f>
        <v>0</v>
      </c>
      <c r="H91" s="148">
        <f>RES_hhdet_numvin!H119</f>
        <v>0</v>
      </c>
      <c r="I91" s="148">
        <f>RES_hhdet_numvin!I119</f>
        <v>0</v>
      </c>
      <c r="J91" s="148">
        <f>RES_hhdet_numvin!J119</f>
        <v>0</v>
      </c>
      <c r="K91" s="148">
        <f>RES_hhdet_numvin!K119</f>
        <v>0</v>
      </c>
      <c r="L91" s="148">
        <f>RES_hhdet_numvin!L119</f>
        <v>0</v>
      </c>
      <c r="M91" s="148">
        <f>RES_hhdet_numvin!M119</f>
        <v>0</v>
      </c>
      <c r="N91" s="148">
        <f>RES_hhdet_numvin!N119</f>
        <v>0</v>
      </c>
      <c r="O91" s="148">
        <f>RES_hhdet_numvin!O119</f>
        <v>0</v>
      </c>
      <c r="P91" s="148">
        <f>RES_hhdet_numvin!P119</f>
        <v>0</v>
      </c>
      <c r="Q91" s="148">
        <f>RES_hhdet_numvin!Q119</f>
        <v>0</v>
      </c>
      <c r="R91" s="148">
        <f>RES_hhdet_numvin!R119</f>
        <v>0</v>
      </c>
      <c r="S91" s="148">
        <f>RES_hhdet_numvin!S119</f>
        <v>0</v>
      </c>
      <c r="T91" s="148">
        <f>RES_hhdet_numvin!T119</f>
        <v>0</v>
      </c>
      <c r="U91" s="148">
        <f>RES_hhdet_numvin!U119</f>
        <v>0</v>
      </c>
      <c r="V91" s="148">
        <f>RES_hhdet_numvin!V119</f>
        <v>0</v>
      </c>
      <c r="W91" s="148">
        <f>RES_hhdet_numvin!W119</f>
        <v>0</v>
      </c>
      <c r="X91" s="148">
        <f>RES_hhdet_numvin!X119</f>
        <v>0</v>
      </c>
      <c r="Y91" s="148">
        <f>RES_hhdet_numvin!Y119</f>
        <v>0</v>
      </c>
      <c r="DA91" s="132"/>
    </row>
    <row r="92" spans="1:105" ht="12" customHeight="1" x14ac:dyDescent="0.25">
      <c r="A92" s="125" t="s">
        <v>54</v>
      </c>
      <c r="B92" s="150">
        <f>RES_hhdet_numvin!B120</f>
        <v>0</v>
      </c>
      <c r="C92" s="150">
        <f>RES_hhdet_numvin!C120</f>
        <v>0</v>
      </c>
      <c r="D92" s="150">
        <f>RES_hhdet_numvin!D120</f>
        <v>0</v>
      </c>
      <c r="E92" s="150">
        <f>RES_hhdet_numvin!E120</f>
        <v>0</v>
      </c>
      <c r="F92" s="150">
        <f>RES_hhdet_numvin!F120</f>
        <v>0</v>
      </c>
      <c r="G92" s="150">
        <f>RES_hhdet_numvin!G120</f>
        <v>0</v>
      </c>
      <c r="H92" s="150">
        <f>RES_hhdet_numvin!H120</f>
        <v>0</v>
      </c>
      <c r="I92" s="150">
        <f>RES_hhdet_numvin!I120</f>
        <v>0</v>
      </c>
      <c r="J92" s="150">
        <f>RES_hhdet_numvin!J120</f>
        <v>0</v>
      </c>
      <c r="K92" s="150">
        <f>RES_hhdet_numvin!K120</f>
        <v>0</v>
      </c>
      <c r="L92" s="150">
        <f>RES_hhdet_numvin!L120</f>
        <v>0</v>
      </c>
      <c r="M92" s="150">
        <f>RES_hhdet_numvin!M120</f>
        <v>0</v>
      </c>
      <c r="N92" s="150">
        <f>RES_hhdet_numvin!N120</f>
        <v>0</v>
      </c>
      <c r="O92" s="150">
        <f>RES_hhdet_numvin!O120</f>
        <v>0</v>
      </c>
      <c r="P92" s="150">
        <f>RES_hhdet_numvin!P120</f>
        <v>0</v>
      </c>
      <c r="Q92" s="150">
        <f>RES_hhdet_numvin!Q120</f>
        <v>0</v>
      </c>
      <c r="R92" s="150">
        <f>RES_hhdet_numvin!R120</f>
        <v>0</v>
      </c>
      <c r="S92" s="150">
        <f>RES_hhdet_numvin!S120</f>
        <v>0</v>
      </c>
      <c r="T92" s="150">
        <f>RES_hhdet_numvin!T120</f>
        <v>0</v>
      </c>
      <c r="U92" s="150">
        <f>RES_hhdet_numvin!U120</f>
        <v>0</v>
      </c>
      <c r="V92" s="150">
        <f>RES_hhdet_numvin!V120</f>
        <v>0</v>
      </c>
      <c r="W92" s="150">
        <f>RES_hhdet_numvin!W120</f>
        <v>0</v>
      </c>
      <c r="X92" s="150">
        <f>RES_hhdet_numvin!X120</f>
        <v>0</v>
      </c>
      <c r="Y92" s="150">
        <f>RES_hhdet_numvin!Y120</f>
        <v>0</v>
      </c>
      <c r="DA92" s="134"/>
    </row>
    <row r="93" spans="1:105" ht="12" customHeight="1" x14ac:dyDescent="0.25">
      <c r="A93" s="97" t="s">
        <v>50</v>
      </c>
      <c r="B93" s="138">
        <f>RES_hhdet_numvin!B121</f>
        <v>0</v>
      </c>
      <c r="C93" s="138">
        <f>RES_hhdet_numvin!C121</f>
        <v>0</v>
      </c>
      <c r="D93" s="138">
        <f>RES_hhdet_numvin!D121</f>
        <v>0</v>
      </c>
      <c r="E93" s="138">
        <f>RES_hhdet_numvin!E121</f>
        <v>0</v>
      </c>
      <c r="F93" s="138">
        <f>RES_hhdet_numvin!F121</f>
        <v>0</v>
      </c>
      <c r="G93" s="138">
        <f>RES_hhdet_numvin!G121</f>
        <v>0</v>
      </c>
      <c r="H93" s="138">
        <f>RES_hhdet_numvin!H121</f>
        <v>0</v>
      </c>
      <c r="I93" s="138">
        <f>RES_hhdet_numvin!I121</f>
        <v>0</v>
      </c>
      <c r="J93" s="138">
        <f>RES_hhdet_numvin!J121</f>
        <v>0</v>
      </c>
      <c r="K93" s="138">
        <f>RES_hhdet_numvin!K121</f>
        <v>0</v>
      </c>
      <c r="L93" s="138">
        <f>RES_hhdet_numvin!L121</f>
        <v>0</v>
      </c>
      <c r="M93" s="138">
        <f>RES_hhdet_numvin!M121</f>
        <v>0</v>
      </c>
      <c r="N93" s="138">
        <f>RES_hhdet_numvin!N121</f>
        <v>0</v>
      </c>
      <c r="O93" s="138">
        <f>RES_hhdet_numvin!O121</f>
        <v>0</v>
      </c>
      <c r="P93" s="138">
        <f>RES_hhdet_numvin!P121</f>
        <v>0</v>
      </c>
      <c r="Q93" s="138">
        <f>RES_hhdet_numvin!Q121</f>
        <v>0</v>
      </c>
      <c r="R93" s="138">
        <f>RES_hhdet_numvin!R121</f>
        <v>0</v>
      </c>
      <c r="S93" s="138">
        <f>RES_hhdet_numvin!S121</f>
        <v>0</v>
      </c>
      <c r="T93" s="138">
        <f>RES_hhdet_numvin!T121</f>
        <v>0</v>
      </c>
      <c r="U93" s="138">
        <f>RES_hhdet_numvin!U121</f>
        <v>0</v>
      </c>
      <c r="V93" s="138">
        <f>RES_hhdet_numvin!V121</f>
        <v>0</v>
      </c>
      <c r="W93" s="138">
        <f>RES_hhdet_numvin!W121</f>
        <v>0</v>
      </c>
      <c r="X93" s="138">
        <f>RES_hhdet_numvin!X121</f>
        <v>0</v>
      </c>
      <c r="Y93" s="138">
        <f>RES_hhdet_numvin!Y121</f>
        <v>0</v>
      </c>
      <c r="DA93" s="63" t="s">
        <v>1542</v>
      </c>
    </row>
    <row r="94" spans="1:105" ht="12" customHeight="1" x14ac:dyDescent="0.25">
      <c r="A94" s="109" t="s">
        <v>120</v>
      </c>
      <c r="B94" s="39">
        <f>RES_hhdet_numvin!B122</f>
        <v>0</v>
      </c>
      <c r="C94" s="39">
        <f>RES_hhdet_numvin!C122</f>
        <v>0</v>
      </c>
      <c r="D94" s="39">
        <f>RES_hhdet_numvin!D122</f>
        <v>0</v>
      </c>
      <c r="E94" s="39">
        <f>RES_hhdet_numvin!E122</f>
        <v>0</v>
      </c>
      <c r="F94" s="39">
        <f>RES_hhdet_numvin!F122</f>
        <v>0</v>
      </c>
      <c r="G94" s="39">
        <f>RES_hhdet_numvin!G122</f>
        <v>0</v>
      </c>
      <c r="H94" s="39">
        <f>RES_hhdet_numvin!H122</f>
        <v>0</v>
      </c>
      <c r="I94" s="39">
        <f>RES_hhdet_numvin!I122</f>
        <v>0</v>
      </c>
      <c r="J94" s="39">
        <f>RES_hhdet_numvin!J122</f>
        <v>0</v>
      </c>
      <c r="K94" s="39">
        <f>RES_hhdet_numvin!K122</f>
        <v>0</v>
      </c>
      <c r="L94" s="39">
        <f>RES_hhdet_numvin!L122</f>
        <v>0</v>
      </c>
      <c r="M94" s="39">
        <f>RES_hhdet_numvin!M122</f>
        <v>0</v>
      </c>
      <c r="N94" s="39">
        <f>RES_hhdet_numvin!N122</f>
        <v>0</v>
      </c>
      <c r="O94" s="39">
        <f>RES_hhdet_numvin!O122</f>
        <v>0</v>
      </c>
      <c r="P94" s="39">
        <f>RES_hhdet_numvin!P122</f>
        <v>0</v>
      </c>
      <c r="Q94" s="39">
        <f>RES_hhdet_numvin!Q122</f>
        <v>0</v>
      </c>
      <c r="R94" s="39">
        <f>RES_hhdet_numvin!R122</f>
        <v>0</v>
      </c>
      <c r="S94" s="39">
        <f>RES_hhdet_numvin!S122</f>
        <v>0</v>
      </c>
      <c r="T94" s="39">
        <f>RES_hhdet_numvin!T122</f>
        <v>0</v>
      </c>
      <c r="U94" s="39">
        <f>RES_hhdet_numvin!U122</f>
        <v>0</v>
      </c>
      <c r="V94" s="39">
        <f>RES_hhdet_numvin!V122</f>
        <v>0</v>
      </c>
      <c r="W94" s="39">
        <f>RES_hhdet_numvin!W122</f>
        <v>0</v>
      </c>
      <c r="X94" s="39">
        <f>RES_hhdet_numvin!X122</f>
        <v>0</v>
      </c>
      <c r="Y94" s="39">
        <f>RES_hhdet_numvin!Y122</f>
        <v>0</v>
      </c>
      <c r="DA94" s="60" t="s">
        <v>1543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:Y98" si="14">W99+W102+W104+W113</f>
        <v>0</v>
      </c>
      <c r="X98" s="117">
        <f t="shared" si="14"/>
        <v>0</v>
      </c>
      <c r="Y98" s="117">
        <f t="shared" si="14"/>
        <v>0</v>
      </c>
      <c r="DA98" s="129" t="s">
        <v>1669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:Y99" si="17">SUM(W100:W101)</f>
        <v>0</v>
      </c>
      <c r="X99" s="122">
        <f t="shared" si="17"/>
        <v>0</v>
      </c>
      <c r="Y99" s="122">
        <f t="shared" si="17"/>
        <v>0</v>
      </c>
      <c r="DA99" s="130" t="s">
        <v>1670</v>
      </c>
    </row>
    <row r="100" spans="1:105" ht="12" customHeight="1" x14ac:dyDescent="0.25">
      <c r="A100" s="97" t="s">
        <v>197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X100" s="98">
        <v>0</v>
      </c>
      <c r="Y100" s="98">
        <v>0</v>
      </c>
      <c r="DA100" s="63" t="s">
        <v>1671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1672</v>
      </c>
    </row>
    <row r="102" spans="1:105" ht="12" customHeight="1" x14ac:dyDescent="0.25">
      <c r="A102" s="121" t="s">
        <v>92</v>
      </c>
      <c r="B102" s="122">
        <f t="shared" ref="B102:Y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X102" s="122">
        <f t="shared" si="18"/>
        <v>0</v>
      </c>
      <c r="Y102" s="122">
        <f t="shared" si="18"/>
        <v>0</v>
      </c>
      <c r="DA102" s="130" t="s">
        <v>1673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X103" s="98">
        <v>0</v>
      </c>
      <c r="Y103" s="98">
        <v>0</v>
      </c>
      <c r="DA103" s="63" t="s">
        <v>1674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X104" s="122">
        <v>0</v>
      </c>
      <c r="Y104" s="122">
        <v>0</v>
      </c>
      <c r="DA104" s="130" t="s">
        <v>1675</v>
      </c>
    </row>
    <row r="105" spans="1:105" ht="12" customHeight="1" x14ac:dyDescent="0.25">
      <c r="A105" s="97" t="s">
        <v>130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X105" s="98">
        <v>0</v>
      </c>
      <c r="Y105" s="98">
        <v>0</v>
      </c>
      <c r="DA105" s="63" t="s">
        <v>1676</v>
      </c>
    </row>
    <row r="106" spans="1:105" ht="12" customHeight="1" x14ac:dyDescent="0.25">
      <c r="A106" s="97" t="s">
        <v>129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X106" s="98">
        <v>0</v>
      </c>
      <c r="Y106" s="98">
        <v>0</v>
      </c>
      <c r="DA106" s="63" t="s">
        <v>1677</v>
      </c>
    </row>
    <row r="107" spans="1:105" ht="12" customHeight="1" x14ac:dyDescent="0.25">
      <c r="A107" s="100" t="s">
        <v>197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X107" s="101">
        <v>0</v>
      </c>
      <c r="Y107" s="101">
        <v>0</v>
      </c>
      <c r="DA107" s="131" t="s">
        <v>1678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X108" s="104">
        <v>0</v>
      </c>
      <c r="Y108" s="104">
        <v>0</v>
      </c>
      <c r="DA108" s="132" t="s">
        <v>1679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X109" s="101">
        <v>0</v>
      </c>
      <c r="Y109" s="101">
        <v>0</v>
      </c>
      <c r="DA109" s="131" t="s">
        <v>1680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X110" s="104">
        <v>0</v>
      </c>
      <c r="Y110" s="104">
        <v>0</v>
      </c>
      <c r="DA110" s="132" t="s">
        <v>1681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X111" s="98">
        <v>0</v>
      </c>
      <c r="Y111" s="98">
        <v>0</v>
      </c>
      <c r="DA111" s="63" t="s">
        <v>1682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1683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X113" s="122">
        <v>0</v>
      </c>
      <c r="Y113" s="122">
        <v>0</v>
      </c>
      <c r="DA113" s="130" t="s">
        <v>1684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X114" s="98">
        <v>0</v>
      </c>
      <c r="Y114" s="98">
        <v>0</v>
      </c>
      <c r="DA114" s="63" t="s">
        <v>1685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X115" s="33">
        <v>0</v>
      </c>
      <c r="Y115" s="33">
        <v>0</v>
      </c>
      <c r="DA115" s="60" t="s">
        <v>1686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:Y117" si="21">W118+W121+W123+W132</f>
        <v>0</v>
      </c>
      <c r="X117" s="117">
        <f t="shared" si="21"/>
        <v>0</v>
      </c>
      <c r="Y117" s="117">
        <f t="shared" si="21"/>
        <v>0</v>
      </c>
      <c r="DA117" s="129" t="s">
        <v>1837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:Y118" si="24">SUM(W119:W120)</f>
        <v>0</v>
      </c>
      <c r="X118" s="122">
        <f t="shared" si="24"/>
        <v>0</v>
      </c>
      <c r="Y118" s="122">
        <f t="shared" si="24"/>
        <v>0</v>
      </c>
      <c r="DA118" s="130" t="s">
        <v>1838</v>
      </c>
    </row>
    <row r="119" spans="1:105" ht="12" customHeight="1" x14ac:dyDescent="0.25">
      <c r="A119" s="97" t="s">
        <v>197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1839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X120" s="98">
        <v>0</v>
      </c>
      <c r="Y120" s="98">
        <v>0</v>
      </c>
      <c r="DA120" s="63" t="s">
        <v>1840</v>
      </c>
    </row>
    <row r="121" spans="1:105" ht="12" customHeight="1" x14ac:dyDescent="0.25">
      <c r="A121" s="121" t="s">
        <v>92</v>
      </c>
      <c r="B121" s="122">
        <f t="shared" ref="B121:Y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X121" s="122">
        <f t="shared" si="25"/>
        <v>0</v>
      </c>
      <c r="Y121" s="122">
        <f t="shared" si="25"/>
        <v>0</v>
      </c>
      <c r="DA121" s="130" t="s">
        <v>1841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X122" s="98">
        <v>0</v>
      </c>
      <c r="Y122" s="98">
        <v>0</v>
      </c>
      <c r="DA122" s="63" t="s">
        <v>1842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X123" s="122">
        <v>0</v>
      </c>
      <c r="Y123" s="122">
        <v>0</v>
      </c>
      <c r="DA123" s="130" t="s">
        <v>1843</v>
      </c>
    </row>
    <row r="124" spans="1:105" ht="12" customHeight="1" x14ac:dyDescent="0.25">
      <c r="A124" s="97" t="s">
        <v>130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X124" s="98">
        <v>0</v>
      </c>
      <c r="Y124" s="98">
        <v>0</v>
      </c>
      <c r="DA124" s="63" t="s">
        <v>1844</v>
      </c>
    </row>
    <row r="125" spans="1:105" ht="12" customHeight="1" x14ac:dyDescent="0.25">
      <c r="A125" s="97" t="s">
        <v>129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X125" s="98">
        <v>0</v>
      </c>
      <c r="Y125" s="98">
        <v>0</v>
      </c>
      <c r="DA125" s="63" t="s">
        <v>1845</v>
      </c>
    </row>
    <row r="126" spans="1:105" ht="12" customHeight="1" x14ac:dyDescent="0.25">
      <c r="A126" s="100" t="s">
        <v>197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X126" s="101">
        <v>0</v>
      </c>
      <c r="Y126" s="101">
        <v>0</v>
      </c>
      <c r="DA126" s="131" t="s">
        <v>1846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X127" s="104">
        <v>0</v>
      </c>
      <c r="Y127" s="104">
        <v>0</v>
      </c>
      <c r="DA127" s="132" t="s">
        <v>1847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X128" s="101">
        <v>0</v>
      </c>
      <c r="Y128" s="101">
        <v>0</v>
      </c>
      <c r="DA128" s="131" t="s">
        <v>1848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X129" s="104">
        <v>0</v>
      </c>
      <c r="Y129" s="104">
        <v>0</v>
      </c>
      <c r="DA129" s="132" t="s">
        <v>1849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X130" s="98">
        <v>0</v>
      </c>
      <c r="Y130" s="98">
        <v>0</v>
      </c>
      <c r="DA130" s="63" t="s">
        <v>1850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1851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X132" s="122">
        <v>0</v>
      </c>
      <c r="Y132" s="122">
        <v>0</v>
      </c>
      <c r="DA132" s="130" t="s">
        <v>1852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X133" s="98">
        <v>0</v>
      </c>
      <c r="Y133" s="98">
        <v>0</v>
      </c>
      <c r="DA133" s="63" t="s">
        <v>1853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X134" s="33">
        <v>0</v>
      </c>
      <c r="Y134" s="33">
        <v>0</v>
      </c>
      <c r="DA134" s="60" t="s">
        <v>1854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:Y136" si="28">IF(W117=0,"",W117/W98)</f>
        <v/>
      </c>
      <c r="X136" s="119" t="str">
        <f t="shared" si="28"/>
        <v/>
      </c>
      <c r="Y136" s="119" t="str">
        <f t="shared" si="28"/>
        <v/>
      </c>
      <c r="DA136" s="129" t="s">
        <v>2005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:Y137" si="31">IF(W118=0,"",W118/W99)</f>
        <v/>
      </c>
      <c r="X137" s="124" t="str">
        <f t="shared" si="31"/>
        <v/>
      </c>
      <c r="Y137" s="124" t="str">
        <f t="shared" si="31"/>
        <v/>
      </c>
      <c r="DA137" s="130" t="s">
        <v>2006</v>
      </c>
    </row>
    <row r="138" spans="1:105" ht="12" customHeight="1" x14ac:dyDescent="0.25">
      <c r="A138" s="97" t="s">
        <v>197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:Y138" si="34">IF(W119=0,"",W119/W100)</f>
        <v/>
      </c>
      <c r="X138" s="111" t="str">
        <f t="shared" si="34"/>
        <v/>
      </c>
      <c r="Y138" s="111" t="str">
        <f t="shared" si="34"/>
        <v/>
      </c>
      <c r="DA138" s="63" t="s">
        <v>2007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:Y139" si="37">IF(W120=0,"",W120/W101)</f>
        <v/>
      </c>
      <c r="X139" s="111" t="str">
        <f t="shared" si="37"/>
        <v/>
      </c>
      <c r="Y139" s="111" t="str">
        <f t="shared" si="37"/>
        <v/>
      </c>
      <c r="DA139" s="63" t="s">
        <v>2008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:Y140" si="40">IF(W121=0,"",W121/W102)</f>
        <v/>
      </c>
      <c r="X140" s="124" t="str">
        <f t="shared" si="40"/>
        <v/>
      </c>
      <c r="Y140" s="124" t="str">
        <f t="shared" si="40"/>
        <v/>
      </c>
      <c r="DA140" s="130" t="s">
        <v>2009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:Y141" si="43">IF(W122=0,"",W122/W103)</f>
        <v/>
      </c>
      <c r="X141" s="111" t="str">
        <f t="shared" si="43"/>
        <v/>
      </c>
      <c r="Y141" s="111" t="str">
        <f t="shared" si="43"/>
        <v/>
      </c>
      <c r="DA141" s="63" t="s">
        <v>2010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:Y142" si="46">IF(W123=0,"",W123/W104)</f>
        <v/>
      </c>
      <c r="X142" s="124" t="str">
        <f t="shared" si="46"/>
        <v/>
      </c>
      <c r="Y142" s="124" t="str">
        <f t="shared" si="46"/>
        <v/>
      </c>
      <c r="DA142" s="130" t="s">
        <v>2011</v>
      </c>
    </row>
    <row r="143" spans="1:105" ht="12" customHeight="1" x14ac:dyDescent="0.25">
      <c r="A143" s="97" t="s">
        <v>130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:Y143" si="49">IF(W124=0,"",W124/W105)</f>
        <v/>
      </c>
      <c r="X143" s="111" t="str">
        <f t="shared" si="49"/>
        <v/>
      </c>
      <c r="Y143" s="111" t="str">
        <f t="shared" si="49"/>
        <v/>
      </c>
      <c r="DA143" s="63" t="s">
        <v>2012</v>
      </c>
    </row>
    <row r="144" spans="1:105" ht="12" customHeight="1" x14ac:dyDescent="0.25">
      <c r="A144" s="97" t="s">
        <v>129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:Y144" si="52">IF(W125=0,"",W125/W106)</f>
        <v/>
      </c>
      <c r="X144" s="111" t="str">
        <f t="shared" si="52"/>
        <v/>
      </c>
      <c r="Y144" s="111" t="str">
        <f t="shared" si="52"/>
        <v/>
      </c>
      <c r="DA144" s="63" t="s">
        <v>2013</v>
      </c>
    </row>
    <row r="145" spans="1:105" ht="12" customHeight="1" x14ac:dyDescent="0.25">
      <c r="A145" s="100" t="s">
        <v>197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:Y145" si="55">IF(W126=0,"",W126/W107)</f>
        <v/>
      </c>
      <c r="X145" s="112" t="str">
        <f t="shared" si="55"/>
        <v/>
      </c>
      <c r="Y145" s="112" t="str">
        <f t="shared" si="55"/>
        <v/>
      </c>
      <c r="DA145" s="131" t="s">
        <v>2014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:Y146" si="58">IF(W127=0,"",W127/W108)</f>
        <v/>
      </c>
      <c r="X146" s="113" t="str">
        <f t="shared" si="58"/>
        <v/>
      </c>
      <c r="Y146" s="113" t="str">
        <f t="shared" si="58"/>
        <v/>
      </c>
      <c r="DA146" s="132" t="s">
        <v>2015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:Y147" si="61">IF(W128=0,"",W128/W109)</f>
        <v/>
      </c>
      <c r="X147" s="112" t="str">
        <f t="shared" si="61"/>
        <v/>
      </c>
      <c r="Y147" s="112" t="str">
        <f t="shared" si="61"/>
        <v/>
      </c>
      <c r="DA147" s="131" t="s">
        <v>2016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:Y148" si="64">IF(W129=0,"",W129/W110)</f>
        <v/>
      </c>
      <c r="X148" s="113" t="str">
        <f t="shared" si="64"/>
        <v/>
      </c>
      <c r="Y148" s="113" t="str">
        <f t="shared" si="64"/>
        <v/>
      </c>
      <c r="DA148" s="132" t="s">
        <v>2017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:Y149" si="67">IF(W130=0,"",W130/W111)</f>
        <v/>
      </c>
      <c r="X149" s="111" t="str">
        <f t="shared" si="67"/>
        <v/>
      </c>
      <c r="Y149" s="111" t="str">
        <f t="shared" si="67"/>
        <v/>
      </c>
      <c r="DA149" s="63" t="s">
        <v>2018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:Y150" si="70">IF(W131=0,"",W131/W112)</f>
        <v/>
      </c>
      <c r="X150" s="111" t="str">
        <f t="shared" si="70"/>
        <v/>
      </c>
      <c r="Y150" s="111" t="str">
        <f t="shared" si="70"/>
        <v/>
      </c>
      <c r="DA150" s="63" t="s">
        <v>2019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:Y151" si="73">IF(W132=0,"",W132/W113)</f>
        <v/>
      </c>
      <c r="X151" s="124" t="str">
        <f t="shared" si="73"/>
        <v/>
      </c>
      <c r="Y151" s="124" t="str">
        <f t="shared" si="73"/>
        <v/>
      </c>
      <c r="DA151" s="130" t="s">
        <v>2020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:Y152" si="76">IF(W133=0,"",W133/W114)</f>
        <v/>
      </c>
      <c r="X152" s="111" t="str">
        <f t="shared" si="76"/>
        <v/>
      </c>
      <c r="Y152" s="111" t="str">
        <f t="shared" si="76"/>
        <v/>
      </c>
      <c r="DA152" s="63" t="s">
        <v>2021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:Y153" si="79">IF(W134=0,"",W134/W115)</f>
        <v/>
      </c>
      <c r="X153" s="45" t="str">
        <f t="shared" si="79"/>
        <v/>
      </c>
      <c r="Y153" s="45" t="str">
        <f t="shared" si="79"/>
        <v/>
      </c>
      <c r="DA153" s="60" t="s">
        <v>2022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:Y155" si="82">W156+W159+W161+W170</f>
        <v>0</v>
      </c>
      <c r="X155" s="117">
        <f t="shared" si="82"/>
        <v>0</v>
      </c>
      <c r="Y155" s="117">
        <f t="shared" si="82"/>
        <v>0</v>
      </c>
      <c r="DA155" s="129" t="s">
        <v>2173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:Y156" si="85">SUM(W157:W158)</f>
        <v>0</v>
      </c>
      <c r="X156" s="122">
        <f t="shared" si="85"/>
        <v>0</v>
      </c>
      <c r="Y156" s="122">
        <f t="shared" si="85"/>
        <v>0</v>
      </c>
      <c r="DA156" s="130" t="s">
        <v>2174</v>
      </c>
    </row>
    <row r="157" spans="1:105" ht="12" customHeight="1" x14ac:dyDescent="0.25">
      <c r="A157" s="97" t="s">
        <v>197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X157" s="98">
        <v>0</v>
      </c>
      <c r="Y157" s="98">
        <v>0</v>
      </c>
      <c r="DA157" s="63" t="s">
        <v>2175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2176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2177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2178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X161" s="122">
        <v>0</v>
      </c>
      <c r="Y161" s="122">
        <v>0</v>
      </c>
      <c r="DA161" s="130" t="s">
        <v>2179</v>
      </c>
    </row>
    <row r="162" spans="1:105" ht="12" customHeight="1" x14ac:dyDescent="0.25">
      <c r="A162" s="97" t="s">
        <v>130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X162" s="98">
        <v>0</v>
      </c>
      <c r="Y162" s="98">
        <v>0</v>
      </c>
      <c r="DA162" s="63" t="s">
        <v>2180</v>
      </c>
    </row>
    <row r="163" spans="1:105" ht="12" customHeight="1" x14ac:dyDescent="0.25">
      <c r="A163" s="97" t="s">
        <v>129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2181</v>
      </c>
    </row>
    <row r="164" spans="1:105" ht="12" customHeight="1" x14ac:dyDescent="0.25">
      <c r="A164" s="100" t="s">
        <v>197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DA164" s="131" t="s">
        <v>2182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2183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2184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2185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2186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2187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X170" s="122">
        <v>0</v>
      </c>
      <c r="Y170" s="122">
        <v>0</v>
      </c>
      <c r="DA170" s="130" t="s">
        <v>2188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X171" s="98">
        <v>0</v>
      </c>
      <c r="Y171" s="98">
        <v>0</v>
      </c>
      <c r="DA171" s="63" t="s">
        <v>2189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2190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:Y174" si="89">W175+W178+W180+W189</f>
        <v>0</v>
      </c>
      <c r="X174" s="117">
        <f t="shared" si="89"/>
        <v>0</v>
      </c>
      <c r="Y174" s="117">
        <f t="shared" si="89"/>
        <v>0</v>
      </c>
      <c r="DA174" s="129" t="s">
        <v>2341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:Y175" si="92">SUM(W176:W177)</f>
        <v>0</v>
      </c>
      <c r="X175" s="122">
        <f t="shared" si="92"/>
        <v>0</v>
      </c>
      <c r="Y175" s="122">
        <f t="shared" si="92"/>
        <v>0</v>
      </c>
      <c r="DA175" s="130" t="s">
        <v>2342</v>
      </c>
    </row>
    <row r="176" spans="1:105" ht="12" customHeight="1" x14ac:dyDescent="0.25">
      <c r="A176" s="97" t="s">
        <v>197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2343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X177" s="98">
        <v>0</v>
      </c>
      <c r="Y177" s="98">
        <v>0</v>
      </c>
      <c r="DA177" s="63" t="s">
        <v>2344</v>
      </c>
    </row>
    <row r="178" spans="1:105" ht="12" customHeight="1" x14ac:dyDescent="0.25">
      <c r="A178" s="121" t="s">
        <v>92</v>
      </c>
      <c r="B178" s="122">
        <f t="shared" ref="B178:Y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X178" s="122">
        <f t="shared" si="93"/>
        <v>0</v>
      </c>
      <c r="Y178" s="122">
        <f t="shared" si="93"/>
        <v>0</v>
      </c>
      <c r="DA178" s="130" t="s">
        <v>2345</v>
      </c>
    </row>
    <row r="179" spans="1:105" ht="12" customHeight="1" x14ac:dyDescent="0.25">
      <c r="A179" s="97" t="s">
        <v>53</v>
      </c>
      <c r="B179" s="98">
        <f>RES_hhdet_fech!B110</f>
        <v>0</v>
      </c>
      <c r="C179" s="98">
        <f>RES_hhdet_fech!C110</f>
        <v>0</v>
      </c>
      <c r="D179" s="98">
        <f>RES_hhdet_fech!D110</f>
        <v>0</v>
      </c>
      <c r="E179" s="98">
        <f>RES_hhdet_fech!E110</f>
        <v>0</v>
      </c>
      <c r="F179" s="98">
        <f>RES_hhdet_fech!F110</f>
        <v>0</v>
      </c>
      <c r="G179" s="98">
        <f>RES_hhdet_fech!G110</f>
        <v>0</v>
      </c>
      <c r="H179" s="98">
        <f>RES_hhdet_fech!H110</f>
        <v>0</v>
      </c>
      <c r="I179" s="98">
        <f>RES_hhdet_fech!I110</f>
        <v>0</v>
      </c>
      <c r="J179" s="98">
        <f>RES_hhdet_fech!J110</f>
        <v>0</v>
      </c>
      <c r="K179" s="98">
        <f>RES_hhdet_fech!K110</f>
        <v>0</v>
      </c>
      <c r="L179" s="98">
        <f>RES_hhdet_fech!L110</f>
        <v>0</v>
      </c>
      <c r="M179" s="98">
        <f>RES_hhdet_fech!M110</f>
        <v>0</v>
      </c>
      <c r="N179" s="98">
        <f>RES_hhdet_fech!N110</f>
        <v>0</v>
      </c>
      <c r="O179" s="98">
        <f>RES_hhdet_fech!O110</f>
        <v>0</v>
      </c>
      <c r="P179" s="98">
        <f>RES_hhdet_fech!P110</f>
        <v>0</v>
      </c>
      <c r="Q179" s="98">
        <f>RES_hhdet_fech!Q110</f>
        <v>0</v>
      </c>
      <c r="R179" s="98">
        <f>RES_hhdet_fech!R110</f>
        <v>0</v>
      </c>
      <c r="S179" s="98">
        <f>RES_hhdet_fech!S110</f>
        <v>0</v>
      </c>
      <c r="T179" s="98">
        <f>RES_hhdet_fech!T110</f>
        <v>0</v>
      </c>
      <c r="U179" s="98">
        <f>RES_hhdet_fech!U110</f>
        <v>0</v>
      </c>
      <c r="V179" s="98">
        <f>RES_hhdet_fech!V110</f>
        <v>0</v>
      </c>
      <c r="W179" s="98">
        <f>RES_hhdet_fech!W110</f>
        <v>0</v>
      </c>
      <c r="X179" s="98">
        <f>RES_hhdet_fech!X110</f>
        <v>0</v>
      </c>
      <c r="Y179" s="98">
        <f>RES_hhdet_fech!Y110</f>
        <v>0</v>
      </c>
      <c r="DA179" s="63" t="s">
        <v>2346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X180" s="122">
        <v>0</v>
      </c>
      <c r="Y180" s="122">
        <v>0</v>
      </c>
      <c r="DA180" s="130" t="s">
        <v>2347</v>
      </c>
    </row>
    <row r="181" spans="1:105" ht="12" customHeight="1" x14ac:dyDescent="0.25">
      <c r="A181" s="97" t="s">
        <v>130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X181" s="98">
        <v>0</v>
      </c>
      <c r="Y181" s="98">
        <v>0</v>
      </c>
      <c r="DA181" s="63" t="s">
        <v>2348</v>
      </c>
    </row>
    <row r="182" spans="1:105" ht="12" customHeight="1" x14ac:dyDescent="0.25">
      <c r="A182" s="97" t="s">
        <v>129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2349</v>
      </c>
    </row>
    <row r="183" spans="1:105" ht="12" customHeight="1" x14ac:dyDescent="0.25">
      <c r="A183" s="100" t="s">
        <v>197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31" t="s">
        <v>2350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2351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X185" s="101">
        <v>0</v>
      </c>
      <c r="Y185" s="101">
        <v>0</v>
      </c>
      <c r="DA185" s="131" t="s">
        <v>2352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X186" s="104">
        <v>0</v>
      </c>
      <c r="Y186" s="104">
        <v>0</v>
      </c>
      <c r="DA186" s="132" t="s">
        <v>2353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X187" s="98">
        <v>0</v>
      </c>
      <c r="Y187" s="98">
        <v>0</v>
      </c>
      <c r="DA187" s="63" t="s">
        <v>2354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X188" s="98">
        <v>0</v>
      </c>
      <c r="Y188" s="98">
        <v>0</v>
      </c>
      <c r="DA188" s="63" t="s">
        <v>2355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X189" s="122">
        <v>0</v>
      </c>
      <c r="Y189" s="122">
        <v>0</v>
      </c>
      <c r="DA189" s="130" t="s">
        <v>2356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X190" s="98">
        <v>0</v>
      </c>
      <c r="Y190" s="98">
        <v>0</v>
      </c>
      <c r="DA190" s="63" t="s">
        <v>2357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X191" s="33">
        <v>0</v>
      </c>
      <c r="Y191" s="33">
        <v>0</v>
      </c>
      <c r="DA191" s="60" t="s">
        <v>2358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:Y193" si="96">W194+W197+W199+W208</f>
        <v>0</v>
      </c>
      <c r="X193" s="117">
        <f t="shared" si="96"/>
        <v>0</v>
      </c>
      <c r="Y193" s="117">
        <f t="shared" si="96"/>
        <v>0</v>
      </c>
      <c r="DA193" s="129" t="s">
        <v>2509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:Y194" si="99">SUM(W195:W196)</f>
        <v>0</v>
      </c>
      <c r="X194" s="122">
        <f t="shared" si="99"/>
        <v>0</v>
      </c>
      <c r="Y194" s="122">
        <f t="shared" si="99"/>
        <v>0</v>
      </c>
      <c r="DA194" s="130" t="s">
        <v>2510</v>
      </c>
    </row>
    <row r="195" spans="1:105" ht="12" customHeight="1" x14ac:dyDescent="0.25">
      <c r="A195" s="97" t="s">
        <v>197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X195" s="98">
        <v>0</v>
      </c>
      <c r="Y195" s="98">
        <v>0</v>
      </c>
      <c r="DA195" s="63" t="s">
        <v>2511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X196" s="98">
        <v>0</v>
      </c>
      <c r="Y196" s="98">
        <v>0</v>
      </c>
      <c r="DA196" s="63" t="s">
        <v>2512</v>
      </c>
    </row>
    <row r="197" spans="1:105" ht="12" customHeight="1" x14ac:dyDescent="0.25">
      <c r="A197" s="121" t="s">
        <v>92</v>
      </c>
      <c r="B197" s="122">
        <f t="shared" ref="B197:Y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X197" s="122">
        <f t="shared" si="100"/>
        <v>0</v>
      </c>
      <c r="Y197" s="122">
        <f t="shared" si="100"/>
        <v>0</v>
      </c>
      <c r="DA197" s="130" t="s">
        <v>2513</v>
      </c>
    </row>
    <row r="198" spans="1:105" ht="12" customHeight="1" x14ac:dyDescent="0.25">
      <c r="A198" s="97" t="s">
        <v>53</v>
      </c>
      <c r="B198" s="98">
        <f>RES_hhdet_tesh!B110</f>
        <v>0</v>
      </c>
      <c r="C198" s="98">
        <f>RES_hhdet_tesh!C110</f>
        <v>0</v>
      </c>
      <c r="D198" s="98">
        <f>RES_hhdet_tesh!D110</f>
        <v>0</v>
      </c>
      <c r="E198" s="98">
        <f>RES_hhdet_tesh!E110</f>
        <v>0</v>
      </c>
      <c r="F198" s="98">
        <f>RES_hhdet_tesh!F110</f>
        <v>0</v>
      </c>
      <c r="G198" s="98">
        <f>RES_hhdet_tesh!G110</f>
        <v>0</v>
      </c>
      <c r="H198" s="98">
        <f>RES_hhdet_tesh!H110</f>
        <v>0</v>
      </c>
      <c r="I198" s="98">
        <f>RES_hhdet_tesh!I110</f>
        <v>0</v>
      </c>
      <c r="J198" s="98">
        <f>RES_hhdet_tesh!J110</f>
        <v>0</v>
      </c>
      <c r="K198" s="98">
        <f>RES_hhdet_tesh!K110</f>
        <v>0</v>
      </c>
      <c r="L198" s="98">
        <f>RES_hhdet_tesh!L110</f>
        <v>0</v>
      </c>
      <c r="M198" s="98">
        <f>RES_hhdet_tesh!M110</f>
        <v>0</v>
      </c>
      <c r="N198" s="98">
        <f>RES_hhdet_tesh!N110</f>
        <v>0</v>
      </c>
      <c r="O198" s="98">
        <f>RES_hhdet_tesh!O110</f>
        <v>0</v>
      </c>
      <c r="P198" s="98">
        <f>RES_hhdet_tesh!P110</f>
        <v>0</v>
      </c>
      <c r="Q198" s="98">
        <f>RES_hhdet_tesh!Q110</f>
        <v>0</v>
      </c>
      <c r="R198" s="98">
        <f>RES_hhdet_tesh!R110</f>
        <v>0</v>
      </c>
      <c r="S198" s="98">
        <f>RES_hhdet_tesh!S110</f>
        <v>0</v>
      </c>
      <c r="T198" s="98">
        <f>RES_hhdet_tesh!T110</f>
        <v>0</v>
      </c>
      <c r="U198" s="98">
        <f>RES_hhdet_tesh!U110</f>
        <v>0</v>
      </c>
      <c r="V198" s="98">
        <f>RES_hhdet_tesh!V110</f>
        <v>0</v>
      </c>
      <c r="W198" s="98">
        <f>RES_hhdet_tesh!W110</f>
        <v>0</v>
      </c>
      <c r="X198" s="98">
        <f>RES_hhdet_tesh!X110</f>
        <v>0</v>
      </c>
      <c r="Y198" s="98">
        <f>RES_hhdet_tesh!Y110</f>
        <v>0</v>
      </c>
      <c r="DA198" s="63" t="s">
        <v>2514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X199" s="122">
        <v>0</v>
      </c>
      <c r="Y199" s="122">
        <v>0</v>
      </c>
      <c r="DA199" s="130" t="s">
        <v>2515</v>
      </c>
    </row>
    <row r="200" spans="1:105" ht="12" customHeight="1" x14ac:dyDescent="0.25">
      <c r="A200" s="97" t="s">
        <v>130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X200" s="98">
        <v>0</v>
      </c>
      <c r="Y200" s="98">
        <v>0</v>
      </c>
      <c r="DA200" s="63" t="s">
        <v>2516</v>
      </c>
    </row>
    <row r="201" spans="1:105" ht="12" customHeight="1" x14ac:dyDescent="0.25">
      <c r="A201" s="97" t="s">
        <v>129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X201" s="98">
        <v>0</v>
      </c>
      <c r="Y201" s="98">
        <v>0</v>
      </c>
      <c r="DA201" s="63" t="s">
        <v>2517</v>
      </c>
    </row>
    <row r="202" spans="1:105" ht="12" customHeight="1" x14ac:dyDescent="0.25">
      <c r="A202" s="100" t="s">
        <v>197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X202" s="101">
        <v>0</v>
      </c>
      <c r="Y202" s="101">
        <v>0</v>
      </c>
      <c r="DA202" s="131" t="s">
        <v>2518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X203" s="104">
        <v>0</v>
      </c>
      <c r="Y203" s="104">
        <v>0</v>
      </c>
      <c r="DA203" s="132" t="s">
        <v>2519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X204" s="101">
        <v>0</v>
      </c>
      <c r="Y204" s="101">
        <v>0</v>
      </c>
      <c r="DA204" s="131" t="s">
        <v>2520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X205" s="104">
        <v>0</v>
      </c>
      <c r="Y205" s="104">
        <v>0</v>
      </c>
      <c r="DA205" s="132" t="s">
        <v>2521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X206" s="98">
        <v>0</v>
      </c>
      <c r="Y206" s="98">
        <v>0</v>
      </c>
      <c r="DA206" s="63" t="s">
        <v>2522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2523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X208" s="122">
        <v>0</v>
      </c>
      <c r="Y208" s="122">
        <v>0</v>
      </c>
      <c r="DA208" s="130" t="s">
        <v>2524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2525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X210" s="33">
        <v>0</v>
      </c>
      <c r="Y210" s="33">
        <v>0</v>
      </c>
      <c r="DA210" s="60" t="s">
        <v>2526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:Y212" si="103">W213+W216+W218+W227</f>
        <v>0</v>
      </c>
      <c r="X212" s="117">
        <f t="shared" si="103"/>
        <v>0</v>
      </c>
      <c r="Y212" s="117">
        <f t="shared" si="103"/>
        <v>0</v>
      </c>
      <c r="DA212" s="129" t="s">
        <v>2677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:Y213" si="106">SUM(W214:W215)</f>
        <v>0</v>
      </c>
      <c r="X213" s="122">
        <f t="shared" si="106"/>
        <v>0</v>
      </c>
      <c r="Y213" s="122">
        <f t="shared" si="106"/>
        <v>0</v>
      </c>
      <c r="DA213" s="130" t="s">
        <v>2678</v>
      </c>
    </row>
    <row r="214" spans="1:105" ht="12" customHeight="1" x14ac:dyDescent="0.25">
      <c r="A214" s="97" t="s">
        <v>197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X214" s="98">
        <v>0</v>
      </c>
      <c r="Y214" s="98">
        <v>0</v>
      </c>
      <c r="DA214" s="63" t="s">
        <v>2679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2680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2681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2682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X218" s="122">
        <v>0</v>
      </c>
      <c r="Y218" s="122">
        <v>0</v>
      </c>
      <c r="DA218" s="130" t="s">
        <v>2683</v>
      </c>
    </row>
    <row r="219" spans="1:105" ht="12" customHeight="1" x14ac:dyDescent="0.25">
      <c r="A219" s="97" t="s">
        <v>130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X219" s="98">
        <v>0</v>
      </c>
      <c r="Y219" s="98">
        <v>0</v>
      </c>
      <c r="DA219" s="63" t="s">
        <v>2684</v>
      </c>
    </row>
    <row r="220" spans="1:105" ht="12" customHeight="1" x14ac:dyDescent="0.25">
      <c r="A220" s="97" t="s">
        <v>129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2685</v>
      </c>
    </row>
    <row r="221" spans="1:105" ht="12" customHeight="1" x14ac:dyDescent="0.25">
      <c r="A221" s="100" t="s">
        <v>197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X221" s="101">
        <v>0</v>
      </c>
      <c r="Y221" s="101">
        <v>0</v>
      </c>
      <c r="DA221" s="131" t="s">
        <v>2686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2687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2688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2689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2690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2691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X227" s="122">
        <v>0</v>
      </c>
      <c r="Y227" s="122">
        <v>0</v>
      </c>
      <c r="DA227" s="130" t="s">
        <v>2692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X228" s="98">
        <v>0</v>
      </c>
      <c r="Y228" s="98">
        <v>0</v>
      </c>
      <c r="DA228" s="63" t="s">
        <v>2693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2694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:Y231" si="110">W232+W235+W237+W246</f>
        <v>0</v>
      </c>
      <c r="X231" s="118">
        <f t="shared" si="110"/>
        <v>0</v>
      </c>
      <c r="Y231" s="118">
        <f t="shared" si="110"/>
        <v>0</v>
      </c>
      <c r="DA231" s="129" t="s">
        <v>2845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:Y232" si="113">SUM(W233:W234)</f>
        <v>0</v>
      </c>
      <c r="X232" s="123">
        <f t="shared" si="113"/>
        <v>0</v>
      </c>
      <c r="Y232" s="123">
        <f t="shared" si="113"/>
        <v>0</v>
      </c>
      <c r="DA232" s="130" t="s">
        <v>2846</v>
      </c>
    </row>
    <row r="233" spans="1:105" ht="12" customHeight="1" x14ac:dyDescent="0.25">
      <c r="A233" s="97" t="s">
        <v>197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X233" s="99">
        <v>0</v>
      </c>
      <c r="Y233" s="99">
        <v>0</v>
      </c>
      <c r="DA233" s="63" t="s">
        <v>2847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X234" s="99">
        <v>0</v>
      </c>
      <c r="Y234" s="99">
        <v>0</v>
      </c>
      <c r="DA234" s="63" t="s">
        <v>2848</v>
      </c>
    </row>
    <row r="235" spans="1:105" ht="12" customHeight="1" x14ac:dyDescent="0.25">
      <c r="A235" s="121" t="s">
        <v>92</v>
      </c>
      <c r="B235" s="123">
        <f t="shared" ref="B235:Y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X235" s="123">
        <f t="shared" si="114"/>
        <v>0</v>
      </c>
      <c r="Y235" s="123">
        <f t="shared" si="114"/>
        <v>0</v>
      </c>
      <c r="DA235" s="130" t="s">
        <v>2849</v>
      </c>
    </row>
    <row r="236" spans="1:105" ht="12" customHeight="1" x14ac:dyDescent="0.25">
      <c r="A236" s="97" t="s">
        <v>53</v>
      </c>
      <c r="B236" s="99">
        <f>RES_hhdet_fecs!B110</f>
        <v>0</v>
      </c>
      <c r="C236" s="99">
        <f>RES_hhdet_fecs!C110</f>
        <v>0</v>
      </c>
      <c r="D236" s="99">
        <f>RES_hhdet_fecs!D110</f>
        <v>0</v>
      </c>
      <c r="E236" s="99">
        <f>RES_hhdet_fecs!E110</f>
        <v>0</v>
      </c>
      <c r="F236" s="99">
        <f>RES_hhdet_fecs!F110</f>
        <v>0</v>
      </c>
      <c r="G236" s="99">
        <f>RES_hhdet_fecs!G110</f>
        <v>0</v>
      </c>
      <c r="H236" s="99">
        <f>RES_hhdet_fecs!H110</f>
        <v>0</v>
      </c>
      <c r="I236" s="99">
        <f>RES_hhdet_fecs!I110</f>
        <v>0</v>
      </c>
      <c r="J236" s="99">
        <f>RES_hhdet_fecs!J110</f>
        <v>0</v>
      </c>
      <c r="K236" s="99">
        <f>RES_hhdet_fecs!K110</f>
        <v>0</v>
      </c>
      <c r="L236" s="99">
        <f>RES_hhdet_fecs!L110</f>
        <v>0</v>
      </c>
      <c r="M236" s="99">
        <f>RES_hhdet_fecs!M110</f>
        <v>0</v>
      </c>
      <c r="N236" s="99">
        <f>RES_hhdet_fecs!N110</f>
        <v>0</v>
      </c>
      <c r="O236" s="99">
        <f>RES_hhdet_fecs!O110</f>
        <v>0</v>
      </c>
      <c r="P236" s="99">
        <f>RES_hhdet_fecs!P110</f>
        <v>0</v>
      </c>
      <c r="Q236" s="99">
        <f>RES_hhdet_fecs!Q110</f>
        <v>0</v>
      </c>
      <c r="R236" s="99">
        <f>RES_hhdet_fecs!R110</f>
        <v>0</v>
      </c>
      <c r="S236" s="99">
        <f>RES_hhdet_fecs!S110</f>
        <v>0</v>
      </c>
      <c r="T236" s="99">
        <f>RES_hhdet_fecs!T110</f>
        <v>0</v>
      </c>
      <c r="U236" s="99">
        <f>RES_hhdet_fecs!U110</f>
        <v>0</v>
      </c>
      <c r="V236" s="99">
        <f>RES_hhdet_fecs!V110</f>
        <v>0</v>
      </c>
      <c r="W236" s="99">
        <f>RES_hhdet_fecs!W110</f>
        <v>0</v>
      </c>
      <c r="X236" s="99">
        <f>RES_hhdet_fecs!X110</f>
        <v>0</v>
      </c>
      <c r="Y236" s="99">
        <f>RES_hhdet_fecs!Y110</f>
        <v>0</v>
      </c>
      <c r="DA236" s="63" t="s">
        <v>2850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X237" s="123">
        <v>0</v>
      </c>
      <c r="Y237" s="123">
        <v>0</v>
      </c>
      <c r="DA237" s="130" t="s">
        <v>2851</v>
      </c>
    </row>
    <row r="238" spans="1:105" ht="12" customHeight="1" x14ac:dyDescent="0.25">
      <c r="A238" s="97" t="s">
        <v>130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X238" s="99">
        <v>0</v>
      </c>
      <c r="Y238" s="99">
        <v>0</v>
      </c>
      <c r="DA238" s="63" t="s">
        <v>2852</v>
      </c>
    </row>
    <row r="239" spans="1:105" ht="12" customHeight="1" x14ac:dyDescent="0.25">
      <c r="A239" s="97" t="s">
        <v>129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X239" s="99">
        <v>0</v>
      </c>
      <c r="Y239" s="99">
        <v>0</v>
      </c>
      <c r="DA239" s="63" t="s">
        <v>2853</v>
      </c>
    </row>
    <row r="240" spans="1:105" ht="12" customHeight="1" x14ac:dyDescent="0.25">
      <c r="A240" s="100" t="s">
        <v>197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X240" s="102">
        <v>0</v>
      </c>
      <c r="Y240" s="102">
        <v>0</v>
      </c>
      <c r="DA240" s="131" t="s">
        <v>2854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X241" s="105">
        <v>0</v>
      </c>
      <c r="Y241" s="105">
        <v>0</v>
      </c>
      <c r="DA241" s="132" t="s">
        <v>2855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X242" s="102">
        <v>0</v>
      </c>
      <c r="Y242" s="102">
        <v>0</v>
      </c>
      <c r="DA242" s="131" t="s">
        <v>2856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X243" s="105">
        <v>0</v>
      </c>
      <c r="Y243" s="105">
        <v>0</v>
      </c>
      <c r="DA243" s="132" t="s">
        <v>2857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X244" s="99">
        <v>0</v>
      </c>
      <c r="Y244" s="99">
        <v>0</v>
      </c>
      <c r="DA244" s="63" t="s">
        <v>2858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X245" s="99">
        <v>0</v>
      </c>
      <c r="Y245" s="99">
        <v>0</v>
      </c>
      <c r="DA245" s="63" t="s">
        <v>2859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X246" s="123">
        <v>0</v>
      </c>
      <c r="Y246" s="123">
        <v>0</v>
      </c>
      <c r="DA246" s="130" t="s">
        <v>2860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X247" s="99">
        <v>0</v>
      </c>
      <c r="Y247" s="99">
        <v>0</v>
      </c>
      <c r="DA247" s="63" t="s">
        <v>2861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X248" s="110">
        <v>0</v>
      </c>
      <c r="Y248" s="110">
        <v>0</v>
      </c>
      <c r="DA248" s="60" t="s">
        <v>2862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:Y250" si="117">W251+W254+W256+W265</f>
        <v>0</v>
      </c>
      <c r="X250" s="118">
        <f t="shared" si="117"/>
        <v>0</v>
      </c>
      <c r="Y250" s="118">
        <f t="shared" si="117"/>
        <v>0</v>
      </c>
      <c r="DA250" s="129" t="s">
        <v>3013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:Y251" si="120">SUM(W252:W253)</f>
        <v>0</v>
      </c>
      <c r="X251" s="123">
        <f t="shared" si="120"/>
        <v>0</v>
      </c>
      <c r="Y251" s="123">
        <f t="shared" si="120"/>
        <v>0</v>
      </c>
      <c r="DA251" s="130" t="s">
        <v>3014</v>
      </c>
    </row>
    <row r="252" spans="1:105" ht="12" customHeight="1" x14ac:dyDescent="0.25">
      <c r="A252" s="97" t="s">
        <v>197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X252" s="99">
        <v>0</v>
      </c>
      <c r="Y252" s="99">
        <v>0</v>
      </c>
      <c r="DA252" s="63" t="s">
        <v>3015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X253" s="99">
        <v>0</v>
      </c>
      <c r="Y253" s="99">
        <v>0</v>
      </c>
      <c r="DA253" s="63" t="s">
        <v>3016</v>
      </c>
    </row>
    <row r="254" spans="1:105" ht="12" customHeight="1" x14ac:dyDescent="0.25">
      <c r="A254" s="121" t="s">
        <v>92</v>
      </c>
      <c r="B254" s="123">
        <f t="shared" ref="B254:Y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X254" s="123">
        <f t="shared" si="121"/>
        <v>0</v>
      </c>
      <c r="Y254" s="123">
        <f t="shared" si="121"/>
        <v>0</v>
      </c>
      <c r="DA254" s="130" t="s">
        <v>3017</v>
      </c>
    </row>
    <row r="255" spans="1:105" ht="12" customHeight="1" x14ac:dyDescent="0.25">
      <c r="A255" s="97" t="s">
        <v>53</v>
      </c>
      <c r="B255" s="99">
        <f>RES_hhdet_tess!B110</f>
        <v>0</v>
      </c>
      <c r="C255" s="99">
        <f>RES_hhdet_tess!C110</f>
        <v>0</v>
      </c>
      <c r="D255" s="99">
        <f>RES_hhdet_tess!D110</f>
        <v>0</v>
      </c>
      <c r="E255" s="99">
        <f>RES_hhdet_tess!E110</f>
        <v>0</v>
      </c>
      <c r="F255" s="99">
        <f>RES_hhdet_tess!F110</f>
        <v>0</v>
      </c>
      <c r="G255" s="99">
        <f>RES_hhdet_tess!G110</f>
        <v>0</v>
      </c>
      <c r="H255" s="99">
        <f>RES_hhdet_tess!H110</f>
        <v>0</v>
      </c>
      <c r="I255" s="99">
        <f>RES_hhdet_tess!I110</f>
        <v>0</v>
      </c>
      <c r="J255" s="99">
        <f>RES_hhdet_tess!J110</f>
        <v>0</v>
      </c>
      <c r="K255" s="99">
        <f>RES_hhdet_tess!K110</f>
        <v>0</v>
      </c>
      <c r="L255" s="99">
        <f>RES_hhdet_tess!L110</f>
        <v>0</v>
      </c>
      <c r="M255" s="99">
        <f>RES_hhdet_tess!M110</f>
        <v>0</v>
      </c>
      <c r="N255" s="99">
        <f>RES_hhdet_tess!N110</f>
        <v>0</v>
      </c>
      <c r="O255" s="99">
        <f>RES_hhdet_tess!O110</f>
        <v>0</v>
      </c>
      <c r="P255" s="99">
        <f>RES_hhdet_tess!P110</f>
        <v>0</v>
      </c>
      <c r="Q255" s="99">
        <f>RES_hhdet_tess!Q110</f>
        <v>0</v>
      </c>
      <c r="R255" s="99">
        <f>RES_hhdet_tess!R110</f>
        <v>0</v>
      </c>
      <c r="S255" s="99">
        <f>RES_hhdet_tess!S110</f>
        <v>0</v>
      </c>
      <c r="T255" s="99">
        <f>RES_hhdet_tess!T110</f>
        <v>0</v>
      </c>
      <c r="U255" s="99">
        <f>RES_hhdet_tess!U110</f>
        <v>0</v>
      </c>
      <c r="V255" s="99">
        <f>RES_hhdet_tess!V110</f>
        <v>0</v>
      </c>
      <c r="W255" s="99">
        <f>RES_hhdet_tess!W110</f>
        <v>0</v>
      </c>
      <c r="X255" s="99">
        <f>RES_hhdet_tess!X110</f>
        <v>0</v>
      </c>
      <c r="Y255" s="99">
        <f>RES_hhdet_tess!Y110</f>
        <v>0</v>
      </c>
      <c r="DA255" s="63" t="s">
        <v>3018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X256" s="123">
        <v>0</v>
      </c>
      <c r="Y256" s="123">
        <v>0</v>
      </c>
      <c r="DA256" s="130" t="s">
        <v>3019</v>
      </c>
    </row>
    <row r="257" spans="1:105" ht="12" customHeight="1" x14ac:dyDescent="0.25">
      <c r="A257" s="97" t="s">
        <v>130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X257" s="99">
        <v>0</v>
      </c>
      <c r="Y257" s="99">
        <v>0</v>
      </c>
      <c r="DA257" s="63" t="s">
        <v>3020</v>
      </c>
    </row>
    <row r="258" spans="1:105" ht="12" customHeight="1" x14ac:dyDescent="0.25">
      <c r="A258" s="97" t="s">
        <v>129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X258" s="99">
        <v>0</v>
      </c>
      <c r="Y258" s="99">
        <v>0</v>
      </c>
      <c r="DA258" s="63" t="s">
        <v>3021</v>
      </c>
    </row>
    <row r="259" spans="1:105" ht="12" customHeight="1" x14ac:dyDescent="0.25">
      <c r="A259" s="100" t="s">
        <v>197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X259" s="102">
        <v>0</v>
      </c>
      <c r="Y259" s="102">
        <v>0</v>
      </c>
      <c r="DA259" s="131" t="s">
        <v>3022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X260" s="105">
        <v>0</v>
      </c>
      <c r="Y260" s="105">
        <v>0</v>
      </c>
      <c r="DA260" s="132" t="s">
        <v>3023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X261" s="102">
        <v>0</v>
      </c>
      <c r="Y261" s="102">
        <v>0</v>
      </c>
      <c r="DA261" s="131" t="s">
        <v>3024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X262" s="105">
        <v>0</v>
      </c>
      <c r="Y262" s="105">
        <v>0</v>
      </c>
      <c r="DA262" s="132" t="s">
        <v>3025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3026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X264" s="99">
        <v>0</v>
      </c>
      <c r="Y264" s="99">
        <v>0</v>
      </c>
      <c r="DA264" s="63" t="s">
        <v>3027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X265" s="123">
        <v>0</v>
      </c>
      <c r="Y265" s="123">
        <v>0</v>
      </c>
      <c r="DA265" s="130" t="s">
        <v>3028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3029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X267" s="110">
        <v>0</v>
      </c>
      <c r="Y267" s="110">
        <v>0</v>
      </c>
      <c r="DA267" s="60" t="s">
        <v>3030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:Y269" si="124">W270+W273+W275+W284</f>
        <v>0</v>
      </c>
      <c r="X269" s="118">
        <f t="shared" si="124"/>
        <v>0</v>
      </c>
      <c r="Y269" s="118">
        <f t="shared" si="124"/>
        <v>0</v>
      </c>
      <c r="DA269" s="129" t="s">
        <v>3181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:Y270" si="127">SUM(W271:W272)</f>
        <v>0</v>
      </c>
      <c r="X270" s="123">
        <f t="shared" si="127"/>
        <v>0</v>
      </c>
      <c r="Y270" s="123">
        <f t="shared" si="127"/>
        <v>0</v>
      </c>
      <c r="DA270" s="130" t="s">
        <v>3182</v>
      </c>
    </row>
    <row r="271" spans="1:105" ht="12" customHeight="1" x14ac:dyDescent="0.25">
      <c r="A271" s="97" t="s">
        <v>197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3183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3184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3185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3186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X275" s="123">
        <v>0</v>
      </c>
      <c r="Y275" s="123">
        <v>0</v>
      </c>
      <c r="DA275" s="130" t="s">
        <v>3187</v>
      </c>
    </row>
    <row r="276" spans="1:105" ht="12" customHeight="1" x14ac:dyDescent="0.25">
      <c r="A276" s="97" t="s">
        <v>130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X276" s="99">
        <v>0</v>
      </c>
      <c r="Y276" s="99">
        <v>0</v>
      </c>
      <c r="DA276" s="63" t="s">
        <v>3188</v>
      </c>
    </row>
    <row r="277" spans="1:105" ht="12" customHeight="1" x14ac:dyDescent="0.25">
      <c r="A277" s="97" t="s">
        <v>129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X277" s="99">
        <v>0</v>
      </c>
      <c r="Y277" s="99">
        <v>0</v>
      </c>
      <c r="DA277" s="63" t="s">
        <v>3189</v>
      </c>
    </row>
    <row r="278" spans="1:105" ht="12" customHeight="1" x14ac:dyDescent="0.25">
      <c r="A278" s="100" t="s">
        <v>197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X278" s="102">
        <v>0</v>
      </c>
      <c r="Y278" s="102">
        <v>0</v>
      </c>
      <c r="DA278" s="131" t="s">
        <v>3190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3191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3192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3193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3194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3195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X284" s="123">
        <v>0</v>
      </c>
      <c r="Y284" s="123">
        <v>0</v>
      </c>
      <c r="DA284" s="130" t="s">
        <v>3196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X285" s="99">
        <v>0</v>
      </c>
      <c r="Y285" s="99">
        <v>0</v>
      </c>
      <c r="DA285" s="63" t="s">
        <v>3197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3198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:Y290" si="131">W291+W294+W296+W305</f>
        <v>0</v>
      </c>
      <c r="X290" s="117">
        <f t="shared" si="131"/>
        <v>0</v>
      </c>
      <c r="Y290" s="117">
        <f t="shared" si="131"/>
        <v>0</v>
      </c>
      <c r="DA290" s="129" t="s">
        <v>3349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:Y291" si="134">SUM(W292:W293)</f>
        <v>0</v>
      </c>
      <c r="X291" s="122">
        <f t="shared" si="134"/>
        <v>0</v>
      </c>
      <c r="Y291" s="122">
        <f t="shared" si="134"/>
        <v>0</v>
      </c>
      <c r="DA291" s="130" t="s">
        <v>3350</v>
      </c>
    </row>
    <row r="292" spans="1:105" ht="12" customHeight="1" x14ac:dyDescent="0.25">
      <c r="A292" s="97" t="s">
        <v>197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X292" s="98">
        <v>0</v>
      </c>
      <c r="Y292" s="98">
        <v>0</v>
      </c>
      <c r="DA292" s="63" t="s">
        <v>3351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X293" s="98">
        <v>0</v>
      </c>
      <c r="Y293" s="98">
        <v>0</v>
      </c>
      <c r="DA293" s="63" t="s">
        <v>3352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X294" s="122">
        <f t="shared" si="135"/>
        <v>0</v>
      </c>
      <c r="Y294" s="122">
        <f t="shared" si="135"/>
        <v>0</v>
      </c>
      <c r="DA294" s="130" t="s">
        <v>3353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X295" s="98">
        <v>0</v>
      </c>
      <c r="Y295" s="98">
        <v>0</v>
      </c>
      <c r="DA295" s="63" t="s">
        <v>3354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X296" s="122">
        <v>0</v>
      </c>
      <c r="Y296" s="122">
        <v>0</v>
      </c>
      <c r="DA296" s="130" t="s">
        <v>3355</v>
      </c>
    </row>
    <row r="297" spans="1:105" ht="12" customHeight="1" x14ac:dyDescent="0.25">
      <c r="A297" s="97" t="s">
        <v>130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X297" s="98">
        <v>0</v>
      </c>
      <c r="Y297" s="98">
        <v>0</v>
      </c>
      <c r="DA297" s="63" t="s">
        <v>3356</v>
      </c>
    </row>
    <row r="298" spans="1:105" ht="12" customHeight="1" x14ac:dyDescent="0.25">
      <c r="A298" s="97" t="s">
        <v>129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X298" s="98">
        <v>0</v>
      </c>
      <c r="Y298" s="98">
        <v>0</v>
      </c>
      <c r="DA298" s="63" t="s">
        <v>3357</v>
      </c>
    </row>
    <row r="299" spans="1:105" ht="12" customHeight="1" x14ac:dyDescent="0.25">
      <c r="A299" s="100" t="s">
        <v>197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X299" s="101">
        <v>0</v>
      </c>
      <c r="Y299" s="101">
        <v>0</v>
      </c>
      <c r="DA299" s="131" t="s">
        <v>3358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X300" s="104">
        <v>0</v>
      </c>
      <c r="Y300" s="104">
        <v>0</v>
      </c>
      <c r="DA300" s="132" t="s">
        <v>3359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X301" s="101">
        <v>0</v>
      </c>
      <c r="Y301" s="101">
        <v>0</v>
      </c>
      <c r="DA301" s="131" t="s">
        <v>3360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X302" s="104">
        <v>0</v>
      </c>
      <c r="Y302" s="104">
        <v>0</v>
      </c>
      <c r="DA302" s="132" t="s">
        <v>3361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X303" s="98">
        <v>0</v>
      </c>
      <c r="Y303" s="98">
        <v>0</v>
      </c>
      <c r="DA303" s="63" t="s">
        <v>3362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X304" s="98">
        <v>0</v>
      </c>
      <c r="Y304" s="98">
        <v>0</v>
      </c>
      <c r="DA304" s="63" t="s">
        <v>3363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X305" s="122">
        <v>0</v>
      </c>
      <c r="Y305" s="122">
        <v>0</v>
      </c>
      <c r="DA305" s="130" t="s">
        <v>3364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X306" s="98">
        <v>0</v>
      </c>
      <c r="Y306" s="98">
        <v>0</v>
      </c>
      <c r="DA306" s="63" t="s">
        <v>3365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X307" s="33">
        <v>0</v>
      </c>
      <c r="Y307" s="33">
        <v>0</v>
      </c>
      <c r="DA307" s="60" t="s">
        <v>3366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:Y309" si="138">W310+W313+W315+W324</f>
        <v>0</v>
      </c>
      <c r="X309" s="117">
        <f t="shared" si="138"/>
        <v>0</v>
      </c>
      <c r="Y309" s="117">
        <f t="shared" si="138"/>
        <v>0</v>
      </c>
      <c r="DA309" s="129" t="s">
        <v>3517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:Y310" si="141">SUM(W311:W312)</f>
        <v>0</v>
      </c>
      <c r="X310" s="122">
        <f t="shared" si="141"/>
        <v>0</v>
      </c>
      <c r="Y310" s="122">
        <f t="shared" si="141"/>
        <v>0</v>
      </c>
      <c r="DA310" s="130" t="s">
        <v>3518</v>
      </c>
    </row>
    <row r="311" spans="1:105" ht="12" customHeight="1" x14ac:dyDescent="0.25">
      <c r="A311" s="97" t="s">
        <v>197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X311" s="98">
        <v>0</v>
      </c>
      <c r="Y311" s="98">
        <v>0</v>
      </c>
      <c r="DA311" s="63" t="s">
        <v>3519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X312" s="98">
        <v>0</v>
      </c>
      <c r="Y312" s="98">
        <v>0</v>
      </c>
      <c r="DA312" s="63" t="s">
        <v>3520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X313" s="122">
        <f t="shared" si="142"/>
        <v>0</v>
      </c>
      <c r="Y313" s="122">
        <f t="shared" si="142"/>
        <v>0</v>
      </c>
      <c r="DA313" s="130" t="s">
        <v>3521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X314" s="98">
        <v>0</v>
      </c>
      <c r="Y314" s="98">
        <v>0</v>
      </c>
      <c r="DA314" s="63" t="s">
        <v>3522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X315" s="122">
        <v>0</v>
      </c>
      <c r="Y315" s="122">
        <v>0</v>
      </c>
      <c r="DA315" s="130" t="s">
        <v>3523</v>
      </c>
    </row>
    <row r="316" spans="1:105" ht="12" customHeight="1" x14ac:dyDescent="0.25">
      <c r="A316" s="97" t="s">
        <v>130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X316" s="98">
        <v>0</v>
      </c>
      <c r="Y316" s="98">
        <v>0</v>
      </c>
      <c r="DA316" s="63" t="s">
        <v>3524</v>
      </c>
    </row>
    <row r="317" spans="1:105" ht="12" customHeight="1" x14ac:dyDescent="0.25">
      <c r="A317" s="97" t="s">
        <v>129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X317" s="98">
        <v>0</v>
      </c>
      <c r="Y317" s="98">
        <v>0</v>
      </c>
      <c r="DA317" s="63" t="s">
        <v>3525</v>
      </c>
    </row>
    <row r="318" spans="1:105" ht="12" customHeight="1" x14ac:dyDescent="0.25">
      <c r="A318" s="100" t="s">
        <v>197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X318" s="101">
        <v>0</v>
      </c>
      <c r="Y318" s="101">
        <v>0</v>
      </c>
      <c r="DA318" s="131" t="s">
        <v>3526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X319" s="104">
        <v>0</v>
      </c>
      <c r="Y319" s="104">
        <v>0</v>
      </c>
      <c r="DA319" s="132" t="s">
        <v>3527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X320" s="101">
        <v>0</v>
      </c>
      <c r="Y320" s="101">
        <v>0</v>
      </c>
      <c r="DA320" s="131" t="s">
        <v>3528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X321" s="104">
        <v>0</v>
      </c>
      <c r="Y321" s="104">
        <v>0</v>
      </c>
      <c r="DA321" s="132" t="s">
        <v>3529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X322" s="98">
        <v>0</v>
      </c>
      <c r="Y322" s="98">
        <v>0</v>
      </c>
      <c r="DA322" s="63" t="s">
        <v>3530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X323" s="98">
        <v>0</v>
      </c>
      <c r="Y323" s="98">
        <v>0</v>
      </c>
      <c r="DA323" s="63" t="s">
        <v>3531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X324" s="122">
        <v>0</v>
      </c>
      <c r="Y324" s="122">
        <v>0</v>
      </c>
      <c r="DA324" s="130" t="s">
        <v>3532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X325" s="98">
        <v>0</v>
      </c>
      <c r="Y325" s="98">
        <v>0</v>
      </c>
      <c r="DA325" s="63" t="s">
        <v>3533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X326" s="33">
        <v>0</v>
      </c>
      <c r="Y326" s="33">
        <v>0</v>
      </c>
      <c r="DA326" s="60" t="s">
        <v>3534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:Y328" si="145">IF(W309=0,"",W309/W290)</f>
        <v/>
      </c>
      <c r="X328" s="119" t="str">
        <f t="shared" si="145"/>
        <v/>
      </c>
      <c r="Y328" s="119" t="str">
        <f t="shared" si="145"/>
        <v/>
      </c>
      <c r="DA328" s="129" t="s">
        <v>3685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:Y329" si="148">IF(W310=0,"",W310/W291)</f>
        <v/>
      </c>
      <c r="X329" s="124" t="str">
        <f t="shared" si="148"/>
        <v/>
      </c>
      <c r="Y329" s="124" t="str">
        <f t="shared" si="148"/>
        <v/>
      </c>
      <c r="DA329" s="130" t="s">
        <v>3686</v>
      </c>
    </row>
    <row r="330" spans="1:105" ht="12" customHeight="1" x14ac:dyDescent="0.25">
      <c r="A330" s="97" t="s">
        <v>197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:Y330" si="151">IF(W311=0,"",W311/W292)</f>
        <v/>
      </c>
      <c r="X330" s="111" t="str">
        <f t="shared" si="151"/>
        <v/>
      </c>
      <c r="Y330" s="111" t="str">
        <f t="shared" si="151"/>
        <v/>
      </c>
      <c r="DA330" s="63" t="s">
        <v>3687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:Y331" si="154">IF(W312=0,"",W312/W293)</f>
        <v/>
      </c>
      <c r="X331" s="111" t="str">
        <f t="shared" si="154"/>
        <v/>
      </c>
      <c r="Y331" s="111" t="str">
        <f t="shared" si="154"/>
        <v/>
      </c>
      <c r="DA331" s="63" t="s">
        <v>3688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:Y332" si="157">IF(W313=0,"",W313/W294)</f>
        <v/>
      </c>
      <c r="X332" s="124" t="str">
        <f t="shared" si="157"/>
        <v/>
      </c>
      <c r="Y332" s="124" t="str">
        <f t="shared" si="157"/>
        <v/>
      </c>
      <c r="DA332" s="130" t="s">
        <v>3689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:Y333" si="160">IF(W314=0,"",W314/W295)</f>
        <v/>
      </c>
      <c r="X333" s="111" t="str">
        <f t="shared" si="160"/>
        <v/>
      </c>
      <c r="Y333" s="111" t="str">
        <f t="shared" si="160"/>
        <v/>
      </c>
      <c r="DA333" s="63" t="s">
        <v>3690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:Y334" si="163">IF(W315=0,"",W315/W296)</f>
        <v/>
      </c>
      <c r="X334" s="124" t="str">
        <f t="shared" si="163"/>
        <v/>
      </c>
      <c r="Y334" s="124" t="str">
        <f t="shared" si="163"/>
        <v/>
      </c>
      <c r="DA334" s="130" t="s">
        <v>3691</v>
      </c>
    </row>
    <row r="335" spans="1:105" ht="12" customHeight="1" x14ac:dyDescent="0.25">
      <c r="A335" s="97" t="s">
        <v>130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:Y335" si="166">IF(W316=0,"",W316/W297)</f>
        <v/>
      </c>
      <c r="X335" s="111" t="str">
        <f t="shared" si="166"/>
        <v/>
      </c>
      <c r="Y335" s="111" t="str">
        <f t="shared" si="166"/>
        <v/>
      </c>
      <c r="DA335" s="63" t="s">
        <v>3692</v>
      </c>
    </row>
    <row r="336" spans="1:105" ht="12" customHeight="1" x14ac:dyDescent="0.25">
      <c r="A336" s="97" t="s">
        <v>129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:Y336" si="169">IF(W317=0,"",W317/W298)</f>
        <v/>
      </c>
      <c r="X336" s="111" t="str">
        <f t="shared" si="169"/>
        <v/>
      </c>
      <c r="Y336" s="111" t="str">
        <f t="shared" si="169"/>
        <v/>
      </c>
      <c r="DA336" s="63" t="s">
        <v>3693</v>
      </c>
    </row>
    <row r="337" spans="1:105" ht="12" customHeight="1" x14ac:dyDescent="0.25">
      <c r="A337" s="100" t="s">
        <v>197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:Y337" si="172">IF(W318=0,"",W318/W299)</f>
        <v/>
      </c>
      <c r="X337" s="112" t="str">
        <f t="shared" si="172"/>
        <v/>
      </c>
      <c r="Y337" s="112" t="str">
        <f t="shared" si="172"/>
        <v/>
      </c>
      <c r="DA337" s="131" t="s">
        <v>3694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:Y338" si="175">IF(W319=0,"",W319/W300)</f>
        <v/>
      </c>
      <c r="X338" s="113" t="str">
        <f t="shared" si="175"/>
        <v/>
      </c>
      <c r="Y338" s="113" t="str">
        <f t="shared" si="175"/>
        <v/>
      </c>
      <c r="DA338" s="132" t="s">
        <v>3695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:Y339" si="178">IF(W320=0,"",W320/W301)</f>
        <v/>
      </c>
      <c r="X339" s="112" t="str">
        <f t="shared" si="178"/>
        <v/>
      </c>
      <c r="Y339" s="112" t="str">
        <f t="shared" si="178"/>
        <v/>
      </c>
      <c r="DA339" s="131" t="s">
        <v>3696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:Y340" si="181">IF(W321=0,"",W321/W302)</f>
        <v/>
      </c>
      <c r="X340" s="113" t="str">
        <f t="shared" si="181"/>
        <v/>
      </c>
      <c r="Y340" s="113" t="str">
        <f t="shared" si="181"/>
        <v/>
      </c>
      <c r="DA340" s="132" t="s">
        <v>3697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:Y341" si="184">IF(W322=0,"",W322/W303)</f>
        <v/>
      </c>
      <c r="X341" s="111" t="str">
        <f t="shared" si="184"/>
        <v/>
      </c>
      <c r="Y341" s="111" t="str">
        <f t="shared" si="184"/>
        <v/>
      </c>
      <c r="DA341" s="63" t="s">
        <v>3698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:Y342" si="187">IF(W323=0,"",W323/W304)</f>
        <v/>
      </c>
      <c r="X342" s="111" t="str">
        <f t="shared" si="187"/>
        <v/>
      </c>
      <c r="Y342" s="111" t="str">
        <f t="shared" si="187"/>
        <v/>
      </c>
      <c r="DA342" s="63" t="s">
        <v>3699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:Y343" si="190">IF(W324=0,"",W324/W305)</f>
        <v/>
      </c>
      <c r="X343" s="124" t="str">
        <f t="shared" si="190"/>
        <v/>
      </c>
      <c r="Y343" s="124" t="str">
        <f t="shared" si="190"/>
        <v/>
      </c>
      <c r="DA343" s="130" t="s">
        <v>3700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:Y344" si="193">IF(W325=0,"",W325/W306)</f>
        <v/>
      </c>
      <c r="X344" s="111" t="str">
        <f t="shared" si="193"/>
        <v/>
      </c>
      <c r="Y344" s="111" t="str">
        <f t="shared" si="193"/>
        <v/>
      </c>
      <c r="DA344" s="63" t="s">
        <v>3701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:Y345" si="196">IF(W326=0,"",W326/W307)</f>
        <v/>
      </c>
      <c r="X345" s="45" t="str">
        <f t="shared" si="196"/>
        <v/>
      </c>
      <c r="Y345" s="45" t="str">
        <f t="shared" si="196"/>
        <v/>
      </c>
      <c r="DA345" s="60" t="s">
        <v>3702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:Y347" si="199">W348+W351+W353+W362</f>
        <v>0</v>
      </c>
      <c r="X347" s="117">
        <f t="shared" si="199"/>
        <v>0</v>
      </c>
      <c r="Y347" s="117">
        <f t="shared" si="199"/>
        <v>0</v>
      </c>
      <c r="DA347" s="129" t="s">
        <v>3853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:Y348" si="202">SUM(W349:W350)</f>
        <v>0</v>
      </c>
      <c r="X348" s="122">
        <f t="shared" si="202"/>
        <v>0</v>
      </c>
      <c r="Y348" s="122">
        <f t="shared" si="202"/>
        <v>0</v>
      </c>
      <c r="DA348" s="130" t="s">
        <v>3854</v>
      </c>
    </row>
    <row r="349" spans="1:105" ht="12" customHeight="1" x14ac:dyDescent="0.25">
      <c r="A349" s="97" t="s">
        <v>197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X349" s="98">
        <v>0</v>
      </c>
      <c r="Y349" s="98">
        <v>0</v>
      </c>
      <c r="DA349" s="63" t="s">
        <v>3855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3856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3857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3858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X353" s="122">
        <v>0</v>
      </c>
      <c r="Y353" s="122">
        <v>0</v>
      </c>
      <c r="DA353" s="130" t="s">
        <v>3859</v>
      </c>
    </row>
    <row r="354" spans="1:105" ht="12" customHeight="1" x14ac:dyDescent="0.25">
      <c r="A354" s="97" t="s">
        <v>130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X354" s="98">
        <v>0</v>
      </c>
      <c r="Y354" s="98">
        <v>0</v>
      </c>
      <c r="DA354" s="63" t="s">
        <v>3860</v>
      </c>
    </row>
    <row r="355" spans="1:105" ht="12" customHeight="1" x14ac:dyDescent="0.25">
      <c r="A355" s="97" t="s">
        <v>129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3861</v>
      </c>
    </row>
    <row r="356" spans="1:105" ht="12" customHeight="1" x14ac:dyDescent="0.25">
      <c r="A356" s="100" t="s">
        <v>197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3862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3863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3864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3865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3866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3867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X362" s="122">
        <v>0</v>
      </c>
      <c r="Y362" s="122">
        <v>0</v>
      </c>
      <c r="DA362" s="130" t="s">
        <v>3868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X363" s="98">
        <v>0</v>
      </c>
      <c r="Y363" s="98">
        <v>0</v>
      </c>
      <c r="DA363" s="63" t="s">
        <v>3869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3870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:Y366" si="206">W367+W370+W372+W381</f>
        <v>0</v>
      </c>
      <c r="X366" s="117">
        <f t="shared" si="206"/>
        <v>0</v>
      </c>
      <c r="Y366" s="117">
        <f t="shared" si="206"/>
        <v>0</v>
      </c>
      <c r="DA366" s="129" t="s">
        <v>4021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:Y367" si="209">SUM(W368:W369)</f>
        <v>0</v>
      </c>
      <c r="X367" s="122">
        <f t="shared" si="209"/>
        <v>0</v>
      </c>
      <c r="Y367" s="122">
        <f t="shared" si="209"/>
        <v>0</v>
      </c>
      <c r="DA367" s="130" t="s">
        <v>4022</v>
      </c>
    </row>
    <row r="368" spans="1:105" ht="12" customHeight="1" x14ac:dyDescent="0.25">
      <c r="A368" s="97" t="s">
        <v>197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X368" s="98">
        <v>0</v>
      </c>
      <c r="Y368" s="98">
        <v>0</v>
      </c>
      <c r="DA368" s="63" t="s">
        <v>4023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X369" s="98">
        <v>0</v>
      </c>
      <c r="Y369" s="98">
        <v>0</v>
      </c>
      <c r="DA369" s="63" t="s">
        <v>4024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X370" s="122">
        <f t="shared" si="210"/>
        <v>0</v>
      </c>
      <c r="Y370" s="122">
        <f t="shared" si="210"/>
        <v>0</v>
      </c>
      <c r="DA370" s="130" t="s">
        <v>4025</v>
      </c>
    </row>
    <row r="371" spans="1:105" ht="12" customHeight="1" x14ac:dyDescent="0.25">
      <c r="A371" s="97" t="s">
        <v>53</v>
      </c>
      <c r="B371" s="98"/>
      <c r="C371" s="98">
        <f>RES_hhdet_in_fech!C110</f>
        <v>0</v>
      </c>
      <c r="D371" s="98">
        <f>RES_hhdet_in_fech!D110</f>
        <v>0</v>
      </c>
      <c r="E371" s="98">
        <f>RES_hhdet_in_fech!E110</f>
        <v>0</v>
      </c>
      <c r="F371" s="98">
        <f>RES_hhdet_in_fech!F110</f>
        <v>0</v>
      </c>
      <c r="G371" s="98">
        <f>RES_hhdet_in_fech!G110</f>
        <v>0</v>
      </c>
      <c r="H371" s="98">
        <f>RES_hhdet_in_fech!H110</f>
        <v>0</v>
      </c>
      <c r="I371" s="98">
        <f>RES_hhdet_in_fech!I110</f>
        <v>0</v>
      </c>
      <c r="J371" s="98">
        <f>RES_hhdet_in_fech!J110</f>
        <v>0</v>
      </c>
      <c r="K371" s="98">
        <f>RES_hhdet_in_fech!K110</f>
        <v>0</v>
      </c>
      <c r="L371" s="98">
        <f>RES_hhdet_in_fech!L110</f>
        <v>0</v>
      </c>
      <c r="M371" s="98">
        <f>RES_hhdet_in_fech!M110</f>
        <v>0</v>
      </c>
      <c r="N371" s="98">
        <f>RES_hhdet_in_fech!N110</f>
        <v>0</v>
      </c>
      <c r="O371" s="98">
        <f>RES_hhdet_in_fech!O110</f>
        <v>0</v>
      </c>
      <c r="P371" s="98">
        <f>RES_hhdet_in_fech!P110</f>
        <v>0</v>
      </c>
      <c r="Q371" s="98">
        <f>RES_hhdet_in_fech!Q110</f>
        <v>0</v>
      </c>
      <c r="R371" s="98">
        <f>RES_hhdet_in_fech!R110</f>
        <v>0</v>
      </c>
      <c r="S371" s="98">
        <f>RES_hhdet_in_fech!S110</f>
        <v>0</v>
      </c>
      <c r="T371" s="98">
        <f>RES_hhdet_in_fech!T110</f>
        <v>0</v>
      </c>
      <c r="U371" s="98">
        <f>RES_hhdet_in_fech!U110</f>
        <v>0</v>
      </c>
      <c r="V371" s="98">
        <f>RES_hhdet_in_fech!V110</f>
        <v>0</v>
      </c>
      <c r="W371" s="98">
        <f>RES_hhdet_in_fech!W110</f>
        <v>0</v>
      </c>
      <c r="X371" s="98">
        <f>RES_hhdet_in_fech!X110</f>
        <v>0</v>
      </c>
      <c r="Y371" s="98">
        <f>RES_hhdet_in_fech!Y110</f>
        <v>0</v>
      </c>
      <c r="DA371" s="63" t="s">
        <v>4026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X372" s="122">
        <v>0</v>
      </c>
      <c r="Y372" s="122">
        <v>0</v>
      </c>
      <c r="DA372" s="130" t="s">
        <v>4027</v>
      </c>
    </row>
    <row r="373" spans="1:105" ht="12" customHeight="1" x14ac:dyDescent="0.25">
      <c r="A373" s="97" t="s">
        <v>130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X373" s="98">
        <v>0</v>
      </c>
      <c r="Y373" s="98">
        <v>0</v>
      </c>
      <c r="DA373" s="63" t="s">
        <v>4028</v>
      </c>
    </row>
    <row r="374" spans="1:105" ht="12" customHeight="1" x14ac:dyDescent="0.25">
      <c r="A374" s="97" t="s">
        <v>129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X374" s="98">
        <v>0</v>
      </c>
      <c r="Y374" s="98">
        <v>0</v>
      </c>
      <c r="DA374" s="63" t="s">
        <v>4029</v>
      </c>
    </row>
    <row r="375" spans="1:105" ht="12" customHeight="1" x14ac:dyDescent="0.25">
      <c r="A375" s="100" t="s">
        <v>197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X375" s="101">
        <v>0</v>
      </c>
      <c r="Y375" s="101">
        <v>0</v>
      </c>
      <c r="DA375" s="131" t="s">
        <v>4030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X376" s="104">
        <v>0</v>
      </c>
      <c r="Y376" s="104">
        <v>0</v>
      </c>
      <c r="DA376" s="132" t="s">
        <v>4031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X377" s="101">
        <v>0</v>
      </c>
      <c r="Y377" s="101">
        <v>0</v>
      </c>
      <c r="DA377" s="131" t="s">
        <v>4032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X378" s="104">
        <v>0</v>
      </c>
      <c r="Y378" s="104">
        <v>0</v>
      </c>
      <c r="DA378" s="132" t="s">
        <v>4033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X379" s="98">
        <v>0</v>
      </c>
      <c r="Y379" s="98">
        <v>0</v>
      </c>
      <c r="DA379" s="63" t="s">
        <v>4034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X380" s="98">
        <v>0</v>
      </c>
      <c r="Y380" s="98">
        <v>0</v>
      </c>
      <c r="DA380" s="63" t="s">
        <v>4035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X381" s="122">
        <v>0</v>
      </c>
      <c r="Y381" s="122">
        <v>0</v>
      </c>
      <c r="DA381" s="130" t="s">
        <v>4036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X382" s="98">
        <v>0</v>
      </c>
      <c r="Y382" s="98">
        <v>0</v>
      </c>
      <c r="DA382" s="63" t="s">
        <v>4037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X383" s="33">
        <v>0</v>
      </c>
      <c r="Y383" s="33">
        <v>0</v>
      </c>
      <c r="DA383" s="60" t="s">
        <v>4038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:Y385" si="213">W386+W389+W391+W400</f>
        <v>0</v>
      </c>
      <c r="X385" s="117">
        <f t="shared" si="213"/>
        <v>0</v>
      </c>
      <c r="Y385" s="117">
        <f t="shared" si="213"/>
        <v>0</v>
      </c>
      <c r="DA385" s="129" t="s">
        <v>4189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:Y386" si="216">SUM(W387:W388)</f>
        <v>0</v>
      </c>
      <c r="X386" s="122">
        <f t="shared" si="216"/>
        <v>0</v>
      </c>
      <c r="Y386" s="122">
        <f t="shared" si="216"/>
        <v>0</v>
      </c>
      <c r="DA386" s="130" t="s">
        <v>4190</v>
      </c>
    </row>
    <row r="387" spans="1:105" ht="12" customHeight="1" x14ac:dyDescent="0.25">
      <c r="A387" s="97" t="s">
        <v>197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X387" s="98">
        <v>0</v>
      </c>
      <c r="Y387" s="98">
        <v>0</v>
      </c>
      <c r="DA387" s="63" t="s">
        <v>4191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X388" s="98">
        <v>0</v>
      </c>
      <c r="Y388" s="98">
        <v>0</v>
      </c>
      <c r="DA388" s="63" t="s">
        <v>4192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X389" s="122">
        <f t="shared" si="217"/>
        <v>0</v>
      </c>
      <c r="Y389" s="122">
        <f t="shared" si="217"/>
        <v>0</v>
      </c>
      <c r="DA389" s="130" t="s">
        <v>4193</v>
      </c>
    </row>
    <row r="390" spans="1:105" ht="12" customHeight="1" x14ac:dyDescent="0.25">
      <c r="A390" s="97" t="s">
        <v>53</v>
      </c>
      <c r="B390" s="98"/>
      <c r="C390" s="98">
        <f>RES_hhdet_in_tesh!C110</f>
        <v>0</v>
      </c>
      <c r="D390" s="98">
        <f>RES_hhdet_in_tesh!D110</f>
        <v>0</v>
      </c>
      <c r="E390" s="98">
        <f>RES_hhdet_in_tesh!E110</f>
        <v>0</v>
      </c>
      <c r="F390" s="98">
        <f>RES_hhdet_in_tesh!F110</f>
        <v>0</v>
      </c>
      <c r="G390" s="98">
        <f>RES_hhdet_in_tesh!G110</f>
        <v>0</v>
      </c>
      <c r="H390" s="98">
        <f>RES_hhdet_in_tesh!H110</f>
        <v>0</v>
      </c>
      <c r="I390" s="98">
        <f>RES_hhdet_in_tesh!I110</f>
        <v>0</v>
      </c>
      <c r="J390" s="98">
        <f>RES_hhdet_in_tesh!J110</f>
        <v>0</v>
      </c>
      <c r="K390" s="98">
        <f>RES_hhdet_in_tesh!K110</f>
        <v>0</v>
      </c>
      <c r="L390" s="98">
        <f>RES_hhdet_in_tesh!L110</f>
        <v>0</v>
      </c>
      <c r="M390" s="98">
        <f>RES_hhdet_in_tesh!M110</f>
        <v>0</v>
      </c>
      <c r="N390" s="98">
        <f>RES_hhdet_in_tesh!N110</f>
        <v>0</v>
      </c>
      <c r="O390" s="98">
        <f>RES_hhdet_in_tesh!O110</f>
        <v>0</v>
      </c>
      <c r="P390" s="98">
        <f>RES_hhdet_in_tesh!P110</f>
        <v>0</v>
      </c>
      <c r="Q390" s="98">
        <f>RES_hhdet_in_tesh!Q110</f>
        <v>0</v>
      </c>
      <c r="R390" s="98">
        <f>RES_hhdet_in_tesh!R110</f>
        <v>0</v>
      </c>
      <c r="S390" s="98">
        <f>RES_hhdet_in_tesh!S110</f>
        <v>0</v>
      </c>
      <c r="T390" s="98">
        <f>RES_hhdet_in_tesh!T110</f>
        <v>0</v>
      </c>
      <c r="U390" s="98">
        <f>RES_hhdet_in_tesh!U110</f>
        <v>0</v>
      </c>
      <c r="V390" s="98">
        <f>RES_hhdet_in_tesh!V110</f>
        <v>0</v>
      </c>
      <c r="W390" s="98">
        <f>RES_hhdet_in_tesh!W110</f>
        <v>0</v>
      </c>
      <c r="X390" s="98">
        <f>RES_hhdet_in_tesh!X110</f>
        <v>0</v>
      </c>
      <c r="Y390" s="98">
        <f>RES_hhdet_in_tesh!Y110</f>
        <v>0</v>
      </c>
      <c r="DA390" s="63" t="s">
        <v>4194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X391" s="122">
        <v>0</v>
      </c>
      <c r="Y391" s="122">
        <v>0</v>
      </c>
      <c r="DA391" s="130" t="s">
        <v>4195</v>
      </c>
    </row>
    <row r="392" spans="1:105" ht="12" customHeight="1" x14ac:dyDescent="0.25">
      <c r="A392" s="97" t="s">
        <v>130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X392" s="98">
        <v>0</v>
      </c>
      <c r="Y392" s="98">
        <v>0</v>
      </c>
      <c r="DA392" s="63" t="s">
        <v>4196</v>
      </c>
    </row>
    <row r="393" spans="1:105" ht="12" customHeight="1" x14ac:dyDescent="0.25">
      <c r="A393" s="97" t="s">
        <v>129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4197</v>
      </c>
    </row>
    <row r="394" spans="1:105" ht="12" customHeight="1" x14ac:dyDescent="0.25">
      <c r="A394" s="100" t="s">
        <v>197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X394" s="101">
        <v>0</v>
      </c>
      <c r="Y394" s="101">
        <v>0</v>
      </c>
      <c r="DA394" s="131" t="s">
        <v>4198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X395" s="104">
        <v>0</v>
      </c>
      <c r="Y395" s="104">
        <v>0</v>
      </c>
      <c r="DA395" s="132" t="s">
        <v>4199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X396" s="101">
        <v>0</v>
      </c>
      <c r="Y396" s="101">
        <v>0</v>
      </c>
      <c r="DA396" s="131" t="s">
        <v>4200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X397" s="104">
        <v>0</v>
      </c>
      <c r="Y397" s="104">
        <v>0</v>
      </c>
      <c r="DA397" s="132" t="s">
        <v>4201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X398" s="98">
        <v>0</v>
      </c>
      <c r="Y398" s="98">
        <v>0</v>
      </c>
      <c r="DA398" s="63" t="s">
        <v>4202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4203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X400" s="122">
        <v>0</v>
      </c>
      <c r="Y400" s="122">
        <v>0</v>
      </c>
      <c r="DA400" s="130" t="s">
        <v>4204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X401" s="98">
        <v>0</v>
      </c>
      <c r="Y401" s="98">
        <v>0</v>
      </c>
      <c r="DA401" s="63" t="s">
        <v>4205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X402" s="33">
        <v>0</v>
      </c>
      <c r="Y402" s="33">
        <v>0</v>
      </c>
      <c r="DA402" s="60" t="s">
        <v>4206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:Y404" si="220">W405+W408+W410+W419</f>
        <v>0</v>
      </c>
      <c r="X404" s="117">
        <f t="shared" si="220"/>
        <v>0</v>
      </c>
      <c r="Y404" s="117">
        <f t="shared" si="220"/>
        <v>0</v>
      </c>
      <c r="DA404" s="129" t="s">
        <v>4356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:Y405" si="223">SUM(W406:W407)</f>
        <v>0</v>
      </c>
      <c r="X405" s="122">
        <f t="shared" si="223"/>
        <v>0</v>
      </c>
      <c r="Y405" s="122">
        <f t="shared" si="223"/>
        <v>0</v>
      </c>
      <c r="DA405" s="130" t="s">
        <v>4357</v>
      </c>
    </row>
    <row r="406" spans="1:105" ht="12" customHeight="1" x14ac:dyDescent="0.25">
      <c r="A406" s="97" t="s">
        <v>197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X406" s="98">
        <v>0</v>
      </c>
      <c r="Y406" s="98">
        <v>0</v>
      </c>
      <c r="DA406" s="63" t="s">
        <v>4358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4359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4360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4361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X410" s="122">
        <v>0</v>
      </c>
      <c r="Y410" s="122">
        <v>0</v>
      </c>
      <c r="DA410" s="130" t="s">
        <v>4362</v>
      </c>
    </row>
    <row r="411" spans="1:105" ht="12" customHeight="1" x14ac:dyDescent="0.25">
      <c r="A411" s="97" t="s">
        <v>130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X411" s="98">
        <v>0</v>
      </c>
      <c r="Y411" s="98">
        <v>0</v>
      </c>
      <c r="DA411" s="63" t="s">
        <v>4363</v>
      </c>
    </row>
    <row r="412" spans="1:105" ht="12" customHeight="1" x14ac:dyDescent="0.25">
      <c r="A412" s="97" t="s">
        <v>129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4364</v>
      </c>
    </row>
    <row r="413" spans="1:105" ht="12" customHeight="1" x14ac:dyDescent="0.25">
      <c r="A413" s="100" t="s">
        <v>197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4365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4366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4367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4368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4369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4370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X419" s="122">
        <v>0</v>
      </c>
      <c r="Y419" s="122">
        <v>0</v>
      </c>
      <c r="DA419" s="130" t="s">
        <v>4371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X420" s="98">
        <v>0</v>
      </c>
      <c r="Y420" s="98">
        <v>0</v>
      </c>
      <c r="DA420" s="63" t="s">
        <v>4372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4373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:Y423" si="227">W424+W427+W429+W438</f>
        <v>0</v>
      </c>
      <c r="X423" s="118">
        <f t="shared" si="227"/>
        <v>0</v>
      </c>
      <c r="Y423" s="118">
        <f t="shared" si="227"/>
        <v>0</v>
      </c>
      <c r="DA423" s="129" t="s">
        <v>4524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:Y424" si="230">SUM(W425:W426)</f>
        <v>0</v>
      </c>
      <c r="X424" s="123">
        <f t="shared" si="230"/>
        <v>0</v>
      </c>
      <c r="Y424" s="123">
        <f t="shared" si="230"/>
        <v>0</v>
      </c>
      <c r="DA424" s="130" t="s">
        <v>4525</v>
      </c>
    </row>
    <row r="425" spans="1:105" ht="12" customHeight="1" x14ac:dyDescent="0.25">
      <c r="A425" s="97" t="s">
        <v>197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X425" s="99">
        <v>0</v>
      </c>
      <c r="Y425" s="99">
        <v>0</v>
      </c>
      <c r="DA425" s="63" t="s">
        <v>4526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X426" s="99">
        <v>0</v>
      </c>
      <c r="Y426" s="99">
        <v>0</v>
      </c>
      <c r="DA426" s="63" t="s">
        <v>4527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X427" s="123">
        <f t="shared" si="231"/>
        <v>0</v>
      </c>
      <c r="Y427" s="123">
        <f t="shared" si="231"/>
        <v>0</v>
      </c>
      <c r="DA427" s="130" t="s">
        <v>4528</v>
      </c>
    </row>
    <row r="428" spans="1:105" ht="12" customHeight="1" x14ac:dyDescent="0.25">
      <c r="A428" s="97" t="s">
        <v>53</v>
      </c>
      <c r="B428" s="99"/>
      <c r="C428" s="99">
        <f>RES_hhdet_in_fecs!C110</f>
        <v>0</v>
      </c>
      <c r="D428" s="99">
        <f>RES_hhdet_in_fecs!D110</f>
        <v>0</v>
      </c>
      <c r="E428" s="99">
        <f>RES_hhdet_in_fecs!E110</f>
        <v>0</v>
      </c>
      <c r="F428" s="99">
        <f>RES_hhdet_in_fecs!F110</f>
        <v>0</v>
      </c>
      <c r="G428" s="99">
        <f>RES_hhdet_in_fecs!G110</f>
        <v>0</v>
      </c>
      <c r="H428" s="99">
        <f>RES_hhdet_in_fecs!H110</f>
        <v>0</v>
      </c>
      <c r="I428" s="99">
        <f>RES_hhdet_in_fecs!I110</f>
        <v>0</v>
      </c>
      <c r="J428" s="99">
        <f>RES_hhdet_in_fecs!J110</f>
        <v>0</v>
      </c>
      <c r="K428" s="99">
        <f>RES_hhdet_in_fecs!K110</f>
        <v>0</v>
      </c>
      <c r="L428" s="99">
        <f>RES_hhdet_in_fecs!L110</f>
        <v>0</v>
      </c>
      <c r="M428" s="99">
        <f>RES_hhdet_in_fecs!M110</f>
        <v>0</v>
      </c>
      <c r="N428" s="99">
        <f>RES_hhdet_in_fecs!N110</f>
        <v>0</v>
      </c>
      <c r="O428" s="99">
        <f>RES_hhdet_in_fecs!O110</f>
        <v>0</v>
      </c>
      <c r="P428" s="99">
        <f>RES_hhdet_in_fecs!P110</f>
        <v>0</v>
      </c>
      <c r="Q428" s="99">
        <f>RES_hhdet_in_fecs!Q110</f>
        <v>0</v>
      </c>
      <c r="R428" s="99">
        <f>RES_hhdet_in_fecs!R110</f>
        <v>0</v>
      </c>
      <c r="S428" s="99">
        <f>RES_hhdet_in_fecs!S110</f>
        <v>0</v>
      </c>
      <c r="T428" s="99">
        <f>RES_hhdet_in_fecs!T110</f>
        <v>0</v>
      </c>
      <c r="U428" s="99">
        <f>RES_hhdet_in_fecs!U110</f>
        <v>0</v>
      </c>
      <c r="V428" s="99">
        <f>RES_hhdet_in_fecs!V110</f>
        <v>0</v>
      </c>
      <c r="W428" s="99">
        <f>RES_hhdet_in_fecs!W110</f>
        <v>0</v>
      </c>
      <c r="X428" s="99">
        <f>RES_hhdet_in_fecs!X110</f>
        <v>0</v>
      </c>
      <c r="Y428" s="99">
        <f>RES_hhdet_in_fecs!Y110</f>
        <v>0</v>
      </c>
      <c r="DA428" s="63" t="s">
        <v>4529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X429" s="123">
        <v>0</v>
      </c>
      <c r="Y429" s="123">
        <v>0</v>
      </c>
      <c r="DA429" s="130" t="s">
        <v>4530</v>
      </c>
    </row>
    <row r="430" spans="1:105" ht="12" customHeight="1" x14ac:dyDescent="0.25">
      <c r="A430" s="97" t="s">
        <v>130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X430" s="99">
        <v>0</v>
      </c>
      <c r="Y430" s="99">
        <v>0</v>
      </c>
      <c r="DA430" s="63" t="s">
        <v>4531</v>
      </c>
    </row>
    <row r="431" spans="1:105" ht="12" customHeight="1" x14ac:dyDescent="0.25">
      <c r="A431" s="97" t="s">
        <v>129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X431" s="99">
        <v>0</v>
      </c>
      <c r="Y431" s="99">
        <v>0</v>
      </c>
      <c r="DA431" s="63" t="s">
        <v>4532</v>
      </c>
    </row>
    <row r="432" spans="1:105" ht="12" customHeight="1" x14ac:dyDescent="0.25">
      <c r="A432" s="100" t="s">
        <v>197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X432" s="102">
        <v>0</v>
      </c>
      <c r="Y432" s="102">
        <v>0</v>
      </c>
      <c r="DA432" s="131" t="s">
        <v>4533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X433" s="105">
        <v>0</v>
      </c>
      <c r="Y433" s="105">
        <v>0</v>
      </c>
      <c r="DA433" s="132" t="s">
        <v>4534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X434" s="102">
        <v>0</v>
      </c>
      <c r="Y434" s="102">
        <v>0</v>
      </c>
      <c r="DA434" s="131" t="s">
        <v>4535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X435" s="105">
        <v>0</v>
      </c>
      <c r="Y435" s="105">
        <v>0</v>
      </c>
      <c r="DA435" s="132" t="s">
        <v>4536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X436" s="99">
        <v>0</v>
      </c>
      <c r="Y436" s="99">
        <v>0</v>
      </c>
      <c r="DA436" s="63" t="s">
        <v>4537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X437" s="99">
        <v>0</v>
      </c>
      <c r="Y437" s="99">
        <v>0</v>
      </c>
      <c r="DA437" s="63" t="s">
        <v>4538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X438" s="123">
        <v>0</v>
      </c>
      <c r="Y438" s="123">
        <v>0</v>
      </c>
      <c r="DA438" s="130" t="s">
        <v>4539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X439" s="99">
        <v>0</v>
      </c>
      <c r="Y439" s="99">
        <v>0</v>
      </c>
      <c r="DA439" s="63" t="s">
        <v>4540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X440" s="110">
        <v>0</v>
      </c>
      <c r="Y440" s="110">
        <v>0</v>
      </c>
      <c r="DA440" s="60" t="s">
        <v>4541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:Y442" si="234">W443+W446+W448+W457</f>
        <v>0</v>
      </c>
      <c r="X442" s="118">
        <f t="shared" si="234"/>
        <v>0</v>
      </c>
      <c r="Y442" s="118">
        <f t="shared" si="234"/>
        <v>0</v>
      </c>
      <c r="DA442" s="129" t="s">
        <v>4692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:Y443" si="237">SUM(W444:W445)</f>
        <v>0</v>
      </c>
      <c r="X443" s="123">
        <f t="shared" si="237"/>
        <v>0</v>
      </c>
      <c r="Y443" s="123">
        <f t="shared" si="237"/>
        <v>0</v>
      </c>
      <c r="DA443" s="130" t="s">
        <v>4693</v>
      </c>
    </row>
    <row r="444" spans="1:105" ht="12" customHeight="1" x14ac:dyDescent="0.25">
      <c r="A444" s="97" t="s">
        <v>197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X444" s="99">
        <v>0</v>
      </c>
      <c r="Y444" s="99">
        <v>0</v>
      </c>
      <c r="DA444" s="63" t="s">
        <v>4694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4695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X446" s="123">
        <f t="shared" si="238"/>
        <v>0</v>
      </c>
      <c r="Y446" s="123">
        <f t="shared" si="238"/>
        <v>0</v>
      </c>
      <c r="DA446" s="130" t="s">
        <v>4696</v>
      </c>
    </row>
    <row r="447" spans="1:105" ht="12" customHeight="1" x14ac:dyDescent="0.25">
      <c r="A447" s="97" t="s">
        <v>53</v>
      </c>
      <c r="B447" s="99"/>
      <c r="C447" s="99">
        <f>RES_hhdet_in_tess!C110</f>
        <v>0</v>
      </c>
      <c r="D447" s="99">
        <f>RES_hhdet_in_tess!D110</f>
        <v>0</v>
      </c>
      <c r="E447" s="99">
        <f>RES_hhdet_in_tess!E110</f>
        <v>0</v>
      </c>
      <c r="F447" s="99">
        <f>RES_hhdet_in_tess!F110</f>
        <v>0</v>
      </c>
      <c r="G447" s="99">
        <f>RES_hhdet_in_tess!G110</f>
        <v>0</v>
      </c>
      <c r="H447" s="99">
        <f>RES_hhdet_in_tess!H110</f>
        <v>0</v>
      </c>
      <c r="I447" s="99">
        <f>RES_hhdet_in_tess!I110</f>
        <v>0</v>
      </c>
      <c r="J447" s="99">
        <f>RES_hhdet_in_tess!J110</f>
        <v>0</v>
      </c>
      <c r="K447" s="99">
        <f>RES_hhdet_in_tess!K110</f>
        <v>0</v>
      </c>
      <c r="L447" s="99">
        <f>RES_hhdet_in_tess!L110</f>
        <v>0</v>
      </c>
      <c r="M447" s="99">
        <f>RES_hhdet_in_tess!M110</f>
        <v>0</v>
      </c>
      <c r="N447" s="99">
        <f>RES_hhdet_in_tess!N110</f>
        <v>0</v>
      </c>
      <c r="O447" s="99">
        <f>RES_hhdet_in_tess!O110</f>
        <v>0</v>
      </c>
      <c r="P447" s="99">
        <f>RES_hhdet_in_tess!P110</f>
        <v>0</v>
      </c>
      <c r="Q447" s="99">
        <f>RES_hhdet_in_tess!Q110</f>
        <v>0</v>
      </c>
      <c r="R447" s="99">
        <f>RES_hhdet_in_tess!R110</f>
        <v>0</v>
      </c>
      <c r="S447" s="99">
        <f>RES_hhdet_in_tess!S110</f>
        <v>0</v>
      </c>
      <c r="T447" s="99">
        <f>RES_hhdet_in_tess!T110</f>
        <v>0</v>
      </c>
      <c r="U447" s="99">
        <f>RES_hhdet_in_tess!U110</f>
        <v>0</v>
      </c>
      <c r="V447" s="99">
        <f>RES_hhdet_in_tess!V110</f>
        <v>0</v>
      </c>
      <c r="W447" s="99">
        <f>RES_hhdet_in_tess!W110</f>
        <v>0</v>
      </c>
      <c r="X447" s="99">
        <f>RES_hhdet_in_tess!X110</f>
        <v>0</v>
      </c>
      <c r="Y447" s="99">
        <f>RES_hhdet_in_tess!Y110</f>
        <v>0</v>
      </c>
      <c r="DA447" s="63" t="s">
        <v>4697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X448" s="123">
        <v>0</v>
      </c>
      <c r="Y448" s="123">
        <v>0</v>
      </c>
      <c r="DA448" s="130" t="s">
        <v>4698</v>
      </c>
    </row>
    <row r="449" spans="1:105" ht="12" customHeight="1" x14ac:dyDescent="0.25">
      <c r="A449" s="97" t="s">
        <v>130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X449" s="99">
        <v>0</v>
      </c>
      <c r="Y449" s="99">
        <v>0</v>
      </c>
      <c r="DA449" s="63" t="s">
        <v>4699</v>
      </c>
    </row>
    <row r="450" spans="1:105" ht="12" customHeight="1" x14ac:dyDescent="0.25">
      <c r="A450" s="97" t="s">
        <v>129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X450" s="99">
        <v>0</v>
      </c>
      <c r="Y450" s="99">
        <v>0</v>
      </c>
      <c r="DA450" s="63" t="s">
        <v>4700</v>
      </c>
    </row>
    <row r="451" spans="1:105" ht="12" customHeight="1" x14ac:dyDescent="0.25">
      <c r="A451" s="100" t="s">
        <v>197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4701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4702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X453" s="102">
        <v>0</v>
      </c>
      <c r="Y453" s="102">
        <v>0</v>
      </c>
      <c r="DA453" s="131" t="s">
        <v>4703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X454" s="105">
        <v>0</v>
      </c>
      <c r="Y454" s="105">
        <v>0</v>
      </c>
      <c r="DA454" s="132" t="s">
        <v>4704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X455" s="99">
        <v>0</v>
      </c>
      <c r="Y455" s="99">
        <v>0</v>
      </c>
      <c r="DA455" s="63" t="s">
        <v>4705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X456" s="99">
        <v>0</v>
      </c>
      <c r="Y456" s="99">
        <v>0</v>
      </c>
      <c r="DA456" s="63" t="s">
        <v>4706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X457" s="123">
        <v>0</v>
      </c>
      <c r="Y457" s="123">
        <v>0</v>
      </c>
      <c r="DA457" s="130" t="s">
        <v>4707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X458" s="99">
        <v>0</v>
      </c>
      <c r="Y458" s="99">
        <v>0</v>
      </c>
      <c r="DA458" s="63" t="s">
        <v>4708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X459" s="110">
        <v>0</v>
      </c>
      <c r="Y459" s="110">
        <v>0</v>
      </c>
      <c r="DA459" s="60" t="s">
        <v>4709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:Y461" si="241">W462+W465+W467+W476</f>
        <v>0</v>
      </c>
      <c r="X461" s="118">
        <f t="shared" si="241"/>
        <v>0</v>
      </c>
      <c r="Y461" s="118">
        <f t="shared" si="241"/>
        <v>0</v>
      </c>
      <c r="DA461" s="129" t="s">
        <v>4860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:Y462" si="244">SUM(W463:W464)</f>
        <v>0</v>
      </c>
      <c r="X462" s="123">
        <f t="shared" si="244"/>
        <v>0</v>
      </c>
      <c r="Y462" s="123">
        <f t="shared" si="244"/>
        <v>0</v>
      </c>
      <c r="DA462" s="130" t="s">
        <v>4861</v>
      </c>
    </row>
    <row r="463" spans="1:105" ht="12" customHeight="1" x14ac:dyDescent="0.25">
      <c r="A463" s="97" t="s">
        <v>197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X463" s="99">
        <v>0</v>
      </c>
      <c r="Y463" s="99">
        <v>0</v>
      </c>
      <c r="DA463" s="63" t="s">
        <v>4862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4863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4864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4865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X467" s="123">
        <v>0</v>
      </c>
      <c r="Y467" s="123">
        <v>0</v>
      </c>
      <c r="DA467" s="130" t="s">
        <v>4866</v>
      </c>
    </row>
    <row r="468" spans="1:105" ht="12" customHeight="1" x14ac:dyDescent="0.25">
      <c r="A468" s="97" t="s">
        <v>130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X468" s="99">
        <v>0</v>
      </c>
      <c r="Y468" s="99">
        <v>0</v>
      </c>
      <c r="DA468" s="63" t="s">
        <v>4867</v>
      </c>
    </row>
    <row r="469" spans="1:105" ht="12" customHeight="1" x14ac:dyDescent="0.25">
      <c r="A469" s="97" t="s">
        <v>129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4868</v>
      </c>
    </row>
    <row r="470" spans="1:105" ht="12" customHeight="1" x14ac:dyDescent="0.25">
      <c r="A470" s="100" t="s">
        <v>197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4869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4870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4871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4872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4873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4874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X476" s="123">
        <v>0</v>
      </c>
      <c r="Y476" s="123">
        <v>0</v>
      </c>
      <c r="DA476" s="130" t="s">
        <v>4875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X477" s="99">
        <v>0</v>
      </c>
      <c r="Y477" s="99">
        <v>0</v>
      </c>
      <c r="DA477" s="63" t="s">
        <v>4876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4877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X5" s="120">
        <v>0</v>
      </c>
      <c r="Y5" s="120">
        <v>0</v>
      </c>
      <c r="DA5" s="129" t="s">
        <v>342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209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X7" s="52">
        <v>0</v>
      </c>
      <c r="Y7" s="52">
        <v>0</v>
      </c>
      <c r="DA7" s="63" t="s">
        <v>1112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X9" s="52">
        <v>0</v>
      </c>
      <c r="Y9" s="52">
        <v>0</v>
      </c>
      <c r="DA9" s="63" t="s">
        <v>1113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128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1114</v>
      </c>
    </row>
    <row r="12" spans="1:105" ht="12" customHeight="1" x14ac:dyDescent="0.25">
      <c r="A12" s="97" t="s">
        <v>127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1115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X13" s="52">
        <v>0</v>
      </c>
      <c r="Y13" s="52">
        <v>0</v>
      </c>
      <c r="DA13" s="63" t="s">
        <v>1116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X14" s="52">
        <v>0</v>
      </c>
      <c r="Y14" s="52">
        <v>0</v>
      </c>
      <c r="DA14" s="63" t="s">
        <v>1117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1118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X17" s="36">
        <v>0</v>
      </c>
      <c r="Y17" s="36">
        <v>0</v>
      </c>
      <c r="DA17" s="60" t="s">
        <v>1119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1196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209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1197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X23" s="52">
        <v>0</v>
      </c>
      <c r="Y23" s="52">
        <v>0</v>
      </c>
      <c r="DA23" s="63" t="s">
        <v>1198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128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X25" s="52">
        <v>0</v>
      </c>
      <c r="Y25" s="52">
        <v>0</v>
      </c>
      <c r="DA25" s="63" t="s">
        <v>1199</v>
      </c>
    </row>
    <row r="26" spans="1:105" ht="12" customHeight="1" x14ac:dyDescent="0.25">
      <c r="A26" s="97" t="s">
        <v>127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1200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X27" s="52">
        <v>0</v>
      </c>
      <c r="Y27" s="52">
        <v>0</v>
      </c>
      <c r="DA27" s="63" t="s">
        <v>1201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X28" s="52">
        <v>0</v>
      </c>
      <c r="Y28" s="52">
        <v>0</v>
      </c>
      <c r="DA28" s="63" t="s">
        <v>1202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X30" s="52">
        <v>0</v>
      </c>
      <c r="Y30" s="52">
        <v>0</v>
      </c>
      <c r="DA30" s="63" t="s">
        <v>1203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X31" s="36">
        <v>0</v>
      </c>
      <c r="Y31" s="36">
        <v>0</v>
      </c>
      <c r="DA31" s="60" t="s">
        <v>1204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1283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209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X35" s="52">
        <v>0</v>
      </c>
      <c r="Y35" s="52">
        <v>0</v>
      </c>
      <c r="DA35" s="63" t="s">
        <v>1284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X37" s="52">
        <v>0</v>
      </c>
      <c r="Y37" s="52">
        <v>0</v>
      </c>
      <c r="DA37" s="63" t="s">
        <v>1285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128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X39" s="52">
        <v>0</v>
      </c>
      <c r="Y39" s="52">
        <v>0</v>
      </c>
      <c r="DA39" s="63" t="s">
        <v>1286</v>
      </c>
    </row>
    <row r="40" spans="1:105" ht="12" customHeight="1" x14ac:dyDescent="0.25">
      <c r="A40" s="97" t="s">
        <v>127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1287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X41" s="52">
        <v>0</v>
      </c>
      <c r="Y41" s="52">
        <v>0</v>
      </c>
      <c r="DA41" s="63" t="s">
        <v>1288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X42" s="52">
        <v>0</v>
      </c>
      <c r="Y42" s="52">
        <v>0</v>
      </c>
      <c r="DA42" s="63" t="s">
        <v>1289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X44" s="52">
        <v>0</v>
      </c>
      <c r="Y44" s="52">
        <v>0</v>
      </c>
      <c r="DA44" s="63" t="s">
        <v>1290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X45" s="36">
        <v>0</v>
      </c>
      <c r="Y45" s="36">
        <v>0</v>
      </c>
      <c r="DA45" s="60" t="s">
        <v>1291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1370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209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X49" s="52">
        <v>0</v>
      </c>
      <c r="Y49" s="52">
        <v>0</v>
      </c>
      <c r="DA49" s="63" t="s">
        <v>1371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1372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128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X53" s="52">
        <v>0</v>
      </c>
      <c r="Y53" s="52">
        <v>0</v>
      </c>
      <c r="DA53" s="63" t="s">
        <v>1373</v>
      </c>
    </row>
    <row r="54" spans="1:105" ht="12" customHeight="1" x14ac:dyDescent="0.25">
      <c r="A54" s="108" t="s">
        <v>127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1374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1375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X56" s="52">
        <v>0</v>
      </c>
      <c r="Y56" s="52">
        <v>0</v>
      </c>
      <c r="DA56" s="63" t="s">
        <v>1376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DA58" s="63" t="s">
        <v>1377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X59" s="36">
        <v>0</v>
      </c>
      <c r="Y59" s="36">
        <v>0</v>
      </c>
      <c r="DA59" s="60" t="s">
        <v>1378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1457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209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DA63" s="63" t="s">
        <v>1458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DA65" s="63" t="s">
        <v>1459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128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:Y67" si="2">W39-W53</f>
        <v>0</v>
      </c>
      <c r="X67" s="52">
        <f t="shared" si="2"/>
        <v>0</v>
      </c>
      <c r="Y67" s="52">
        <f t="shared" si="2"/>
        <v>0</v>
      </c>
      <c r="DA67" s="63" t="s">
        <v>1460</v>
      </c>
    </row>
    <row r="68" spans="1:105" ht="12" customHeight="1" x14ac:dyDescent="0.25">
      <c r="A68" s="108" t="s">
        <v>127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1461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:Y69" si="8">W41-W55</f>
        <v>0</v>
      </c>
      <c r="X69" s="52">
        <f t="shared" si="8"/>
        <v>0</v>
      </c>
      <c r="Y69" s="52">
        <f t="shared" si="8"/>
        <v>0</v>
      </c>
      <c r="DA69" s="63" t="s">
        <v>1462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:Y70" si="11">W42-W56</f>
        <v>0</v>
      </c>
      <c r="X70" s="52">
        <f t="shared" si="11"/>
        <v>0</v>
      </c>
      <c r="Y70" s="52">
        <f t="shared" si="11"/>
        <v>0</v>
      </c>
      <c r="DA70" s="63" t="s">
        <v>1463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X72" s="52">
        <v>0</v>
      </c>
      <c r="Y72" s="52">
        <v>0</v>
      </c>
      <c r="DA72" s="63" t="s">
        <v>1464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X73" s="36">
        <v>0</v>
      </c>
      <c r="Y73" s="36">
        <v>0</v>
      </c>
      <c r="DA73" s="60" t="s">
        <v>1465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1544</v>
      </c>
    </row>
    <row r="78" spans="1:105" ht="12.95" customHeight="1" x14ac:dyDescent="0.25">
      <c r="A78" s="127" t="s">
        <v>57</v>
      </c>
      <c r="B78" s="128">
        <f>RES_hhdet_numvin!B125</f>
        <v>0</v>
      </c>
      <c r="C78" s="128">
        <f>RES_hhdet_numvin!C125</f>
        <v>0</v>
      </c>
      <c r="D78" s="128">
        <f>RES_hhdet_numvin!D125</f>
        <v>0</v>
      </c>
      <c r="E78" s="128">
        <f>RES_hhdet_numvin!E125</f>
        <v>0</v>
      </c>
      <c r="F78" s="128">
        <f>RES_hhdet_numvin!F125</f>
        <v>0</v>
      </c>
      <c r="G78" s="128">
        <f>RES_hhdet_numvin!G125</f>
        <v>0</v>
      </c>
      <c r="H78" s="128">
        <f>RES_hhdet_numvin!H125</f>
        <v>0</v>
      </c>
      <c r="I78" s="128">
        <f>RES_hhdet_numvin!I125</f>
        <v>0</v>
      </c>
      <c r="J78" s="128">
        <f>RES_hhdet_numvin!J125</f>
        <v>0</v>
      </c>
      <c r="K78" s="128">
        <f>RES_hhdet_numvin!K125</f>
        <v>0</v>
      </c>
      <c r="L78" s="128">
        <f>RES_hhdet_numvin!L125</f>
        <v>0</v>
      </c>
      <c r="M78" s="128">
        <f>RES_hhdet_numvin!M125</f>
        <v>0</v>
      </c>
      <c r="N78" s="128">
        <f>RES_hhdet_numvin!N125</f>
        <v>0</v>
      </c>
      <c r="O78" s="128">
        <f>RES_hhdet_numvin!O125</f>
        <v>0</v>
      </c>
      <c r="P78" s="128">
        <f>RES_hhdet_numvin!P125</f>
        <v>0</v>
      </c>
      <c r="Q78" s="128">
        <f>RES_hhdet_numvin!Q125</f>
        <v>0</v>
      </c>
      <c r="R78" s="128">
        <f>RES_hhdet_numvin!R125</f>
        <v>0</v>
      </c>
      <c r="S78" s="128">
        <f>RES_hhdet_numvin!S125</f>
        <v>0</v>
      </c>
      <c r="T78" s="128">
        <f>RES_hhdet_numvin!T125</f>
        <v>0</v>
      </c>
      <c r="U78" s="128">
        <f>RES_hhdet_numvin!U125</f>
        <v>0</v>
      </c>
      <c r="V78" s="128">
        <f>RES_hhdet_numvin!V125</f>
        <v>0</v>
      </c>
      <c r="W78" s="128">
        <f>RES_hhdet_numvin!W125</f>
        <v>0</v>
      </c>
      <c r="X78" s="128">
        <f>RES_hhdet_numvin!X125</f>
        <v>0</v>
      </c>
      <c r="Y78" s="128">
        <f>RES_hhdet_numvin!Y125</f>
        <v>0</v>
      </c>
      <c r="DA78" s="133"/>
    </row>
    <row r="79" spans="1:105" ht="12" customHeight="1" x14ac:dyDescent="0.25">
      <c r="A79" s="97" t="s">
        <v>209</v>
      </c>
      <c r="B79" s="52">
        <f>RES_hhdet_numvin!B126</f>
        <v>0</v>
      </c>
      <c r="C79" s="52">
        <f>RES_hhdet_numvin!C126</f>
        <v>0</v>
      </c>
      <c r="D79" s="52">
        <f>RES_hhdet_numvin!D126</f>
        <v>0</v>
      </c>
      <c r="E79" s="52">
        <f>RES_hhdet_numvin!E126</f>
        <v>0</v>
      </c>
      <c r="F79" s="52">
        <f>RES_hhdet_numvin!F126</f>
        <v>0</v>
      </c>
      <c r="G79" s="52">
        <f>RES_hhdet_numvin!G126</f>
        <v>0</v>
      </c>
      <c r="H79" s="52">
        <f>RES_hhdet_numvin!H126</f>
        <v>0</v>
      </c>
      <c r="I79" s="52">
        <f>RES_hhdet_numvin!I126</f>
        <v>0</v>
      </c>
      <c r="J79" s="52">
        <f>RES_hhdet_numvin!J126</f>
        <v>0</v>
      </c>
      <c r="K79" s="52">
        <f>RES_hhdet_numvin!K126</f>
        <v>0</v>
      </c>
      <c r="L79" s="52">
        <f>RES_hhdet_numvin!L126</f>
        <v>0</v>
      </c>
      <c r="M79" s="52">
        <f>RES_hhdet_numvin!M126</f>
        <v>0</v>
      </c>
      <c r="N79" s="52">
        <f>RES_hhdet_numvin!N126</f>
        <v>0</v>
      </c>
      <c r="O79" s="52">
        <f>RES_hhdet_numvin!O126</f>
        <v>0</v>
      </c>
      <c r="P79" s="52">
        <f>RES_hhdet_numvin!P126</f>
        <v>0</v>
      </c>
      <c r="Q79" s="52">
        <f>RES_hhdet_numvin!Q126</f>
        <v>0</v>
      </c>
      <c r="R79" s="52">
        <f>RES_hhdet_numvin!R126</f>
        <v>0</v>
      </c>
      <c r="S79" s="52">
        <f>RES_hhdet_numvin!S126</f>
        <v>0</v>
      </c>
      <c r="T79" s="52">
        <f>RES_hhdet_numvin!T126</f>
        <v>0</v>
      </c>
      <c r="U79" s="52">
        <f>RES_hhdet_numvin!U126</f>
        <v>0</v>
      </c>
      <c r="V79" s="52">
        <f>RES_hhdet_numvin!V126</f>
        <v>0</v>
      </c>
      <c r="W79" s="52">
        <f>RES_hhdet_numvin!W126</f>
        <v>0</v>
      </c>
      <c r="X79" s="52">
        <f>RES_hhdet_numvin!X126</f>
        <v>0</v>
      </c>
      <c r="Y79" s="52">
        <f>RES_hhdet_numvin!Y126</f>
        <v>0</v>
      </c>
      <c r="DA79" s="63" t="s">
        <v>1545</v>
      </c>
    </row>
    <row r="80" spans="1:105" ht="12" hidden="1" customHeight="1" x14ac:dyDescent="0.25">
      <c r="A80" s="97" t="s">
        <v>53</v>
      </c>
      <c r="B80" s="138">
        <f>RES_hhdet_numvin!B127</f>
        <v>0</v>
      </c>
      <c r="C80" s="138">
        <f>RES_hhdet_numvin!C127</f>
        <v>0</v>
      </c>
      <c r="D80" s="138">
        <f>RES_hhdet_numvin!D127</f>
        <v>0</v>
      </c>
      <c r="E80" s="138">
        <f>RES_hhdet_numvin!E127</f>
        <v>0</v>
      </c>
      <c r="F80" s="138">
        <f>RES_hhdet_numvin!F127</f>
        <v>0</v>
      </c>
      <c r="G80" s="138">
        <f>RES_hhdet_numvin!G127</f>
        <v>0</v>
      </c>
      <c r="H80" s="138">
        <f>RES_hhdet_numvin!H127</f>
        <v>0</v>
      </c>
      <c r="I80" s="138">
        <f>RES_hhdet_numvin!I127</f>
        <v>0</v>
      </c>
      <c r="J80" s="138">
        <f>RES_hhdet_numvin!J127</f>
        <v>0</v>
      </c>
      <c r="K80" s="138">
        <f>RES_hhdet_numvin!K127</f>
        <v>0</v>
      </c>
      <c r="L80" s="138">
        <f>RES_hhdet_numvin!L127</f>
        <v>0</v>
      </c>
      <c r="M80" s="138">
        <f>RES_hhdet_numvin!M127</f>
        <v>0</v>
      </c>
      <c r="N80" s="138">
        <f>RES_hhdet_numvin!N127</f>
        <v>0</v>
      </c>
      <c r="O80" s="138">
        <f>RES_hhdet_numvin!O127</f>
        <v>0</v>
      </c>
      <c r="P80" s="138">
        <f>RES_hhdet_numvin!P127</f>
        <v>0</v>
      </c>
      <c r="Q80" s="138">
        <f>RES_hhdet_numvin!Q127</f>
        <v>0</v>
      </c>
      <c r="R80" s="138">
        <f>RES_hhdet_numvin!R127</f>
        <v>0</v>
      </c>
      <c r="S80" s="138">
        <f>RES_hhdet_numvin!S127</f>
        <v>0</v>
      </c>
      <c r="T80" s="138">
        <f>RES_hhdet_numvin!T127</f>
        <v>0</v>
      </c>
      <c r="U80" s="138">
        <f>RES_hhdet_numvin!U127</f>
        <v>0</v>
      </c>
      <c r="V80" s="138">
        <f>RES_hhdet_numvin!V127</f>
        <v>0</v>
      </c>
      <c r="W80" s="138">
        <f>RES_hhdet_numvin!W127</f>
        <v>0</v>
      </c>
      <c r="X80" s="138">
        <f>RES_hhdet_numvin!X127</f>
        <v>0</v>
      </c>
      <c r="Y80" s="138">
        <f>RES_hhdet_numvin!Y127</f>
        <v>0</v>
      </c>
      <c r="DA80" s="63"/>
    </row>
    <row r="81" spans="1:105" ht="12.95" customHeight="1" x14ac:dyDescent="0.25">
      <c r="A81" s="125" t="s">
        <v>92</v>
      </c>
      <c r="B81" s="150">
        <f>RES_hhdet_numvin!B128</f>
        <v>0</v>
      </c>
      <c r="C81" s="150">
        <f>RES_hhdet_numvin!C128</f>
        <v>0</v>
      </c>
      <c r="D81" s="150">
        <f>RES_hhdet_numvin!D128</f>
        <v>0</v>
      </c>
      <c r="E81" s="150">
        <f>RES_hhdet_numvin!E128</f>
        <v>0</v>
      </c>
      <c r="F81" s="150">
        <f>RES_hhdet_numvin!F128</f>
        <v>0</v>
      </c>
      <c r="G81" s="150">
        <f>RES_hhdet_numvin!G128</f>
        <v>0</v>
      </c>
      <c r="H81" s="150">
        <f>RES_hhdet_numvin!H128</f>
        <v>0</v>
      </c>
      <c r="I81" s="150">
        <f>RES_hhdet_numvin!I128</f>
        <v>0</v>
      </c>
      <c r="J81" s="150">
        <f>RES_hhdet_numvin!J128</f>
        <v>0</v>
      </c>
      <c r="K81" s="150">
        <f>RES_hhdet_numvin!K128</f>
        <v>0</v>
      </c>
      <c r="L81" s="150">
        <f>RES_hhdet_numvin!L128</f>
        <v>0</v>
      </c>
      <c r="M81" s="150">
        <f>RES_hhdet_numvin!M128</f>
        <v>0</v>
      </c>
      <c r="N81" s="150">
        <f>RES_hhdet_numvin!N128</f>
        <v>0</v>
      </c>
      <c r="O81" s="150">
        <f>RES_hhdet_numvin!O128</f>
        <v>0</v>
      </c>
      <c r="P81" s="150">
        <f>RES_hhdet_numvin!P128</f>
        <v>0</v>
      </c>
      <c r="Q81" s="150">
        <f>RES_hhdet_numvin!Q128</f>
        <v>0</v>
      </c>
      <c r="R81" s="150">
        <f>RES_hhdet_numvin!R128</f>
        <v>0</v>
      </c>
      <c r="S81" s="150">
        <f>RES_hhdet_numvin!S128</f>
        <v>0</v>
      </c>
      <c r="T81" s="150">
        <f>RES_hhdet_numvin!T128</f>
        <v>0</v>
      </c>
      <c r="U81" s="150">
        <f>RES_hhdet_numvin!U128</f>
        <v>0</v>
      </c>
      <c r="V81" s="150">
        <f>RES_hhdet_numvin!V128</f>
        <v>0</v>
      </c>
      <c r="W81" s="150">
        <f>RES_hhdet_numvin!W128</f>
        <v>0</v>
      </c>
      <c r="X81" s="150">
        <f>RES_hhdet_numvin!X128</f>
        <v>0</v>
      </c>
      <c r="Y81" s="150">
        <f>RES_hhdet_numvin!Y128</f>
        <v>0</v>
      </c>
      <c r="DA81" s="134"/>
    </row>
    <row r="82" spans="1:105" ht="12" customHeight="1" x14ac:dyDescent="0.25">
      <c r="A82" s="97" t="s">
        <v>53</v>
      </c>
      <c r="B82" s="138">
        <f>RES_hhdet_numvin!B129</f>
        <v>0</v>
      </c>
      <c r="C82" s="138">
        <f>RES_hhdet_numvin!C129</f>
        <v>0</v>
      </c>
      <c r="D82" s="138">
        <f>RES_hhdet_numvin!D129</f>
        <v>0</v>
      </c>
      <c r="E82" s="138">
        <f>RES_hhdet_numvin!E129</f>
        <v>0</v>
      </c>
      <c r="F82" s="138">
        <f>RES_hhdet_numvin!F129</f>
        <v>0</v>
      </c>
      <c r="G82" s="138">
        <f>RES_hhdet_numvin!G129</f>
        <v>0</v>
      </c>
      <c r="H82" s="138">
        <f>RES_hhdet_numvin!H129</f>
        <v>0</v>
      </c>
      <c r="I82" s="138">
        <f>RES_hhdet_numvin!I129</f>
        <v>0</v>
      </c>
      <c r="J82" s="138">
        <f>RES_hhdet_numvin!J129</f>
        <v>0</v>
      </c>
      <c r="K82" s="138">
        <f>RES_hhdet_numvin!K129</f>
        <v>0</v>
      </c>
      <c r="L82" s="138">
        <f>RES_hhdet_numvin!L129</f>
        <v>0</v>
      </c>
      <c r="M82" s="138">
        <f>RES_hhdet_numvin!M129</f>
        <v>0</v>
      </c>
      <c r="N82" s="138">
        <f>RES_hhdet_numvin!N129</f>
        <v>0</v>
      </c>
      <c r="O82" s="138">
        <f>RES_hhdet_numvin!O129</f>
        <v>0</v>
      </c>
      <c r="P82" s="138">
        <f>RES_hhdet_numvin!P129</f>
        <v>0</v>
      </c>
      <c r="Q82" s="138">
        <f>RES_hhdet_numvin!Q129</f>
        <v>0</v>
      </c>
      <c r="R82" s="138">
        <f>RES_hhdet_numvin!R129</f>
        <v>0</v>
      </c>
      <c r="S82" s="138">
        <f>RES_hhdet_numvin!S129</f>
        <v>0</v>
      </c>
      <c r="T82" s="138">
        <f>RES_hhdet_numvin!T129</f>
        <v>0</v>
      </c>
      <c r="U82" s="138">
        <f>RES_hhdet_numvin!U129</f>
        <v>0</v>
      </c>
      <c r="V82" s="138">
        <f>RES_hhdet_numvin!V129</f>
        <v>0</v>
      </c>
      <c r="W82" s="138">
        <f>RES_hhdet_numvin!W129</f>
        <v>0</v>
      </c>
      <c r="X82" s="138">
        <f>RES_hhdet_numvin!X129</f>
        <v>0</v>
      </c>
      <c r="Y82" s="138">
        <f>RES_hhdet_numvin!Y129</f>
        <v>0</v>
      </c>
      <c r="DA82" s="63" t="s">
        <v>1546</v>
      </c>
    </row>
    <row r="83" spans="1:105" ht="12" customHeight="1" x14ac:dyDescent="0.25">
      <c r="A83" s="125" t="s">
        <v>55</v>
      </c>
      <c r="B83" s="150">
        <f>RES_hhdet_numvin!B130</f>
        <v>0</v>
      </c>
      <c r="C83" s="150">
        <f>RES_hhdet_numvin!C130</f>
        <v>0</v>
      </c>
      <c r="D83" s="150">
        <f>RES_hhdet_numvin!D130</f>
        <v>0</v>
      </c>
      <c r="E83" s="150">
        <f>RES_hhdet_numvin!E130</f>
        <v>0</v>
      </c>
      <c r="F83" s="150">
        <f>RES_hhdet_numvin!F130</f>
        <v>0</v>
      </c>
      <c r="G83" s="150">
        <f>RES_hhdet_numvin!G130</f>
        <v>0</v>
      </c>
      <c r="H83" s="150">
        <f>RES_hhdet_numvin!H130</f>
        <v>0</v>
      </c>
      <c r="I83" s="150">
        <f>RES_hhdet_numvin!I130</f>
        <v>0</v>
      </c>
      <c r="J83" s="150">
        <f>RES_hhdet_numvin!J130</f>
        <v>0</v>
      </c>
      <c r="K83" s="150">
        <f>RES_hhdet_numvin!K130</f>
        <v>0</v>
      </c>
      <c r="L83" s="150">
        <f>RES_hhdet_numvin!L130</f>
        <v>0</v>
      </c>
      <c r="M83" s="150">
        <f>RES_hhdet_numvin!M130</f>
        <v>0</v>
      </c>
      <c r="N83" s="150">
        <f>RES_hhdet_numvin!N130</f>
        <v>0</v>
      </c>
      <c r="O83" s="150">
        <f>RES_hhdet_numvin!O130</f>
        <v>0</v>
      </c>
      <c r="P83" s="150">
        <f>RES_hhdet_numvin!P130</f>
        <v>0</v>
      </c>
      <c r="Q83" s="150">
        <f>RES_hhdet_numvin!Q130</f>
        <v>0</v>
      </c>
      <c r="R83" s="150">
        <f>RES_hhdet_numvin!R130</f>
        <v>0</v>
      </c>
      <c r="S83" s="150">
        <f>RES_hhdet_numvin!S130</f>
        <v>0</v>
      </c>
      <c r="T83" s="150">
        <f>RES_hhdet_numvin!T130</f>
        <v>0</v>
      </c>
      <c r="U83" s="150">
        <f>RES_hhdet_numvin!U130</f>
        <v>0</v>
      </c>
      <c r="V83" s="150">
        <f>RES_hhdet_numvin!V130</f>
        <v>0</v>
      </c>
      <c r="W83" s="150">
        <f>RES_hhdet_numvin!W130</f>
        <v>0</v>
      </c>
      <c r="X83" s="150">
        <f>RES_hhdet_numvin!X130</f>
        <v>0</v>
      </c>
      <c r="Y83" s="150">
        <f>RES_hhdet_numvin!Y130</f>
        <v>0</v>
      </c>
      <c r="DA83" s="134"/>
    </row>
    <row r="84" spans="1:105" ht="12" customHeight="1" x14ac:dyDescent="0.25">
      <c r="A84" s="97" t="s">
        <v>128</v>
      </c>
      <c r="B84" s="138">
        <f>RES_hhdet_numvin!B131</f>
        <v>0</v>
      </c>
      <c r="C84" s="138">
        <f>RES_hhdet_numvin!C131</f>
        <v>0</v>
      </c>
      <c r="D84" s="138">
        <f>RES_hhdet_numvin!D131</f>
        <v>0</v>
      </c>
      <c r="E84" s="138">
        <f>RES_hhdet_numvin!E131</f>
        <v>0</v>
      </c>
      <c r="F84" s="138">
        <f>RES_hhdet_numvin!F131</f>
        <v>0</v>
      </c>
      <c r="G84" s="138">
        <f>RES_hhdet_numvin!G131</f>
        <v>0</v>
      </c>
      <c r="H84" s="138">
        <f>RES_hhdet_numvin!H131</f>
        <v>0</v>
      </c>
      <c r="I84" s="138">
        <f>RES_hhdet_numvin!I131</f>
        <v>0</v>
      </c>
      <c r="J84" s="138">
        <f>RES_hhdet_numvin!J131</f>
        <v>0</v>
      </c>
      <c r="K84" s="138">
        <f>RES_hhdet_numvin!K131</f>
        <v>0</v>
      </c>
      <c r="L84" s="138">
        <f>RES_hhdet_numvin!L131</f>
        <v>0</v>
      </c>
      <c r="M84" s="138">
        <f>RES_hhdet_numvin!M131</f>
        <v>0</v>
      </c>
      <c r="N84" s="138">
        <f>RES_hhdet_numvin!N131</f>
        <v>0</v>
      </c>
      <c r="O84" s="138">
        <f>RES_hhdet_numvin!O131</f>
        <v>0</v>
      </c>
      <c r="P84" s="138">
        <f>RES_hhdet_numvin!P131</f>
        <v>0</v>
      </c>
      <c r="Q84" s="138">
        <f>RES_hhdet_numvin!Q131</f>
        <v>0</v>
      </c>
      <c r="R84" s="138">
        <f>RES_hhdet_numvin!R131</f>
        <v>0</v>
      </c>
      <c r="S84" s="138">
        <f>RES_hhdet_numvin!S131</f>
        <v>0</v>
      </c>
      <c r="T84" s="138">
        <f>RES_hhdet_numvin!T131</f>
        <v>0</v>
      </c>
      <c r="U84" s="138">
        <f>RES_hhdet_numvin!U131</f>
        <v>0</v>
      </c>
      <c r="V84" s="138">
        <f>RES_hhdet_numvin!V131</f>
        <v>0</v>
      </c>
      <c r="W84" s="138">
        <f>RES_hhdet_numvin!W131</f>
        <v>0</v>
      </c>
      <c r="X84" s="138">
        <f>RES_hhdet_numvin!X131</f>
        <v>0</v>
      </c>
      <c r="Y84" s="138">
        <f>RES_hhdet_numvin!Y131</f>
        <v>0</v>
      </c>
      <c r="DA84" s="63" t="s">
        <v>1547</v>
      </c>
    </row>
    <row r="85" spans="1:105" ht="12" customHeight="1" x14ac:dyDescent="0.25">
      <c r="A85" s="97" t="s">
        <v>127</v>
      </c>
      <c r="B85" s="138">
        <f>RES_hhdet_numvin!B132</f>
        <v>0</v>
      </c>
      <c r="C85" s="138">
        <f>RES_hhdet_numvin!C132</f>
        <v>0</v>
      </c>
      <c r="D85" s="138">
        <f>RES_hhdet_numvin!D132</f>
        <v>0</v>
      </c>
      <c r="E85" s="138">
        <f>RES_hhdet_numvin!E132</f>
        <v>0</v>
      </c>
      <c r="F85" s="138">
        <f>RES_hhdet_numvin!F132</f>
        <v>0</v>
      </c>
      <c r="G85" s="138">
        <f>RES_hhdet_numvin!G132</f>
        <v>0</v>
      </c>
      <c r="H85" s="138">
        <f>RES_hhdet_numvin!H132</f>
        <v>0</v>
      </c>
      <c r="I85" s="138">
        <f>RES_hhdet_numvin!I132</f>
        <v>0</v>
      </c>
      <c r="J85" s="138">
        <f>RES_hhdet_numvin!J132</f>
        <v>0</v>
      </c>
      <c r="K85" s="138">
        <f>RES_hhdet_numvin!K132</f>
        <v>0</v>
      </c>
      <c r="L85" s="138">
        <f>RES_hhdet_numvin!L132</f>
        <v>0</v>
      </c>
      <c r="M85" s="138">
        <f>RES_hhdet_numvin!M132</f>
        <v>0</v>
      </c>
      <c r="N85" s="138">
        <f>RES_hhdet_numvin!N132</f>
        <v>0</v>
      </c>
      <c r="O85" s="138">
        <f>RES_hhdet_numvin!O132</f>
        <v>0</v>
      </c>
      <c r="P85" s="138">
        <f>RES_hhdet_numvin!P132</f>
        <v>0</v>
      </c>
      <c r="Q85" s="138">
        <f>RES_hhdet_numvin!Q132</f>
        <v>0</v>
      </c>
      <c r="R85" s="138">
        <f>RES_hhdet_numvin!R132</f>
        <v>0</v>
      </c>
      <c r="S85" s="138">
        <f>RES_hhdet_numvin!S132</f>
        <v>0</v>
      </c>
      <c r="T85" s="138">
        <f>RES_hhdet_numvin!T132</f>
        <v>0</v>
      </c>
      <c r="U85" s="138">
        <f>RES_hhdet_numvin!U132</f>
        <v>0</v>
      </c>
      <c r="V85" s="138">
        <f>RES_hhdet_numvin!V132</f>
        <v>0</v>
      </c>
      <c r="W85" s="138">
        <f>RES_hhdet_numvin!W132</f>
        <v>0</v>
      </c>
      <c r="X85" s="138">
        <f>RES_hhdet_numvin!X132</f>
        <v>0</v>
      </c>
      <c r="Y85" s="138">
        <f>RES_hhdet_numvin!Y132</f>
        <v>0</v>
      </c>
      <c r="DA85" s="63" t="s">
        <v>1548</v>
      </c>
    </row>
    <row r="86" spans="1:105" ht="12" hidden="1" customHeight="1" x14ac:dyDescent="0.25">
      <c r="A86" s="108" t="s">
        <v>198</v>
      </c>
      <c r="B86" s="138">
        <f>RES_hhdet_numvin!B133</f>
        <v>0</v>
      </c>
      <c r="C86" s="138">
        <f>RES_hhdet_numvin!C133</f>
        <v>0</v>
      </c>
      <c r="D86" s="138">
        <f>RES_hhdet_numvin!D133</f>
        <v>0</v>
      </c>
      <c r="E86" s="138">
        <f>RES_hhdet_numvin!E133</f>
        <v>0</v>
      </c>
      <c r="F86" s="138">
        <f>RES_hhdet_numvin!F133</f>
        <v>0</v>
      </c>
      <c r="G86" s="138">
        <f>RES_hhdet_numvin!G133</f>
        <v>0</v>
      </c>
      <c r="H86" s="138">
        <f>RES_hhdet_numvin!H133</f>
        <v>0</v>
      </c>
      <c r="I86" s="138">
        <f>RES_hhdet_numvin!I133</f>
        <v>0</v>
      </c>
      <c r="J86" s="138">
        <f>RES_hhdet_numvin!J133</f>
        <v>0</v>
      </c>
      <c r="K86" s="138">
        <f>RES_hhdet_numvin!K133</f>
        <v>0</v>
      </c>
      <c r="L86" s="138">
        <f>RES_hhdet_numvin!L133</f>
        <v>0</v>
      </c>
      <c r="M86" s="138">
        <f>RES_hhdet_numvin!M133</f>
        <v>0</v>
      </c>
      <c r="N86" s="138">
        <f>RES_hhdet_numvin!N133</f>
        <v>0</v>
      </c>
      <c r="O86" s="138">
        <f>RES_hhdet_numvin!O133</f>
        <v>0</v>
      </c>
      <c r="P86" s="138">
        <f>RES_hhdet_numvin!P133</f>
        <v>0</v>
      </c>
      <c r="Q86" s="138">
        <f>RES_hhdet_numvin!Q133</f>
        <v>0</v>
      </c>
      <c r="R86" s="138">
        <f>RES_hhdet_numvin!R133</f>
        <v>0</v>
      </c>
      <c r="S86" s="138">
        <f>RES_hhdet_numvin!S133</f>
        <v>0</v>
      </c>
      <c r="T86" s="138">
        <f>RES_hhdet_numvin!T133</f>
        <v>0</v>
      </c>
      <c r="U86" s="138">
        <f>RES_hhdet_numvin!U133</f>
        <v>0</v>
      </c>
      <c r="V86" s="138">
        <f>RES_hhdet_numvin!V133</f>
        <v>0</v>
      </c>
      <c r="W86" s="138">
        <f>RES_hhdet_numvin!W133</f>
        <v>0</v>
      </c>
      <c r="X86" s="138">
        <f>RES_hhdet_numvin!X133</f>
        <v>0</v>
      </c>
      <c r="Y86" s="138">
        <f>RES_hhdet_numvin!Y133</f>
        <v>0</v>
      </c>
      <c r="DA86" s="63"/>
    </row>
    <row r="87" spans="1:105" ht="12" hidden="1" customHeight="1" x14ac:dyDescent="0.25">
      <c r="A87" s="108" t="s">
        <v>52</v>
      </c>
      <c r="B87" s="138">
        <f>RES_hhdet_numvin!B134</f>
        <v>0</v>
      </c>
      <c r="C87" s="138">
        <f>RES_hhdet_numvin!C134</f>
        <v>0</v>
      </c>
      <c r="D87" s="138">
        <f>RES_hhdet_numvin!D134</f>
        <v>0</v>
      </c>
      <c r="E87" s="138">
        <f>RES_hhdet_numvin!E134</f>
        <v>0</v>
      </c>
      <c r="F87" s="138">
        <f>RES_hhdet_numvin!F134</f>
        <v>0</v>
      </c>
      <c r="G87" s="138">
        <f>RES_hhdet_numvin!G134</f>
        <v>0</v>
      </c>
      <c r="H87" s="138">
        <f>RES_hhdet_numvin!H134</f>
        <v>0</v>
      </c>
      <c r="I87" s="138">
        <f>RES_hhdet_numvin!I134</f>
        <v>0</v>
      </c>
      <c r="J87" s="138">
        <f>RES_hhdet_numvin!J134</f>
        <v>0</v>
      </c>
      <c r="K87" s="138">
        <f>RES_hhdet_numvin!K134</f>
        <v>0</v>
      </c>
      <c r="L87" s="138">
        <f>RES_hhdet_numvin!L134</f>
        <v>0</v>
      </c>
      <c r="M87" s="138">
        <f>RES_hhdet_numvin!M134</f>
        <v>0</v>
      </c>
      <c r="N87" s="138">
        <f>RES_hhdet_numvin!N134</f>
        <v>0</v>
      </c>
      <c r="O87" s="138">
        <f>RES_hhdet_numvin!O134</f>
        <v>0</v>
      </c>
      <c r="P87" s="138">
        <f>RES_hhdet_numvin!P134</f>
        <v>0</v>
      </c>
      <c r="Q87" s="138">
        <f>RES_hhdet_numvin!Q134</f>
        <v>0</v>
      </c>
      <c r="R87" s="138">
        <f>RES_hhdet_numvin!R134</f>
        <v>0</v>
      </c>
      <c r="S87" s="138">
        <f>RES_hhdet_numvin!S134</f>
        <v>0</v>
      </c>
      <c r="T87" s="138">
        <f>RES_hhdet_numvin!T134</f>
        <v>0</v>
      </c>
      <c r="U87" s="138">
        <f>RES_hhdet_numvin!U134</f>
        <v>0</v>
      </c>
      <c r="V87" s="138">
        <f>RES_hhdet_numvin!V134</f>
        <v>0</v>
      </c>
      <c r="W87" s="138">
        <f>RES_hhdet_numvin!W134</f>
        <v>0</v>
      </c>
      <c r="X87" s="138">
        <f>RES_hhdet_numvin!X134</f>
        <v>0</v>
      </c>
      <c r="Y87" s="138">
        <f>RES_hhdet_numvin!Y134</f>
        <v>0</v>
      </c>
      <c r="DA87" s="63"/>
    </row>
    <row r="88" spans="1:105" ht="12" customHeight="1" x14ac:dyDescent="0.25">
      <c r="A88" s="97" t="s">
        <v>122</v>
      </c>
      <c r="B88" s="138">
        <f>RES_hhdet_numvin!B135</f>
        <v>0</v>
      </c>
      <c r="C88" s="138">
        <f>RES_hhdet_numvin!C135</f>
        <v>0</v>
      </c>
      <c r="D88" s="138">
        <f>RES_hhdet_numvin!D135</f>
        <v>0</v>
      </c>
      <c r="E88" s="138">
        <f>RES_hhdet_numvin!E135</f>
        <v>0</v>
      </c>
      <c r="F88" s="138">
        <f>RES_hhdet_numvin!F135</f>
        <v>0</v>
      </c>
      <c r="G88" s="138">
        <f>RES_hhdet_numvin!G135</f>
        <v>0</v>
      </c>
      <c r="H88" s="138">
        <f>RES_hhdet_numvin!H135</f>
        <v>0</v>
      </c>
      <c r="I88" s="138">
        <f>RES_hhdet_numvin!I135</f>
        <v>0</v>
      </c>
      <c r="J88" s="138">
        <f>RES_hhdet_numvin!J135</f>
        <v>0</v>
      </c>
      <c r="K88" s="138">
        <f>RES_hhdet_numvin!K135</f>
        <v>0</v>
      </c>
      <c r="L88" s="138">
        <f>RES_hhdet_numvin!L135</f>
        <v>0</v>
      </c>
      <c r="M88" s="138">
        <f>RES_hhdet_numvin!M135</f>
        <v>0</v>
      </c>
      <c r="N88" s="138">
        <f>RES_hhdet_numvin!N135</f>
        <v>0</v>
      </c>
      <c r="O88" s="138">
        <f>RES_hhdet_numvin!O135</f>
        <v>0</v>
      </c>
      <c r="P88" s="138">
        <f>RES_hhdet_numvin!P135</f>
        <v>0</v>
      </c>
      <c r="Q88" s="138">
        <f>RES_hhdet_numvin!Q135</f>
        <v>0</v>
      </c>
      <c r="R88" s="138">
        <f>RES_hhdet_numvin!R135</f>
        <v>0</v>
      </c>
      <c r="S88" s="138">
        <f>RES_hhdet_numvin!S135</f>
        <v>0</v>
      </c>
      <c r="T88" s="138">
        <f>RES_hhdet_numvin!T135</f>
        <v>0</v>
      </c>
      <c r="U88" s="138">
        <f>RES_hhdet_numvin!U135</f>
        <v>0</v>
      </c>
      <c r="V88" s="138">
        <f>RES_hhdet_numvin!V135</f>
        <v>0</v>
      </c>
      <c r="W88" s="138">
        <f>RES_hhdet_numvin!W135</f>
        <v>0</v>
      </c>
      <c r="X88" s="138">
        <f>RES_hhdet_numvin!X135</f>
        <v>0</v>
      </c>
      <c r="Y88" s="138">
        <f>RES_hhdet_numvin!Y135</f>
        <v>0</v>
      </c>
      <c r="DA88" s="63" t="s">
        <v>1549</v>
      </c>
    </row>
    <row r="89" spans="1:105" ht="12" customHeight="1" x14ac:dyDescent="0.25">
      <c r="A89" s="97" t="s">
        <v>121</v>
      </c>
      <c r="B89" s="138">
        <f>RES_hhdet_numvin!B136</f>
        <v>0</v>
      </c>
      <c r="C89" s="138">
        <f>RES_hhdet_numvin!C136</f>
        <v>0</v>
      </c>
      <c r="D89" s="138">
        <f>RES_hhdet_numvin!D136</f>
        <v>0</v>
      </c>
      <c r="E89" s="138">
        <f>RES_hhdet_numvin!E136</f>
        <v>0</v>
      </c>
      <c r="F89" s="138">
        <f>RES_hhdet_numvin!F136</f>
        <v>0</v>
      </c>
      <c r="G89" s="138">
        <f>RES_hhdet_numvin!G136</f>
        <v>0</v>
      </c>
      <c r="H89" s="138">
        <f>RES_hhdet_numvin!H136</f>
        <v>0</v>
      </c>
      <c r="I89" s="138">
        <f>RES_hhdet_numvin!I136</f>
        <v>0</v>
      </c>
      <c r="J89" s="138">
        <f>RES_hhdet_numvin!J136</f>
        <v>0</v>
      </c>
      <c r="K89" s="138">
        <f>RES_hhdet_numvin!K136</f>
        <v>0</v>
      </c>
      <c r="L89" s="138">
        <f>RES_hhdet_numvin!L136</f>
        <v>0</v>
      </c>
      <c r="M89" s="138">
        <f>RES_hhdet_numvin!M136</f>
        <v>0</v>
      </c>
      <c r="N89" s="138">
        <f>RES_hhdet_numvin!N136</f>
        <v>0</v>
      </c>
      <c r="O89" s="138">
        <f>RES_hhdet_numvin!O136</f>
        <v>0</v>
      </c>
      <c r="P89" s="138">
        <f>RES_hhdet_numvin!P136</f>
        <v>0</v>
      </c>
      <c r="Q89" s="138">
        <f>RES_hhdet_numvin!Q136</f>
        <v>0</v>
      </c>
      <c r="R89" s="138">
        <f>RES_hhdet_numvin!R136</f>
        <v>0</v>
      </c>
      <c r="S89" s="138">
        <f>RES_hhdet_numvin!S136</f>
        <v>0</v>
      </c>
      <c r="T89" s="138">
        <f>RES_hhdet_numvin!T136</f>
        <v>0</v>
      </c>
      <c r="U89" s="138">
        <f>RES_hhdet_numvin!U136</f>
        <v>0</v>
      </c>
      <c r="V89" s="138">
        <f>RES_hhdet_numvin!V136</f>
        <v>0</v>
      </c>
      <c r="W89" s="138">
        <f>RES_hhdet_numvin!W136</f>
        <v>0</v>
      </c>
      <c r="X89" s="138">
        <f>RES_hhdet_numvin!X136</f>
        <v>0</v>
      </c>
      <c r="Y89" s="138">
        <f>RES_hhdet_numvin!Y136</f>
        <v>0</v>
      </c>
      <c r="DA89" s="63" t="s">
        <v>1550</v>
      </c>
    </row>
    <row r="90" spans="1:105" ht="12" hidden="1" customHeight="1" x14ac:dyDescent="0.25">
      <c r="A90" s="108" t="s">
        <v>53</v>
      </c>
      <c r="B90" s="138">
        <f>RES_hhdet_numvin!B137</f>
        <v>0</v>
      </c>
      <c r="C90" s="138">
        <f>RES_hhdet_numvin!C137</f>
        <v>0</v>
      </c>
      <c r="D90" s="138">
        <f>RES_hhdet_numvin!D137</f>
        <v>0</v>
      </c>
      <c r="E90" s="138">
        <f>RES_hhdet_numvin!E137</f>
        <v>0</v>
      </c>
      <c r="F90" s="138">
        <f>RES_hhdet_numvin!F137</f>
        <v>0</v>
      </c>
      <c r="G90" s="138">
        <f>RES_hhdet_numvin!G137</f>
        <v>0</v>
      </c>
      <c r="H90" s="138">
        <f>RES_hhdet_numvin!H137</f>
        <v>0</v>
      </c>
      <c r="I90" s="138">
        <f>RES_hhdet_numvin!I137</f>
        <v>0</v>
      </c>
      <c r="J90" s="138">
        <f>RES_hhdet_numvin!J137</f>
        <v>0</v>
      </c>
      <c r="K90" s="138">
        <f>RES_hhdet_numvin!K137</f>
        <v>0</v>
      </c>
      <c r="L90" s="138">
        <f>RES_hhdet_numvin!L137</f>
        <v>0</v>
      </c>
      <c r="M90" s="138">
        <f>RES_hhdet_numvin!M137</f>
        <v>0</v>
      </c>
      <c r="N90" s="138">
        <f>RES_hhdet_numvin!N137</f>
        <v>0</v>
      </c>
      <c r="O90" s="138">
        <f>RES_hhdet_numvin!O137</f>
        <v>0</v>
      </c>
      <c r="P90" s="138">
        <f>RES_hhdet_numvin!P137</f>
        <v>0</v>
      </c>
      <c r="Q90" s="138">
        <f>RES_hhdet_numvin!Q137</f>
        <v>0</v>
      </c>
      <c r="R90" s="138">
        <f>RES_hhdet_numvin!R137</f>
        <v>0</v>
      </c>
      <c r="S90" s="138">
        <f>RES_hhdet_numvin!S137</f>
        <v>0</v>
      </c>
      <c r="T90" s="138">
        <f>RES_hhdet_numvin!T137</f>
        <v>0</v>
      </c>
      <c r="U90" s="138">
        <f>RES_hhdet_numvin!U137</f>
        <v>0</v>
      </c>
      <c r="V90" s="138">
        <f>RES_hhdet_numvin!V137</f>
        <v>0</v>
      </c>
      <c r="W90" s="138">
        <f>RES_hhdet_numvin!W137</f>
        <v>0</v>
      </c>
      <c r="X90" s="138">
        <f>RES_hhdet_numvin!X137</f>
        <v>0</v>
      </c>
      <c r="Y90" s="138">
        <f>RES_hhdet_numvin!Y137</f>
        <v>0</v>
      </c>
      <c r="DA90" s="63"/>
    </row>
    <row r="91" spans="1:105" ht="12" hidden="1" customHeight="1" x14ac:dyDescent="0.25">
      <c r="A91" s="103" t="s">
        <v>52</v>
      </c>
      <c r="B91" s="148">
        <f>RES_hhdet_numvin!B138</f>
        <v>0</v>
      </c>
      <c r="C91" s="148">
        <f>RES_hhdet_numvin!C138</f>
        <v>0</v>
      </c>
      <c r="D91" s="148">
        <f>RES_hhdet_numvin!D138</f>
        <v>0</v>
      </c>
      <c r="E91" s="148">
        <f>RES_hhdet_numvin!E138</f>
        <v>0</v>
      </c>
      <c r="F91" s="148">
        <f>RES_hhdet_numvin!F138</f>
        <v>0</v>
      </c>
      <c r="G91" s="148">
        <f>RES_hhdet_numvin!G138</f>
        <v>0</v>
      </c>
      <c r="H91" s="148">
        <f>RES_hhdet_numvin!H138</f>
        <v>0</v>
      </c>
      <c r="I91" s="148">
        <f>RES_hhdet_numvin!I138</f>
        <v>0</v>
      </c>
      <c r="J91" s="148">
        <f>RES_hhdet_numvin!J138</f>
        <v>0</v>
      </c>
      <c r="K91" s="148">
        <f>RES_hhdet_numvin!K138</f>
        <v>0</v>
      </c>
      <c r="L91" s="148">
        <f>RES_hhdet_numvin!L138</f>
        <v>0</v>
      </c>
      <c r="M91" s="148">
        <f>RES_hhdet_numvin!M138</f>
        <v>0</v>
      </c>
      <c r="N91" s="148">
        <f>RES_hhdet_numvin!N138</f>
        <v>0</v>
      </c>
      <c r="O91" s="148">
        <f>RES_hhdet_numvin!O138</f>
        <v>0</v>
      </c>
      <c r="P91" s="148">
        <f>RES_hhdet_numvin!P138</f>
        <v>0</v>
      </c>
      <c r="Q91" s="148">
        <f>RES_hhdet_numvin!Q138</f>
        <v>0</v>
      </c>
      <c r="R91" s="148">
        <f>RES_hhdet_numvin!R138</f>
        <v>0</v>
      </c>
      <c r="S91" s="148">
        <f>RES_hhdet_numvin!S138</f>
        <v>0</v>
      </c>
      <c r="T91" s="148">
        <f>RES_hhdet_numvin!T138</f>
        <v>0</v>
      </c>
      <c r="U91" s="148">
        <f>RES_hhdet_numvin!U138</f>
        <v>0</v>
      </c>
      <c r="V91" s="148">
        <f>RES_hhdet_numvin!V138</f>
        <v>0</v>
      </c>
      <c r="W91" s="148">
        <f>RES_hhdet_numvin!W138</f>
        <v>0</v>
      </c>
      <c r="X91" s="148">
        <f>RES_hhdet_numvin!X138</f>
        <v>0</v>
      </c>
      <c r="Y91" s="148">
        <f>RES_hhdet_numvin!Y138</f>
        <v>0</v>
      </c>
      <c r="DA91" s="132"/>
    </row>
    <row r="92" spans="1:105" ht="12" customHeight="1" x14ac:dyDescent="0.25">
      <c r="A92" s="125" t="s">
        <v>54</v>
      </c>
      <c r="B92" s="150">
        <f>RES_hhdet_numvin!B139</f>
        <v>0</v>
      </c>
      <c r="C92" s="150">
        <f>RES_hhdet_numvin!C139</f>
        <v>0</v>
      </c>
      <c r="D92" s="150">
        <f>RES_hhdet_numvin!D139</f>
        <v>0</v>
      </c>
      <c r="E92" s="150">
        <f>RES_hhdet_numvin!E139</f>
        <v>0</v>
      </c>
      <c r="F92" s="150">
        <f>RES_hhdet_numvin!F139</f>
        <v>0</v>
      </c>
      <c r="G92" s="150">
        <f>RES_hhdet_numvin!G139</f>
        <v>0</v>
      </c>
      <c r="H92" s="150">
        <f>RES_hhdet_numvin!H139</f>
        <v>0</v>
      </c>
      <c r="I92" s="150">
        <f>RES_hhdet_numvin!I139</f>
        <v>0</v>
      </c>
      <c r="J92" s="150">
        <f>RES_hhdet_numvin!J139</f>
        <v>0</v>
      </c>
      <c r="K92" s="150">
        <f>RES_hhdet_numvin!K139</f>
        <v>0</v>
      </c>
      <c r="L92" s="150">
        <f>RES_hhdet_numvin!L139</f>
        <v>0</v>
      </c>
      <c r="M92" s="150">
        <f>RES_hhdet_numvin!M139</f>
        <v>0</v>
      </c>
      <c r="N92" s="150">
        <f>RES_hhdet_numvin!N139</f>
        <v>0</v>
      </c>
      <c r="O92" s="150">
        <f>RES_hhdet_numvin!O139</f>
        <v>0</v>
      </c>
      <c r="P92" s="150">
        <f>RES_hhdet_numvin!P139</f>
        <v>0</v>
      </c>
      <c r="Q92" s="150">
        <f>RES_hhdet_numvin!Q139</f>
        <v>0</v>
      </c>
      <c r="R92" s="150">
        <f>RES_hhdet_numvin!R139</f>
        <v>0</v>
      </c>
      <c r="S92" s="150">
        <f>RES_hhdet_numvin!S139</f>
        <v>0</v>
      </c>
      <c r="T92" s="150">
        <f>RES_hhdet_numvin!T139</f>
        <v>0</v>
      </c>
      <c r="U92" s="150">
        <f>RES_hhdet_numvin!U139</f>
        <v>0</v>
      </c>
      <c r="V92" s="150">
        <f>RES_hhdet_numvin!V139</f>
        <v>0</v>
      </c>
      <c r="W92" s="150">
        <f>RES_hhdet_numvin!W139</f>
        <v>0</v>
      </c>
      <c r="X92" s="150">
        <f>RES_hhdet_numvin!X139</f>
        <v>0</v>
      </c>
      <c r="Y92" s="150">
        <f>RES_hhdet_numvin!Y139</f>
        <v>0</v>
      </c>
      <c r="DA92" s="134"/>
    </row>
    <row r="93" spans="1:105" ht="12" customHeight="1" x14ac:dyDescent="0.25">
      <c r="A93" s="97" t="s">
        <v>50</v>
      </c>
      <c r="B93" s="138">
        <f>RES_hhdet_numvin!B140</f>
        <v>0</v>
      </c>
      <c r="C93" s="138">
        <f>RES_hhdet_numvin!C140</f>
        <v>0</v>
      </c>
      <c r="D93" s="138">
        <f>RES_hhdet_numvin!D140</f>
        <v>0</v>
      </c>
      <c r="E93" s="138">
        <f>RES_hhdet_numvin!E140</f>
        <v>0</v>
      </c>
      <c r="F93" s="138">
        <f>RES_hhdet_numvin!F140</f>
        <v>0</v>
      </c>
      <c r="G93" s="138">
        <f>RES_hhdet_numvin!G140</f>
        <v>0</v>
      </c>
      <c r="H93" s="138">
        <f>RES_hhdet_numvin!H140</f>
        <v>0</v>
      </c>
      <c r="I93" s="138">
        <f>RES_hhdet_numvin!I140</f>
        <v>0</v>
      </c>
      <c r="J93" s="138">
        <f>RES_hhdet_numvin!J140</f>
        <v>0</v>
      </c>
      <c r="K93" s="138">
        <f>RES_hhdet_numvin!K140</f>
        <v>0</v>
      </c>
      <c r="L93" s="138">
        <f>RES_hhdet_numvin!L140</f>
        <v>0</v>
      </c>
      <c r="M93" s="138">
        <f>RES_hhdet_numvin!M140</f>
        <v>0</v>
      </c>
      <c r="N93" s="138">
        <f>RES_hhdet_numvin!N140</f>
        <v>0</v>
      </c>
      <c r="O93" s="138">
        <f>RES_hhdet_numvin!O140</f>
        <v>0</v>
      </c>
      <c r="P93" s="138">
        <f>RES_hhdet_numvin!P140</f>
        <v>0</v>
      </c>
      <c r="Q93" s="138">
        <f>RES_hhdet_numvin!Q140</f>
        <v>0</v>
      </c>
      <c r="R93" s="138">
        <f>RES_hhdet_numvin!R140</f>
        <v>0</v>
      </c>
      <c r="S93" s="138">
        <f>RES_hhdet_numvin!S140</f>
        <v>0</v>
      </c>
      <c r="T93" s="138">
        <f>RES_hhdet_numvin!T140</f>
        <v>0</v>
      </c>
      <c r="U93" s="138">
        <f>RES_hhdet_numvin!U140</f>
        <v>0</v>
      </c>
      <c r="V93" s="138">
        <f>RES_hhdet_numvin!V140</f>
        <v>0</v>
      </c>
      <c r="W93" s="138">
        <f>RES_hhdet_numvin!W140</f>
        <v>0</v>
      </c>
      <c r="X93" s="138">
        <f>RES_hhdet_numvin!X140</f>
        <v>0</v>
      </c>
      <c r="Y93" s="138">
        <f>RES_hhdet_numvin!Y140</f>
        <v>0</v>
      </c>
      <c r="DA93" s="63" t="s">
        <v>1551</v>
      </c>
    </row>
    <row r="94" spans="1:105" ht="12" customHeight="1" x14ac:dyDescent="0.25">
      <c r="A94" s="109" t="s">
        <v>120</v>
      </c>
      <c r="B94" s="39">
        <f>RES_hhdet_numvin!B141</f>
        <v>0</v>
      </c>
      <c r="C94" s="39">
        <f>RES_hhdet_numvin!C141</f>
        <v>0</v>
      </c>
      <c r="D94" s="39">
        <f>RES_hhdet_numvin!D141</f>
        <v>0</v>
      </c>
      <c r="E94" s="39">
        <f>RES_hhdet_numvin!E141</f>
        <v>0</v>
      </c>
      <c r="F94" s="39">
        <f>RES_hhdet_numvin!F141</f>
        <v>0</v>
      </c>
      <c r="G94" s="39">
        <f>RES_hhdet_numvin!G141</f>
        <v>0</v>
      </c>
      <c r="H94" s="39">
        <f>RES_hhdet_numvin!H141</f>
        <v>0</v>
      </c>
      <c r="I94" s="39">
        <f>RES_hhdet_numvin!I141</f>
        <v>0</v>
      </c>
      <c r="J94" s="39">
        <f>RES_hhdet_numvin!J141</f>
        <v>0</v>
      </c>
      <c r="K94" s="39">
        <f>RES_hhdet_numvin!K141</f>
        <v>0</v>
      </c>
      <c r="L94" s="39">
        <f>RES_hhdet_numvin!L141</f>
        <v>0</v>
      </c>
      <c r="M94" s="39">
        <f>RES_hhdet_numvin!M141</f>
        <v>0</v>
      </c>
      <c r="N94" s="39">
        <f>RES_hhdet_numvin!N141</f>
        <v>0</v>
      </c>
      <c r="O94" s="39">
        <f>RES_hhdet_numvin!O141</f>
        <v>0</v>
      </c>
      <c r="P94" s="39">
        <f>RES_hhdet_numvin!P141</f>
        <v>0</v>
      </c>
      <c r="Q94" s="39">
        <f>RES_hhdet_numvin!Q141</f>
        <v>0</v>
      </c>
      <c r="R94" s="39">
        <f>RES_hhdet_numvin!R141</f>
        <v>0</v>
      </c>
      <c r="S94" s="39">
        <f>RES_hhdet_numvin!S141</f>
        <v>0</v>
      </c>
      <c r="T94" s="39">
        <f>RES_hhdet_numvin!T141</f>
        <v>0</v>
      </c>
      <c r="U94" s="39">
        <f>RES_hhdet_numvin!U141</f>
        <v>0</v>
      </c>
      <c r="V94" s="39">
        <f>RES_hhdet_numvin!V141</f>
        <v>0</v>
      </c>
      <c r="W94" s="39">
        <f>RES_hhdet_numvin!W141</f>
        <v>0</v>
      </c>
      <c r="X94" s="39">
        <f>RES_hhdet_numvin!X141</f>
        <v>0</v>
      </c>
      <c r="Y94" s="39">
        <f>RES_hhdet_numvin!Y141</f>
        <v>0</v>
      </c>
      <c r="DA94" s="60" t="s">
        <v>1552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:Y98" si="14">W99+W102+W104+W113</f>
        <v>0</v>
      </c>
      <c r="X98" s="117">
        <f t="shared" si="14"/>
        <v>0</v>
      </c>
      <c r="Y98" s="117">
        <f t="shared" si="14"/>
        <v>0</v>
      </c>
      <c r="DA98" s="129" t="s">
        <v>1687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:Y99" si="17">SUM(W100:W101)</f>
        <v>0</v>
      </c>
      <c r="X99" s="122">
        <f t="shared" si="17"/>
        <v>0</v>
      </c>
      <c r="Y99" s="122">
        <f t="shared" si="17"/>
        <v>0</v>
      </c>
      <c r="DA99" s="130" t="s">
        <v>1688</v>
      </c>
    </row>
    <row r="100" spans="1:105" ht="12" customHeight="1" x14ac:dyDescent="0.25">
      <c r="A100" s="97" t="s">
        <v>198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X100" s="98">
        <v>0</v>
      </c>
      <c r="Y100" s="98">
        <v>0</v>
      </c>
      <c r="DA100" s="63" t="s">
        <v>1689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1690</v>
      </c>
    </row>
    <row r="102" spans="1:105" ht="12" customHeight="1" x14ac:dyDescent="0.25">
      <c r="A102" s="121" t="s">
        <v>92</v>
      </c>
      <c r="B102" s="122">
        <f t="shared" ref="B102:Y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X102" s="122">
        <f t="shared" si="18"/>
        <v>0</v>
      </c>
      <c r="Y102" s="122">
        <f t="shared" si="18"/>
        <v>0</v>
      </c>
      <c r="DA102" s="130" t="s">
        <v>1691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X103" s="98">
        <v>0</v>
      </c>
      <c r="Y103" s="98">
        <v>0</v>
      </c>
      <c r="DA103" s="63" t="s">
        <v>1692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X104" s="122">
        <v>0</v>
      </c>
      <c r="Y104" s="122">
        <v>0</v>
      </c>
      <c r="DA104" s="130" t="s">
        <v>1693</v>
      </c>
    </row>
    <row r="105" spans="1:105" ht="12" customHeight="1" x14ac:dyDescent="0.25">
      <c r="A105" s="97" t="s">
        <v>128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X105" s="98">
        <v>0</v>
      </c>
      <c r="Y105" s="98">
        <v>0</v>
      </c>
      <c r="DA105" s="63" t="s">
        <v>1694</v>
      </c>
    </row>
    <row r="106" spans="1:105" ht="12" customHeight="1" x14ac:dyDescent="0.25">
      <c r="A106" s="97" t="s">
        <v>127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X106" s="98">
        <v>0</v>
      </c>
      <c r="Y106" s="98">
        <v>0</v>
      </c>
      <c r="DA106" s="63" t="s">
        <v>1695</v>
      </c>
    </row>
    <row r="107" spans="1:105" ht="12" customHeight="1" x14ac:dyDescent="0.25">
      <c r="A107" s="100" t="s">
        <v>198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X107" s="101">
        <v>0</v>
      </c>
      <c r="Y107" s="101">
        <v>0</v>
      </c>
      <c r="DA107" s="131" t="s">
        <v>1696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X108" s="104">
        <v>0</v>
      </c>
      <c r="Y108" s="104">
        <v>0</v>
      </c>
      <c r="DA108" s="132" t="s">
        <v>1697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X109" s="101">
        <v>0</v>
      </c>
      <c r="Y109" s="101">
        <v>0</v>
      </c>
      <c r="DA109" s="131" t="s">
        <v>1698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X110" s="104">
        <v>0</v>
      </c>
      <c r="Y110" s="104">
        <v>0</v>
      </c>
      <c r="DA110" s="132" t="s">
        <v>1699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X111" s="98">
        <v>0</v>
      </c>
      <c r="Y111" s="98">
        <v>0</v>
      </c>
      <c r="DA111" s="63" t="s">
        <v>1700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1701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X113" s="122">
        <v>0</v>
      </c>
      <c r="Y113" s="122">
        <v>0</v>
      </c>
      <c r="DA113" s="130" t="s">
        <v>1702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X114" s="98">
        <v>0</v>
      </c>
      <c r="Y114" s="98">
        <v>0</v>
      </c>
      <c r="DA114" s="63" t="s">
        <v>1703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X115" s="33">
        <v>0</v>
      </c>
      <c r="Y115" s="33">
        <v>0</v>
      </c>
      <c r="DA115" s="60" t="s">
        <v>1704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:Y117" si="21">W118+W121+W123+W132</f>
        <v>0</v>
      </c>
      <c r="X117" s="117">
        <f t="shared" si="21"/>
        <v>0</v>
      </c>
      <c r="Y117" s="117">
        <f t="shared" si="21"/>
        <v>0</v>
      </c>
      <c r="DA117" s="129" t="s">
        <v>1855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:Y118" si="24">SUM(W119:W120)</f>
        <v>0</v>
      </c>
      <c r="X118" s="122">
        <f t="shared" si="24"/>
        <v>0</v>
      </c>
      <c r="Y118" s="122">
        <f t="shared" si="24"/>
        <v>0</v>
      </c>
      <c r="DA118" s="130" t="s">
        <v>1856</v>
      </c>
    </row>
    <row r="119" spans="1:105" ht="12" customHeight="1" x14ac:dyDescent="0.25">
      <c r="A119" s="97" t="s">
        <v>198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1857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X120" s="98">
        <v>0</v>
      </c>
      <c r="Y120" s="98">
        <v>0</v>
      </c>
      <c r="DA120" s="63" t="s">
        <v>1858</v>
      </c>
    </row>
    <row r="121" spans="1:105" ht="12" customHeight="1" x14ac:dyDescent="0.25">
      <c r="A121" s="121" t="s">
        <v>92</v>
      </c>
      <c r="B121" s="122">
        <f t="shared" ref="B121:Y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X121" s="122">
        <f t="shared" si="25"/>
        <v>0</v>
      </c>
      <c r="Y121" s="122">
        <f t="shared" si="25"/>
        <v>0</v>
      </c>
      <c r="DA121" s="130" t="s">
        <v>1859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X122" s="98">
        <v>0</v>
      </c>
      <c r="Y122" s="98">
        <v>0</v>
      </c>
      <c r="DA122" s="63" t="s">
        <v>1860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X123" s="122">
        <v>0</v>
      </c>
      <c r="Y123" s="122">
        <v>0</v>
      </c>
      <c r="DA123" s="130" t="s">
        <v>1861</v>
      </c>
    </row>
    <row r="124" spans="1:105" ht="12" customHeight="1" x14ac:dyDescent="0.25">
      <c r="A124" s="97" t="s">
        <v>128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X124" s="98">
        <v>0</v>
      </c>
      <c r="Y124" s="98">
        <v>0</v>
      </c>
      <c r="DA124" s="63" t="s">
        <v>1862</v>
      </c>
    </row>
    <row r="125" spans="1:105" ht="12" customHeight="1" x14ac:dyDescent="0.25">
      <c r="A125" s="97" t="s">
        <v>127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X125" s="98">
        <v>0</v>
      </c>
      <c r="Y125" s="98">
        <v>0</v>
      </c>
      <c r="DA125" s="63" t="s">
        <v>1863</v>
      </c>
    </row>
    <row r="126" spans="1:105" ht="12" customHeight="1" x14ac:dyDescent="0.25">
      <c r="A126" s="100" t="s">
        <v>198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X126" s="101">
        <v>0</v>
      </c>
      <c r="Y126" s="101">
        <v>0</v>
      </c>
      <c r="DA126" s="131" t="s">
        <v>1864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X127" s="104">
        <v>0</v>
      </c>
      <c r="Y127" s="104">
        <v>0</v>
      </c>
      <c r="DA127" s="132" t="s">
        <v>1865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X128" s="101">
        <v>0</v>
      </c>
      <c r="Y128" s="101">
        <v>0</v>
      </c>
      <c r="DA128" s="131" t="s">
        <v>1866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X129" s="104">
        <v>0</v>
      </c>
      <c r="Y129" s="104">
        <v>0</v>
      </c>
      <c r="DA129" s="132" t="s">
        <v>1867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X130" s="98">
        <v>0</v>
      </c>
      <c r="Y130" s="98">
        <v>0</v>
      </c>
      <c r="DA130" s="63" t="s">
        <v>1868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1869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X132" s="122">
        <v>0</v>
      </c>
      <c r="Y132" s="122">
        <v>0</v>
      </c>
      <c r="DA132" s="130" t="s">
        <v>1870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X133" s="98">
        <v>0</v>
      </c>
      <c r="Y133" s="98">
        <v>0</v>
      </c>
      <c r="DA133" s="63" t="s">
        <v>1871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X134" s="33">
        <v>0</v>
      </c>
      <c r="Y134" s="33">
        <v>0</v>
      </c>
      <c r="DA134" s="60" t="s">
        <v>1872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:Y136" si="28">IF(W117=0,"",W117/W98)</f>
        <v/>
      </c>
      <c r="X136" s="119" t="str">
        <f t="shared" si="28"/>
        <v/>
      </c>
      <c r="Y136" s="119" t="str">
        <f t="shared" si="28"/>
        <v/>
      </c>
      <c r="DA136" s="129" t="s">
        <v>2023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:Y137" si="31">IF(W118=0,"",W118/W99)</f>
        <v/>
      </c>
      <c r="X137" s="124" t="str">
        <f t="shared" si="31"/>
        <v/>
      </c>
      <c r="Y137" s="124" t="str">
        <f t="shared" si="31"/>
        <v/>
      </c>
      <c r="DA137" s="130" t="s">
        <v>2024</v>
      </c>
    </row>
    <row r="138" spans="1:105" ht="12" customHeight="1" x14ac:dyDescent="0.25">
      <c r="A138" s="97" t="s">
        <v>198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:Y138" si="34">IF(W119=0,"",W119/W100)</f>
        <v/>
      </c>
      <c r="X138" s="111" t="str">
        <f t="shared" si="34"/>
        <v/>
      </c>
      <c r="Y138" s="111" t="str">
        <f t="shared" si="34"/>
        <v/>
      </c>
      <c r="DA138" s="63" t="s">
        <v>2025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:Y139" si="37">IF(W120=0,"",W120/W101)</f>
        <v/>
      </c>
      <c r="X139" s="111" t="str">
        <f t="shared" si="37"/>
        <v/>
      </c>
      <c r="Y139" s="111" t="str">
        <f t="shared" si="37"/>
        <v/>
      </c>
      <c r="DA139" s="63" t="s">
        <v>2026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:Y140" si="40">IF(W121=0,"",W121/W102)</f>
        <v/>
      </c>
      <c r="X140" s="124" t="str">
        <f t="shared" si="40"/>
        <v/>
      </c>
      <c r="Y140" s="124" t="str">
        <f t="shared" si="40"/>
        <v/>
      </c>
      <c r="DA140" s="130" t="s">
        <v>2027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:Y141" si="43">IF(W122=0,"",W122/W103)</f>
        <v/>
      </c>
      <c r="X141" s="111" t="str">
        <f t="shared" si="43"/>
        <v/>
      </c>
      <c r="Y141" s="111" t="str">
        <f t="shared" si="43"/>
        <v/>
      </c>
      <c r="DA141" s="63" t="s">
        <v>2028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:Y142" si="46">IF(W123=0,"",W123/W104)</f>
        <v/>
      </c>
      <c r="X142" s="124" t="str">
        <f t="shared" si="46"/>
        <v/>
      </c>
      <c r="Y142" s="124" t="str">
        <f t="shared" si="46"/>
        <v/>
      </c>
      <c r="DA142" s="130" t="s">
        <v>2029</v>
      </c>
    </row>
    <row r="143" spans="1:105" ht="12" customHeight="1" x14ac:dyDescent="0.25">
      <c r="A143" s="97" t="s">
        <v>128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:Y143" si="49">IF(W124=0,"",W124/W105)</f>
        <v/>
      </c>
      <c r="X143" s="111" t="str">
        <f t="shared" si="49"/>
        <v/>
      </c>
      <c r="Y143" s="111" t="str">
        <f t="shared" si="49"/>
        <v/>
      </c>
      <c r="DA143" s="63" t="s">
        <v>2030</v>
      </c>
    </row>
    <row r="144" spans="1:105" ht="12" customHeight="1" x14ac:dyDescent="0.25">
      <c r="A144" s="97" t="s">
        <v>127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:Y144" si="52">IF(W125=0,"",W125/W106)</f>
        <v/>
      </c>
      <c r="X144" s="111" t="str">
        <f t="shared" si="52"/>
        <v/>
      </c>
      <c r="Y144" s="111" t="str">
        <f t="shared" si="52"/>
        <v/>
      </c>
      <c r="DA144" s="63" t="s">
        <v>2031</v>
      </c>
    </row>
    <row r="145" spans="1:105" ht="12" customHeight="1" x14ac:dyDescent="0.25">
      <c r="A145" s="100" t="s">
        <v>198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:Y145" si="55">IF(W126=0,"",W126/W107)</f>
        <v/>
      </c>
      <c r="X145" s="112" t="str">
        <f t="shared" si="55"/>
        <v/>
      </c>
      <c r="Y145" s="112" t="str">
        <f t="shared" si="55"/>
        <v/>
      </c>
      <c r="DA145" s="131" t="s">
        <v>2032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:Y146" si="58">IF(W127=0,"",W127/W108)</f>
        <v/>
      </c>
      <c r="X146" s="113" t="str">
        <f t="shared" si="58"/>
        <v/>
      </c>
      <c r="Y146" s="113" t="str">
        <f t="shared" si="58"/>
        <v/>
      </c>
      <c r="DA146" s="132" t="s">
        <v>2033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:Y147" si="61">IF(W128=0,"",W128/W109)</f>
        <v/>
      </c>
      <c r="X147" s="112" t="str">
        <f t="shared" si="61"/>
        <v/>
      </c>
      <c r="Y147" s="112" t="str">
        <f t="shared" si="61"/>
        <v/>
      </c>
      <c r="DA147" s="131" t="s">
        <v>2034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:Y148" si="64">IF(W129=0,"",W129/W110)</f>
        <v/>
      </c>
      <c r="X148" s="113" t="str">
        <f t="shared" si="64"/>
        <v/>
      </c>
      <c r="Y148" s="113" t="str">
        <f t="shared" si="64"/>
        <v/>
      </c>
      <c r="DA148" s="132" t="s">
        <v>2035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:Y149" si="67">IF(W130=0,"",W130/W111)</f>
        <v/>
      </c>
      <c r="X149" s="111" t="str">
        <f t="shared" si="67"/>
        <v/>
      </c>
      <c r="Y149" s="111" t="str">
        <f t="shared" si="67"/>
        <v/>
      </c>
      <c r="DA149" s="63" t="s">
        <v>2036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:Y150" si="70">IF(W131=0,"",W131/W112)</f>
        <v/>
      </c>
      <c r="X150" s="111" t="str">
        <f t="shared" si="70"/>
        <v/>
      </c>
      <c r="Y150" s="111" t="str">
        <f t="shared" si="70"/>
        <v/>
      </c>
      <c r="DA150" s="63" t="s">
        <v>2037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:Y151" si="73">IF(W132=0,"",W132/W113)</f>
        <v/>
      </c>
      <c r="X151" s="124" t="str">
        <f t="shared" si="73"/>
        <v/>
      </c>
      <c r="Y151" s="124" t="str">
        <f t="shared" si="73"/>
        <v/>
      </c>
      <c r="DA151" s="130" t="s">
        <v>2038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:Y152" si="76">IF(W133=0,"",W133/W114)</f>
        <v/>
      </c>
      <c r="X152" s="111" t="str">
        <f t="shared" si="76"/>
        <v/>
      </c>
      <c r="Y152" s="111" t="str">
        <f t="shared" si="76"/>
        <v/>
      </c>
      <c r="DA152" s="63" t="s">
        <v>2039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:Y153" si="79">IF(W134=0,"",W134/W115)</f>
        <v/>
      </c>
      <c r="X153" s="45" t="str">
        <f t="shared" si="79"/>
        <v/>
      </c>
      <c r="Y153" s="45" t="str">
        <f t="shared" si="79"/>
        <v/>
      </c>
      <c r="DA153" s="60" t="s">
        <v>2040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:Y155" si="82">W156+W159+W161+W170</f>
        <v>0</v>
      </c>
      <c r="X155" s="117">
        <f t="shared" si="82"/>
        <v>0</v>
      </c>
      <c r="Y155" s="117">
        <f t="shared" si="82"/>
        <v>0</v>
      </c>
      <c r="DA155" s="129" t="s">
        <v>2191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:Y156" si="85">SUM(W157:W158)</f>
        <v>0</v>
      </c>
      <c r="X156" s="122">
        <f t="shared" si="85"/>
        <v>0</v>
      </c>
      <c r="Y156" s="122">
        <f t="shared" si="85"/>
        <v>0</v>
      </c>
      <c r="DA156" s="130" t="s">
        <v>2192</v>
      </c>
    </row>
    <row r="157" spans="1:105" ht="12" customHeight="1" x14ac:dyDescent="0.25">
      <c r="A157" s="97" t="s">
        <v>198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X157" s="98">
        <v>0</v>
      </c>
      <c r="Y157" s="98">
        <v>0</v>
      </c>
      <c r="DA157" s="63" t="s">
        <v>2193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2194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2195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2196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X161" s="122">
        <v>0</v>
      </c>
      <c r="Y161" s="122">
        <v>0</v>
      </c>
      <c r="DA161" s="130" t="s">
        <v>2197</v>
      </c>
    </row>
    <row r="162" spans="1:105" ht="12" customHeight="1" x14ac:dyDescent="0.25">
      <c r="A162" s="97" t="s">
        <v>128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X162" s="98">
        <v>0</v>
      </c>
      <c r="Y162" s="98">
        <v>0</v>
      </c>
      <c r="DA162" s="63" t="s">
        <v>2198</v>
      </c>
    </row>
    <row r="163" spans="1:105" ht="12" customHeight="1" x14ac:dyDescent="0.25">
      <c r="A163" s="97" t="s">
        <v>127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2199</v>
      </c>
    </row>
    <row r="164" spans="1:105" ht="12" customHeight="1" x14ac:dyDescent="0.25">
      <c r="A164" s="100" t="s">
        <v>198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DA164" s="131" t="s">
        <v>2200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2201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2202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2203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2204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2205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X170" s="122">
        <v>0</v>
      </c>
      <c r="Y170" s="122">
        <v>0</v>
      </c>
      <c r="DA170" s="130" t="s">
        <v>2206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X171" s="98">
        <v>0</v>
      </c>
      <c r="Y171" s="98">
        <v>0</v>
      </c>
      <c r="DA171" s="63" t="s">
        <v>2207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2208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:Y174" si="89">W175+W178+W180+W189</f>
        <v>0</v>
      </c>
      <c r="X174" s="117">
        <f t="shared" si="89"/>
        <v>0</v>
      </c>
      <c r="Y174" s="117">
        <f t="shared" si="89"/>
        <v>0</v>
      </c>
      <c r="DA174" s="129" t="s">
        <v>2359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:Y175" si="92">SUM(W176:W177)</f>
        <v>0</v>
      </c>
      <c r="X175" s="122">
        <f t="shared" si="92"/>
        <v>0</v>
      </c>
      <c r="Y175" s="122">
        <f t="shared" si="92"/>
        <v>0</v>
      </c>
      <c r="DA175" s="130" t="s">
        <v>2360</v>
      </c>
    </row>
    <row r="176" spans="1:105" ht="12" customHeight="1" x14ac:dyDescent="0.25">
      <c r="A176" s="97" t="s">
        <v>198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2361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X177" s="98">
        <v>0</v>
      </c>
      <c r="Y177" s="98">
        <v>0</v>
      </c>
      <c r="DA177" s="63" t="s">
        <v>2362</v>
      </c>
    </row>
    <row r="178" spans="1:105" ht="12" customHeight="1" x14ac:dyDescent="0.25">
      <c r="A178" s="121" t="s">
        <v>92</v>
      </c>
      <c r="B178" s="122">
        <f t="shared" ref="B178:Y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X178" s="122">
        <f t="shared" si="93"/>
        <v>0</v>
      </c>
      <c r="Y178" s="122">
        <f t="shared" si="93"/>
        <v>0</v>
      </c>
      <c r="DA178" s="130" t="s">
        <v>2363</v>
      </c>
    </row>
    <row r="179" spans="1:105" ht="12" customHeight="1" x14ac:dyDescent="0.25">
      <c r="A179" s="97" t="s">
        <v>53</v>
      </c>
      <c r="B179" s="98">
        <f>RES_hhdet_fech!B129</f>
        <v>0</v>
      </c>
      <c r="C179" s="98">
        <f>RES_hhdet_fech!C129</f>
        <v>0</v>
      </c>
      <c r="D179" s="98">
        <f>RES_hhdet_fech!D129</f>
        <v>0</v>
      </c>
      <c r="E179" s="98">
        <f>RES_hhdet_fech!E129</f>
        <v>0</v>
      </c>
      <c r="F179" s="98">
        <f>RES_hhdet_fech!F129</f>
        <v>0</v>
      </c>
      <c r="G179" s="98">
        <f>RES_hhdet_fech!G129</f>
        <v>0</v>
      </c>
      <c r="H179" s="98">
        <f>RES_hhdet_fech!H129</f>
        <v>0</v>
      </c>
      <c r="I179" s="98">
        <f>RES_hhdet_fech!I129</f>
        <v>0</v>
      </c>
      <c r="J179" s="98">
        <f>RES_hhdet_fech!J129</f>
        <v>0</v>
      </c>
      <c r="K179" s="98">
        <f>RES_hhdet_fech!K129</f>
        <v>0</v>
      </c>
      <c r="L179" s="98">
        <f>RES_hhdet_fech!L129</f>
        <v>0</v>
      </c>
      <c r="M179" s="98">
        <f>RES_hhdet_fech!M129</f>
        <v>0</v>
      </c>
      <c r="N179" s="98">
        <f>RES_hhdet_fech!N129</f>
        <v>0</v>
      </c>
      <c r="O179" s="98">
        <f>RES_hhdet_fech!O129</f>
        <v>0</v>
      </c>
      <c r="P179" s="98">
        <f>RES_hhdet_fech!P129</f>
        <v>0</v>
      </c>
      <c r="Q179" s="98">
        <f>RES_hhdet_fech!Q129</f>
        <v>0</v>
      </c>
      <c r="R179" s="98">
        <f>RES_hhdet_fech!R129</f>
        <v>0</v>
      </c>
      <c r="S179" s="98">
        <f>RES_hhdet_fech!S129</f>
        <v>0</v>
      </c>
      <c r="T179" s="98">
        <f>RES_hhdet_fech!T129</f>
        <v>0</v>
      </c>
      <c r="U179" s="98">
        <f>RES_hhdet_fech!U129</f>
        <v>0</v>
      </c>
      <c r="V179" s="98">
        <f>RES_hhdet_fech!V129</f>
        <v>0</v>
      </c>
      <c r="W179" s="98">
        <f>RES_hhdet_fech!W129</f>
        <v>0</v>
      </c>
      <c r="X179" s="98">
        <f>RES_hhdet_fech!X129</f>
        <v>0</v>
      </c>
      <c r="Y179" s="98">
        <f>RES_hhdet_fech!Y129</f>
        <v>0</v>
      </c>
      <c r="DA179" s="63" t="s">
        <v>2364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X180" s="122">
        <v>0</v>
      </c>
      <c r="Y180" s="122">
        <v>0</v>
      </c>
      <c r="DA180" s="130" t="s">
        <v>2365</v>
      </c>
    </row>
    <row r="181" spans="1:105" ht="12" customHeight="1" x14ac:dyDescent="0.25">
      <c r="A181" s="97" t="s">
        <v>128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X181" s="98">
        <v>0</v>
      </c>
      <c r="Y181" s="98">
        <v>0</v>
      </c>
      <c r="DA181" s="63" t="s">
        <v>2366</v>
      </c>
    </row>
    <row r="182" spans="1:105" ht="12" customHeight="1" x14ac:dyDescent="0.25">
      <c r="A182" s="97" t="s">
        <v>127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2367</v>
      </c>
    </row>
    <row r="183" spans="1:105" ht="12" customHeight="1" x14ac:dyDescent="0.25">
      <c r="A183" s="100" t="s">
        <v>198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31" t="s">
        <v>2368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2369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X185" s="101">
        <v>0</v>
      </c>
      <c r="Y185" s="101">
        <v>0</v>
      </c>
      <c r="DA185" s="131" t="s">
        <v>2370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X186" s="104">
        <v>0</v>
      </c>
      <c r="Y186" s="104">
        <v>0</v>
      </c>
      <c r="DA186" s="132" t="s">
        <v>2371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X187" s="98">
        <v>0</v>
      </c>
      <c r="Y187" s="98">
        <v>0</v>
      </c>
      <c r="DA187" s="63" t="s">
        <v>2372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X188" s="98">
        <v>0</v>
      </c>
      <c r="Y188" s="98">
        <v>0</v>
      </c>
      <c r="DA188" s="63" t="s">
        <v>2373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X189" s="122">
        <v>0</v>
      </c>
      <c r="Y189" s="122">
        <v>0</v>
      </c>
      <c r="DA189" s="130" t="s">
        <v>2374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X190" s="98">
        <v>0</v>
      </c>
      <c r="Y190" s="98">
        <v>0</v>
      </c>
      <c r="DA190" s="63" t="s">
        <v>2375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X191" s="33">
        <v>0</v>
      </c>
      <c r="Y191" s="33">
        <v>0</v>
      </c>
      <c r="DA191" s="60" t="s">
        <v>2376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:Y193" si="96">W194+W197+W199+W208</f>
        <v>0</v>
      </c>
      <c r="X193" s="117">
        <f t="shared" si="96"/>
        <v>0</v>
      </c>
      <c r="Y193" s="117">
        <f t="shared" si="96"/>
        <v>0</v>
      </c>
      <c r="DA193" s="129" t="s">
        <v>2527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:Y194" si="99">SUM(W195:W196)</f>
        <v>0</v>
      </c>
      <c r="X194" s="122">
        <f t="shared" si="99"/>
        <v>0</v>
      </c>
      <c r="Y194" s="122">
        <f t="shared" si="99"/>
        <v>0</v>
      </c>
      <c r="DA194" s="130" t="s">
        <v>2528</v>
      </c>
    </row>
    <row r="195" spans="1:105" ht="12" customHeight="1" x14ac:dyDescent="0.25">
      <c r="A195" s="97" t="s">
        <v>198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X195" s="98">
        <v>0</v>
      </c>
      <c r="Y195" s="98">
        <v>0</v>
      </c>
      <c r="DA195" s="63" t="s">
        <v>2529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X196" s="98">
        <v>0</v>
      </c>
      <c r="Y196" s="98">
        <v>0</v>
      </c>
      <c r="DA196" s="63" t="s">
        <v>2530</v>
      </c>
    </row>
    <row r="197" spans="1:105" ht="12" customHeight="1" x14ac:dyDescent="0.25">
      <c r="A197" s="121" t="s">
        <v>92</v>
      </c>
      <c r="B197" s="122">
        <f t="shared" ref="B197:Y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X197" s="122">
        <f t="shared" si="100"/>
        <v>0</v>
      </c>
      <c r="Y197" s="122">
        <f t="shared" si="100"/>
        <v>0</v>
      </c>
      <c r="DA197" s="130" t="s">
        <v>2531</v>
      </c>
    </row>
    <row r="198" spans="1:105" ht="12" customHeight="1" x14ac:dyDescent="0.25">
      <c r="A198" s="97" t="s">
        <v>53</v>
      </c>
      <c r="B198" s="98">
        <f>RES_hhdet_tesh!B129</f>
        <v>0</v>
      </c>
      <c r="C198" s="98">
        <f>RES_hhdet_tesh!C129</f>
        <v>0</v>
      </c>
      <c r="D198" s="98">
        <f>RES_hhdet_tesh!D129</f>
        <v>0</v>
      </c>
      <c r="E198" s="98">
        <f>RES_hhdet_tesh!E129</f>
        <v>0</v>
      </c>
      <c r="F198" s="98">
        <f>RES_hhdet_tesh!F129</f>
        <v>0</v>
      </c>
      <c r="G198" s="98">
        <f>RES_hhdet_tesh!G129</f>
        <v>0</v>
      </c>
      <c r="H198" s="98">
        <f>RES_hhdet_tesh!H129</f>
        <v>0</v>
      </c>
      <c r="I198" s="98">
        <f>RES_hhdet_tesh!I129</f>
        <v>0</v>
      </c>
      <c r="J198" s="98">
        <f>RES_hhdet_tesh!J129</f>
        <v>0</v>
      </c>
      <c r="K198" s="98">
        <f>RES_hhdet_tesh!K129</f>
        <v>0</v>
      </c>
      <c r="L198" s="98">
        <f>RES_hhdet_tesh!L129</f>
        <v>0</v>
      </c>
      <c r="M198" s="98">
        <f>RES_hhdet_tesh!M129</f>
        <v>0</v>
      </c>
      <c r="N198" s="98">
        <f>RES_hhdet_tesh!N129</f>
        <v>0</v>
      </c>
      <c r="O198" s="98">
        <f>RES_hhdet_tesh!O129</f>
        <v>0</v>
      </c>
      <c r="P198" s="98">
        <f>RES_hhdet_tesh!P129</f>
        <v>0</v>
      </c>
      <c r="Q198" s="98">
        <f>RES_hhdet_tesh!Q129</f>
        <v>0</v>
      </c>
      <c r="R198" s="98">
        <f>RES_hhdet_tesh!R129</f>
        <v>0</v>
      </c>
      <c r="S198" s="98">
        <f>RES_hhdet_tesh!S129</f>
        <v>0</v>
      </c>
      <c r="T198" s="98">
        <f>RES_hhdet_tesh!T129</f>
        <v>0</v>
      </c>
      <c r="U198" s="98">
        <f>RES_hhdet_tesh!U129</f>
        <v>0</v>
      </c>
      <c r="V198" s="98">
        <f>RES_hhdet_tesh!V129</f>
        <v>0</v>
      </c>
      <c r="W198" s="98">
        <f>RES_hhdet_tesh!W129</f>
        <v>0</v>
      </c>
      <c r="X198" s="98">
        <f>RES_hhdet_tesh!X129</f>
        <v>0</v>
      </c>
      <c r="Y198" s="98">
        <f>RES_hhdet_tesh!Y129</f>
        <v>0</v>
      </c>
      <c r="DA198" s="63" t="s">
        <v>2532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X199" s="122">
        <v>0</v>
      </c>
      <c r="Y199" s="122">
        <v>0</v>
      </c>
      <c r="DA199" s="130" t="s">
        <v>2533</v>
      </c>
    </row>
    <row r="200" spans="1:105" ht="12" customHeight="1" x14ac:dyDescent="0.25">
      <c r="A200" s="97" t="s">
        <v>128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X200" s="98">
        <v>0</v>
      </c>
      <c r="Y200" s="98">
        <v>0</v>
      </c>
      <c r="DA200" s="63" t="s">
        <v>2534</v>
      </c>
    </row>
    <row r="201" spans="1:105" ht="12" customHeight="1" x14ac:dyDescent="0.25">
      <c r="A201" s="97" t="s">
        <v>127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X201" s="98">
        <v>0</v>
      </c>
      <c r="Y201" s="98">
        <v>0</v>
      </c>
      <c r="DA201" s="63" t="s">
        <v>2535</v>
      </c>
    </row>
    <row r="202" spans="1:105" ht="12" customHeight="1" x14ac:dyDescent="0.25">
      <c r="A202" s="100" t="s">
        <v>198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X202" s="101">
        <v>0</v>
      </c>
      <c r="Y202" s="101">
        <v>0</v>
      </c>
      <c r="DA202" s="131" t="s">
        <v>2536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X203" s="104">
        <v>0</v>
      </c>
      <c r="Y203" s="104">
        <v>0</v>
      </c>
      <c r="DA203" s="132" t="s">
        <v>2537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X204" s="101">
        <v>0</v>
      </c>
      <c r="Y204" s="101">
        <v>0</v>
      </c>
      <c r="DA204" s="131" t="s">
        <v>2538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X205" s="104">
        <v>0</v>
      </c>
      <c r="Y205" s="104">
        <v>0</v>
      </c>
      <c r="DA205" s="132" t="s">
        <v>2539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X206" s="98">
        <v>0</v>
      </c>
      <c r="Y206" s="98">
        <v>0</v>
      </c>
      <c r="DA206" s="63" t="s">
        <v>2540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2541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X208" s="122">
        <v>0</v>
      </c>
      <c r="Y208" s="122">
        <v>0</v>
      </c>
      <c r="DA208" s="130" t="s">
        <v>2542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2543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X210" s="33">
        <v>0</v>
      </c>
      <c r="Y210" s="33">
        <v>0</v>
      </c>
      <c r="DA210" s="60" t="s">
        <v>2544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:Y212" si="103">W213+W216+W218+W227</f>
        <v>0</v>
      </c>
      <c r="X212" s="117">
        <f t="shared" si="103"/>
        <v>0</v>
      </c>
      <c r="Y212" s="117">
        <f t="shared" si="103"/>
        <v>0</v>
      </c>
      <c r="DA212" s="129" t="s">
        <v>2695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:Y213" si="106">SUM(W214:W215)</f>
        <v>0</v>
      </c>
      <c r="X213" s="122">
        <f t="shared" si="106"/>
        <v>0</v>
      </c>
      <c r="Y213" s="122">
        <f t="shared" si="106"/>
        <v>0</v>
      </c>
      <c r="DA213" s="130" t="s">
        <v>2696</v>
      </c>
    </row>
    <row r="214" spans="1:105" ht="12" customHeight="1" x14ac:dyDescent="0.25">
      <c r="A214" s="97" t="s">
        <v>198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X214" s="98">
        <v>0</v>
      </c>
      <c r="Y214" s="98">
        <v>0</v>
      </c>
      <c r="DA214" s="63" t="s">
        <v>2697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2698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2699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2700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X218" s="122">
        <v>0</v>
      </c>
      <c r="Y218" s="122">
        <v>0</v>
      </c>
      <c r="DA218" s="130" t="s">
        <v>2701</v>
      </c>
    </row>
    <row r="219" spans="1:105" ht="12" customHeight="1" x14ac:dyDescent="0.25">
      <c r="A219" s="97" t="s">
        <v>128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X219" s="98">
        <v>0</v>
      </c>
      <c r="Y219" s="98">
        <v>0</v>
      </c>
      <c r="DA219" s="63" t="s">
        <v>2702</v>
      </c>
    </row>
    <row r="220" spans="1:105" ht="12" customHeight="1" x14ac:dyDescent="0.25">
      <c r="A220" s="97" t="s">
        <v>127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2703</v>
      </c>
    </row>
    <row r="221" spans="1:105" ht="12" customHeight="1" x14ac:dyDescent="0.25">
      <c r="A221" s="100" t="s">
        <v>198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X221" s="101">
        <v>0</v>
      </c>
      <c r="Y221" s="101">
        <v>0</v>
      </c>
      <c r="DA221" s="131" t="s">
        <v>2704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2705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2706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2707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2708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2709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X227" s="122">
        <v>0</v>
      </c>
      <c r="Y227" s="122">
        <v>0</v>
      </c>
      <c r="DA227" s="130" t="s">
        <v>2710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X228" s="98">
        <v>0</v>
      </c>
      <c r="Y228" s="98">
        <v>0</v>
      </c>
      <c r="DA228" s="63" t="s">
        <v>2711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2712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:Y231" si="110">W232+W235+W237+W246</f>
        <v>0</v>
      </c>
      <c r="X231" s="118">
        <f t="shared" si="110"/>
        <v>0</v>
      </c>
      <c r="Y231" s="118">
        <f t="shared" si="110"/>
        <v>0</v>
      </c>
      <c r="DA231" s="129" t="s">
        <v>2863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:Y232" si="113">SUM(W233:W234)</f>
        <v>0</v>
      </c>
      <c r="X232" s="123">
        <f t="shared" si="113"/>
        <v>0</v>
      </c>
      <c r="Y232" s="123">
        <f t="shared" si="113"/>
        <v>0</v>
      </c>
      <c r="DA232" s="130" t="s">
        <v>2864</v>
      </c>
    </row>
    <row r="233" spans="1:105" ht="12" customHeight="1" x14ac:dyDescent="0.25">
      <c r="A233" s="97" t="s">
        <v>198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X233" s="99">
        <v>0</v>
      </c>
      <c r="Y233" s="99">
        <v>0</v>
      </c>
      <c r="DA233" s="63" t="s">
        <v>2865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X234" s="99">
        <v>0</v>
      </c>
      <c r="Y234" s="99">
        <v>0</v>
      </c>
      <c r="DA234" s="63" t="s">
        <v>2866</v>
      </c>
    </row>
    <row r="235" spans="1:105" ht="12" customHeight="1" x14ac:dyDescent="0.25">
      <c r="A235" s="121" t="s">
        <v>92</v>
      </c>
      <c r="B235" s="123">
        <f t="shared" ref="B235:Y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X235" s="123">
        <f t="shared" si="114"/>
        <v>0</v>
      </c>
      <c r="Y235" s="123">
        <f t="shared" si="114"/>
        <v>0</v>
      </c>
      <c r="DA235" s="130" t="s">
        <v>2867</v>
      </c>
    </row>
    <row r="236" spans="1:105" ht="12" customHeight="1" x14ac:dyDescent="0.25">
      <c r="A236" s="97" t="s">
        <v>53</v>
      </c>
      <c r="B236" s="99">
        <f>RES_hhdet_fecs!B129</f>
        <v>0</v>
      </c>
      <c r="C236" s="99">
        <f>RES_hhdet_fecs!C129</f>
        <v>0</v>
      </c>
      <c r="D236" s="99">
        <f>RES_hhdet_fecs!D129</f>
        <v>0</v>
      </c>
      <c r="E236" s="99">
        <f>RES_hhdet_fecs!E129</f>
        <v>0</v>
      </c>
      <c r="F236" s="99">
        <f>RES_hhdet_fecs!F129</f>
        <v>0</v>
      </c>
      <c r="G236" s="99">
        <f>RES_hhdet_fecs!G129</f>
        <v>0</v>
      </c>
      <c r="H236" s="99">
        <f>RES_hhdet_fecs!H129</f>
        <v>0</v>
      </c>
      <c r="I236" s="99">
        <f>RES_hhdet_fecs!I129</f>
        <v>0</v>
      </c>
      <c r="J236" s="99">
        <f>RES_hhdet_fecs!J129</f>
        <v>0</v>
      </c>
      <c r="K236" s="99">
        <f>RES_hhdet_fecs!K129</f>
        <v>0</v>
      </c>
      <c r="L236" s="99">
        <f>RES_hhdet_fecs!L129</f>
        <v>0</v>
      </c>
      <c r="M236" s="99">
        <f>RES_hhdet_fecs!M129</f>
        <v>0</v>
      </c>
      <c r="N236" s="99">
        <f>RES_hhdet_fecs!N129</f>
        <v>0</v>
      </c>
      <c r="O236" s="99">
        <f>RES_hhdet_fecs!O129</f>
        <v>0</v>
      </c>
      <c r="P236" s="99">
        <f>RES_hhdet_fecs!P129</f>
        <v>0</v>
      </c>
      <c r="Q236" s="99">
        <f>RES_hhdet_fecs!Q129</f>
        <v>0</v>
      </c>
      <c r="R236" s="99">
        <f>RES_hhdet_fecs!R129</f>
        <v>0</v>
      </c>
      <c r="S236" s="99">
        <f>RES_hhdet_fecs!S129</f>
        <v>0</v>
      </c>
      <c r="T236" s="99">
        <f>RES_hhdet_fecs!T129</f>
        <v>0</v>
      </c>
      <c r="U236" s="99">
        <f>RES_hhdet_fecs!U129</f>
        <v>0</v>
      </c>
      <c r="V236" s="99">
        <f>RES_hhdet_fecs!V129</f>
        <v>0</v>
      </c>
      <c r="W236" s="99">
        <f>RES_hhdet_fecs!W129</f>
        <v>0</v>
      </c>
      <c r="X236" s="99">
        <f>RES_hhdet_fecs!X129</f>
        <v>0</v>
      </c>
      <c r="Y236" s="99">
        <f>RES_hhdet_fecs!Y129</f>
        <v>0</v>
      </c>
      <c r="DA236" s="63" t="s">
        <v>2868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X237" s="123">
        <v>0</v>
      </c>
      <c r="Y237" s="123">
        <v>0</v>
      </c>
      <c r="DA237" s="130" t="s">
        <v>2869</v>
      </c>
    </row>
    <row r="238" spans="1:105" ht="12" customHeight="1" x14ac:dyDescent="0.25">
      <c r="A238" s="97" t="s">
        <v>128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X238" s="99">
        <v>0</v>
      </c>
      <c r="Y238" s="99">
        <v>0</v>
      </c>
      <c r="DA238" s="63" t="s">
        <v>2870</v>
      </c>
    </row>
    <row r="239" spans="1:105" ht="12" customHeight="1" x14ac:dyDescent="0.25">
      <c r="A239" s="97" t="s">
        <v>127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X239" s="99">
        <v>0</v>
      </c>
      <c r="Y239" s="99">
        <v>0</v>
      </c>
      <c r="DA239" s="63" t="s">
        <v>2871</v>
      </c>
    </row>
    <row r="240" spans="1:105" ht="12" customHeight="1" x14ac:dyDescent="0.25">
      <c r="A240" s="100" t="s">
        <v>198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X240" s="102">
        <v>0</v>
      </c>
      <c r="Y240" s="102">
        <v>0</v>
      </c>
      <c r="DA240" s="131" t="s">
        <v>2872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X241" s="105">
        <v>0</v>
      </c>
      <c r="Y241" s="105">
        <v>0</v>
      </c>
      <c r="DA241" s="132" t="s">
        <v>2873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X242" s="102">
        <v>0</v>
      </c>
      <c r="Y242" s="102">
        <v>0</v>
      </c>
      <c r="DA242" s="131" t="s">
        <v>2874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X243" s="105">
        <v>0</v>
      </c>
      <c r="Y243" s="105">
        <v>0</v>
      </c>
      <c r="DA243" s="132" t="s">
        <v>2875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X244" s="99">
        <v>0</v>
      </c>
      <c r="Y244" s="99">
        <v>0</v>
      </c>
      <c r="DA244" s="63" t="s">
        <v>2876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X245" s="99">
        <v>0</v>
      </c>
      <c r="Y245" s="99">
        <v>0</v>
      </c>
      <c r="DA245" s="63" t="s">
        <v>2877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X246" s="123">
        <v>0</v>
      </c>
      <c r="Y246" s="123">
        <v>0</v>
      </c>
      <c r="DA246" s="130" t="s">
        <v>2878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X247" s="99">
        <v>0</v>
      </c>
      <c r="Y247" s="99">
        <v>0</v>
      </c>
      <c r="DA247" s="63" t="s">
        <v>2879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X248" s="110">
        <v>0</v>
      </c>
      <c r="Y248" s="110">
        <v>0</v>
      </c>
      <c r="DA248" s="60" t="s">
        <v>2880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:Y250" si="117">W251+W254+W256+W265</f>
        <v>0</v>
      </c>
      <c r="X250" s="118">
        <f t="shared" si="117"/>
        <v>0</v>
      </c>
      <c r="Y250" s="118">
        <f t="shared" si="117"/>
        <v>0</v>
      </c>
      <c r="DA250" s="129" t="s">
        <v>3031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:Y251" si="120">SUM(W252:W253)</f>
        <v>0</v>
      </c>
      <c r="X251" s="123">
        <f t="shared" si="120"/>
        <v>0</v>
      </c>
      <c r="Y251" s="123">
        <f t="shared" si="120"/>
        <v>0</v>
      </c>
      <c r="DA251" s="130" t="s">
        <v>3032</v>
      </c>
    </row>
    <row r="252" spans="1:105" ht="12" customHeight="1" x14ac:dyDescent="0.25">
      <c r="A252" s="97" t="s">
        <v>198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X252" s="99">
        <v>0</v>
      </c>
      <c r="Y252" s="99">
        <v>0</v>
      </c>
      <c r="DA252" s="63" t="s">
        <v>3033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X253" s="99">
        <v>0</v>
      </c>
      <c r="Y253" s="99">
        <v>0</v>
      </c>
      <c r="DA253" s="63" t="s">
        <v>3034</v>
      </c>
    </row>
    <row r="254" spans="1:105" ht="12" customHeight="1" x14ac:dyDescent="0.25">
      <c r="A254" s="121" t="s">
        <v>92</v>
      </c>
      <c r="B254" s="123">
        <f t="shared" ref="B254:Y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X254" s="123">
        <f t="shared" si="121"/>
        <v>0</v>
      </c>
      <c r="Y254" s="123">
        <f t="shared" si="121"/>
        <v>0</v>
      </c>
      <c r="DA254" s="130" t="s">
        <v>3035</v>
      </c>
    </row>
    <row r="255" spans="1:105" ht="12" customHeight="1" x14ac:dyDescent="0.25">
      <c r="A255" s="97" t="s">
        <v>53</v>
      </c>
      <c r="B255" s="99">
        <f>RES_hhdet_tess!B129</f>
        <v>0</v>
      </c>
      <c r="C255" s="99">
        <f>RES_hhdet_tess!C129</f>
        <v>0</v>
      </c>
      <c r="D255" s="99">
        <f>RES_hhdet_tess!D129</f>
        <v>0</v>
      </c>
      <c r="E255" s="99">
        <f>RES_hhdet_tess!E129</f>
        <v>0</v>
      </c>
      <c r="F255" s="99">
        <f>RES_hhdet_tess!F129</f>
        <v>0</v>
      </c>
      <c r="G255" s="99">
        <f>RES_hhdet_tess!G129</f>
        <v>0</v>
      </c>
      <c r="H255" s="99">
        <f>RES_hhdet_tess!H129</f>
        <v>0</v>
      </c>
      <c r="I255" s="99">
        <f>RES_hhdet_tess!I129</f>
        <v>0</v>
      </c>
      <c r="J255" s="99">
        <f>RES_hhdet_tess!J129</f>
        <v>0</v>
      </c>
      <c r="K255" s="99">
        <f>RES_hhdet_tess!K129</f>
        <v>0</v>
      </c>
      <c r="L255" s="99">
        <f>RES_hhdet_tess!L129</f>
        <v>0</v>
      </c>
      <c r="M255" s="99">
        <f>RES_hhdet_tess!M129</f>
        <v>0</v>
      </c>
      <c r="N255" s="99">
        <f>RES_hhdet_tess!N129</f>
        <v>0</v>
      </c>
      <c r="O255" s="99">
        <f>RES_hhdet_tess!O129</f>
        <v>0</v>
      </c>
      <c r="P255" s="99">
        <f>RES_hhdet_tess!P129</f>
        <v>0</v>
      </c>
      <c r="Q255" s="99">
        <f>RES_hhdet_tess!Q129</f>
        <v>0</v>
      </c>
      <c r="R255" s="99">
        <f>RES_hhdet_tess!R129</f>
        <v>0</v>
      </c>
      <c r="S255" s="99">
        <f>RES_hhdet_tess!S129</f>
        <v>0</v>
      </c>
      <c r="T255" s="99">
        <f>RES_hhdet_tess!T129</f>
        <v>0</v>
      </c>
      <c r="U255" s="99">
        <f>RES_hhdet_tess!U129</f>
        <v>0</v>
      </c>
      <c r="V255" s="99">
        <f>RES_hhdet_tess!V129</f>
        <v>0</v>
      </c>
      <c r="W255" s="99">
        <f>RES_hhdet_tess!W129</f>
        <v>0</v>
      </c>
      <c r="X255" s="99">
        <f>RES_hhdet_tess!X129</f>
        <v>0</v>
      </c>
      <c r="Y255" s="99">
        <f>RES_hhdet_tess!Y129</f>
        <v>0</v>
      </c>
      <c r="DA255" s="63" t="s">
        <v>3036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X256" s="123">
        <v>0</v>
      </c>
      <c r="Y256" s="123">
        <v>0</v>
      </c>
      <c r="DA256" s="130" t="s">
        <v>3037</v>
      </c>
    </row>
    <row r="257" spans="1:105" ht="12" customHeight="1" x14ac:dyDescent="0.25">
      <c r="A257" s="97" t="s">
        <v>128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X257" s="99">
        <v>0</v>
      </c>
      <c r="Y257" s="99">
        <v>0</v>
      </c>
      <c r="DA257" s="63" t="s">
        <v>3038</v>
      </c>
    </row>
    <row r="258" spans="1:105" ht="12" customHeight="1" x14ac:dyDescent="0.25">
      <c r="A258" s="97" t="s">
        <v>127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X258" s="99">
        <v>0</v>
      </c>
      <c r="Y258" s="99">
        <v>0</v>
      </c>
      <c r="DA258" s="63" t="s">
        <v>3039</v>
      </c>
    </row>
    <row r="259" spans="1:105" ht="12" customHeight="1" x14ac:dyDescent="0.25">
      <c r="A259" s="100" t="s">
        <v>198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X259" s="102">
        <v>0</v>
      </c>
      <c r="Y259" s="102">
        <v>0</v>
      </c>
      <c r="DA259" s="131" t="s">
        <v>3040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X260" s="105">
        <v>0</v>
      </c>
      <c r="Y260" s="105">
        <v>0</v>
      </c>
      <c r="DA260" s="132" t="s">
        <v>3041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X261" s="102">
        <v>0</v>
      </c>
      <c r="Y261" s="102">
        <v>0</v>
      </c>
      <c r="DA261" s="131" t="s">
        <v>3042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X262" s="105">
        <v>0</v>
      </c>
      <c r="Y262" s="105">
        <v>0</v>
      </c>
      <c r="DA262" s="132" t="s">
        <v>3043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3044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X264" s="99">
        <v>0</v>
      </c>
      <c r="Y264" s="99">
        <v>0</v>
      </c>
      <c r="DA264" s="63" t="s">
        <v>3045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X265" s="123">
        <v>0</v>
      </c>
      <c r="Y265" s="123">
        <v>0</v>
      </c>
      <c r="DA265" s="130" t="s">
        <v>3046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3047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X267" s="110">
        <v>0</v>
      </c>
      <c r="Y267" s="110">
        <v>0</v>
      </c>
      <c r="DA267" s="60" t="s">
        <v>3048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:Y269" si="124">W270+W273+W275+W284</f>
        <v>0</v>
      </c>
      <c r="X269" s="118">
        <f t="shared" si="124"/>
        <v>0</v>
      </c>
      <c r="Y269" s="118">
        <f t="shared" si="124"/>
        <v>0</v>
      </c>
      <c r="DA269" s="129" t="s">
        <v>3199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:Y270" si="127">SUM(W271:W272)</f>
        <v>0</v>
      </c>
      <c r="X270" s="123">
        <f t="shared" si="127"/>
        <v>0</v>
      </c>
      <c r="Y270" s="123">
        <f t="shared" si="127"/>
        <v>0</v>
      </c>
      <c r="DA270" s="130" t="s">
        <v>3200</v>
      </c>
    </row>
    <row r="271" spans="1:105" ht="12" customHeight="1" x14ac:dyDescent="0.25">
      <c r="A271" s="97" t="s">
        <v>198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3201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3202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3203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3204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X275" s="123">
        <v>0</v>
      </c>
      <c r="Y275" s="123">
        <v>0</v>
      </c>
      <c r="DA275" s="130" t="s">
        <v>3205</v>
      </c>
    </row>
    <row r="276" spans="1:105" ht="12" customHeight="1" x14ac:dyDescent="0.25">
      <c r="A276" s="97" t="s">
        <v>128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X276" s="99">
        <v>0</v>
      </c>
      <c r="Y276" s="99">
        <v>0</v>
      </c>
      <c r="DA276" s="63" t="s">
        <v>3206</v>
      </c>
    </row>
    <row r="277" spans="1:105" ht="12" customHeight="1" x14ac:dyDescent="0.25">
      <c r="A277" s="97" t="s">
        <v>127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X277" s="99">
        <v>0</v>
      </c>
      <c r="Y277" s="99">
        <v>0</v>
      </c>
      <c r="DA277" s="63" t="s">
        <v>3207</v>
      </c>
    </row>
    <row r="278" spans="1:105" ht="12" customHeight="1" x14ac:dyDescent="0.25">
      <c r="A278" s="100" t="s">
        <v>198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X278" s="102">
        <v>0</v>
      </c>
      <c r="Y278" s="102">
        <v>0</v>
      </c>
      <c r="DA278" s="131" t="s">
        <v>3208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3209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3210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3211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3212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3213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X284" s="123">
        <v>0</v>
      </c>
      <c r="Y284" s="123">
        <v>0</v>
      </c>
      <c r="DA284" s="130" t="s">
        <v>3214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X285" s="99">
        <v>0</v>
      </c>
      <c r="Y285" s="99">
        <v>0</v>
      </c>
      <c r="DA285" s="63" t="s">
        <v>3215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3216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:Y290" si="131">W291+W294+W296+W305</f>
        <v>0</v>
      </c>
      <c r="X290" s="117">
        <f t="shared" si="131"/>
        <v>0</v>
      </c>
      <c r="Y290" s="117">
        <f t="shared" si="131"/>
        <v>0</v>
      </c>
      <c r="DA290" s="129" t="s">
        <v>3367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:Y291" si="134">SUM(W292:W293)</f>
        <v>0</v>
      </c>
      <c r="X291" s="122">
        <f t="shared" si="134"/>
        <v>0</v>
      </c>
      <c r="Y291" s="122">
        <f t="shared" si="134"/>
        <v>0</v>
      </c>
      <c r="DA291" s="130" t="s">
        <v>3368</v>
      </c>
    </row>
    <row r="292" spans="1:105" ht="12" customHeight="1" x14ac:dyDescent="0.25">
      <c r="A292" s="97" t="s">
        <v>198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X292" s="98">
        <v>0</v>
      </c>
      <c r="Y292" s="98">
        <v>0</v>
      </c>
      <c r="DA292" s="63" t="s">
        <v>3369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X293" s="98">
        <v>0</v>
      </c>
      <c r="Y293" s="98">
        <v>0</v>
      </c>
      <c r="DA293" s="63" t="s">
        <v>3370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X294" s="122">
        <f t="shared" si="135"/>
        <v>0</v>
      </c>
      <c r="Y294" s="122">
        <f t="shared" si="135"/>
        <v>0</v>
      </c>
      <c r="DA294" s="130" t="s">
        <v>3371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X295" s="98">
        <v>0</v>
      </c>
      <c r="Y295" s="98">
        <v>0</v>
      </c>
      <c r="DA295" s="63" t="s">
        <v>3372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X296" s="122">
        <v>0</v>
      </c>
      <c r="Y296" s="122">
        <v>0</v>
      </c>
      <c r="DA296" s="130" t="s">
        <v>3373</v>
      </c>
    </row>
    <row r="297" spans="1:105" ht="12" customHeight="1" x14ac:dyDescent="0.25">
      <c r="A297" s="97" t="s">
        <v>128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X297" s="98">
        <v>0</v>
      </c>
      <c r="Y297" s="98">
        <v>0</v>
      </c>
      <c r="DA297" s="63" t="s">
        <v>3374</v>
      </c>
    </row>
    <row r="298" spans="1:105" ht="12" customHeight="1" x14ac:dyDescent="0.25">
      <c r="A298" s="97" t="s">
        <v>127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X298" s="98">
        <v>0</v>
      </c>
      <c r="Y298" s="98">
        <v>0</v>
      </c>
      <c r="DA298" s="63" t="s">
        <v>3375</v>
      </c>
    </row>
    <row r="299" spans="1:105" ht="12" customHeight="1" x14ac:dyDescent="0.25">
      <c r="A299" s="100" t="s">
        <v>198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X299" s="101">
        <v>0</v>
      </c>
      <c r="Y299" s="101">
        <v>0</v>
      </c>
      <c r="DA299" s="131" t="s">
        <v>3376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X300" s="104">
        <v>0</v>
      </c>
      <c r="Y300" s="104">
        <v>0</v>
      </c>
      <c r="DA300" s="132" t="s">
        <v>3377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X301" s="101">
        <v>0</v>
      </c>
      <c r="Y301" s="101">
        <v>0</v>
      </c>
      <c r="DA301" s="131" t="s">
        <v>3378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X302" s="104">
        <v>0</v>
      </c>
      <c r="Y302" s="104">
        <v>0</v>
      </c>
      <c r="DA302" s="132" t="s">
        <v>3379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X303" s="98">
        <v>0</v>
      </c>
      <c r="Y303" s="98">
        <v>0</v>
      </c>
      <c r="DA303" s="63" t="s">
        <v>3380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X304" s="98">
        <v>0</v>
      </c>
      <c r="Y304" s="98">
        <v>0</v>
      </c>
      <c r="DA304" s="63" t="s">
        <v>3381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X305" s="122">
        <v>0</v>
      </c>
      <c r="Y305" s="122">
        <v>0</v>
      </c>
      <c r="DA305" s="130" t="s">
        <v>3382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X306" s="98">
        <v>0</v>
      </c>
      <c r="Y306" s="98">
        <v>0</v>
      </c>
      <c r="DA306" s="63" t="s">
        <v>3383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X307" s="33">
        <v>0</v>
      </c>
      <c r="Y307" s="33">
        <v>0</v>
      </c>
      <c r="DA307" s="60" t="s">
        <v>3384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:Y309" si="138">W310+W313+W315+W324</f>
        <v>0</v>
      </c>
      <c r="X309" s="117">
        <f t="shared" si="138"/>
        <v>0</v>
      </c>
      <c r="Y309" s="117">
        <f t="shared" si="138"/>
        <v>0</v>
      </c>
      <c r="DA309" s="129" t="s">
        <v>3535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:Y310" si="141">SUM(W311:W312)</f>
        <v>0</v>
      </c>
      <c r="X310" s="122">
        <f t="shared" si="141"/>
        <v>0</v>
      </c>
      <c r="Y310" s="122">
        <f t="shared" si="141"/>
        <v>0</v>
      </c>
      <c r="DA310" s="130" t="s">
        <v>3536</v>
      </c>
    </row>
    <row r="311" spans="1:105" ht="12" customHeight="1" x14ac:dyDescent="0.25">
      <c r="A311" s="97" t="s">
        <v>198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X311" s="98">
        <v>0</v>
      </c>
      <c r="Y311" s="98">
        <v>0</v>
      </c>
      <c r="DA311" s="63" t="s">
        <v>3537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X312" s="98">
        <v>0</v>
      </c>
      <c r="Y312" s="98">
        <v>0</v>
      </c>
      <c r="DA312" s="63" t="s">
        <v>3538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X313" s="122">
        <f t="shared" si="142"/>
        <v>0</v>
      </c>
      <c r="Y313" s="122">
        <f t="shared" si="142"/>
        <v>0</v>
      </c>
      <c r="DA313" s="130" t="s">
        <v>3539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X314" s="98">
        <v>0</v>
      </c>
      <c r="Y314" s="98">
        <v>0</v>
      </c>
      <c r="DA314" s="63" t="s">
        <v>3540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X315" s="122">
        <v>0</v>
      </c>
      <c r="Y315" s="122">
        <v>0</v>
      </c>
      <c r="DA315" s="130" t="s">
        <v>3541</v>
      </c>
    </row>
    <row r="316" spans="1:105" ht="12" customHeight="1" x14ac:dyDescent="0.25">
      <c r="A316" s="97" t="s">
        <v>128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X316" s="98">
        <v>0</v>
      </c>
      <c r="Y316" s="98">
        <v>0</v>
      </c>
      <c r="DA316" s="63" t="s">
        <v>3542</v>
      </c>
    </row>
    <row r="317" spans="1:105" ht="12" customHeight="1" x14ac:dyDescent="0.25">
      <c r="A317" s="97" t="s">
        <v>127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X317" s="98">
        <v>0</v>
      </c>
      <c r="Y317" s="98">
        <v>0</v>
      </c>
      <c r="DA317" s="63" t="s">
        <v>3543</v>
      </c>
    </row>
    <row r="318" spans="1:105" ht="12" customHeight="1" x14ac:dyDescent="0.25">
      <c r="A318" s="100" t="s">
        <v>198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X318" s="101">
        <v>0</v>
      </c>
      <c r="Y318" s="101">
        <v>0</v>
      </c>
      <c r="DA318" s="131" t="s">
        <v>3544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X319" s="104">
        <v>0</v>
      </c>
      <c r="Y319" s="104">
        <v>0</v>
      </c>
      <c r="DA319" s="132" t="s">
        <v>3545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X320" s="101">
        <v>0</v>
      </c>
      <c r="Y320" s="101">
        <v>0</v>
      </c>
      <c r="DA320" s="131" t="s">
        <v>3546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X321" s="104">
        <v>0</v>
      </c>
      <c r="Y321" s="104">
        <v>0</v>
      </c>
      <c r="DA321" s="132" t="s">
        <v>3547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X322" s="98">
        <v>0</v>
      </c>
      <c r="Y322" s="98">
        <v>0</v>
      </c>
      <c r="DA322" s="63" t="s">
        <v>3548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X323" s="98">
        <v>0</v>
      </c>
      <c r="Y323" s="98">
        <v>0</v>
      </c>
      <c r="DA323" s="63" t="s">
        <v>3549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X324" s="122">
        <v>0</v>
      </c>
      <c r="Y324" s="122">
        <v>0</v>
      </c>
      <c r="DA324" s="130" t="s">
        <v>3550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X325" s="98">
        <v>0</v>
      </c>
      <c r="Y325" s="98">
        <v>0</v>
      </c>
      <c r="DA325" s="63" t="s">
        <v>3551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X326" s="33">
        <v>0</v>
      </c>
      <c r="Y326" s="33">
        <v>0</v>
      </c>
      <c r="DA326" s="60" t="s">
        <v>3552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:Y328" si="145">IF(W309=0,"",W309/W290)</f>
        <v/>
      </c>
      <c r="X328" s="119" t="str">
        <f t="shared" si="145"/>
        <v/>
      </c>
      <c r="Y328" s="119" t="str">
        <f t="shared" si="145"/>
        <v/>
      </c>
      <c r="DA328" s="129" t="s">
        <v>3703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:Y329" si="148">IF(W310=0,"",W310/W291)</f>
        <v/>
      </c>
      <c r="X329" s="124" t="str">
        <f t="shared" si="148"/>
        <v/>
      </c>
      <c r="Y329" s="124" t="str">
        <f t="shared" si="148"/>
        <v/>
      </c>
      <c r="DA329" s="130" t="s">
        <v>3704</v>
      </c>
    </row>
    <row r="330" spans="1:105" ht="12" customHeight="1" x14ac:dyDescent="0.25">
      <c r="A330" s="97" t="s">
        <v>198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:Y330" si="151">IF(W311=0,"",W311/W292)</f>
        <v/>
      </c>
      <c r="X330" s="111" t="str">
        <f t="shared" si="151"/>
        <v/>
      </c>
      <c r="Y330" s="111" t="str">
        <f t="shared" si="151"/>
        <v/>
      </c>
      <c r="DA330" s="63" t="s">
        <v>3705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:Y331" si="154">IF(W312=0,"",W312/W293)</f>
        <v/>
      </c>
      <c r="X331" s="111" t="str">
        <f t="shared" si="154"/>
        <v/>
      </c>
      <c r="Y331" s="111" t="str">
        <f t="shared" si="154"/>
        <v/>
      </c>
      <c r="DA331" s="63" t="s">
        <v>3706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:Y332" si="157">IF(W313=0,"",W313/W294)</f>
        <v/>
      </c>
      <c r="X332" s="124" t="str">
        <f t="shared" si="157"/>
        <v/>
      </c>
      <c r="Y332" s="124" t="str">
        <f t="shared" si="157"/>
        <v/>
      </c>
      <c r="DA332" s="130" t="s">
        <v>3707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:Y333" si="160">IF(W314=0,"",W314/W295)</f>
        <v/>
      </c>
      <c r="X333" s="111" t="str">
        <f t="shared" si="160"/>
        <v/>
      </c>
      <c r="Y333" s="111" t="str">
        <f t="shared" si="160"/>
        <v/>
      </c>
      <c r="DA333" s="63" t="s">
        <v>3708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:Y334" si="163">IF(W315=0,"",W315/W296)</f>
        <v/>
      </c>
      <c r="X334" s="124" t="str">
        <f t="shared" si="163"/>
        <v/>
      </c>
      <c r="Y334" s="124" t="str">
        <f t="shared" si="163"/>
        <v/>
      </c>
      <c r="DA334" s="130" t="s">
        <v>3709</v>
      </c>
    </row>
    <row r="335" spans="1:105" ht="12" customHeight="1" x14ac:dyDescent="0.25">
      <c r="A335" s="97" t="s">
        <v>128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:Y335" si="166">IF(W316=0,"",W316/W297)</f>
        <v/>
      </c>
      <c r="X335" s="111" t="str">
        <f t="shared" si="166"/>
        <v/>
      </c>
      <c r="Y335" s="111" t="str">
        <f t="shared" si="166"/>
        <v/>
      </c>
      <c r="DA335" s="63" t="s">
        <v>3710</v>
      </c>
    </row>
    <row r="336" spans="1:105" ht="12" customHeight="1" x14ac:dyDescent="0.25">
      <c r="A336" s="97" t="s">
        <v>127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:Y336" si="169">IF(W317=0,"",W317/W298)</f>
        <v/>
      </c>
      <c r="X336" s="111" t="str">
        <f t="shared" si="169"/>
        <v/>
      </c>
      <c r="Y336" s="111" t="str">
        <f t="shared" si="169"/>
        <v/>
      </c>
      <c r="DA336" s="63" t="s">
        <v>3711</v>
      </c>
    </row>
    <row r="337" spans="1:105" ht="12" customHeight="1" x14ac:dyDescent="0.25">
      <c r="A337" s="100" t="s">
        <v>198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:Y337" si="172">IF(W318=0,"",W318/W299)</f>
        <v/>
      </c>
      <c r="X337" s="112" t="str">
        <f t="shared" si="172"/>
        <v/>
      </c>
      <c r="Y337" s="112" t="str">
        <f t="shared" si="172"/>
        <v/>
      </c>
      <c r="DA337" s="131" t="s">
        <v>3712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:Y338" si="175">IF(W319=0,"",W319/W300)</f>
        <v/>
      </c>
      <c r="X338" s="113" t="str">
        <f t="shared" si="175"/>
        <v/>
      </c>
      <c r="Y338" s="113" t="str">
        <f t="shared" si="175"/>
        <v/>
      </c>
      <c r="DA338" s="132" t="s">
        <v>3713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:Y339" si="178">IF(W320=0,"",W320/W301)</f>
        <v/>
      </c>
      <c r="X339" s="112" t="str">
        <f t="shared" si="178"/>
        <v/>
      </c>
      <c r="Y339" s="112" t="str">
        <f t="shared" si="178"/>
        <v/>
      </c>
      <c r="DA339" s="131" t="s">
        <v>3714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:Y340" si="181">IF(W321=0,"",W321/W302)</f>
        <v/>
      </c>
      <c r="X340" s="113" t="str">
        <f t="shared" si="181"/>
        <v/>
      </c>
      <c r="Y340" s="113" t="str">
        <f t="shared" si="181"/>
        <v/>
      </c>
      <c r="DA340" s="132" t="s">
        <v>3715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:Y341" si="184">IF(W322=0,"",W322/W303)</f>
        <v/>
      </c>
      <c r="X341" s="111" t="str">
        <f t="shared" si="184"/>
        <v/>
      </c>
      <c r="Y341" s="111" t="str">
        <f t="shared" si="184"/>
        <v/>
      </c>
      <c r="DA341" s="63" t="s">
        <v>3716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:Y342" si="187">IF(W323=0,"",W323/W304)</f>
        <v/>
      </c>
      <c r="X342" s="111" t="str">
        <f t="shared" si="187"/>
        <v/>
      </c>
      <c r="Y342" s="111" t="str">
        <f t="shared" si="187"/>
        <v/>
      </c>
      <c r="DA342" s="63" t="s">
        <v>3717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:Y343" si="190">IF(W324=0,"",W324/W305)</f>
        <v/>
      </c>
      <c r="X343" s="124" t="str">
        <f t="shared" si="190"/>
        <v/>
      </c>
      <c r="Y343" s="124" t="str">
        <f t="shared" si="190"/>
        <v/>
      </c>
      <c r="DA343" s="130" t="s">
        <v>3718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:Y344" si="193">IF(W325=0,"",W325/W306)</f>
        <v/>
      </c>
      <c r="X344" s="111" t="str">
        <f t="shared" si="193"/>
        <v/>
      </c>
      <c r="Y344" s="111" t="str">
        <f t="shared" si="193"/>
        <v/>
      </c>
      <c r="DA344" s="63" t="s">
        <v>3719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:Y345" si="196">IF(W326=0,"",W326/W307)</f>
        <v/>
      </c>
      <c r="X345" s="45" t="str">
        <f t="shared" si="196"/>
        <v/>
      </c>
      <c r="Y345" s="45" t="str">
        <f t="shared" si="196"/>
        <v/>
      </c>
      <c r="DA345" s="60" t="s">
        <v>3720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:Y347" si="199">W348+W351+W353+W362</f>
        <v>0</v>
      </c>
      <c r="X347" s="117">
        <f t="shared" si="199"/>
        <v>0</v>
      </c>
      <c r="Y347" s="117">
        <f t="shared" si="199"/>
        <v>0</v>
      </c>
      <c r="DA347" s="129" t="s">
        <v>3871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:Y348" si="202">SUM(W349:W350)</f>
        <v>0</v>
      </c>
      <c r="X348" s="122">
        <f t="shared" si="202"/>
        <v>0</v>
      </c>
      <c r="Y348" s="122">
        <f t="shared" si="202"/>
        <v>0</v>
      </c>
      <c r="DA348" s="130" t="s">
        <v>3872</v>
      </c>
    </row>
    <row r="349" spans="1:105" ht="12" customHeight="1" x14ac:dyDescent="0.25">
      <c r="A349" s="97" t="s">
        <v>198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X349" s="98">
        <v>0</v>
      </c>
      <c r="Y349" s="98">
        <v>0</v>
      </c>
      <c r="DA349" s="63" t="s">
        <v>3873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3874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3875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3876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X353" s="122">
        <v>0</v>
      </c>
      <c r="Y353" s="122">
        <v>0</v>
      </c>
      <c r="DA353" s="130" t="s">
        <v>3877</v>
      </c>
    </row>
    <row r="354" spans="1:105" ht="12" customHeight="1" x14ac:dyDescent="0.25">
      <c r="A354" s="97" t="s">
        <v>128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X354" s="98">
        <v>0</v>
      </c>
      <c r="Y354" s="98">
        <v>0</v>
      </c>
      <c r="DA354" s="63" t="s">
        <v>3878</v>
      </c>
    </row>
    <row r="355" spans="1:105" ht="12" customHeight="1" x14ac:dyDescent="0.25">
      <c r="A355" s="97" t="s">
        <v>127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3879</v>
      </c>
    </row>
    <row r="356" spans="1:105" ht="12" customHeight="1" x14ac:dyDescent="0.25">
      <c r="A356" s="100" t="s">
        <v>198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3880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3881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3882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3883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3884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3885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X362" s="122">
        <v>0</v>
      </c>
      <c r="Y362" s="122">
        <v>0</v>
      </c>
      <c r="DA362" s="130" t="s">
        <v>3886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X363" s="98">
        <v>0</v>
      </c>
      <c r="Y363" s="98">
        <v>0</v>
      </c>
      <c r="DA363" s="63" t="s">
        <v>3887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3888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:Y366" si="206">W367+W370+W372+W381</f>
        <v>0</v>
      </c>
      <c r="X366" s="117">
        <f t="shared" si="206"/>
        <v>0</v>
      </c>
      <c r="Y366" s="117">
        <f t="shared" si="206"/>
        <v>0</v>
      </c>
      <c r="DA366" s="129" t="s">
        <v>4039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:Y367" si="209">SUM(W368:W369)</f>
        <v>0</v>
      </c>
      <c r="X367" s="122">
        <f t="shared" si="209"/>
        <v>0</v>
      </c>
      <c r="Y367" s="122">
        <f t="shared" si="209"/>
        <v>0</v>
      </c>
      <c r="DA367" s="130" t="s">
        <v>4040</v>
      </c>
    </row>
    <row r="368" spans="1:105" ht="12" customHeight="1" x14ac:dyDescent="0.25">
      <c r="A368" s="97" t="s">
        <v>198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X368" s="98">
        <v>0</v>
      </c>
      <c r="Y368" s="98">
        <v>0</v>
      </c>
      <c r="DA368" s="63" t="s">
        <v>4041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X369" s="98">
        <v>0</v>
      </c>
      <c r="Y369" s="98">
        <v>0</v>
      </c>
      <c r="DA369" s="63" t="s">
        <v>4042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X370" s="122">
        <f t="shared" si="210"/>
        <v>0</v>
      </c>
      <c r="Y370" s="122">
        <f t="shared" si="210"/>
        <v>0</v>
      </c>
      <c r="DA370" s="130" t="s">
        <v>4043</v>
      </c>
    </row>
    <row r="371" spans="1:105" ht="12" customHeight="1" x14ac:dyDescent="0.25">
      <c r="A371" s="97" t="s">
        <v>53</v>
      </c>
      <c r="B371" s="98"/>
      <c r="C371" s="98">
        <f>RES_hhdet_in_fech!C129</f>
        <v>0</v>
      </c>
      <c r="D371" s="98">
        <f>RES_hhdet_in_fech!D129</f>
        <v>0</v>
      </c>
      <c r="E371" s="98">
        <f>RES_hhdet_in_fech!E129</f>
        <v>0</v>
      </c>
      <c r="F371" s="98">
        <f>RES_hhdet_in_fech!F129</f>
        <v>0</v>
      </c>
      <c r="G371" s="98">
        <f>RES_hhdet_in_fech!G129</f>
        <v>0</v>
      </c>
      <c r="H371" s="98">
        <f>RES_hhdet_in_fech!H129</f>
        <v>0</v>
      </c>
      <c r="I371" s="98">
        <f>RES_hhdet_in_fech!I129</f>
        <v>0</v>
      </c>
      <c r="J371" s="98">
        <f>RES_hhdet_in_fech!J129</f>
        <v>0</v>
      </c>
      <c r="K371" s="98">
        <f>RES_hhdet_in_fech!K129</f>
        <v>0</v>
      </c>
      <c r="L371" s="98">
        <f>RES_hhdet_in_fech!L129</f>
        <v>0</v>
      </c>
      <c r="M371" s="98">
        <f>RES_hhdet_in_fech!M129</f>
        <v>0</v>
      </c>
      <c r="N371" s="98">
        <f>RES_hhdet_in_fech!N129</f>
        <v>0</v>
      </c>
      <c r="O371" s="98">
        <f>RES_hhdet_in_fech!O129</f>
        <v>0</v>
      </c>
      <c r="P371" s="98">
        <f>RES_hhdet_in_fech!P129</f>
        <v>0</v>
      </c>
      <c r="Q371" s="98">
        <f>RES_hhdet_in_fech!Q129</f>
        <v>0</v>
      </c>
      <c r="R371" s="98">
        <f>RES_hhdet_in_fech!R129</f>
        <v>0</v>
      </c>
      <c r="S371" s="98">
        <f>RES_hhdet_in_fech!S129</f>
        <v>0</v>
      </c>
      <c r="T371" s="98">
        <f>RES_hhdet_in_fech!T129</f>
        <v>0</v>
      </c>
      <c r="U371" s="98">
        <f>RES_hhdet_in_fech!U129</f>
        <v>0</v>
      </c>
      <c r="V371" s="98">
        <f>RES_hhdet_in_fech!V129</f>
        <v>0</v>
      </c>
      <c r="W371" s="98">
        <f>RES_hhdet_in_fech!W129</f>
        <v>0</v>
      </c>
      <c r="X371" s="98">
        <f>RES_hhdet_in_fech!X129</f>
        <v>0</v>
      </c>
      <c r="Y371" s="98">
        <f>RES_hhdet_in_fech!Y129</f>
        <v>0</v>
      </c>
      <c r="DA371" s="63" t="s">
        <v>4044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X372" s="122">
        <v>0</v>
      </c>
      <c r="Y372" s="122">
        <v>0</v>
      </c>
      <c r="DA372" s="130" t="s">
        <v>4045</v>
      </c>
    </row>
    <row r="373" spans="1:105" ht="12" customHeight="1" x14ac:dyDescent="0.25">
      <c r="A373" s="97" t="s">
        <v>128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X373" s="98">
        <v>0</v>
      </c>
      <c r="Y373" s="98">
        <v>0</v>
      </c>
      <c r="DA373" s="63" t="s">
        <v>4046</v>
      </c>
    </row>
    <row r="374" spans="1:105" ht="12" customHeight="1" x14ac:dyDescent="0.25">
      <c r="A374" s="97" t="s">
        <v>127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X374" s="98">
        <v>0</v>
      </c>
      <c r="Y374" s="98">
        <v>0</v>
      </c>
      <c r="DA374" s="63" t="s">
        <v>4047</v>
      </c>
    </row>
    <row r="375" spans="1:105" ht="12" customHeight="1" x14ac:dyDescent="0.25">
      <c r="A375" s="100" t="s">
        <v>198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X375" s="101">
        <v>0</v>
      </c>
      <c r="Y375" s="101">
        <v>0</v>
      </c>
      <c r="DA375" s="131" t="s">
        <v>4048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X376" s="104">
        <v>0</v>
      </c>
      <c r="Y376" s="104">
        <v>0</v>
      </c>
      <c r="DA376" s="132" t="s">
        <v>4049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X377" s="101">
        <v>0</v>
      </c>
      <c r="Y377" s="101">
        <v>0</v>
      </c>
      <c r="DA377" s="131" t="s">
        <v>4050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X378" s="104">
        <v>0</v>
      </c>
      <c r="Y378" s="104">
        <v>0</v>
      </c>
      <c r="DA378" s="132" t="s">
        <v>4051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X379" s="98">
        <v>0</v>
      </c>
      <c r="Y379" s="98">
        <v>0</v>
      </c>
      <c r="DA379" s="63" t="s">
        <v>4052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X380" s="98">
        <v>0</v>
      </c>
      <c r="Y380" s="98">
        <v>0</v>
      </c>
      <c r="DA380" s="63" t="s">
        <v>4053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X381" s="122">
        <v>0</v>
      </c>
      <c r="Y381" s="122">
        <v>0</v>
      </c>
      <c r="DA381" s="130" t="s">
        <v>4054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X382" s="98">
        <v>0</v>
      </c>
      <c r="Y382" s="98">
        <v>0</v>
      </c>
      <c r="DA382" s="63" t="s">
        <v>4055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X383" s="33">
        <v>0</v>
      </c>
      <c r="Y383" s="33">
        <v>0</v>
      </c>
      <c r="DA383" s="60" t="s">
        <v>4056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:Y385" si="213">W386+W389+W391+W400</f>
        <v>0</v>
      </c>
      <c r="X385" s="117">
        <f t="shared" si="213"/>
        <v>0</v>
      </c>
      <c r="Y385" s="117">
        <f t="shared" si="213"/>
        <v>0</v>
      </c>
      <c r="DA385" s="129" t="s">
        <v>4207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:Y386" si="216">SUM(W387:W388)</f>
        <v>0</v>
      </c>
      <c r="X386" s="122">
        <f t="shared" si="216"/>
        <v>0</v>
      </c>
      <c r="Y386" s="122">
        <f t="shared" si="216"/>
        <v>0</v>
      </c>
      <c r="DA386" s="130" t="s">
        <v>4208</v>
      </c>
    </row>
    <row r="387" spans="1:105" ht="12" customHeight="1" x14ac:dyDescent="0.25">
      <c r="A387" s="97" t="s">
        <v>198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X387" s="98">
        <v>0</v>
      </c>
      <c r="Y387" s="98">
        <v>0</v>
      </c>
      <c r="DA387" s="63" t="s">
        <v>4209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X388" s="98">
        <v>0</v>
      </c>
      <c r="Y388" s="98">
        <v>0</v>
      </c>
      <c r="DA388" s="63" t="s">
        <v>4210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X389" s="122">
        <f t="shared" si="217"/>
        <v>0</v>
      </c>
      <c r="Y389" s="122">
        <f t="shared" si="217"/>
        <v>0</v>
      </c>
      <c r="DA389" s="130" t="s">
        <v>4211</v>
      </c>
    </row>
    <row r="390" spans="1:105" ht="12" customHeight="1" x14ac:dyDescent="0.25">
      <c r="A390" s="97" t="s">
        <v>53</v>
      </c>
      <c r="B390" s="98"/>
      <c r="C390" s="98">
        <f>RES_hhdet_in_tesh!C129</f>
        <v>0</v>
      </c>
      <c r="D390" s="98">
        <f>RES_hhdet_in_tesh!D129</f>
        <v>0</v>
      </c>
      <c r="E390" s="98">
        <f>RES_hhdet_in_tesh!E129</f>
        <v>0</v>
      </c>
      <c r="F390" s="98">
        <f>RES_hhdet_in_tesh!F129</f>
        <v>0</v>
      </c>
      <c r="G390" s="98">
        <f>RES_hhdet_in_tesh!G129</f>
        <v>0</v>
      </c>
      <c r="H390" s="98">
        <f>RES_hhdet_in_tesh!H129</f>
        <v>0</v>
      </c>
      <c r="I390" s="98">
        <f>RES_hhdet_in_tesh!I129</f>
        <v>0</v>
      </c>
      <c r="J390" s="98">
        <f>RES_hhdet_in_tesh!J129</f>
        <v>0</v>
      </c>
      <c r="K390" s="98">
        <f>RES_hhdet_in_tesh!K129</f>
        <v>0</v>
      </c>
      <c r="L390" s="98">
        <f>RES_hhdet_in_tesh!L129</f>
        <v>0</v>
      </c>
      <c r="M390" s="98">
        <f>RES_hhdet_in_tesh!M129</f>
        <v>0</v>
      </c>
      <c r="N390" s="98">
        <f>RES_hhdet_in_tesh!N129</f>
        <v>0</v>
      </c>
      <c r="O390" s="98">
        <f>RES_hhdet_in_tesh!O129</f>
        <v>0</v>
      </c>
      <c r="P390" s="98">
        <f>RES_hhdet_in_tesh!P129</f>
        <v>0</v>
      </c>
      <c r="Q390" s="98">
        <f>RES_hhdet_in_tesh!Q129</f>
        <v>0</v>
      </c>
      <c r="R390" s="98">
        <f>RES_hhdet_in_tesh!R129</f>
        <v>0</v>
      </c>
      <c r="S390" s="98">
        <f>RES_hhdet_in_tesh!S129</f>
        <v>0</v>
      </c>
      <c r="T390" s="98">
        <f>RES_hhdet_in_tesh!T129</f>
        <v>0</v>
      </c>
      <c r="U390" s="98">
        <f>RES_hhdet_in_tesh!U129</f>
        <v>0</v>
      </c>
      <c r="V390" s="98">
        <f>RES_hhdet_in_tesh!V129</f>
        <v>0</v>
      </c>
      <c r="W390" s="98">
        <f>RES_hhdet_in_tesh!W129</f>
        <v>0</v>
      </c>
      <c r="X390" s="98">
        <f>RES_hhdet_in_tesh!X129</f>
        <v>0</v>
      </c>
      <c r="Y390" s="98">
        <f>RES_hhdet_in_tesh!Y129</f>
        <v>0</v>
      </c>
      <c r="DA390" s="63" t="s">
        <v>4212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X391" s="122">
        <v>0</v>
      </c>
      <c r="Y391" s="122">
        <v>0</v>
      </c>
      <c r="DA391" s="130" t="s">
        <v>4213</v>
      </c>
    </row>
    <row r="392" spans="1:105" ht="12" customHeight="1" x14ac:dyDescent="0.25">
      <c r="A392" s="97" t="s">
        <v>128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X392" s="98">
        <v>0</v>
      </c>
      <c r="Y392" s="98">
        <v>0</v>
      </c>
      <c r="DA392" s="63" t="s">
        <v>4214</v>
      </c>
    </row>
    <row r="393" spans="1:105" ht="12" customHeight="1" x14ac:dyDescent="0.25">
      <c r="A393" s="97" t="s">
        <v>127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4215</v>
      </c>
    </row>
    <row r="394" spans="1:105" ht="12" customHeight="1" x14ac:dyDescent="0.25">
      <c r="A394" s="100" t="s">
        <v>198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X394" s="101">
        <v>0</v>
      </c>
      <c r="Y394" s="101">
        <v>0</v>
      </c>
      <c r="DA394" s="131" t="s">
        <v>4216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X395" s="104">
        <v>0</v>
      </c>
      <c r="Y395" s="104">
        <v>0</v>
      </c>
      <c r="DA395" s="132" t="s">
        <v>4217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X396" s="101">
        <v>0</v>
      </c>
      <c r="Y396" s="101">
        <v>0</v>
      </c>
      <c r="DA396" s="131" t="s">
        <v>4218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X397" s="104">
        <v>0</v>
      </c>
      <c r="Y397" s="104">
        <v>0</v>
      </c>
      <c r="DA397" s="132" t="s">
        <v>4219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X398" s="98">
        <v>0</v>
      </c>
      <c r="Y398" s="98">
        <v>0</v>
      </c>
      <c r="DA398" s="63" t="s">
        <v>4220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4221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X400" s="122">
        <v>0</v>
      </c>
      <c r="Y400" s="122">
        <v>0</v>
      </c>
      <c r="DA400" s="130" t="s">
        <v>4222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X401" s="98">
        <v>0</v>
      </c>
      <c r="Y401" s="98">
        <v>0</v>
      </c>
      <c r="DA401" s="63" t="s">
        <v>4223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X402" s="33">
        <v>0</v>
      </c>
      <c r="Y402" s="33">
        <v>0</v>
      </c>
      <c r="DA402" s="60" t="s">
        <v>4224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:Y404" si="220">W405+W408+W410+W419</f>
        <v>0</v>
      </c>
      <c r="X404" s="117">
        <f t="shared" si="220"/>
        <v>0</v>
      </c>
      <c r="Y404" s="117">
        <f t="shared" si="220"/>
        <v>0</v>
      </c>
      <c r="DA404" s="129" t="s">
        <v>4374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:Y405" si="223">SUM(W406:W407)</f>
        <v>0</v>
      </c>
      <c r="X405" s="122">
        <f t="shared" si="223"/>
        <v>0</v>
      </c>
      <c r="Y405" s="122">
        <f t="shared" si="223"/>
        <v>0</v>
      </c>
      <c r="DA405" s="130" t="s">
        <v>4375</v>
      </c>
    </row>
    <row r="406" spans="1:105" ht="12" customHeight="1" x14ac:dyDescent="0.25">
      <c r="A406" s="97" t="s">
        <v>198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X406" s="98">
        <v>0</v>
      </c>
      <c r="Y406" s="98">
        <v>0</v>
      </c>
      <c r="DA406" s="63" t="s">
        <v>4376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4377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4378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4379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X410" s="122">
        <v>0</v>
      </c>
      <c r="Y410" s="122">
        <v>0</v>
      </c>
      <c r="DA410" s="130" t="s">
        <v>4380</v>
      </c>
    </row>
    <row r="411" spans="1:105" ht="12" customHeight="1" x14ac:dyDescent="0.25">
      <c r="A411" s="97" t="s">
        <v>128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X411" s="98">
        <v>0</v>
      </c>
      <c r="Y411" s="98">
        <v>0</v>
      </c>
      <c r="DA411" s="63" t="s">
        <v>4381</v>
      </c>
    </row>
    <row r="412" spans="1:105" ht="12" customHeight="1" x14ac:dyDescent="0.25">
      <c r="A412" s="97" t="s">
        <v>127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4382</v>
      </c>
    </row>
    <row r="413" spans="1:105" ht="12" customHeight="1" x14ac:dyDescent="0.25">
      <c r="A413" s="100" t="s">
        <v>198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4383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4384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4385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4386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4387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4388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X419" s="122">
        <v>0</v>
      </c>
      <c r="Y419" s="122">
        <v>0</v>
      </c>
      <c r="DA419" s="130" t="s">
        <v>4389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X420" s="98">
        <v>0</v>
      </c>
      <c r="Y420" s="98">
        <v>0</v>
      </c>
      <c r="DA420" s="63" t="s">
        <v>4390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4391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:Y423" si="227">W424+W427+W429+W438</f>
        <v>0</v>
      </c>
      <c r="X423" s="118">
        <f t="shared" si="227"/>
        <v>0</v>
      </c>
      <c r="Y423" s="118">
        <f t="shared" si="227"/>
        <v>0</v>
      </c>
      <c r="DA423" s="129" t="s">
        <v>4542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:Y424" si="230">SUM(W425:W426)</f>
        <v>0</v>
      </c>
      <c r="X424" s="123">
        <f t="shared" si="230"/>
        <v>0</v>
      </c>
      <c r="Y424" s="123">
        <f t="shared" si="230"/>
        <v>0</v>
      </c>
      <c r="DA424" s="130" t="s">
        <v>4543</v>
      </c>
    </row>
    <row r="425" spans="1:105" ht="12" customHeight="1" x14ac:dyDescent="0.25">
      <c r="A425" s="97" t="s">
        <v>198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X425" s="99">
        <v>0</v>
      </c>
      <c r="Y425" s="99">
        <v>0</v>
      </c>
      <c r="DA425" s="63" t="s">
        <v>4544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X426" s="99">
        <v>0</v>
      </c>
      <c r="Y426" s="99">
        <v>0</v>
      </c>
      <c r="DA426" s="63" t="s">
        <v>4545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X427" s="123">
        <f t="shared" si="231"/>
        <v>0</v>
      </c>
      <c r="Y427" s="123">
        <f t="shared" si="231"/>
        <v>0</v>
      </c>
      <c r="DA427" s="130" t="s">
        <v>4546</v>
      </c>
    </row>
    <row r="428" spans="1:105" ht="12" customHeight="1" x14ac:dyDescent="0.25">
      <c r="A428" s="97" t="s">
        <v>53</v>
      </c>
      <c r="B428" s="99"/>
      <c r="C428" s="99">
        <f>RES_hhdet_in_fecs!C129</f>
        <v>0</v>
      </c>
      <c r="D428" s="99">
        <f>RES_hhdet_in_fecs!D129</f>
        <v>0</v>
      </c>
      <c r="E428" s="99">
        <f>RES_hhdet_in_fecs!E129</f>
        <v>0</v>
      </c>
      <c r="F428" s="99">
        <f>RES_hhdet_in_fecs!F129</f>
        <v>0</v>
      </c>
      <c r="G428" s="99">
        <f>RES_hhdet_in_fecs!G129</f>
        <v>0</v>
      </c>
      <c r="H428" s="99">
        <f>RES_hhdet_in_fecs!H129</f>
        <v>0</v>
      </c>
      <c r="I428" s="99">
        <f>RES_hhdet_in_fecs!I129</f>
        <v>0</v>
      </c>
      <c r="J428" s="99">
        <f>RES_hhdet_in_fecs!J129</f>
        <v>0</v>
      </c>
      <c r="K428" s="99">
        <f>RES_hhdet_in_fecs!K129</f>
        <v>0</v>
      </c>
      <c r="L428" s="99">
        <f>RES_hhdet_in_fecs!L129</f>
        <v>0</v>
      </c>
      <c r="M428" s="99">
        <f>RES_hhdet_in_fecs!M129</f>
        <v>0</v>
      </c>
      <c r="N428" s="99">
        <f>RES_hhdet_in_fecs!N129</f>
        <v>0</v>
      </c>
      <c r="O428" s="99">
        <f>RES_hhdet_in_fecs!O129</f>
        <v>0</v>
      </c>
      <c r="P428" s="99">
        <f>RES_hhdet_in_fecs!P129</f>
        <v>0</v>
      </c>
      <c r="Q428" s="99">
        <f>RES_hhdet_in_fecs!Q129</f>
        <v>0</v>
      </c>
      <c r="R428" s="99">
        <f>RES_hhdet_in_fecs!R129</f>
        <v>0</v>
      </c>
      <c r="S428" s="99">
        <f>RES_hhdet_in_fecs!S129</f>
        <v>0</v>
      </c>
      <c r="T428" s="99">
        <f>RES_hhdet_in_fecs!T129</f>
        <v>0</v>
      </c>
      <c r="U428" s="99">
        <f>RES_hhdet_in_fecs!U129</f>
        <v>0</v>
      </c>
      <c r="V428" s="99">
        <f>RES_hhdet_in_fecs!V129</f>
        <v>0</v>
      </c>
      <c r="W428" s="99">
        <f>RES_hhdet_in_fecs!W129</f>
        <v>0</v>
      </c>
      <c r="X428" s="99">
        <f>RES_hhdet_in_fecs!X129</f>
        <v>0</v>
      </c>
      <c r="Y428" s="99">
        <f>RES_hhdet_in_fecs!Y129</f>
        <v>0</v>
      </c>
      <c r="DA428" s="63" t="s">
        <v>4547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X429" s="123">
        <v>0</v>
      </c>
      <c r="Y429" s="123">
        <v>0</v>
      </c>
      <c r="DA429" s="130" t="s">
        <v>4548</v>
      </c>
    </row>
    <row r="430" spans="1:105" ht="12" customHeight="1" x14ac:dyDescent="0.25">
      <c r="A430" s="97" t="s">
        <v>128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X430" s="99">
        <v>0</v>
      </c>
      <c r="Y430" s="99">
        <v>0</v>
      </c>
      <c r="DA430" s="63" t="s">
        <v>4549</v>
      </c>
    </row>
    <row r="431" spans="1:105" ht="12" customHeight="1" x14ac:dyDescent="0.25">
      <c r="A431" s="97" t="s">
        <v>127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X431" s="99">
        <v>0</v>
      </c>
      <c r="Y431" s="99">
        <v>0</v>
      </c>
      <c r="DA431" s="63" t="s">
        <v>4550</v>
      </c>
    </row>
    <row r="432" spans="1:105" ht="12" customHeight="1" x14ac:dyDescent="0.25">
      <c r="A432" s="100" t="s">
        <v>198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X432" s="102">
        <v>0</v>
      </c>
      <c r="Y432" s="102">
        <v>0</v>
      </c>
      <c r="DA432" s="131" t="s">
        <v>4551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X433" s="105">
        <v>0</v>
      </c>
      <c r="Y433" s="105">
        <v>0</v>
      </c>
      <c r="DA433" s="132" t="s">
        <v>4552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X434" s="102">
        <v>0</v>
      </c>
      <c r="Y434" s="102">
        <v>0</v>
      </c>
      <c r="DA434" s="131" t="s">
        <v>4553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X435" s="105">
        <v>0</v>
      </c>
      <c r="Y435" s="105">
        <v>0</v>
      </c>
      <c r="DA435" s="132" t="s">
        <v>4554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X436" s="99">
        <v>0</v>
      </c>
      <c r="Y436" s="99">
        <v>0</v>
      </c>
      <c r="DA436" s="63" t="s">
        <v>4555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X437" s="99">
        <v>0</v>
      </c>
      <c r="Y437" s="99">
        <v>0</v>
      </c>
      <c r="DA437" s="63" t="s">
        <v>4556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X438" s="123">
        <v>0</v>
      </c>
      <c r="Y438" s="123">
        <v>0</v>
      </c>
      <c r="DA438" s="130" t="s">
        <v>4557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X439" s="99">
        <v>0</v>
      </c>
      <c r="Y439" s="99">
        <v>0</v>
      </c>
      <c r="DA439" s="63" t="s">
        <v>4558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X440" s="110">
        <v>0</v>
      </c>
      <c r="Y440" s="110">
        <v>0</v>
      </c>
      <c r="DA440" s="60" t="s">
        <v>4559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:Y442" si="234">W443+W446+W448+W457</f>
        <v>0</v>
      </c>
      <c r="X442" s="118">
        <f t="shared" si="234"/>
        <v>0</v>
      </c>
      <c r="Y442" s="118">
        <f t="shared" si="234"/>
        <v>0</v>
      </c>
      <c r="DA442" s="129" t="s">
        <v>4710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:Y443" si="237">SUM(W444:W445)</f>
        <v>0</v>
      </c>
      <c r="X443" s="123">
        <f t="shared" si="237"/>
        <v>0</v>
      </c>
      <c r="Y443" s="123">
        <f t="shared" si="237"/>
        <v>0</v>
      </c>
      <c r="DA443" s="130" t="s">
        <v>4711</v>
      </c>
    </row>
    <row r="444" spans="1:105" ht="12" customHeight="1" x14ac:dyDescent="0.25">
      <c r="A444" s="97" t="s">
        <v>198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X444" s="99">
        <v>0</v>
      </c>
      <c r="Y444" s="99">
        <v>0</v>
      </c>
      <c r="DA444" s="63" t="s">
        <v>4712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4713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X446" s="123">
        <f t="shared" si="238"/>
        <v>0</v>
      </c>
      <c r="Y446" s="123">
        <f t="shared" si="238"/>
        <v>0</v>
      </c>
      <c r="DA446" s="130" t="s">
        <v>4714</v>
      </c>
    </row>
    <row r="447" spans="1:105" ht="12" customHeight="1" x14ac:dyDescent="0.25">
      <c r="A447" s="97" t="s">
        <v>53</v>
      </c>
      <c r="B447" s="99"/>
      <c r="C447" s="99">
        <f>RES_hhdet_in_tess!C129</f>
        <v>0</v>
      </c>
      <c r="D447" s="99">
        <f>RES_hhdet_in_tess!D129</f>
        <v>0</v>
      </c>
      <c r="E447" s="99">
        <f>RES_hhdet_in_tess!E129</f>
        <v>0</v>
      </c>
      <c r="F447" s="99">
        <f>RES_hhdet_in_tess!F129</f>
        <v>0</v>
      </c>
      <c r="G447" s="99">
        <f>RES_hhdet_in_tess!G129</f>
        <v>0</v>
      </c>
      <c r="H447" s="99">
        <f>RES_hhdet_in_tess!H129</f>
        <v>0</v>
      </c>
      <c r="I447" s="99">
        <f>RES_hhdet_in_tess!I129</f>
        <v>0</v>
      </c>
      <c r="J447" s="99">
        <f>RES_hhdet_in_tess!J129</f>
        <v>0</v>
      </c>
      <c r="K447" s="99">
        <f>RES_hhdet_in_tess!K129</f>
        <v>0</v>
      </c>
      <c r="L447" s="99">
        <f>RES_hhdet_in_tess!L129</f>
        <v>0</v>
      </c>
      <c r="M447" s="99">
        <f>RES_hhdet_in_tess!M129</f>
        <v>0</v>
      </c>
      <c r="N447" s="99">
        <f>RES_hhdet_in_tess!N129</f>
        <v>0</v>
      </c>
      <c r="O447" s="99">
        <f>RES_hhdet_in_tess!O129</f>
        <v>0</v>
      </c>
      <c r="P447" s="99">
        <f>RES_hhdet_in_tess!P129</f>
        <v>0</v>
      </c>
      <c r="Q447" s="99">
        <f>RES_hhdet_in_tess!Q129</f>
        <v>0</v>
      </c>
      <c r="R447" s="99">
        <f>RES_hhdet_in_tess!R129</f>
        <v>0</v>
      </c>
      <c r="S447" s="99">
        <f>RES_hhdet_in_tess!S129</f>
        <v>0</v>
      </c>
      <c r="T447" s="99">
        <f>RES_hhdet_in_tess!T129</f>
        <v>0</v>
      </c>
      <c r="U447" s="99">
        <f>RES_hhdet_in_tess!U129</f>
        <v>0</v>
      </c>
      <c r="V447" s="99">
        <f>RES_hhdet_in_tess!V129</f>
        <v>0</v>
      </c>
      <c r="W447" s="99">
        <f>RES_hhdet_in_tess!W129</f>
        <v>0</v>
      </c>
      <c r="X447" s="99">
        <f>RES_hhdet_in_tess!X129</f>
        <v>0</v>
      </c>
      <c r="Y447" s="99">
        <f>RES_hhdet_in_tess!Y129</f>
        <v>0</v>
      </c>
      <c r="DA447" s="63" t="s">
        <v>4715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X448" s="123">
        <v>0</v>
      </c>
      <c r="Y448" s="123">
        <v>0</v>
      </c>
      <c r="DA448" s="130" t="s">
        <v>4716</v>
      </c>
    </row>
    <row r="449" spans="1:105" ht="12" customHeight="1" x14ac:dyDescent="0.25">
      <c r="A449" s="97" t="s">
        <v>128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X449" s="99">
        <v>0</v>
      </c>
      <c r="Y449" s="99">
        <v>0</v>
      </c>
      <c r="DA449" s="63" t="s">
        <v>4717</v>
      </c>
    </row>
    <row r="450" spans="1:105" ht="12" customHeight="1" x14ac:dyDescent="0.25">
      <c r="A450" s="97" t="s">
        <v>127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X450" s="99">
        <v>0</v>
      </c>
      <c r="Y450" s="99">
        <v>0</v>
      </c>
      <c r="DA450" s="63" t="s">
        <v>4718</v>
      </c>
    </row>
    <row r="451" spans="1:105" ht="12" customHeight="1" x14ac:dyDescent="0.25">
      <c r="A451" s="100" t="s">
        <v>198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4719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4720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X453" s="102">
        <v>0</v>
      </c>
      <c r="Y453" s="102">
        <v>0</v>
      </c>
      <c r="DA453" s="131" t="s">
        <v>4721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X454" s="105">
        <v>0</v>
      </c>
      <c r="Y454" s="105">
        <v>0</v>
      </c>
      <c r="DA454" s="132" t="s">
        <v>4722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X455" s="99">
        <v>0</v>
      </c>
      <c r="Y455" s="99">
        <v>0</v>
      </c>
      <c r="DA455" s="63" t="s">
        <v>4723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X456" s="99">
        <v>0</v>
      </c>
      <c r="Y456" s="99">
        <v>0</v>
      </c>
      <c r="DA456" s="63" t="s">
        <v>4724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X457" s="123">
        <v>0</v>
      </c>
      <c r="Y457" s="123">
        <v>0</v>
      </c>
      <c r="DA457" s="130" t="s">
        <v>4725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X458" s="99">
        <v>0</v>
      </c>
      <c r="Y458" s="99">
        <v>0</v>
      </c>
      <c r="DA458" s="63" t="s">
        <v>4726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X459" s="110">
        <v>0</v>
      </c>
      <c r="Y459" s="110">
        <v>0</v>
      </c>
      <c r="DA459" s="60" t="s">
        <v>4727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:Y461" si="241">W462+W465+W467+W476</f>
        <v>0</v>
      </c>
      <c r="X461" s="118">
        <f t="shared" si="241"/>
        <v>0</v>
      </c>
      <c r="Y461" s="118">
        <f t="shared" si="241"/>
        <v>0</v>
      </c>
      <c r="DA461" s="129" t="s">
        <v>4878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:Y462" si="244">SUM(W463:W464)</f>
        <v>0</v>
      </c>
      <c r="X462" s="123">
        <f t="shared" si="244"/>
        <v>0</v>
      </c>
      <c r="Y462" s="123">
        <f t="shared" si="244"/>
        <v>0</v>
      </c>
      <c r="DA462" s="130" t="s">
        <v>4879</v>
      </c>
    </row>
    <row r="463" spans="1:105" ht="12" customHeight="1" x14ac:dyDescent="0.25">
      <c r="A463" s="97" t="s">
        <v>198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X463" s="99">
        <v>0</v>
      </c>
      <c r="Y463" s="99">
        <v>0</v>
      </c>
      <c r="DA463" s="63" t="s">
        <v>4880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4881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4882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4883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X467" s="123">
        <v>0</v>
      </c>
      <c r="Y467" s="123">
        <v>0</v>
      </c>
      <c r="DA467" s="130" t="s">
        <v>4884</v>
      </c>
    </row>
    <row r="468" spans="1:105" ht="12" customHeight="1" x14ac:dyDescent="0.25">
      <c r="A468" s="97" t="s">
        <v>128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X468" s="99">
        <v>0</v>
      </c>
      <c r="Y468" s="99">
        <v>0</v>
      </c>
      <c r="DA468" s="63" t="s">
        <v>4885</v>
      </c>
    </row>
    <row r="469" spans="1:105" ht="12" customHeight="1" x14ac:dyDescent="0.25">
      <c r="A469" s="97" t="s">
        <v>127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4886</v>
      </c>
    </row>
    <row r="470" spans="1:105" ht="12" customHeight="1" x14ac:dyDescent="0.25">
      <c r="A470" s="100" t="s">
        <v>198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4887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4888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4889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4890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4891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4892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X476" s="123">
        <v>0</v>
      </c>
      <c r="Y476" s="123">
        <v>0</v>
      </c>
      <c r="DA476" s="130" t="s">
        <v>4893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X477" s="99">
        <v>0</v>
      </c>
      <c r="Y477" s="99">
        <v>0</v>
      </c>
      <c r="DA477" s="63" t="s">
        <v>4894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4895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tabColor theme="9" tint="0.59999389629810485"/>
    <pageSetUpPr fitToPage="1"/>
  </sheetPr>
  <dimension ref="A1:DA45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293</v>
      </c>
      <c r="C5" s="120">
        <v>323</v>
      </c>
      <c r="D5" s="120">
        <v>417</v>
      </c>
      <c r="E5" s="120">
        <v>512</v>
      </c>
      <c r="F5" s="120">
        <v>612</v>
      </c>
      <c r="G5" s="120">
        <v>814</v>
      </c>
      <c r="H5" s="120">
        <v>1202</v>
      </c>
      <c r="I5" s="120">
        <v>1810</v>
      </c>
      <c r="J5" s="120">
        <v>2826</v>
      </c>
      <c r="K5" s="120">
        <v>4267</v>
      </c>
      <c r="L5" s="120">
        <v>6871</v>
      </c>
      <c r="M5" s="120">
        <v>9358</v>
      </c>
      <c r="N5" s="120">
        <v>12339</v>
      </c>
      <c r="O5" s="120">
        <v>14319</v>
      </c>
      <c r="P5" s="120">
        <v>15222</v>
      </c>
      <c r="Q5" s="120">
        <v>16068</v>
      </c>
      <c r="R5" s="120">
        <v>19908</v>
      </c>
      <c r="S5" s="120">
        <v>32593</v>
      </c>
      <c r="T5" s="120">
        <v>59426</v>
      </c>
      <c r="U5" s="120">
        <v>72849</v>
      </c>
      <c r="V5" s="120">
        <v>79675</v>
      </c>
      <c r="W5" s="120">
        <v>82529</v>
      </c>
      <c r="X5" s="120">
        <v>85088</v>
      </c>
      <c r="Y5" s="120">
        <v>87344</v>
      </c>
      <c r="DA5" s="129" t="s">
        <v>343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53</v>
      </c>
      <c r="B7" s="52">
        <v>293</v>
      </c>
      <c r="C7" s="52">
        <v>323</v>
      </c>
      <c r="D7" s="52">
        <v>417</v>
      </c>
      <c r="E7" s="52">
        <v>512</v>
      </c>
      <c r="F7" s="52">
        <v>612</v>
      </c>
      <c r="G7" s="52">
        <v>814</v>
      </c>
      <c r="H7" s="52">
        <v>1202</v>
      </c>
      <c r="I7" s="52">
        <v>1810</v>
      </c>
      <c r="J7" s="52">
        <v>2826</v>
      </c>
      <c r="K7" s="52">
        <v>4267</v>
      </c>
      <c r="L7" s="52">
        <v>6871</v>
      </c>
      <c r="M7" s="52">
        <v>9358</v>
      </c>
      <c r="N7" s="52">
        <v>12339</v>
      </c>
      <c r="O7" s="52">
        <v>14319</v>
      </c>
      <c r="P7" s="52">
        <v>15222</v>
      </c>
      <c r="Q7" s="52">
        <v>16068</v>
      </c>
      <c r="R7" s="52">
        <v>19908</v>
      </c>
      <c r="S7" s="52">
        <v>32593</v>
      </c>
      <c r="T7" s="52">
        <v>59426</v>
      </c>
      <c r="U7" s="52">
        <v>72849</v>
      </c>
      <c r="V7" s="52">
        <v>79675</v>
      </c>
      <c r="W7" s="52">
        <v>82529</v>
      </c>
      <c r="X7" s="52">
        <v>85088</v>
      </c>
      <c r="Y7" s="52">
        <v>87344</v>
      </c>
      <c r="DA7" s="63" t="s">
        <v>1120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293</v>
      </c>
      <c r="C9" s="52">
        <v>294</v>
      </c>
      <c r="D9" s="52">
        <v>390</v>
      </c>
      <c r="E9" s="52">
        <v>474</v>
      </c>
      <c r="F9" s="52">
        <v>604</v>
      </c>
      <c r="G9" s="52">
        <v>925</v>
      </c>
      <c r="H9" s="52">
        <v>1203</v>
      </c>
      <c r="I9" s="52">
        <v>1943</v>
      </c>
      <c r="J9" s="52">
        <v>3311</v>
      </c>
      <c r="K9" s="52">
        <v>4320</v>
      </c>
      <c r="L9" s="52">
        <v>7143</v>
      </c>
      <c r="M9" s="52">
        <v>9719</v>
      </c>
      <c r="N9" s="52">
        <v>13021</v>
      </c>
      <c r="O9" s="52">
        <v>14756</v>
      </c>
      <c r="P9" s="52">
        <v>16027</v>
      </c>
      <c r="Q9" s="52">
        <v>16845</v>
      </c>
      <c r="R9" s="52">
        <v>21288</v>
      </c>
      <c r="S9" s="52">
        <v>34754</v>
      </c>
      <c r="T9" s="52">
        <v>61539</v>
      </c>
      <c r="U9" s="52">
        <v>78206</v>
      </c>
      <c r="V9" s="52">
        <v>83616</v>
      </c>
      <c r="W9" s="52">
        <v>85498</v>
      </c>
      <c r="X9" s="52">
        <v>87474</v>
      </c>
      <c r="Y9" s="52">
        <v>91978</v>
      </c>
      <c r="DA9" s="63" t="s">
        <v>1121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124</v>
      </c>
      <c r="B11" s="52">
        <v>21</v>
      </c>
      <c r="C11" s="52">
        <v>23</v>
      </c>
      <c r="D11" s="52">
        <v>24</v>
      </c>
      <c r="E11" s="52">
        <v>26</v>
      </c>
      <c r="F11" s="52">
        <v>28</v>
      </c>
      <c r="G11" s="52">
        <v>36</v>
      </c>
      <c r="H11" s="52">
        <v>60</v>
      </c>
      <c r="I11" s="52">
        <v>76</v>
      </c>
      <c r="J11" s="52">
        <v>103</v>
      </c>
      <c r="K11" s="52">
        <v>144</v>
      </c>
      <c r="L11" s="52">
        <v>232</v>
      </c>
      <c r="M11" s="52">
        <v>324</v>
      </c>
      <c r="N11" s="52">
        <v>451</v>
      </c>
      <c r="O11" s="52">
        <v>470</v>
      </c>
      <c r="P11" s="52">
        <v>494</v>
      </c>
      <c r="Q11" s="52">
        <v>526</v>
      </c>
      <c r="R11" s="52">
        <v>653</v>
      </c>
      <c r="S11" s="52">
        <v>999</v>
      </c>
      <c r="T11" s="52">
        <v>1696</v>
      </c>
      <c r="U11" s="52">
        <v>2213</v>
      </c>
      <c r="V11" s="52">
        <v>2497</v>
      </c>
      <c r="W11" s="52">
        <v>2681</v>
      </c>
      <c r="X11" s="52">
        <v>2840</v>
      </c>
      <c r="Y11" s="52">
        <v>2816</v>
      </c>
      <c r="DA11" s="63" t="s">
        <v>1122</v>
      </c>
    </row>
    <row r="12" spans="1:105" ht="12" customHeight="1" x14ac:dyDescent="0.25">
      <c r="A12" s="97" t="s">
        <v>123</v>
      </c>
      <c r="B12" s="52">
        <v>1</v>
      </c>
      <c r="C12" s="52">
        <v>1</v>
      </c>
      <c r="D12" s="52">
        <v>1</v>
      </c>
      <c r="E12" s="52">
        <v>1</v>
      </c>
      <c r="F12" s="52">
        <v>0</v>
      </c>
      <c r="G12" s="52">
        <v>0</v>
      </c>
      <c r="H12" s="52">
        <v>2</v>
      </c>
      <c r="I12" s="52">
        <v>4</v>
      </c>
      <c r="J12" s="52">
        <v>7</v>
      </c>
      <c r="K12" s="52">
        <v>10</v>
      </c>
      <c r="L12" s="52">
        <v>14</v>
      </c>
      <c r="M12" s="52">
        <v>16</v>
      </c>
      <c r="N12" s="52">
        <v>31</v>
      </c>
      <c r="O12" s="52">
        <v>112</v>
      </c>
      <c r="P12" s="52">
        <v>151</v>
      </c>
      <c r="Q12" s="52">
        <v>149</v>
      </c>
      <c r="R12" s="52">
        <v>140</v>
      </c>
      <c r="S12" s="52">
        <v>132</v>
      </c>
      <c r="T12" s="52">
        <v>118</v>
      </c>
      <c r="U12" s="52">
        <v>97</v>
      </c>
      <c r="V12" s="52">
        <v>101</v>
      </c>
      <c r="W12" s="52">
        <v>186</v>
      </c>
      <c r="X12" s="52">
        <v>269</v>
      </c>
      <c r="Y12" s="52">
        <v>399</v>
      </c>
      <c r="DA12" s="63" t="s">
        <v>1123</v>
      </c>
    </row>
    <row r="13" spans="1:105" ht="12" customHeight="1" x14ac:dyDescent="0.25">
      <c r="A13" s="97" t="s">
        <v>122</v>
      </c>
      <c r="B13" s="52">
        <v>1</v>
      </c>
      <c r="C13" s="52">
        <v>1</v>
      </c>
      <c r="D13" s="52">
        <v>1</v>
      </c>
      <c r="E13" s="52">
        <v>1</v>
      </c>
      <c r="F13" s="52">
        <v>0</v>
      </c>
      <c r="G13" s="52">
        <v>0</v>
      </c>
      <c r="H13" s="52">
        <v>3</v>
      </c>
      <c r="I13" s="52">
        <v>3</v>
      </c>
      <c r="J13" s="52">
        <v>3</v>
      </c>
      <c r="K13" s="52">
        <v>5</v>
      </c>
      <c r="L13" s="52">
        <v>5</v>
      </c>
      <c r="M13" s="52">
        <v>5</v>
      </c>
      <c r="N13" s="52">
        <v>4</v>
      </c>
      <c r="O13" s="52">
        <v>221</v>
      </c>
      <c r="P13" s="52">
        <v>339</v>
      </c>
      <c r="Q13" s="52">
        <v>337</v>
      </c>
      <c r="R13" s="52">
        <v>329</v>
      </c>
      <c r="S13" s="52">
        <v>312</v>
      </c>
      <c r="T13" s="52">
        <v>273</v>
      </c>
      <c r="U13" s="52">
        <v>586</v>
      </c>
      <c r="V13" s="52">
        <v>507</v>
      </c>
      <c r="W13" s="52">
        <v>1788</v>
      </c>
      <c r="X13" s="52">
        <v>1733</v>
      </c>
      <c r="Y13" s="52">
        <v>2139</v>
      </c>
      <c r="DA13" s="63" t="s">
        <v>1124</v>
      </c>
    </row>
    <row r="14" spans="1:105" ht="12" customHeight="1" x14ac:dyDescent="0.25">
      <c r="A14" s="97" t="s">
        <v>121</v>
      </c>
      <c r="B14" s="52">
        <v>270</v>
      </c>
      <c r="C14" s="52">
        <v>298</v>
      </c>
      <c r="D14" s="52">
        <v>391</v>
      </c>
      <c r="E14" s="52">
        <v>484</v>
      </c>
      <c r="F14" s="52">
        <v>584</v>
      </c>
      <c r="G14" s="52">
        <v>778</v>
      </c>
      <c r="H14" s="52">
        <v>1137</v>
      </c>
      <c r="I14" s="52">
        <v>1727</v>
      </c>
      <c r="J14" s="52">
        <v>2713</v>
      </c>
      <c r="K14" s="52">
        <v>4108</v>
      </c>
      <c r="L14" s="52">
        <v>6620</v>
      </c>
      <c r="M14" s="52">
        <v>9013</v>
      </c>
      <c r="N14" s="52">
        <v>11853</v>
      </c>
      <c r="O14" s="52">
        <v>13516</v>
      </c>
      <c r="P14" s="52">
        <v>14238</v>
      </c>
      <c r="Q14" s="52">
        <v>15056</v>
      </c>
      <c r="R14" s="52">
        <v>18786</v>
      </c>
      <c r="S14" s="52">
        <v>31150</v>
      </c>
      <c r="T14" s="52">
        <v>57339</v>
      </c>
      <c r="U14" s="52">
        <v>69953</v>
      </c>
      <c r="V14" s="52">
        <v>76570</v>
      </c>
      <c r="W14" s="52">
        <v>77874</v>
      </c>
      <c r="X14" s="52">
        <v>80246</v>
      </c>
      <c r="Y14" s="52">
        <v>81990</v>
      </c>
      <c r="DA14" s="63" t="s">
        <v>1125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210</v>
      </c>
      <c r="C16" s="52">
        <v>219</v>
      </c>
      <c r="D16" s="52">
        <v>270</v>
      </c>
      <c r="E16" s="52">
        <v>326</v>
      </c>
      <c r="F16" s="52">
        <v>381</v>
      </c>
      <c r="G16" s="52">
        <v>503</v>
      </c>
      <c r="H16" s="52">
        <v>767</v>
      </c>
      <c r="I16" s="52">
        <v>1184</v>
      </c>
      <c r="J16" s="52">
        <v>1871</v>
      </c>
      <c r="K16" s="52">
        <v>2688</v>
      </c>
      <c r="L16" s="52">
        <v>4292</v>
      </c>
      <c r="M16" s="52">
        <v>5883</v>
      </c>
      <c r="N16" s="52">
        <v>7930</v>
      </c>
      <c r="O16" s="52">
        <v>8889</v>
      </c>
      <c r="P16" s="52">
        <v>9112</v>
      </c>
      <c r="Q16" s="52">
        <v>9498</v>
      </c>
      <c r="R16" s="52">
        <v>11479</v>
      </c>
      <c r="S16" s="52">
        <v>18141</v>
      </c>
      <c r="T16" s="52">
        <v>31107</v>
      </c>
      <c r="U16" s="52">
        <v>38838</v>
      </c>
      <c r="V16" s="52">
        <v>42408</v>
      </c>
      <c r="W16" s="52">
        <v>43987</v>
      </c>
      <c r="X16" s="52">
        <v>46411</v>
      </c>
      <c r="Y16" s="52">
        <v>50185</v>
      </c>
      <c r="DA16" s="63" t="s">
        <v>1126</v>
      </c>
    </row>
    <row r="17" spans="1:105" ht="12" customHeight="1" x14ac:dyDescent="0.25">
      <c r="A17" s="109" t="s">
        <v>120</v>
      </c>
      <c r="B17" s="36">
        <v>83</v>
      </c>
      <c r="C17" s="36">
        <v>104</v>
      </c>
      <c r="D17" s="36">
        <v>147</v>
      </c>
      <c r="E17" s="36">
        <v>186</v>
      </c>
      <c r="F17" s="36">
        <v>231</v>
      </c>
      <c r="G17" s="36">
        <v>311</v>
      </c>
      <c r="H17" s="36">
        <v>435</v>
      </c>
      <c r="I17" s="36">
        <v>626</v>
      </c>
      <c r="J17" s="36">
        <v>955</v>
      </c>
      <c r="K17" s="36">
        <v>1579</v>
      </c>
      <c r="L17" s="36">
        <v>2579</v>
      </c>
      <c r="M17" s="36">
        <v>3475</v>
      </c>
      <c r="N17" s="36">
        <v>4409</v>
      </c>
      <c r="O17" s="36">
        <v>5430</v>
      </c>
      <c r="P17" s="36">
        <v>6110</v>
      </c>
      <c r="Q17" s="36">
        <v>6570</v>
      </c>
      <c r="R17" s="36">
        <v>8429</v>
      </c>
      <c r="S17" s="36">
        <v>14452</v>
      </c>
      <c r="T17" s="36">
        <v>28319</v>
      </c>
      <c r="U17" s="36">
        <v>34011</v>
      </c>
      <c r="V17" s="36">
        <v>37267</v>
      </c>
      <c r="W17" s="36">
        <v>38542</v>
      </c>
      <c r="X17" s="36">
        <v>38677</v>
      </c>
      <c r="Y17" s="36">
        <v>37159</v>
      </c>
      <c r="DA17" s="60" t="s">
        <v>1127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1205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53</v>
      </c>
      <c r="B21" s="52"/>
      <c r="C21" s="52">
        <v>23</v>
      </c>
      <c r="D21" s="52">
        <v>23</v>
      </c>
      <c r="E21" s="52">
        <v>23</v>
      </c>
      <c r="F21" s="52">
        <v>23</v>
      </c>
      <c r="G21" s="52">
        <v>22</v>
      </c>
      <c r="H21" s="52">
        <v>27</v>
      </c>
      <c r="I21" s="52">
        <v>28</v>
      </c>
      <c r="J21" s="52">
        <v>32</v>
      </c>
      <c r="K21" s="52">
        <v>41</v>
      </c>
      <c r="L21" s="52">
        <v>45</v>
      </c>
      <c r="M21" s="52">
        <v>68</v>
      </c>
      <c r="N21" s="52">
        <v>91</v>
      </c>
      <c r="O21" s="52">
        <v>129</v>
      </c>
      <c r="P21" s="52">
        <v>206</v>
      </c>
      <c r="Q21" s="52">
        <v>224</v>
      </c>
      <c r="R21" s="52">
        <v>347</v>
      </c>
      <c r="S21" s="52">
        <v>476</v>
      </c>
      <c r="T21" s="52">
        <v>639</v>
      </c>
      <c r="U21" s="52">
        <v>824</v>
      </c>
      <c r="V21" s="52">
        <v>1097</v>
      </c>
      <c r="W21" s="52">
        <v>1476</v>
      </c>
      <c r="X21" s="52">
        <v>1959</v>
      </c>
      <c r="Y21" s="52">
        <v>2523</v>
      </c>
      <c r="DA21" s="63" t="s">
        <v>1206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46</v>
      </c>
      <c r="D23" s="52">
        <v>46</v>
      </c>
      <c r="E23" s="52">
        <v>45</v>
      </c>
      <c r="F23" s="52">
        <v>106</v>
      </c>
      <c r="G23" s="52">
        <v>101</v>
      </c>
      <c r="H23" s="52">
        <v>139</v>
      </c>
      <c r="I23" s="52">
        <v>45</v>
      </c>
      <c r="J23" s="52">
        <v>174</v>
      </c>
      <c r="K23" s="52">
        <v>575</v>
      </c>
      <c r="L23" s="52">
        <v>208</v>
      </c>
      <c r="M23" s="52">
        <v>391</v>
      </c>
      <c r="N23" s="52">
        <v>663</v>
      </c>
      <c r="O23" s="52">
        <v>922</v>
      </c>
      <c r="P23" s="52">
        <v>1095</v>
      </c>
      <c r="Q23" s="52">
        <v>1586</v>
      </c>
      <c r="R23" s="52">
        <v>2086</v>
      </c>
      <c r="S23" s="52">
        <v>2901</v>
      </c>
      <c r="T23" s="52">
        <v>3819</v>
      </c>
      <c r="U23" s="52">
        <v>4863</v>
      </c>
      <c r="V23" s="52">
        <v>7755</v>
      </c>
      <c r="W23" s="52">
        <v>6732</v>
      </c>
      <c r="X23" s="52">
        <v>6700</v>
      </c>
      <c r="Y23" s="52">
        <v>8833</v>
      </c>
      <c r="DA23" s="63" t="s">
        <v>1207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124</v>
      </c>
      <c r="B25" s="52"/>
      <c r="C25" s="52">
        <v>3</v>
      </c>
      <c r="D25" s="52">
        <v>4</v>
      </c>
      <c r="E25" s="52">
        <v>3</v>
      </c>
      <c r="F25" s="52">
        <v>3</v>
      </c>
      <c r="G25" s="52">
        <v>3</v>
      </c>
      <c r="H25" s="52">
        <v>4</v>
      </c>
      <c r="I25" s="52">
        <v>3</v>
      </c>
      <c r="J25" s="52">
        <v>3</v>
      </c>
      <c r="K25" s="52">
        <v>8</v>
      </c>
      <c r="L25" s="52">
        <v>8</v>
      </c>
      <c r="M25" s="52">
        <v>11</v>
      </c>
      <c r="N25" s="52">
        <v>19</v>
      </c>
      <c r="O25" s="52">
        <v>26</v>
      </c>
      <c r="P25" s="52">
        <v>36</v>
      </c>
      <c r="Q25" s="52">
        <v>43</v>
      </c>
      <c r="R25" s="52">
        <v>60</v>
      </c>
      <c r="S25" s="52">
        <v>79</v>
      </c>
      <c r="T25" s="52">
        <v>98</v>
      </c>
      <c r="U25" s="52">
        <v>100</v>
      </c>
      <c r="V25" s="52">
        <v>133</v>
      </c>
      <c r="W25" s="52">
        <v>133</v>
      </c>
      <c r="X25" s="52">
        <v>209</v>
      </c>
      <c r="Y25" s="52">
        <v>307</v>
      </c>
      <c r="DA25" s="63" t="s">
        <v>1208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1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2</v>
      </c>
      <c r="P26" s="52">
        <v>3</v>
      </c>
      <c r="Q26" s="52">
        <v>2</v>
      </c>
      <c r="R26" s="52">
        <v>9</v>
      </c>
      <c r="S26" s="52">
        <v>8</v>
      </c>
      <c r="T26" s="52">
        <v>14</v>
      </c>
      <c r="U26" s="52">
        <v>21</v>
      </c>
      <c r="V26" s="52">
        <v>47</v>
      </c>
      <c r="W26" s="52">
        <v>37</v>
      </c>
      <c r="X26" s="52">
        <v>13</v>
      </c>
      <c r="Y26" s="52">
        <v>1</v>
      </c>
      <c r="DA26" s="63" t="s">
        <v>1209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1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1</v>
      </c>
      <c r="O27" s="52">
        <v>1</v>
      </c>
      <c r="P27" s="52">
        <v>1</v>
      </c>
      <c r="Q27" s="52">
        <v>2</v>
      </c>
      <c r="R27" s="52">
        <v>8</v>
      </c>
      <c r="S27" s="52">
        <v>17</v>
      </c>
      <c r="T27" s="52">
        <v>39</v>
      </c>
      <c r="U27" s="52">
        <v>52</v>
      </c>
      <c r="V27" s="52">
        <v>79</v>
      </c>
      <c r="W27" s="52">
        <v>105</v>
      </c>
      <c r="X27" s="52">
        <v>55</v>
      </c>
      <c r="Y27" s="52">
        <v>46</v>
      </c>
      <c r="DA27" s="63" t="s">
        <v>1210</v>
      </c>
    </row>
    <row r="28" spans="1:105" ht="12" customHeight="1" x14ac:dyDescent="0.25">
      <c r="A28" s="97" t="s">
        <v>121</v>
      </c>
      <c r="B28" s="52"/>
      <c r="C28" s="52">
        <v>42</v>
      </c>
      <c r="D28" s="52">
        <v>42</v>
      </c>
      <c r="E28" s="52">
        <v>43</v>
      </c>
      <c r="F28" s="52">
        <v>47</v>
      </c>
      <c r="G28" s="52">
        <v>55</v>
      </c>
      <c r="H28" s="52">
        <v>67</v>
      </c>
      <c r="I28" s="52">
        <v>64</v>
      </c>
      <c r="J28" s="52">
        <v>90</v>
      </c>
      <c r="K28" s="52">
        <v>141</v>
      </c>
      <c r="L28" s="52">
        <v>204</v>
      </c>
      <c r="M28" s="52">
        <v>290</v>
      </c>
      <c r="N28" s="52">
        <v>444</v>
      </c>
      <c r="O28" s="52">
        <v>697</v>
      </c>
      <c r="P28" s="52">
        <v>1020</v>
      </c>
      <c r="Q28" s="52">
        <v>1432</v>
      </c>
      <c r="R28" s="52">
        <v>1905</v>
      </c>
      <c r="S28" s="52">
        <v>2343</v>
      </c>
      <c r="T28" s="52">
        <v>2763</v>
      </c>
      <c r="U28" s="52">
        <v>2994</v>
      </c>
      <c r="V28" s="52">
        <v>3656</v>
      </c>
      <c r="W28" s="52">
        <v>4685</v>
      </c>
      <c r="X28" s="52">
        <v>6721</v>
      </c>
      <c r="Y28" s="52">
        <v>9823</v>
      </c>
      <c r="DA28" s="63" t="s">
        <v>1211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33</v>
      </c>
      <c r="D30" s="52">
        <v>33</v>
      </c>
      <c r="E30" s="52">
        <v>32</v>
      </c>
      <c r="F30" s="52">
        <v>38</v>
      </c>
      <c r="G30" s="52">
        <v>41</v>
      </c>
      <c r="H30" s="52">
        <v>48</v>
      </c>
      <c r="I30" s="52">
        <v>40</v>
      </c>
      <c r="J30" s="52">
        <v>63</v>
      </c>
      <c r="K30" s="52">
        <v>88</v>
      </c>
      <c r="L30" s="52">
        <v>134</v>
      </c>
      <c r="M30" s="52">
        <v>197</v>
      </c>
      <c r="N30" s="52">
        <v>297</v>
      </c>
      <c r="O30" s="52">
        <v>463</v>
      </c>
      <c r="P30" s="52">
        <v>684</v>
      </c>
      <c r="Q30" s="52">
        <v>942</v>
      </c>
      <c r="R30" s="52">
        <v>1235</v>
      </c>
      <c r="S30" s="52">
        <v>1499</v>
      </c>
      <c r="T30" s="52">
        <v>1795</v>
      </c>
      <c r="U30" s="52">
        <v>1924</v>
      </c>
      <c r="V30" s="52">
        <v>2219</v>
      </c>
      <c r="W30" s="52">
        <v>2606</v>
      </c>
      <c r="X30" s="52">
        <v>3704</v>
      </c>
      <c r="Y30" s="52">
        <v>5421</v>
      </c>
      <c r="DA30" s="63" t="s">
        <v>1212</v>
      </c>
    </row>
    <row r="31" spans="1:105" ht="12" customHeight="1" x14ac:dyDescent="0.25">
      <c r="A31" s="109" t="s">
        <v>120</v>
      </c>
      <c r="B31" s="36"/>
      <c r="C31" s="36">
        <v>13</v>
      </c>
      <c r="D31" s="36">
        <v>13</v>
      </c>
      <c r="E31" s="36">
        <v>13</v>
      </c>
      <c r="F31" s="36">
        <v>16</v>
      </c>
      <c r="G31" s="36">
        <v>16</v>
      </c>
      <c r="H31" s="36">
        <v>24</v>
      </c>
      <c r="I31" s="36">
        <v>27</v>
      </c>
      <c r="J31" s="36">
        <v>35</v>
      </c>
      <c r="K31" s="36">
        <v>57</v>
      </c>
      <c r="L31" s="36">
        <v>78</v>
      </c>
      <c r="M31" s="36">
        <v>102</v>
      </c>
      <c r="N31" s="36">
        <v>159</v>
      </c>
      <c r="O31" s="36">
        <v>256</v>
      </c>
      <c r="P31" s="36">
        <v>385</v>
      </c>
      <c r="Q31" s="36">
        <v>542</v>
      </c>
      <c r="R31" s="36">
        <v>756</v>
      </c>
      <c r="S31" s="36">
        <v>947</v>
      </c>
      <c r="T31" s="36">
        <v>1131</v>
      </c>
      <c r="U31" s="36">
        <v>1262</v>
      </c>
      <c r="V31" s="36">
        <v>1664</v>
      </c>
      <c r="W31" s="36">
        <v>2352</v>
      </c>
      <c r="X31" s="36">
        <v>3302</v>
      </c>
      <c r="Y31" s="36">
        <v>4728</v>
      </c>
      <c r="DA31" s="60" t="s">
        <v>1213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1292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53</v>
      </c>
      <c r="B35" s="52"/>
      <c r="C35" s="52">
        <v>53</v>
      </c>
      <c r="D35" s="52">
        <v>117</v>
      </c>
      <c r="E35" s="52">
        <v>118</v>
      </c>
      <c r="F35" s="52">
        <v>123</v>
      </c>
      <c r="G35" s="52">
        <v>224</v>
      </c>
      <c r="H35" s="52">
        <v>415</v>
      </c>
      <c r="I35" s="52">
        <v>636</v>
      </c>
      <c r="J35" s="52">
        <v>1048</v>
      </c>
      <c r="K35" s="52">
        <v>1482</v>
      </c>
      <c r="L35" s="52">
        <v>2649</v>
      </c>
      <c r="M35" s="52">
        <v>2555</v>
      </c>
      <c r="N35" s="52">
        <v>3072</v>
      </c>
      <c r="O35" s="52">
        <v>2109</v>
      </c>
      <c r="P35" s="52">
        <v>1109</v>
      </c>
      <c r="Q35" s="52">
        <v>1070</v>
      </c>
      <c r="R35" s="52">
        <v>4187</v>
      </c>
      <c r="S35" s="52">
        <v>13161</v>
      </c>
      <c r="T35" s="52">
        <v>27472</v>
      </c>
      <c r="U35" s="52">
        <v>14247</v>
      </c>
      <c r="V35" s="52">
        <v>7923</v>
      </c>
      <c r="W35" s="52">
        <v>4330</v>
      </c>
      <c r="X35" s="52">
        <v>4518</v>
      </c>
      <c r="Y35" s="52">
        <v>4779</v>
      </c>
      <c r="DA35" s="63" t="s">
        <v>1293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47</v>
      </c>
      <c r="D37" s="52">
        <v>142</v>
      </c>
      <c r="E37" s="52">
        <v>129</v>
      </c>
      <c r="F37" s="52">
        <v>236</v>
      </c>
      <c r="G37" s="52">
        <v>422</v>
      </c>
      <c r="H37" s="52">
        <v>417</v>
      </c>
      <c r="I37" s="52">
        <v>785</v>
      </c>
      <c r="J37" s="52">
        <v>1542</v>
      </c>
      <c r="K37" s="52">
        <v>1584</v>
      </c>
      <c r="L37" s="52">
        <v>3031</v>
      </c>
      <c r="M37" s="52">
        <v>2967</v>
      </c>
      <c r="N37" s="52">
        <v>3965</v>
      </c>
      <c r="O37" s="52">
        <v>2657</v>
      </c>
      <c r="P37" s="52">
        <v>2366</v>
      </c>
      <c r="Q37" s="52">
        <v>2404</v>
      </c>
      <c r="R37" s="52">
        <v>6529</v>
      </c>
      <c r="S37" s="52">
        <v>16367</v>
      </c>
      <c r="T37" s="52">
        <v>30604</v>
      </c>
      <c r="U37" s="52">
        <v>21530</v>
      </c>
      <c r="V37" s="52">
        <v>13165</v>
      </c>
      <c r="W37" s="52">
        <v>8614</v>
      </c>
      <c r="X37" s="52">
        <v>8676</v>
      </c>
      <c r="Y37" s="52">
        <v>13337</v>
      </c>
      <c r="DA37" s="63" t="s">
        <v>1294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124</v>
      </c>
      <c r="B39" s="52"/>
      <c r="C39" s="52">
        <v>5</v>
      </c>
      <c r="D39" s="52">
        <v>5</v>
      </c>
      <c r="E39" s="52">
        <v>5</v>
      </c>
      <c r="F39" s="52">
        <v>5</v>
      </c>
      <c r="G39" s="52">
        <v>11</v>
      </c>
      <c r="H39" s="52">
        <v>28</v>
      </c>
      <c r="I39" s="52">
        <v>19</v>
      </c>
      <c r="J39" s="52">
        <v>30</v>
      </c>
      <c r="K39" s="52">
        <v>49</v>
      </c>
      <c r="L39" s="52">
        <v>96</v>
      </c>
      <c r="M39" s="52">
        <v>103</v>
      </c>
      <c r="N39" s="52">
        <v>146</v>
      </c>
      <c r="O39" s="52">
        <v>45</v>
      </c>
      <c r="P39" s="52">
        <v>60</v>
      </c>
      <c r="Q39" s="52">
        <v>75</v>
      </c>
      <c r="R39" s="52">
        <v>187</v>
      </c>
      <c r="S39" s="52">
        <v>425</v>
      </c>
      <c r="T39" s="52">
        <v>795</v>
      </c>
      <c r="U39" s="52">
        <v>617</v>
      </c>
      <c r="V39" s="52">
        <v>417</v>
      </c>
      <c r="W39" s="52">
        <v>317</v>
      </c>
      <c r="X39" s="52">
        <v>368</v>
      </c>
      <c r="Y39" s="52">
        <v>283</v>
      </c>
      <c r="DA39" s="63" t="s">
        <v>1295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2</v>
      </c>
      <c r="I40" s="52">
        <v>2</v>
      </c>
      <c r="J40" s="52">
        <v>3</v>
      </c>
      <c r="K40" s="52">
        <v>3</v>
      </c>
      <c r="L40" s="52">
        <v>4</v>
      </c>
      <c r="M40" s="52">
        <v>2</v>
      </c>
      <c r="N40" s="52">
        <v>15</v>
      </c>
      <c r="O40" s="52">
        <v>83</v>
      </c>
      <c r="P40" s="52">
        <v>42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51</v>
      </c>
      <c r="W40" s="52">
        <v>122</v>
      </c>
      <c r="X40" s="52">
        <v>96</v>
      </c>
      <c r="Y40" s="52">
        <v>131</v>
      </c>
      <c r="DA40" s="63" t="s">
        <v>1296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3</v>
      </c>
      <c r="I41" s="52">
        <v>0</v>
      </c>
      <c r="J41" s="52">
        <v>0</v>
      </c>
      <c r="K41" s="52">
        <v>2</v>
      </c>
      <c r="L41" s="52">
        <v>0</v>
      </c>
      <c r="M41" s="52">
        <v>0</v>
      </c>
      <c r="N41" s="52">
        <v>0</v>
      </c>
      <c r="O41" s="52">
        <v>218</v>
      </c>
      <c r="P41" s="52">
        <v>119</v>
      </c>
      <c r="Q41" s="52">
        <v>0</v>
      </c>
      <c r="R41" s="52">
        <v>0</v>
      </c>
      <c r="S41" s="52">
        <v>0</v>
      </c>
      <c r="T41" s="52">
        <v>0</v>
      </c>
      <c r="U41" s="52">
        <v>365</v>
      </c>
      <c r="V41" s="52">
        <v>0</v>
      </c>
      <c r="W41" s="52">
        <v>1386</v>
      </c>
      <c r="X41" s="52">
        <v>0</v>
      </c>
      <c r="Y41" s="52">
        <v>452</v>
      </c>
      <c r="DA41" s="63" t="s">
        <v>1297</v>
      </c>
    </row>
    <row r="42" spans="1:105" ht="12" customHeight="1" x14ac:dyDescent="0.25">
      <c r="A42" s="97" t="s">
        <v>121</v>
      </c>
      <c r="B42" s="52"/>
      <c r="C42" s="52">
        <v>70</v>
      </c>
      <c r="D42" s="52">
        <v>135</v>
      </c>
      <c r="E42" s="52">
        <v>136</v>
      </c>
      <c r="F42" s="52">
        <v>147</v>
      </c>
      <c r="G42" s="52">
        <v>249</v>
      </c>
      <c r="H42" s="52">
        <v>426</v>
      </c>
      <c r="I42" s="52">
        <v>654</v>
      </c>
      <c r="J42" s="52">
        <v>1076</v>
      </c>
      <c r="K42" s="52">
        <v>1536</v>
      </c>
      <c r="L42" s="52">
        <v>2716</v>
      </c>
      <c r="M42" s="52">
        <v>2683</v>
      </c>
      <c r="N42" s="52">
        <v>3284</v>
      </c>
      <c r="O42" s="52">
        <v>2360</v>
      </c>
      <c r="P42" s="52">
        <v>1742</v>
      </c>
      <c r="Q42" s="52">
        <v>2250</v>
      </c>
      <c r="R42" s="52">
        <v>5635</v>
      </c>
      <c r="S42" s="52">
        <v>14707</v>
      </c>
      <c r="T42" s="52">
        <v>28952</v>
      </c>
      <c r="U42" s="52">
        <v>15608</v>
      </c>
      <c r="V42" s="52">
        <v>10273</v>
      </c>
      <c r="W42" s="52">
        <v>5989</v>
      </c>
      <c r="X42" s="52">
        <v>9093</v>
      </c>
      <c r="Y42" s="52">
        <v>11567</v>
      </c>
      <c r="DA42" s="63" t="s">
        <v>1298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42</v>
      </c>
      <c r="D44" s="52">
        <v>84</v>
      </c>
      <c r="E44" s="52">
        <v>88</v>
      </c>
      <c r="F44" s="52">
        <v>93</v>
      </c>
      <c r="G44" s="52">
        <v>163</v>
      </c>
      <c r="H44" s="52">
        <v>312</v>
      </c>
      <c r="I44" s="52">
        <v>457</v>
      </c>
      <c r="J44" s="52">
        <v>750</v>
      </c>
      <c r="K44" s="52">
        <v>905</v>
      </c>
      <c r="L44" s="52">
        <v>1738</v>
      </c>
      <c r="M44" s="52">
        <v>1788</v>
      </c>
      <c r="N44" s="52">
        <v>2344</v>
      </c>
      <c r="O44" s="52">
        <v>1422</v>
      </c>
      <c r="P44" s="52">
        <v>907</v>
      </c>
      <c r="Q44" s="52">
        <v>1328</v>
      </c>
      <c r="R44" s="52">
        <v>3216</v>
      </c>
      <c r="S44" s="52">
        <v>8161</v>
      </c>
      <c r="T44" s="52">
        <v>14761</v>
      </c>
      <c r="U44" s="52">
        <v>9655</v>
      </c>
      <c r="V44" s="52">
        <v>5789</v>
      </c>
      <c r="W44" s="52">
        <v>4185</v>
      </c>
      <c r="X44" s="52">
        <v>6128</v>
      </c>
      <c r="Y44" s="52">
        <v>9195</v>
      </c>
      <c r="DA44" s="63" t="s">
        <v>1299</v>
      </c>
    </row>
    <row r="45" spans="1:105" ht="12" customHeight="1" x14ac:dyDescent="0.25">
      <c r="A45" s="109" t="s">
        <v>120</v>
      </c>
      <c r="B45" s="36"/>
      <c r="C45" s="36">
        <v>34</v>
      </c>
      <c r="D45" s="36">
        <v>56</v>
      </c>
      <c r="E45" s="36">
        <v>52</v>
      </c>
      <c r="F45" s="36">
        <v>61</v>
      </c>
      <c r="G45" s="36">
        <v>96</v>
      </c>
      <c r="H45" s="36">
        <v>148</v>
      </c>
      <c r="I45" s="36">
        <v>218</v>
      </c>
      <c r="J45" s="36">
        <v>364</v>
      </c>
      <c r="K45" s="36">
        <v>681</v>
      </c>
      <c r="L45" s="36">
        <v>1078</v>
      </c>
      <c r="M45" s="36">
        <v>998</v>
      </c>
      <c r="N45" s="36">
        <v>1093</v>
      </c>
      <c r="O45" s="36">
        <v>1277</v>
      </c>
      <c r="P45" s="36">
        <v>1065</v>
      </c>
      <c r="Q45" s="36">
        <v>1002</v>
      </c>
      <c r="R45" s="36">
        <v>2615</v>
      </c>
      <c r="S45" s="36">
        <v>6970</v>
      </c>
      <c r="T45" s="36">
        <v>14998</v>
      </c>
      <c r="U45" s="36">
        <v>6954</v>
      </c>
      <c r="V45" s="36">
        <v>4920</v>
      </c>
      <c r="W45" s="36">
        <v>3627</v>
      </c>
      <c r="X45" s="36">
        <v>3437</v>
      </c>
      <c r="Y45" s="36">
        <v>3210</v>
      </c>
      <c r="DA45" s="60" t="s">
        <v>1300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1379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53</v>
      </c>
      <c r="B49" s="52"/>
      <c r="C49" s="52">
        <v>24</v>
      </c>
      <c r="D49" s="52">
        <v>55</v>
      </c>
      <c r="E49" s="52">
        <v>57</v>
      </c>
      <c r="F49" s="52">
        <v>61</v>
      </c>
      <c r="G49" s="52">
        <v>114</v>
      </c>
      <c r="H49" s="52">
        <v>145</v>
      </c>
      <c r="I49" s="52">
        <v>362</v>
      </c>
      <c r="J49" s="52">
        <v>692</v>
      </c>
      <c r="K49" s="52">
        <v>810</v>
      </c>
      <c r="L49" s="52">
        <v>1309</v>
      </c>
      <c r="M49" s="52">
        <v>1313</v>
      </c>
      <c r="N49" s="52">
        <v>1442</v>
      </c>
      <c r="O49" s="52">
        <v>724</v>
      </c>
      <c r="P49" s="52">
        <v>708</v>
      </c>
      <c r="Q49" s="52">
        <v>632</v>
      </c>
      <c r="R49" s="52">
        <v>1593</v>
      </c>
      <c r="S49" s="52">
        <v>4962</v>
      </c>
      <c r="T49" s="52">
        <v>10767</v>
      </c>
      <c r="U49" s="52">
        <v>7081</v>
      </c>
      <c r="V49" s="52">
        <v>3626</v>
      </c>
      <c r="W49" s="52">
        <v>2007</v>
      </c>
      <c r="X49" s="52">
        <v>2245</v>
      </c>
      <c r="Y49" s="52">
        <v>2267</v>
      </c>
      <c r="DA49" s="63" t="s">
        <v>1380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47</v>
      </c>
      <c r="E51" s="52">
        <v>50</v>
      </c>
      <c r="F51" s="52">
        <v>59</v>
      </c>
      <c r="G51" s="52">
        <v>114</v>
      </c>
      <c r="H51" s="52">
        <v>145</v>
      </c>
      <c r="I51" s="52">
        <v>362</v>
      </c>
      <c r="J51" s="52">
        <v>692</v>
      </c>
      <c r="K51" s="52">
        <v>810</v>
      </c>
      <c r="L51" s="52">
        <v>1309</v>
      </c>
      <c r="M51" s="52">
        <v>1313</v>
      </c>
      <c r="N51" s="52">
        <v>1442</v>
      </c>
      <c r="O51" s="52">
        <v>724</v>
      </c>
      <c r="P51" s="52">
        <v>708</v>
      </c>
      <c r="Q51" s="52">
        <v>632</v>
      </c>
      <c r="R51" s="52">
        <v>1593</v>
      </c>
      <c r="S51" s="52">
        <v>4962</v>
      </c>
      <c r="T51" s="52">
        <v>10767</v>
      </c>
      <c r="U51" s="52">
        <v>7081</v>
      </c>
      <c r="V51" s="52">
        <v>3626</v>
      </c>
      <c r="W51" s="52">
        <v>2007</v>
      </c>
      <c r="X51" s="52">
        <v>2245</v>
      </c>
      <c r="Y51" s="52">
        <v>2267</v>
      </c>
      <c r="DA51" s="63" t="s">
        <v>1381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124</v>
      </c>
      <c r="B53" s="52"/>
      <c r="C53" s="52">
        <v>2</v>
      </c>
      <c r="D53" s="52">
        <v>2</v>
      </c>
      <c r="E53" s="52">
        <v>2</v>
      </c>
      <c r="F53" s="52">
        <v>2</v>
      </c>
      <c r="G53" s="52">
        <v>5</v>
      </c>
      <c r="H53" s="52">
        <v>9</v>
      </c>
      <c r="I53" s="52">
        <v>11</v>
      </c>
      <c r="J53" s="52">
        <v>20</v>
      </c>
      <c r="K53" s="52">
        <v>27</v>
      </c>
      <c r="L53" s="52">
        <v>46</v>
      </c>
      <c r="M53" s="52">
        <v>48</v>
      </c>
      <c r="N53" s="52">
        <v>59</v>
      </c>
      <c r="O53" s="52">
        <v>12</v>
      </c>
      <c r="P53" s="52">
        <v>22</v>
      </c>
      <c r="Q53" s="52">
        <v>21</v>
      </c>
      <c r="R53" s="52">
        <v>52</v>
      </c>
      <c r="S53" s="52">
        <v>142</v>
      </c>
      <c r="T53" s="52">
        <v>290</v>
      </c>
      <c r="U53" s="52">
        <v>269</v>
      </c>
      <c r="V53" s="52">
        <v>143</v>
      </c>
      <c r="W53" s="52">
        <v>81</v>
      </c>
      <c r="X53" s="52">
        <v>83</v>
      </c>
      <c r="Y53" s="52">
        <v>51</v>
      </c>
      <c r="DA53" s="63" t="s">
        <v>1382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1</v>
      </c>
      <c r="I54" s="52">
        <v>1</v>
      </c>
      <c r="J54" s="52">
        <v>2</v>
      </c>
      <c r="K54" s="52">
        <v>2</v>
      </c>
      <c r="L54" s="52">
        <v>2</v>
      </c>
      <c r="M54" s="52">
        <v>1</v>
      </c>
      <c r="N54" s="52">
        <v>8</v>
      </c>
      <c r="O54" s="52">
        <v>22</v>
      </c>
      <c r="P54" s="52">
        <v>16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19</v>
      </c>
      <c r="W54" s="52">
        <v>32</v>
      </c>
      <c r="X54" s="52">
        <v>27</v>
      </c>
      <c r="Y54" s="52">
        <v>25</v>
      </c>
      <c r="DA54" s="63" t="s">
        <v>1383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1</v>
      </c>
      <c r="I55" s="52">
        <v>0</v>
      </c>
      <c r="J55" s="52">
        <v>0</v>
      </c>
      <c r="K55" s="52">
        <v>1</v>
      </c>
      <c r="L55" s="52">
        <v>0</v>
      </c>
      <c r="M55" s="52">
        <v>0</v>
      </c>
      <c r="N55" s="52">
        <v>0</v>
      </c>
      <c r="O55" s="52">
        <v>60</v>
      </c>
      <c r="P55" s="52">
        <v>43</v>
      </c>
      <c r="Q55" s="52">
        <v>0</v>
      </c>
      <c r="R55" s="52">
        <v>0</v>
      </c>
      <c r="S55" s="52">
        <v>0</v>
      </c>
      <c r="T55" s="52">
        <v>0</v>
      </c>
      <c r="U55" s="52">
        <v>160</v>
      </c>
      <c r="V55" s="52">
        <v>0</v>
      </c>
      <c r="W55" s="52">
        <v>355</v>
      </c>
      <c r="X55" s="52">
        <v>0</v>
      </c>
      <c r="Y55" s="52">
        <v>83</v>
      </c>
      <c r="DA55" s="63" t="s">
        <v>1384</v>
      </c>
    </row>
    <row r="56" spans="1:105" ht="12" customHeight="1" x14ac:dyDescent="0.25">
      <c r="A56" s="108" t="s">
        <v>121</v>
      </c>
      <c r="B56" s="52"/>
      <c r="C56" s="52">
        <v>22</v>
      </c>
      <c r="D56" s="52">
        <v>53</v>
      </c>
      <c r="E56" s="52">
        <v>55</v>
      </c>
      <c r="F56" s="52">
        <v>59</v>
      </c>
      <c r="G56" s="52">
        <v>109</v>
      </c>
      <c r="H56" s="52">
        <v>134</v>
      </c>
      <c r="I56" s="52">
        <v>350</v>
      </c>
      <c r="J56" s="52">
        <v>670</v>
      </c>
      <c r="K56" s="52">
        <v>780</v>
      </c>
      <c r="L56" s="52">
        <v>1261</v>
      </c>
      <c r="M56" s="52">
        <v>1264</v>
      </c>
      <c r="N56" s="52">
        <v>1375</v>
      </c>
      <c r="O56" s="52">
        <v>630</v>
      </c>
      <c r="P56" s="52">
        <v>627</v>
      </c>
      <c r="Q56" s="52">
        <v>611</v>
      </c>
      <c r="R56" s="52">
        <v>1541</v>
      </c>
      <c r="S56" s="52">
        <v>4820</v>
      </c>
      <c r="T56" s="52">
        <v>10477</v>
      </c>
      <c r="U56" s="52">
        <v>6652</v>
      </c>
      <c r="V56" s="52">
        <v>3464</v>
      </c>
      <c r="W56" s="52">
        <v>1539</v>
      </c>
      <c r="X56" s="52">
        <v>2135</v>
      </c>
      <c r="Y56" s="52">
        <v>2108</v>
      </c>
      <c r="DA56" s="63" t="s">
        <v>1385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13</v>
      </c>
      <c r="D58" s="52">
        <v>33</v>
      </c>
      <c r="E58" s="52">
        <v>36</v>
      </c>
      <c r="F58" s="52">
        <v>37</v>
      </c>
      <c r="G58" s="52">
        <v>72</v>
      </c>
      <c r="H58" s="52">
        <v>99</v>
      </c>
      <c r="I58" s="52">
        <v>246</v>
      </c>
      <c r="J58" s="52">
        <v>466</v>
      </c>
      <c r="K58" s="52">
        <v>461</v>
      </c>
      <c r="L58" s="52">
        <v>809</v>
      </c>
      <c r="M58" s="52">
        <v>842</v>
      </c>
      <c r="N58" s="52">
        <v>983</v>
      </c>
      <c r="O58" s="52">
        <v>379</v>
      </c>
      <c r="P58" s="52">
        <v>329</v>
      </c>
      <c r="Q58" s="52">
        <v>357</v>
      </c>
      <c r="R58" s="52">
        <v>876</v>
      </c>
      <c r="S58" s="52">
        <v>2673</v>
      </c>
      <c r="T58" s="52">
        <v>5347</v>
      </c>
      <c r="U58" s="52">
        <v>4119</v>
      </c>
      <c r="V58" s="52">
        <v>1960</v>
      </c>
      <c r="W58" s="52">
        <v>1073</v>
      </c>
      <c r="X58" s="52">
        <v>1439</v>
      </c>
      <c r="Y58" s="52">
        <v>1681</v>
      </c>
      <c r="DA58" s="63" t="s">
        <v>1386</v>
      </c>
    </row>
    <row r="59" spans="1:105" ht="12" customHeight="1" x14ac:dyDescent="0.25">
      <c r="A59" s="115" t="s">
        <v>120</v>
      </c>
      <c r="B59" s="36"/>
      <c r="C59" s="36">
        <v>11</v>
      </c>
      <c r="D59" s="36">
        <v>22</v>
      </c>
      <c r="E59" s="36">
        <v>21</v>
      </c>
      <c r="F59" s="36">
        <v>24</v>
      </c>
      <c r="G59" s="36">
        <v>42</v>
      </c>
      <c r="H59" s="36">
        <v>46</v>
      </c>
      <c r="I59" s="36">
        <v>116</v>
      </c>
      <c r="J59" s="36">
        <v>226</v>
      </c>
      <c r="K59" s="36">
        <v>349</v>
      </c>
      <c r="L59" s="36">
        <v>500</v>
      </c>
      <c r="M59" s="36">
        <v>471</v>
      </c>
      <c r="N59" s="36">
        <v>459</v>
      </c>
      <c r="O59" s="36">
        <v>345</v>
      </c>
      <c r="P59" s="36">
        <v>379</v>
      </c>
      <c r="Q59" s="36">
        <v>275</v>
      </c>
      <c r="R59" s="36">
        <v>717</v>
      </c>
      <c r="S59" s="36">
        <v>2289</v>
      </c>
      <c r="T59" s="36">
        <v>5420</v>
      </c>
      <c r="U59" s="36">
        <v>2962</v>
      </c>
      <c r="V59" s="36">
        <v>1666</v>
      </c>
      <c r="W59" s="36">
        <v>934</v>
      </c>
      <c r="X59" s="36">
        <v>806</v>
      </c>
      <c r="Y59" s="36">
        <v>586</v>
      </c>
      <c r="DA59" s="60" t="s">
        <v>1387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1466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53</v>
      </c>
      <c r="B63" s="52"/>
      <c r="C63" s="52">
        <v>29</v>
      </c>
      <c r="D63" s="52">
        <v>62</v>
      </c>
      <c r="E63" s="52">
        <v>61</v>
      </c>
      <c r="F63" s="52">
        <v>62</v>
      </c>
      <c r="G63" s="52">
        <v>110</v>
      </c>
      <c r="H63" s="52">
        <v>270</v>
      </c>
      <c r="I63" s="52">
        <v>274</v>
      </c>
      <c r="J63" s="52">
        <v>356</v>
      </c>
      <c r="K63" s="52">
        <v>672</v>
      </c>
      <c r="L63" s="52">
        <v>1340</v>
      </c>
      <c r="M63" s="52">
        <v>1242</v>
      </c>
      <c r="N63" s="52">
        <v>1630</v>
      </c>
      <c r="O63" s="52">
        <v>1385</v>
      </c>
      <c r="P63" s="52">
        <v>401</v>
      </c>
      <c r="Q63" s="52">
        <v>438</v>
      </c>
      <c r="R63" s="52">
        <v>2594</v>
      </c>
      <c r="S63" s="52">
        <v>8199</v>
      </c>
      <c r="T63" s="52">
        <v>16705</v>
      </c>
      <c r="U63" s="52">
        <v>7166</v>
      </c>
      <c r="V63" s="52">
        <v>4297</v>
      </c>
      <c r="W63" s="52">
        <v>2323</v>
      </c>
      <c r="X63" s="52">
        <v>2273</v>
      </c>
      <c r="Y63" s="52">
        <v>2512</v>
      </c>
      <c r="DA63" s="63" t="s">
        <v>1467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47</v>
      </c>
      <c r="D65" s="52">
        <v>95</v>
      </c>
      <c r="E65" s="52">
        <v>79</v>
      </c>
      <c r="F65" s="52">
        <v>177</v>
      </c>
      <c r="G65" s="52">
        <v>308</v>
      </c>
      <c r="H65" s="52">
        <v>272</v>
      </c>
      <c r="I65" s="52">
        <v>423</v>
      </c>
      <c r="J65" s="52">
        <v>850</v>
      </c>
      <c r="K65" s="52">
        <v>774</v>
      </c>
      <c r="L65" s="52">
        <v>1722</v>
      </c>
      <c r="M65" s="52">
        <v>1654</v>
      </c>
      <c r="N65" s="52">
        <v>2523</v>
      </c>
      <c r="O65" s="52">
        <v>1933</v>
      </c>
      <c r="P65" s="52">
        <v>1658</v>
      </c>
      <c r="Q65" s="52">
        <v>1772</v>
      </c>
      <c r="R65" s="52">
        <v>4936</v>
      </c>
      <c r="S65" s="52">
        <v>11405</v>
      </c>
      <c r="T65" s="52">
        <v>19837</v>
      </c>
      <c r="U65" s="52">
        <v>14449</v>
      </c>
      <c r="V65" s="52">
        <v>9539</v>
      </c>
      <c r="W65" s="52">
        <v>6607</v>
      </c>
      <c r="X65" s="52">
        <v>6431</v>
      </c>
      <c r="Y65" s="52">
        <v>11070</v>
      </c>
      <c r="DA65" s="63" t="s">
        <v>1468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3</v>
      </c>
      <c r="D67" s="52">
        <f t="shared" si="0"/>
        <v>3</v>
      </c>
      <c r="E67" s="52">
        <f t="shared" si="0"/>
        <v>3</v>
      </c>
      <c r="F67" s="52">
        <f t="shared" si="0"/>
        <v>3</v>
      </c>
      <c r="G67" s="52">
        <f t="shared" si="0"/>
        <v>6</v>
      </c>
      <c r="H67" s="52">
        <f t="shared" si="0"/>
        <v>19</v>
      </c>
      <c r="I67" s="52">
        <f t="shared" si="0"/>
        <v>8</v>
      </c>
      <c r="J67" s="52">
        <f t="shared" si="0"/>
        <v>10</v>
      </c>
      <c r="K67" s="52">
        <f t="shared" si="0"/>
        <v>22</v>
      </c>
      <c r="L67" s="52">
        <f t="shared" si="0"/>
        <v>50</v>
      </c>
      <c r="M67" s="52">
        <f t="shared" si="0"/>
        <v>55</v>
      </c>
      <c r="N67" s="52">
        <f t="shared" si="0"/>
        <v>87</v>
      </c>
      <c r="O67" s="52">
        <f t="shared" si="0"/>
        <v>33</v>
      </c>
      <c r="P67" s="52">
        <f t="shared" si="0"/>
        <v>38</v>
      </c>
      <c r="Q67" s="52">
        <f t="shared" si="0"/>
        <v>54</v>
      </c>
      <c r="R67" s="52">
        <f t="shared" ref="R67:V67" si="1">R39-R53</f>
        <v>135</v>
      </c>
      <c r="S67" s="52">
        <f t="shared" si="1"/>
        <v>283</v>
      </c>
      <c r="T67" s="52">
        <f t="shared" si="1"/>
        <v>505</v>
      </c>
      <c r="U67" s="52">
        <f t="shared" si="1"/>
        <v>348</v>
      </c>
      <c r="V67" s="52">
        <f t="shared" si="1"/>
        <v>274</v>
      </c>
      <c r="W67" s="52">
        <f t="shared" ref="W67:Y67" si="2">W39-W53</f>
        <v>236</v>
      </c>
      <c r="X67" s="52">
        <f t="shared" si="2"/>
        <v>285</v>
      </c>
      <c r="Y67" s="52">
        <f t="shared" si="2"/>
        <v>232</v>
      </c>
      <c r="DA67" s="63" t="s">
        <v>1469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1</v>
      </c>
      <c r="I68" s="52">
        <f t="shared" si="3"/>
        <v>1</v>
      </c>
      <c r="J68" s="52">
        <f t="shared" si="3"/>
        <v>1</v>
      </c>
      <c r="K68" s="52">
        <f t="shared" si="3"/>
        <v>1</v>
      </c>
      <c r="L68" s="52">
        <f t="shared" si="3"/>
        <v>2</v>
      </c>
      <c r="M68" s="52">
        <f t="shared" si="3"/>
        <v>1</v>
      </c>
      <c r="N68" s="52">
        <f t="shared" si="3"/>
        <v>7</v>
      </c>
      <c r="O68" s="52">
        <f t="shared" si="3"/>
        <v>61</v>
      </c>
      <c r="P68" s="52">
        <f t="shared" si="3"/>
        <v>26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32</v>
      </c>
      <c r="W68" s="52">
        <f t="shared" ref="W68:Y68" si="5">W40-W54</f>
        <v>90</v>
      </c>
      <c r="X68" s="52">
        <f t="shared" si="5"/>
        <v>69</v>
      </c>
      <c r="Y68" s="52">
        <f t="shared" si="5"/>
        <v>106</v>
      </c>
      <c r="DA68" s="63" t="s">
        <v>1470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2</v>
      </c>
      <c r="I69" s="52">
        <f t="shared" si="6"/>
        <v>0</v>
      </c>
      <c r="J69" s="52">
        <f t="shared" si="6"/>
        <v>0</v>
      </c>
      <c r="K69" s="52">
        <f t="shared" si="6"/>
        <v>1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158</v>
      </c>
      <c r="P69" s="52">
        <f t="shared" si="6"/>
        <v>76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205</v>
      </c>
      <c r="V69" s="52">
        <f t="shared" si="7"/>
        <v>0</v>
      </c>
      <c r="W69" s="52">
        <f t="shared" ref="W69:Y69" si="8">W41-W55</f>
        <v>1031</v>
      </c>
      <c r="X69" s="52">
        <f t="shared" si="8"/>
        <v>0</v>
      </c>
      <c r="Y69" s="52">
        <f t="shared" si="8"/>
        <v>369</v>
      </c>
      <c r="DA69" s="63" t="s">
        <v>1471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48</v>
      </c>
      <c r="D70" s="52">
        <f t="shared" si="9"/>
        <v>82</v>
      </c>
      <c r="E70" s="52">
        <f t="shared" si="9"/>
        <v>81</v>
      </c>
      <c r="F70" s="52">
        <f t="shared" si="9"/>
        <v>88</v>
      </c>
      <c r="G70" s="52">
        <f t="shared" si="9"/>
        <v>140</v>
      </c>
      <c r="H70" s="52">
        <f t="shared" si="9"/>
        <v>292</v>
      </c>
      <c r="I70" s="52">
        <f t="shared" si="9"/>
        <v>304</v>
      </c>
      <c r="J70" s="52">
        <f t="shared" si="9"/>
        <v>406</v>
      </c>
      <c r="K70" s="52">
        <f t="shared" si="9"/>
        <v>756</v>
      </c>
      <c r="L70" s="52">
        <f t="shared" si="9"/>
        <v>1455</v>
      </c>
      <c r="M70" s="52">
        <f t="shared" si="9"/>
        <v>1419</v>
      </c>
      <c r="N70" s="52">
        <f t="shared" si="9"/>
        <v>1909</v>
      </c>
      <c r="O70" s="52">
        <f t="shared" si="9"/>
        <v>1730</v>
      </c>
      <c r="P70" s="52">
        <f t="shared" si="9"/>
        <v>1115</v>
      </c>
      <c r="Q70" s="52">
        <f t="shared" si="9"/>
        <v>1639</v>
      </c>
      <c r="R70" s="52">
        <f t="shared" ref="R70:V70" si="10">R42-R56</f>
        <v>4094</v>
      </c>
      <c r="S70" s="52">
        <f t="shared" si="10"/>
        <v>9887</v>
      </c>
      <c r="T70" s="52">
        <f t="shared" si="10"/>
        <v>18475</v>
      </c>
      <c r="U70" s="52">
        <f t="shared" si="10"/>
        <v>8956</v>
      </c>
      <c r="V70" s="52">
        <f t="shared" si="10"/>
        <v>6809</v>
      </c>
      <c r="W70" s="52">
        <f t="shared" ref="W70:Y70" si="11">W42-W56</f>
        <v>4450</v>
      </c>
      <c r="X70" s="52">
        <f t="shared" si="11"/>
        <v>6958</v>
      </c>
      <c r="Y70" s="52">
        <f t="shared" si="11"/>
        <v>9459</v>
      </c>
      <c r="DA70" s="63" t="s">
        <v>1472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29</v>
      </c>
      <c r="D72" s="52">
        <v>51</v>
      </c>
      <c r="E72" s="52">
        <v>52</v>
      </c>
      <c r="F72" s="52">
        <v>56</v>
      </c>
      <c r="G72" s="52">
        <v>91</v>
      </c>
      <c r="H72" s="52">
        <v>213</v>
      </c>
      <c r="I72" s="52">
        <v>211</v>
      </c>
      <c r="J72" s="52">
        <v>284</v>
      </c>
      <c r="K72" s="52">
        <v>444</v>
      </c>
      <c r="L72" s="52">
        <v>929</v>
      </c>
      <c r="M72" s="52">
        <v>946</v>
      </c>
      <c r="N72" s="52">
        <v>1361</v>
      </c>
      <c r="O72" s="52">
        <v>1043</v>
      </c>
      <c r="P72" s="52">
        <v>578</v>
      </c>
      <c r="Q72" s="52">
        <v>971</v>
      </c>
      <c r="R72" s="52">
        <v>2340</v>
      </c>
      <c r="S72" s="52">
        <v>5488</v>
      </c>
      <c r="T72" s="52">
        <v>9414</v>
      </c>
      <c r="U72" s="52">
        <v>5536</v>
      </c>
      <c r="V72" s="52">
        <v>3829</v>
      </c>
      <c r="W72" s="52">
        <v>3112</v>
      </c>
      <c r="X72" s="52">
        <v>4689</v>
      </c>
      <c r="Y72" s="52">
        <v>7514</v>
      </c>
      <c r="DA72" s="63" t="s">
        <v>1473</v>
      </c>
    </row>
    <row r="73" spans="1:105" ht="12" customHeight="1" x14ac:dyDescent="0.25">
      <c r="A73" s="115" t="s">
        <v>120</v>
      </c>
      <c r="B73" s="36"/>
      <c r="C73" s="36">
        <v>23</v>
      </c>
      <c r="D73" s="36">
        <v>34</v>
      </c>
      <c r="E73" s="36">
        <v>31</v>
      </c>
      <c r="F73" s="36">
        <v>37</v>
      </c>
      <c r="G73" s="36">
        <v>54</v>
      </c>
      <c r="H73" s="36">
        <v>102</v>
      </c>
      <c r="I73" s="36">
        <v>102</v>
      </c>
      <c r="J73" s="36">
        <v>138</v>
      </c>
      <c r="K73" s="36">
        <v>332</v>
      </c>
      <c r="L73" s="36">
        <v>578</v>
      </c>
      <c r="M73" s="36">
        <v>527</v>
      </c>
      <c r="N73" s="36">
        <v>634</v>
      </c>
      <c r="O73" s="36">
        <v>932</v>
      </c>
      <c r="P73" s="36">
        <v>686</v>
      </c>
      <c r="Q73" s="36">
        <v>727</v>
      </c>
      <c r="R73" s="36">
        <v>1898</v>
      </c>
      <c r="S73" s="36">
        <v>4681</v>
      </c>
      <c r="T73" s="36">
        <v>9578</v>
      </c>
      <c r="U73" s="36">
        <v>3992</v>
      </c>
      <c r="V73" s="36">
        <v>3254</v>
      </c>
      <c r="W73" s="36">
        <v>2693</v>
      </c>
      <c r="X73" s="36">
        <v>2631</v>
      </c>
      <c r="Y73" s="36">
        <v>2624</v>
      </c>
      <c r="DA73" s="60" t="s">
        <v>1474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1553</v>
      </c>
    </row>
    <row r="78" spans="1:105" ht="12.95" customHeight="1" x14ac:dyDescent="0.25">
      <c r="A78" s="127" t="s">
        <v>57</v>
      </c>
      <c r="B78" s="128">
        <f>RES_hhdet_numvin!B144</f>
        <v>0</v>
      </c>
      <c r="C78" s="128">
        <f>RES_hhdet_numvin!C144</f>
        <v>0</v>
      </c>
      <c r="D78" s="128">
        <f>RES_hhdet_numvin!D144</f>
        <v>0</v>
      </c>
      <c r="E78" s="128">
        <f>RES_hhdet_numvin!E144</f>
        <v>0</v>
      </c>
      <c r="F78" s="128">
        <f>RES_hhdet_numvin!F144</f>
        <v>0</v>
      </c>
      <c r="G78" s="128">
        <f>RES_hhdet_numvin!G144</f>
        <v>0</v>
      </c>
      <c r="H78" s="128">
        <f>RES_hhdet_numvin!H144</f>
        <v>0</v>
      </c>
      <c r="I78" s="128">
        <f>RES_hhdet_numvin!I144</f>
        <v>0</v>
      </c>
      <c r="J78" s="128">
        <f>RES_hhdet_numvin!J144</f>
        <v>0</v>
      </c>
      <c r="K78" s="128">
        <f>RES_hhdet_numvin!K144</f>
        <v>0</v>
      </c>
      <c r="L78" s="128">
        <f>RES_hhdet_numvin!L144</f>
        <v>0</v>
      </c>
      <c r="M78" s="128">
        <f>RES_hhdet_numvin!M144</f>
        <v>0</v>
      </c>
      <c r="N78" s="128">
        <f>RES_hhdet_numvin!N144</f>
        <v>0</v>
      </c>
      <c r="O78" s="128">
        <f>RES_hhdet_numvin!O144</f>
        <v>0</v>
      </c>
      <c r="P78" s="128">
        <f>RES_hhdet_numvin!P144</f>
        <v>0</v>
      </c>
      <c r="Q78" s="128">
        <f>RES_hhdet_numvin!Q144</f>
        <v>0</v>
      </c>
      <c r="R78" s="128">
        <f>RES_hhdet_numvin!R144</f>
        <v>0</v>
      </c>
      <c r="S78" s="128">
        <f>RES_hhdet_numvin!S144</f>
        <v>0</v>
      </c>
      <c r="T78" s="128">
        <f>RES_hhdet_numvin!T144</f>
        <v>0</v>
      </c>
      <c r="U78" s="128">
        <f>RES_hhdet_numvin!U144</f>
        <v>0</v>
      </c>
      <c r="V78" s="128">
        <f>RES_hhdet_numvin!V144</f>
        <v>0</v>
      </c>
      <c r="W78" s="128">
        <f>RES_hhdet_numvin!W144</f>
        <v>0</v>
      </c>
      <c r="X78" s="128">
        <f>RES_hhdet_numvin!X144</f>
        <v>0</v>
      </c>
      <c r="Y78" s="128">
        <f>RES_hhdet_numvin!Y144</f>
        <v>0</v>
      </c>
      <c r="DA78" s="133"/>
    </row>
    <row r="79" spans="1:105" ht="12" customHeight="1" x14ac:dyDescent="0.25">
      <c r="A79" s="97" t="s">
        <v>53</v>
      </c>
      <c r="B79" s="138">
        <f>RES_hhdet_numvin!B145</f>
        <v>0</v>
      </c>
      <c r="C79" s="138">
        <f>RES_hhdet_numvin!C145</f>
        <v>0</v>
      </c>
      <c r="D79" s="138">
        <f>RES_hhdet_numvin!D145</f>
        <v>0</v>
      </c>
      <c r="E79" s="138">
        <f>RES_hhdet_numvin!E145</f>
        <v>0</v>
      </c>
      <c r="F79" s="138">
        <f>RES_hhdet_numvin!F145</f>
        <v>0</v>
      </c>
      <c r="G79" s="138">
        <f>RES_hhdet_numvin!G145</f>
        <v>0</v>
      </c>
      <c r="H79" s="138">
        <f>RES_hhdet_numvin!H145</f>
        <v>0</v>
      </c>
      <c r="I79" s="138">
        <f>RES_hhdet_numvin!I145</f>
        <v>0</v>
      </c>
      <c r="J79" s="138">
        <f>RES_hhdet_numvin!J145</f>
        <v>184</v>
      </c>
      <c r="K79" s="138">
        <f>RES_hhdet_numvin!K145</f>
        <v>489</v>
      </c>
      <c r="L79" s="138">
        <f>RES_hhdet_numvin!L145</f>
        <v>1229</v>
      </c>
      <c r="M79" s="138">
        <f>RES_hhdet_numvin!M145</f>
        <v>1477</v>
      </c>
      <c r="N79" s="138">
        <f>RES_hhdet_numvin!N145</f>
        <v>2074</v>
      </c>
      <c r="O79" s="138">
        <f>RES_hhdet_numvin!O145</f>
        <v>1593</v>
      </c>
      <c r="P79" s="138">
        <f>RES_hhdet_numvin!P145</f>
        <v>912</v>
      </c>
      <c r="Q79" s="138">
        <f>RES_hhdet_numvin!Q145</f>
        <v>937</v>
      </c>
      <c r="R79" s="138">
        <f>RES_hhdet_numvin!R145</f>
        <v>3837</v>
      </c>
      <c r="S79" s="138">
        <f>RES_hhdet_numvin!S145</f>
        <v>12464</v>
      </c>
      <c r="T79" s="138">
        <f>RES_hhdet_numvin!T145</f>
        <v>26633</v>
      </c>
      <c r="U79" s="138">
        <f>RES_hhdet_numvin!U145</f>
        <v>14024</v>
      </c>
      <c r="V79" s="138">
        <f>RES_hhdet_numvin!V145</f>
        <v>7872</v>
      </c>
      <c r="W79" s="138">
        <f>RES_hhdet_numvin!W145</f>
        <v>4323</v>
      </c>
      <c r="X79" s="138">
        <f>RES_hhdet_numvin!X145</f>
        <v>4517</v>
      </c>
      <c r="Y79" s="138">
        <f>RES_hhdet_numvin!Y145</f>
        <v>4779</v>
      </c>
      <c r="DA79" s="63" t="s">
        <v>1554</v>
      </c>
    </row>
    <row r="80" spans="1:105" ht="12.95" customHeight="1" x14ac:dyDescent="0.25">
      <c r="A80" s="125" t="s">
        <v>92</v>
      </c>
      <c r="B80" s="150">
        <f>RES_hhdet_numvin!B146</f>
        <v>0</v>
      </c>
      <c r="C80" s="150">
        <f>RES_hhdet_numvin!C146</f>
        <v>0</v>
      </c>
      <c r="D80" s="150">
        <f>RES_hhdet_numvin!D146</f>
        <v>0</v>
      </c>
      <c r="E80" s="150">
        <f>RES_hhdet_numvin!E146</f>
        <v>0</v>
      </c>
      <c r="F80" s="150">
        <f>RES_hhdet_numvin!F146</f>
        <v>0</v>
      </c>
      <c r="G80" s="150">
        <f>RES_hhdet_numvin!G146</f>
        <v>0</v>
      </c>
      <c r="H80" s="150">
        <f>RES_hhdet_numvin!H146</f>
        <v>0</v>
      </c>
      <c r="I80" s="150">
        <f>RES_hhdet_numvin!I146</f>
        <v>0</v>
      </c>
      <c r="J80" s="150">
        <f>RES_hhdet_numvin!J146</f>
        <v>0</v>
      </c>
      <c r="K80" s="150">
        <f>RES_hhdet_numvin!K146</f>
        <v>0</v>
      </c>
      <c r="L80" s="150">
        <f>RES_hhdet_numvin!L146</f>
        <v>0</v>
      </c>
      <c r="M80" s="150">
        <f>RES_hhdet_numvin!M146</f>
        <v>0</v>
      </c>
      <c r="N80" s="150">
        <f>RES_hhdet_numvin!N146</f>
        <v>0</v>
      </c>
      <c r="O80" s="150">
        <f>RES_hhdet_numvin!O146</f>
        <v>0</v>
      </c>
      <c r="P80" s="150">
        <f>RES_hhdet_numvin!P146</f>
        <v>0</v>
      </c>
      <c r="Q80" s="150">
        <f>RES_hhdet_numvin!Q146</f>
        <v>0</v>
      </c>
      <c r="R80" s="150">
        <f>RES_hhdet_numvin!R146</f>
        <v>0</v>
      </c>
      <c r="S80" s="150">
        <f>RES_hhdet_numvin!S146</f>
        <v>0</v>
      </c>
      <c r="T80" s="150">
        <f>RES_hhdet_numvin!T146</f>
        <v>0</v>
      </c>
      <c r="U80" s="150">
        <f>RES_hhdet_numvin!U146</f>
        <v>0</v>
      </c>
      <c r="V80" s="150">
        <f>RES_hhdet_numvin!V146</f>
        <v>0</v>
      </c>
      <c r="W80" s="150">
        <f>RES_hhdet_numvin!W146</f>
        <v>0</v>
      </c>
      <c r="X80" s="150">
        <f>RES_hhdet_numvin!X146</f>
        <v>0</v>
      </c>
      <c r="Y80" s="150">
        <f>RES_hhdet_numvin!Y146</f>
        <v>0</v>
      </c>
      <c r="DA80" s="134"/>
    </row>
    <row r="81" spans="1:105" ht="12" customHeight="1" x14ac:dyDescent="0.25">
      <c r="A81" s="97" t="s">
        <v>53</v>
      </c>
      <c r="B81" s="138">
        <f>RES_hhdet_numvin!B147</f>
        <v>0</v>
      </c>
      <c r="C81" s="138">
        <f>RES_hhdet_numvin!C147</f>
        <v>0</v>
      </c>
      <c r="D81" s="138">
        <f>RES_hhdet_numvin!D147</f>
        <v>0</v>
      </c>
      <c r="E81" s="138">
        <f>RES_hhdet_numvin!E147</f>
        <v>0</v>
      </c>
      <c r="F81" s="138">
        <f>RES_hhdet_numvin!F147</f>
        <v>0</v>
      </c>
      <c r="G81" s="138">
        <f>RES_hhdet_numvin!G147</f>
        <v>0</v>
      </c>
      <c r="H81" s="138">
        <f>RES_hhdet_numvin!H147</f>
        <v>0</v>
      </c>
      <c r="I81" s="138">
        <f>RES_hhdet_numvin!I147</f>
        <v>0</v>
      </c>
      <c r="J81" s="138">
        <f>RES_hhdet_numvin!J147</f>
        <v>0</v>
      </c>
      <c r="K81" s="138">
        <f>RES_hhdet_numvin!K147</f>
        <v>0</v>
      </c>
      <c r="L81" s="138">
        <f>RES_hhdet_numvin!L147</f>
        <v>0</v>
      </c>
      <c r="M81" s="138">
        <f>RES_hhdet_numvin!M147</f>
        <v>0</v>
      </c>
      <c r="N81" s="138">
        <f>RES_hhdet_numvin!N147</f>
        <v>0</v>
      </c>
      <c r="O81" s="138">
        <f>RES_hhdet_numvin!O147</f>
        <v>0</v>
      </c>
      <c r="P81" s="138">
        <f>RES_hhdet_numvin!P147</f>
        <v>0</v>
      </c>
      <c r="Q81" s="138">
        <f>RES_hhdet_numvin!Q147</f>
        <v>0</v>
      </c>
      <c r="R81" s="138">
        <f>RES_hhdet_numvin!R147</f>
        <v>2048</v>
      </c>
      <c r="S81" s="138">
        <f>RES_hhdet_numvin!S147</f>
        <v>9369</v>
      </c>
      <c r="T81" s="138">
        <f>RES_hhdet_numvin!T147</f>
        <v>22670</v>
      </c>
      <c r="U81" s="138">
        <f>RES_hhdet_numvin!U147</f>
        <v>16771</v>
      </c>
      <c r="V81" s="138">
        <f>RES_hhdet_numvin!V147</f>
        <v>11297</v>
      </c>
      <c r="W81" s="138">
        <f>RES_hhdet_numvin!W147</f>
        <v>7893</v>
      </c>
      <c r="X81" s="138">
        <f>RES_hhdet_numvin!X147</f>
        <v>8593</v>
      </c>
      <c r="Y81" s="138">
        <f>RES_hhdet_numvin!Y147</f>
        <v>13337</v>
      </c>
      <c r="DA81" s="63" t="s">
        <v>1555</v>
      </c>
    </row>
    <row r="82" spans="1:105" ht="12" customHeight="1" x14ac:dyDescent="0.25">
      <c r="A82" s="125" t="s">
        <v>55</v>
      </c>
      <c r="B82" s="150">
        <f>RES_hhdet_numvin!B148</f>
        <v>0</v>
      </c>
      <c r="C82" s="150">
        <f>RES_hhdet_numvin!C148</f>
        <v>0</v>
      </c>
      <c r="D82" s="150">
        <f>RES_hhdet_numvin!D148</f>
        <v>0</v>
      </c>
      <c r="E82" s="150">
        <f>RES_hhdet_numvin!E148</f>
        <v>0</v>
      </c>
      <c r="F82" s="150">
        <f>RES_hhdet_numvin!F148</f>
        <v>0</v>
      </c>
      <c r="G82" s="150">
        <f>RES_hhdet_numvin!G148</f>
        <v>0</v>
      </c>
      <c r="H82" s="150">
        <f>RES_hhdet_numvin!H148</f>
        <v>0</v>
      </c>
      <c r="I82" s="150">
        <f>RES_hhdet_numvin!I148</f>
        <v>0</v>
      </c>
      <c r="J82" s="150">
        <f>RES_hhdet_numvin!J148</f>
        <v>0</v>
      </c>
      <c r="K82" s="150">
        <f>RES_hhdet_numvin!K148</f>
        <v>0</v>
      </c>
      <c r="L82" s="150">
        <f>RES_hhdet_numvin!L148</f>
        <v>0</v>
      </c>
      <c r="M82" s="150">
        <f>RES_hhdet_numvin!M148</f>
        <v>0</v>
      </c>
      <c r="N82" s="150">
        <f>RES_hhdet_numvin!N148</f>
        <v>0</v>
      </c>
      <c r="O82" s="150">
        <f>RES_hhdet_numvin!O148</f>
        <v>0</v>
      </c>
      <c r="P82" s="150">
        <f>RES_hhdet_numvin!P148</f>
        <v>0</v>
      </c>
      <c r="Q82" s="150">
        <f>RES_hhdet_numvin!Q148</f>
        <v>0</v>
      </c>
      <c r="R82" s="150">
        <f>RES_hhdet_numvin!R148</f>
        <v>0</v>
      </c>
      <c r="S82" s="150">
        <f>RES_hhdet_numvin!S148</f>
        <v>0</v>
      </c>
      <c r="T82" s="150">
        <f>RES_hhdet_numvin!T148</f>
        <v>0</v>
      </c>
      <c r="U82" s="150">
        <f>RES_hhdet_numvin!U148</f>
        <v>0</v>
      </c>
      <c r="V82" s="150">
        <f>RES_hhdet_numvin!V148</f>
        <v>0</v>
      </c>
      <c r="W82" s="150">
        <f>RES_hhdet_numvin!W148</f>
        <v>0</v>
      </c>
      <c r="X82" s="150">
        <f>RES_hhdet_numvin!X148</f>
        <v>0</v>
      </c>
      <c r="Y82" s="150">
        <f>RES_hhdet_numvin!Y148</f>
        <v>0</v>
      </c>
      <c r="DA82" s="134"/>
    </row>
    <row r="83" spans="1:105" ht="12" customHeight="1" x14ac:dyDescent="0.25">
      <c r="A83" s="97" t="s">
        <v>124</v>
      </c>
      <c r="B83" s="138">
        <f>RES_hhdet_numvin!B149</f>
        <v>0</v>
      </c>
      <c r="C83" s="138">
        <f>RES_hhdet_numvin!C149</f>
        <v>0</v>
      </c>
      <c r="D83" s="138">
        <f>RES_hhdet_numvin!D149</f>
        <v>0</v>
      </c>
      <c r="E83" s="138">
        <f>RES_hhdet_numvin!E149</f>
        <v>0</v>
      </c>
      <c r="F83" s="138">
        <f>RES_hhdet_numvin!F149</f>
        <v>0</v>
      </c>
      <c r="G83" s="138">
        <f>RES_hhdet_numvin!G149</f>
        <v>0</v>
      </c>
      <c r="H83" s="138">
        <f>RES_hhdet_numvin!H149</f>
        <v>0</v>
      </c>
      <c r="I83" s="138">
        <f>RES_hhdet_numvin!I149</f>
        <v>0</v>
      </c>
      <c r="J83" s="138">
        <f>RES_hhdet_numvin!J149</f>
        <v>0</v>
      </c>
      <c r="K83" s="138">
        <f>RES_hhdet_numvin!K149</f>
        <v>0</v>
      </c>
      <c r="L83" s="138">
        <f>RES_hhdet_numvin!L149</f>
        <v>0</v>
      </c>
      <c r="M83" s="138">
        <f>RES_hhdet_numvin!M149</f>
        <v>0</v>
      </c>
      <c r="N83" s="138">
        <f>RES_hhdet_numvin!N149</f>
        <v>0</v>
      </c>
      <c r="O83" s="138">
        <f>RES_hhdet_numvin!O149</f>
        <v>0</v>
      </c>
      <c r="P83" s="138">
        <f>RES_hhdet_numvin!P149</f>
        <v>0</v>
      </c>
      <c r="Q83" s="138">
        <f>RES_hhdet_numvin!Q149</f>
        <v>0</v>
      </c>
      <c r="R83" s="138">
        <f>RES_hhdet_numvin!R149</f>
        <v>61</v>
      </c>
      <c r="S83" s="138">
        <f>RES_hhdet_numvin!S149</f>
        <v>244</v>
      </c>
      <c r="T83" s="138">
        <f>RES_hhdet_numvin!T149</f>
        <v>604</v>
      </c>
      <c r="U83" s="138">
        <f>RES_hhdet_numvin!U149</f>
        <v>544</v>
      </c>
      <c r="V83" s="138">
        <f>RES_hhdet_numvin!V149</f>
        <v>397</v>
      </c>
      <c r="W83" s="138">
        <f>RES_hhdet_numvin!W149</f>
        <v>315</v>
      </c>
      <c r="X83" s="138">
        <f>RES_hhdet_numvin!X149</f>
        <v>368</v>
      </c>
      <c r="Y83" s="138">
        <f>RES_hhdet_numvin!Y149</f>
        <v>283</v>
      </c>
      <c r="DA83" s="63" t="s">
        <v>1556</v>
      </c>
    </row>
    <row r="84" spans="1:105" ht="12" customHeight="1" x14ac:dyDescent="0.25">
      <c r="A84" s="97" t="s">
        <v>123</v>
      </c>
      <c r="B84" s="138">
        <f>RES_hhdet_numvin!B150</f>
        <v>0</v>
      </c>
      <c r="C84" s="138">
        <f>RES_hhdet_numvin!C150</f>
        <v>0</v>
      </c>
      <c r="D84" s="138">
        <f>RES_hhdet_numvin!D150</f>
        <v>0</v>
      </c>
      <c r="E84" s="138">
        <f>RES_hhdet_numvin!E150</f>
        <v>0</v>
      </c>
      <c r="F84" s="138">
        <f>RES_hhdet_numvin!F150</f>
        <v>0</v>
      </c>
      <c r="G84" s="138">
        <f>RES_hhdet_numvin!G150</f>
        <v>0</v>
      </c>
      <c r="H84" s="138">
        <f>RES_hhdet_numvin!H150</f>
        <v>0</v>
      </c>
      <c r="I84" s="138">
        <f>RES_hhdet_numvin!I150</f>
        <v>0</v>
      </c>
      <c r="J84" s="138">
        <f>RES_hhdet_numvin!J150</f>
        <v>0</v>
      </c>
      <c r="K84" s="138">
        <f>RES_hhdet_numvin!K150</f>
        <v>0</v>
      </c>
      <c r="L84" s="138">
        <f>RES_hhdet_numvin!L150</f>
        <v>0</v>
      </c>
      <c r="M84" s="138">
        <f>RES_hhdet_numvin!M150</f>
        <v>0</v>
      </c>
      <c r="N84" s="138">
        <f>RES_hhdet_numvin!N150</f>
        <v>0</v>
      </c>
      <c r="O84" s="138">
        <f>RES_hhdet_numvin!O150</f>
        <v>0</v>
      </c>
      <c r="P84" s="138">
        <f>RES_hhdet_numvin!P150</f>
        <v>0</v>
      </c>
      <c r="Q84" s="138">
        <f>RES_hhdet_numvin!Q150</f>
        <v>0</v>
      </c>
      <c r="R84" s="138">
        <f>RES_hhdet_numvin!R150</f>
        <v>0</v>
      </c>
      <c r="S84" s="138">
        <f>RES_hhdet_numvin!S150</f>
        <v>0</v>
      </c>
      <c r="T84" s="138">
        <f>RES_hhdet_numvin!T150</f>
        <v>0</v>
      </c>
      <c r="U84" s="138">
        <f>RES_hhdet_numvin!U150</f>
        <v>0</v>
      </c>
      <c r="V84" s="138">
        <f>RES_hhdet_numvin!V150</f>
        <v>50</v>
      </c>
      <c r="W84" s="138">
        <f>RES_hhdet_numvin!W150</f>
        <v>122</v>
      </c>
      <c r="X84" s="138">
        <f>RES_hhdet_numvin!X150</f>
        <v>96</v>
      </c>
      <c r="Y84" s="138">
        <f>RES_hhdet_numvin!Y150</f>
        <v>131</v>
      </c>
      <c r="DA84" s="63" t="s">
        <v>1557</v>
      </c>
    </row>
    <row r="85" spans="1:105" ht="12" hidden="1" customHeight="1" x14ac:dyDescent="0.25">
      <c r="A85" s="108" t="s">
        <v>50</v>
      </c>
      <c r="B85" s="138">
        <f>RES_hhdet_numvin!B151</f>
        <v>0</v>
      </c>
      <c r="C85" s="138">
        <f>RES_hhdet_numvin!C151</f>
        <v>0</v>
      </c>
      <c r="D85" s="138">
        <f>RES_hhdet_numvin!D151</f>
        <v>0</v>
      </c>
      <c r="E85" s="138">
        <f>RES_hhdet_numvin!E151</f>
        <v>0</v>
      </c>
      <c r="F85" s="138">
        <f>RES_hhdet_numvin!F151</f>
        <v>0</v>
      </c>
      <c r="G85" s="138">
        <f>RES_hhdet_numvin!G151</f>
        <v>0</v>
      </c>
      <c r="H85" s="138">
        <f>RES_hhdet_numvin!H151</f>
        <v>0</v>
      </c>
      <c r="I85" s="138">
        <f>RES_hhdet_numvin!I151</f>
        <v>0</v>
      </c>
      <c r="J85" s="138">
        <f>RES_hhdet_numvin!J151</f>
        <v>0</v>
      </c>
      <c r="K85" s="138">
        <f>RES_hhdet_numvin!K151</f>
        <v>0</v>
      </c>
      <c r="L85" s="138">
        <f>RES_hhdet_numvin!L151</f>
        <v>0</v>
      </c>
      <c r="M85" s="138">
        <f>RES_hhdet_numvin!M151</f>
        <v>0</v>
      </c>
      <c r="N85" s="138">
        <f>RES_hhdet_numvin!N151</f>
        <v>0</v>
      </c>
      <c r="O85" s="138">
        <f>RES_hhdet_numvin!O151</f>
        <v>0</v>
      </c>
      <c r="P85" s="138">
        <f>RES_hhdet_numvin!P151</f>
        <v>0</v>
      </c>
      <c r="Q85" s="138">
        <f>RES_hhdet_numvin!Q151</f>
        <v>0</v>
      </c>
      <c r="R85" s="138">
        <f>RES_hhdet_numvin!R151</f>
        <v>0</v>
      </c>
      <c r="S85" s="138">
        <f>RES_hhdet_numvin!S151</f>
        <v>0</v>
      </c>
      <c r="T85" s="138">
        <f>RES_hhdet_numvin!T151</f>
        <v>0</v>
      </c>
      <c r="U85" s="138">
        <f>RES_hhdet_numvin!U151</f>
        <v>0</v>
      </c>
      <c r="V85" s="138">
        <f>RES_hhdet_numvin!V151</f>
        <v>0</v>
      </c>
      <c r="W85" s="138">
        <f>RES_hhdet_numvin!W151</f>
        <v>0</v>
      </c>
      <c r="X85" s="138">
        <f>RES_hhdet_numvin!X151</f>
        <v>0</v>
      </c>
      <c r="Y85" s="138">
        <f>RES_hhdet_numvin!Y151</f>
        <v>0</v>
      </c>
      <c r="DA85" s="63"/>
    </row>
    <row r="86" spans="1:105" ht="12" hidden="1" customHeight="1" x14ac:dyDescent="0.25">
      <c r="A86" s="108" t="s">
        <v>52</v>
      </c>
      <c r="B86" s="138">
        <f>RES_hhdet_numvin!B152</f>
        <v>0</v>
      </c>
      <c r="C86" s="138">
        <f>RES_hhdet_numvin!C152</f>
        <v>0</v>
      </c>
      <c r="D86" s="138">
        <f>RES_hhdet_numvin!D152</f>
        <v>0</v>
      </c>
      <c r="E86" s="138">
        <f>RES_hhdet_numvin!E152</f>
        <v>0</v>
      </c>
      <c r="F86" s="138">
        <f>RES_hhdet_numvin!F152</f>
        <v>0</v>
      </c>
      <c r="G86" s="138">
        <f>RES_hhdet_numvin!G152</f>
        <v>0</v>
      </c>
      <c r="H86" s="138">
        <f>RES_hhdet_numvin!H152</f>
        <v>0</v>
      </c>
      <c r="I86" s="138">
        <f>RES_hhdet_numvin!I152</f>
        <v>0</v>
      </c>
      <c r="J86" s="138">
        <f>RES_hhdet_numvin!J152</f>
        <v>0</v>
      </c>
      <c r="K86" s="138">
        <f>RES_hhdet_numvin!K152</f>
        <v>0</v>
      </c>
      <c r="L86" s="138">
        <f>RES_hhdet_numvin!L152</f>
        <v>0</v>
      </c>
      <c r="M86" s="138">
        <f>RES_hhdet_numvin!M152</f>
        <v>0</v>
      </c>
      <c r="N86" s="138">
        <f>RES_hhdet_numvin!N152</f>
        <v>0</v>
      </c>
      <c r="O86" s="138">
        <f>RES_hhdet_numvin!O152</f>
        <v>0</v>
      </c>
      <c r="P86" s="138">
        <f>RES_hhdet_numvin!P152</f>
        <v>0</v>
      </c>
      <c r="Q86" s="138">
        <f>RES_hhdet_numvin!Q152</f>
        <v>0</v>
      </c>
      <c r="R86" s="138">
        <f>RES_hhdet_numvin!R152</f>
        <v>0</v>
      </c>
      <c r="S86" s="138">
        <f>RES_hhdet_numvin!S152</f>
        <v>0</v>
      </c>
      <c r="T86" s="138">
        <f>RES_hhdet_numvin!T152</f>
        <v>0</v>
      </c>
      <c r="U86" s="138">
        <f>RES_hhdet_numvin!U152</f>
        <v>0</v>
      </c>
      <c r="V86" s="138">
        <f>RES_hhdet_numvin!V152</f>
        <v>0</v>
      </c>
      <c r="W86" s="138">
        <f>RES_hhdet_numvin!W152</f>
        <v>0</v>
      </c>
      <c r="X86" s="138">
        <f>RES_hhdet_numvin!X152</f>
        <v>0</v>
      </c>
      <c r="Y86" s="138">
        <f>RES_hhdet_numvin!Y152</f>
        <v>0</v>
      </c>
      <c r="DA86" s="63"/>
    </row>
    <row r="87" spans="1:105" ht="12" customHeight="1" x14ac:dyDescent="0.25">
      <c r="A87" s="97" t="s">
        <v>122</v>
      </c>
      <c r="B87" s="138">
        <f>RES_hhdet_numvin!B153</f>
        <v>0</v>
      </c>
      <c r="C87" s="138">
        <f>RES_hhdet_numvin!C153</f>
        <v>0</v>
      </c>
      <c r="D87" s="138">
        <f>RES_hhdet_numvin!D153</f>
        <v>0</v>
      </c>
      <c r="E87" s="138">
        <f>RES_hhdet_numvin!E153</f>
        <v>0</v>
      </c>
      <c r="F87" s="138">
        <f>RES_hhdet_numvin!F153</f>
        <v>0</v>
      </c>
      <c r="G87" s="138">
        <f>RES_hhdet_numvin!G153</f>
        <v>0</v>
      </c>
      <c r="H87" s="138">
        <f>RES_hhdet_numvin!H153</f>
        <v>0</v>
      </c>
      <c r="I87" s="138">
        <f>RES_hhdet_numvin!I153</f>
        <v>0</v>
      </c>
      <c r="J87" s="138">
        <f>RES_hhdet_numvin!J153</f>
        <v>0</v>
      </c>
      <c r="K87" s="138">
        <f>RES_hhdet_numvin!K153</f>
        <v>0</v>
      </c>
      <c r="L87" s="138">
        <f>RES_hhdet_numvin!L153</f>
        <v>0</v>
      </c>
      <c r="M87" s="138">
        <f>RES_hhdet_numvin!M153</f>
        <v>0</v>
      </c>
      <c r="N87" s="138">
        <f>RES_hhdet_numvin!N153</f>
        <v>0</v>
      </c>
      <c r="O87" s="138">
        <f>RES_hhdet_numvin!O153</f>
        <v>0</v>
      </c>
      <c r="P87" s="138">
        <f>RES_hhdet_numvin!P153</f>
        <v>0</v>
      </c>
      <c r="Q87" s="138">
        <f>RES_hhdet_numvin!Q153</f>
        <v>0</v>
      </c>
      <c r="R87" s="138">
        <f>RES_hhdet_numvin!R153</f>
        <v>0</v>
      </c>
      <c r="S87" s="138">
        <f>RES_hhdet_numvin!S153</f>
        <v>0</v>
      </c>
      <c r="T87" s="138">
        <f>RES_hhdet_numvin!T153</f>
        <v>0</v>
      </c>
      <c r="U87" s="138">
        <f>RES_hhdet_numvin!U153</f>
        <v>323</v>
      </c>
      <c r="V87" s="138">
        <f>RES_hhdet_numvin!V153</f>
        <v>0</v>
      </c>
      <c r="W87" s="138">
        <f>RES_hhdet_numvin!W153</f>
        <v>1364</v>
      </c>
      <c r="X87" s="138">
        <f>RES_hhdet_numvin!X153</f>
        <v>0</v>
      </c>
      <c r="Y87" s="138">
        <f>RES_hhdet_numvin!Y153</f>
        <v>452</v>
      </c>
      <c r="DA87" s="63" t="s">
        <v>1558</v>
      </c>
    </row>
    <row r="88" spans="1:105" ht="12" customHeight="1" x14ac:dyDescent="0.25">
      <c r="A88" s="97" t="s">
        <v>121</v>
      </c>
      <c r="B88" s="138">
        <f>RES_hhdet_numvin!B154</f>
        <v>0</v>
      </c>
      <c r="C88" s="138">
        <f>RES_hhdet_numvin!C154</f>
        <v>0</v>
      </c>
      <c r="D88" s="138">
        <f>RES_hhdet_numvin!D154</f>
        <v>0</v>
      </c>
      <c r="E88" s="138">
        <f>RES_hhdet_numvin!E154</f>
        <v>0</v>
      </c>
      <c r="F88" s="138">
        <f>RES_hhdet_numvin!F154</f>
        <v>0</v>
      </c>
      <c r="G88" s="138">
        <f>RES_hhdet_numvin!G154</f>
        <v>0</v>
      </c>
      <c r="H88" s="138">
        <f>RES_hhdet_numvin!H154</f>
        <v>0</v>
      </c>
      <c r="I88" s="138">
        <f>RES_hhdet_numvin!I154</f>
        <v>0</v>
      </c>
      <c r="J88" s="138">
        <f>RES_hhdet_numvin!J154</f>
        <v>0</v>
      </c>
      <c r="K88" s="138">
        <f>RES_hhdet_numvin!K154</f>
        <v>0</v>
      </c>
      <c r="L88" s="138">
        <f>RES_hhdet_numvin!L154</f>
        <v>0</v>
      </c>
      <c r="M88" s="138">
        <f>RES_hhdet_numvin!M154</f>
        <v>0</v>
      </c>
      <c r="N88" s="138">
        <f>RES_hhdet_numvin!N154</f>
        <v>0</v>
      </c>
      <c r="O88" s="138">
        <f>RES_hhdet_numvin!O154</f>
        <v>0</v>
      </c>
      <c r="P88" s="138">
        <f>RES_hhdet_numvin!P154</f>
        <v>0</v>
      </c>
      <c r="Q88" s="138">
        <f>RES_hhdet_numvin!Q154</f>
        <v>0</v>
      </c>
      <c r="R88" s="138">
        <f>RES_hhdet_numvin!R154</f>
        <v>1848</v>
      </c>
      <c r="S88" s="138">
        <f>RES_hhdet_numvin!S154</f>
        <v>8502</v>
      </c>
      <c r="T88" s="138">
        <f>RES_hhdet_numvin!T154</f>
        <v>21871</v>
      </c>
      <c r="U88" s="138">
        <f>RES_hhdet_numvin!U154</f>
        <v>13628</v>
      </c>
      <c r="V88" s="138">
        <f>RES_hhdet_numvin!V154</f>
        <v>9647</v>
      </c>
      <c r="W88" s="138">
        <f>RES_hhdet_numvin!W154</f>
        <v>5859</v>
      </c>
      <c r="X88" s="138">
        <f>RES_hhdet_numvin!X154</f>
        <v>9068</v>
      </c>
      <c r="Y88" s="138">
        <f>RES_hhdet_numvin!Y154</f>
        <v>11567</v>
      </c>
      <c r="DA88" s="63" t="s">
        <v>1559</v>
      </c>
    </row>
    <row r="89" spans="1:105" ht="12" hidden="1" customHeight="1" x14ac:dyDescent="0.25">
      <c r="A89" s="108" t="s">
        <v>53</v>
      </c>
      <c r="B89" s="138">
        <f>RES_hhdet_numvin!B155</f>
        <v>0</v>
      </c>
      <c r="C89" s="138">
        <f>RES_hhdet_numvin!C155</f>
        <v>0</v>
      </c>
      <c r="D89" s="138">
        <f>RES_hhdet_numvin!D155</f>
        <v>0</v>
      </c>
      <c r="E89" s="138">
        <f>RES_hhdet_numvin!E155</f>
        <v>0</v>
      </c>
      <c r="F89" s="138">
        <f>RES_hhdet_numvin!F155</f>
        <v>0</v>
      </c>
      <c r="G89" s="138">
        <f>RES_hhdet_numvin!G155</f>
        <v>0</v>
      </c>
      <c r="H89" s="138">
        <f>RES_hhdet_numvin!H155</f>
        <v>0</v>
      </c>
      <c r="I89" s="138">
        <f>RES_hhdet_numvin!I155</f>
        <v>0</v>
      </c>
      <c r="J89" s="138">
        <f>RES_hhdet_numvin!J155</f>
        <v>0</v>
      </c>
      <c r="K89" s="138">
        <f>RES_hhdet_numvin!K155</f>
        <v>0</v>
      </c>
      <c r="L89" s="138">
        <f>RES_hhdet_numvin!L155</f>
        <v>0</v>
      </c>
      <c r="M89" s="138">
        <f>RES_hhdet_numvin!M155</f>
        <v>0</v>
      </c>
      <c r="N89" s="138">
        <f>RES_hhdet_numvin!N155</f>
        <v>0</v>
      </c>
      <c r="O89" s="138">
        <f>RES_hhdet_numvin!O155</f>
        <v>0</v>
      </c>
      <c r="P89" s="138">
        <f>RES_hhdet_numvin!P155</f>
        <v>0</v>
      </c>
      <c r="Q89" s="138">
        <f>RES_hhdet_numvin!Q155</f>
        <v>0</v>
      </c>
      <c r="R89" s="138">
        <f>RES_hhdet_numvin!R155</f>
        <v>0</v>
      </c>
      <c r="S89" s="138">
        <f>RES_hhdet_numvin!S155</f>
        <v>0</v>
      </c>
      <c r="T89" s="138">
        <f>RES_hhdet_numvin!T155</f>
        <v>0</v>
      </c>
      <c r="U89" s="138">
        <f>RES_hhdet_numvin!U155</f>
        <v>0</v>
      </c>
      <c r="V89" s="138">
        <f>RES_hhdet_numvin!V155</f>
        <v>0</v>
      </c>
      <c r="W89" s="138">
        <f>RES_hhdet_numvin!W155</f>
        <v>0</v>
      </c>
      <c r="X89" s="138">
        <f>RES_hhdet_numvin!X155</f>
        <v>0</v>
      </c>
      <c r="Y89" s="138">
        <f>RES_hhdet_numvin!Y155</f>
        <v>0</v>
      </c>
      <c r="DA89" s="63"/>
    </row>
    <row r="90" spans="1:105" ht="12" hidden="1" customHeight="1" x14ac:dyDescent="0.25">
      <c r="A90" s="103" t="s">
        <v>52</v>
      </c>
      <c r="B90" s="148">
        <f>RES_hhdet_numvin!B156</f>
        <v>0</v>
      </c>
      <c r="C90" s="148">
        <f>RES_hhdet_numvin!C156</f>
        <v>0</v>
      </c>
      <c r="D90" s="148">
        <f>RES_hhdet_numvin!D156</f>
        <v>0</v>
      </c>
      <c r="E90" s="148">
        <f>RES_hhdet_numvin!E156</f>
        <v>0</v>
      </c>
      <c r="F90" s="148">
        <f>RES_hhdet_numvin!F156</f>
        <v>0</v>
      </c>
      <c r="G90" s="148">
        <f>RES_hhdet_numvin!G156</f>
        <v>0</v>
      </c>
      <c r="H90" s="148">
        <f>RES_hhdet_numvin!H156</f>
        <v>0</v>
      </c>
      <c r="I90" s="148">
        <f>RES_hhdet_numvin!I156</f>
        <v>0</v>
      </c>
      <c r="J90" s="148">
        <f>RES_hhdet_numvin!J156</f>
        <v>0</v>
      </c>
      <c r="K90" s="148">
        <f>RES_hhdet_numvin!K156</f>
        <v>0</v>
      </c>
      <c r="L90" s="148">
        <f>RES_hhdet_numvin!L156</f>
        <v>0</v>
      </c>
      <c r="M90" s="148">
        <f>RES_hhdet_numvin!M156</f>
        <v>0</v>
      </c>
      <c r="N90" s="148">
        <f>RES_hhdet_numvin!N156</f>
        <v>0</v>
      </c>
      <c r="O90" s="148">
        <f>RES_hhdet_numvin!O156</f>
        <v>0</v>
      </c>
      <c r="P90" s="148">
        <f>RES_hhdet_numvin!P156</f>
        <v>0</v>
      </c>
      <c r="Q90" s="148">
        <f>RES_hhdet_numvin!Q156</f>
        <v>0</v>
      </c>
      <c r="R90" s="148">
        <f>RES_hhdet_numvin!R156</f>
        <v>0</v>
      </c>
      <c r="S90" s="148">
        <f>RES_hhdet_numvin!S156</f>
        <v>0</v>
      </c>
      <c r="T90" s="148">
        <f>RES_hhdet_numvin!T156</f>
        <v>0</v>
      </c>
      <c r="U90" s="148">
        <f>RES_hhdet_numvin!U156</f>
        <v>0</v>
      </c>
      <c r="V90" s="148">
        <f>RES_hhdet_numvin!V156</f>
        <v>0</v>
      </c>
      <c r="W90" s="148">
        <f>RES_hhdet_numvin!W156</f>
        <v>0</v>
      </c>
      <c r="X90" s="148">
        <f>RES_hhdet_numvin!X156</f>
        <v>0</v>
      </c>
      <c r="Y90" s="148">
        <f>RES_hhdet_numvin!Y156</f>
        <v>0</v>
      </c>
      <c r="DA90" s="132"/>
    </row>
    <row r="91" spans="1:105" ht="12" customHeight="1" x14ac:dyDescent="0.25">
      <c r="A91" s="125" t="s">
        <v>54</v>
      </c>
      <c r="B91" s="150">
        <f>RES_hhdet_numvin!B157</f>
        <v>0</v>
      </c>
      <c r="C91" s="150">
        <f>RES_hhdet_numvin!C157</f>
        <v>0</v>
      </c>
      <c r="D91" s="150">
        <f>RES_hhdet_numvin!D157</f>
        <v>0</v>
      </c>
      <c r="E91" s="150">
        <f>RES_hhdet_numvin!E157</f>
        <v>0</v>
      </c>
      <c r="F91" s="150">
        <f>RES_hhdet_numvin!F157</f>
        <v>0</v>
      </c>
      <c r="G91" s="150">
        <f>RES_hhdet_numvin!G157</f>
        <v>0</v>
      </c>
      <c r="H91" s="150">
        <f>RES_hhdet_numvin!H157</f>
        <v>0</v>
      </c>
      <c r="I91" s="150">
        <f>RES_hhdet_numvin!I157</f>
        <v>0</v>
      </c>
      <c r="J91" s="150">
        <f>RES_hhdet_numvin!J157</f>
        <v>0</v>
      </c>
      <c r="K91" s="150">
        <f>RES_hhdet_numvin!K157</f>
        <v>0</v>
      </c>
      <c r="L91" s="150">
        <f>RES_hhdet_numvin!L157</f>
        <v>0</v>
      </c>
      <c r="M91" s="150">
        <f>RES_hhdet_numvin!M157</f>
        <v>0</v>
      </c>
      <c r="N91" s="150">
        <f>RES_hhdet_numvin!N157</f>
        <v>0</v>
      </c>
      <c r="O91" s="150">
        <f>RES_hhdet_numvin!O157</f>
        <v>0</v>
      </c>
      <c r="P91" s="150">
        <f>RES_hhdet_numvin!P157</f>
        <v>0</v>
      </c>
      <c r="Q91" s="150">
        <f>RES_hhdet_numvin!Q157</f>
        <v>0</v>
      </c>
      <c r="R91" s="150">
        <f>RES_hhdet_numvin!R157</f>
        <v>0</v>
      </c>
      <c r="S91" s="150">
        <f>RES_hhdet_numvin!S157</f>
        <v>0</v>
      </c>
      <c r="T91" s="150">
        <f>RES_hhdet_numvin!T157</f>
        <v>0</v>
      </c>
      <c r="U91" s="150">
        <f>RES_hhdet_numvin!U157</f>
        <v>0</v>
      </c>
      <c r="V91" s="150">
        <f>RES_hhdet_numvin!V157</f>
        <v>0</v>
      </c>
      <c r="W91" s="150">
        <f>RES_hhdet_numvin!W157</f>
        <v>0</v>
      </c>
      <c r="X91" s="150">
        <f>RES_hhdet_numvin!X157</f>
        <v>0</v>
      </c>
      <c r="Y91" s="150">
        <f>RES_hhdet_numvin!Y157</f>
        <v>0</v>
      </c>
      <c r="DA91" s="134"/>
    </row>
    <row r="92" spans="1:105" ht="12" customHeight="1" x14ac:dyDescent="0.25">
      <c r="A92" s="97" t="s">
        <v>50</v>
      </c>
      <c r="B92" s="138">
        <f>RES_hhdet_numvin!B158</f>
        <v>0</v>
      </c>
      <c r="C92" s="138">
        <f>RES_hhdet_numvin!C158</f>
        <v>0</v>
      </c>
      <c r="D92" s="138">
        <f>RES_hhdet_numvin!D158</f>
        <v>0</v>
      </c>
      <c r="E92" s="138">
        <f>RES_hhdet_numvin!E158</f>
        <v>0</v>
      </c>
      <c r="F92" s="138">
        <f>RES_hhdet_numvin!F158</f>
        <v>0</v>
      </c>
      <c r="G92" s="138">
        <f>RES_hhdet_numvin!G158</f>
        <v>0</v>
      </c>
      <c r="H92" s="138">
        <f>RES_hhdet_numvin!H158</f>
        <v>0</v>
      </c>
      <c r="I92" s="138">
        <f>RES_hhdet_numvin!I158</f>
        <v>0</v>
      </c>
      <c r="J92" s="138">
        <f>RES_hhdet_numvin!J158</f>
        <v>0</v>
      </c>
      <c r="K92" s="138">
        <f>RES_hhdet_numvin!K158</f>
        <v>0</v>
      </c>
      <c r="L92" s="138">
        <f>RES_hhdet_numvin!L158</f>
        <v>0</v>
      </c>
      <c r="M92" s="138">
        <f>RES_hhdet_numvin!M158</f>
        <v>0</v>
      </c>
      <c r="N92" s="138">
        <f>RES_hhdet_numvin!N158</f>
        <v>0</v>
      </c>
      <c r="O92" s="138">
        <f>RES_hhdet_numvin!O158</f>
        <v>0</v>
      </c>
      <c r="P92" s="138">
        <f>RES_hhdet_numvin!P158</f>
        <v>0</v>
      </c>
      <c r="Q92" s="138">
        <f>RES_hhdet_numvin!Q158</f>
        <v>0</v>
      </c>
      <c r="R92" s="138">
        <f>RES_hhdet_numvin!R158</f>
        <v>1050</v>
      </c>
      <c r="S92" s="138">
        <f>RES_hhdet_numvin!S158</f>
        <v>4716</v>
      </c>
      <c r="T92" s="138">
        <f>RES_hhdet_numvin!T158</f>
        <v>11158</v>
      </c>
      <c r="U92" s="138">
        <f>RES_hhdet_numvin!U158</f>
        <v>8424</v>
      </c>
      <c r="V92" s="138">
        <f>RES_hhdet_numvin!V158</f>
        <v>5442</v>
      </c>
      <c r="W92" s="138">
        <f>RES_hhdet_numvin!W158</f>
        <v>4098</v>
      </c>
      <c r="X92" s="138">
        <f>RES_hhdet_numvin!X158</f>
        <v>6102</v>
      </c>
      <c r="Y92" s="138">
        <f>RES_hhdet_numvin!Y158</f>
        <v>9195</v>
      </c>
      <c r="DA92" s="63" t="s">
        <v>1560</v>
      </c>
    </row>
    <row r="93" spans="1:105" ht="12" customHeight="1" x14ac:dyDescent="0.25">
      <c r="A93" s="109" t="s">
        <v>120</v>
      </c>
      <c r="B93" s="39">
        <f>RES_hhdet_numvin!B159</f>
        <v>0</v>
      </c>
      <c r="C93" s="39">
        <f>RES_hhdet_numvin!C159</f>
        <v>0</v>
      </c>
      <c r="D93" s="39">
        <f>RES_hhdet_numvin!D159</f>
        <v>0</v>
      </c>
      <c r="E93" s="39">
        <f>RES_hhdet_numvin!E159</f>
        <v>0</v>
      </c>
      <c r="F93" s="39">
        <f>RES_hhdet_numvin!F159</f>
        <v>0</v>
      </c>
      <c r="G93" s="39">
        <f>RES_hhdet_numvin!G159</f>
        <v>0</v>
      </c>
      <c r="H93" s="39">
        <f>RES_hhdet_numvin!H159</f>
        <v>0</v>
      </c>
      <c r="I93" s="39">
        <f>RES_hhdet_numvin!I159</f>
        <v>0</v>
      </c>
      <c r="J93" s="39">
        <f>RES_hhdet_numvin!J159</f>
        <v>0</v>
      </c>
      <c r="K93" s="39">
        <f>RES_hhdet_numvin!K159</f>
        <v>0</v>
      </c>
      <c r="L93" s="39">
        <f>RES_hhdet_numvin!L159</f>
        <v>0</v>
      </c>
      <c r="M93" s="39">
        <f>RES_hhdet_numvin!M159</f>
        <v>0</v>
      </c>
      <c r="N93" s="39">
        <f>RES_hhdet_numvin!N159</f>
        <v>0</v>
      </c>
      <c r="O93" s="39">
        <f>RES_hhdet_numvin!O159</f>
        <v>0</v>
      </c>
      <c r="P93" s="39">
        <f>RES_hhdet_numvin!P159</f>
        <v>0</v>
      </c>
      <c r="Q93" s="39">
        <f>RES_hhdet_numvin!Q159</f>
        <v>0</v>
      </c>
      <c r="R93" s="39">
        <f>RES_hhdet_numvin!R159</f>
        <v>858</v>
      </c>
      <c r="S93" s="39">
        <f>RES_hhdet_numvin!S159</f>
        <v>4032</v>
      </c>
      <c r="T93" s="39">
        <f>RES_hhdet_numvin!T159</f>
        <v>11340</v>
      </c>
      <c r="U93" s="39">
        <f>RES_hhdet_numvin!U159</f>
        <v>6081</v>
      </c>
      <c r="V93" s="39">
        <f>RES_hhdet_numvin!V159</f>
        <v>4643</v>
      </c>
      <c r="W93" s="39">
        <f>RES_hhdet_numvin!W159</f>
        <v>3562</v>
      </c>
      <c r="X93" s="39">
        <f>RES_hhdet_numvin!X159</f>
        <v>3433</v>
      </c>
      <c r="Y93" s="39">
        <f>RES_hhdet_numvin!Y159</f>
        <v>3210</v>
      </c>
      <c r="DA93" s="60" t="s">
        <v>1561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0.23298956445107852</v>
      </c>
      <c r="C97" s="117">
        <f t="shared" si="12"/>
        <v>0.22511682590716814</v>
      </c>
      <c r="D97" s="117">
        <f t="shared" si="12"/>
        <v>0.28854362881949142</v>
      </c>
      <c r="E97" s="117">
        <f t="shared" si="12"/>
        <v>0.37379214680410533</v>
      </c>
      <c r="F97" s="117">
        <f t="shared" si="12"/>
        <v>0.40305381123437312</v>
      </c>
      <c r="G97" s="117">
        <f t="shared" si="12"/>
        <v>0.51439473363552934</v>
      </c>
      <c r="H97" s="117">
        <f t="shared" si="12"/>
        <v>0.73195697618373057</v>
      </c>
      <c r="I97" s="117">
        <f t="shared" si="12"/>
        <v>1.2075706213870714</v>
      </c>
      <c r="J97" s="117">
        <f t="shared" si="12"/>
        <v>1.7886193787071145</v>
      </c>
      <c r="K97" s="117">
        <f t="shared" si="12"/>
        <v>2.4780581318352031</v>
      </c>
      <c r="L97" s="117">
        <f t="shared" si="12"/>
        <v>4.0515357080107179</v>
      </c>
      <c r="M97" s="117">
        <f t="shared" si="12"/>
        <v>5.2928921012154806</v>
      </c>
      <c r="N97" s="117">
        <f t="shared" si="12"/>
        <v>6.9168919490743983</v>
      </c>
      <c r="O97" s="117">
        <f t="shared" si="12"/>
        <v>6.9300786496188369</v>
      </c>
      <c r="P97" s="117">
        <f t="shared" si="12"/>
        <v>7.1356321080585294</v>
      </c>
      <c r="Q97" s="117">
        <f t="shared" si="12"/>
        <v>7.6943733292051117</v>
      </c>
      <c r="R97" s="117">
        <f t="shared" ref="R97:V97" si="13">R98+R100+R102+R111</f>
        <v>9.7230199327304199</v>
      </c>
      <c r="S97" s="117">
        <f t="shared" si="13"/>
        <v>15.461697100689248</v>
      </c>
      <c r="T97" s="117">
        <f t="shared" si="13"/>
        <v>31.116391283526934</v>
      </c>
      <c r="U97" s="117">
        <f t="shared" si="13"/>
        <v>38.169146225748484</v>
      </c>
      <c r="V97" s="117">
        <f t="shared" si="13"/>
        <v>41.099311348518995</v>
      </c>
      <c r="W97" s="117">
        <f t="shared" ref="W97:Y97" si="14">W98+W100+W102+W111</f>
        <v>42.320493303464545</v>
      </c>
      <c r="X97" s="117">
        <f t="shared" si="14"/>
        <v>41.732541421541896</v>
      </c>
      <c r="Y97" s="117">
        <f t="shared" si="14"/>
        <v>42.222799099347043</v>
      </c>
      <c r="DA97" s="129" t="s">
        <v>1705</v>
      </c>
    </row>
    <row r="98" spans="1:105" ht="12" customHeight="1" x14ac:dyDescent="0.25">
      <c r="A98" s="121" t="s">
        <v>57</v>
      </c>
      <c r="B98" s="122">
        <f t="shared" ref="B98:Y98" si="15">B99</f>
        <v>5.436499023843596E-2</v>
      </c>
      <c r="C98" s="122">
        <f t="shared" si="15"/>
        <v>5.5760478610426462E-2</v>
      </c>
      <c r="D98" s="122">
        <f t="shared" si="15"/>
        <v>7.0731201419091227E-2</v>
      </c>
      <c r="E98" s="122">
        <f t="shared" si="15"/>
        <v>9.5825662905328859E-2</v>
      </c>
      <c r="F98" s="122">
        <f t="shared" si="15"/>
        <v>8.7748395485489336E-2</v>
      </c>
      <c r="G98" s="122">
        <f t="shared" si="15"/>
        <v>7.8726723529604151E-2</v>
      </c>
      <c r="H98" s="122">
        <f t="shared" si="15"/>
        <v>0.11003875766244284</v>
      </c>
      <c r="I98" s="122">
        <f t="shared" si="15"/>
        <v>0.1901858658113682</v>
      </c>
      <c r="J98" s="122">
        <f t="shared" si="15"/>
        <v>0.20847793402021431</v>
      </c>
      <c r="K98" s="122">
        <f t="shared" si="15"/>
        <v>0.26015126424168455</v>
      </c>
      <c r="L98" s="122">
        <f t="shared" si="15"/>
        <v>0.5078270861311015</v>
      </c>
      <c r="M98" s="122">
        <f t="shared" si="15"/>
        <v>0.65696289782305906</v>
      </c>
      <c r="N98" s="122">
        <f t="shared" si="15"/>
        <v>0.86992735547465827</v>
      </c>
      <c r="O98" s="122">
        <f t="shared" si="15"/>
        <v>0.83307952811215746</v>
      </c>
      <c r="P98" s="122">
        <f t="shared" si="15"/>
        <v>0.85180051872885398</v>
      </c>
      <c r="Q98" s="122">
        <f t="shared" si="15"/>
        <v>0.82968771826481635</v>
      </c>
      <c r="R98" s="122">
        <f t="shared" si="15"/>
        <v>0.77157586262777256</v>
      </c>
      <c r="S98" s="122">
        <f t="shared" si="15"/>
        <v>0.6902077555551509</v>
      </c>
      <c r="T98" s="122">
        <f t="shared" si="15"/>
        <v>4.7814475693877752</v>
      </c>
      <c r="U98" s="122">
        <f t="shared" si="15"/>
        <v>5.1739933621889325</v>
      </c>
      <c r="V98" s="122">
        <f t="shared" si="15"/>
        <v>5.2052490204909017</v>
      </c>
      <c r="W98" s="122">
        <f t="shared" si="15"/>
        <v>5.4211044825309775</v>
      </c>
      <c r="X98" s="122">
        <f t="shared" si="15"/>
        <v>4.9815910355297115</v>
      </c>
      <c r="Y98" s="122">
        <f t="shared" si="15"/>
        <v>5.019399902549031</v>
      </c>
      <c r="DA98" s="130" t="s">
        <v>1706</v>
      </c>
    </row>
    <row r="99" spans="1:105" ht="12" customHeight="1" x14ac:dyDescent="0.25">
      <c r="A99" s="97" t="s">
        <v>53</v>
      </c>
      <c r="B99" s="98">
        <v>5.436499023843596E-2</v>
      </c>
      <c r="C99" s="98">
        <v>5.5760478610426462E-2</v>
      </c>
      <c r="D99" s="98">
        <v>7.0731201419091227E-2</v>
      </c>
      <c r="E99" s="98">
        <v>9.5825662905328859E-2</v>
      </c>
      <c r="F99" s="98">
        <v>8.7748395485489336E-2</v>
      </c>
      <c r="G99" s="98">
        <v>7.8726723529604151E-2</v>
      </c>
      <c r="H99" s="98">
        <v>0.11003875766244284</v>
      </c>
      <c r="I99" s="98">
        <v>0.1901858658113682</v>
      </c>
      <c r="J99" s="98">
        <v>0.20847793402021431</v>
      </c>
      <c r="K99" s="98">
        <v>0.26015126424168455</v>
      </c>
      <c r="L99" s="98">
        <v>0.5078270861311015</v>
      </c>
      <c r="M99" s="98">
        <v>0.65696289782305906</v>
      </c>
      <c r="N99" s="98">
        <v>0.86992735547465827</v>
      </c>
      <c r="O99" s="98">
        <v>0.83307952811215746</v>
      </c>
      <c r="P99" s="98">
        <v>0.85180051872885398</v>
      </c>
      <c r="Q99" s="98">
        <v>0.82968771826481635</v>
      </c>
      <c r="R99" s="98">
        <v>0.77157586262777256</v>
      </c>
      <c r="S99" s="98">
        <v>0.6902077555551509</v>
      </c>
      <c r="T99" s="98">
        <v>4.7814475693877752</v>
      </c>
      <c r="U99" s="98">
        <v>5.1739933621889325</v>
      </c>
      <c r="V99" s="98">
        <v>5.2052490204909017</v>
      </c>
      <c r="W99" s="98">
        <v>5.4211044825309775</v>
      </c>
      <c r="X99" s="98">
        <v>4.9815910355297115</v>
      </c>
      <c r="Y99" s="98">
        <v>5.019399902549031</v>
      </c>
      <c r="DA99" s="63" t="s">
        <v>1707</v>
      </c>
    </row>
    <row r="100" spans="1:105" ht="12" customHeight="1" x14ac:dyDescent="0.25">
      <c r="A100" s="121" t="s">
        <v>92</v>
      </c>
      <c r="B100" s="122">
        <f t="shared" ref="B100:Y100" si="16">B101</f>
        <v>8.7545670284569221E-2</v>
      </c>
      <c r="C100" s="122">
        <f t="shared" si="16"/>
        <v>7.2929223134759288E-2</v>
      </c>
      <c r="D100" s="122">
        <f t="shared" si="16"/>
        <v>8.4218924700295572E-2</v>
      </c>
      <c r="E100" s="122">
        <f t="shared" si="16"/>
        <v>0.10252433004477254</v>
      </c>
      <c r="F100" s="122">
        <f t="shared" si="16"/>
        <v>9.9626526697622189E-2</v>
      </c>
      <c r="G100" s="122">
        <f t="shared" si="16"/>
        <v>0.1284065857274575</v>
      </c>
      <c r="H100" s="122">
        <f t="shared" si="16"/>
        <v>0.18302603611050428</v>
      </c>
      <c r="I100" s="122">
        <f t="shared" si="16"/>
        <v>0.32106559931546585</v>
      </c>
      <c r="J100" s="122">
        <f t="shared" si="16"/>
        <v>0.55147025973928843</v>
      </c>
      <c r="K100" s="122">
        <f t="shared" si="16"/>
        <v>0.67364037551334022</v>
      </c>
      <c r="L100" s="122">
        <f t="shared" si="16"/>
        <v>1.130430183948719</v>
      </c>
      <c r="M100" s="122">
        <f t="shared" si="16"/>
        <v>1.3004894816748542</v>
      </c>
      <c r="N100" s="122">
        <f t="shared" si="16"/>
        <v>2.0818283265424276</v>
      </c>
      <c r="O100" s="122">
        <f t="shared" si="16"/>
        <v>1.9626078403379537</v>
      </c>
      <c r="P100" s="122">
        <f t="shared" si="16"/>
        <v>1.8733520909226584</v>
      </c>
      <c r="Q100" s="122">
        <f t="shared" si="16"/>
        <v>2.0716115350464661</v>
      </c>
      <c r="R100" s="122">
        <f t="shared" si="16"/>
        <v>2.8444292781765892</v>
      </c>
      <c r="S100" s="122">
        <f t="shared" si="16"/>
        <v>4.2322257203013915</v>
      </c>
      <c r="T100" s="122">
        <f t="shared" si="16"/>
        <v>8.1762729421321829</v>
      </c>
      <c r="U100" s="122">
        <f t="shared" si="16"/>
        <v>10.434596811643733</v>
      </c>
      <c r="V100" s="122">
        <f t="shared" si="16"/>
        <v>10.85523634779004</v>
      </c>
      <c r="W100" s="122">
        <f t="shared" si="16"/>
        <v>11.025397805733256</v>
      </c>
      <c r="X100" s="122">
        <f t="shared" si="16"/>
        <v>11.327846455269144</v>
      </c>
      <c r="Y100" s="122">
        <f t="shared" si="16"/>
        <v>12.930811067329067</v>
      </c>
      <c r="DA100" s="130" t="s">
        <v>1708</v>
      </c>
    </row>
    <row r="101" spans="1:105" ht="12" customHeight="1" x14ac:dyDescent="0.25">
      <c r="A101" s="97" t="s">
        <v>53</v>
      </c>
      <c r="B101" s="98">
        <v>8.7545670284569221E-2</v>
      </c>
      <c r="C101" s="98">
        <v>7.2929223134759288E-2</v>
      </c>
      <c r="D101" s="98">
        <v>8.4218924700295572E-2</v>
      </c>
      <c r="E101" s="98">
        <v>0.10252433004477254</v>
      </c>
      <c r="F101" s="98">
        <v>9.9626526697622189E-2</v>
      </c>
      <c r="G101" s="98">
        <v>0.1284065857274575</v>
      </c>
      <c r="H101" s="98">
        <v>0.18302603611050428</v>
      </c>
      <c r="I101" s="98">
        <v>0.32106559931546585</v>
      </c>
      <c r="J101" s="98">
        <v>0.55147025973928843</v>
      </c>
      <c r="K101" s="98">
        <v>0.67364037551334022</v>
      </c>
      <c r="L101" s="98">
        <v>1.130430183948719</v>
      </c>
      <c r="M101" s="98">
        <v>1.3004894816748542</v>
      </c>
      <c r="N101" s="98">
        <v>2.0818283265424276</v>
      </c>
      <c r="O101" s="98">
        <v>1.9626078403379537</v>
      </c>
      <c r="P101" s="98">
        <v>1.8733520909226584</v>
      </c>
      <c r="Q101" s="98">
        <v>2.0716115350464661</v>
      </c>
      <c r="R101" s="98">
        <v>2.8444292781765892</v>
      </c>
      <c r="S101" s="98">
        <v>4.2322257203013915</v>
      </c>
      <c r="T101" s="98">
        <v>8.1762729421321829</v>
      </c>
      <c r="U101" s="98">
        <v>10.434596811643733</v>
      </c>
      <c r="V101" s="98">
        <v>10.85523634779004</v>
      </c>
      <c r="W101" s="98">
        <v>11.025397805733256</v>
      </c>
      <c r="X101" s="98">
        <v>11.327846455269144</v>
      </c>
      <c r="Y101" s="98">
        <v>12.930811067329067</v>
      </c>
      <c r="DA101" s="63" t="s">
        <v>1709</v>
      </c>
    </row>
    <row r="102" spans="1:105" ht="12" customHeight="1" x14ac:dyDescent="0.25">
      <c r="A102" s="121" t="s">
        <v>55</v>
      </c>
      <c r="B102" s="122">
        <v>6.2552999278911781E-2</v>
      </c>
      <c r="C102" s="122">
        <v>6.381516451741763E-2</v>
      </c>
      <c r="D102" s="122">
        <v>9.1511777561476632E-2</v>
      </c>
      <c r="E102" s="122">
        <v>0.12332101230144747</v>
      </c>
      <c r="F102" s="122">
        <v>0.15191780675663083</v>
      </c>
      <c r="G102" s="122">
        <v>0.22591696400220745</v>
      </c>
      <c r="H102" s="122">
        <v>0.32855066792724313</v>
      </c>
      <c r="I102" s="122">
        <v>0.53260331194460686</v>
      </c>
      <c r="J102" s="122">
        <v>0.79488040276257022</v>
      </c>
      <c r="K102" s="122">
        <v>1.1944577846453655</v>
      </c>
      <c r="L102" s="122">
        <v>1.8686927904334443</v>
      </c>
      <c r="M102" s="122">
        <v>2.55292741221032</v>
      </c>
      <c r="N102" s="122">
        <v>3.0456074543182146</v>
      </c>
      <c r="O102" s="122">
        <v>3.041333458048193</v>
      </c>
      <c r="P102" s="122">
        <v>3.1683643410340894</v>
      </c>
      <c r="Q102" s="122">
        <v>3.5220287884950814</v>
      </c>
      <c r="R102" s="122">
        <v>4.548624861762594</v>
      </c>
      <c r="S102" s="122">
        <v>7.9034955286146431</v>
      </c>
      <c r="T102" s="122">
        <v>13.698202889401802</v>
      </c>
      <c r="U102" s="122">
        <v>16.323048420619546</v>
      </c>
      <c r="V102" s="122">
        <v>18.17675819066066</v>
      </c>
      <c r="W102" s="122">
        <v>18.877156156612621</v>
      </c>
      <c r="X102" s="122">
        <v>18.743698372725746</v>
      </c>
      <c r="Y102" s="122">
        <v>18.084291211964217</v>
      </c>
      <c r="DA102" s="130" t="s">
        <v>1710</v>
      </c>
    </row>
    <row r="103" spans="1:105" ht="12" customHeight="1" x14ac:dyDescent="0.25">
      <c r="A103" s="97" t="s">
        <v>124</v>
      </c>
      <c r="B103" s="98">
        <v>8.4530389717446097E-3</v>
      </c>
      <c r="C103" s="98">
        <v>8.9678608960931418E-3</v>
      </c>
      <c r="D103" s="98">
        <v>9.9052427727352541E-3</v>
      </c>
      <c r="E103" s="98">
        <v>1.1245915719155801E-2</v>
      </c>
      <c r="F103" s="98">
        <v>1.2337857583878033E-2</v>
      </c>
      <c r="G103" s="98">
        <v>1.714678615106453E-2</v>
      </c>
      <c r="H103" s="98">
        <v>2.8660507218028861E-2</v>
      </c>
      <c r="I103" s="98">
        <v>3.7404530935612794E-2</v>
      </c>
      <c r="J103" s="98">
        <v>5.2170342763444427E-2</v>
      </c>
      <c r="K103" s="98">
        <v>7.2570947854770279E-2</v>
      </c>
      <c r="L103" s="98">
        <v>0.11281529456836481</v>
      </c>
      <c r="M103" s="98">
        <v>0.15025167219220192</v>
      </c>
      <c r="N103" s="98">
        <v>0.19345689197196</v>
      </c>
      <c r="O103" s="98">
        <v>0.21019563957437254</v>
      </c>
      <c r="P103" s="98">
        <v>0.22452399515820126</v>
      </c>
      <c r="Q103" s="98">
        <v>0.22956493052874674</v>
      </c>
      <c r="R103" s="98">
        <v>0.27194127360769293</v>
      </c>
      <c r="S103" s="98">
        <v>0.39408912503259419</v>
      </c>
      <c r="T103" s="98">
        <v>0.62372487951027267</v>
      </c>
      <c r="U103" s="98">
        <v>0.76935107258108892</v>
      </c>
      <c r="V103" s="98">
        <v>0.77881228853895879</v>
      </c>
      <c r="W103" s="98">
        <v>0.9541335316675984</v>
      </c>
      <c r="X103" s="98">
        <v>1.0066027724229039</v>
      </c>
      <c r="Y103" s="98">
        <v>0.90843208864308533</v>
      </c>
      <c r="DA103" s="63" t="s">
        <v>1711</v>
      </c>
    </row>
    <row r="104" spans="1:105" ht="12" customHeight="1" x14ac:dyDescent="0.25">
      <c r="A104" s="97" t="s">
        <v>123</v>
      </c>
      <c r="B104" s="98">
        <v>2.0043582233464978E-4</v>
      </c>
      <c r="C104" s="98">
        <v>1.9484645385297678E-4</v>
      </c>
      <c r="D104" s="98">
        <v>2.326394457883747E-4</v>
      </c>
      <c r="E104" s="98">
        <v>2.5909409279856091E-4</v>
      </c>
      <c r="F104" s="98">
        <v>0</v>
      </c>
      <c r="G104" s="98">
        <v>0</v>
      </c>
      <c r="H104" s="98">
        <v>5.5367014064794601E-4</v>
      </c>
      <c r="I104" s="98">
        <v>1.09035346188975E-3</v>
      </c>
      <c r="J104" s="98">
        <v>1.9782463096410623E-3</v>
      </c>
      <c r="K104" s="98">
        <v>2.8338778773402728E-3</v>
      </c>
      <c r="L104" s="98">
        <v>3.7635353038916507E-3</v>
      </c>
      <c r="M104" s="98">
        <v>4.1416442443741753E-3</v>
      </c>
      <c r="N104" s="98">
        <v>7.0910690365519613E-3</v>
      </c>
      <c r="O104" s="98">
        <v>2.6036308292325751E-2</v>
      </c>
      <c r="P104" s="98">
        <v>3.6434061582259945E-2</v>
      </c>
      <c r="Q104" s="98">
        <v>3.9987545411233838E-2</v>
      </c>
      <c r="R104" s="98">
        <v>3.8943780777379811E-2</v>
      </c>
      <c r="S104" s="98">
        <v>3.9060838195448519E-2</v>
      </c>
      <c r="T104" s="98">
        <v>3.1685618595182881E-2</v>
      </c>
      <c r="U104" s="98">
        <v>2.2363817283028345E-2</v>
      </c>
      <c r="V104" s="98">
        <v>2.0243482250575835E-2</v>
      </c>
      <c r="W104" s="98">
        <v>4.4129000610427287E-2</v>
      </c>
      <c r="X104" s="98">
        <v>6.3960476579589712E-2</v>
      </c>
      <c r="Y104" s="98">
        <v>8.5711996708388333E-2</v>
      </c>
      <c r="DA104" s="63" t="s">
        <v>1712</v>
      </c>
    </row>
    <row r="105" spans="1:105" ht="12" customHeight="1" x14ac:dyDescent="0.25">
      <c r="A105" s="100" t="s">
        <v>50</v>
      </c>
      <c r="B105" s="101">
        <v>5.6659692824523698E-5</v>
      </c>
      <c r="C105" s="101">
        <v>5.3582999002043778E-5</v>
      </c>
      <c r="D105" s="101">
        <v>9.9247989126844159E-5</v>
      </c>
      <c r="E105" s="101">
        <v>1.275055042785079E-4</v>
      </c>
      <c r="F105" s="101">
        <v>0</v>
      </c>
      <c r="G105" s="101">
        <v>0</v>
      </c>
      <c r="H105" s="101">
        <v>2.4101857745005746E-4</v>
      </c>
      <c r="I105" s="101">
        <v>3.9507438886479847E-4</v>
      </c>
      <c r="J105" s="101">
        <v>7.196963337853246E-4</v>
      </c>
      <c r="K105" s="101">
        <v>1.0259648008092573E-3</v>
      </c>
      <c r="L105" s="101">
        <v>1.206705527731771E-3</v>
      </c>
      <c r="M105" s="101">
        <v>1.312650178663188E-3</v>
      </c>
      <c r="N105" s="101">
        <v>1.5464295273044191E-3</v>
      </c>
      <c r="O105" s="101">
        <v>3.7381582102583512E-3</v>
      </c>
      <c r="P105" s="101">
        <v>5.2183407134147935E-3</v>
      </c>
      <c r="Q105" s="101">
        <v>1.513583891011974E-2</v>
      </c>
      <c r="R105" s="101">
        <v>1.6867239182095053E-2</v>
      </c>
      <c r="S105" s="101">
        <v>1.9731619769107013E-2</v>
      </c>
      <c r="T105" s="101">
        <v>1.1627615611665634E-2</v>
      </c>
      <c r="U105" s="101">
        <v>3.2564616319778641E-3</v>
      </c>
      <c r="V105" s="101">
        <v>1.2087401234451246E-3</v>
      </c>
      <c r="W105" s="101">
        <v>5.2625573018292597E-3</v>
      </c>
      <c r="X105" s="101">
        <v>6.8817412714230622E-3</v>
      </c>
      <c r="Y105" s="101">
        <v>5.3524440187251564E-3</v>
      </c>
      <c r="DA105" s="131" t="s">
        <v>1713</v>
      </c>
    </row>
    <row r="106" spans="1:105" ht="12" customHeight="1" x14ac:dyDescent="0.25">
      <c r="A106" s="103" t="s">
        <v>52</v>
      </c>
      <c r="B106" s="104">
        <v>1.4377612951012609E-4</v>
      </c>
      <c r="C106" s="104">
        <v>1.4126345485093299E-4</v>
      </c>
      <c r="D106" s="104">
        <v>1.3339145666153054E-4</v>
      </c>
      <c r="E106" s="104">
        <v>1.31588588520053E-4</v>
      </c>
      <c r="F106" s="104">
        <v>0</v>
      </c>
      <c r="G106" s="104">
        <v>0</v>
      </c>
      <c r="H106" s="104">
        <v>3.126515631978885E-4</v>
      </c>
      <c r="I106" s="104">
        <v>6.9527907302495168E-4</v>
      </c>
      <c r="J106" s="104">
        <v>1.2585499758557374E-3</v>
      </c>
      <c r="K106" s="104">
        <v>1.8079130765310157E-3</v>
      </c>
      <c r="L106" s="104">
        <v>2.5568297761598795E-3</v>
      </c>
      <c r="M106" s="104">
        <v>2.828994065710987E-3</v>
      </c>
      <c r="N106" s="104">
        <v>5.5446395092475422E-3</v>
      </c>
      <c r="O106" s="104">
        <v>2.2298150082067401E-2</v>
      </c>
      <c r="P106" s="104">
        <v>3.1215720868845154E-2</v>
      </c>
      <c r="Q106" s="104">
        <v>2.4851706501114099E-2</v>
      </c>
      <c r="R106" s="104">
        <v>2.2076541595284754E-2</v>
      </c>
      <c r="S106" s="104">
        <v>1.9329218426341506E-2</v>
      </c>
      <c r="T106" s="104">
        <v>2.0058002983517245E-2</v>
      </c>
      <c r="U106" s="104">
        <v>1.910735565105048E-2</v>
      </c>
      <c r="V106" s="104">
        <v>1.9034742127130709E-2</v>
      </c>
      <c r="W106" s="104">
        <v>3.886644330859803E-2</v>
      </c>
      <c r="X106" s="104">
        <v>5.707873530816665E-2</v>
      </c>
      <c r="Y106" s="104">
        <v>8.0359552689663175E-2</v>
      </c>
      <c r="DA106" s="132" t="s">
        <v>1714</v>
      </c>
    </row>
    <row r="107" spans="1:105" ht="12" customHeight="1" x14ac:dyDescent="0.25">
      <c r="A107" s="106" t="s">
        <v>122</v>
      </c>
      <c r="B107" s="101">
        <v>3.6355391815767355E-4</v>
      </c>
      <c r="C107" s="101">
        <v>3.3917935028646395E-4</v>
      </c>
      <c r="D107" s="101">
        <v>3.6453517147183741E-4</v>
      </c>
      <c r="E107" s="101">
        <v>3.8874088995635833E-4</v>
      </c>
      <c r="F107" s="101">
        <v>0</v>
      </c>
      <c r="G107" s="101">
        <v>0</v>
      </c>
      <c r="H107" s="101">
        <v>1.257525595702985E-3</v>
      </c>
      <c r="I107" s="101">
        <v>1.4247700997803536E-3</v>
      </c>
      <c r="J107" s="101">
        <v>1.376516187933558E-3</v>
      </c>
      <c r="K107" s="101">
        <v>2.2753814128675847E-3</v>
      </c>
      <c r="L107" s="101">
        <v>2.2619246969423847E-3</v>
      </c>
      <c r="M107" s="101">
        <v>2.2765970796260284E-3</v>
      </c>
      <c r="N107" s="101">
        <v>1.7157988904285253E-3</v>
      </c>
      <c r="O107" s="101">
        <v>8.1403934493707919E-2</v>
      </c>
      <c r="P107" s="101">
        <v>0.12361516954993154</v>
      </c>
      <c r="Q107" s="101">
        <v>0.12515305262447568</v>
      </c>
      <c r="R107" s="101">
        <v>0.12618359679963811</v>
      </c>
      <c r="S107" s="101">
        <v>0.1256907475659769</v>
      </c>
      <c r="T107" s="101">
        <v>0.10720591754846172</v>
      </c>
      <c r="U107" s="101">
        <v>0.20508970497706136</v>
      </c>
      <c r="V107" s="101">
        <v>0.1777283903917467</v>
      </c>
      <c r="W107" s="101">
        <v>0.59746996423981491</v>
      </c>
      <c r="X107" s="101">
        <v>0.55836320997209155</v>
      </c>
      <c r="Y107" s="101">
        <v>0.65570488991158482</v>
      </c>
      <c r="DA107" s="131" t="s">
        <v>1715</v>
      </c>
    </row>
    <row r="108" spans="1:105" ht="12" customHeight="1" x14ac:dyDescent="0.25">
      <c r="A108" s="107" t="s">
        <v>121</v>
      </c>
      <c r="B108" s="104">
        <v>5.3535970566674848E-2</v>
      </c>
      <c r="C108" s="104">
        <v>5.4313277817185049E-2</v>
      </c>
      <c r="D108" s="104">
        <v>8.1009360171481165E-2</v>
      </c>
      <c r="E108" s="104">
        <v>0.11142726159953675</v>
      </c>
      <c r="F108" s="104">
        <v>0.13957994917275279</v>
      </c>
      <c r="G108" s="104">
        <v>0.20877017785114294</v>
      </c>
      <c r="H108" s="104">
        <v>0.29807896497286335</v>
      </c>
      <c r="I108" s="104">
        <v>0.49268365744732401</v>
      </c>
      <c r="J108" s="104">
        <v>0.73935529750155116</v>
      </c>
      <c r="K108" s="104">
        <v>1.1167775775003874</v>
      </c>
      <c r="L108" s="104">
        <v>1.7498520358642455</v>
      </c>
      <c r="M108" s="104">
        <v>2.3962574986941179</v>
      </c>
      <c r="N108" s="104">
        <v>2.843343694419274</v>
      </c>
      <c r="O108" s="104">
        <v>2.7236975756877868</v>
      </c>
      <c r="P108" s="104">
        <v>2.7837911147436967</v>
      </c>
      <c r="Q108" s="104">
        <v>3.1273232599306251</v>
      </c>
      <c r="R108" s="104">
        <v>4.1115562105778833</v>
      </c>
      <c r="S108" s="104">
        <v>7.344654817820623</v>
      </c>
      <c r="T108" s="104">
        <v>12.935586473747884</v>
      </c>
      <c r="U108" s="104">
        <v>15.326243825778366</v>
      </c>
      <c r="V108" s="104">
        <v>17.199974029479378</v>
      </c>
      <c r="W108" s="104">
        <v>17.281423660094781</v>
      </c>
      <c r="X108" s="104">
        <v>17.114771913751159</v>
      </c>
      <c r="Y108" s="104">
        <v>16.434442236701159</v>
      </c>
      <c r="DA108" s="132" t="s">
        <v>1716</v>
      </c>
    </row>
    <row r="109" spans="1:105" ht="12" customHeight="1" x14ac:dyDescent="0.25">
      <c r="A109" s="108" t="s">
        <v>53</v>
      </c>
      <c r="B109" s="98">
        <v>1.4128338452117339E-2</v>
      </c>
      <c r="C109" s="98">
        <v>1.3129253883941167E-2</v>
      </c>
      <c r="D109" s="98">
        <v>2.7194803397831577E-2</v>
      </c>
      <c r="E109" s="98">
        <v>4.4893593330248845E-2</v>
      </c>
      <c r="F109" s="98">
        <v>5.4071439045867309E-2</v>
      </c>
      <c r="G109" s="98">
        <v>9.3409623943975326E-2</v>
      </c>
      <c r="H109" s="98">
        <v>0.12311826704141449</v>
      </c>
      <c r="I109" s="98">
        <v>0.17457615093782639</v>
      </c>
      <c r="J109" s="98">
        <v>0.25283362427796297</v>
      </c>
      <c r="K109" s="98">
        <v>0.38100980316317945</v>
      </c>
      <c r="L109" s="98">
        <v>0.53946977888334657</v>
      </c>
      <c r="M109" s="98">
        <v>0.74567152618672417</v>
      </c>
      <c r="N109" s="98">
        <v>0.66537362704463487</v>
      </c>
      <c r="O109" s="98">
        <v>0.18168131810698279</v>
      </c>
      <c r="P109" s="98">
        <v>8.3339674232577363E-2</v>
      </c>
      <c r="Q109" s="98">
        <v>0.24541475120276704</v>
      </c>
      <c r="R109" s="98">
        <v>0.45131216703002053</v>
      </c>
      <c r="S109" s="98">
        <v>1.2467823022099938</v>
      </c>
      <c r="T109" s="98">
        <v>1.7094533752045893</v>
      </c>
      <c r="U109" s="98">
        <v>1.6175520001819903</v>
      </c>
      <c r="V109" s="98">
        <v>2.2467627339970027</v>
      </c>
      <c r="W109" s="98">
        <v>1.7119530104052338</v>
      </c>
      <c r="X109" s="98">
        <v>1.3655441463464466</v>
      </c>
      <c r="Y109" s="98">
        <v>0.54864122610186661</v>
      </c>
      <c r="DA109" s="63" t="s">
        <v>1717</v>
      </c>
    </row>
    <row r="110" spans="1:105" ht="12" customHeight="1" x14ac:dyDescent="0.25">
      <c r="A110" s="108" t="s">
        <v>52</v>
      </c>
      <c r="B110" s="98">
        <v>3.9407632114557507E-2</v>
      </c>
      <c r="C110" s="98">
        <v>4.1184023933243885E-2</v>
      </c>
      <c r="D110" s="98">
        <v>5.3814556773649595E-2</v>
      </c>
      <c r="E110" s="98">
        <v>6.6533668269287916E-2</v>
      </c>
      <c r="F110" s="98">
        <v>8.5508510126885484E-2</v>
      </c>
      <c r="G110" s="98">
        <v>0.11536055390716762</v>
      </c>
      <c r="H110" s="98">
        <v>0.17496069793144883</v>
      </c>
      <c r="I110" s="98">
        <v>0.31810750650949765</v>
      </c>
      <c r="J110" s="98">
        <v>0.48652167322358825</v>
      </c>
      <c r="K110" s="98">
        <v>0.73576777433720797</v>
      </c>
      <c r="L110" s="98">
        <v>1.2103822569808991</v>
      </c>
      <c r="M110" s="98">
        <v>1.6505859725073937</v>
      </c>
      <c r="N110" s="98">
        <v>2.1779700673746394</v>
      </c>
      <c r="O110" s="98">
        <v>2.5420162575808041</v>
      </c>
      <c r="P110" s="98">
        <v>2.7004514405111193</v>
      </c>
      <c r="Q110" s="98">
        <v>2.8819085087278582</v>
      </c>
      <c r="R110" s="98">
        <v>3.6602440435478627</v>
      </c>
      <c r="S110" s="98">
        <v>6.0978725156106295</v>
      </c>
      <c r="T110" s="98">
        <v>11.226133098543295</v>
      </c>
      <c r="U110" s="98">
        <v>13.708691825596377</v>
      </c>
      <c r="V110" s="98">
        <v>14.953211295482374</v>
      </c>
      <c r="W110" s="98">
        <v>15.569470649689547</v>
      </c>
      <c r="X110" s="98">
        <v>15.749227767404712</v>
      </c>
      <c r="Y110" s="98">
        <v>15.885801010599293</v>
      </c>
      <c r="DA110" s="63" t="s">
        <v>1718</v>
      </c>
    </row>
    <row r="111" spans="1:105" ht="12" customHeight="1" x14ac:dyDescent="0.25">
      <c r="A111" s="121" t="s">
        <v>54</v>
      </c>
      <c r="B111" s="122">
        <v>2.8525904649161545E-2</v>
      </c>
      <c r="C111" s="122">
        <v>3.2611959644564772E-2</v>
      </c>
      <c r="D111" s="122">
        <v>4.2081725138627998E-2</v>
      </c>
      <c r="E111" s="122">
        <v>5.2121141552556434E-2</v>
      </c>
      <c r="F111" s="122">
        <v>6.3761082294630761E-2</v>
      </c>
      <c r="G111" s="122">
        <v>8.1344460376260225E-2</v>
      </c>
      <c r="H111" s="122">
        <v>0.1103415144835402</v>
      </c>
      <c r="I111" s="122">
        <v>0.16371584431563035</v>
      </c>
      <c r="J111" s="122">
        <v>0.23379078218504151</v>
      </c>
      <c r="K111" s="122">
        <v>0.34980870743481285</v>
      </c>
      <c r="L111" s="122">
        <v>0.54458564749745353</v>
      </c>
      <c r="M111" s="122">
        <v>0.78251230950724748</v>
      </c>
      <c r="N111" s="122">
        <v>0.91952881273909759</v>
      </c>
      <c r="O111" s="122">
        <v>1.0930578231205326</v>
      </c>
      <c r="P111" s="122">
        <v>1.2421151573729283</v>
      </c>
      <c r="Q111" s="122">
        <v>1.2710452873987472</v>
      </c>
      <c r="R111" s="122">
        <v>1.5583899301634647</v>
      </c>
      <c r="S111" s="122">
        <v>2.6357680962180634</v>
      </c>
      <c r="T111" s="122">
        <v>4.4604678826051725</v>
      </c>
      <c r="U111" s="122">
        <v>6.2375076312962765</v>
      </c>
      <c r="V111" s="122">
        <v>6.8620677895773952</v>
      </c>
      <c r="W111" s="122">
        <v>6.9968348585876914</v>
      </c>
      <c r="X111" s="122">
        <v>6.6794055580172946</v>
      </c>
      <c r="Y111" s="122">
        <v>6.1882969175047293</v>
      </c>
      <c r="DA111" s="130" t="s">
        <v>1719</v>
      </c>
    </row>
    <row r="112" spans="1:105" ht="12" customHeight="1" x14ac:dyDescent="0.25">
      <c r="A112" s="97" t="s">
        <v>50</v>
      </c>
      <c r="B112" s="98">
        <v>2.245786254580618E-2</v>
      </c>
      <c r="C112" s="98">
        <v>2.3781366548826236E-2</v>
      </c>
      <c r="D112" s="98">
        <v>2.9351884829650753E-2</v>
      </c>
      <c r="E112" s="98">
        <v>3.6829858864934659E-2</v>
      </c>
      <c r="F112" s="98">
        <v>4.3936535023929864E-2</v>
      </c>
      <c r="G112" s="98">
        <v>5.566068156346482E-2</v>
      </c>
      <c r="H112" s="98">
        <v>7.6225225976045405E-2</v>
      </c>
      <c r="I112" s="98">
        <v>0.11898131392739521</v>
      </c>
      <c r="J112" s="98">
        <v>0.17025601417680131</v>
      </c>
      <c r="K112" s="98">
        <v>0.24110523570917475</v>
      </c>
      <c r="L112" s="98">
        <v>0.3754074798508682</v>
      </c>
      <c r="M112" s="98">
        <v>0.52792449386724238</v>
      </c>
      <c r="N112" s="98">
        <v>0.67645770644698766</v>
      </c>
      <c r="O112" s="98">
        <v>0.76692606766651372</v>
      </c>
      <c r="P112" s="98">
        <v>0.79364626468218469</v>
      </c>
      <c r="Q112" s="98">
        <v>0.84703203492021784</v>
      </c>
      <c r="R112" s="98">
        <v>1.0299817921061321</v>
      </c>
      <c r="S112" s="98">
        <v>1.6477837676618019</v>
      </c>
      <c r="T112" s="98">
        <v>2.8652222872305422</v>
      </c>
      <c r="U112" s="98">
        <v>3.8706673030117917</v>
      </c>
      <c r="V112" s="98">
        <v>3.9347765187777877</v>
      </c>
      <c r="W112" s="98">
        <v>4.1825625853548312</v>
      </c>
      <c r="X112" s="98">
        <v>4.0894311239853565</v>
      </c>
      <c r="Y112" s="98">
        <v>4.2215534346633428</v>
      </c>
      <c r="DA112" s="63" t="s">
        <v>1720</v>
      </c>
    </row>
    <row r="113" spans="1:105" ht="12" customHeight="1" x14ac:dyDescent="0.25">
      <c r="A113" s="109" t="s">
        <v>120</v>
      </c>
      <c r="B113" s="33">
        <v>6.0680421033553643E-3</v>
      </c>
      <c r="C113" s="33">
        <v>8.8305930957385346E-3</v>
      </c>
      <c r="D113" s="33">
        <v>1.2729840308977246E-2</v>
      </c>
      <c r="E113" s="33">
        <v>1.5291282687621775E-2</v>
      </c>
      <c r="F113" s="33">
        <v>1.982454727070089E-2</v>
      </c>
      <c r="G113" s="33">
        <v>2.5683778812795401E-2</v>
      </c>
      <c r="H113" s="33">
        <v>3.4116288507494791E-2</v>
      </c>
      <c r="I113" s="33">
        <v>4.4734530388235147E-2</v>
      </c>
      <c r="J113" s="33">
        <v>6.3534768008240219E-2</v>
      </c>
      <c r="K113" s="33">
        <v>0.1087034717256381</v>
      </c>
      <c r="L113" s="33">
        <v>0.16917816764658536</v>
      </c>
      <c r="M113" s="33">
        <v>0.2545878156400051</v>
      </c>
      <c r="N113" s="33">
        <v>0.24307110629210996</v>
      </c>
      <c r="O113" s="33">
        <v>0.32613175545401896</v>
      </c>
      <c r="P113" s="33">
        <v>0.44846889269074369</v>
      </c>
      <c r="Q113" s="33">
        <v>0.42401325247852945</v>
      </c>
      <c r="R113" s="33">
        <v>0.52840813805733267</v>
      </c>
      <c r="S113" s="33">
        <v>0.98798432855626128</v>
      </c>
      <c r="T113" s="33">
        <v>1.5952455953746307</v>
      </c>
      <c r="U113" s="33">
        <v>2.3668403282844852</v>
      </c>
      <c r="V113" s="33">
        <v>2.9272912707996075</v>
      </c>
      <c r="W113" s="33">
        <v>2.8142722732328598</v>
      </c>
      <c r="X113" s="33">
        <v>2.5899744340319382</v>
      </c>
      <c r="Y113" s="33">
        <v>1.9667434828413863</v>
      </c>
      <c r="DA113" s="60" t="s">
        <v>1721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0.30406603850918201</v>
      </c>
      <c r="C115" s="117">
        <f t="shared" si="17"/>
        <v>0.29252274030453634</v>
      </c>
      <c r="D115" s="117">
        <f t="shared" si="17"/>
        <v>0.38720735306337239</v>
      </c>
      <c r="E115" s="117">
        <f t="shared" si="17"/>
        <v>0.51945044706709853</v>
      </c>
      <c r="F115" s="117">
        <f t="shared" si="17"/>
        <v>0.5570789872887707</v>
      </c>
      <c r="G115" s="117">
        <f t="shared" si="17"/>
        <v>0.71270510459618774</v>
      </c>
      <c r="H115" s="117">
        <f t="shared" si="17"/>
        <v>1.0615511829578563</v>
      </c>
      <c r="I115" s="117">
        <f t="shared" si="17"/>
        <v>1.8916431312545294</v>
      </c>
      <c r="J115" s="117">
        <f t="shared" si="17"/>
        <v>2.98052262763651</v>
      </c>
      <c r="K115" s="117">
        <f t="shared" si="17"/>
        <v>3.9744054795097123</v>
      </c>
      <c r="L115" s="117">
        <f t="shared" si="17"/>
        <v>6.9532359805382535</v>
      </c>
      <c r="M115" s="117">
        <f t="shared" si="17"/>
        <v>8.8061719502838685</v>
      </c>
      <c r="N115" s="117">
        <f t="shared" si="17"/>
        <v>12.999514759362803</v>
      </c>
      <c r="O115" s="117">
        <f t="shared" si="17"/>
        <v>13.010091898797416</v>
      </c>
      <c r="P115" s="117">
        <f t="shared" si="17"/>
        <v>13.200560283060025</v>
      </c>
      <c r="Q115" s="117">
        <f t="shared" si="17"/>
        <v>14.434541292968674</v>
      </c>
      <c r="R115" s="117">
        <f t="shared" ref="R115:V115" si="18">R116+R118+R120+R129</f>
        <v>19.024087625802657</v>
      </c>
      <c r="S115" s="117">
        <f t="shared" si="18"/>
        <v>29.110380871202146</v>
      </c>
      <c r="T115" s="117">
        <f t="shared" si="18"/>
        <v>67.74218899843143</v>
      </c>
      <c r="U115" s="117">
        <f t="shared" si="18"/>
        <v>83.4314993522555</v>
      </c>
      <c r="V115" s="117">
        <f t="shared" si="18"/>
        <v>87.918336697781214</v>
      </c>
      <c r="W115" s="117">
        <f t="shared" ref="W115:Y115" si="19">W116+W118+W120+W129</f>
        <v>90.476836253887413</v>
      </c>
      <c r="X115" s="117">
        <f t="shared" si="19"/>
        <v>90.332408234556453</v>
      </c>
      <c r="Y115" s="117">
        <f t="shared" si="19"/>
        <v>97.281552042453853</v>
      </c>
      <c r="DA115" s="129" t="s">
        <v>1873</v>
      </c>
    </row>
    <row r="116" spans="1:105" ht="12" customHeight="1" x14ac:dyDescent="0.25">
      <c r="A116" s="121" t="s">
        <v>57</v>
      </c>
      <c r="B116" s="122">
        <f t="shared" ref="B116:Y116" si="20">B117</f>
        <v>7.9919926474122466E-2</v>
      </c>
      <c r="C116" s="122">
        <f t="shared" si="20"/>
        <v>8.43146227494177E-2</v>
      </c>
      <c r="D116" s="122">
        <f t="shared" si="20"/>
        <v>0.11319121566435818</v>
      </c>
      <c r="E116" s="122">
        <f t="shared" si="20"/>
        <v>0.16092384976587001</v>
      </c>
      <c r="F116" s="122">
        <f t="shared" si="20"/>
        <v>0.15401507499031869</v>
      </c>
      <c r="G116" s="122">
        <f t="shared" si="20"/>
        <v>0.14670236738153422</v>
      </c>
      <c r="H116" s="122">
        <f t="shared" si="20"/>
        <v>0.22001436583528783</v>
      </c>
      <c r="I116" s="122">
        <f t="shared" si="20"/>
        <v>0.40514717277611439</v>
      </c>
      <c r="J116" s="122">
        <f t="shared" si="20"/>
        <v>0.47124663565392017</v>
      </c>
      <c r="K116" s="122">
        <f t="shared" si="20"/>
        <v>0.61844877069052362</v>
      </c>
      <c r="L116" s="122">
        <f t="shared" si="20"/>
        <v>1.2721435091749529</v>
      </c>
      <c r="M116" s="122">
        <f t="shared" si="20"/>
        <v>1.707865735312311</v>
      </c>
      <c r="N116" s="122">
        <f t="shared" si="20"/>
        <v>2.3507528068934045</v>
      </c>
      <c r="O116" s="122">
        <f t="shared" si="20"/>
        <v>2.3139049795309021</v>
      </c>
      <c r="P116" s="122">
        <f t="shared" si="20"/>
        <v>2.4043370621510372</v>
      </c>
      <c r="Q116" s="122">
        <f t="shared" si="20"/>
        <v>2.3822242616870013</v>
      </c>
      <c r="R116" s="122">
        <f t="shared" si="20"/>
        <v>2.3241124060499567</v>
      </c>
      <c r="S116" s="122">
        <f t="shared" si="20"/>
        <v>2.2406806704304714</v>
      </c>
      <c r="T116" s="122">
        <f t="shared" si="20"/>
        <v>16.392711541872732</v>
      </c>
      <c r="U116" s="122">
        <f t="shared" si="20"/>
        <v>18.003744007072854</v>
      </c>
      <c r="V116" s="122">
        <f t="shared" si="20"/>
        <v>18.265782124532169</v>
      </c>
      <c r="W116" s="122">
        <f t="shared" si="20"/>
        <v>19.15532632259978</v>
      </c>
      <c r="X116" s="122">
        <f t="shared" si="20"/>
        <v>17.742038155048196</v>
      </c>
      <c r="Y116" s="122">
        <f t="shared" si="20"/>
        <v>18.037284683288508</v>
      </c>
      <c r="DA116" s="130" t="s">
        <v>1874</v>
      </c>
    </row>
    <row r="117" spans="1:105" ht="12" customHeight="1" x14ac:dyDescent="0.25">
      <c r="A117" s="97" t="s">
        <v>53</v>
      </c>
      <c r="B117" s="98">
        <v>7.9919926474122466E-2</v>
      </c>
      <c r="C117" s="98">
        <v>8.43146227494177E-2</v>
      </c>
      <c r="D117" s="98">
        <v>0.11319121566435818</v>
      </c>
      <c r="E117" s="98">
        <v>0.16092384976587001</v>
      </c>
      <c r="F117" s="98">
        <v>0.15401507499031869</v>
      </c>
      <c r="G117" s="98">
        <v>0.14670236738153422</v>
      </c>
      <c r="H117" s="98">
        <v>0.22001436583528783</v>
      </c>
      <c r="I117" s="98">
        <v>0.40514717277611439</v>
      </c>
      <c r="J117" s="98">
        <v>0.47124663565392017</v>
      </c>
      <c r="K117" s="98">
        <v>0.61844877069052362</v>
      </c>
      <c r="L117" s="98">
        <v>1.2721435091749529</v>
      </c>
      <c r="M117" s="98">
        <v>1.707865735312311</v>
      </c>
      <c r="N117" s="98">
        <v>2.3507528068934045</v>
      </c>
      <c r="O117" s="98">
        <v>2.3139049795309021</v>
      </c>
      <c r="P117" s="98">
        <v>2.4043370621510372</v>
      </c>
      <c r="Q117" s="98">
        <v>2.3822242616870013</v>
      </c>
      <c r="R117" s="98">
        <v>2.3241124060499567</v>
      </c>
      <c r="S117" s="98">
        <v>2.2406806704304714</v>
      </c>
      <c r="T117" s="98">
        <v>16.392711541872732</v>
      </c>
      <c r="U117" s="98">
        <v>18.003744007072854</v>
      </c>
      <c r="V117" s="98">
        <v>18.265782124532169</v>
      </c>
      <c r="W117" s="98">
        <v>19.15532632259978</v>
      </c>
      <c r="X117" s="98">
        <v>17.742038155048196</v>
      </c>
      <c r="Y117" s="98">
        <v>18.037284683288508</v>
      </c>
      <c r="DA117" s="63" t="s">
        <v>1875</v>
      </c>
    </row>
    <row r="118" spans="1:105" ht="12" customHeight="1" x14ac:dyDescent="0.25">
      <c r="A118" s="121" t="s">
        <v>92</v>
      </c>
      <c r="B118" s="122">
        <f t="shared" ref="B118:Y118" si="21">B119</f>
        <v>0.15774441146746684</v>
      </c>
      <c r="C118" s="122">
        <f t="shared" si="21"/>
        <v>0.13746804217749459</v>
      </c>
      <c r="D118" s="122">
        <f t="shared" si="21"/>
        <v>0.1774776057215709</v>
      </c>
      <c r="E118" s="122">
        <f t="shared" si="21"/>
        <v>0.23400711434355939</v>
      </c>
      <c r="F118" s="122">
        <f t="shared" si="21"/>
        <v>0.24758202253578801</v>
      </c>
      <c r="G118" s="122">
        <f t="shared" si="21"/>
        <v>0.34836498566766794</v>
      </c>
      <c r="H118" s="122">
        <f t="shared" si="21"/>
        <v>0.52560224987502124</v>
      </c>
      <c r="I118" s="122">
        <f t="shared" si="21"/>
        <v>0.96580830763259928</v>
      </c>
      <c r="J118" s="122">
        <f t="shared" si="21"/>
        <v>1.7313468547537365</v>
      </c>
      <c r="K118" s="122">
        <f t="shared" si="21"/>
        <v>2.1811309197471793</v>
      </c>
      <c r="L118" s="122">
        <f t="shared" si="21"/>
        <v>3.8121623474273121</v>
      </c>
      <c r="M118" s="122">
        <f t="shared" si="21"/>
        <v>4.5169561838668706</v>
      </c>
      <c r="N118" s="122">
        <f t="shared" si="21"/>
        <v>7.4781019994317752</v>
      </c>
      <c r="O118" s="122">
        <f t="shared" si="21"/>
        <v>7.2235597985109328</v>
      </c>
      <c r="P118" s="122">
        <f t="shared" si="21"/>
        <v>7.0649588873959965</v>
      </c>
      <c r="Q118" s="122">
        <f t="shared" si="21"/>
        <v>8.0342744461318407</v>
      </c>
      <c r="R118" s="122">
        <f t="shared" si="21"/>
        <v>11.569516759336041</v>
      </c>
      <c r="S118" s="122">
        <f t="shared" si="21"/>
        <v>18.025368951279539</v>
      </c>
      <c r="T118" s="122">
        <f t="shared" si="21"/>
        <v>35.713425215683358</v>
      </c>
      <c r="U118" s="122">
        <f t="shared" si="21"/>
        <v>45.954918481237137</v>
      </c>
      <c r="V118" s="122">
        <f t="shared" si="21"/>
        <v>48.010785960051251</v>
      </c>
      <c r="W118" s="122">
        <f t="shared" si="21"/>
        <v>48.892038529501917</v>
      </c>
      <c r="X118" s="122">
        <f t="shared" si="21"/>
        <v>50.367845019196558</v>
      </c>
      <c r="Y118" s="122">
        <f t="shared" si="21"/>
        <v>57.783284017165897</v>
      </c>
      <c r="DA118" s="130" t="s">
        <v>1876</v>
      </c>
    </row>
    <row r="119" spans="1:105" ht="12" customHeight="1" x14ac:dyDescent="0.25">
      <c r="A119" s="97" t="s">
        <v>53</v>
      </c>
      <c r="B119" s="98">
        <v>0.15774441146746684</v>
      </c>
      <c r="C119" s="98">
        <v>0.13746804217749459</v>
      </c>
      <c r="D119" s="98">
        <v>0.1774776057215709</v>
      </c>
      <c r="E119" s="98">
        <v>0.23400711434355939</v>
      </c>
      <c r="F119" s="98">
        <v>0.24758202253578801</v>
      </c>
      <c r="G119" s="98">
        <v>0.34836498566766794</v>
      </c>
      <c r="H119" s="98">
        <v>0.52560224987502124</v>
      </c>
      <c r="I119" s="98">
        <v>0.96580830763259928</v>
      </c>
      <c r="J119" s="98">
        <v>1.7313468547537365</v>
      </c>
      <c r="K119" s="98">
        <v>2.1811309197471793</v>
      </c>
      <c r="L119" s="98">
        <v>3.8121623474273121</v>
      </c>
      <c r="M119" s="98">
        <v>4.5169561838668706</v>
      </c>
      <c r="N119" s="98">
        <v>7.4781019994317752</v>
      </c>
      <c r="O119" s="98">
        <v>7.2235597985109328</v>
      </c>
      <c r="P119" s="98">
        <v>7.0649588873959965</v>
      </c>
      <c r="Q119" s="98">
        <v>8.0342744461318407</v>
      </c>
      <c r="R119" s="98">
        <v>11.569516759336041</v>
      </c>
      <c r="S119" s="98">
        <v>18.025368951279539</v>
      </c>
      <c r="T119" s="98">
        <v>35.713425215683358</v>
      </c>
      <c r="U119" s="98">
        <v>45.954918481237137</v>
      </c>
      <c r="V119" s="98">
        <v>48.010785960051251</v>
      </c>
      <c r="W119" s="98">
        <v>48.892038529501917</v>
      </c>
      <c r="X119" s="98">
        <v>50.367845019196558</v>
      </c>
      <c r="Y119" s="98">
        <v>57.783284017165897</v>
      </c>
      <c r="DA119" s="63" t="s">
        <v>1877</v>
      </c>
    </row>
    <row r="120" spans="1:105" ht="12" customHeight="1" x14ac:dyDescent="0.25">
      <c r="A120" s="121" t="s">
        <v>55</v>
      </c>
      <c r="B120" s="122">
        <v>4.9885059693120376E-2</v>
      </c>
      <c r="C120" s="122">
        <v>5.1469346748279576E-2</v>
      </c>
      <c r="D120" s="122">
        <v>7.1331632993022087E-2</v>
      </c>
      <c r="E120" s="122">
        <v>9.3288629881399548E-2</v>
      </c>
      <c r="F120" s="122">
        <v>0.11697875591146216</v>
      </c>
      <c r="G120" s="122">
        <v>0.16831409636044153</v>
      </c>
      <c r="H120" s="122">
        <v>0.24898882929373389</v>
      </c>
      <c r="I120" s="122">
        <v>0.42225130146290552</v>
      </c>
      <c r="J120" s="122">
        <v>0.63718578459422115</v>
      </c>
      <c r="K120" s="122">
        <v>0.9613513944023544</v>
      </c>
      <c r="L120" s="122">
        <v>1.5359729868753502</v>
      </c>
      <c r="M120" s="122">
        <v>2.1000570181636622</v>
      </c>
      <c r="N120" s="122">
        <v>2.6148215975648781</v>
      </c>
      <c r="O120" s="122">
        <v>2.8036189528676534</v>
      </c>
      <c r="P120" s="122">
        <v>2.9542859225052767</v>
      </c>
      <c r="Q120" s="122">
        <v>3.2275530434298947</v>
      </c>
      <c r="R120" s="122">
        <v>4.1513676466907876</v>
      </c>
      <c r="S120" s="122">
        <v>7.1390867053608682</v>
      </c>
      <c r="T120" s="122">
        <v>12.712440066300401</v>
      </c>
      <c r="U120" s="122">
        <v>15.314994596985958</v>
      </c>
      <c r="V120" s="122">
        <v>16.956305291458417</v>
      </c>
      <c r="W120" s="122">
        <v>17.669068707258798</v>
      </c>
      <c r="X120" s="122">
        <v>17.677260481777864</v>
      </c>
      <c r="Y120" s="122">
        <v>17.336834311437553</v>
      </c>
      <c r="DA120" s="130" t="s">
        <v>1878</v>
      </c>
    </row>
    <row r="121" spans="1:105" ht="12" customHeight="1" x14ac:dyDescent="0.25">
      <c r="A121" s="97" t="s">
        <v>124</v>
      </c>
      <c r="B121" s="98">
        <v>3.5139196180031091E-3</v>
      </c>
      <c r="C121" s="98">
        <v>3.7597641579479365E-3</v>
      </c>
      <c r="D121" s="98">
        <v>4.1898100557774664E-3</v>
      </c>
      <c r="E121" s="98">
        <v>4.7966406513003171E-3</v>
      </c>
      <c r="F121" s="98">
        <v>5.305710448125488E-3</v>
      </c>
      <c r="G121" s="98">
        <v>7.4597692409461794E-3</v>
      </c>
      <c r="H121" s="98">
        <v>1.2648757121168121E-2</v>
      </c>
      <c r="I121" s="98">
        <v>1.6601225904850053E-2</v>
      </c>
      <c r="J121" s="98">
        <v>2.3306557634730992E-2</v>
      </c>
      <c r="K121" s="98">
        <v>3.2721497388372267E-2</v>
      </c>
      <c r="L121" s="98">
        <v>5.1471829404503587E-2</v>
      </c>
      <c r="M121" s="98">
        <v>6.9456177755526455E-2</v>
      </c>
      <c r="N121" s="98">
        <v>9.1380626536752871E-2</v>
      </c>
      <c r="O121" s="98">
        <v>0.10041907024699194</v>
      </c>
      <c r="P121" s="98">
        <v>0.10941253155118197</v>
      </c>
      <c r="Q121" s="98">
        <v>0.11504470886001325</v>
      </c>
      <c r="R121" s="98">
        <v>0.14407578175464911</v>
      </c>
      <c r="S121" s="98">
        <v>0.22473546472739822</v>
      </c>
      <c r="T121" s="98">
        <v>0.37779836911035547</v>
      </c>
      <c r="U121" s="98">
        <v>0.47928876037101786</v>
      </c>
      <c r="V121" s="98">
        <v>0.49357424700731661</v>
      </c>
      <c r="W121" s="98">
        <v>0.60996510820700367</v>
      </c>
      <c r="X121" s="98">
        <v>0.64923351187937861</v>
      </c>
      <c r="Y121" s="98">
        <v>0.59032806240921532</v>
      </c>
      <c r="DA121" s="63" t="s">
        <v>1879</v>
      </c>
    </row>
    <row r="122" spans="1:105" ht="12" customHeight="1" x14ac:dyDescent="0.25">
      <c r="A122" s="97" t="s">
        <v>123</v>
      </c>
      <c r="B122" s="98">
        <v>1.6732950561919571E-4</v>
      </c>
      <c r="C122" s="98">
        <v>1.6353785249822818E-4</v>
      </c>
      <c r="D122" s="98">
        <v>1.7464874379884504E-4</v>
      </c>
      <c r="E122" s="98">
        <v>1.8459249568116682E-4</v>
      </c>
      <c r="F122" s="98">
        <v>0</v>
      </c>
      <c r="G122" s="98">
        <v>0</v>
      </c>
      <c r="H122" s="98">
        <v>4.2006607411221872E-4</v>
      </c>
      <c r="I122" s="98">
        <v>8.7201607659822471E-4</v>
      </c>
      <c r="J122" s="98">
        <v>1.5822251691352833E-3</v>
      </c>
      <c r="K122" s="98">
        <v>2.2717306949457429E-3</v>
      </c>
      <c r="L122" s="98">
        <v>3.1061090923542468E-3</v>
      </c>
      <c r="M122" s="98">
        <v>3.4295270296093769E-3</v>
      </c>
      <c r="N122" s="98">
        <v>6.2774950750088526E-3</v>
      </c>
      <c r="O122" s="98">
        <v>2.4196271692238855E-2</v>
      </c>
      <c r="P122" s="98">
        <v>3.3933321015184044E-2</v>
      </c>
      <c r="Q122" s="98">
        <v>3.2749454272341764E-2</v>
      </c>
      <c r="R122" s="98">
        <v>3.0920457757114893E-2</v>
      </c>
      <c r="S122" s="98">
        <v>2.9695156740679858E-2</v>
      </c>
      <c r="T122" s="98">
        <v>2.6199977805141439E-2</v>
      </c>
      <c r="U122" s="98">
        <v>2.0834304207635167E-2</v>
      </c>
      <c r="V122" s="98">
        <v>1.9750185917336998E-2</v>
      </c>
      <c r="W122" s="98">
        <v>4.2311541984090061E-2</v>
      </c>
      <c r="X122" s="98">
        <v>6.1659911850574664E-2</v>
      </c>
      <c r="Y122" s="98">
        <v>8.3930806380200104E-2</v>
      </c>
      <c r="DA122" s="63" t="s">
        <v>1880</v>
      </c>
    </row>
    <row r="123" spans="1:105" ht="12" customHeight="1" x14ac:dyDescent="0.25">
      <c r="A123" s="100" t="s">
        <v>50</v>
      </c>
      <c r="B123" s="101">
        <v>2.3553376109069608E-5</v>
      </c>
      <c r="C123" s="101">
        <v>2.2274397647295185E-5</v>
      </c>
      <c r="D123" s="101">
        <v>4.125728713731449E-5</v>
      </c>
      <c r="E123" s="101">
        <v>5.300390716111382E-5</v>
      </c>
      <c r="F123" s="101">
        <v>0</v>
      </c>
      <c r="G123" s="101">
        <v>0</v>
      </c>
      <c r="H123" s="101">
        <v>1.074145109143302E-4</v>
      </c>
      <c r="I123" s="101">
        <v>1.76737003573273E-4</v>
      </c>
      <c r="J123" s="101">
        <v>3.2367519327954584E-4</v>
      </c>
      <c r="K123" s="101">
        <v>4.6381761841472741E-4</v>
      </c>
      <c r="L123" s="101">
        <v>5.4927931619436709E-4</v>
      </c>
      <c r="M123" s="101">
        <v>6.0053296389838979E-4</v>
      </c>
      <c r="N123" s="101">
        <v>7.3285556576131044E-4</v>
      </c>
      <c r="O123" s="101">
        <v>1.8981216101714524E-3</v>
      </c>
      <c r="P123" s="101">
        <v>2.7176001463388921E-3</v>
      </c>
      <c r="Q123" s="101">
        <v>7.8977477712276652E-3</v>
      </c>
      <c r="R123" s="101">
        <v>8.8439161618301398E-3</v>
      </c>
      <c r="S123" s="101">
        <v>1.0365938314338354E-2</v>
      </c>
      <c r="T123" s="101">
        <v>6.1419748216241937E-3</v>
      </c>
      <c r="U123" s="101">
        <v>1.7269485565846855E-3</v>
      </c>
      <c r="V123" s="101">
        <v>7.1544379020628828E-4</v>
      </c>
      <c r="W123" s="101">
        <v>3.4450986754920323E-3</v>
      </c>
      <c r="X123" s="101">
        <v>4.5811765424080128E-3</v>
      </c>
      <c r="Y123" s="101">
        <v>3.5712536905369262E-3</v>
      </c>
      <c r="DA123" s="131" t="s">
        <v>1881</v>
      </c>
    </row>
    <row r="124" spans="1:105" ht="12" customHeight="1" x14ac:dyDescent="0.25">
      <c r="A124" s="103" t="s">
        <v>52</v>
      </c>
      <c r="B124" s="104">
        <v>1.4377612951012609E-4</v>
      </c>
      <c r="C124" s="104">
        <v>1.4126345485093299E-4</v>
      </c>
      <c r="D124" s="104">
        <v>1.3339145666153054E-4</v>
      </c>
      <c r="E124" s="104">
        <v>1.31588588520053E-4</v>
      </c>
      <c r="F124" s="104">
        <v>0</v>
      </c>
      <c r="G124" s="104">
        <v>0</v>
      </c>
      <c r="H124" s="104">
        <v>3.126515631978885E-4</v>
      </c>
      <c r="I124" s="104">
        <v>6.9527907302495168E-4</v>
      </c>
      <c r="J124" s="104">
        <v>1.2585499758557374E-3</v>
      </c>
      <c r="K124" s="104">
        <v>1.8079130765310157E-3</v>
      </c>
      <c r="L124" s="104">
        <v>2.5568297761598795E-3</v>
      </c>
      <c r="M124" s="104">
        <v>2.828994065710987E-3</v>
      </c>
      <c r="N124" s="104">
        <v>5.5446395092475422E-3</v>
      </c>
      <c r="O124" s="104">
        <v>2.2298150082067401E-2</v>
      </c>
      <c r="P124" s="104">
        <v>3.1215720868845154E-2</v>
      </c>
      <c r="Q124" s="104">
        <v>2.4851706501114099E-2</v>
      </c>
      <c r="R124" s="104">
        <v>2.2076541595284754E-2</v>
      </c>
      <c r="S124" s="104">
        <v>1.9329218426341506E-2</v>
      </c>
      <c r="T124" s="104">
        <v>2.0058002983517245E-2</v>
      </c>
      <c r="U124" s="104">
        <v>1.910735565105048E-2</v>
      </c>
      <c r="V124" s="104">
        <v>1.9034742127130709E-2</v>
      </c>
      <c r="W124" s="104">
        <v>3.886644330859803E-2</v>
      </c>
      <c r="X124" s="104">
        <v>5.707873530816665E-2</v>
      </c>
      <c r="Y124" s="104">
        <v>8.0359552689663175E-2</v>
      </c>
      <c r="DA124" s="132" t="s">
        <v>1882</v>
      </c>
    </row>
    <row r="125" spans="1:105" ht="12" customHeight="1" x14ac:dyDescent="0.25">
      <c r="A125" s="106" t="s">
        <v>122</v>
      </c>
      <c r="B125" s="101">
        <v>1.7049376593910744E-4</v>
      </c>
      <c r="C125" s="101">
        <v>1.5906296664925198E-4</v>
      </c>
      <c r="D125" s="101">
        <v>1.7095393859718194E-4</v>
      </c>
      <c r="E125" s="101">
        <v>1.8230555357248249E-4</v>
      </c>
      <c r="F125" s="101">
        <v>0</v>
      </c>
      <c r="G125" s="101">
        <v>0</v>
      </c>
      <c r="H125" s="101">
        <v>6.2033496568079808E-4</v>
      </c>
      <c r="I125" s="101">
        <v>7.0283635893406181E-4</v>
      </c>
      <c r="J125" s="101">
        <v>6.7903279672289847E-4</v>
      </c>
      <c r="K125" s="101">
        <v>1.129246690184888E-3</v>
      </c>
      <c r="L125" s="101">
        <v>1.1225682705435238E-3</v>
      </c>
      <c r="M125" s="101">
        <v>1.1298500121842579E-3</v>
      </c>
      <c r="N125" s="101">
        <v>8.5283667389045846E-4</v>
      </c>
      <c r="O125" s="101">
        <v>4.3645515623346662E-2</v>
      </c>
      <c r="P125" s="101">
        <v>6.7183394867682517E-2</v>
      </c>
      <c r="Q125" s="101">
        <v>6.802429407198822E-2</v>
      </c>
      <c r="R125" s="101">
        <v>6.8628362274218674E-2</v>
      </c>
      <c r="S125" s="101">
        <v>6.8402124681177151E-2</v>
      </c>
      <c r="T125" s="101">
        <v>5.8387509237096846E-2</v>
      </c>
      <c r="U125" s="101">
        <v>0.12188558528431784</v>
      </c>
      <c r="V125" s="101">
        <v>0.10724455679914074</v>
      </c>
      <c r="W125" s="101">
        <v>0.3860162569693068</v>
      </c>
      <c r="X125" s="101">
        <v>0.36213193757098705</v>
      </c>
      <c r="Y125" s="101">
        <v>0.42866728138771176</v>
      </c>
      <c r="DA125" s="131" t="s">
        <v>1883</v>
      </c>
    </row>
    <row r="126" spans="1:105" ht="12" customHeight="1" x14ac:dyDescent="0.25">
      <c r="A126" s="107" t="s">
        <v>121</v>
      </c>
      <c r="B126" s="104">
        <v>4.603331680355896E-2</v>
      </c>
      <c r="C126" s="104">
        <v>4.738698177118416E-2</v>
      </c>
      <c r="D126" s="104">
        <v>6.679622025484859E-2</v>
      </c>
      <c r="E126" s="104">
        <v>8.8125091180845577E-2</v>
      </c>
      <c r="F126" s="104">
        <v>0.11167304546333667</v>
      </c>
      <c r="G126" s="104">
        <v>0.16085432711949535</v>
      </c>
      <c r="H126" s="104">
        <v>0.23529967113277275</v>
      </c>
      <c r="I126" s="104">
        <v>0.4040752231225232</v>
      </c>
      <c r="J126" s="104">
        <v>0.61161796899363197</v>
      </c>
      <c r="K126" s="104">
        <v>0.92522891962885145</v>
      </c>
      <c r="L126" s="104">
        <v>1.4802724801079488</v>
      </c>
      <c r="M126" s="104">
        <v>2.0260414633663419</v>
      </c>
      <c r="N126" s="104">
        <v>2.5163106392792258</v>
      </c>
      <c r="O126" s="104">
        <v>2.6353580953050759</v>
      </c>
      <c r="P126" s="104">
        <v>2.7437566750712281</v>
      </c>
      <c r="Q126" s="104">
        <v>3.0117345862255513</v>
      </c>
      <c r="R126" s="104">
        <v>3.9077430449048052</v>
      </c>
      <c r="S126" s="104">
        <v>6.8162539592116129</v>
      </c>
      <c r="T126" s="104">
        <v>12.250054210147807</v>
      </c>
      <c r="U126" s="104">
        <v>14.692985947122986</v>
      </c>
      <c r="V126" s="104">
        <v>16.335736301734624</v>
      </c>
      <c r="W126" s="104">
        <v>16.630775800098398</v>
      </c>
      <c r="X126" s="104">
        <v>16.604235120476925</v>
      </c>
      <c r="Y126" s="104">
        <v>16.233908161260427</v>
      </c>
      <c r="DA126" s="132" t="s">
        <v>1884</v>
      </c>
    </row>
    <row r="127" spans="1:105" ht="12" customHeight="1" x14ac:dyDescent="0.25">
      <c r="A127" s="108" t="s">
        <v>53</v>
      </c>
      <c r="B127" s="98">
        <v>6.6256846890014529E-3</v>
      </c>
      <c r="C127" s="98">
        <v>6.2029578379402739E-3</v>
      </c>
      <c r="D127" s="98">
        <v>1.2981663481198991E-2</v>
      </c>
      <c r="E127" s="98">
        <v>2.1591422911557665E-2</v>
      </c>
      <c r="F127" s="98">
        <v>2.6164535336451189E-2</v>
      </c>
      <c r="G127" s="98">
        <v>4.5493773212327733E-2</v>
      </c>
      <c r="H127" s="98">
        <v>6.0338973201323913E-2</v>
      </c>
      <c r="I127" s="98">
        <v>8.596771661302556E-2</v>
      </c>
      <c r="J127" s="98">
        <v>0.12509629577004372</v>
      </c>
      <c r="K127" s="98">
        <v>0.18946114529164346</v>
      </c>
      <c r="L127" s="98">
        <v>0.26989022312704963</v>
      </c>
      <c r="M127" s="98">
        <v>0.37545549085894803</v>
      </c>
      <c r="N127" s="98">
        <v>0.33834057190458655</v>
      </c>
      <c r="O127" s="98">
        <v>9.3341837724271931E-2</v>
      </c>
      <c r="P127" s="98">
        <v>4.3305234560108867E-2</v>
      </c>
      <c r="Q127" s="98">
        <v>0.1298260774976932</v>
      </c>
      <c r="R127" s="98">
        <v>0.2474990013569425</v>
      </c>
      <c r="S127" s="98">
        <v>0.71838144360098311</v>
      </c>
      <c r="T127" s="98">
        <v>1.0239211116045113</v>
      </c>
      <c r="U127" s="98">
        <v>0.98429412152660989</v>
      </c>
      <c r="V127" s="98">
        <v>1.3825250062522487</v>
      </c>
      <c r="W127" s="98">
        <v>1.0613051504088522</v>
      </c>
      <c r="X127" s="98">
        <v>0.85500735307221531</v>
      </c>
      <c r="Y127" s="98">
        <v>0.34810715066113401</v>
      </c>
      <c r="DA127" s="63" t="s">
        <v>1885</v>
      </c>
    </row>
    <row r="128" spans="1:105" ht="12" customHeight="1" x14ac:dyDescent="0.25">
      <c r="A128" s="108" t="s">
        <v>52</v>
      </c>
      <c r="B128" s="98">
        <v>3.9407632114557507E-2</v>
      </c>
      <c r="C128" s="98">
        <v>4.1184023933243885E-2</v>
      </c>
      <c r="D128" s="98">
        <v>5.3814556773649595E-2</v>
      </c>
      <c r="E128" s="98">
        <v>6.6533668269287916E-2</v>
      </c>
      <c r="F128" s="98">
        <v>8.5508510126885484E-2</v>
      </c>
      <c r="G128" s="98">
        <v>0.11536055390716762</v>
      </c>
      <c r="H128" s="98">
        <v>0.17496069793144883</v>
      </c>
      <c r="I128" s="98">
        <v>0.31810750650949765</v>
      </c>
      <c r="J128" s="98">
        <v>0.48652167322358825</v>
      </c>
      <c r="K128" s="98">
        <v>0.73576777433720797</v>
      </c>
      <c r="L128" s="98">
        <v>1.2103822569808991</v>
      </c>
      <c r="M128" s="98">
        <v>1.6505859725073937</v>
      </c>
      <c r="N128" s="98">
        <v>2.1779700673746394</v>
      </c>
      <c r="O128" s="98">
        <v>2.5420162575808041</v>
      </c>
      <c r="P128" s="98">
        <v>2.7004514405111193</v>
      </c>
      <c r="Q128" s="98">
        <v>2.8819085087278582</v>
      </c>
      <c r="R128" s="98">
        <v>3.6602440435478627</v>
      </c>
      <c r="S128" s="98">
        <v>6.0978725156106295</v>
      </c>
      <c r="T128" s="98">
        <v>11.226133098543295</v>
      </c>
      <c r="U128" s="98">
        <v>13.708691825596377</v>
      </c>
      <c r="V128" s="98">
        <v>14.953211295482374</v>
      </c>
      <c r="W128" s="98">
        <v>15.569470649689547</v>
      </c>
      <c r="X128" s="98">
        <v>15.749227767404712</v>
      </c>
      <c r="Y128" s="98">
        <v>15.885801010599293</v>
      </c>
      <c r="DA128" s="63" t="s">
        <v>1886</v>
      </c>
    </row>
    <row r="129" spans="1:105" ht="12" customHeight="1" x14ac:dyDescent="0.25">
      <c r="A129" s="121" t="s">
        <v>54</v>
      </c>
      <c r="B129" s="122">
        <v>1.6516640874472358E-2</v>
      </c>
      <c r="C129" s="122">
        <v>1.9270728629344501E-2</v>
      </c>
      <c r="D129" s="122">
        <v>2.5206898684421206E-2</v>
      </c>
      <c r="E129" s="122">
        <v>3.1230853076269625E-2</v>
      </c>
      <c r="F129" s="122">
        <v>3.8503133851201826E-2</v>
      </c>
      <c r="G129" s="122">
        <v>4.9323655186544066E-2</v>
      </c>
      <c r="H129" s="122">
        <v>6.6945737953813367E-2</v>
      </c>
      <c r="I129" s="122">
        <v>9.8436349382910293E-2</v>
      </c>
      <c r="J129" s="122">
        <v>0.14074335263463211</v>
      </c>
      <c r="K129" s="122">
        <v>0.21347439466965507</v>
      </c>
      <c r="L129" s="122">
        <v>0.33295713706063756</v>
      </c>
      <c r="M129" s="122">
        <v>0.48129301294102511</v>
      </c>
      <c r="N129" s="122">
        <v>0.55583835547274685</v>
      </c>
      <c r="O129" s="122">
        <v>0.66900816788792739</v>
      </c>
      <c r="P129" s="122">
        <v>0.77697841100771514</v>
      </c>
      <c r="Q129" s="122">
        <v>0.79048954171993668</v>
      </c>
      <c r="R129" s="122">
        <v>0.97909081372587226</v>
      </c>
      <c r="S129" s="122">
        <v>1.7052445441312696</v>
      </c>
      <c r="T129" s="122">
        <v>2.9236121745749388</v>
      </c>
      <c r="U129" s="122">
        <v>4.1578422669595483</v>
      </c>
      <c r="V129" s="122">
        <v>4.6854633217393742</v>
      </c>
      <c r="W129" s="122">
        <v>4.7604026945269116</v>
      </c>
      <c r="X129" s="122">
        <v>4.5452645785338301</v>
      </c>
      <c r="Y129" s="122">
        <v>4.1241490305618917</v>
      </c>
      <c r="DA129" s="130" t="s">
        <v>1887</v>
      </c>
    </row>
    <row r="130" spans="1:105" ht="12" customHeight="1" x14ac:dyDescent="0.25">
      <c r="A130" s="97" t="s">
        <v>50</v>
      </c>
      <c r="B130" s="98">
        <v>1.2183617887418698E-2</v>
      </c>
      <c r="C130" s="98">
        <v>1.292922485021533E-2</v>
      </c>
      <c r="D130" s="98">
        <v>1.6012454553921866E-2</v>
      </c>
      <c r="E130" s="98">
        <v>2.0145802193809903E-2</v>
      </c>
      <c r="F130" s="98">
        <v>2.4086621691882845E-2</v>
      </c>
      <c r="G130" s="98">
        <v>3.0586405967106503E-2</v>
      </c>
      <c r="H130" s="98">
        <v>4.1979363955476592E-2</v>
      </c>
      <c r="I130" s="98">
        <v>6.5615720979874878E-2</v>
      </c>
      <c r="J130" s="98">
        <v>9.4004546715440243E-2</v>
      </c>
      <c r="K130" s="98">
        <v>0.13325823996749195</v>
      </c>
      <c r="L130" s="98">
        <v>0.20774247143544661</v>
      </c>
      <c r="M130" s="98">
        <v>0.29238724658934279</v>
      </c>
      <c r="N130" s="98">
        <v>0.3749182910536677</v>
      </c>
      <c r="O130" s="98">
        <v>0.42522649331663104</v>
      </c>
      <c r="P130" s="98">
        <v>0.44019935200651522</v>
      </c>
      <c r="Q130" s="98">
        <v>0.47020849454782437</v>
      </c>
      <c r="R130" s="98">
        <v>0.57388218803246649</v>
      </c>
      <c r="S130" s="98">
        <v>0.92699530029495791</v>
      </c>
      <c r="T130" s="98">
        <v>1.631368756911612</v>
      </c>
      <c r="U130" s="98">
        <v>2.2190417537268399</v>
      </c>
      <c r="V130" s="98">
        <v>2.2660663178800458</v>
      </c>
      <c r="W130" s="98">
        <v>2.4167878834202021</v>
      </c>
      <c r="X130" s="98">
        <v>2.3722927479095919</v>
      </c>
      <c r="Y130" s="98">
        <v>2.4604469586149302</v>
      </c>
      <c r="DA130" s="63" t="s">
        <v>1888</v>
      </c>
    </row>
    <row r="131" spans="1:105" ht="12" customHeight="1" x14ac:dyDescent="0.25">
      <c r="A131" s="109" t="s">
        <v>120</v>
      </c>
      <c r="B131" s="33">
        <v>4.333022987053659E-3</v>
      </c>
      <c r="C131" s="33">
        <v>6.341503779129171E-3</v>
      </c>
      <c r="D131" s="33">
        <v>9.19444413049934E-3</v>
      </c>
      <c r="E131" s="33">
        <v>1.1085050882459721E-2</v>
      </c>
      <c r="F131" s="33">
        <v>1.4416512159318979E-2</v>
      </c>
      <c r="G131" s="33">
        <v>1.8737249219437559E-2</v>
      </c>
      <c r="H131" s="33">
        <v>2.4966373998336767E-2</v>
      </c>
      <c r="I131" s="33">
        <v>3.2820628403035415E-2</v>
      </c>
      <c r="J131" s="33">
        <v>4.6738805919191856E-2</v>
      </c>
      <c r="K131" s="33">
        <v>8.0216154702163103E-2</v>
      </c>
      <c r="L131" s="33">
        <v>0.12521466562519096</v>
      </c>
      <c r="M131" s="33">
        <v>0.18890576635168235</v>
      </c>
      <c r="N131" s="33">
        <v>0.18092006441907918</v>
      </c>
      <c r="O131" s="33">
        <v>0.24378167457129632</v>
      </c>
      <c r="P131" s="33">
        <v>0.33677905900119992</v>
      </c>
      <c r="Q131" s="33">
        <v>0.32028104717211225</v>
      </c>
      <c r="R131" s="33">
        <v>0.40520862569340571</v>
      </c>
      <c r="S131" s="33">
        <v>0.77824924383631167</v>
      </c>
      <c r="T131" s="33">
        <v>1.2922434176633271</v>
      </c>
      <c r="U131" s="33">
        <v>1.9388005132327082</v>
      </c>
      <c r="V131" s="33">
        <v>2.4193970038593284</v>
      </c>
      <c r="W131" s="33">
        <v>2.3436148111067099</v>
      </c>
      <c r="X131" s="33">
        <v>2.1729718306242378</v>
      </c>
      <c r="Y131" s="33">
        <v>1.6637020719469611</v>
      </c>
      <c r="DA131" s="60" t="s">
        <v>1889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1.3050629079699732</v>
      </c>
      <c r="C133" s="154">
        <f t="shared" si="22"/>
        <v>1.2994263717327132</v>
      </c>
      <c r="D133" s="154">
        <f t="shared" si="22"/>
        <v>1.3419369356639079</v>
      </c>
      <c r="E133" s="154">
        <f t="shared" si="22"/>
        <v>1.389677261837523</v>
      </c>
      <c r="F133" s="154">
        <f t="shared" si="22"/>
        <v>1.3821454400410891</v>
      </c>
      <c r="G133" s="154">
        <f t="shared" si="22"/>
        <v>1.3855217753865454</v>
      </c>
      <c r="H133" s="154">
        <f t="shared" si="22"/>
        <v>1.4502917760174383</v>
      </c>
      <c r="I133" s="154">
        <f t="shared" si="22"/>
        <v>1.5664865455915951</v>
      </c>
      <c r="J133" s="154">
        <f t="shared" si="22"/>
        <v>1.6663817149241393</v>
      </c>
      <c r="K133" s="154">
        <f t="shared" si="22"/>
        <v>1.6038386785407421</v>
      </c>
      <c r="L133" s="154">
        <f t="shared" si="22"/>
        <v>1.7161976301455959</v>
      </c>
      <c r="M133" s="154">
        <f t="shared" si="22"/>
        <v>1.6637731852235538</v>
      </c>
      <c r="N133" s="154">
        <f t="shared" si="22"/>
        <v>1.8793867036049865</v>
      </c>
      <c r="O133" s="154">
        <f t="shared" si="22"/>
        <v>1.8773368321747672</v>
      </c>
      <c r="P133" s="154">
        <f t="shared" si="22"/>
        <v>1.8499496727349705</v>
      </c>
      <c r="Q133" s="154">
        <f t="shared" si="22"/>
        <v>1.8759866041566082</v>
      </c>
      <c r="R133" s="154">
        <f t="shared" ref="R133:V133" si="23">IF(R115=0,"",R115/R97)</f>
        <v>1.9566027589599222</v>
      </c>
      <c r="S133" s="154">
        <f t="shared" si="23"/>
        <v>1.8827416344810215</v>
      </c>
      <c r="T133" s="154">
        <f t="shared" si="23"/>
        <v>2.1770580136101532</v>
      </c>
      <c r="U133" s="154">
        <f t="shared" si="23"/>
        <v>2.1858361425955484</v>
      </c>
      <c r="V133" s="154">
        <f t="shared" si="23"/>
        <v>2.139168122605279</v>
      </c>
      <c r="W133" s="154">
        <f t="shared" ref="W133:Y133" si="24">IF(W115=0,"",W115/W97)</f>
        <v>2.1378965411653312</v>
      </c>
      <c r="X133" s="154">
        <f t="shared" si="24"/>
        <v>2.1645556478841192</v>
      </c>
      <c r="Y133" s="154">
        <f t="shared" si="24"/>
        <v>2.3040052795542461</v>
      </c>
      <c r="DA133" s="129" t="s">
        <v>2041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1.47006237145646</v>
      </c>
      <c r="C134" s="155">
        <f t="shared" si="25"/>
        <v>1.5120857074862337</v>
      </c>
      <c r="D134" s="155">
        <f t="shared" si="25"/>
        <v>1.6003010466863987</v>
      </c>
      <c r="E134" s="155">
        <f t="shared" si="25"/>
        <v>1.6793398019573842</v>
      </c>
      <c r="F134" s="155">
        <f t="shared" si="25"/>
        <v>1.7551896435050787</v>
      </c>
      <c r="G134" s="155">
        <f t="shared" si="25"/>
        <v>1.86343798908853</v>
      </c>
      <c r="H134" s="155">
        <f t="shared" si="25"/>
        <v>1.9994261159346094</v>
      </c>
      <c r="I134" s="155">
        <f t="shared" si="25"/>
        <v>2.1302696236004781</v>
      </c>
      <c r="J134" s="155">
        <f t="shared" si="25"/>
        <v>2.2604149348881566</v>
      </c>
      <c r="K134" s="155">
        <f t="shared" si="25"/>
        <v>2.3772660590108652</v>
      </c>
      <c r="L134" s="155">
        <f t="shared" si="25"/>
        <v>2.5050721868083543</v>
      </c>
      <c r="M134" s="155">
        <f t="shared" si="25"/>
        <v>2.5996380327893243</v>
      </c>
      <c r="N134" s="155">
        <f t="shared" si="25"/>
        <v>2.7022403561625716</v>
      </c>
      <c r="O134" s="155">
        <f t="shared" si="25"/>
        <v>2.7775319179603959</v>
      </c>
      <c r="P134" s="155">
        <f t="shared" si="25"/>
        <v>2.822652732988518</v>
      </c>
      <c r="Q134" s="155">
        <f t="shared" si="25"/>
        <v>2.8712299932185479</v>
      </c>
      <c r="R134" s="155">
        <f t="shared" ref="R134:V134" si="26">IF(R116=0,"",R116/R98)</f>
        <v>3.0121631826774324</v>
      </c>
      <c r="S134" s="155">
        <f t="shared" si="26"/>
        <v>3.2463858199162616</v>
      </c>
      <c r="T134" s="155">
        <f t="shared" si="26"/>
        <v>3.4283993087833196</v>
      </c>
      <c r="U134" s="155">
        <f t="shared" si="26"/>
        <v>3.4796612107473037</v>
      </c>
      <c r="V134" s="155">
        <f t="shared" si="26"/>
        <v>3.509108219919427</v>
      </c>
      <c r="W134" s="155">
        <f t="shared" ref="W134:Y134" si="27">IF(W116=0,"",W116/W98)</f>
        <v>3.5334730006267359</v>
      </c>
      <c r="X134" s="155">
        <f t="shared" si="27"/>
        <v>3.561520411552936</v>
      </c>
      <c r="Y134" s="155">
        <f t="shared" si="27"/>
        <v>3.5935141717097552</v>
      </c>
      <c r="DA134" s="130" t="s">
        <v>2042</v>
      </c>
    </row>
    <row r="135" spans="1:105" ht="12" customHeight="1" x14ac:dyDescent="0.25">
      <c r="A135" s="97" t="s">
        <v>53</v>
      </c>
      <c r="B135" s="156">
        <f t="shared" ref="B135:Q135" si="28">IF(B117=0,"",B117/B99)</f>
        <v>1.47006237145646</v>
      </c>
      <c r="C135" s="156">
        <f t="shared" si="28"/>
        <v>1.5120857074862337</v>
      </c>
      <c r="D135" s="156">
        <f t="shared" si="28"/>
        <v>1.6003010466863987</v>
      </c>
      <c r="E135" s="156">
        <f t="shared" si="28"/>
        <v>1.6793398019573842</v>
      </c>
      <c r="F135" s="156">
        <f t="shared" si="28"/>
        <v>1.7551896435050787</v>
      </c>
      <c r="G135" s="156">
        <f t="shared" si="28"/>
        <v>1.86343798908853</v>
      </c>
      <c r="H135" s="156">
        <f t="shared" si="28"/>
        <v>1.9994261159346094</v>
      </c>
      <c r="I135" s="156">
        <f t="shared" si="28"/>
        <v>2.1302696236004781</v>
      </c>
      <c r="J135" s="156">
        <f t="shared" si="28"/>
        <v>2.2604149348881566</v>
      </c>
      <c r="K135" s="156">
        <f t="shared" si="28"/>
        <v>2.3772660590108652</v>
      </c>
      <c r="L135" s="156">
        <f t="shared" si="28"/>
        <v>2.5050721868083543</v>
      </c>
      <c r="M135" s="156">
        <f t="shared" si="28"/>
        <v>2.5996380327893243</v>
      </c>
      <c r="N135" s="156">
        <f t="shared" si="28"/>
        <v>2.7022403561625716</v>
      </c>
      <c r="O135" s="156">
        <f t="shared" si="28"/>
        <v>2.7775319179603959</v>
      </c>
      <c r="P135" s="156">
        <f t="shared" si="28"/>
        <v>2.822652732988518</v>
      </c>
      <c r="Q135" s="156">
        <f t="shared" si="28"/>
        <v>2.8712299932185479</v>
      </c>
      <c r="R135" s="156">
        <f t="shared" ref="R135:V135" si="29">IF(R117=0,"",R117/R99)</f>
        <v>3.0121631826774324</v>
      </c>
      <c r="S135" s="156">
        <f t="shared" si="29"/>
        <v>3.2463858199162616</v>
      </c>
      <c r="T135" s="156">
        <f t="shared" si="29"/>
        <v>3.4283993087833196</v>
      </c>
      <c r="U135" s="156">
        <f t="shared" si="29"/>
        <v>3.4796612107473037</v>
      </c>
      <c r="V135" s="156">
        <f t="shared" si="29"/>
        <v>3.509108219919427</v>
      </c>
      <c r="W135" s="156">
        <f t="shared" ref="W135:Y135" si="30">IF(W117=0,"",W117/W99)</f>
        <v>3.5334730006267359</v>
      </c>
      <c r="X135" s="156">
        <f t="shared" si="30"/>
        <v>3.561520411552936</v>
      </c>
      <c r="Y135" s="156">
        <f t="shared" si="30"/>
        <v>3.5935141717097552</v>
      </c>
      <c r="DA135" s="63" t="s">
        <v>2043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1.8018528038532915</v>
      </c>
      <c r="C136" s="155">
        <f t="shared" si="31"/>
        <v>1.8849514127345066</v>
      </c>
      <c r="D136" s="155">
        <f t="shared" si="31"/>
        <v>2.1073364015647189</v>
      </c>
      <c r="E136" s="155">
        <f t="shared" si="31"/>
        <v>2.2824544597498768</v>
      </c>
      <c r="F136" s="155">
        <f t="shared" si="31"/>
        <v>2.4851014156824673</v>
      </c>
      <c r="G136" s="155">
        <f t="shared" si="31"/>
        <v>2.7129837904659446</v>
      </c>
      <c r="H136" s="155">
        <f t="shared" si="31"/>
        <v>2.8717348692274705</v>
      </c>
      <c r="I136" s="155">
        <f t="shared" si="31"/>
        <v>3.008133881959854</v>
      </c>
      <c r="J136" s="155">
        <f t="shared" si="31"/>
        <v>3.1395108334078494</v>
      </c>
      <c r="K136" s="155">
        <f t="shared" si="31"/>
        <v>3.2378268866159821</v>
      </c>
      <c r="L136" s="155">
        <f t="shared" si="31"/>
        <v>3.3723111799005605</v>
      </c>
      <c r="M136" s="155">
        <f t="shared" si="31"/>
        <v>3.4732739076440997</v>
      </c>
      <c r="N136" s="155">
        <f t="shared" si="31"/>
        <v>3.5920838928403214</v>
      </c>
      <c r="O136" s="155">
        <f t="shared" si="31"/>
        <v>3.6805925514223277</v>
      </c>
      <c r="P136" s="155">
        <f t="shared" si="31"/>
        <v>3.7712926051804718</v>
      </c>
      <c r="Q136" s="155">
        <f t="shared" si="31"/>
        <v>3.8782726926414957</v>
      </c>
      <c r="R136" s="155">
        <f t="shared" ref="R136:V136" si="32">IF(R118=0,"",R118/R100)</f>
        <v>4.0674299227972499</v>
      </c>
      <c r="S136" s="155">
        <f t="shared" si="32"/>
        <v>4.2590755178331765</v>
      </c>
      <c r="T136" s="155">
        <f t="shared" si="32"/>
        <v>4.3679345673078913</v>
      </c>
      <c r="U136" s="155">
        <f t="shared" si="32"/>
        <v>4.4040914383924328</v>
      </c>
      <c r="V136" s="155">
        <f t="shared" si="32"/>
        <v>4.4228227209281821</v>
      </c>
      <c r="W136" s="155">
        <f t="shared" ref="W136:Y136" si="33">IF(W118=0,"",W118/W100)</f>
        <v>4.4344920147985807</v>
      </c>
      <c r="X136" s="155">
        <f t="shared" si="33"/>
        <v>4.4463742705276488</v>
      </c>
      <c r="Y136" s="155">
        <f t="shared" si="33"/>
        <v>4.4686511709355106</v>
      </c>
      <c r="DA136" s="130" t="s">
        <v>2044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1.8018528038532915</v>
      </c>
      <c r="C137" s="156">
        <f t="shared" si="34"/>
        <v>1.8849514127345066</v>
      </c>
      <c r="D137" s="156">
        <f t="shared" si="34"/>
        <v>2.1073364015647189</v>
      </c>
      <c r="E137" s="156">
        <f t="shared" si="34"/>
        <v>2.2824544597498768</v>
      </c>
      <c r="F137" s="156">
        <f t="shared" si="34"/>
        <v>2.4851014156824673</v>
      </c>
      <c r="G137" s="156">
        <f t="shared" si="34"/>
        <v>2.7129837904659446</v>
      </c>
      <c r="H137" s="156">
        <f t="shared" si="34"/>
        <v>2.8717348692274705</v>
      </c>
      <c r="I137" s="156">
        <f t="shared" si="34"/>
        <v>3.008133881959854</v>
      </c>
      <c r="J137" s="156">
        <f t="shared" si="34"/>
        <v>3.1395108334078494</v>
      </c>
      <c r="K137" s="156">
        <f t="shared" si="34"/>
        <v>3.2378268866159821</v>
      </c>
      <c r="L137" s="156">
        <f t="shared" si="34"/>
        <v>3.3723111799005605</v>
      </c>
      <c r="M137" s="156">
        <f t="shared" si="34"/>
        <v>3.4732739076440997</v>
      </c>
      <c r="N137" s="156">
        <f t="shared" si="34"/>
        <v>3.5920838928403214</v>
      </c>
      <c r="O137" s="156">
        <f t="shared" si="34"/>
        <v>3.6805925514223277</v>
      </c>
      <c r="P137" s="156">
        <f t="shared" si="34"/>
        <v>3.7712926051804718</v>
      </c>
      <c r="Q137" s="156">
        <f t="shared" si="34"/>
        <v>3.8782726926414957</v>
      </c>
      <c r="R137" s="156">
        <f t="shared" ref="R137:V137" si="35">IF(R119=0,"",R119/R101)</f>
        <v>4.0674299227972499</v>
      </c>
      <c r="S137" s="156">
        <f t="shared" si="35"/>
        <v>4.2590755178331765</v>
      </c>
      <c r="T137" s="156">
        <f t="shared" si="35"/>
        <v>4.3679345673078913</v>
      </c>
      <c r="U137" s="156">
        <f t="shared" si="35"/>
        <v>4.4040914383924328</v>
      </c>
      <c r="V137" s="156">
        <f t="shared" si="35"/>
        <v>4.4228227209281821</v>
      </c>
      <c r="W137" s="156">
        <f t="shared" ref="W137:Y137" si="36">IF(W119=0,"",W119/W101)</f>
        <v>4.4344920147985807</v>
      </c>
      <c r="X137" s="156">
        <f t="shared" si="36"/>
        <v>4.4463742705276488</v>
      </c>
      <c r="Y137" s="156">
        <f t="shared" si="36"/>
        <v>4.4686511709355106</v>
      </c>
      <c r="DA137" s="63" t="s">
        <v>2045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0.79748469726755222</v>
      </c>
      <c r="C138" s="155">
        <f t="shared" si="37"/>
        <v>0.80653786819325046</v>
      </c>
      <c r="D138" s="155">
        <f t="shared" si="37"/>
        <v>0.77948035645031877</v>
      </c>
      <c r="E138" s="155">
        <f t="shared" si="37"/>
        <v>0.75646986787104553</v>
      </c>
      <c r="F138" s="155">
        <f t="shared" si="37"/>
        <v>0.77001345931000498</v>
      </c>
      <c r="G138" s="155">
        <f t="shared" si="37"/>
        <v>0.7450263733129705</v>
      </c>
      <c r="H138" s="155">
        <f t="shared" si="37"/>
        <v>0.75783997294710093</v>
      </c>
      <c r="I138" s="155">
        <f t="shared" si="37"/>
        <v>0.79280637576437296</v>
      </c>
      <c r="J138" s="155">
        <f t="shared" si="37"/>
        <v>0.80161214489590049</v>
      </c>
      <c r="K138" s="155">
        <f t="shared" si="37"/>
        <v>0.80484334127202295</v>
      </c>
      <c r="L138" s="155">
        <f t="shared" si="37"/>
        <v>0.82195050718801166</v>
      </c>
      <c r="M138" s="155">
        <f t="shared" si="37"/>
        <v>0.82260741457801045</v>
      </c>
      <c r="N138" s="155">
        <f t="shared" si="37"/>
        <v>0.8585550294268729</v>
      </c>
      <c r="O138" s="155">
        <f t="shared" si="37"/>
        <v>0.92183872355348517</v>
      </c>
      <c r="P138" s="155">
        <f t="shared" si="37"/>
        <v>0.93243251233570512</v>
      </c>
      <c r="Q138" s="155">
        <f t="shared" si="37"/>
        <v>0.91639030719251657</v>
      </c>
      <c r="R138" s="155">
        <f t="shared" ref="R138:V138" si="38">IF(R120=0,"",R120/R102)</f>
        <v>0.91266432666028452</v>
      </c>
      <c r="S138" s="155">
        <f t="shared" si="38"/>
        <v>0.90328218438458918</v>
      </c>
      <c r="T138" s="155">
        <f t="shared" si="38"/>
        <v>0.92803706945645559</v>
      </c>
      <c r="U138" s="155">
        <f t="shared" si="38"/>
        <v>0.93824353162120144</v>
      </c>
      <c r="V138" s="155">
        <f t="shared" si="38"/>
        <v>0.93285640451390717</v>
      </c>
      <c r="W138" s="155">
        <f t="shared" ref="W138:Y138" si="39">IF(W120=0,"",W120/W102)</f>
        <v>0.93600267755741207</v>
      </c>
      <c r="X138" s="155">
        <f t="shared" si="39"/>
        <v>0.94310419055293415</v>
      </c>
      <c r="Y138" s="155">
        <f t="shared" si="39"/>
        <v>0.9586681672084465</v>
      </c>
      <c r="DA138" s="130" t="s">
        <v>2046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0.41569897284856322</v>
      </c>
      <c r="C139" s="156">
        <f t="shared" si="40"/>
        <v>0.4192487151072874</v>
      </c>
      <c r="D139" s="156">
        <f t="shared" si="40"/>
        <v>0.42298913332141214</v>
      </c>
      <c r="E139" s="156">
        <f t="shared" si="40"/>
        <v>0.42652290583415353</v>
      </c>
      <c r="F139" s="156">
        <f t="shared" si="40"/>
        <v>0.43003498881835839</v>
      </c>
      <c r="G139" s="156">
        <f t="shared" si="40"/>
        <v>0.43505349487799216</v>
      </c>
      <c r="H139" s="156">
        <f t="shared" si="40"/>
        <v>0.44133053978931097</v>
      </c>
      <c r="I139" s="156">
        <f t="shared" si="40"/>
        <v>0.44382927655013188</v>
      </c>
      <c r="J139" s="156">
        <f t="shared" si="40"/>
        <v>0.44673959188671103</v>
      </c>
      <c r="K139" s="156">
        <f t="shared" si="40"/>
        <v>0.45088976175224915</v>
      </c>
      <c r="L139" s="156">
        <f t="shared" si="40"/>
        <v>0.4562486815412447</v>
      </c>
      <c r="M139" s="156">
        <f t="shared" si="40"/>
        <v>0.46226558907562854</v>
      </c>
      <c r="N139" s="156">
        <f t="shared" si="40"/>
        <v>0.47235653175901193</v>
      </c>
      <c r="O139" s="156">
        <f t="shared" si="40"/>
        <v>0.47774097716932484</v>
      </c>
      <c r="P139" s="156">
        <f t="shared" si="40"/>
        <v>0.48730885745235869</v>
      </c>
      <c r="Q139" s="156">
        <f t="shared" si="40"/>
        <v>0.50114235042362898</v>
      </c>
      <c r="R139" s="156">
        <f t="shared" ref="R139:V139" si="41">IF(R121=0,"",R121/R103)</f>
        <v>0.52980476204761495</v>
      </c>
      <c r="S139" s="156">
        <f t="shared" si="41"/>
        <v>0.57026558322006693</v>
      </c>
      <c r="T139" s="156">
        <f t="shared" si="41"/>
        <v>0.60571316219899674</v>
      </c>
      <c r="U139" s="156">
        <f t="shared" si="41"/>
        <v>0.62297795824610525</v>
      </c>
      <c r="V139" s="156">
        <f t="shared" si="41"/>
        <v>0.63375251555577683</v>
      </c>
      <c r="W139" s="156">
        <f t="shared" ref="W139:Y139" si="42">IF(W121=0,"",W121/W103)</f>
        <v>0.63928694251100238</v>
      </c>
      <c r="X139" s="156">
        <f t="shared" si="42"/>
        <v>0.64497488946574866</v>
      </c>
      <c r="Y139" s="156">
        <f t="shared" si="42"/>
        <v>0.64983180337781954</v>
      </c>
      <c r="DA139" s="63" t="s">
        <v>2047</v>
      </c>
    </row>
    <row r="140" spans="1:105" ht="12" customHeight="1" x14ac:dyDescent="0.25">
      <c r="A140" s="97" t="s">
        <v>123</v>
      </c>
      <c r="B140" s="156">
        <f t="shared" ref="B140:Q140" si="43">IF(B122=0,"",B122/B104)</f>
        <v>0.83482834390661254</v>
      </c>
      <c r="C140" s="156">
        <f t="shared" si="43"/>
        <v>0.83931654523015953</v>
      </c>
      <c r="D140" s="156">
        <f t="shared" si="43"/>
        <v>0.75072713145008907</v>
      </c>
      <c r="E140" s="156">
        <f t="shared" si="43"/>
        <v>0.71245350940780738</v>
      </c>
      <c r="F140" s="156" t="str">
        <f t="shared" si="43"/>
        <v/>
      </c>
      <c r="G140" s="156" t="str">
        <f t="shared" si="43"/>
        <v/>
      </c>
      <c r="H140" s="156">
        <f t="shared" si="43"/>
        <v>0.75869374790669786</v>
      </c>
      <c r="I140" s="156">
        <f t="shared" si="43"/>
        <v>0.7997554069181263</v>
      </c>
      <c r="J140" s="156">
        <f t="shared" si="43"/>
        <v>0.79981201603877428</v>
      </c>
      <c r="K140" s="156">
        <f t="shared" si="43"/>
        <v>0.80163323660152519</v>
      </c>
      <c r="L140" s="156">
        <f t="shared" si="43"/>
        <v>0.82531684747115353</v>
      </c>
      <c r="M140" s="156">
        <f t="shared" si="43"/>
        <v>0.828059298977186</v>
      </c>
      <c r="N140" s="156">
        <f t="shared" si="43"/>
        <v>0.88526779850126658</v>
      </c>
      <c r="O140" s="156">
        <f t="shared" si="43"/>
        <v>0.92932805298555898</v>
      </c>
      <c r="P140" s="156">
        <f t="shared" si="43"/>
        <v>0.93136256408224516</v>
      </c>
      <c r="Q140" s="156">
        <f t="shared" si="43"/>
        <v>0.81899136182390797</v>
      </c>
      <c r="R140" s="156">
        <f t="shared" ref="R140:V140" si="44">IF(R122=0,"",R122/R104)</f>
        <v>0.79397678242567549</v>
      </c>
      <c r="S140" s="156">
        <f t="shared" si="44"/>
        <v>0.76022835434545344</v>
      </c>
      <c r="T140" s="156">
        <f t="shared" si="44"/>
        <v>0.82687285168308455</v>
      </c>
      <c r="U140" s="156">
        <f t="shared" si="44"/>
        <v>0.9316076921915335</v>
      </c>
      <c r="V140" s="156">
        <f t="shared" si="44"/>
        <v>0.97563184401118519</v>
      </c>
      <c r="W140" s="156">
        <f t="shared" ref="W140:Y140" si="45">IF(W122=0,"",W122/W104)</f>
        <v>0.95881487001299148</v>
      </c>
      <c r="X140" s="156">
        <f t="shared" si="45"/>
        <v>0.96403146361562331</v>
      </c>
      <c r="Y140" s="156">
        <f t="shared" si="45"/>
        <v>0.97921889121019734</v>
      </c>
      <c r="DA140" s="63" t="s">
        <v>2048</v>
      </c>
    </row>
    <row r="141" spans="1:105" ht="12" customHeight="1" x14ac:dyDescent="0.25">
      <c r="A141" s="100" t="s">
        <v>50</v>
      </c>
      <c r="B141" s="157">
        <f t="shared" ref="B141:Q141" si="46">IF(B123=0,"",B123/B105)</f>
        <v>0.41569897284856322</v>
      </c>
      <c r="C141" s="157">
        <f t="shared" si="46"/>
        <v>0.41569897284856322</v>
      </c>
      <c r="D141" s="157">
        <f t="shared" si="46"/>
        <v>0.41569897284856322</v>
      </c>
      <c r="E141" s="157">
        <f t="shared" si="46"/>
        <v>0.41569897284856322</v>
      </c>
      <c r="F141" s="157" t="str">
        <f t="shared" si="46"/>
        <v/>
      </c>
      <c r="G141" s="157" t="str">
        <f t="shared" si="46"/>
        <v/>
      </c>
      <c r="H141" s="157">
        <f t="shared" si="46"/>
        <v>0.44566901045869811</v>
      </c>
      <c r="I141" s="157">
        <f t="shared" si="46"/>
        <v>0.44735120411400692</v>
      </c>
      <c r="J141" s="157">
        <f t="shared" si="46"/>
        <v>0.44973856067480489</v>
      </c>
      <c r="K141" s="157">
        <f t="shared" si="46"/>
        <v>0.45207946515209763</v>
      </c>
      <c r="L141" s="157">
        <f t="shared" si="46"/>
        <v>0.45518919369404098</v>
      </c>
      <c r="M141" s="157">
        <f t="shared" si="46"/>
        <v>0.45749657727542969</v>
      </c>
      <c r="N141" s="157">
        <f t="shared" si="46"/>
        <v>0.47390168955112411</v>
      </c>
      <c r="O141" s="157">
        <f t="shared" si="46"/>
        <v>0.50776920167867101</v>
      </c>
      <c r="P141" s="157">
        <f t="shared" si="46"/>
        <v>0.52077859526357773</v>
      </c>
      <c r="Q141" s="157">
        <f t="shared" si="46"/>
        <v>0.52179121475369783</v>
      </c>
      <c r="R141" s="157">
        <f t="shared" ref="R141:V141" si="47">IF(R123=0,"",R123/R105)</f>
        <v>0.52432505796314033</v>
      </c>
      <c r="S141" s="157">
        <f t="shared" si="47"/>
        <v>0.52534654709735884</v>
      </c>
      <c r="T141" s="157">
        <f t="shared" si="47"/>
        <v>0.52822307055473494</v>
      </c>
      <c r="U141" s="157">
        <f t="shared" si="47"/>
        <v>0.53031441845540661</v>
      </c>
      <c r="V141" s="157">
        <f t="shared" si="47"/>
        <v>0.59189214979241866</v>
      </c>
      <c r="W141" s="157">
        <f t="shared" ref="W141:Y141" si="48">IF(W123=0,"",W123/W105)</f>
        <v>0.65464345144413338</v>
      </c>
      <c r="X141" s="157">
        <f t="shared" si="48"/>
        <v>0.665700200243169</v>
      </c>
      <c r="Y141" s="157">
        <f t="shared" si="48"/>
        <v>0.66721925125104364</v>
      </c>
      <c r="DA141" s="131" t="s">
        <v>2049</v>
      </c>
    </row>
    <row r="142" spans="1:105" ht="12" customHeight="1" x14ac:dyDescent="0.25">
      <c r="A142" s="103" t="s">
        <v>52</v>
      </c>
      <c r="B142" s="158">
        <f t="shared" ref="B142:Q142" si="49">IF(B124=0,"",B124/B106)</f>
        <v>1</v>
      </c>
      <c r="C142" s="158">
        <f t="shared" si="49"/>
        <v>1</v>
      </c>
      <c r="D142" s="158">
        <f t="shared" si="49"/>
        <v>1</v>
      </c>
      <c r="E142" s="158">
        <f t="shared" si="49"/>
        <v>1</v>
      </c>
      <c r="F142" s="158" t="str">
        <f t="shared" si="49"/>
        <v/>
      </c>
      <c r="G142" s="158" t="str">
        <f t="shared" si="49"/>
        <v/>
      </c>
      <c r="H142" s="158">
        <f t="shared" si="49"/>
        <v>1</v>
      </c>
      <c r="I142" s="158">
        <f t="shared" si="49"/>
        <v>1</v>
      </c>
      <c r="J142" s="158">
        <f t="shared" si="49"/>
        <v>1</v>
      </c>
      <c r="K142" s="158">
        <f t="shared" si="49"/>
        <v>1</v>
      </c>
      <c r="L142" s="158">
        <f t="shared" si="49"/>
        <v>1</v>
      </c>
      <c r="M142" s="158">
        <f t="shared" si="49"/>
        <v>1</v>
      </c>
      <c r="N142" s="158">
        <f t="shared" si="49"/>
        <v>1</v>
      </c>
      <c r="O142" s="158">
        <f t="shared" si="49"/>
        <v>1</v>
      </c>
      <c r="P142" s="158">
        <f t="shared" si="49"/>
        <v>1</v>
      </c>
      <c r="Q142" s="158">
        <f t="shared" si="49"/>
        <v>1</v>
      </c>
      <c r="R142" s="158">
        <f t="shared" ref="R142:V142" si="50">IF(R124=0,"",R124/R106)</f>
        <v>1</v>
      </c>
      <c r="S142" s="158">
        <f t="shared" si="50"/>
        <v>1</v>
      </c>
      <c r="T142" s="158">
        <f t="shared" si="50"/>
        <v>1</v>
      </c>
      <c r="U142" s="158">
        <f t="shared" si="50"/>
        <v>1</v>
      </c>
      <c r="V142" s="158">
        <f t="shared" si="50"/>
        <v>1</v>
      </c>
      <c r="W142" s="158">
        <f t="shared" ref="W142:Y142" si="51">IF(W124=0,"",W124/W106)</f>
        <v>1</v>
      </c>
      <c r="X142" s="158">
        <f t="shared" si="51"/>
        <v>1</v>
      </c>
      <c r="Y142" s="158">
        <f t="shared" si="51"/>
        <v>1</v>
      </c>
      <c r="DA142" s="132" t="s">
        <v>2050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0.46896418226790831</v>
      </c>
      <c r="C143" s="157">
        <f t="shared" si="52"/>
        <v>0.46896418226790826</v>
      </c>
      <c r="D143" s="157">
        <f t="shared" si="52"/>
        <v>0.4689641822679082</v>
      </c>
      <c r="E143" s="157">
        <f t="shared" si="52"/>
        <v>0.46896418226790826</v>
      </c>
      <c r="F143" s="157" t="str">
        <f t="shared" si="52"/>
        <v/>
      </c>
      <c r="G143" s="157" t="str">
        <f t="shared" si="52"/>
        <v/>
      </c>
      <c r="H143" s="157">
        <f t="shared" si="52"/>
        <v>0.49329808299768002</v>
      </c>
      <c r="I143" s="157">
        <f t="shared" si="52"/>
        <v>0.49329808299768008</v>
      </c>
      <c r="J143" s="157">
        <f t="shared" si="52"/>
        <v>0.49329808299768008</v>
      </c>
      <c r="K143" s="157">
        <f t="shared" si="52"/>
        <v>0.49628896667558575</v>
      </c>
      <c r="L143" s="157">
        <f t="shared" si="52"/>
        <v>0.49628896667558586</v>
      </c>
      <c r="M143" s="157">
        <f t="shared" si="52"/>
        <v>0.49628896667558575</v>
      </c>
      <c r="N143" s="157">
        <f t="shared" si="52"/>
        <v>0.49704932125084905</v>
      </c>
      <c r="O143" s="157">
        <f t="shared" si="52"/>
        <v>0.53615978017279031</v>
      </c>
      <c r="P143" s="157">
        <f t="shared" si="52"/>
        <v>0.543488271805875</v>
      </c>
      <c r="Q143" s="157">
        <f t="shared" si="52"/>
        <v>0.54352884444693905</v>
      </c>
      <c r="R143" s="157">
        <f t="shared" ref="R143:V143" si="53">IF(R125=0,"",R125/R107)</f>
        <v>0.54387704911590773</v>
      </c>
      <c r="S143" s="157">
        <f t="shared" si="53"/>
        <v>0.54420970521534917</v>
      </c>
      <c r="T143" s="157">
        <f t="shared" si="53"/>
        <v>0.54462953699083971</v>
      </c>
      <c r="U143" s="157">
        <f t="shared" si="53"/>
        <v>0.59430377208817164</v>
      </c>
      <c r="V143" s="157">
        <f t="shared" si="53"/>
        <v>0.60341826403060106</v>
      </c>
      <c r="W143" s="157">
        <f t="shared" ref="W143:Y143" si="54">IF(W125=0,"",W125/W107)</f>
        <v>0.6460847909910431</v>
      </c>
      <c r="X143" s="157">
        <f t="shared" si="54"/>
        <v>0.64855981035908039</v>
      </c>
      <c r="Y143" s="157">
        <f t="shared" si="54"/>
        <v>0.65375031966821728</v>
      </c>
      <c r="DA143" s="131" t="s">
        <v>2051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0.85985770532035244</v>
      </c>
      <c r="C144" s="158">
        <f t="shared" si="55"/>
        <v>0.87247508667559437</v>
      </c>
      <c r="D144" s="158">
        <f t="shared" si="55"/>
        <v>0.82454941149336192</v>
      </c>
      <c r="E144" s="158">
        <f t="shared" si="55"/>
        <v>0.79087549954841529</v>
      </c>
      <c r="F144" s="158">
        <f t="shared" si="55"/>
        <v>0.80006509620606892</v>
      </c>
      <c r="G144" s="158">
        <f t="shared" si="55"/>
        <v>0.7704851754937313</v>
      </c>
      <c r="H144" s="158">
        <f t="shared" si="55"/>
        <v>0.789387037606609</v>
      </c>
      <c r="I144" s="158">
        <f t="shared" si="55"/>
        <v>0.82015146436174513</v>
      </c>
      <c r="J144" s="158">
        <f t="shared" si="55"/>
        <v>0.82723146917378898</v>
      </c>
      <c r="K144" s="158">
        <f t="shared" si="55"/>
        <v>0.8284809242855079</v>
      </c>
      <c r="L144" s="158">
        <f t="shared" si="55"/>
        <v>0.84594151377881932</v>
      </c>
      <c r="M144" s="158">
        <f t="shared" si="55"/>
        <v>0.8455023988325413</v>
      </c>
      <c r="N144" s="158">
        <f t="shared" si="55"/>
        <v>0.8849829319677649</v>
      </c>
      <c r="O144" s="158">
        <f t="shared" si="55"/>
        <v>0.96756634026800736</v>
      </c>
      <c r="P144" s="158">
        <f t="shared" si="55"/>
        <v>0.98561873430070401</v>
      </c>
      <c r="Q144" s="158">
        <f t="shared" si="55"/>
        <v>0.96303910274128879</v>
      </c>
      <c r="R144" s="158">
        <f t="shared" ref="R144:V144" si="56">IF(R126=0,"",R126/R108)</f>
        <v>0.95042919147044036</v>
      </c>
      <c r="S144" s="158">
        <f t="shared" si="56"/>
        <v>0.92805640677259194</v>
      </c>
      <c r="T144" s="158">
        <f t="shared" si="56"/>
        <v>0.94700416057738623</v>
      </c>
      <c r="U144" s="158">
        <f t="shared" si="56"/>
        <v>0.95868146912877272</v>
      </c>
      <c r="V144" s="158">
        <f t="shared" si="56"/>
        <v>0.94975354461213024</v>
      </c>
      <c r="W144" s="158">
        <f t="shared" ref="W144:Y144" si="57">IF(W126=0,"",W126/W108)</f>
        <v>0.96234986927038779</v>
      </c>
      <c r="X144" s="158">
        <f t="shared" si="57"/>
        <v>0.97016981611866915</v>
      </c>
      <c r="Y144" s="158">
        <f t="shared" si="57"/>
        <v>0.98779793846651498</v>
      </c>
      <c r="DA144" s="132" t="s">
        <v>2052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0.46896418226790826</v>
      </c>
      <c r="C145" s="156">
        <f t="shared" si="58"/>
        <v>0.47245318681264292</v>
      </c>
      <c r="D145" s="156">
        <f t="shared" si="58"/>
        <v>0.47735823978172631</v>
      </c>
      <c r="E145" s="156">
        <f t="shared" si="58"/>
        <v>0.48094664093216138</v>
      </c>
      <c r="F145" s="156">
        <f t="shared" si="58"/>
        <v>0.48388827444108778</v>
      </c>
      <c r="G145" s="156">
        <f t="shared" si="58"/>
        <v>0.48703518215225577</v>
      </c>
      <c r="H145" s="156">
        <f t="shared" si="58"/>
        <v>0.49008952652839977</v>
      </c>
      <c r="I145" s="156">
        <f t="shared" si="58"/>
        <v>0.49243677415961667</v>
      </c>
      <c r="J145" s="156">
        <f t="shared" si="58"/>
        <v>0.49477713309410937</v>
      </c>
      <c r="K145" s="156">
        <f t="shared" si="58"/>
        <v>0.49726055266483721</v>
      </c>
      <c r="L145" s="156">
        <f t="shared" si="58"/>
        <v>0.50028793769633928</v>
      </c>
      <c r="M145" s="156">
        <f t="shared" si="58"/>
        <v>0.50351324634719918</v>
      </c>
      <c r="N145" s="156">
        <f t="shared" si="58"/>
        <v>0.50849711823923827</v>
      </c>
      <c r="O145" s="156">
        <f t="shared" si="58"/>
        <v>0.51376684568805098</v>
      </c>
      <c r="P145" s="156">
        <f t="shared" si="58"/>
        <v>0.5196232761752374</v>
      </c>
      <c r="Q145" s="156">
        <f t="shared" si="58"/>
        <v>0.5290068215599153</v>
      </c>
      <c r="R145" s="156">
        <f t="shared" ref="R145:V145" si="59">IF(R127=0,"",R127/R109)</f>
        <v>0.54839869039134348</v>
      </c>
      <c r="S145" s="156">
        <f t="shared" si="59"/>
        <v>0.57618835487768028</v>
      </c>
      <c r="T145" s="156">
        <f t="shared" si="59"/>
        <v>0.59897574654937125</v>
      </c>
      <c r="U145" s="156">
        <f t="shared" si="59"/>
        <v>0.60850848777403588</v>
      </c>
      <c r="V145" s="156">
        <f t="shared" si="59"/>
        <v>0.61534090152578302</v>
      </c>
      <c r="W145" s="156">
        <f t="shared" ref="W145:Y145" si="60">IF(W127=0,"",W127/W109)</f>
        <v>0.61993824828032651</v>
      </c>
      <c r="X145" s="156">
        <f t="shared" si="60"/>
        <v>0.62612941175121473</v>
      </c>
      <c r="Y145" s="156">
        <f t="shared" si="60"/>
        <v>0.63448959739037314</v>
      </c>
      <c r="DA145" s="63" t="s">
        <v>2053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:Y146" si="63">IF(W128=0,"",W128/W110)</f>
        <v>1</v>
      </c>
      <c r="X146" s="156">
        <f t="shared" si="63"/>
        <v>1</v>
      </c>
      <c r="Y146" s="156">
        <f t="shared" si="63"/>
        <v>1</v>
      </c>
      <c r="DA146" s="63" t="s">
        <v>2054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0.57900498082741181</v>
      </c>
      <c r="C147" s="155">
        <f t="shared" si="64"/>
        <v>0.59090986372406573</v>
      </c>
      <c r="D147" s="155">
        <f t="shared" si="64"/>
        <v>0.59899870077529416</v>
      </c>
      <c r="E147" s="155">
        <f t="shared" si="64"/>
        <v>0.5991974109925805</v>
      </c>
      <c r="F147" s="155">
        <f t="shared" si="64"/>
        <v>0.60386575110636298</v>
      </c>
      <c r="G147" s="155">
        <f t="shared" si="64"/>
        <v>0.60635542922525565</v>
      </c>
      <c r="H147" s="155">
        <f t="shared" si="64"/>
        <v>0.60671396678898915</v>
      </c>
      <c r="I147" s="155">
        <f t="shared" si="64"/>
        <v>0.60126342562869661</v>
      </c>
      <c r="J147" s="155">
        <f t="shared" si="64"/>
        <v>0.60200556805202055</v>
      </c>
      <c r="K147" s="155">
        <f t="shared" si="64"/>
        <v>0.61026037983756076</v>
      </c>
      <c r="L147" s="155">
        <f t="shared" si="64"/>
        <v>0.61139535827042613</v>
      </c>
      <c r="M147" s="155">
        <f t="shared" si="64"/>
        <v>0.61506126752702217</v>
      </c>
      <c r="N147" s="155">
        <f t="shared" si="64"/>
        <v>0.60448171691000352</v>
      </c>
      <c r="O147" s="155">
        <f t="shared" si="64"/>
        <v>0.6120519461431595</v>
      </c>
      <c r="P147" s="155">
        <f t="shared" si="64"/>
        <v>0.62552848372853231</v>
      </c>
      <c r="Q147" s="155">
        <f t="shared" si="64"/>
        <v>0.62192083126928543</v>
      </c>
      <c r="R147" s="155">
        <f t="shared" ref="R147:V147" si="65">IF(R129=0,"",R129/R111)</f>
        <v>0.62827075225208373</v>
      </c>
      <c r="S147" s="155">
        <f t="shared" si="65"/>
        <v>0.64696304146713168</v>
      </c>
      <c r="T147" s="155">
        <f t="shared" si="65"/>
        <v>0.65544966391897419</v>
      </c>
      <c r="U147" s="155">
        <f t="shared" si="65"/>
        <v>0.66658712305181855</v>
      </c>
      <c r="V147" s="155">
        <f t="shared" si="65"/>
        <v>0.68280632972702404</v>
      </c>
      <c r="W147" s="155">
        <f t="shared" ref="W147:Y147" si="66">IF(W129=0,"",W129/W111)</f>
        <v>0.68036516378318479</v>
      </c>
      <c r="X147" s="155">
        <f t="shared" si="66"/>
        <v>0.68048938472947584</v>
      </c>
      <c r="Y147" s="155">
        <f t="shared" si="66"/>
        <v>0.66644330185514888</v>
      </c>
      <c r="DA147" s="130" t="s">
        <v>2055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0.54251012813745658</v>
      </c>
      <c r="C148" s="156">
        <f t="shared" si="67"/>
        <v>0.54367039100423231</v>
      </c>
      <c r="D148" s="156">
        <f t="shared" si="67"/>
        <v>0.54553411635583848</v>
      </c>
      <c r="E148" s="156">
        <f t="shared" si="67"/>
        <v>0.54699645381998785</v>
      </c>
      <c r="F148" s="156">
        <f t="shared" si="67"/>
        <v>0.54821395630684489</v>
      </c>
      <c r="G148" s="156">
        <f t="shared" si="67"/>
        <v>0.54951547677747359</v>
      </c>
      <c r="H148" s="156">
        <f t="shared" si="67"/>
        <v>0.55072796988058859</v>
      </c>
      <c r="I148" s="156">
        <f t="shared" si="67"/>
        <v>0.55147920975149856</v>
      </c>
      <c r="J148" s="156">
        <f t="shared" si="67"/>
        <v>0.55213642331496027</v>
      </c>
      <c r="K148" s="156">
        <f t="shared" si="67"/>
        <v>0.55269741271081441</v>
      </c>
      <c r="L148" s="156">
        <f t="shared" si="67"/>
        <v>0.55337861546598099</v>
      </c>
      <c r="M148" s="156">
        <f t="shared" si="67"/>
        <v>0.55384292637664512</v>
      </c>
      <c r="N148" s="156">
        <f t="shared" si="67"/>
        <v>0.55423759309784604</v>
      </c>
      <c r="O148" s="156">
        <f t="shared" si="67"/>
        <v>0.55445565256432827</v>
      </c>
      <c r="P148" s="156">
        <f t="shared" si="67"/>
        <v>0.55465434866349794</v>
      </c>
      <c r="Q148" s="156">
        <f t="shared" si="67"/>
        <v>0.55512480657489349</v>
      </c>
      <c r="R148" s="156">
        <f t="shared" ref="R148:V148" si="68">IF(R130=0,"",R130/R112)</f>
        <v>0.55717702238112199</v>
      </c>
      <c r="S148" s="156">
        <f t="shared" si="68"/>
        <v>0.56257096257863992</v>
      </c>
      <c r="T148" s="156">
        <f t="shared" si="68"/>
        <v>0.56936900295036286</v>
      </c>
      <c r="U148" s="156">
        <f t="shared" si="68"/>
        <v>0.57329694856496416</v>
      </c>
      <c r="V148" s="156">
        <f t="shared" si="68"/>
        <v>0.57590724836995999</v>
      </c>
      <c r="W148" s="156">
        <f t="shared" ref="W148:Y148" si="69">IF(W130=0,"",W130/W112)</f>
        <v>0.57782467903350498</v>
      </c>
      <c r="X148" s="156">
        <f t="shared" si="69"/>
        <v>0.5801033630314999</v>
      </c>
      <c r="Y148" s="156">
        <f t="shared" si="69"/>
        <v>0.58282975608270227</v>
      </c>
      <c r="DA148" s="63" t="s">
        <v>2056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0.71407266351327481</v>
      </c>
      <c r="C149" s="159">
        <f t="shared" si="70"/>
        <v>0.71812886296272127</v>
      </c>
      <c r="D149" s="159">
        <f t="shared" si="70"/>
        <v>0.72227489955355528</v>
      </c>
      <c r="E149" s="159">
        <f t="shared" si="70"/>
        <v>0.72492616276285438</v>
      </c>
      <c r="F149" s="159">
        <f t="shared" si="70"/>
        <v>0.7272051140671163</v>
      </c>
      <c r="G149" s="159">
        <f t="shared" si="70"/>
        <v>0.72953630990245288</v>
      </c>
      <c r="H149" s="159">
        <f t="shared" si="70"/>
        <v>0.73180217106125311</v>
      </c>
      <c r="I149" s="159">
        <f t="shared" si="70"/>
        <v>0.73367548777637326</v>
      </c>
      <c r="J149" s="159">
        <f t="shared" si="70"/>
        <v>0.7356414036662573</v>
      </c>
      <c r="K149" s="159">
        <f t="shared" si="70"/>
        <v>0.73793553626902086</v>
      </c>
      <c r="L149" s="159">
        <f t="shared" si="70"/>
        <v>0.74013489664201515</v>
      </c>
      <c r="M149" s="159">
        <f t="shared" si="70"/>
        <v>0.74200631274043705</v>
      </c>
      <c r="N149" s="159">
        <f t="shared" si="70"/>
        <v>0.74430921543451178</v>
      </c>
      <c r="O149" s="159">
        <f t="shared" si="70"/>
        <v>0.74749444202978543</v>
      </c>
      <c r="P149" s="159">
        <f t="shared" si="70"/>
        <v>0.75095299694161144</v>
      </c>
      <c r="Q149" s="159">
        <f t="shared" si="70"/>
        <v>0.75535621893877047</v>
      </c>
      <c r="R149" s="159">
        <f t="shared" ref="R149:V149" si="71">IF(R131=0,"",R131/R113)</f>
        <v>0.76684781423529147</v>
      </c>
      <c r="S149" s="159">
        <f t="shared" si="71"/>
        <v>0.78771415835468273</v>
      </c>
      <c r="T149" s="159">
        <f t="shared" si="71"/>
        <v>0.81005922938145081</v>
      </c>
      <c r="U149" s="159">
        <f t="shared" si="71"/>
        <v>0.81915137665326776</v>
      </c>
      <c r="V149" s="159">
        <f t="shared" si="71"/>
        <v>0.82649684641680887</v>
      </c>
      <c r="W149" s="159">
        <f t="shared" ref="W149:Y149" si="72">IF(W131=0,"",W131/W113)</f>
        <v>0.83276050913670552</v>
      </c>
      <c r="X149" s="159">
        <f t="shared" si="72"/>
        <v>0.83899354451984598</v>
      </c>
      <c r="Y149" s="159">
        <f t="shared" si="72"/>
        <v>0.845917165335351</v>
      </c>
      <c r="DA149" s="60" t="s">
        <v>2057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8.1812295708903207E-2</v>
      </c>
      <c r="C151" s="117">
        <f t="shared" si="73"/>
        <v>8.6660787069731043E-2</v>
      </c>
      <c r="D151" s="117">
        <f t="shared" si="73"/>
        <v>0.10397445946905054</v>
      </c>
      <c r="E151" s="117">
        <f t="shared" si="73"/>
        <v>0.12734683812968339</v>
      </c>
      <c r="F151" s="117">
        <f t="shared" si="73"/>
        <v>0.14866967461830355</v>
      </c>
      <c r="G151" s="117">
        <f t="shared" si="73"/>
        <v>0.19234792297695785</v>
      </c>
      <c r="H151" s="117">
        <f t="shared" si="73"/>
        <v>0.27773129580403844</v>
      </c>
      <c r="I151" s="117">
        <f t="shared" si="73"/>
        <v>0.41419493256868067</v>
      </c>
      <c r="J151" s="117">
        <f t="shared" si="73"/>
        <v>0.58952304227990715</v>
      </c>
      <c r="K151" s="117">
        <f t="shared" si="73"/>
        <v>0.83140241646211221</v>
      </c>
      <c r="L151" s="117">
        <f t="shared" si="73"/>
        <v>1.293009451731072</v>
      </c>
      <c r="M151" s="117">
        <f t="shared" si="73"/>
        <v>1.7951216625460225</v>
      </c>
      <c r="N151" s="117">
        <f t="shared" si="73"/>
        <v>2.3022874430691878</v>
      </c>
      <c r="O151" s="117">
        <f t="shared" si="73"/>
        <v>2.5913050374273086</v>
      </c>
      <c r="P151" s="117">
        <f t="shared" si="73"/>
        <v>2.7036604608559505</v>
      </c>
      <c r="Q151" s="117">
        <f t="shared" si="73"/>
        <v>2.8842170172383783</v>
      </c>
      <c r="R151" s="117">
        <f t="shared" ref="R151:V151" si="74">R152+R154+R156+R165</f>
        <v>3.4840735978276287</v>
      </c>
      <c r="S151" s="117">
        <f t="shared" si="74"/>
        <v>5.4464927626255655</v>
      </c>
      <c r="T151" s="117">
        <f t="shared" si="74"/>
        <v>9.2480663007133757</v>
      </c>
      <c r="U151" s="117">
        <f t="shared" si="74"/>
        <v>12.266932208839108</v>
      </c>
      <c r="V151" s="117">
        <f t="shared" si="74"/>
        <v>12.45588596849386</v>
      </c>
      <c r="W151" s="117">
        <f t="shared" ref="W151:Y151" si="75">W152+W154+W156+W165</f>
        <v>13.58439047650397</v>
      </c>
      <c r="X151" s="117">
        <f t="shared" si="75"/>
        <v>13.481243818049338</v>
      </c>
      <c r="Y151" s="117">
        <f t="shared" si="75"/>
        <v>13.566899424007678</v>
      </c>
      <c r="DA151" s="129" t="s">
        <v>2209</v>
      </c>
    </row>
    <row r="152" spans="1:105" ht="12" customHeight="1" x14ac:dyDescent="0.25">
      <c r="A152" s="121" t="s">
        <v>57</v>
      </c>
      <c r="B152" s="122">
        <f t="shared" ref="B152:Y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X152" s="122">
        <f t="shared" si="76"/>
        <v>0</v>
      </c>
      <c r="Y152" s="122">
        <f t="shared" si="76"/>
        <v>0</v>
      </c>
      <c r="DA152" s="130" t="s">
        <v>2210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X153" s="98">
        <v>0</v>
      </c>
      <c r="Y153" s="98">
        <v>0</v>
      </c>
      <c r="DA153" s="63" t="s">
        <v>2211</v>
      </c>
    </row>
    <row r="154" spans="1:105" ht="12" customHeight="1" x14ac:dyDescent="0.25">
      <c r="A154" s="121" t="s">
        <v>92</v>
      </c>
      <c r="B154" s="122">
        <f t="shared" ref="B154:Y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X154" s="122">
        <f t="shared" si="77"/>
        <v>0</v>
      </c>
      <c r="Y154" s="122">
        <f t="shared" si="77"/>
        <v>0</v>
      </c>
      <c r="DA154" s="130" t="s">
        <v>2212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2213</v>
      </c>
    </row>
    <row r="156" spans="1:105" ht="12" customHeight="1" x14ac:dyDescent="0.25">
      <c r="A156" s="121" t="s">
        <v>55</v>
      </c>
      <c r="B156" s="122">
        <v>2.248152441872419E-2</v>
      </c>
      <c r="C156" s="122">
        <v>2.3833489200290235E-2</v>
      </c>
      <c r="D156" s="122">
        <v>2.6430572012633234E-2</v>
      </c>
      <c r="E156" s="122">
        <v>3.004710942629138E-2</v>
      </c>
      <c r="F156" s="122">
        <v>3.2595025685405933E-2</v>
      </c>
      <c r="G156" s="122">
        <v>4.5299593646341778E-2</v>
      </c>
      <c r="H156" s="122">
        <v>7.6354097074522537E-2</v>
      </c>
      <c r="I156" s="122">
        <v>9.9861673558261893E-2</v>
      </c>
      <c r="J156" s="122">
        <v>0.13972864990182968</v>
      </c>
      <c r="K156" s="122">
        <v>0.19443353451492607</v>
      </c>
      <c r="L156" s="122">
        <v>0.3012313926114748</v>
      </c>
      <c r="M156" s="122">
        <v>0.40041335759337537</v>
      </c>
      <c r="N156" s="122">
        <v>0.51517358097191901</v>
      </c>
      <c r="O156" s="122">
        <v>0.56518545350032112</v>
      </c>
      <c r="P156" s="122">
        <v>0.60694956866301508</v>
      </c>
      <c r="Q156" s="122">
        <v>0.64646781751807381</v>
      </c>
      <c r="R156" s="122">
        <v>0.76299477673076754</v>
      </c>
      <c r="S156" s="122">
        <v>1.0932609421258663</v>
      </c>
      <c r="T156" s="122">
        <v>1.6785192045697914</v>
      </c>
      <c r="U156" s="122">
        <v>2.0411292844975022</v>
      </c>
      <c r="V156" s="122">
        <v>2.0607147790091682</v>
      </c>
      <c r="W156" s="122">
        <v>2.5346005130825331</v>
      </c>
      <c r="X156" s="122">
        <v>2.6774951429812428</v>
      </c>
      <c r="Y156" s="122">
        <v>2.4141006743308835</v>
      </c>
      <c r="DA156" s="130" t="s">
        <v>2214</v>
      </c>
    </row>
    <row r="157" spans="1:105" ht="12" customHeight="1" x14ac:dyDescent="0.25">
      <c r="A157" s="97" t="s">
        <v>124</v>
      </c>
      <c r="B157" s="98">
        <v>2.2331836830714113E-2</v>
      </c>
      <c r="C157" s="98">
        <v>2.3691929839850308E-2</v>
      </c>
      <c r="D157" s="98">
        <v>2.6168371648200309E-2</v>
      </c>
      <c r="E157" s="98">
        <v>2.9710256357698715E-2</v>
      </c>
      <c r="F157" s="98">
        <v>3.2595025685405933E-2</v>
      </c>
      <c r="G157" s="98">
        <v>4.5299593646341778E-2</v>
      </c>
      <c r="H157" s="98">
        <v>7.5717357132499691E-2</v>
      </c>
      <c r="I157" s="98">
        <v>9.8817938066492139E-2</v>
      </c>
      <c r="J157" s="98">
        <v>0.13782730517273517</v>
      </c>
      <c r="K157" s="98">
        <v>0.19172306806584027</v>
      </c>
      <c r="L157" s="98">
        <v>0.29804343251356163</v>
      </c>
      <c r="M157" s="98">
        <v>0.3969455054157503</v>
      </c>
      <c r="N157" s="98">
        <v>0.51108811395947562</v>
      </c>
      <c r="O157" s="98">
        <v>0.55530972247885935</v>
      </c>
      <c r="P157" s="98">
        <v>0.59316338670779334</v>
      </c>
      <c r="Q157" s="98">
        <v>0.60648088666792466</v>
      </c>
      <c r="R157" s="98">
        <v>0.71843371005897472</v>
      </c>
      <c r="S157" s="98">
        <v>1.0411325520211598</v>
      </c>
      <c r="T157" s="98">
        <v>1.6478005464117078</v>
      </c>
      <c r="U157" s="98">
        <v>2.0325261336006597</v>
      </c>
      <c r="V157" s="98">
        <v>2.05752144377225</v>
      </c>
      <c r="W157" s="98">
        <v>2.5206975166135037</v>
      </c>
      <c r="X157" s="98">
        <v>2.6593144716631154</v>
      </c>
      <c r="Y157" s="98">
        <v>2.3999602087691789</v>
      </c>
      <c r="DA157" s="63" t="s">
        <v>2215</v>
      </c>
    </row>
    <row r="158" spans="1:105" ht="12" customHeight="1" x14ac:dyDescent="0.25">
      <c r="A158" s="97" t="s">
        <v>123</v>
      </c>
      <c r="B158" s="98">
        <v>1.4968758801007872E-4</v>
      </c>
      <c r="C158" s="98">
        <v>1.4155936043992861E-4</v>
      </c>
      <c r="D158" s="98">
        <v>2.6220036443292712E-4</v>
      </c>
      <c r="E158" s="98">
        <v>3.3685306859266515E-4</v>
      </c>
      <c r="F158" s="98">
        <v>0</v>
      </c>
      <c r="G158" s="98">
        <v>0</v>
      </c>
      <c r="H158" s="98">
        <v>6.3673994202284535E-4</v>
      </c>
      <c r="I158" s="98">
        <v>1.0437354917697563E-3</v>
      </c>
      <c r="J158" s="98">
        <v>1.9013447290945028E-3</v>
      </c>
      <c r="K158" s="98">
        <v>2.7104664490857936E-3</v>
      </c>
      <c r="L158" s="98">
        <v>3.1879600979131564E-3</v>
      </c>
      <c r="M158" s="98">
        <v>3.4678521776250601E-3</v>
      </c>
      <c r="N158" s="98">
        <v>4.0854670124433482E-3</v>
      </c>
      <c r="O158" s="98">
        <v>9.8757310214617998E-3</v>
      </c>
      <c r="P158" s="98">
        <v>1.3786181955221714E-2</v>
      </c>
      <c r="Q158" s="98">
        <v>3.998693085014917E-2</v>
      </c>
      <c r="R158" s="98">
        <v>4.4561066671792812E-2</v>
      </c>
      <c r="S158" s="98">
        <v>5.2128390104706566E-2</v>
      </c>
      <c r="T158" s="98">
        <v>3.0718658158083584E-2</v>
      </c>
      <c r="U158" s="98">
        <v>8.6031508968426665E-3</v>
      </c>
      <c r="V158" s="98">
        <v>3.1933352369180705E-3</v>
      </c>
      <c r="W158" s="98">
        <v>1.390299646902951E-2</v>
      </c>
      <c r="X158" s="98">
        <v>1.8180671318127464E-2</v>
      </c>
      <c r="Y158" s="98">
        <v>1.4140465561704646E-2</v>
      </c>
      <c r="DA158" s="63" t="s">
        <v>2216</v>
      </c>
    </row>
    <row r="159" spans="1:105" ht="12" customHeight="1" x14ac:dyDescent="0.25">
      <c r="A159" s="100" t="s">
        <v>50</v>
      </c>
      <c r="B159" s="101">
        <v>1.4968758801007872E-4</v>
      </c>
      <c r="C159" s="101">
        <v>1.4155936043992861E-4</v>
      </c>
      <c r="D159" s="101">
        <v>2.6220036443292712E-4</v>
      </c>
      <c r="E159" s="101">
        <v>3.3685306859266515E-4</v>
      </c>
      <c r="F159" s="101">
        <v>0</v>
      </c>
      <c r="G159" s="101">
        <v>0</v>
      </c>
      <c r="H159" s="101">
        <v>6.3673994202284535E-4</v>
      </c>
      <c r="I159" s="101">
        <v>1.0437354917697563E-3</v>
      </c>
      <c r="J159" s="101">
        <v>1.9013447290945028E-3</v>
      </c>
      <c r="K159" s="101">
        <v>2.7104664490857936E-3</v>
      </c>
      <c r="L159" s="101">
        <v>3.1879600979131564E-3</v>
      </c>
      <c r="M159" s="101">
        <v>3.4678521776250601E-3</v>
      </c>
      <c r="N159" s="101">
        <v>4.0854670124433482E-3</v>
      </c>
      <c r="O159" s="101">
        <v>9.8757310214617998E-3</v>
      </c>
      <c r="P159" s="101">
        <v>1.3786181955221714E-2</v>
      </c>
      <c r="Q159" s="101">
        <v>3.998693085014917E-2</v>
      </c>
      <c r="R159" s="101">
        <v>4.4561066671792812E-2</v>
      </c>
      <c r="S159" s="101">
        <v>5.2128390104706566E-2</v>
      </c>
      <c r="T159" s="101">
        <v>3.0718658158083584E-2</v>
      </c>
      <c r="U159" s="101">
        <v>8.6031508968426665E-3</v>
      </c>
      <c r="V159" s="101">
        <v>3.1933352369180705E-3</v>
      </c>
      <c r="W159" s="101">
        <v>1.390299646902951E-2</v>
      </c>
      <c r="X159" s="101">
        <v>1.8180671318127464E-2</v>
      </c>
      <c r="Y159" s="101">
        <v>1.4140465561704646E-2</v>
      </c>
      <c r="DA159" s="131" t="s">
        <v>2217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X160" s="104">
        <v>0</v>
      </c>
      <c r="Y160" s="104">
        <v>0</v>
      </c>
      <c r="DA160" s="132" t="s">
        <v>2218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X161" s="101">
        <v>0</v>
      </c>
      <c r="Y161" s="101">
        <v>0</v>
      </c>
      <c r="DA161" s="131" t="s">
        <v>2219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X162" s="104">
        <v>0</v>
      </c>
      <c r="Y162" s="104">
        <v>0</v>
      </c>
      <c r="DA162" s="132" t="s">
        <v>2220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2221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X164" s="98">
        <v>0</v>
      </c>
      <c r="Y164" s="98">
        <v>0</v>
      </c>
      <c r="DA164" s="63" t="s">
        <v>2222</v>
      </c>
    </row>
    <row r="165" spans="1:105" ht="12" customHeight="1" x14ac:dyDescent="0.25">
      <c r="A165" s="121" t="s">
        <v>54</v>
      </c>
      <c r="B165" s="122">
        <v>5.9330771290179017E-2</v>
      </c>
      <c r="C165" s="122">
        <v>6.2827297869440815E-2</v>
      </c>
      <c r="D165" s="122">
        <v>7.7543887456417313E-2</v>
      </c>
      <c r="E165" s="122">
        <v>9.7299728703392027E-2</v>
      </c>
      <c r="F165" s="122">
        <v>0.11607464893289762</v>
      </c>
      <c r="G165" s="122">
        <v>0.14704832933061607</v>
      </c>
      <c r="H165" s="122">
        <v>0.2013771987295159</v>
      </c>
      <c r="I165" s="122">
        <v>0.31433325901041875</v>
      </c>
      <c r="J165" s="122">
        <v>0.4497943923780775</v>
      </c>
      <c r="K165" s="122">
        <v>0.63696888194718615</v>
      </c>
      <c r="L165" s="122">
        <v>0.99177805911959716</v>
      </c>
      <c r="M165" s="122">
        <v>1.394708304952647</v>
      </c>
      <c r="N165" s="122">
        <v>1.7871138620972686</v>
      </c>
      <c r="O165" s="122">
        <v>2.0261195839269872</v>
      </c>
      <c r="P165" s="122">
        <v>2.0967108921929354</v>
      </c>
      <c r="Q165" s="122">
        <v>2.2377491997203043</v>
      </c>
      <c r="R165" s="122">
        <v>2.7210788210968611</v>
      </c>
      <c r="S165" s="122">
        <v>4.3532318204996994</v>
      </c>
      <c r="T165" s="122">
        <v>7.5695470961435838</v>
      </c>
      <c r="U165" s="122">
        <v>10.225802924341606</v>
      </c>
      <c r="V165" s="122">
        <v>10.395171189484691</v>
      </c>
      <c r="W165" s="122">
        <v>11.049789963421437</v>
      </c>
      <c r="X165" s="122">
        <v>10.803748675068094</v>
      </c>
      <c r="Y165" s="122">
        <v>11.152798749676794</v>
      </c>
      <c r="DA165" s="130" t="s">
        <v>2223</v>
      </c>
    </row>
    <row r="166" spans="1:105" ht="12" customHeight="1" x14ac:dyDescent="0.25">
      <c r="A166" s="97" t="s">
        <v>50</v>
      </c>
      <c r="B166" s="98">
        <v>5.9330771290179017E-2</v>
      </c>
      <c r="C166" s="98">
        <v>6.2827297869440815E-2</v>
      </c>
      <c r="D166" s="98">
        <v>7.7543887456417313E-2</v>
      </c>
      <c r="E166" s="98">
        <v>9.7299728703392027E-2</v>
      </c>
      <c r="F166" s="98">
        <v>0.11607464893289762</v>
      </c>
      <c r="G166" s="98">
        <v>0.14704832933061607</v>
      </c>
      <c r="H166" s="98">
        <v>0.2013771987295159</v>
      </c>
      <c r="I166" s="98">
        <v>0.31433325901041875</v>
      </c>
      <c r="J166" s="98">
        <v>0.4497943923780775</v>
      </c>
      <c r="K166" s="98">
        <v>0.63696888194718615</v>
      </c>
      <c r="L166" s="98">
        <v>0.99177805911959716</v>
      </c>
      <c r="M166" s="98">
        <v>1.394708304952647</v>
      </c>
      <c r="N166" s="98">
        <v>1.7871138620972686</v>
      </c>
      <c r="O166" s="98">
        <v>2.0261195839269872</v>
      </c>
      <c r="P166" s="98">
        <v>2.0967108921929354</v>
      </c>
      <c r="Q166" s="98">
        <v>2.2377491997203043</v>
      </c>
      <c r="R166" s="98">
        <v>2.7210788210968611</v>
      </c>
      <c r="S166" s="98">
        <v>4.3532318204996994</v>
      </c>
      <c r="T166" s="98">
        <v>7.5695470961435838</v>
      </c>
      <c r="U166" s="98">
        <v>10.225802924341606</v>
      </c>
      <c r="V166" s="98">
        <v>10.395171189484691</v>
      </c>
      <c r="W166" s="98">
        <v>11.049789963421437</v>
      </c>
      <c r="X166" s="98">
        <v>10.803748675068094</v>
      </c>
      <c r="Y166" s="98">
        <v>11.152798749676794</v>
      </c>
      <c r="DA166" s="63" t="s">
        <v>2224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X167" s="33">
        <v>0</v>
      </c>
      <c r="Y167" s="33">
        <v>0</v>
      </c>
      <c r="DA167" s="60" t="s">
        <v>2225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9248.0158176315454</v>
      </c>
      <c r="C169" s="117">
        <f t="shared" si="78"/>
        <v>8105.5996448927726</v>
      </c>
      <c r="D169" s="117">
        <f t="shared" si="78"/>
        <v>8047.3918541263438</v>
      </c>
      <c r="E169" s="117">
        <f t="shared" si="78"/>
        <v>8490.6302096323125</v>
      </c>
      <c r="F169" s="117">
        <f t="shared" si="78"/>
        <v>7659.3395827708482</v>
      </c>
      <c r="G169" s="117">
        <f t="shared" si="78"/>
        <v>7349.3989584535702</v>
      </c>
      <c r="H169" s="117">
        <f t="shared" si="78"/>
        <v>7082.0795615780244</v>
      </c>
      <c r="I169" s="117">
        <f t="shared" si="78"/>
        <v>7759.1416169788063</v>
      </c>
      <c r="J169" s="117">
        <f t="shared" si="78"/>
        <v>7360.8079880975729</v>
      </c>
      <c r="K169" s="117">
        <f t="shared" si="78"/>
        <v>6754.1167267971441</v>
      </c>
      <c r="L169" s="117">
        <f t="shared" si="78"/>
        <v>6857.71507555882</v>
      </c>
      <c r="M169" s="117">
        <f t="shared" si="78"/>
        <v>6577.9370738551006</v>
      </c>
      <c r="N169" s="117">
        <f t="shared" si="78"/>
        <v>6519.4467434747748</v>
      </c>
      <c r="O169" s="117">
        <f t="shared" si="78"/>
        <v>5628.6622456223949</v>
      </c>
      <c r="P169" s="117">
        <f t="shared" si="78"/>
        <v>5451.8066887873274</v>
      </c>
      <c r="Q169" s="117">
        <f t="shared" si="78"/>
        <v>5569.1786045964309</v>
      </c>
      <c r="R169" s="117">
        <f t="shared" ref="R169:V169" si="79">R170+R172+R174+R183</f>
        <v>5680.0643870632312</v>
      </c>
      <c r="S169" s="117">
        <f t="shared" si="79"/>
        <v>5517.1213843775031</v>
      </c>
      <c r="T169" s="117">
        <f t="shared" si="79"/>
        <v>6089.651509901697</v>
      </c>
      <c r="U169" s="117">
        <f t="shared" si="79"/>
        <v>6093.5245590942204</v>
      </c>
      <c r="V169" s="117">
        <f t="shared" si="79"/>
        <v>5999.1840725858292</v>
      </c>
      <c r="W169" s="117">
        <f t="shared" ref="W169:Y169" si="80">W170+W172+W174+W183</f>
        <v>5963.8107467592326</v>
      </c>
      <c r="X169" s="117">
        <f t="shared" si="80"/>
        <v>5704.0881996583803</v>
      </c>
      <c r="Y169" s="117">
        <f t="shared" si="80"/>
        <v>5622.0364710272725</v>
      </c>
      <c r="DA169" s="129" t="s">
        <v>2377</v>
      </c>
    </row>
    <row r="170" spans="1:105" ht="12" customHeight="1" x14ac:dyDescent="0.25">
      <c r="A170" s="121" t="s">
        <v>57</v>
      </c>
      <c r="B170" s="122">
        <f t="shared" ref="B170:Y170" si="81">B171</f>
        <v>2157.9004657781916</v>
      </c>
      <c r="C170" s="122">
        <f t="shared" si="81"/>
        <v>2007.7224960967794</v>
      </c>
      <c r="D170" s="122">
        <f t="shared" si="81"/>
        <v>1972.6711570840071</v>
      </c>
      <c r="E170" s="122">
        <f t="shared" si="81"/>
        <v>2176.6649601347158</v>
      </c>
      <c r="F170" s="122">
        <f t="shared" si="81"/>
        <v>1667.5062736866682</v>
      </c>
      <c r="G170" s="122">
        <f t="shared" si="81"/>
        <v>1124.805644532305</v>
      </c>
      <c r="H170" s="122">
        <f t="shared" si="81"/>
        <v>1064.6844855359486</v>
      </c>
      <c r="I170" s="122">
        <f t="shared" si="81"/>
        <v>1222.0229941360287</v>
      </c>
      <c r="J170" s="122">
        <f t="shared" si="81"/>
        <v>857.96120759203563</v>
      </c>
      <c r="K170" s="122">
        <f t="shared" si="81"/>
        <v>709.06004291792624</v>
      </c>
      <c r="L170" s="122">
        <f t="shared" si="81"/>
        <v>859.55887231912538</v>
      </c>
      <c r="M170" s="122">
        <f t="shared" si="81"/>
        <v>816.46489652513117</v>
      </c>
      <c r="N170" s="122">
        <f t="shared" si="81"/>
        <v>819.94125489669159</v>
      </c>
      <c r="O170" s="122">
        <f t="shared" si="81"/>
        <v>676.63348780951128</v>
      </c>
      <c r="P170" s="122">
        <f t="shared" si="81"/>
        <v>650.79753204681197</v>
      </c>
      <c r="Q170" s="122">
        <f t="shared" si="81"/>
        <v>600.52702037713561</v>
      </c>
      <c r="R170" s="122">
        <f t="shared" si="81"/>
        <v>450.74479015275244</v>
      </c>
      <c r="S170" s="122">
        <f t="shared" si="81"/>
        <v>246.28344114093227</v>
      </c>
      <c r="T170" s="122">
        <f t="shared" si="81"/>
        <v>935.75598613367595</v>
      </c>
      <c r="U170" s="122">
        <f t="shared" si="81"/>
        <v>826.00368985514262</v>
      </c>
      <c r="V170" s="122">
        <f t="shared" si="81"/>
        <v>759.79976289060789</v>
      </c>
      <c r="W170" s="122">
        <f t="shared" si="81"/>
        <v>763.94291863266574</v>
      </c>
      <c r="X170" s="122">
        <f t="shared" si="81"/>
        <v>680.89394207421196</v>
      </c>
      <c r="Y170" s="122">
        <f t="shared" si="81"/>
        <v>668.34151019698243</v>
      </c>
      <c r="DA170" s="130" t="s">
        <v>2378</v>
      </c>
    </row>
    <row r="171" spans="1:105" ht="12" customHeight="1" x14ac:dyDescent="0.25">
      <c r="A171" s="97" t="s">
        <v>53</v>
      </c>
      <c r="B171" s="98">
        <v>2157.9004657781916</v>
      </c>
      <c r="C171" s="98">
        <v>2007.7224960967794</v>
      </c>
      <c r="D171" s="98">
        <v>1972.6711570840071</v>
      </c>
      <c r="E171" s="98">
        <v>2176.6649601347158</v>
      </c>
      <c r="F171" s="98">
        <v>1667.5062736866682</v>
      </c>
      <c r="G171" s="98">
        <v>1124.805644532305</v>
      </c>
      <c r="H171" s="98">
        <v>1064.6844855359486</v>
      </c>
      <c r="I171" s="98">
        <v>1222.0229941360287</v>
      </c>
      <c r="J171" s="98">
        <v>857.96120759203563</v>
      </c>
      <c r="K171" s="98">
        <v>709.06004291792624</v>
      </c>
      <c r="L171" s="98">
        <v>859.55887231912538</v>
      </c>
      <c r="M171" s="98">
        <v>816.46489652513117</v>
      </c>
      <c r="N171" s="98">
        <v>819.94125489669159</v>
      </c>
      <c r="O171" s="98">
        <v>676.63348780951128</v>
      </c>
      <c r="P171" s="98">
        <v>650.79753204681197</v>
      </c>
      <c r="Q171" s="98">
        <v>600.52702037713561</v>
      </c>
      <c r="R171" s="98">
        <v>450.74479015275244</v>
      </c>
      <c r="S171" s="98">
        <v>246.28344114093227</v>
      </c>
      <c r="T171" s="98">
        <v>935.75598613367595</v>
      </c>
      <c r="U171" s="98">
        <v>826.00368985514262</v>
      </c>
      <c r="V171" s="98">
        <v>759.79976289060789</v>
      </c>
      <c r="W171" s="98">
        <v>763.94291863266574</v>
      </c>
      <c r="X171" s="98">
        <v>680.89394207421196</v>
      </c>
      <c r="Y171" s="98">
        <v>668.34151019698243</v>
      </c>
      <c r="DA171" s="63" t="s">
        <v>2379</v>
      </c>
    </row>
    <row r="172" spans="1:105" ht="12" customHeight="1" x14ac:dyDescent="0.25">
      <c r="A172" s="121" t="s">
        <v>92</v>
      </c>
      <c r="B172" s="122">
        <f t="shared" ref="B172:Y172" si="82">B173</f>
        <v>3474.9356498619118</v>
      </c>
      <c r="C172" s="122">
        <f t="shared" si="82"/>
        <v>2625.9036069883914</v>
      </c>
      <c r="D172" s="122">
        <f t="shared" si="82"/>
        <v>2348.8395545909775</v>
      </c>
      <c r="E172" s="122">
        <f t="shared" si="82"/>
        <v>2328.8241375404386</v>
      </c>
      <c r="F172" s="122">
        <f t="shared" si="82"/>
        <v>1893.2295841394541</v>
      </c>
      <c r="G172" s="122">
        <f t="shared" si="82"/>
        <v>1834.6051498898412</v>
      </c>
      <c r="H172" s="122">
        <f t="shared" si="82"/>
        <v>1770.8758735151121</v>
      </c>
      <c r="I172" s="122">
        <f t="shared" si="82"/>
        <v>2062.979513833629</v>
      </c>
      <c r="J172" s="122">
        <f t="shared" si="82"/>
        <v>2269.4972118782462</v>
      </c>
      <c r="K172" s="122">
        <f t="shared" si="82"/>
        <v>1836.0528631872853</v>
      </c>
      <c r="L172" s="122">
        <f t="shared" si="82"/>
        <v>1913.3900508402853</v>
      </c>
      <c r="M172" s="122">
        <f t="shared" si="82"/>
        <v>1616.2313177899716</v>
      </c>
      <c r="N172" s="122">
        <f t="shared" si="82"/>
        <v>1962.2062920567657</v>
      </c>
      <c r="O172" s="122">
        <f t="shared" si="82"/>
        <v>1594.0449181598156</v>
      </c>
      <c r="P172" s="122">
        <f t="shared" si="82"/>
        <v>1431.2892404040545</v>
      </c>
      <c r="Q172" s="122">
        <f t="shared" si="82"/>
        <v>1499.4300567955192</v>
      </c>
      <c r="R172" s="122">
        <f t="shared" si="82"/>
        <v>1661.6793502709329</v>
      </c>
      <c r="S172" s="122">
        <f t="shared" si="82"/>
        <v>1510.1643029823945</v>
      </c>
      <c r="T172" s="122">
        <f t="shared" si="82"/>
        <v>1600.1422662975347</v>
      </c>
      <c r="U172" s="122">
        <f t="shared" si="82"/>
        <v>1665.8342725283339</v>
      </c>
      <c r="V172" s="122">
        <f t="shared" si="82"/>
        <v>1584.5170847166382</v>
      </c>
      <c r="W172" s="122">
        <f t="shared" si="82"/>
        <v>1553.7008382590091</v>
      </c>
      <c r="X172" s="122">
        <f t="shared" si="82"/>
        <v>1548.3129733309061</v>
      </c>
      <c r="Y172" s="122">
        <f t="shared" si="82"/>
        <v>1721.7591673502134</v>
      </c>
      <c r="DA172" s="130" t="s">
        <v>2380</v>
      </c>
    </row>
    <row r="173" spans="1:105" ht="12" customHeight="1" x14ac:dyDescent="0.25">
      <c r="A173" s="97" t="s">
        <v>53</v>
      </c>
      <c r="B173" s="98">
        <f>RES_hhdet_fech!B147</f>
        <v>3474.9356498619118</v>
      </c>
      <c r="C173" s="98">
        <f>RES_hhdet_fech!C147</f>
        <v>2625.9036069883914</v>
      </c>
      <c r="D173" s="98">
        <f>RES_hhdet_fech!D147</f>
        <v>2348.8395545909775</v>
      </c>
      <c r="E173" s="98">
        <f>RES_hhdet_fech!E147</f>
        <v>2328.8241375404386</v>
      </c>
      <c r="F173" s="98">
        <f>RES_hhdet_fech!F147</f>
        <v>1893.2295841394541</v>
      </c>
      <c r="G173" s="98">
        <f>RES_hhdet_fech!G147</f>
        <v>1834.6051498898412</v>
      </c>
      <c r="H173" s="98">
        <f>RES_hhdet_fech!H147</f>
        <v>1770.8758735151121</v>
      </c>
      <c r="I173" s="98">
        <f>RES_hhdet_fech!I147</f>
        <v>2062.979513833629</v>
      </c>
      <c r="J173" s="98">
        <f>RES_hhdet_fech!J147</f>
        <v>2269.4972118782462</v>
      </c>
      <c r="K173" s="98">
        <f>RES_hhdet_fech!K147</f>
        <v>1836.0528631872853</v>
      </c>
      <c r="L173" s="98">
        <f>RES_hhdet_fech!L147</f>
        <v>1913.3900508402853</v>
      </c>
      <c r="M173" s="98">
        <f>RES_hhdet_fech!M147</f>
        <v>1616.2313177899716</v>
      </c>
      <c r="N173" s="98">
        <f>RES_hhdet_fech!N147</f>
        <v>1962.2062920567657</v>
      </c>
      <c r="O173" s="98">
        <f>RES_hhdet_fech!O147</f>
        <v>1594.0449181598156</v>
      </c>
      <c r="P173" s="98">
        <f>RES_hhdet_fech!P147</f>
        <v>1431.2892404040545</v>
      </c>
      <c r="Q173" s="98">
        <f>RES_hhdet_fech!Q147</f>
        <v>1499.4300567955192</v>
      </c>
      <c r="R173" s="98">
        <f>RES_hhdet_fech!R147</f>
        <v>1661.6793502709329</v>
      </c>
      <c r="S173" s="98">
        <f>RES_hhdet_fech!S147</f>
        <v>1510.1643029823945</v>
      </c>
      <c r="T173" s="98">
        <f>RES_hhdet_fech!T147</f>
        <v>1600.1422662975347</v>
      </c>
      <c r="U173" s="98">
        <f>RES_hhdet_fech!U147</f>
        <v>1665.8342725283339</v>
      </c>
      <c r="V173" s="98">
        <f>RES_hhdet_fech!V147</f>
        <v>1584.5170847166382</v>
      </c>
      <c r="W173" s="98">
        <f>RES_hhdet_fech!W147</f>
        <v>1553.7008382590091</v>
      </c>
      <c r="X173" s="98">
        <f>RES_hhdet_fech!X147</f>
        <v>1548.3129733309061</v>
      </c>
      <c r="Y173" s="98">
        <f>RES_hhdet_fech!Y147</f>
        <v>1721.7591673502134</v>
      </c>
      <c r="DA173" s="63" t="s">
        <v>2381</v>
      </c>
    </row>
    <row r="174" spans="1:105" ht="12" customHeight="1" x14ac:dyDescent="0.25">
      <c r="A174" s="121" t="s">
        <v>55</v>
      </c>
      <c r="B174" s="122">
        <v>2482.9057392960544</v>
      </c>
      <c r="C174" s="122">
        <v>2297.7410629646038</v>
      </c>
      <c r="D174" s="122">
        <v>2552.2349473380655</v>
      </c>
      <c r="E174" s="122">
        <v>2801.2175255192069</v>
      </c>
      <c r="F174" s="122">
        <v>2886.9347917967589</v>
      </c>
      <c r="G174" s="122">
        <v>3227.7816846998435</v>
      </c>
      <c r="H174" s="122">
        <v>3178.9053810264872</v>
      </c>
      <c r="I174" s="122">
        <v>3422.1969712241862</v>
      </c>
      <c r="J174" s="122">
        <v>3271.2169441361257</v>
      </c>
      <c r="K174" s="122">
        <v>3255.5762914051093</v>
      </c>
      <c r="L174" s="122">
        <v>3162.9889612488655</v>
      </c>
      <c r="M174" s="122">
        <v>3172.7447963246441</v>
      </c>
      <c r="N174" s="122">
        <v>2870.606588355688</v>
      </c>
      <c r="O174" s="122">
        <v>2470.1940161394291</v>
      </c>
      <c r="P174" s="122">
        <v>2420.7119489046418</v>
      </c>
      <c r="Q174" s="122">
        <v>2549.2404039206995</v>
      </c>
      <c r="R174" s="122">
        <v>2657.2487011401931</v>
      </c>
      <c r="S174" s="122">
        <v>2820.1654649092843</v>
      </c>
      <c r="T174" s="122">
        <v>2680.814788202857</v>
      </c>
      <c r="U174" s="122">
        <v>2605.8978590207871</v>
      </c>
      <c r="V174" s="122">
        <v>2653.224948319843</v>
      </c>
      <c r="W174" s="122">
        <v>2660.1718923215449</v>
      </c>
      <c r="X174" s="122">
        <v>2561.9266180283994</v>
      </c>
      <c r="Y174" s="122">
        <v>2407.9536865170344</v>
      </c>
      <c r="DA174" s="130" t="s">
        <v>2382</v>
      </c>
    </row>
    <row r="175" spans="1:105" ht="12" customHeight="1" x14ac:dyDescent="0.25">
      <c r="A175" s="97" t="s">
        <v>124</v>
      </c>
      <c r="B175" s="98">
        <v>4681.3734876852295</v>
      </c>
      <c r="C175" s="98">
        <v>4534.6183574592715</v>
      </c>
      <c r="D175" s="98">
        <v>4799.9155602879591</v>
      </c>
      <c r="E175" s="98">
        <v>5030.3846082223836</v>
      </c>
      <c r="F175" s="98">
        <v>5124.6172750179112</v>
      </c>
      <c r="G175" s="98">
        <v>5539.3645260244575</v>
      </c>
      <c r="H175" s="98">
        <v>5555.3616490945942</v>
      </c>
      <c r="I175" s="98">
        <v>5723.8775629102211</v>
      </c>
      <c r="J175" s="98">
        <v>5890.6901586296963</v>
      </c>
      <c r="K175" s="98">
        <v>5861.1119691040167</v>
      </c>
      <c r="L175" s="98">
        <v>5655.3529130607012</v>
      </c>
      <c r="M175" s="98">
        <v>5393.293048133668</v>
      </c>
      <c r="N175" s="98">
        <v>4988.6998971926714</v>
      </c>
      <c r="O175" s="98">
        <v>5201.2240175530906</v>
      </c>
      <c r="P175" s="98">
        <v>5285.858428522025</v>
      </c>
      <c r="Q175" s="98">
        <v>5075.7417149226703</v>
      </c>
      <c r="R175" s="98">
        <v>4843.3032343912237</v>
      </c>
      <c r="S175" s="98">
        <v>4587.8443684975682</v>
      </c>
      <c r="T175" s="98">
        <v>4277.0756773021649</v>
      </c>
      <c r="U175" s="98">
        <v>4043.1780271658668</v>
      </c>
      <c r="V175" s="98">
        <v>3627.3876314409654</v>
      </c>
      <c r="W175" s="98">
        <v>4138.9679124558634</v>
      </c>
      <c r="X175" s="98">
        <v>4122.1092405909767</v>
      </c>
      <c r="Y175" s="98">
        <v>3751.7987183661517</v>
      </c>
      <c r="DA175" s="63" t="s">
        <v>2383</v>
      </c>
    </row>
    <row r="176" spans="1:105" ht="12" customHeight="1" x14ac:dyDescent="0.25">
      <c r="A176" s="97" t="s">
        <v>123</v>
      </c>
      <c r="B176" s="98">
        <v>2331.068613751977</v>
      </c>
      <c r="C176" s="98">
        <v>2266.0642583101198</v>
      </c>
      <c r="D176" s="98">
        <v>2705.5967545187978</v>
      </c>
      <c r="E176" s="98">
        <v>3013.2642992472634</v>
      </c>
      <c r="F176" s="98">
        <v>0</v>
      </c>
      <c r="G176" s="98">
        <v>0</v>
      </c>
      <c r="H176" s="98">
        <v>3219.5918678678058</v>
      </c>
      <c r="I176" s="98">
        <v>3170.2026904444479</v>
      </c>
      <c r="J176" s="98">
        <v>3286.7149401607935</v>
      </c>
      <c r="K176" s="98">
        <v>3295.7999713467375</v>
      </c>
      <c r="L176" s="98">
        <v>3126.4225417328498</v>
      </c>
      <c r="M176" s="98">
        <v>3010.4576601294789</v>
      </c>
      <c r="N176" s="98">
        <v>2660.2946095193324</v>
      </c>
      <c r="O176" s="98">
        <v>2703.5916557120404</v>
      </c>
      <c r="P176" s="98">
        <v>2806.1465973621403</v>
      </c>
      <c r="Q176" s="98">
        <v>3121.1755243801981</v>
      </c>
      <c r="R176" s="98">
        <v>3235.11550314948</v>
      </c>
      <c r="S176" s="98">
        <v>3441.496577371714</v>
      </c>
      <c r="T176" s="98">
        <v>3122.9130869659061</v>
      </c>
      <c r="U176" s="98">
        <v>2681.3525257898937</v>
      </c>
      <c r="V176" s="98">
        <v>2331.0069165762075</v>
      </c>
      <c r="W176" s="98">
        <v>2759.2488016089746</v>
      </c>
      <c r="X176" s="98">
        <v>2765.2800840915552</v>
      </c>
      <c r="Y176" s="98">
        <v>2498.3221095703166</v>
      </c>
      <c r="DA176" s="63" t="s">
        <v>2384</v>
      </c>
    </row>
    <row r="177" spans="1:105" ht="12" customHeight="1" x14ac:dyDescent="0.25">
      <c r="A177" s="100" t="s">
        <v>50</v>
      </c>
      <c r="B177" s="101">
        <v>658.95222754921053</v>
      </c>
      <c r="C177" s="101">
        <v>623.17027839376919</v>
      </c>
      <c r="D177" s="101">
        <v>1154.2541135451975</v>
      </c>
      <c r="E177" s="101">
        <v>1482.8890147590471</v>
      </c>
      <c r="F177" s="101">
        <v>0</v>
      </c>
      <c r="G177" s="101">
        <v>0</v>
      </c>
      <c r="H177" s="101">
        <v>1401.523027872084</v>
      </c>
      <c r="I177" s="101">
        <v>1148.6787856244016</v>
      </c>
      <c r="J177" s="101">
        <v>1195.724051703332</v>
      </c>
      <c r="K177" s="101">
        <v>1193.1970633411661</v>
      </c>
      <c r="L177" s="101">
        <v>1002.4275205371785</v>
      </c>
      <c r="M177" s="101">
        <v>954.1325986158048</v>
      </c>
      <c r="N177" s="101">
        <v>580.16049685646431</v>
      </c>
      <c r="O177" s="101">
        <v>388.16767844021985</v>
      </c>
      <c r="P177" s="101">
        <v>401.91591057625197</v>
      </c>
      <c r="Q177" s="101">
        <v>1181.4080974811584</v>
      </c>
      <c r="R177" s="101">
        <v>1401.1856549126107</v>
      </c>
      <c r="S177" s="101">
        <v>1738.4752872326862</v>
      </c>
      <c r="T177" s="101">
        <v>1146.0099115565365</v>
      </c>
      <c r="U177" s="101">
        <v>390.43967814332541</v>
      </c>
      <c r="V177" s="101">
        <v>139.18463005610693</v>
      </c>
      <c r="W177" s="101">
        <v>329.05129795846392</v>
      </c>
      <c r="X177" s="101">
        <v>297.52658359349522</v>
      </c>
      <c r="Y177" s="101">
        <v>156.01234069617436</v>
      </c>
      <c r="DA177" s="131" t="s">
        <v>2385</v>
      </c>
    </row>
    <row r="178" spans="1:105" ht="12" customHeight="1" x14ac:dyDescent="0.25">
      <c r="A178" s="103" t="s">
        <v>52</v>
      </c>
      <c r="B178" s="104">
        <v>1672.1163862027663</v>
      </c>
      <c r="C178" s="104">
        <v>1642.8939799163506</v>
      </c>
      <c r="D178" s="104">
        <v>1551.3426409736003</v>
      </c>
      <c r="E178" s="104">
        <v>1530.3752844882163</v>
      </c>
      <c r="F178" s="104">
        <v>0</v>
      </c>
      <c r="G178" s="104">
        <v>0</v>
      </c>
      <c r="H178" s="104">
        <v>1818.0688399957216</v>
      </c>
      <c r="I178" s="104">
        <v>2021.5239048200472</v>
      </c>
      <c r="J178" s="104">
        <v>2090.9908884574611</v>
      </c>
      <c r="K178" s="104">
        <v>2102.6029080055714</v>
      </c>
      <c r="L178" s="104">
        <v>2123.9950211956711</v>
      </c>
      <c r="M178" s="104">
        <v>2056.325061513674</v>
      </c>
      <c r="N178" s="104">
        <v>2080.1341126628681</v>
      </c>
      <c r="O178" s="104">
        <v>2315.4239772718206</v>
      </c>
      <c r="P178" s="104">
        <v>2404.2306867858883</v>
      </c>
      <c r="Q178" s="104">
        <v>1939.7674268990402</v>
      </c>
      <c r="R178" s="104">
        <v>1833.929848236869</v>
      </c>
      <c r="S178" s="104">
        <v>1703.0212901390282</v>
      </c>
      <c r="T178" s="104">
        <v>1976.9031754093692</v>
      </c>
      <c r="U178" s="104">
        <v>2290.912847646568</v>
      </c>
      <c r="V178" s="104">
        <v>2191.8222865201001</v>
      </c>
      <c r="W178" s="104">
        <v>2430.1975036505114</v>
      </c>
      <c r="X178" s="104">
        <v>2467.75350049806</v>
      </c>
      <c r="Y178" s="104">
        <v>2342.3097688741423</v>
      </c>
      <c r="DA178" s="132" t="s">
        <v>2386</v>
      </c>
    </row>
    <row r="179" spans="1:105" ht="12" customHeight="1" x14ac:dyDescent="0.25">
      <c r="A179" s="106" t="s">
        <v>122</v>
      </c>
      <c r="B179" s="101">
        <v>4228.1320681737434</v>
      </c>
      <c r="C179" s="101">
        <v>3944.6558438315756</v>
      </c>
      <c r="D179" s="101">
        <v>4239.5440442174695</v>
      </c>
      <c r="E179" s="101">
        <v>4521.0565501924475</v>
      </c>
      <c r="F179" s="101">
        <v>0</v>
      </c>
      <c r="G179" s="101">
        <v>0</v>
      </c>
      <c r="H179" s="101">
        <v>4875.0075593419051</v>
      </c>
      <c r="I179" s="101">
        <v>5523.3587534818371</v>
      </c>
      <c r="J179" s="101">
        <v>5336.2944218890925</v>
      </c>
      <c r="K179" s="101">
        <v>5292.537166330002</v>
      </c>
      <c r="L179" s="101">
        <v>5261.2368450879867</v>
      </c>
      <c r="M179" s="101">
        <v>5295.3648072101423</v>
      </c>
      <c r="N179" s="101">
        <v>4988.685273920938</v>
      </c>
      <c r="O179" s="101">
        <v>4283.836009782005</v>
      </c>
      <c r="P179" s="101">
        <v>4240.8390025536983</v>
      </c>
      <c r="Q179" s="101">
        <v>4319.0801246962965</v>
      </c>
      <c r="R179" s="101">
        <v>4460.5326163519494</v>
      </c>
      <c r="S179" s="101">
        <v>4685.2031865138188</v>
      </c>
      <c r="T179" s="101">
        <v>4567.0506266982038</v>
      </c>
      <c r="U179" s="101">
        <v>4070.2956806880948</v>
      </c>
      <c r="V179" s="101">
        <v>4076.885957112454</v>
      </c>
      <c r="W179" s="101">
        <v>3886.2280112466706</v>
      </c>
      <c r="X179" s="101">
        <v>3747.1229844058998</v>
      </c>
      <c r="Y179" s="101">
        <v>3565.146269131244</v>
      </c>
      <c r="DA179" s="131" t="s">
        <v>2387</v>
      </c>
    </row>
    <row r="180" spans="1:105" ht="12" customHeight="1" x14ac:dyDescent="0.25">
      <c r="A180" s="107" t="s">
        <v>121</v>
      </c>
      <c r="B180" s="104">
        <v>2306.0123618164016</v>
      </c>
      <c r="C180" s="104">
        <v>2119.6759094424901</v>
      </c>
      <c r="D180" s="104">
        <v>2409.5622987067159</v>
      </c>
      <c r="E180" s="104">
        <v>2677.477380997133</v>
      </c>
      <c r="F180" s="104">
        <v>2779.6486453409502</v>
      </c>
      <c r="G180" s="104">
        <v>3120.8189825305817</v>
      </c>
      <c r="H180" s="104">
        <v>3048.9519460284969</v>
      </c>
      <c r="I180" s="104">
        <v>3317.8407273377989</v>
      </c>
      <c r="J180" s="104">
        <v>3169.4441982834646</v>
      </c>
      <c r="K180" s="104">
        <v>3161.6658291941349</v>
      </c>
      <c r="L180" s="104">
        <v>3074.135827356673</v>
      </c>
      <c r="M180" s="104">
        <v>3092.030923090269</v>
      </c>
      <c r="N180" s="104">
        <v>2789.8495879605298</v>
      </c>
      <c r="O180" s="104">
        <v>2343.6373783108138</v>
      </c>
      <c r="P180" s="104">
        <v>2273.8791027159145</v>
      </c>
      <c r="Q180" s="104">
        <v>2415.6993566015653</v>
      </c>
      <c r="R180" s="104">
        <v>2545.3741471851795</v>
      </c>
      <c r="S180" s="104">
        <v>2742.1616542938632</v>
      </c>
      <c r="T180" s="104">
        <v>2623.7093547094983</v>
      </c>
      <c r="U180" s="104">
        <v>2548.0567766043255</v>
      </c>
      <c r="V180" s="104">
        <v>2612.4552430827371</v>
      </c>
      <c r="W180" s="104">
        <v>2580.8736827041412</v>
      </c>
      <c r="X180" s="104">
        <v>2480.4326366040177</v>
      </c>
      <c r="Y180" s="104">
        <v>2331.1692061572689</v>
      </c>
      <c r="DA180" s="132" t="s">
        <v>2388</v>
      </c>
    </row>
    <row r="181" spans="1:105" ht="12" customHeight="1" x14ac:dyDescent="0.25">
      <c r="A181" s="108" t="s">
        <v>53</v>
      </c>
      <c r="B181" s="98">
        <v>608.56509703009124</v>
      </c>
      <c r="C181" s="98">
        <v>512.3933646652207</v>
      </c>
      <c r="D181" s="98">
        <v>808.88890925007991</v>
      </c>
      <c r="E181" s="98">
        <v>1078.7448149396571</v>
      </c>
      <c r="F181" s="98">
        <v>1076.7993768894464</v>
      </c>
      <c r="G181" s="98">
        <v>1396.3418078000423</v>
      </c>
      <c r="H181" s="98">
        <v>1259.3363638448993</v>
      </c>
      <c r="I181" s="98">
        <v>1175.6344154064395</v>
      </c>
      <c r="J181" s="98">
        <v>1083.8389422604901</v>
      </c>
      <c r="K181" s="98">
        <v>1078.6621253134801</v>
      </c>
      <c r="L181" s="98">
        <v>947.73920368781285</v>
      </c>
      <c r="M181" s="98">
        <v>962.18349601149487</v>
      </c>
      <c r="N181" s="98">
        <v>652.85541909466838</v>
      </c>
      <c r="O181" s="98">
        <v>156.32981130395157</v>
      </c>
      <c r="P181" s="98">
        <v>68.074196609416688</v>
      </c>
      <c r="Q181" s="98">
        <v>189.5705072056443</v>
      </c>
      <c r="R181" s="98">
        <v>279.39745036511971</v>
      </c>
      <c r="S181" s="98">
        <v>465.4920762344214</v>
      </c>
      <c r="T181" s="98">
        <v>346.72635995795832</v>
      </c>
      <c r="U181" s="98">
        <v>268.92527500059396</v>
      </c>
      <c r="V181" s="98">
        <v>341.25441552024478</v>
      </c>
      <c r="W181" s="98">
        <v>255.66958819391411</v>
      </c>
      <c r="X181" s="98">
        <v>197.90741497406941</v>
      </c>
      <c r="Y181" s="98">
        <v>77.822874247648599</v>
      </c>
      <c r="DA181" s="63" t="s">
        <v>2389</v>
      </c>
    </row>
    <row r="182" spans="1:105" ht="12" customHeight="1" x14ac:dyDescent="0.25">
      <c r="A182" s="108" t="s">
        <v>52</v>
      </c>
      <c r="B182" s="98">
        <v>1697.4472647863104</v>
      </c>
      <c r="C182" s="98">
        <v>1607.2825447772698</v>
      </c>
      <c r="D182" s="98">
        <v>1600.6733894566362</v>
      </c>
      <c r="E182" s="98">
        <v>1598.7325660574763</v>
      </c>
      <c r="F182" s="98">
        <v>1702.8492684515036</v>
      </c>
      <c r="G182" s="98">
        <v>1724.4771747305392</v>
      </c>
      <c r="H182" s="98">
        <v>1789.6155821835973</v>
      </c>
      <c r="I182" s="98">
        <v>2142.2063119313593</v>
      </c>
      <c r="J182" s="98">
        <v>2085.605256022975</v>
      </c>
      <c r="K182" s="98">
        <v>2083.0037038806549</v>
      </c>
      <c r="L182" s="98">
        <v>2126.3966236688607</v>
      </c>
      <c r="M182" s="98">
        <v>2129.8474270787733</v>
      </c>
      <c r="N182" s="98">
        <v>2136.9941688658614</v>
      </c>
      <c r="O182" s="98">
        <v>2187.3075670068624</v>
      </c>
      <c r="P182" s="98">
        <v>2205.804906106498</v>
      </c>
      <c r="Q182" s="98">
        <v>2226.1288493959214</v>
      </c>
      <c r="R182" s="98">
        <v>2265.9766968200597</v>
      </c>
      <c r="S182" s="98">
        <v>2276.6695780594418</v>
      </c>
      <c r="T182" s="98">
        <v>2276.9829947515395</v>
      </c>
      <c r="U182" s="98">
        <v>2279.131501603732</v>
      </c>
      <c r="V182" s="98">
        <v>2271.2008275624921</v>
      </c>
      <c r="W182" s="98">
        <v>2325.2040945102272</v>
      </c>
      <c r="X182" s="98">
        <v>2282.5252216299477</v>
      </c>
      <c r="Y182" s="98">
        <v>2253.3463319096204</v>
      </c>
      <c r="DA182" s="63" t="s">
        <v>2390</v>
      </c>
    </row>
    <row r="183" spans="1:105" ht="12" customHeight="1" x14ac:dyDescent="0.25">
      <c r="A183" s="121" t="s">
        <v>54</v>
      </c>
      <c r="B183" s="122">
        <v>1132.2739626953883</v>
      </c>
      <c r="C183" s="122">
        <v>1174.2324788429978</v>
      </c>
      <c r="D183" s="122">
        <v>1173.646195113294</v>
      </c>
      <c r="E183" s="122">
        <v>1183.9235864379518</v>
      </c>
      <c r="F183" s="122">
        <v>1211.668933147967</v>
      </c>
      <c r="G183" s="122">
        <v>1162.2064793315803</v>
      </c>
      <c r="H183" s="122">
        <v>1067.6138215004762</v>
      </c>
      <c r="I183" s="122">
        <v>1051.9421377849619</v>
      </c>
      <c r="J183" s="122">
        <v>962.13262449116519</v>
      </c>
      <c r="K183" s="122">
        <v>953.42752928682307</v>
      </c>
      <c r="L183" s="122">
        <v>921.77719115054356</v>
      </c>
      <c r="M183" s="122">
        <v>972.49606321535475</v>
      </c>
      <c r="N183" s="122">
        <v>866.69260816562962</v>
      </c>
      <c r="O183" s="122">
        <v>887.78982351363879</v>
      </c>
      <c r="P183" s="122">
        <v>949.00796743181945</v>
      </c>
      <c r="Q183" s="122">
        <v>919.98112350307622</v>
      </c>
      <c r="R183" s="122">
        <v>910.39154549935176</v>
      </c>
      <c r="S183" s="122">
        <v>940.50817534489238</v>
      </c>
      <c r="T183" s="122">
        <v>872.93846926762944</v>
      </c>
      <c r="U183" s="122">
        <v>995.78873768995732</v>
      </c>
      <c r="V183" s="122">
        <v>1001.6422766587399</v>
      </c>
      <c r="W183" s="122">
        <v>985.9950975460124</v>
      </c>
      <c r="X183" s="122">
        <v>912.95466622486299</v>
      </c>
      <c r="Y183" s="122">
        <v>823.98210696304272</v>
      </c>
      <c r="DA183" s="130" t="s">
        <v>2391</v>
      </c>
    </row>
    <row r="184" spans="1:105" ht="12" customHeight="1" x14ac:dyDescent="0.25">
      <c r="A184" s="97" t="s">
        <v>50</v>
      </c>
      <c r="B184" s="98">
        <v>1243.7378162272662</v>
      </c>
      <c r="C184" s="98">
        <v>1262.9100135289916</v>
      </c>
      <c r="D184" s="98">
        <v>1264.3052613660675</v>
      </c>
      <c r="E184" s="98">
        <v>1313.8995662551843</v>
      </c>
      <c r="F184" s="98">
        <v>1341.15984863072</v>
      </c>
      <c r="G184" s="98">
        <v>1286.9457784952203</v>
      </c>
      <c r="H184" s="98">
        <v>1155.8010144738043</v>
      </c>
      <c r="I184" s="98">
        <v>1168.7100346077755</v>
      </c>
      <c r="J184" s="98">
        <v>1058.2990084854084</v>
      </c>
      <c r="K184" s="98">
        <v>1043.1748107506332</v>
      </c>
      <c r="L184" s="98">
        <v>1017.2388142277719</v>
      </c>
      <c r="M184" s="98">
        <v>1043.6447159061754</v>
      </c>
      <c r="N184" s="98">
        <v>992.0811003755947</v>
      </c>
      <c r="O184" s="98">
        <v>1003.4143511037861</v>
      </c>
      <c r="P184" s="98">
        <v>1012.9615955063441</v>
      </c>
      <c r="Q184" s="98">
        <v>1037.1638835672914</v>
      </c>
      <c r="R184" s="98">
        <v>1043.5306422331489</v>
      </c>
      <c r="S184" s="98">
        <v>1056.3764521198807</v>
      </c>
      <c r="T184" s="98">
        <v>1071.2230430607647</v>
      </c>
      <c r="U184" s="98">
        <v>1159.0674271081709</v>
      </c>
      <c r="V184" s="98">
        <v>1079.0759034471248</v>
      </c>
      <c r="W184" s="98">
        <v>1105.8540675125987</v>
      </c>
      <c r="X184" s="98">
        <v>1024.7588712147917</v>
      </c>
      <c r="Y184" s="98">
        <v>978.3135686985089</v>
      </c>
      <c r="DA184" s="63" t="s">
        <v>2392</v>
      </c>
    </row>
    <row r="185" spans="1:105" ht="12" customHeight="1" x14ac:dyDescent="0.25">
      <c r="A185" s="109" t="s">
        <v>120</v>
      </c>
      <c r="B185" s="33">
        <v>850.25698387979389</v>
      </c>
      <c r="C185" s="33">
        <v>987.49805484076126</v>
      </c>
      <c r="D185" s="33">
        <v>1007.1295428122813</v>
      </c>
      <c r="E185" s="33">
        <v>956.11622396258724</v>
      </c>
      <c r="F185" s="33">
        <v>998.09300761147767</v>
      </c>
      <c r="G185" s="33">
        <v>960.45770930164156</v>
      </c>
      <c r="H185" s="33">
        <v>912.12054101646993</v>
      </c>
      <c r="I185" s="33">
        <v>831.09039682935258</v>
      </c>
      <c r="J185" s="33">
        <v>773.72707008987834</v>
      </c>
      <c r="K185" s="33">
        <v>800.64685001214139</v>
      </c>
      <c r="L185" s="33">
        <v>762.9089142030972</v>
      </c>
      <c r="M185" s="33">
        <v>852.04497723547036</v>
      </c>
      <c r="N185" s="33">
        <v>641.16964531123585</v>
      </c>
      <c r="O185" s="33">
        <v>698.51055541993378</v>
      </c>
      <c r="P185" s="33">
        <v>853.63227855864955</v>
      </c>
      <c r="Q185" s="33">
        <v>750.57444845133898</v>
      </c>
      <c r="R185" s="33">
        <v>729.07659812632323</v>
      </c>
      <c r="S185" s="33">
        <v>795.06350270615269</v>
      </c>
      <c r="T185" s="33">
        <v>655.13281804466806</v>
      </c>
      <c r="U185" s="33">
        <v>809.33677392457037</v>
      </c>
      <c r="V185" s="33">
        <v>913.52664500494905</v>
      </c>
      <c r="W185" s="33">
        <v>849.20311705926406</v>
      </c>
      <c r="X185" s="33">
        <v>778.79366723870623</v>
      </c>
      <c r="Y185" s="33">
        <v>615.5501145199097</v>
      </c>
      <c r="DA185" s="60" t="s">
        <v>2393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12069.242415910536</v>
      </c>
      <c r="C187" s="117">
        <f t="shared" si="83"/>
        <v>10532.629937280983</v>
      </c>
      <c r="D187" s="117">
        <f t="shared" si="83"/>
        <v>10799.092364812999</v>
      </c>
      <c r="E187" s="117">
        <f t="shared" si="83"/>
        <v>11799.23574099679</v>
      </c>
      <c r="F187" s="117">
        <f t="shared" si="83"/>
        <v>10586.321278052945</v>
      </c>
      <c r="G187" s="117">
        <f t="shared" si="83"/>
        <v>10182.752292940619</v>
      </c>
      <c r="H187" s="117">
        <f t="shared" si="83"/>
        <v>10271.081745257796</v>
      </c>
      <c r="I187" s="117">
        <f t="shared" si="83"/>
        <v>12154.590948337114</v>
      </c>
      <c r="J187" s="117">
        <f t="shared" si="83"/>
        <v>12265.915838433337</v>
      </c>
      <c r="K187" s="117">
        <f t="shared" si="83"/>
        <v>10832.513645816254</v>
      </c>
      <c r="L187" s="117">
        <f t="shared" si="83"/>
        <v>11769.19436088777</v>
      </c>
      <c r="M187" s="117">
        <f t="shared" si="83"/>
        <v>10944.195317568006</v>
      </c>
      <c r="N187" s="117">
        <f t="shared" si="83"/>
        <v>12252.561524547322</v>
      </c>
      <c r="O187" s="117">
        <f t="shared" si="83"/>
        <v>10566.894949578458</v>
      </c>
      <c r="P187" s="117">
        <f t="shared" si="83"/>
        <v>10085.56799973644</v>
      </c>
      <c r="Q187" s="117">
        <f t="shared" si="83"/>
        <v>10447.704458378495</v>
      </c>
      <c r="R187" s="117">
        <f t="shared" ref="R187:V187" si="84">R188+R190+R192+R201</f>
        <v>11113.629650797917</v>
      </c>
      <c r="S187" s="117">
        <f t="shared" si="84"/>
        <v>10387.314132853098</v>
      </c>
      <c r="T187" s="117">
        <f t="shared" si="84"/>
        <v>13257.52461972466</v>
      </c>
      <c r="U187" s="117">
        <f t="shared" si="84"/>
        <v>13319.44621706175</v>
      </c>
      <c r="V187" s="117">
        <f t="shared" si="84"/>
        <v>12833.26332971692</v>
      </c>
      <c r="W187" s="117">
        <f t="shared" ref="W187:Y187" si="85">W188+W190+W192+W201</f>
        <v>12750.010367661193</v>
      </c>
      <c r="X187" s="117">
        <f t="shared" si="85"/>
        <v>12346.816328599705</v>
      </c>
      <c r="Y187" s="117">
        <f t="shared" si="85"/>
        <v>12953.201711093358</v>
      </c>
      <c r="DA187" s="129" t="s">
        <v>2545</v>
      </c>
    </row>
    <row r="188" spans="1:105" ht="12" customHeight="1" x14ac:dyDescent="0.25">
      <c r="A188" s="121" t="s">
        <v>57</v>
      </c>
      <c r="B188" s="122">
        <f t="shared" ref="B188:Y188" si="86">B189</f>
        <v>3172.2482760888884</v>
      </c>
      <c r="C188" s="122">
        <f t="shared" si="86"/>
        <v>3035.848490946526</v>
      </c>
      <c r="D188" s="122">
        <f t="shared" si="86"/>
        <v>3156.8677174496056</v>
      </c>
      <c r="E188" s="122">
        <f t="shared" si="86"/>
        <v>3655.3601030802115</v>
      </c>
      <c r="F188" s="122">
        <f t="shared" si="86"/>
        <v>2926.7897420545855</v>
      </c>
      <c r="G188" s="122">
        <f t="shared" si="86"/>
        <v>2096.0055683627065</v>
      </c>
      <c r="H188" s="122">
        <f t="shared" si="86"/>
        <v>2128.7579656109797</v>
      </c>
      <c r="I188" s="122">
        <f t="shared" si="86"/>
        <v>2603.2384637492878</v>
      </c>
      <c r="J188" s="122">
        <f t="shared" si="86"/>
        <v>1939.348327195715</v>
      </c>
      <c r="K188" s="122">
        <f t="shared" si="86"/>
        <v>1685.6243738295734</v>
      </c>
      <c r="L188" s="122">
        <f t="shared" si="86"/>
        <v>2153.2570239709944</v>
      </c>
      <c r="M188" s="122">
        <f t="shared" si="86"/>
        <v>2122.513197444131</v>
      </c>
      <c r="N188" s="122">
        <f t="shared" si="86"/>
        <v>2215.6783486644213</v>
      </c>
      <c r="O188" s="122">
        <f t="shared" si="86"/>
        <v>1879.3711091517839</v>
      </c>
      <c r="P188" s="122">
        <f t="shared" si="86"/>
        <v>1836.9754324541166</v>
      </c>
      <c r="Q188" s="122">
        <f t="shared" si="86"/>
        <v>1724.2511926449977</v>
      </c>
      <c r="R188" s="122">
        <f t="shared" si="86"/>
        <v>1357.716861681786</v>
      </c>
      <c r="S188" s="122">
        <f t="shared" si="86"/>
        <v>799.53107100010368</v>
      </c>
      <c r="T188" s="122">
        <f t="shared" si="86"/>
        <v>3208.1451760505483</v>
      </c>
      <c r="U188" s="122">
        <f t="shared" si="86"/>
        <v>2874.2129995230862</v>
      </c>
      <c r="V188" s="122">
        <f t="shared" si="86"/>
        <v>2666.2195934522638</v>
      </c>
      <c r="W188" s="122">
        <f t="shared" si="86"/>
        <v>2699.3716770085111</v>
      </c>
      <c r="X188" s="122">
        <f t="shared" si="86"/>
        <v>2425.0176728000483</v>
      </c>
      <c r="Y188" s="122">
        <f t="shared" si="86"/>
        <v>2401.6946884347562</v>
      </c>
      <c r="DA188" s="130" t="s">
        <v>2546</v>
      </c>
    </row>
    <row r="189" spans="1:105" ht="12" customHeight="1" x14ac:dyDescent="0.25">
      <c r="A189" s="97" t="s">
        <v>53</v>
      </c>
      <c r="B189" s="98">
        <v>3172.2482760888884</v>
      </c>
      <c r="C189" s="98">
        <v>3035.848490946526</v>
      </c>
      <c r="D189" s="98">
        <v>3156.8677174496056</v>
      </c>
      <c r="E189" s="98">
        <v>3655.3601030802115</v>
      </c>
      <c r="F189" s="98">
        <v>2926.7897420545855</v>
      </c>
      <c r="G189" s="98">
        <v>2096.0055683627065</v>
      </c>
      <c r="H189" s="98">
        <v>2128.7579656109797</v>
      </c>
      <c r="I189" s="98">
        <v>2603.2384637492878</v>
      </c>
      <c r="J189" s="98">
        <v>1939.348327195715</v>
      </c>
      <c r="K189" s="98">
        <v>1685.6243738295734</v>
      </c>
      <c r="L189" s="98">
        <v>2153.2570239709944</v>
      </c>
      <c r="M189" s="98">
        <v>2122.513197444131</v>
      </c>
      <c r="N189" s="98">
        <v>2215.6783486644213</v>
      </c>
      <c r="O189" s="98">
        <v>1879.3711091517839</v>
      </c>
      <c r="P189" s="98">
        <v>1836.9754324541166</v>
      </c>
      <c r="Q189" s="98">
        <v>1724.2511926449977</v>
      </c>
      <c r="R189" s="98">
        <v>1357.716861681786</v>
      </c>
      <c r="S189" s="98">
        <v>799.53107100010368</v>
      </c>
      <c r="T189" s="98">
        <v>3208.1451760505483</v>
      </c>
      <c r="U189" s="98">
        <v>2874.2129995230862</v>
      </c>
      <c r="V189" s="98">
        <v>2666.2195934522638</v>
      </c>
      <c r="W189" s="98">
        <v>2699.3716770085111</v>
      </c>
      <c r="X189" s="98">
        <v>2425.0176728000483</v>
      </c>
      <c r="Y189" s="98">
        <v>2401.6946884347562</v>
      </c>
      <c r="DA189" s="63" t="s">
        <v>2547</v>
      </c>
    </row>
    <row r="190" spans="1:105" ht="12" customHeight="1" x14ac:dyDescent="0.25">
      <c r="A190" s="121" t="s">
        <v>92</v>
      </c>
      <c r="B190" s="122">
        <f t="shared" ref="B190:Y190" si="87">B191</f>
        <v>6261.3225439134449</v>
      </c>
      <c r="C190" s="122">
        <f t="shared" si="87"/>
        <v>4949.7007136974053</v>
      </c>
      <c r="D190" s="122">
        <f t="shared" si="87"/>
        <v>4949.795094824628</v>
      </c>
      <c r="E190" s="122">
        <f t="shared" si="87"/>
        <v>5315.4350387023351</v>
      </c>
      <c r="F190" s="122">
        <f t="shared" si="87"/>
        <v>4704.8675197568864</v>
      </c>
      <c r="G190" s="122">
        <f t="shared" si="87"/>
        <v>4977.2540335564845</v>
      </c>
      <c r="H190" s="122">
        <f t="shared" si="87"/>
        <v>5085.4859950470027</v>
      </c>
      <c r="I190" s="122">
        <f t="shared" si="87"/>
        <v>6205.7185733520055</v>
      </c>
      <c r="J190" s="122">
        <f t="shared" si="87"/>
        <v>7125.1110830806638</v>
      </c>
      <c r="K190" s="122">
        <f t="shared" si="87"/>
        <v>5944.8213256760473</v>
      </c>
      <c r="L190" s="122">
        <f t="shared" si="87"/>
        <v>6452.5466599591955</v>
      </c>
      <c r="M190" s="122">
        <f t="shared" si="87"/>
        <v>5613.6140647971479</v>
      </c>
      <c r="N190" s="122">
        <f t="shared" si="87"/>
        <v>7048.40961612704</v>
      </c>
      <c r="O190" s="122">
        <f t="shared" si="87"/>
        <v>5867.0298524116315</v>
      </c>
      <c r="P190" s="122">
        <f t="shared" si="87"/>
        <v>5397.8105282101851</v>
      </c>
      <c r="Q190" s="122">
        <f t="shared" si="87"/>
        <v>5815.1986437959495</v>
      </c>
      <c r="R190" s="122">
        <f t="shared" si="87"/>
        <v>6758.764311386285</v>
      </c>
      <c r="S190" s="122">
        <f t="shared" si="87"/>
        <v>6431.903810737921</v>
      </c>
      <c r="T190" s="122">
        <f t="shared" si="87"/>
        <v>6989.3167175713907</v>
      </c>
      <c r="U190" s="122">
        <f t="shared" si="87"/>
        <v>7336.4864574227222</v>
      </c>
      <c r="V190" s="122">
        <f t="shared" si="87"/>
        <v>7008.0381639836341</v>
      </c>
      <c r="W190" s="122">
        <f t="shared" si="87"/>
        <v>6889.8739606454365</v>
      </c>
      <c r="X190" s="122">
        <f t="shared" si="87"/>
        <v>6884.3789673427045</v>
      </c>
      <c r="Y190" s="122">
        <f t="shared" si="87"/>
        <v>7693.9411192484822</v>
      </c>
      <c r="DA190" s="130" t="s">
        <v>2548</v>
      </c>
    </row>
    <row r="191" spans="1:105" ht="12" customHeight="1" x14ac:dyDescent="0.25">
      <c r="A191" s="97" t="s">
        <v>53</v>
      </c>
      <c r="B191" s="98">
        <f>RES_hhdet_tesh!B147</f>
        <v>6261.3225439134449</v>
      </c>
      <c r="C191" s="98">
        <f>RES_hhdet_tesh!C147</f>
        <v>4949.7007136974053</v>
      </c>
      <c r="D191" s="98">
        <f>RES_hhdet_tesh!D147</f>
        <v>4949.795094824628</v>
      </c>
      <c r="E191" s="98">
        <f>RES_hhdet_tesh!E147</f>
        <v>5315.4350387023351</v>
      </c>
      <c r="F191" s="98">
        <f>RES_hhdet_tesh!F147</f>
        <v>4704.8675197568864</v>
      </c>
      <c r="G191" s="98">
        <f>RES_hhdet_tesh!G147</f>
        <v>4977.2540335564845</v>
      </c>
      <c r="H191" s="98">
        <f>RES_hhdet_tesh!H147</f>
        <v>5085.4859950470027</v>
      </c>
      <c r="I191" s="98">
        <f>RES_hhdet_tesh!I147</f>
        <v>6205.7185733520055</v>
      </c>
      <c r="J191" s="98">
        <f>RES_hhdet_tesh!J147</f>
        <v>7125.1110830806638</v>
      </c>
      <c r="K191" s="98">
        <f>RES_hhdet_tesh!K147</f>
        <v>5944.8213256760473</v>
      </c>
      <c r="L191" s="98">
        <f>RES_hhdet_tesh!L147</f>
        <v>6452.5466599591955</v>
      </c>
      <c r="M191" s="98">
        <f>RES_hhdet_tesh!M147</f>
        <v>5613.6140647971479</v>
      </c>
      <c r="N191" s="98">
        <f>RES_hhdet_tesh!N147</f>
        <v>7048.40961612704</v>
      </c>
      <c r="O191" s="98">
        <f>RES_hhdet_tesh!O147</f>
        <v>5867.0298524116315</v>
      </c>
      <c r="P191" s="98">
        <f>RES_hhdet_tesh!P147</f>
        <v>5397.8105282101851</v>
      </c>
      <c r="Q191" s="98">
        <f>RES_hhdet_tesh!Q147</f>
        <v>5815.1986437959495</v>
      </c>
      <c r="R191" s="98">
        <f>RES_hhdet_tesh!R147</f>
        <v>6758.764311386285</v>
      </c>
      <c r="S191" s="98">
        <f>RES_hhdet_tesh!S147</f>
        <v>6431.903810737921</v>
      </c>
      <c r="T191" s="98">
        <f>RES_hhdet_tesh!T147</f>
        <v>6989.3167175713907</v>
      </c>
      <c r="U191" s="98">
        <f>RES_hhdet_tesh!U147</f>
        <v>7336.4864574227222</v>
      </c>
      <c r="V191" s="98">
        <f>RES_hhdet_tesh!V147</f>
        <v>7008.0381639836341</v>
      </c>
      <c r="W191" s="98">
        <f>RES_hhdet_tesh!W147</f>
        <v>6889.8739606454365</v>
      </c>
      <c r="X191" s="98">
        <f>RES_hhdet_tesh!X147</f>
        <v>6884.3789673427045</v>
      </c>
      <c r="Y191" s="98">
        <f>RES_hhdet_tesh!Y147</f>
        <v>7693.9411192484822</v>
      </c>
      <c r="DA191" s="63" t="s">
        <v>2549</v>
      </c>
    </row>
    <row r="192" spans="1:105" ht="12" customHeight="1" x14ac:dyDescent="0.25">
      <c r="A192" s="121" t="s">
        <v>55</v>
      </c>
      <c r="B192" s="122">
        <v>1980.0793318463825</v>
      </c>
      <c r="C192" s="122">
        <v>1853.2151785835649</v>
      </c>
      <c r="D192" s="122">
        <v>1989.4170064960358</v>
      </c>
      <c r="E192" s="122">
        <v>2119.0366514075718</v>
      </c>
      <c r="F192" s="122">
        <v>2222.9786458338317</v>
      </c>
      <c r="G192" s="122">
        <v>2404.7824823979545</v>
      </c>
      <c r="H192" s="122">
        <v>2409.1015679585066</v>
      </c>
      <c r="I192" s="122">
        <v>2713.1395779080617</v>
      </c>
      <c r="J192" s="122">
        <v>2622.2472310087728</v>
      </c>
      <c r="K192" s="122">
        <v>2620.2289001404692</v>
      </c>
      <c r="L192" s="122">
        <v>2599.8203809285878</v>
      </c>
      <c r="M192" s="122">
        <v>2609.9233940204526</v>
      </c>
      <c r="N192" s="122">
        <v>2464.5737239386931</v>
      </c>
      <c r="O192" s="122">
        <v>2277.1204987674287</v>
      </c>
      <c r="P192" s="122">
        <v>2257.1505241582158</v>
      </c>
      <c r="Q192" s="122">
        <v>2336.0991968564645</v>
      </c>
      <c r="R192" s="122">
        <v>2425.1760965950298</v>
      </c>
      <c r="S192" s="122">
        <v>2547.4052214692388</v>
      </c>
      <c r="T192" s="122">
        <v>2487.8954997993078</v>
      </c>
      <c r="U192" s="122">
        <v>2444.9668102917913</v>
      </c>
      <c r="V192" s="122">
        <v>2475.0778856562461</v>
      </c>
      <c r="W192" s="122">
        <v>2489.9280139759335</v>
      </c>
      <c r="X192" s="122">
        <v>2416.1637293516901</v>
      </c>
      <c r="Y192" s="122">
        <v>2308.4285473761074</v>
      </c>
      <c r="DA192" s="130" t="s">
        <v>2550</v>
      </c>
    </row>
    <row r="193" spans="1:105" ht="12" customHeight="1" x14ac:dyDescent="0.25">
      <c r="A193" s="97" t="s">
        <v>124</v>
      </c>
      <c r="B193" s="98">
        <v>1946.0421503512455</v>
      </c>
      <c r="C193" s="98">
        <v>1901.1329198667177</v>
      </c>
      <c r="D193" s="98">
        <v>2030.312122862164</v>
      </c>
      <c r="E193" s="98">
        <v>2145.5742605624109</v>
      </c>
      <c r="F193" s="98">
        <v>2203.7647325606936</v>
      </c>
      <c r="G193" s="98">
        <v>2409.9198964501134</v>
      </c>
      <c r="H193" s="98">
        <v>2451.7507553197543</v>
      </c>
      <c r="I193" s="98">
        <v>2540.4244378079752</v>
      </c>
      <c r="J193" s="98">
        <v>2631.6045173972957</v>
      </c>
      <c r="K193" s="98">
        <v>2642.7153793525658</v>
      </c>
      <c r="L193" s="98">
        <v>2580.2473102343824</v>
      </c>
      <c r="M193" s="98">
        <v>2493.133787953002</v>
      </c>
      <c r="N193" s="98">
        <v>2356.4449814244699</v>
      </c>
      <c r="O193" s="98">
        <v>2484.8378446223751</v>
      </c>
      <c r="P193" s="98">
        <v>2575.8456314579885</v>
      </c>
      <c r="Q193" s="98">
        <v>2543.6691331596085</v>
      </c>
      <c r="R193" s="98">
        <v>2566.0051176210859</v>
      </c>
      <c r="S193" s="98">
        <v>2616.2897445241656</v>
      </c>
      <c r="T193" s="98">
        <v>2590.6810334631095</v>
      </c>
      <c r="U193" s="98">
        <v>2518.8107921893074</v>
      </c>
      <c r="V193" s="98">
        <v>2298.8660363216227</v>
      </c>
      <c r="W193" s="98">
        <v>2645.9881419050553</v>
      </c>
      <c r="X193" s="98">
        <v>2658.6569518159063</v>
      </c>
      <c r="Y193" s="98">
        <v>2438.038127066468</v>
      </c>
      <c r="DA193" s="63" t="s">
        <v>2551</v>
      </c>
    </row>
    <row r="194" spans="1:105" ht="12" customHeight="1" x14ac:dyDescent="0.25">
      <c r="A194" s="97" t="s">
        <v>123</v>
      </c>
      <c r="B194" s="98">
        <v>1946.0421503512459</v>
      </c>
      <c r="C194" s="98">
        <v>1901.9452245543937</v>
      </c>
      <c r="D194" s="98">
        <v>2031.1648903805678</v>
      </c>
      <c r="E194" s="98">
        <v>2146.8107247719699</v>
      </c>
      <c r="F194" s="98">
        <v>0</v>
      </c>
      <c r="G194" s="98">
        <v>0</v>
      </c>
      <c r="H194" s="98">
        <v>2442.6842209625515</v>
      </c>
      <c r="I194" s="98">
        <v>2535.3867427093383</v>
      </c>
      <c r="J194" s="98">
        <v>2628.7541024347634</v>
      </c>
      <c r="K194" s="98">
        <v>2642.0227982218989</v>
      </c>
      <c r="L194" s="98">
        <v>2580.2891960057063</v>
      </c>
      <c r="M194" s="98">
        <v>2492.8374596473159</v>
      </c>
      <c r="N194" s="98">
        <v>2355.0731523339659</v>
      </c>
      <c r="O194" s="98">
        <v>2512.5235694708745</v>
      </c>
      <c r="P194" s="98">
        <v>2613.5398901098706</v>
      </c>
      <c r="Q194" s="98">
        <v>2556.2157932035889</v>
      </c>
      <c r="R194" s="98">
        <v>2568.6065979660443</v>
      </c>
      <c r="S194" s="98">
        <v>2616.3232795008084</v>
      </c>
      <c r="T194" s="98">
        <v>2582.2520497779233</v>
      </c>
      <c r="U194" s="98">
        <v>2497.9686385030618</v>
      </c>
      <c r="V194" s="98">
        <v>2274.204576422072</v>
      </c>
      <c r="W194" s="98">
        <v>2645.6087810482118</v>
      </c>
      <c r="X194" s="98">
        <v>2665.8170067739156</v>
      </c>
      <c r="Y194" s="98">
        <v>2446.4042060193665</v>
      </c>
      <c r="DA194" s="63" t="s">
        <v>2552</v>
      </c>
    </row>
    <row r="195" spans="1:105" ht="12" customHeight="1" x14ac:dyDescent="0.25">
      <c r="A195" s="100" t="s">
        <v>50</v>
      </c>
      <c r="B195" s="101">
        <v>273.92576414847952</v>
      </c>
      <c r="C195" s="101">
        <v>259.05124463804304</v>
      </c>
      <c r="D195" s="101">
        <v>479.8222494069675</v>
      </c>
      <c r="E195" s="101">
        <v>616.43544028375379</v>
      </c>
      <c r="F195" s="101">
        <v>0</v>
      </c>
      <c r="G195" s="101">
        <v>0</v>
      </c>
      <c r="H195" s="101">
        <v>624.61538096683012</v>
      </c>
      <c r="I195" s="101">
        <v>513.8628378892912</v>
      </c>
      <c r="J195" s="101">
        <v>537.7632139773026</v>
      </c>
      <c r="K195" s="101">
        <v>539.41989021632799</v>
      </c>
      <c r="L195" s="101">
        <v>456.29417481003492</v>
      </c>
      <c r="M195" s="101">
        <v>436.51239813364208</v>
      </c>
      <c r="N195" s="101">
        <v>274.9390396710981</v>
      </c>
      <c r="O195" s="101">
        <v>197.09959219905349</v>
      </c>
      <c r="P195" s="101">
        <v>209.30920332398222</v>
      </c>
      <c r="Q195" s="101">
        <v>616.4483663045487</v>
      </c>
      <c r="R195" s="101">
        <v>734.67674972917519</v>
      </c>
      <c r="S195" s="101">
        <v>913.30198936178067</v>
      </c>
      <c r="T195" s="101">
        <v>605.34887436855399</v>
      </c>
      <c r="U195" s="101">
        <v>207.05579085649373</v>
      </c>
      <c r="V195" s="101">
        <v>82.382289901971603</v>
      </c>
      <c r="W195" s="101">
        <v>215.41127739770073</v>
      </c>
      <c r="X195" s="101">
        <v>198.06350627585573</v>
      </c>
      <c r="Y195" s="101">
        <v>104.09443714522419</v>
      </c>
      <c r="DA195" s="131" t="s">
        <v>2553</v>
      </c>
    </row>
    <row r="196" spans="1:105" ht="12" customHeight="1" x14ac:dyDescent="0.25">
      <c r="A196" s="103" t="s">
        <v>52</v>
      </c>
      <c r="B196" s="104">
        <v>1672.1163862027663</v>
      </c>
      <c r="C196" s="104">
        <v>1642.8939799163506</v>
      </c>
      <c r="D196" s="104">
        <v>1551.3426409736003</v>
      </c>
      <c r="E196" s="104">
        <v>1530.3752844882163</v>
      </c>
      <c r="F196" s="104">
        <v>0</v>
      </c>
      <c r="G196" s="104">
        <v>0</v>
      </c>
      <c r="H196" s="104">
        <v>1818.0688399957216</v>
      </c>
      <c r="I196" s="104">
        <v>2021.5239048200472</v>
      </c>
      <c r="J196" s="104">
        <v>2090.9908884574611</v>
      </c>
      <c r="K196" s="104">
        <v>2102.6029080055714</v>
      </c>
      <c r="L196" s="104">
        <v>2123.9950211956711</v>
      </c>
      <c r="M196" s="104">
        <v>2056.325061513674</v>
      </c>
      <c r="N196" s="104">
        <v>2080.1341126628681</v>
      </c>
      <c r="O196" s="104">
        <v>2315.4239772718206</v>
      </c>
      <c r="P196" s="104">
        <v>2404.2306867858883</v>
      </c>
      <c r="Q196" s="104">
        <v>1939.7674268990402</v>
      </c>
      <c r="R196" s="104">
        <v>1833.929848236869</v>
      </c>
      <c r="S196" s="104">
        <v>1703.0212901390282</v>
      </c>
      <c r="T196" s="104">
        <v>1976.9031754093692</v>
      </c>
      <c r="U196" s="104">
        <v>2290.912847646568</v>
      </c>
      <c r="V196" s="104">
        <v>2191.8222865201001</v>
      </c>
      <c r="W196" s="104">
        <v>2430.1975036505114</v>
      </c>
      <c r="X196" s="104">
        <v>2467.75350049806</v>
      </c>
      <c r="Y196" s="104">
        <v>2342.3097688741423</v>
      </c>
      <c r="DA196" s="132" t="s">
        <v>2554</v>
      </c>
    </row>
    <row r="197" spans="1:105" ht="12" customHeight="1" x14ac:dyDescent="0.25">
      <c r="A197" s="106" t="s">
        <v>122</v>
      </c>
      <c r="B197" s="101">
        <v>1982.8424978718194</v>
      </c>
      <c r="C197" s="101">
        <v>1849.9023021308005</v>
      </c>
      <c r="D197" s="101">
        <v>1988.194305885226</v>
      </c>
      <c r="E197" s="101">
        <v>2120.2135880479714</v>
      </c>
      <c r="F197" s="101">
        <v>0</v>
      </c>
      <c r="G197" s="101">
        <v>0</v>
      </c>
      <c r="H197" s="101">
        <v>2404.8318836225603</v>
      </c>
      <c r="I197" s="101">
        <v>2724.6622848010466</v>
      </c>
      <c r="J197" s="101">
        <v>2632.383808629103</v>
      </c>
      <c r="K197" s="101">
        <v>2626.6278013700494</v>
      </c>
      <c r="L197" s="101">
        <v>2611.0937972842366</v>
      </c>
      <c r="M197" s="101">
        <v>2628.031128340584</v>
      </c>
      <c r="N197" s="101">
        <v>2479.622629336508</v>
      </c>
      <c r="O197" s="101">
        <v>2296.8205733010027</v>
      </c>
      <c r="P197" s="101">
        <v>2304.8462605048608</v>
      </c>
      <c r="Q197" s="101">
        <v>2347.5446292499196</v>
      </c>
      <c r="R197" s="101">
        <v>2425.9813168667574</v>
      </c>
      <c r="S197" s="101">
        <v>2549.7330450066997</v>
      </c>
      <c r="T197" s="101">
        <v>2487.3506682323673</v>
      </c>
      <c r="U197" s="101">
        <v>2418.992076547127</v>
      </c>
      <c r="V197" s="101">
        <v>2460.0674468915322</v>
      </c>
      <c r="W197" s="101">
        <v>2510.8328123898423</v>
      </c>
      <c r="X197" s="101">
        <v>2430.2333721584419</v>
      </c>
      <c r="Y197" s="101">
        <v>2330.7155131085028</v>
      </c>
      <c r="DA197" s="131" t="s">
        <v>2555</v>
      </c>
    </row>
    <row r="198" spans="1:105" ht="12" customHeight="1" x14ac:dyDescent="0.25">
      <c r="A198" s="107" t="s">
        <v>121</v>
      </c>
      <c r="B198" s="104">
        <v>1982.8424978718174</v>
      </c>
      <c r="C198" s="104">
        <v>1849.3644228150058</v>
      </c>
      <c r="D198" s="104">
        <v>1986.8031753552152</v>
      </c>
      <c r="E198" s="104">
        <v>2117.5512612256907</v>
      </c>
      <c r="F198" s="104">
        <v>2223.8998608537768</v>
      </c>
      <c r="G198" s="104">
        <v>2404.5447614392428</v>
      </c>
      <c r="H198" s="104">
        <v>2406.8031444803405</v>
      </c>
      <c r="I198" s="104">
        <v>2721.1319310451331</v>
      </c>
      <c r="J198" s="104">
        <v>2621.8639806103724</v>
      </c>
      <c r="K198" s="104">
        <v>2619.3798284526642</v>
      </c>
      <c r="L198" s="104">
        <v>2600.5391153558076</v>
      </c>
      <c r="M198" s="104">
        <v>2614.3195627372193</v>
      </c>
      <c r="N198" s="104">
        <v>2468.9692681023703</v>
      </c>
      <c r="O198" s="104">
        <v>2267.6246410475014</v>
      </c>
      <c r="P198" s="104">
        <v>2241.1778431716803</v>
      </c>
      <c r="Q198" s="104">
        <v>2326.4129408742801</v>
      </c>
      <c r="R198" s="104">
        <v>2419.1978926989718</v>
      </c>
      <c r="S198" s="104">
        <v>2544.8806916735489</v>
      </c>
      <c r="T198" s="104">
        <v>2484.6636750557036</v>
      </c>
      <c r="U198" s="104">
        <v>2442.7748140185604</v>
      </c>
      <c r="V198" s="104">
        <v>2481.1886272583738</v>
      </c>
      <c r="W198" s="104">
        <v>2483.7034511537145</v>
      </c>
      <c r="X198" s="104">
        <v>2406.4408749488653</v>
      </c>
      <c r="Y198" s="104">
        <v>2302.7241360587727</v>
      </c>
      <c r="DA198" s="132" t="s">
        <v>2556</v>
      </c>
    </row>
    <row r="199" spans="1:105" ht="12" customHeight="1" x14ac:dyDescent="0.25">
      <c r="A199" s="108" t="s">
        <v>53</v>
      </c>
      <c r="B199" s="98">
        <v>285.39523308550707</v>
      </c>
      <c r="C199" s="98">
        <v>242.0818780377362</v>
      </c>
      <c r="D199" s="98">
        <v>386.12978589857869</v>
      </c>
      <c r="E199" s="98">
        <v>518.81869516821416</v>
      </c>
      <c r="F199" s="98">
        <v>521.05059240227285</v>
      </c>
      <c r="G199" s="98">
        <v>680.06758670870374</v>
      </c>
      <c r="H199" s="98">
        <v>617.18756229674329</v>
      </c>
      <c r="I199" s="98">
        <v>578.92561911377379</v>
      </c>
      <c r="J199" s="98">
        <v>536.25872458739718</v>
      </c>
      <c r="K199" s="98">
        <v>536.37612457200908</v>
      </c>
      <c r="L199" s="98">
        <v>474.1424916869467</v>
      </c>
      <c r="M199" s="98">
        <v>484.47213565844515</v>
      </c>
      <c r="N199" s="98">
        <v>331.97509923650904</v>
      </c>
      <c r="O199" s="98">
        <v>80.31707404063944</v>
      </c>
      <c r="P199" s="98">
        <v>35.372937065182334</v>
      </c>
      <c r="Q199" s="98">
        <v>100.28409147835893</v>
      </c>
      <c r="R199" s="98">
        <v>153.22119587891203</v>
      </c>
      <c r="S199" s="98">
        <v>268.21111361410703</v>
      </c>
      <c r="T199" s="98">
        <v>207.68068030416413</v>
      </c>
      <c r="U199" s="98">
        <v>163.64331241482816</v>
      </c>
      <c r="V199" s="98">
        <v>209.98779969588159</v>
      </c>
      <c r="W199" s="98">
        <v>158.49935664348757</v>
      </c>
      <c r="X199" s="98">
        <v>123.91565331891763</v>
      </c>
      <c r="Y199" s="98">
        <v>49.377804149152198</v>
      </c>
      <c r="DA199" s="63" t="s">
        <v>2557</v>
      </c>
    </row>
    <row r="200" spans="1:105" ht="12" customHeight="1" x14ac:dyDescent="0.25">
      <c r="A200" s="108" t="s">
        <v>52</v>
      </c>
      <c r="B200" s="98">
        <v>1697.4472647863104</v>
      </c>
      <c r="C200" s="98">
        <v>1607.2825447772698</v>
      </c>
      <c r="D200" s="98">
        <v>1600.6733894566362</v>
      </c>
      <c r="E200" s="98">
        <v>1598.7325660574763</v>
      </c>
      <c r="F200" s="98">
        <v>1702.8492684515036</v>
      </c>
      <c r="G200" s="98">
        <v>1724.4771747305392</v>
      </c>
      <c r="H200" s="98">
        <v>1789.6155821835973</v>
      </c>
      <c r="I200" s="98">
        <v>2142.2063119313593</v>
      </c>
      <c r="J200" s="98">
        <v>2085.605256022975</v>
      </c>
      <c r="K200" s="98">
        <v>2083.0037038806549</v>
      </c>
      <c r="L200" s="98">
        <v>2126.3966236688607</v>
      </c>
      <c r="M200" s="98">
        <v>2129.8474270787733</v>
      </c>
      <c r="N200" s="98">
        <v>2136.9941688658614</v>
      </c>
      <c r="O200" s="98">
        <v>2187.3075670068624</v>
      </c>
      <c r="P200" s="98">
        <v>2205.804906106498</v>
      </c>
      <c r="Q200" s="98">
        <v>2226.1288493959214</v>
      </c>
      <c r="R200" s="98">
        <v>2265.9766968200597</v>
      </c>
      <c r="S200" s="98">
        <v>2276.6695780594418</v>
      </c>
      <c r="T200" s="98">
        <v>2276.9829947515395</v>
      </c>
      <c r="U200" s="98">
        <v>2279.131501603732</v>
      </c>
      <c r="V200" s="98">
        <v>2271.2008275624921</v>
      </c>
      <c r="W200" s="98">
        <v>2325.2040945102272</v>
      </c>
      <c r="X200" s="98">
        <v>2282.5252216299477</v>
      </c>
      <c r="Y200" s="98">
        <v>2253.3463319096204</v>
      </c>
      <c r="DA200" s="63" t="s">
        <v>2558</v>
      </c>
    </row>
    <row r="201" spans="1:105" ht="12" customHeight="1" x14ac:dyDescent="0.25">
      <c r="A201" s="121" t="s">
        <v>54</v>
      </c>
      <c r="B201" s="122">
        <v>655.59226406182086</v>
      </c>
      <c r="C201" s="122">
        <v>693.86555405348781</v>
      </c>
      <c r="D201" s="122">
        <v>703.01254604273049</v>
      </c>
      <c r="E201" s="122">
        <v>709.40394780667134</v>
      </c>
      <c r="F201" s="122">
        <v>731.68537040764261</v>
      </c>
      <c r="G201" s="122">
        <v>704.71020862347359</v>
      </c>
      <c r="H201" s="122">
        <v>647.73621664130565</v>
      </c>
      <c r="I201" s="122">
        <v>632.49433332776061</v>
      </c>
      <c r="J201" s="122">
        <v>579.20919714818524</v>
      </c>
      <c r="K201" s="122">
        <v>581.83904617016367</v>
      </c>
      <c r="L201" s="122">
        <v>563.57029602899354</v>
      </c>
      <c r="M201" s="122">
        <v>598.14466130627511</v>
      </c>
      <c r="N201" s="122">
        <v>523.89983581716876</v>
      </c>
      <c r="O201" s="122">
        <v>543.37348924761477</v>
      </c>
      <c r="P201" s="122">
        <v>593.63151491392239</v>
      </c>
      <c r="Q201" s="122">
        <v>572.15542508108433</v>
      </c>
      <c r="R201" s="122">
        <v>571.9723811348149</v>
      </c>
      <c r="S201" s="122">
        <v>608.47402964583398</v>
      </c>
      <c r="T201" s="122">
        <v>572.16722630341155</v>
      </c>
      <c r="U201" s="122">
        <v>663.77994982415066</v>
      </c>
      <c r="V201" s="122">
        <v>683.92768662477465</v>
      </c>
      <c r="W201" s="122">
        <v>670.83671603131006</v>
      </c>
      <c r="X201" s="122">
        <v>621.2559591052609</v>
      </c>
      <c r="Y201" s="122">
        <v>549.13735603401267</v>
      </c>
      <c r="DA201" s="130" t="s">
        <v>2559</v>
      </c>
    </row>
    <row r="202" spans="1:105" ht="12" customHeight="1" x14ac:dyDescent="0.25">
      <c r="A202" s="97" t="s">
        <v>50</v>
      </c>
      <c r="B202" s="98">
        <v>674.74036205085451</v>
      </c>
      <c r="C202" s="98">
        <v>686.60678085846712</v>
      </c>
      <c r="D202" s="98">
        <v>689.72165356337507</v>
      </c>
      <c r="E202" s="98">
        <v>718.69840341720612</v>
      </c>
      <c r="F202" s="98">
        <v>735.24254665773628</v>
      </c>
      <c r="G202" s="98">
        <v>707.19662305655788</v>
      </c>
      <c r="H202" s="98">
        <v>636.53194628708309</v>
      </c>
      <c r="I202" s="98">
        <v>644.51928631414262</v>
      </c>
      <c r="J202" s="98">
        <v>584.32542934290211</v>
      </c>
      <c r="K202" s="98">
        <v>576.56001890696848</v>
      </c>
      <c r="L202" s="98">
        <v>562.91820661562065</v>
      </c>
      <c r="M202" s="98">
        <v>578.01524355499851</v>
      </c>
      <c r="N202" s="98">
        <v>549.84864123003217</v>
      </c>
      <c r="O202" s="98">
        <v>556.34875883366169</v>
      </c>
      <c r="P202" s="98">
        <v>561.84355397670902</v>
      </c>
      <c r="Q202" s="98">
        <v>575.75540025175803</v>
      </c>
      <c r="R202" s="98">
        <v>581.43129600292582</v>
      </c>
      <c r="S202" s="98">
        <v>594.28671751448985</v>
      </c>
      <c r="T202" s="98">
        <v>609.92119596496127</v>
      </c>
      <c r="U202" s="98">
        <v>664.48981914215835</v>
      </c>
      <c r="V202" s="98">
        <v>621.44763433656237</v>
      </c>
      <c r="W202" s="98">
        <v>638.98977161836342</v>
      </c>
      <c r="X202" s="98">
        <v>594.46606748806425</v>
      </c>
      <c r="Y202" s="98">
        <v>570.19025861695002</v>
      </c>
      <c r="DA202" s="63" t="s">
        <v>2560</v>
      </c>
    </row>
    <row r="203" spans="1:105" ht="12" customHeight="1" x14ac:dyDescent="0.25">
      <c r="A203" s="109" t="s">
        <v>120</v>
      </c>
      <c r="B203" s="33">
        <v>607.14526914980786</v>
      </c>
      <c r="C203" s="33">
        <v>709.15085530069473</v>
      </c>
      <c r="D203" s="33">
        <v>727.42438937215866</v>
      </c>
      <c r="E203" s="33">
        <v>693.11366539250844</v>
      </c>
      <c r="F203" s="33">
        <v>725.81833944969583</v>
      </c>
      <c r="G203" s="33">
        <v>700.6887730612824</v>
      </c>
      <c r="H203" s="33">
        <v>667.49179218541747</v>
      </c>
      <c r="I203" s="33">
        <v>609.75065228003496</v>
      </c>
      <c r="J203" s="33">
        <v>569.1856678954988</v>
      </c>
      <c r="K203" s="33">
        <v>590.82576262581188</v>
      </c>
      <c r="L203" s="33">
        <v>564.65551036098122</v>
      </c>
      <c r="M203" s="33">
        <v>632.22275184750106</v>
      </c>
      <c r="N203" s="33">
        <v>477.22847566203018</v>
      </c>
      <c r="O203" s="33">
        <v>522.13275787553891</v>
      </c>
      <c r="P203" s="33">
        <v>641.03771786971447</v>
      </c>
      <c r="Q203" s="33">
        <v>566.95107741425659</v>
      </c>
      <c r="R203" s="33">
        <v>559.09079568327297</v>
      </c>
      <c r="S203" s="33">
        <v>626.28277787270304</v>
      </c>
      <c r="T203" s="33">
        <v>530.69638572776205</v>
      </c>
      <c r="U203" s="33">
        <v>662.96933253642624</v>
      </c>
      <c r="V203" s="33">
        <v>755.02689121431797</v>
      </c>
      <c r="W203" s="33">
        <v>707.18282012275006</v>
      </c>
      <c r="X203" s="33">
        <v>653.40285932621157</v>
      </c>
      <c r="Y203" s="33">
        <v>520.70440799653272</v>
      </c>
      <c r="DA203" s="60" t="s">
        <v>2561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279.22285224881642</v>
      </c>
      <c r="C205" s="117">
        <f t="shared" si="88"/>
        <v>268.29965037068439</v>
      </c>
      <c r="D205" s="117">
        <f t="shared" si="88"/>
        <v>249.33923134064881</v>
      </c>
      <c r="E205" s="117">
        <f t="shared" si="88"/>
        <v>248.72429322203791</v>
      </c>
      <c r="F205" s="117">
        <f t="shared" si="88"/>
        <v>242.92430493186853</v>
      </c>
      <c r="G205" s="117">
        <f t="shared" si="88"/>
        <v>236.2996596768524</v>
      </c>
      <c r="H205" s="117">
        <f t="shared" si="88"/>
        <v>231.05765041933313</v>
      </c>
      <c r="I205" s="117">
        <f t="shared" si="88"/>
        <v>228.83697931971304</v>
      </c>
      <c r="J205" s="117">
        <f t="shared" si="88"/>
        <v>208.60687978765293</v>
      </c>
      <c r="K205" s="117">
        <f t="shared" si="88"/>
        <v>194.84471911462671</v>
      </c>
      <c r="L205" s="117">
        <f t="shared" si="88"/>
        <v>188.18359070456586</v>
      </c>
      <c r="M205" s="117">
        <f t="shared" si="88"/>
        <v>191.82749118893167</v>
      </c>
      <c r="N205" s="117">
        <f t="shared" si="88"/>
        <v>186.58622603689014</v>
      </c>
      <c r="O205" s="117">
        <f t="shared" si="88"/>
        <v>180.96969323467476</v>
      </c>
      <c r="P205" s="117">
        <f t="shared" si="88"/>
        <v>177.61532392957236</v>
      </c>
      <c r="Q205" s="117">
        <f t="shared" si="88"/>
        <v>179.50068566332951</v>
      </c>
      <c r="R205" s="117">
        <f t="shared" ref="R205:V205" si="89">R206+R208+R210+R219</f>
        <v>175.00872000339709</v>
      </c>
      <c r="S205" s="117">
        <f t="shared" si="89"/>
        <v>167.10621184381819</v>
      </c>
      <c r="T205" s="117">
        <f t="shared" si="89"/>
        <v>155.62323395001135</v>
      </c>
      <c r="U205" s="117">
        <f t="shared" si="89"/>
        <v>168.38847765705924</v>
      </c>
      <c r="V205" s="117">
        <f t="shared" si="89"/>
        <v>156.33368018191226</v>
      </c>
      <c r="W205" s="117">
        <f t="shared" ref="W205:Y205" si="90">W206+W208+W210+W219</f>
        <v>164.60141861047595</v>
      </c>
      <c r="X205" s="117">
        <f t="shared" si="90"/>
        <v>158.43883765101234</v>
      </c>
      <c r="Y205" s="117">
        <f t="shared" si="90"/>
        <v>155.32720534905292</v>
      </c>
      <c r="DA205" s="129" t="s">
        <v>2713</v>
      </c>
    </row>
    <row r="206" spans="1:105" ht="12" customHeight="1" x14ac:dyDescent="0.25">
      <c r="A206" s="121" t="s">
        <v>57</v>
      </c>
      <c r="B206" s="122">
        <f t="shared" ref="B206:Y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X206" s="122">
        <f t="shared" si="91"/>
        <v>0</v>
      </c>
      <c r="Y206" s="122">
        <f t="shared" si="91"/>
        <v>0</v>
      </c>
      <c r="DA206" s="130" t="s">
        <v>2714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2715</v>
      </c>
    </row>
    <row r="208" spans="1:105" ht="12" customHeight="1" x14ac:dyDescent="0.25">
      <c r="A208" s="121" t="s">
        <v>92</v>
      </c>
      <c r="B208" s="122">
        <f t="shared" ref="B208:Y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X208" s="122">
        <f t="shared" si="92"/>
        <v>0</v>
      </c>
      <c r="Y208" s="122">
        <f t="shared" si="92"/>
        <v>0</v>
      </c>
      <c r="DA208" s="130" t="s">
        <v>2716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2717</v>
      </c>
    </row>
    <row r="210" spans="1:105" ht="12" customHeight="1" x14ac:dyDescent="0.25">
      <c r="A210" s="121" t="s">
        <v>55</v>
      </c>
      <c r="B210" s="122">
        <v>76.728752282335122</v>
      </c>
      <c r="C210" s="122">
        <v>73.787892260960476</v>
      </c>
      <c r="D210" s="122">
        <v>63.38266669696219</v>
      </c>
      <c r="E210" s="122">
        <v>58.68576059822535</v>
      </c>
      <c r="F210" s="122">
        <v>53.259845891186167</v>
      </c>
      <c r="G210" s="122">
        <v>55.650606445137313</v>
      </c>
      <c r="H210" s="122">
        <v>63.52254332323006</v>
      </c>
      <c r="I210" s="122">
        <v>55.172195336056298</v>
      </c>
      <c r="J210" s="122">
        <v>49.443966702699818</v>
      </c>
      <c r="K210" s="122">
        <v>45.566799745705659</v>
      </c>
      <c r="L210" s="122">
        <v>43.840982769826049</v>
      </c>
      <c r="M210" s="122">
        <v>42.788347680420536</v>
      </c>
      <c r="N210" s="122">
        <v>41.751647700131208</v>
      </c>
      <c r="O210" s="122">
        <v>39.471014281746008</v>
      </c>
      <c r="P210" s="122">
        <v>39.87318149146072</v>
      </c>
      <c r="Q210" s="122">
        <v>40.233247293880623</v>
      </c>
      <c r="R210" s="122">
        <v>38.326038614163529</v>
      </c>
      <c r="S210" s="122">
        <v>33.542814166412001</v>
      </c>
      <c r="T210" s="122">
        <v>28.245535701036438</v>
      </c>
      <c r="U210" s="122">
        <v>28.01863147740535</v>
      </c>
      <c r="V210" s="122">
        <v>25.86400726713735</v>
      </c>
      <c r="W210" s="122">
        <v>30.711634856626556</v>
      </c>
      <c r="X210" s="122">
        <v>31.467364880843867</v>
      </c>
      <c r="Y210" s="122">
        <v>27.63899837803265</v>
      </c>
      <c r="DA210" s="130" t="s">
        <v>2718</v>
      </c>
    </row>
    <row r="211" spans="1:105" ht="12" customHeight="1" x14ac:dyDescent="0.25">
      <c r="A211" s="97" t="s">
        <v>124</v>
      </c>
      <c r="B211" s="98">
        <v>1063.4208014625769</v>
      </c>
      <c r="C211" s="98">
        <v>1030.0839060804483</v>
      </c>
      <c r="D211" s="98">
        <v>1090.3488186750128</v>
      </c>
      <c r="E211" s="98">
        <v>1142.7021676037969</v>
      </c>
      <c r="F211" s="98">
        <v>1164.1080601930692</v>
      </c>
      <c r="G211" s="98">
        <v>1258.3220457317159</v>
      </c>
      <c r="H211" s="98">
        <v>1261.9559522083282</v>
      </c>
      <c r="I211" s="98">
        <v>1300.2360271906859</v>
      </c>
      <c r="J211" s="98">
        <v>1338.1291764343223</v>
      </c>
      <c r="K211" s="98">
        <v>1331.4101949016685</v>
      </c>
      <c r="L211" s="98">
        <v>1284.6699677308691</v>
      </c>
      <c r="M211" s="98">
        <v>1225.1404488140442</v>
      </c>
      <c r="N211" s="98">
        <v>1133.2330686462874</v>
      </c>
      <c r="O211" s="98">
        <v>1181.5100478273603</v>
      </c>
      <c r="P211" s="98">
        <v>1200.7356006230634</v>
      </c>
      <c r="Q211" s="98">
        <v>1153.005487961834</v>
      </c>
      <c r="R211" s="98">
        <v>1100.2047627243103</v>
      </c>
      <c r="S211" s="98">
        <v>1042.1747267479077</v>
      </c>
      <c r="T211" s="98">
        <v>971.5805108559598</v>
      </c>
      <c r="U211" s="98">
        <v>918.44832065099854</v>
      </c>
      <c r="V211" s="98">
        <v>823.99737435812983</v>
      </c>
      <c r="W211" s="98">
        <v>940.20795099347401</v>
      </c>
      <c r="X211" s="98">
        <v>936.37833509264635</v>
      </c>
      <c r="Y211" s="98">
        <v>852.25859686405499</v>
      </c>
      <c r="DA211" s="63" t="s">
        <v>2719</v>
      </c>
    </row>
    <row r="212" spans="1:105" ht="12" customHeight="1" x14ac:dyDescent="0.25">
      <c r="A212" s="97" t="s">
        <v>123</v>
      </c>
      <c r="B212" s="98">
        <v>149.68758801007871</v>
      </c>
      <c r="C212" s="98">
        <v>141.55936043992861</v>
      </c>
      <c r="D212" s="98">
        <v>262.20036443292713</v>
      </c>
      <c r="E212" s="98">
        <v>336.85306859266518</v>
      </c>
      <c r="F212" s="98">
        <v>0</v>
      </c>
      <c r="G212" s="98">
        <v>0</v>
      </c>
      <c r="H212" s="98">
        <v>318.36997101142265</v>
      </c>
      <c r="I212" s="98">
        <v>260.93387294243905</v>
      </c>
      <c r="J212" s="98">
        <v>271.62067558492896</v>
      </c>
      <c r="K212" s="98">
        <v>271.04664490857937</v>
      </c>
      <c r="L212" s="98">
        <v>227.71143556522546</v>
      </c>
      <c r="M212" s="98">
        <v>216.74076110156625</v>
      </c>
      <c r="N212" s="98">
        <v>131.78925846591446</v>
      </c>
      <c r="O212" s="98">
        <v>88.176169834480348</v>
      </c>
      <c r="P212" s="98">
        <v>91.299218246501425</v>
      </c>
      <c r="Q212" s="98">
        <v>268.3686634238199</v>
      </c>
      <c r="R212" s="98">
        <v>318.29333336994864</v>
      </c>
      <c r="S212" s="98">
        <v>394.91204624777703</v>
      </c>
      <c r="T212" s="98">
        <v>260.32761150918293</v>
      </c>
      <c r="U212" s="98">
        <v>88.692277287037797</v>
      </c>
      <c r="V212" s="98">
        <v>31.617180563545254</v>
      </c>
      <c r="W212" s="98">
        <v>74.747292844244683</v>
      </c>
      <c r="X212" s="98">
        <v>67.58613872909838</v>
      </c>
      <c r="Y212" s="98">
        <v>35.439763312542972</v>
      </c>
      <c r="DA212" s="63" t="s">
        <v>2720</v>
      </c>
    </row>
    <row r="213" spans="1:105" ht="12" customHeight="1" x14ac:dyDescent="0.25">
      <c r="A213" s="100" t="s">
        <v>50</v>
      </c>
      <c r="B213" s="101">
        <v>149.68758801007871</v>
      </c>
      <c r="C213" s="101">
        <v>141.55936043992861</v>
      </c>
      <c r="D213" s="101">
        <v>262.20036443292713</v>
      </c>
      <c r="E213" s="101">
        <v>336.85306859266518</v>
      </c>
      <c r="F213" s="101">
        <v>0</v>
      </c>
      <c r="G213" s="101">
        <v>0</v>
      </c>
      <c r="H213" s="101">
        <v>318.36997101142265</v>
      </c>
      <c r="I213" s="101">
        <v>260.93387294243905</v>
      </c>
      <c r="J213" s="101">
        <v>271.62067558492896</v>
      </c>
      <c r="K213" s="101">
        <v>271.04664490857937</v>
      </c>
      <c r="L213" s="101">
        <v>227.71143556522546</v>
      </c>
      <c r="M213" s="101">
        <v>216.74076110156625</v>
      </c>
      <c r="N213" s="101">
        <v>131.78925846591446</v>
      </c>
      <c r="O213" s="101">
        <v>88.176169834480348</v>
      </c>
      <c r="P213" s="101">
        <v>91.299218246501425</v>
      </c>
      <c r="Q213" s="101">
        <v>268.3686634238199</v>
      </c>
      <c r="R213" s="101">
        <v>318.29333336994864</v>
      </c>
      <c r="S213" s="101">
        <v>394.91204624777703</v>
      </c>
      <c r="T213" s="101">
        <v>260.32761150918293</v>
      </c>
      <c r="U213" s="101">
        <v>88.692277287037797</v>
      </c>
      <c r="V213" s="101">
        <v>31.617180563545254</v>
      </c>
      <c r="W213" s="101">
        <v>74.747292844244683</v>
      </c>
      <c r="X213" s="101">
        <v>67.58613872909838</v>
      </c>
      <c r="Y213" s="101">
        <v>35.439763312542972</v>
      </c>
      <c r="DA213" s="131" t="s">
        <v>2721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X214" s="104">
        <v>0</v>
      </c>
      <c r="Y214" s="104">
        <v>0</v>
      </c>
      <c r="DA214" s="132" t="s">
        <v>2722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X215" s="101">
        <v>0</v>
      </c>
      <c r="Y215" s="101">
        <v>0</v>
      </c>
      <c r="DA215" s="131" t="s">
        <v>2723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X216" s="104">
        <v>0</v>
      </c>
      <c r="Y216" s="104">
        <v>0</v>
      </c>
      <c r="DA216" s="132" t="s">
        <v>2724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2725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X218" s="98">
        <v>0</v>
      </c>
      <c r="Y218" s="98">
        <v>0</v>
      </c>
      <c r="DA218" s="63" t="s">
        <v>2726</v>
      </c>
    </row>
    <row r="219" spans="1:105" ht="12" customHeight="1" x14ac:dyDescent="0.25">
      <c r="A219" s="121" t="s">
        <v>54</v>
      </c>
      <c r="B219" s="122">
        <v>202.49409996648129</v>
      </c>
      <c r="C219" s="122">
        <v>194.5117581097239</v>
      </c>
      <c r="D219" s="122">
        <v>185.95656464368662</v>
      </c>
      <c r="E219" s="122">
        <v>190.03853262381256</v>
      </c>
      <c r="F219" s="122">
        <v>189.66445904068237</v>
      </c>
      <c r="G219" s="122">
        <v>180.64905323171507</v>
      </c>
      <c r="H219" s="122">
        <v>167.53510709610308</v>
      </c>
      <c r="I219" s="122">
        <v>173.66478398365675</v>
      </c>
      <c r="J219" s="122">
        <v>159.16291308495312</v>
      </c>
      <c r="K219" s="122">
        <v>149.27791936892106</v>
      </c>
      <c r="L219" s="122">
        <v>144.34260793473982</v>
      </c>
      <c r="M219" s="122">
        <v>149.03914350851113</v>
      </c>
      <c r="N219" s="122">
        <v>144.83457833675894</v>
      </c>
      <c r="O219" s="122">
        <v>141.49867895292877</v>
      </c>
      <c r="P219" s="122">
        <v>137.74214243811164</v>
      </c>
      <c r="Q219" s="122">
        <v>139.26743836944888</v>
      </c>
      <c r="R219" s="122">
        <v>136.68268138923355</v>
      </c>
      <c r="S219" s="122">
        <v>133.56339767740619</v>
      </c>
      <c r="T219" s="122">
        <v>127.37769824897492</v>
      </c>
      <c r="U219" s="122">
        <v>140.36984617965388</v>
      </c>
      <c r="V219" s="122">
        <v>130.46967291477492</v>
      </c>
      <c r="W219" s="122">
        <v>133.8897837538494</v>
      </c>
      <c r="X219" s="122">
        <v>126.97147277016848</v>
      </c>
      <c r="Y219" s="122">
        <v>127.68820697102026</v>
      </c>
      <c r="DA219" s="130" t="s">
        <v>2727</v>
      </c>
    </row>
    <row r="220" spans="1:105" ht="12" customHeight="1" x14ac:dyDescent="0.25">
      <c r="A220" s="97" t="s">
        <v>50</v>
      </c>
      <c r="B220" s="98">
        <v>282.52748233418578</v>
      </c>
      <c r="C220" s="98">
        <v>286.88263867324571</v>
      </c>
      <c r="D220" s="98">
        <v>287.199583171916</v>
      </c>
      <c r="E220" s="98">
        <v>298.46542547052769</v>
      </c>
      <c r="F220" s="98">
        <v>304.65787121495435</v>
      </c>
      <c r="G220" s="98">
        <v>292.3426030429743</v>
      </c>
      <c r="H220" s="98">
        <v>262.55175844786947</v>
      </c>
      <c r="I220" s="98">
        <v>265.48417146150229</v>
      </c>
      <c r="J220" s="98">
        <v>240.40320276754542</v>
      </c>
      <c r="K220" s="98">
        <v>236.96759001011392</v>
      </c>
      <c r="L220" s="98">
        <v>231.07596903998072</v>
      </c>
      <c r="M220" s="98">
        <v>237.07433366524683</v>
      </c>
      <c r="N220" s="98">
        <v>225.36114276132014</v>
      </c>
      <c r="O220" s="98">
        <v>227.93560399673609</v>
      </c>
      <c r="P220" s="98">
        <v>230.10435603522117</v>
      </c>
      <c r="Q220" s="98">
        <v>235.60214779114597</v>
      </c>
      <c r="R220" s="98">
        <v>237.04842068968213</v>
      </c>
      <c r="S220" s="98">
        <v>239.96647486355215</v>
      </c>
      <c r="T220" s="98">
        <v>243.33902646168335</v>
      </c>
      <c r="U220" s="98">
        <v>263.29375674189214</v>
      </c>
      <c r="V220" s="98">
        <v>245.12288222704893</v>
      </c>
      <c r="W220" s="98">
        <v>251.20580997616199</v>
      </c>
      <c r="X220" s="98">
        <v>232.78422518515214</v>
      </c>
      <c r="Y220" s="98">
        <v>222.23371026555333</v>
      </c>
      <c r="DA220" s="63" t="s">
        <v>2728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X221" s="33">
        <v>0</v>
      </c>
      <c r="Y221" s="33">
        <v>0</v>
      </c>
      <c r="DA221" s="60" t="s">
        <v>2729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68.145531074329838</v>
      </c>
      <c r="C223" s="118">
        <f t="shared" si="93"/>
        <v>59.697767265723186</v>
      </c>
      <c r="D223" s="118">
        <f t="shared" si="93"/>
        <v>59.20701852399187</v>
      </c>
      <c r="E223" s="118">
        <f t="shared" si="93"/>
        <v>62.389790933816315</v>
      </c>
      <c r="F223" s="118">
        <f t="shared" si="93"/>
        <v>56.184218917957828</v>
      </c>
      <c r="G223" s="118">
        <f t="shared" si="93"/>
        <v>53.778632259001306</v>
      </c>
      <c r="H223" s="118">
        <f t="shared" si="93"/>
        <v>51.706113719879184</v>
      </c>
      <c r="I223" s="118">
        <f t="shared" si="93"/>
        <v>56.406041136721903</v>
      </c>
      <c r="J223" s="118">
        <f t="shared" si="93"/>
        <v>53.129334707686773</v>
      </c>
      <c r="K223" s="118">
        <f t="shared" si="93"/>
        <v>48.512008408172498</v>
      </c>
      <c r="L223" s="118">
        <f t="shared" si="93"/>
        <v>49.023141198529707</v>
      </c>
      <c r="M223" s="118">
        <f t="shared" si="93"/>
        <v>46.772132972893658</v>
      </c>
      <c r="N223" s="118">
        <f t="shared" si="93"/>
        <v>46.106412612975774</v>
      </c>
      <c r="O223" s="118">
        <f t="shared" si="93"/>
        <v>39.664877445212831</v>
      </c>
      <c r="P223" s="118">
        <f t="shared" si="93"/>
        <v>38.245070237132246</v>
      </c>
      <c r="Q223" s="118">
        <f t="shared" si="93"/>
        <v>38.885732526085093</v>
      </c>
      <c r="R223" s="118">
        <f t="shared" ref="R223:V223" si="94">R224+R226+R228+R237</f>
        <v>39.518453391679309</v>
      </c>
      <c r="S223" s="118">
        <f t="shared" si="94"/>
        <v>38.201938763323845</v>
      </c>
      <c r="T223" s="118">
        <f t="shared" si="94"/>
        <v>41.929501046748889</v>
      </c>
      <c r="U223" s="118">
        <f t="shared" si="94"/>
        <v>41.72358564130316</v>
      </c>
      <c r="V223" s="118">
        <f t="shared" si="94"/>
        <v>40.852762572251365</v>
      </c>
      <c r="W223" s="118">
        <f t="shared" ref="W223:Y223" si="95">W224+W226+W228+W237</f>
        <v>40.374958517504815</v>
      </c>
      <c r="X223" s="118">
        <f t="shared" si="95"/>
        <v>38.357022880933641</v>
      </c>
      <c r="Y223" s="118">
        <f t="shared" si="95"/>
        <v>37.56398189209213</v>
      </c>
      <c r="DA223" s="129" t="s">
        <v>2881</v>
      </c>
    </row>
    <row r="224" spans="1:105" ht="12" customHeight="1" x14ac:dyDescent="0.25">
      <c r="A224" s="121" t="s">
        <v>57</v>
      </c>
      <c r="B224" s="123">
        <f t="shared" ref="B224:Y224" si="96">B225</f>
        <v>15.900845775549183</v>
      </c>
      <c r="C224" s="123">
        <f t="shared" si="96"/>
        <v>14.786882594387984</v>
      </c>
      <c r="D224" s="123">
        <f t="shared" si="96"/>
        <v>14.513519393159598</v>
      </c>
      <c r="E224" s="123">
        <f t="shared" si="96"/>
        <v>15.994298237333012</v>
      </c>
      <c r="F224" s="123">
        <f t="shared" si="96"/>
        <v>12.231803605969302</v>
      </c>
      <c r="G224" s="123">
        <f t="shared" si="96"/>
        <v>8.2306742989606239</v>
      </c>
      <c r="H224" s="123">
        <f t="shared" si="96"/>
        <v>7.7732390050481825</v>
      </c>
      <c r="I224" s="123">
        <f t="shared" si="96"/>
        <v>8.8836475321475223</v>
      </c>
      <c r="J224" s="123">
        <f t="shared" si="96"/>
        <v>6.1926500783712823</v>
      </c>
      <c r="K224" s="123">
        <f t="shared" si="96"/>
        <v>5.0928830749191629</v>
      </c>
      <c r="L224" s="123">
        <f t="shared" si="96"/>
        <v>6.1446524829140259</v>
      </c>
      <c r="M224" s="123">
        <f t="shared" si="96"/>
        <v>5.8054378263598592</v>
      </c>
      <c r="N224" s="123">
        <f t="shared" si="96"/>
        <v>5.7987358903584978</v>
      </c>
      <c r="O224" s="123">
        <f t="shared" si="96"/>
        <v>4.7681994758460542</v>
      </c>
      <c r="P224" s="123">
        <f t="shared" si="96"/>
        <v>4.5654218397862909</v>
      </c>
      <c r="Q224" s="123">
        <f t="shared" si="96"/>
        <v>4.1930659343191126</v>
      </c>
      <c r="R224" s="123">
        <f t="shared" si="96"/>
        <v>3.1360096941442519</v>
      </c>
      <c r="S224" s="123">
        <f t="shared" si="96"/>
        <v>1.7053286091417268</v>
      </c>
      <c r="T224" s="123">
        <f t="shared" si="96"/>
        <v>6.4430257686004877</v>
      </c>
      <c r="U224" s="123">
        <f t="shared" si="96"/>
        <v>5.6558130453857363</v>
      </c>
      <c r="V224" s="123">
        <f t="shared" si="96"/>
        <v>5.1740234905717353</v>
      </c>
      <c r="W224" s="123">
        <f t="shared" si="96"/>
        <v>5.171888404791571</v>
      </c>
      <c r="X224" s="123">
        <f t="shared" si="96"/>
        <v>4.5786572018984231</v>
      </c>
      <c r="Y224" s="123">
        <f t="shared" si="96"/>
        <v>4.4655648386759044</v>
      </c>
      <c r="DA224" s="130" t="s">
        <v>2882</v>
      </c>
    </row>
    <row r="225" spans="1:105" ht="12" customHeight="1" x14ac:dyDescent="0.25">
      <c r="A225" s="97" t="s">
        <v>53</v>
      </c>
      <c r="B225" s="99">
        <v>15.900845775549183</v>
      </c>
      <c r="C225" s="99">
        <v>14.786882594387984</v>
      </c>
      <c r="D225" s="99">
        <v>14.513519393159598</v>
      </c>
      <c r="E225" s="99">
        <v>15.994298237333012</v>
      </c>
      <c r="F225" s="99">
        <v>12.231803605969302</v>
      </c>
      <c r="G225" s="99">
        <v>8.2306742989606239</v>
      </c>
      <c r="H225" s="99">
        <v>7.7732390050481825</v>
      </c>
      <c r="I225" s="99">
        <v>8.8836475321475223</v>
      </c>
      <c r="J225" s="99">
        <v>6.1926500783712823</v>
      </c>
      <c r="K225" s="99">
        <v>5.0928830749191629</v>
      </c>
      <c r="L225" s="99">
        <v>6.1446524829140259</v>
      </c>
      <c r="M225" s="99">
        <v>5.8054378263598592</v>
      </c>
      <c r="N225" s="99">
        <v>5.7987358903584978</v>
      </c>
      <c r="O225" s="99">
        <v>4.7681994758460542</v>
      </c>
      <c r="P225" s="99">
        <v>4.5654218397862909</v>
      </c>
      <c r="Q225" s="99">
        <v>4.1930659343191126</v>
      </c>
      <c r="R225" s="99">
        <v>3.1360096941442519</v>
      </c>
      <c r="S225" s="99">
        <v>1.7053286091417268</v>
      </c>
      <c r="T225" s="99">
        <v>6.4430257686004877</v>
      </c>
      <c r="U225" s="99">
        <v>5.6558130453857363</v>
      </c>
      <c r="V225" s="99">
        <v>5.1740234905717353</v>
      </c>
      <c r="W225" s="99">
        <v>5.171888404791571</v>
      </c>
      <c r="X225" s="99">
        <v>4.5786572018984231</v>
      </c>
      <c r="Y225" s="99">
        <v>4.4655648386759044</v>
      </c>
      <c r="DA225" s="63" t="s">
        <v>2883</v>
      </c>
    </row>
    <row r="226" spans="1:105" ht="12" customHeight="1" x14ac:dyDescent="0.25">
      <c r="A226" s="121" t="s">
        <v>92</v>
      </c>
      <c r="B226" s="123">
        <f t="shared" ref="B226:Y226" si="97">B227</f>
        <v>25.605636925652146</v>
      </c>
      <c r="C226" s="123">
        <f t="shared" si="97"/>
        <v>19.339788449949996</v>
      </c>
      <c r="D226" s="123">
        <f t="shared" si="97"/>
        <v>17.281100453340674</v>
      </c>
      <c r="E226" s="123">
        <f t="shared" si="97"/>
        <v>17.112375344993978</v>
      </c>
      <c r="F226" s="123">
        <f t="shared" si="97"/>
        <v>13.887571411054346</v>
      </c>
      <c r="G226" s="123">
        <f t="shared" si="97"/>
        <v>13.42457475150538</v>
      </c>
      <c r="H226" s="123">
        <f t="shared" si="97"/>
        <v>12.929127455235804</v>
      </c>
      <c r="I226" s="123">
        <f t="shared" si="97"/>
        <v>14.997085124323757</v>
      </c>
      <c r="J226" s="123">
        <f t="shared" si="97"/>
        <v>16.380929536949488</v>
      </c>
      <c r="K226" s="123">
        <f t="shared" si="97"/>
        <v>13.187603285474868</v>
      </c>
      <c r="L226" s="123">
        <f t="shared" si="97"/>
        <v>13.67808221786783</v>
      </c>
      <c r="M226" s="123">
        <f t="shared" si="97"/>
        <v>11.492141876985807</v>
      </c>
      <c r="N226" s="123">
        <f t="shared" si="97"/>
        <v>13.87698933562069</v>
      </c>
      <c r="O226" s="123">
        <f t="shared" si="97"/>
        <v>11.233148048658933</v>
      </c>
      <c r="P226" s="123">
        <f t="shared" si="97"/>
        <v>10.040663701720641</v>
      </c>
      <c r="Q226" s="123">
        <f t="shared" si="97"/>
        <v>10.469485766177597</v>
      </c>
      <c r="R226" s="123">
        <f t="shared" si="97"/>
        <v>11.560960137205363</v>
      </c>
      <c r="S226" s="123">
        <f t="shared" si="97"/>
        <v>10.456758190684681</v>
      </c>
      <c r="T226" s="123">
        <f t="shared" si="97"/>
        <v>11.017570828244764</v>
      </c>
      <c r="U226" s="123">
        <f t="shared" si="97"/>
        <v>11.406301600987637</v>
      </c>
      <c r="V226" s="123">
        <f t="shared" si="97"/>
        <v>10.790117367694526</v>
      </c>
      <c r="W226" s="123">
        <f t="shared" si="97"/>
        <v>10.518544192135558</v>
      </c>
      <c r="X226" s="123">
        <f t="shared" si="97"/>
        <v>10.411598500257547</v>
      </c>
      <c r="Y226" s="123">
        <f t="shared" si="97"/>
        <v>11.504039598140359</v>
      </c>
      <c r="DA226" s="130" t="s">
        <v>2884</v>
      </c>
    </row>
    <row r="227" spans="1:105" ht="12" customHeight="1" x14ac:dyDescent="0.25">
      <c r="A227" s="97" t="s">
        <v>53</v>
      </c>
      <c r="B227" s="99">
        <f>RES_hhdet_fecs!B147</f>
        <v>25.605636925652146</v>
      </c>
      <c r="C227" s="99">
        <f>RES_hhdet_fecs!C147</f>
        <v>19.339788449949996</v>
      </c>
      <c r="D227" s="99">
        <f>RES_hhdet_fecs!D147</f>
        <v>17.281100453340674</v>
      </c>
      <c r="E227" s="99">
        <f>RES_hhdet_fecs!E147</f>
        <v>17.112375344993978</v>
      </c>
      <c r="F227" s="99">
        <f>RES_hhdet_fecs!F147</f>
        <v>13.887571411054346</v>
      </c>
      <c r="G227" s="99">
        <f>RES_hhdet_fecs!G147</f>
        <v>13.42457475150538</v>
      </c>
      <c r="H227" s="99">
        <f>RES_hhdet_fecs!H147</f>
        <v>12.929127455235804</v>
      </c>
      <c r="I227" s="99">
        <f>RES_hhdet_fecs!I147</f>
        <v>14.997085124323757</v>
      </c>
      <c r="J227" s="99">
        <f>RES_hhdet_fecs!J147</f>
        <v>16.380929536949488</v>
      </c>
      <c r="K227" s="99">
        <f>RES_hhdet_fecs!K147</f>
        <v>13.187603285474868</v>
      </c>
      <c r="L227" s="99">
        <f>RES_hhdet_fecs!L147</f>
        <v>13.67808221786783</v>
      </c>
      <c r="M227" s="99">
        <f>RES_hhdet_fecs!M147</f>
        <v>11.492141876985807</v>
      </c>
      <c r="N227" s="99">
        <f>RES_hhdet_fecs!N147</f>
        <v>13.87698933562069</v>
      </c>
      <c r="O227" s="99">
        <f>RES_hhdet_fecs!O147</f>
        <v>11.233148048658933</v>
      </c>
      <c r="P227" s="99">
        <f>RES_hhdet_fecs!P147</f>
        <v>10.040663701720641</v>
      </c>
      <c r="Q227" s="99">
        <f>RES_hhdet_fecs!Q147</f>
        <v>10.469485766177597</v>
      </c>
      <c r="R227" s="99">
        <f>RES_hhdet_fecs!R147</f>
        <v>11.560960137205363</v>
      </c>
      <c r="S227" s="99">
        <f>RES_hhdet_fecs!S147</f>
        <v>10.456758190684681</v>
      </c>
      <c r="T227" s="99">
        <f>RES_hhdet_fecs!T147</f>
        <v>11.017570828244764</v>
      </c>
      <c r="U227" s="99">
        <f>RES_hhdet_fecs!U147</f>
        <v>11.406301600987637</v>
      </c>
      <c r="V227" s="99">
        <f>RES_hhdet_fecs!V147</f>
        <v>10.790117367694526</v>
      </c>
      <c r="W227" s="99">
        <f>RES_hhdet_fecs!W147</f>
        <v>10.518544192135558</v>
      </c>
      <c r="X227" s="99">
        <f>RES_hhdet_fecs!X147</f>
        <v>10.411598500257547</v>
      </c>
      <c r="Y227" s="99">
        <f>RES_hhdet_fecs!Y147</f>
        <v>11.504039598140359</v>
      </c>
      <c r="DA227" s="63" t="s">
        <v>2885</v>
      </c>
    </row>
    <row r="228" spans="1:105" ht="12" customHeight="1" x14ac:dyDescent="0.25">
      <c r="A228" s="121" t="s">
        <v>55</v>
      </c>
      <c r="B228" s="123">
        <v>18.295700780404125</v>
      </c>
      <c r="C228" s="123">
        <v>16.92287026539551</v>
      </c>
      <c r="D228" s="123">
        <v>18.777539921476752</v>
      </c>
      <c r="E228" s="123">
        <v>20.583557576093504</v>
      </c>
      <c r="F228" s="123">
        <v>21.176783532229869</v>
      </c>
      <c r="G228" s="123">
        <v>23.619031326928777</v>
      </c>
      <c r="H228" s="123">
        <v>23.209121234366208</v>
      </c>
      <c r="I228" s="123">
        <v>24.878084801859575</v>
      </c>
      <c r="J228" s="123">
        <v>23.611209558447282</v>
      </c>
      <c r="K228" s="123">
        <v>23.383449059368793</v>
      </c>
      <c r="L228" s="123">
        <v>22.610979422188734</v>
      </c>
      <c r="M228" s="123">
        <v>22.559662677919608</v>
      </c>
      <c r="N228" s="123">
        <v>20.301319578187325</v>
      </c>
      <c r="O228" s="123">
        <v>17.407323204065218</v>
      </c>
      <c r="P228" s="123">
        <v>16.981581298568823</v>
      </c>
      <c r="Q228" s="123">
        <v>17.799587251472751</v>
      </c>
      <c r="R228" s="123">
        <v>18.48752968105045</v>
      </c>
      <c r="S228" s="123">
        <v>19.527536352195199</v>
      </c>
      <c r="T228" s="123">
        <v>18.458400498833488</v>
      </c>
      <c r="U228" s="123">
        <v>17.843105650747436</v>
      </c>
      <c r="V228" s="123">
        <v>18.067718468549078</v>
      </c>
      <c r="W228" s="123">
        <v>18.009345762737151</v>
      </c>
      <c r="X228" s="123">
        <v>17.227622446804656</v>
      </c>
      <c r="Y228" s="123">
        <v>16.088890412479781</v>
      </c>
      <c r="DA228" s="130" t="s">
        <v>2886</v>
      </c>
    </row>
    <row r="229" spans="1:105" ht="12" customHeight="1" x14ac:dyDescent="0.25">
      <c r="A229" s="97" t="s">
        <v>124</v>
      </c>
      <c r="B229" s="99">
        <v>34.495473274103738</v>
      </c>
      <c r="C229" s="99">
        <v>33.397478681672617</v>
      </c>
      <c r="D229" s="99">
        <v>35.314384417088711</v>
      </c>
      <c r="E229" s="99">
        <v>36.963645368471774</v>
      </c>
      <c r="F229" s="99">
        <v>37.59105021247742</v>
      </c>
      <c r="G229" s="99">
        <v>40.533851744566213</v>
      </c>
      <c r="H229" s="99">
        <v>40.559578395803378</v>
      </c>
      <c r="I229" s="99">
        <v>41.610436980371375</v>
      </c>
      <c r="J229" s="99">
        <v>42.518219413301317</v>
      </c>
      <c r="K229" s="99">
        <v>42.097927031422238</v>
      </c>
      <c r="L229" s="99">
        <v>40.427921155925119</v>
      </c>
      <c r="M229" s="99">
        <v>38.348773601334017</v>
      </c>
      <c r="N229" s="99">
        <v>35.280763063597391</v>
      </c>
      <c r="O229" s="99">
        <v>36.652743443931477</v>
      </c>
      <c r="P229" s="99">
        <v>37.080923518095119</v>
      </c>
      <c r="Q229" s="99">
        <v>35.440403102726144</v>
      </c>
      <c r="R229" s="99">
        <v>33.696775262968259</v>
      </c>
      <c r="S229" s="99">
        <v>31.76739053037517</v>
      </c>
      <c r="T229" s="99">
        <v>29.449246610724408</v>
      </c>
      <c r="U229" s="99">
        <v>27.684451427658843</v>
      </c>
      <c r="V229" s="99">
        <v>24.701493381733354</v>
      </c>
      <c r="W229" s="99">
        <v>28.020784841554175</v>
      </c>
      <c r="X229" s="99">
        <v>27.719038157321176</v>
      </c>
      <c r="Y229" s="99">
        <v>25.067873509139478</v>
      </c>
      <c r="DA229" s="63" t="s">
        <v>2887</v>
      </c>
    </row>
    <row r="230" spans="1:105" ht="12" customHeight="1" x14ac:dyDescent="0.25">
      <c r="A230" s="97" t="s">
        <v>123</v>
      </c>
      <c r="B230" s="99">
        <v>17.176863857864046</v>
      </c>
      <c r="C230" s="99">
        <v>16.689570497971559</v>
      </c>
      <c r="D230" s="99">
        <v>19.905867648424287</v>
      </c>
      <c r="E230" s="99">
        <v>22.141693256773042</v>
      </c>
      <c r="F230" s="99">
        <v>0</v>
      </c>
      <c r="G230" s="99">
        <v>0</v>
      </c>
      <c r="H230" s="99">
        <v>23.506172417876328</v>
      </c>
      <c r="I230" s="99">
        <v>23.046181162315602</v>
      </c>
      <c r="J230" s="99">
        <v>23.723072035966656</v>
      </c>
      <c r="K230" s="99">
        <v>23.672359005475286</v>
      </c>
      <c r="L230" s="99">
        <v>22.349580293279573</v>
      </c>
      <c r="M230" s="99">
        <v>21.405727115951418</v>
      </c>
      <c r="N230" s="99">
        <v>18.813964706643084</v>
      </c>
      <c r="O230" s="99">
        <v>19.052063706455392</v>
      </c>
      <c r="P230" s="99">
        <v>19.6854510510307</v>
      </c>
      <c r="Q230" s="99">
        <v>21.793015671618374</v>
      </c>
      <c r="R230" s="99">
        <v>22.50797746572951</v>
      </c>
      <c r="S230" s="99">
        <v>23.829789548445248</v>
      </c>
      <c r="T230" s="99">
        <v>21.502410661091591</v>
      </c>
      <c r="U230" s="99">
        <v>18.359758898050469</v>
      </c>
      <c r="V230" s="99">
        <v>15.873503957366887</v>
      </c>
      <c r="W230" s="99">
        <v>18.68009577013742</v>
      </c>
      <c r="X230" s="99">
        <v>18.595068614830033</v>
      </c>
      <c r="Y230" s="99">
        <v>16.692692580018932</v>
      </c>
      <c r="DA230" s="63" t="s">
        <v>2888</v>
      </c>
    </row>
    <row r="231" spans="1:105" ht="12" customHeight="1" x14ac:dyDescent="0.25">
      <c r="A231" s="100" t="s">
        <v>50</v>
      </c>
      <c r="B231" s="102">
        <v>4.8555982585304287</v>
      </c>
      <c r="C231" s="102">
        <v>4.5896510901457548</v>
      </c>
      <c r="D231" s="102">
        <v>8.4921855330087634</v>
      </c>
      <c r="E231" s="102">
        <v>10.896380283281264</v>
      </c>
      <c r="F231" s="102">
        <v>0</v>
      </c>
      <c r="G231" s="102">
        <v>0</v>
      </c>
      <c r="H231" s="102">
        <v>10.232490108320142</v>
      </c>
      <c r="I231" s="102">
        <v>8.3504627229678174</v>
      </c>
      <c r="J231" s="102">
        <v>8.630577439827599</v>
      </c>
      <c r="K231" s="102">
        <v>8.5702377247576269</v>
      </c>
      <c r="L231" s="102">
        <v>7.1659649517564201</v>
      </c>
      <c r="M231" s="102">
        <v>6.7843179822449651</v>
      </c>
      <c r="N231" s="102">
        <v>4.102973810866084</v>
      </c>
      <c r="O231" s="102">
        <v>2.7353965687848105</v>
      </c>
      <c r="P231" s="102">
        <v>2.8194877600894603</v>
      </c>
      <c r="Q231" s="102">
        <v>8.2489577987115776</v>
      </c>
      <c r="R231" s="102">
        <v>9.7486025198709161</v>
      </c>
      <c r="S231" s="102">
        <v>12.037640979310861</v>
      </c>
      <c r="T231" s="102">
        <v>7.8907017434516673</v>
      </c>
      <c r="U231" s="102">
        <v>2.6734188384394413</v>
      </c>
      <c r="V231" s="102">
        <v>0.94780833136495302</v>
      </c>
      <c r="W231" s="102">
        <v>2.22767506705733</v>
      </c>
      <c r="X231" s="102">
        <v>2.0007113451130007</v>
      </c>
      <c r="Y231" s="102">
        <v>1.0424060340154937</v>
      </c>
      <c r="DA231" s="131" t="s">
        <v>2889</v>
      </c>
    </row>
    <row r="232" spans="1:105" ht="12" customHeight="1" x14ac:dyDescent="0.25">
      <c r="A232" s="103" t="s">
        <v>52</v>
      </c>
      <c r="B232" s="105">
        <v>12.321265599333618</v>
      </c>
      <c r="C232" s="105">
        <v>12.099919407825803</v>
      </c>
      <c r="D232" s="105">
        <v>11.413682115415522</v>
      </c>
      <c r="E232" s="105">
        <v>11.245312973491778</v>
      </c>
      <c r="F232" s="105">
        <v>0</v>
      </c>
      <c r="G232" s="105">
        <v>0</v>
      </c>
      <c r="H232" s="105">
        <v>13.273682309556182</v>
      </c>
      <c r="I232" s="105">
        <v>14.695718439347791</v>
      </c>
      <c r="J232" s="105">
        <v>15.092494596139053</v>
      </c>
      <c r="K232" s="105">
        <v>15.102121280717657</v>
      </c>
      <c r="L232" s="105">
        <v>15.183615341523149</v>
      </c>
      <c r="M232" s="105">
        <v>14.621409133706454</v>
      </c>
      <c r="N232" s="105">
        <v>14.710990895777002</v>
      </c>
      <c r="O232" s="105">
        <v>16.316667137670581</v>
      </c>
      <c r="P232" s="105">
        <v>16.865963290941242</v>
      </c>
      <c r="Q232" s="105">
        <v>13.5440578729068</v>
      </c>
      <c r="R232" s="105">
        <v>12.759374945858593</v>
      </c>
      <c r="S232" s="105">
        <v>11.79214856913439</v>
      </c>
      <c r="T232" s="105">
        <v>13.611708917639922</v>
      </c>
      <c r="U232" s="105">
        <v>15.686340059611025</v>
      </c>
      <c r="V232" s="105">
        <v>14.92569562600193</v>
      </c>
      <c r="W232" s="105">
        <v>16.452420703080094</v>
      </c>
      <c r="X232" s="105">
        <v>16.594357269717033</v>
      </c>
      <c r="Y232" s="105">
        <v>15.650286546003437</v>
      </c>
      <c r="DA232" s="132" t="s">
        <v>2890</v>
      </c>
    </row>
    <row r="233" spans="1:105" ht="12" customHeight="1" x14ac:dyDescent="0.25">
      <c r="A233" s="106" t="s">
        <v>122</v>
      </c>
      <c r="B233" s="102">
        <v>31.155689060217796</v>
      </c>
      <c r="C233" s="102">
        <v>29.05240288506101</v>
      </c>
      <c r="D233" s="102">
        <v>31.191567070336703</v>
      </c>
      <c r="E233" s="102">
        <v>33.221064397136495</v>
      </c>
      <c r="F233" s="102">
        <v>0</v>
      </c>
      <c r="G233" s="102">
        <v>0</v>
      </c>
      <c r="H233" s="102">
        <v>35.592327515795048</v>
      </c>
      <c r="I233" s="102">
        <v>40.152740656263305</v>
      </c>
      <c r="J233" s="102">
        <v>38.516664596841714</v>
      </c>
      <c r="K233" s="102">
        <v>38.014090946177681</v>
      </c>
      <c r="L233" s="102">
        <v>37.610538480214977</v>
      </c>
      <c r="M233" s="102">
        <v>37.652459140607149</v>
      </c>
      <c r="N233" s="102">
        <v>35.280659645834071</v>
      </c>
      <c r="O233" s="102">
        <v>30.187959928763494</v>
      </c>
      <c r="P233" s="102">
        <v>29.749988357183117</v>
      </c>
      <c r="Q233" s="102">
        <v>30.157157170189357</v>
      </c>
      <c r="R233" s="102">
        <v>31.033688755860862</v>
      </c>
      <c r="S233" s="102">
        <v>32.441527520447224</v>
      </c>
      <c r="T233" s="102">
        <v>31.445831296147311</v>
      </c>
      <c r="U233" s="102">
        <v>27.870131443904487</v>
      </c>
      <c r="V233" s="102">
        <v>27.762451030823581</v>
      </c>
      <c r="W233" s="102">
        <v>26.309737415613551</v>
      </c>
      <c r="X233" s="102">
        <v>25.197450849223792</v>
      </c>
      <c r="Y233" s="102">
        <v>23.820743708522304</v>
      </c>
      <c r="DA233" s="131" t="s">
        <v>2891</v>
      </c>
    </row>
    <row r="234" spans="1:105" ht="12" customHeight="1" x14ac:dyDescent="0.25">
      <c r="A234" s="107" t="s">
        <v>121</v>
      </c>
      <c r="B234" s="105">
        <v>16.992232729570919</v>
      </c>
      <c r="C234" s="105">
        <v>15.611419841145125</v>
      </c>
      <c r="D234" s="105">
        <v>17.727855464263207</v>
      </c>
      <c r="E234" s="105">
        <v>19.674305664722517</v>
      </c>
      <c r="F234" s="105">
        <v>20.389798143450879</v>
      </c>
      <c r="G234" s="105">
        <v>22.836340407860725</v>
      </c>
      <c r="H234" s="105">
        <v>22.260333942459845</v>
      </c>
      <c r="I234" s="105">
        <v>24.119454159953424</v>
      </c>
      <c r="J234" s="105">
        <v>22.876627392023476</v>
      </c>
      <c r="K234" s="105">
        <v>22.708929308426534</v>
      </c>
      <c r="L234" s="105">
        <v>21.975802882957282</v>
      </c>
      <c r="M234" s="105">
        <v>21.985750223408548</v>
      </c>
      <c r="N234" s="105">
        <v>19.730195105802899</v>
      </c>
      <c r="O234" s="105">
        <v>16.515485443990997</v>
      </c>
      <c r="P234" s="105">
        <v>15.951531475423861</v>
      </c>
      <c r="Q234" s="105">
        <v>16.867162235866449</v>
      </c>
      <c r="R234" s="105">
        <v>17.709174182782593</v>
      </c>
      <c r="S234" s="105">
        <v>18.987418310769787</v>
      </c>
      <c r="T234" s="105">
        <v>18.065208486196713</v>
      </c>
      <c r="U234" s="105">
        <v>17.44705615059614</v>
      </c>
      <c r="V234" s="105">
        <v>17.790088199492462</v>
      </c>
      <c r="W234" s="105">
        <v>17.472497418655326</v>
      </c>
      <c r="X234" s="105">
        <v>16.679617857685468</v>
      </c>
      <c r="Y234" s="105">
        <v>15.575850192144658</v>
      </c>
      <c r="DA234" s="132" t="s">
        <v>2892</v>
      </c>
    </row>
    <row r="235" spans="1:105" ht="12" customHeight="1" x14ac:dyDescent="0.25">
      <c r="A235" s="108" t="s">
        <v>53</v>
      </c>
      <c r="B235" s="99">
        <v>4.4843123701574203</v>
      </c>
      <c r="C235" s="99">
        <v>3.7737787668255636</v>
      </c>
      <c r="D235" s="99">
        <v>5.951232585904739</v>
      </c>
      <c r="E235" s="99">
        <v>7.9266982324434681</v>
      </c>
      <c r="F235" s="99">
        <v>7.8987399981541264</v>
      </c>
      <c r="G235" s="99">
        <v>10.217618204434554</v>
      </c>
      <c r="H235" s="99">
        <v>9.194388268921756</v>
      </c>
      <c r="I235" s="99">
        <v>8.5464200127567764</v>
      </c>
      <c r="J235" s="99">
        <v>7.8230055757052117</v>
      </c>
      <c r="K235" s="99">
        <v>7.7475809509142373</v>
      </c>
      <c r="L235" s="99">
        <v>6.7750194182548098</v>
      </c>
      <c r="M235" s="99">
        <v>6.8415635349637673</v>
      </c>
      <c r="N235" s="99">
        <v>4.6170821718151931</v>
      </c>
      <c r="O235" s="99">
        <v>1.1016476981234868</v>
      </c>
      <c r="P235" s="99">
        <v>0.47754855945609487</v>
      </c>
      <c r="Q235" s="99">
        <v>1.3236400843652152</v>
      </c>
      <c r="R235" s="99">
        <v>1.9438785139752157</v>
      </c>
      <c r="S235" s="99">
        <v>3.2231844384417623</v>
      </c>
      <c r="T235" s="99">
        <v>2.3873391193492659</v>
      </c>
      <c r="U235" s="99">
        <v>1.8413853318851932</v>
      </c>
      <c r="V235" s="99">
        <v>2.323846950735736</v>
      </c>
      <c r="W235" s="99">
        <v>1.7308813870604807</v>
      </c>
      <c r="X235" s="99">
        <v>1.3308243103466468</v>
      </c>
      <c r="Y235" s="99">
        <v>0.5199783128577028</v>
      </c>
      <c r="DA235" s="63" t="s">
        <v>2893</v>
      </c>
    </row>
    <row r="236" spans="1:105" ht="12" customHeight="1" x14ac:dyDescent="0.25">
      <c r="A236" s="108" t="s">
        <v>52</v>
      </c>
      <c r="B236" s="99">
        <v>12.5079203594135</v>
      </c>
      <c r="C236" s="99">
        <v>11.837641074319563</v>
      </c>
      <c r="D236" s="99">
        <v>11.776622878358472</v>
      </c>
      <c r="E236" s="99">
        <v>11.747607432279054</v>
      </c>
      <c r="F236" s="99">
        <v>12.49105814529675</v>
      </c>
      <c r="G236" s="99">
        <v>12.618722203426167</v>
      </c>
      <c r="H236" s="99">
        <v>13.065945673538085</v>
      </c>
      <c r="I236" s="99">
        <v>15.573034147196649</v>
      </c>
      <c r="J236" s="99">
        <v>15.05362181631827</v>
      </c>
      <c r="K236" s="99">
        <v>14.9613483575123</v>
      </c>
      <c r="L236" s="99">
        <v>15.200783464702475</v>
      </c>
      <c r="M236" s="99">
        <v>15.144186688444776</v>
      </c>
      <c r="N236" s="99">
        <v>15.113112933987704</v>
      </c>
      <c r="O236" s="99">
        <v>15.413837745867511</v>
      </c>
      <c r="P236" s="99">
        <v>15.473982915967767</v>
      </c>
      <c r="Q236" s="99">
        <v>15.543522151501234</v>
      </c>
      <c r="R236" s="99">
        <v>15.765295668807376</v>
      </c>
      <c r="S236" s="99">
        <v>15.764233872328026</v>
      </c>
      <c r="T236" s="99">
        <v>15.677869366847442</v>
      </c>
      <c r="U236" s="99">
        <v>15.60567081871095</v>
      </c>
      <c r="V236" s="99">
        <v>15.466241248756726</v>
      </c>
      <c r="W236" s="99">
        <v>15.741616031594846</v>
      </c>
      <c r="X236" s="99">
        <v>15.348793547338818</v>
      </c>
      <c r="Y236" s="99">
        <v>15.055871879286956</v>
      </c>
      <c r="DA236" s="63" t="s">
        <v>2894</v>
      </c>
    </row>
    <row r="237" spans="1:105" ht="12" customHeight="1" x14ac:dyDescent="0.25">
      <c r="A237" s="121" t="s">
        <v>54</v>
      </c>
      <c r="B237" s="123">
        <v>8.3433475927243812</v>
      </c>
      <c r="C237" s="123">
        <v>8.648225955989691</v>
      </c>
      <c r="D237" s="123">
        <v>8.6348587560148413</v>
      </c>
      <c r="E237" s="123">
        <v>8.6995597753958158</v>
      </c>
      <c r="F237" s="123">
        <v>8.8880603687043109</v>
      </c>
      <c r="G237" s="123">
        <v>8.5043518816065262</v>
      </c>
      <c r="H237" s="123">
        <v>7.7946260252289958</v>
      </c>
      <c r="I237" s="123">
        <v>7.6472236783910503</v>
      </c>
      <c r="J237" s="123">
        <v>6.9445455339187188</v>
      </c>
      <c r="K237" s="123">
        <v>6.848072988409676</v>
      </c>
      <c r="L237" s="123">
        <v>6.5894270755591142</v>
      </c>
      <c r="M237" s="123">
        <v>6.9148905916283816</v>
      </c>
      <c r="N237" s="123">
        <v>6.1293678088092616</v>
      </c>
      <c r="O237" s="123">
        <v>6.2562067166426294</v>
      </c>
      <c r="P237" s="123">
        <v>6.6574033970564894</v>
      </c>
      <c r="Q237" s="123">
        <v>6.4235935741156283</v>
      </c>
      <c r="R237" s="123">
        <v>6.3339538792792434</v>
      </c>
      <c r="S237" s="123">
        <v>6.5123156113022365</v>
      </c>
      <c r="T237" s="123">
        <v>6.0105039510701479</v>
      </c>
      <c r="U237" s="123">
        <v>6.8183653441823564</v>
      </c>
      <c r="V237" s="123">
        <v>6.8209032454360292</v>
      </c>
      <c r="W237" s="123">
        <v>6.6751801578405336</v>
      </c>
      <c r="X237" s="123">
        <v>6.139144731973019</v>
      </c>
      <c r="Y237" s="123">
        <v>5.5054870427960809</v>
      </c>
      <c r="DA237" s="130" t="s">
        <v>2895</v>
      </c>
    </row>
    <row r="238" spans="1:105" ht="12" customHeight="1" x14ac:dyDescent="0.25">
      <c r="A238" s="97" t="s">
        <v>50</v>
      </c>
      <c r="B238" s="99">
        <v>9.1646873962354913</v>
      </c>
      <c r="C238" s="99">
        <v>9.3013362820984007</v>
      </c>
      <c r="D238" s="99">
        <v>9.3018640556565462</v>
      </c>
      <c r="E238" s="99">
        <v>9.6546330746681708</v>
      </c>
      <c r="F238" s="99">
        <v>9.8379263283929443</v>
      </c>
      <c r="G238" s="99">
        <v>9.4171216109257898</v>
      </c>
      <c r="H238" s="99">
        <v>8.4384788637729091</v>
      </c>
      <c r="I238" s="99">
        <v>8.4960823687935445</v>
      </c>
      <c r="J238" s="99">
        <v>7.638661724847724</v>
      </c>
      <c r="K238" s="99">
        <v>7.4926903453631146</v>
      </c>
      <c r="L238" s="99">
        <v>7.2718451369094446</v>
      </c>
      <c r="M238" s="99">
        <v>7.4207899651149383</v>
      </c>
      <c r="N238" s="99">
        <v>7.0161322515954359</v>
      </c>
      <c r="O238" s="99">
        <v>7.0710064890202835</v>
      </c>
      <c r="P238" s="99">
        <v>7.1060456797441907</v>
      </c>
      <c r="Q238" s="99">
        <v>7.2417999539154518</v>
      </c>
      <c r="R238" s="99">
        <v>7.2602552079874521</v>
      </c>
      <c r="S238" s="99">
        <v>7.3146167581473849</v>
      </c>
      <c r="T238" s="99">
        <v>7.3757665167350313</v>
      </c>
      <c r="U238" s="99">
        <v>7.9363673010585645</v>
      </c>
      <c r="V238" s="99">
        <v>7.3482045470829886</v>
      </c>
      <c r="W238" s="99">
        <v>7.4866245758213488</v>
      </c>
      <c r="X238" s="99">
        <v>6.8909697912769987</v>
      </c>
      <c r="Y238" s="99">
        <v>6.5366621808242877</v>
      </c>
      <c r="DA238" s="63" t="s">
        <v>2896</v>
      </c>
    </row>
    <row r="239" spans="1:105" ht="12" customHeight="1" x14ac:dyDescent="0.25">
      <c r="A239" s="109" t="s">
        <v>120</v>
      </c>
      <c r="B239" s="110">
        <v>6.2652589332384423</v>
      </c>
      <c r="C239" s="110">
        <v>7.2729263269723177</v>
      </c>
      <c r="D239" s="110">
        <v>7.4097469811627272</v>
      </c>
      <c r="E239" s="110">
        <v>7.0256141003270631</v>
      </c>
      <c r="F239" s="110">
        <v>7.3213983312957804</v>
      </c>
      <c r="G239" s="110">
        <v>7.0280715798457862</v>
      </c>
      <c r="H239" s="110">
        <v>6.6593728593366261</v>
      </c>
      <c r="I239" s="110">
        <v>6.0417145898342532</v>
      </c>
      <c r="J239" s="110">
        <v>5.5846592582871297</v>
      </c>
      <c r="K239" s="110">
        <v>5.7507129785991333</v>
      </c>
      <c r="L239" s="110">
        <v>5.453739475979579</v>
      </c>
      <c r="M239" s="110">
        <v>6.0584284292625057</v>
      </c>
      <c r="N239" s="110">
        <v>4.5344387928658829</v>
      </c>
      <c r="O239" s="110">
        <v>4.9223659842918082</v>
      </c>
      <c r="P239" s="110">
        <v>5.9883316327601985</v>
      </c>
      <c r="Q239" s="110">
        <v>5.2407436204872102</v>
      </c>
      <c r="R239" s="110">
        <v>5.0724741127302435</v>
      </c>
      <c r="S239" s="110">
        <v>5.5052200463342151</v>
      </c>
      <c r="T239" s="110">
        <v>4.5108315533817613</v>
      </c>
      <c r="U239" s="110">
        <v>5.5416913269185839</v>
      </c>
      <c r="V239" s="110">
        <v>6.2208604837368267</v>
      </c>
      <c r="W239" s="110">
        <v>5.7490993728858797</v>
      </c>
      <c r="X239" s="110">
        <v>5.2369818747876886</v>
      </c>
      <c r="Y239" s="110">
        <v>4.1128358868999149</v>
      </c>
      <c r="DA239" s="60" t="s">
        <v>2897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88.934204949023083</v>
      </c>
      <c r="C241" s="118">
        <f t="shared" si="98"/>
        <v>77.572853118642612</v>
      </c>
      <c r="D241" s="118">
        <f t="shared" si="98"/>
        <v>79.452085007881877</v>
      </c>
      <c r="E241" s="118">
        <f t="shared" si="98"/>
        <v>86.70167383152139</v>
      </c>
      <c r="F241" s="118">
        <f t="shared" si="98"/>
        <v>77.654761979725706</v>
      </c>
      <c r="G241" s="118">
        <f t="shared" si="98"/>
        <v>74.511466045351639</v>
      </c>
      <c r="H241" s="118">
        <f t="shared" si="98"/>
        <v>74.988951497763239</v>
      </c>
      <c r="I241" s="118">
        <f t="shared" si="98"/>
        <v>88.359304530760937</v>
      </c>
      <c r="J241" s="118">
        <f t="shared" si="98"/>
        <v>88.533751882973704</v>
      </c>
      <c r="K241" s="118">
        <f t="shared" si="98"/>
        <v>77.805435458720751</v>
      </c>
      <c r="L241" s="118">
        <f t="shared" si="98"/>
        <v>84.133398747209597</v>
      </c>
      <c r="M241" s="118">
        <f t="shared" si="98"/>
        <v>77.81822065601088</v>
      </c>
      <c r="N241" s="118">
        <f t="shared" si="98"/>
        <v>86.651778815751911</v>
      </c>
      <c r="O241" s="118">
        <f t="shared" si="98"/>
        <v>74.464335371596235</v>
      </c>
      <c r="P241" s="118">
        <f t="shared" si="98"/>
        <v>70.751455168908763</v>
      </c>
      <c r="Q241" s="118">
        <f t="shared" si="98"/>
        <v>72.949113311752541</v>
      </c>
      <c r="R241" s="118">
        <f t="shared" ref="R241:V241" si="99">R242+R244+R246+R255</f>
        <v>77.321914935988829</v>
      </c>
      <c r="S241" s="118">
        <f t="shared" si="99"/>
        <v>71.924380627604236</v>
      </c>
      <c r="T241" s="118">
        <f t="shared" si="99"/>
        <v>91.282956260499972</v>
      </c>
      <c r="U241" s="118">
        <f t="shared" si="99"/>
        <v>91.200921493441115</v>
      </c>
      <c r="V241" s="118">
        <f t="shared" si="99"/>
        <v>87.390927414922146</v>
      </c>
      <c r="W241" s="118">
        <f t="shared" ref="W241:Y241" si="100">W242+W244+W246+W255</f>
        <v>86.317484164267256</v>
      </c>
      <c r="X241" s="118">
        <f t="shared" si="100"/>
        <v>83.025910512945288</v>
      </c>
      <c r="Y241" s="118">
        <f t="shared" si="100"/>
        <v>86.547612600460354</v>
      </c>
      <c r="DA241" s="129" t="s">
        <v>3049</v>
      </c>
    </row>
    <row r="242" spans="1:105" ht="12" customHeight="1" x14ac:dyDescent="0.25">
      <c r="A242" s="121" t="s">
        <v>57</v>
      </c>
      <c r="B242" s="123">
        <f t="shared" ref="B242:Y242" si="101">B243</f>
        <v>23.375235048967266</v>
      </c>
      <c r="C242" s="123">
        <f t="shared" si="101"/>
        <v>22.359033829251032</v>
      </c>
      <c r="D242" s="123">
        <f t="shared" si="101"/>
        <v>23.226000275976649</v>
      </c>
      <c r="E242" s="123">
        <f t="shared" si="101"/>
        <v>26.859861634330162</v>
      </c>
      <c r="F242" s="123">
        <f t="shared" si="101"/>
        <v>21.469135010585397</v>
      </c>
      <c r="G242" s="123">
        <f t="shared" si="101"/>
        <v>15.337351164497832</v>
      </c>
      <c r="H242" s="123">
        <f t="shared" si="101"/>
        <v>15.542017072094897</v>
      </c>
      <c r="I242" s="123">
        <f t="shared" si="101"/>
        <v>18.924564484507222</v>
      </c>
      <c r="J242" s="123">
        <f t="shared" si="101"/>
        <v>13.997958723686757</v>
      </c>
      <c r="K242" s="123">
        <f t="shared" si="101"/>
        <v>12.107138076516216</v>
      </c>
      <c r="L242" s="123">
        <f t="shared" si="101"/>
        <v>15.392798032550823</v>
      </c>
      <c r="M242" s="123">
        <f t="shared" si="101"/>
        <v>15.092036970398874</v>
      </c>
      <c r="N242" s="123">
        <f t="shared" si="101"/>
        <v>15.66957813765503</v>
      </c>
      <c r="O242" s="123">
        <f t="shared" si="101"/>
        <v>13.243826235364445</v>
      </c>
      <c r="P242" s="123">
        <f t="shared" si="101"/>
        <v>12.886600433318241</v>
      </c>
      <c r="Q242" s="123">
        <f t="shared" si="101"/>
        <v>12.03925667415999</v>
      </c>
      <c r="R242" s="123">
        <f t="shared" si="101"/>
        <v>9.44617294122083</v>
      </c>
      <c r="S242" s="123">
        <f t="shared" si="101"/>
        <v>5.5361546150152225</v>
      </c>
      <c r="T242" s="123">
        <f t="shared" si="101"/>
        <v>22.08926509154303</v>
      </c>
      <c r="U242" s="123">
        <f t="shared" si="101"/>
        <v>19.680313269267327</v>
      </c>
      <c r="V242" s="123">
        <f t="shared" si="101"/>
        <v>18.156208360821481</v>
      </c>
      <c r="W242" s="123">
        <f t="shared" si="101"/>
        <v>18.27472804058549</v>
      </c>
      <c r="X242" s="123">
        <f t="shared" si="101"/>
        <v>16.306981082065086</v>
      </c>
      <c r="Y242" s="123">
        <f t="shared" si="101"/>
        <v>16.047070532470649</v>
      </c>
      <c r="DA242" s="130" t="s">
        <v>3050</v>
      </c>
    </row>
    <row r="243" spans="1:105" ht="12" customHeight="1" x14ac:dyDescent="0.25">
      <c r="A243" s="97" t="s">
        <v>53</v>
      </c>
      <c r="B243" s="99">
        <v>23.375235048967266</v>
      </c>
      <c r="C243" s="99">
        <v>22.359033829251032</v>
      </c>
      <c r="D243" s="99">
        <v>23.226000275976649</v>
      </c>
      <c r="E243" s="99">
        <v>26.859861634330162</v>
      </c>
      <c r="F243" s="99">
        <v>21.469135010585397</v>
      </c>
      <c r="G243" s="99">
        <v>15.337351164497832</v>
      </c>
      <c r="H243" s="99">
        <v>15.542017072094897</v>
      </c>
      <c r="I243" s="99">
        <v>18.924564484507222</v>
      </c>
      <c r="J243" s="99">
        <v>13.997958723686757</v>
      </c>
      <c r="K243" s="99">
        <v>12.107138076516216</v>
      </c>
      <c r="L243" s="99">
        <v>15.392798032550823</v>
      </c>
      <c r="M243" s="99">
        <v>15.092036970398874</v>
      </c>
      <c r="N243" s="99">
        <v>15.66957813765503</v>
      </c>
      <c r="O243" s="99">
        <v>13.243826235364445</v>
      </c>
      <c r="P243" s="99">
        <v>12.886600433318241</v>
      </c>
      <c r="Q243" s="99">
        <v>12.03925667415999</v>
      </c>
      <c r="R243" s="99">
        <v>9.44617294122083</v>
      </c>
      <c r="S243" s="99">
        <v>5.5361546150152225</v>
      </c>
      <c r="T243" s="99">
        <v>22.08926509154303</v>
      </c>
      <c r="U243" s="99">
        <v>19.680313269267327</v>
      </c>
      <c r="V243" s="99">
        <v>18.156208360821481</v>
      </c>
      <c r="W243" s="99">
        <v>18.27472804058549</v>
      </c>
      <c r="X243" s="99">
        <v>16.306981082065086</v>
      </c>
      <c r="Y243" s="99">
        <v>16.047070532470649</v>
      </c>
      <c r="DA243" s="63" t="s">
        <v>3051</v>
      </c>
    </row>
    <row r="244" spans="1:105" ht="12" customHeight="1" x14ac:dyDescent="0.25">
      <c r="A244" s="121" t="s">
        <v>92</v>
      </c>
      <c r="B244" s="123">
        <f t="shared" ref="B244:Y244" si="102">B245</f>
        <v>46.137588688935693</v>
      </c>
      <c r="C244" s="123">
        <f t="shared" si="102"/>
        <v>36.454561560719739</v>
      </c>
      <c r="D244" s="123">
        <f t="shared" si="102"/>
        <v>36.417092044421366</v>
      </c>
      <c r="E244" s="123">
        <f t="shared" si="102"/>
        <v>39.058217423095343</v>
      </c>
      <c r="F244" s="123">
        <f t="shared" si="102"/>
        <v>34.512023374002517</v>
      </c>
      <c r="G244" s="123">
        <f t="shared" si="102"/>
        <v>36.420653694732493</v>
      </c>
      <c r="H244" s="123">
        <f t="shared" si="102"/>
        <v>37.129026141886889</v>
      </c>
      <c r="I244" s="123">
        <f t="shared" si="102"/>
        <v>45.113239893114397</v>
      </c>
      <c r="J244" s="123">
        <f t="shared" si="102"/>
        <v>51.428105742543551</v>
      </c>
      <c r="K244" s="123">
        <f t="shared" si="102"/>
        <v>42.699176487735791</v>
      </c>
      <c r="L244" s="123">
        <f t="shared" si="102"/>
        <v>46.126749582914734</v>
      </c>
      <c r="M244" s="123">
        <f t="shared" si="102"/>
        <v>39.915356524278899</v>
      </c>
      <c r="N244" s="123">
        <f t="shared" si="102"/>
        <v>49.847309873599997</v>
      </c>
      <c r="O244" s="123">
        <f t="shared" si="102"/>
        <v>41.344641036918325</v>
      </c>
      <c r="P244" s="123">
        <f t="shared" si="102"/>
        <v>37.866280769403033</v>
      </c>
      <c r="Q244" s="123">
        <f t="shared" si="102"/>
        <v>40.603520752965402</v>
      </c>
      <c r="R244" s="123">
        <f t="shared" si="102"/>
        <v>47.023395198335294</v>
      </c>
      <c r="S244" s="123">
        <f t="shared" si="102"/>
        <v>44.536122805846681</v>
      </c>
      <c r="T244" s="123">
        <f t="shared" si="102"/>
        <v>48.124028468453339</v>
      </c>
      <c r="U244" s="123">
        <f t="shared" si="102"/>
        <v>50.234395224631555</v>
      </c>
      <c r="V244" s="123">
        <f t="shared" si="102"/>
        <v>47.722776255321143</v>
      </c>
      <c r="W244" s="123">
        <f t="shared" si="102"/>
        <v>46.644400227331118</v>
      </c>
      <c r="X244" s="123">
        <f t="shared" si="102"/>
        <v>46.293863686609427</v>
      </c>
      <c r="Y244" s="123">
        <f t="shared" si="102"/>
        <v>51.407540020718407</v>
      </c>
      <c r="DA244" s="130" t="s">
        <v>3052</v>
      </c>
    </row>
    <row r="245" spans="1:105" ht="12" customHeight="1" x14ac:dyDescent="0.25">
      <c r="A245" s="97" t="s">
        <v>53</v>
      </c>
      <c r="B245" s="99">
        <f>RES_hhdet_tess!B147</f>
        <v>46.137588688935693</v>
      </c>
      <c r="C245" s="99">
        <f>RES_hhdet_tess!C147</f>
        <v>36.454561560719739</v>
      </c>
      <c r="D245" s="99">
        <f>RES_hhdet_tess!D147</f>
        <v>36.417092044421366</v>
      </c>
      <c r="E245" s="99">
        <f>RES_hhdet_tess!E147</f>
        <v>39.058217423095343</v>
      </c>
      <c r="F245" s="99">
        <f>RES_hhdet_tess!F147</f>
        <v>34.512023374002517</v>
      </c>
      <c r="G245" s="99">
        <f>RES_hhdet_tess!G147</f>
        <v>36.420653694732493</v>
      </c>
      <c r="H245" s="99">
        <f>RES_hhdet_tess!H147</f>
        <v>37.129026141886889</v>
      </c>
      <c r="I245" s="99">
        <f>RES_hhdet_tess!I147</f>
        <v>45.113239893114397</v>
      </c>
      <c r="J245" s="99">
        <f>RES_hhdet_tess!J147</f>
        <v>51.428105742543551</v>
      </c>
      <c r="K245" s="99">
        <f>RES_hhdet_tess!K147</f>
        <v>42.699176487735791</v>
      </c>
      <c r="L245" s="99">
        <f>RES_hhdet_tess!L147</f>
        <v>46.126749582914734</v>
      </c>
      <c r="M245" s="99">
        <f>RES_hhdet_tess!M147</f>
        <v>39.915356524278899</v>
      </c>
      <c r="N245" s="99">
        <f>RES_hhdet_tess!N147</f>
        <v>49.847309873599997</v>
      </c>
      <c r="O245" s="99">
        <f>RES_hhdet_tess!O147</f>
        <v>41.344641036918325</v>
      </c>
      <c r="P245" s="99">
        <f>RES_hhdet_tess!P147</f>
        <v>37.866280769403033</v>
      </c>
      <c r="Q245" s="99">
        <f>RES_hhdet_tess!Q147</f>
        <v>40.603520752965402</v>
      </c>
      <c r="R245" s="99">
        <f>RES_hhdet_tess!R147</f>
        <v>47.023395198335294</v>
      </c>
      <c r="S245" s="99">
        <f>RES_hhdet_tess!S147</f>
        <v>44.536122805846681</v>
      </c>
      <c r="T245" s="99">
        <f>RES_hhdet_tess!T147</f>
        <v>48.124028468453339</v>
      </c>
      <c r="U245" s="99">
        <f>RES_hhdet_tess!U147</f>
        <v>50.234395224631555</v>
      </c>
      <c r="V245" s="99">
        <f>RES_hhdet_tess!V147</f>
        <v>47.722776255321143</v>
      </c>
      <c r="W245" s="99">
        <f>RES_hhdet_tess!W147</f>
        <v>46.644400227331118</v>
      </c>
      <c r="X245" s="99">
        <f>RES_hhdet_tess!X147</f>
        <v>46.293863686609427</v>
      </c>
      <c r="Y245" s="99">
        <f>RES_hhdet_tess!Y147</f>
        <v>51.407540020718407</v>
      </c>
      <c r="DA245" s="63" t="s">
        <v>3053</v>
      </c>
    </row>
    <row r="246" spans="1:105" ht="12" customHeight="1" x14ac:dyDescent="0.25">
      <c r="A246" s="121" t="s">
        <v>55</v>
      </c>
      <c r="B246" s="123">
        <v>14.590541398158306</v>
      </c>
      <c r="C246" s="123">
        <v>13.648935707563043</v>
      </c>
      <c r="D246" s="123">
        <v>14.636723511252789</v>
      </c>
      <c r="E246" s="123">
        <v>15.570841079903513</v>
      </c>
      <c r="F246" s="123">
        <v>16.306408344711471</v>
      </c>
      <c r="G246" s="123">
        <v>17.596801250667184</v>
      </c>
      <c r="H246" s="123">
        <v>17.58879980837807</v>
      </c>
      <c r="I246" s="123">
        <v>19.723504247721021</v>
      </c>
      <c r="J246" s="123">
        <v>18.927032337733515</v>
      </c>
      <c r="K246" s="123">
        <v>18.820013271406523</v>
      </c>
      <c r="L246" s="123">
        <v>18.585106004085731</v>
      </c>
      <c r="M246" s="123">
        <v>18.55774578923549</v>
      </c>
      <c r="N246" s="123">
        <v>17.42980002785497</v>
      </c>
      <c r="O246" s="123">
        <v>16.046744602918444</v>
      </c>
      <c r="P246" s="123">
        <v>15.834178513657552</v>
      </c>
      <c r="Q246" s="123">
        <v>16.311369229277116</v>
      </c>
      <c r="R246" s="123">
        <v>16.872908827967933</v>
      </c>
      <c r="S246" s="123">
        <v>17.638875691860353</v>
      </c>
      <c r="T246" s="123">
        <v>17.130079905791007</v>
      </c>
      <c r="U246" s="123">
        <v>16.741178460847493</v>
      </c>
      <c r="V246" s="123">
        <v>16.854586888340211</v>
      </c>
      <c r="W246" s="123">
        <v>16.856795854979204</v>
      </c>
      <c r="X246" s="123">
        <v>16.247442922845266</v>
      </c>
      <c r="Y246" s="123">
        <v>15.423907084149539</v>
      </c>
      <c r="DA246" s="130" t="s">
        <v>3054</v>
      </c>
    </row>
    <row r="247" spans="1:105" ht="12" customHeight="1" x14ac:dyDescent="0.25">
      <c r="A247" s="97" t="s">
        <v>124</v>
      </c>
      <c r="B247" s="99">
        <v>14.339732807969986</v>
      </c>
      <c r="C247" s="99">
        <v>14.001850025114269</v>
      </c>
      <c r="D247" s="99">
        <v>14.937600858363535</v>
      </c>
      <c r="E247" s="99">
        <v>15.765841432783731</v>
      </c>
      <c r="F247" s="99">
        <v>16.165466857793074</v>
      </c>
      <c r="G247" s="99">
        <v>17.634393862339937</v>
      </c>
      <c r="H247" s="99">
        <v>17.900180627046783</v>
      </c>
      <c r="I247" s="99">
        <v>18.467930141933081</v>
      </c>
      <c r="J247" s="99">
        <v>18.994571988447866</v>
      </c>
      <c r="K247" s="99">
        <v>18.981524289461539</v>
      </c>
      <c r="L247" s="99">
        <v>18.445185724844229</v>
      </c>
      <c r="M247" s="99">
        <v>17.727318419148581</v>
      </c>
      <c r="N247" s="99">
        <v>16.665098878532319</v>
      </c>
      <c r="O247" s="99">
        <v>17.510517468840391</v>
      </c>
      <c r="P247" s="99">
        <v>18.069862472881233</v>
      </c>
      <c r="Q247" s="99">
        <v>17.760686910861054</v>
      </c>
      <c r="R247" s="99">
        <v>17.852711999968854</v>
      </c>
      <c r="S247" s="99">
        <v>18.115849488184029</v>
      </c>
      <c r="T247" s="99">
        <v>17.837796288959964</v>
      </c>
      <c r="U247" s="99">
        <v>17.246803025566379</v>
      </c>
      <c r="V247" s="99">
        <v>15.654633568657884</v>
      </c>
      <c r="W247" s="99">
        <v>17.913321868115812</v>
      </c>
      <c r="X247" s="99">
        <v>17.878083571615093</v>
      </c>
      <c r="Y247" s="99">
        <v>16.289901449291172</v>
      </c>
      <c r="DA247" s="63" t="s">
        <v>3055</v>
      </c>
    </row>
    <row r="248" spans="1:105" ht="12" customHeight="1" x14ac:dyDescent="0.25">
      <c r="A248" s="97" t="s">
        <v>123</v>
      </c>
      <c r="B248" s="99">
        <v>14.339732807969989</v>
      </c>
      <c r="C248" s="99">
        <v>14.007832651732683</v>
      </c>
      <c r="D248" s="99">
        <v>14.943874918726694</v>
      </c>
      <c r="E248" s="99">
        <v>15.774927065019135</v>
      </c>
      <c r="F248" s="99">
        <v>0</v>
      </c>
      <c r="G248" s="99">
        <v>0</v>
      </c>
      <c r="H248" s="99">
        <v>17.833986050659636</v>
      </c>
      <c r="I248" s="99">
        <v>18.431307993376571</v>
      </c>
      <c r="J248" s="99">
        <v>18.973998071719556</v>
      </c>
      <c r="K248" s="99">
        <v>18.976549767552413</v>
      </c>
      <c r="L248" s="99">
        <v>18.445485149952912</v>
      </c>
      <c r="M248" s="99">
        <v>17.725211389731673</v>
      </c>
      <c r="N248" s="99">
        <v>16.655397116930452</v>
      </c>
      <c r="O248" s="99">
        <v>17.705617269677024</v>
      </c>
      <c r="P248" s="99">
        <v>18.334292166003483</v>
      </c>
      <c r="Q248" s="99">
        <v>17.848291583148502</v>
      </c>
      <c r="R248" s="99">
        <v>17.870811527149524</v>
      </c>
      <c r="S248" s="99">
        <v>18.116081692813015</v>
      </c>
      <c r="T248" s="99">
        <v>17.779759621397563</v>
      </c>
      <c r="U248" s="99">
        <v>17.104092616205769</v>
      </c>
      <c r="V248" s="99">
        <v>15.486695936844701</v>
      </c>
      <c r="W248" s="99">
        <v>17.910753597674542</v>
      </c>
      <c r="X248" s="99">
        <v>17.926231212787535</v>
      </c>
      <c r="Y248" s="99">
        <v>16.345799919518825</v>
      </c>
      <c r="DA248" s="63" t="s">
        <v>3056</v>
      </c>
    </row>
    <row r="249" spans="1:105" ht="12" customHeight="1" x14ac:dyDescent="0.25">
      <c r="A249" s="100" t="s">
        <v>50</v>
      </c>
      <c r="B249" s="102">
        <v>2.0184672086363715</v>
      </c>
      <c r="C249" s="102">
        <v>1.9079132439068787</v>
      </c>
      <c r="D249" s="102">
        <v>3.5301928033111722</v>
      </c>
      <c r="E249" s="102">
        <v>4.5296140915273577</v>
      </c>
      <c r="F249" s="102">
        <v>0</v>
      </c>
      <c r="G249" s="102">
        <v>0</v>
      </c>
      <c r="H249" s="102">
        <v>4.5603037411034553</v>
      </c>
      <c r="I249" s="102">
        <v>3.735589554028782</v>
      </c>
      <c r="J249" s="102">
        <v>3.8815034755805073</v>
      </c>
      <c r="K249" s="102">
        <v>3.8744284868347587</v>
      </c>
      <c r="L249" s="102">
        <v>3.2618698084297622</v>
      </c>
      <c r="M249" s="102">
        <v>3.103802256025221</v>
      </c>
      <c r="N249" s="102">
        <v>1.9444062211534519</v>
      </c>
      <c r="O249" s="102">
        <v>1.388950132006439</v>
      </c>
      <c r="P249" s="102">
        <v>1.4683288750622403</v>
      </c>
      <c r="Q249" s="102">
        <v>4.3042337102417028</v>
      </c>
      <c r="R249" s="102">
        <v>5.111436581290933</v>
      </c>
      <c r="S249" s="102">
        <v>6.3239331236786294</v>
      </c>
      <c r="T249" s="102">
        <v>4.1680507037576406</v>
      </c>
      <c r="U249" s="102">
        <v>1.4177525565947409</v>
      </c>
      <c r="V249" s="102">
        <v>0.56100031084276702</v>
      </c>
      <c r="W249" s="102">
        <v>1.4583328945944516</v>
      </c>
      <c r="X249" s="102">
        <v>1.3318739430705047</v>
      </c>
      <c r="Y249" s="102">
        <v>0.69551337351538767</v>
      </c>
      <c r="DA249" s="131" t="s">
        <v>3057</v>
      </c>
    </row>
    <row r="250" spans="1:105" ht="12" customHeight="1" x14ac:dyDescent="0.25">
      <c r="A250" s="103" t="s">
        <v>52</v>
      </c>
      <c r="B250" s="105">
        <v>12.321265599333618</v>
      </c>
      <c r="C250" s="105">
        <v>12.099919407825803</v>
      </c>
      <c r="D250" s="105">
        <v>11.413682115415522</v>
      </c>
      <c r="E250" s="105">
        <v>11.245312973491778</v>
      </c>
      <c r="F250" s="105">
        <v>0</v>
      </c>
      <c r="G250" s="105">
        <v>0</v>
      </c>
      <c r="H250" s="105">
        <v>13.273682309556182</v>
      </c>
      <c r="I250" s="105">
        <v>14.695718439347791</v>
      </c>
      <c r="J250" s="105">
        <v>15.092494596139053</v>
      </c>
      <c r="K250" s="105">
        <v>15.102121280717657</v>
      </c>
      <c r="L250" s="105">
        <v>15.183615341523149</v>
      </c>
      <c r="M250" s="105">
        <v>14.621409133706454</v>
      </c>
      <c r="N250" s="105">
        <v>14.710990895777002</v>
      </c>
      <c r="O250" s="105">
        <v>16.316667137670581</v>
      </c>
      <c r="P250" s="105">
        <v>16.865963290941242</v>
      </c>
      <c r="Q250" s="105">
        <v>13.5440578729068</v>
      </c>
      <c r="R250" s="105">
        <v>12.759374945858593</v>
      </c>
      <c r="S250" s="105">
        <v>11.79214856913439</v>
      </c>
      <c r="T250" s="105">
        <v>13.611708917639922</v>
      </c>
      <c r="U250" s="105">
        <v>15.686340059611025</v>
      </c>
      <c r="V250" s="105">
        <v>14.92569562600193</v>
      </c>
      <c r="W250" s="105">
        <v>16.452420703080094</v>
      </c>
      <c r="X250" s="105">
        <v>16.594357269717033</v>
      </c>
      <c r="Y250" s="105">
        <v>15.650286546003437</v>
      </c>
      <c r="DA250" s="132" t="s">
        <v>3058</v>
      </c>
    </row>
    <row r="251" spans="1:105" ht="12" customHeight="1" x14ac:dyDescent="0.25">
      <c r="A251" s="106" t="s">
        <v>122</v>
      </c>
      <c r="B251" s="102">
        <v>14.610902243118256</v>
      </c>
      <c r="C251" s="102">
        <v>13.624536361910456</v>
      </c>
      <c r="D251" s="102">
        <v>14.627727744795065</v>
      </c>
      <c r="E251" s="102">
        <v>15.579489299072636</v>
      </c>
      <c r="F251" s="102">
        <v>0</v>
      </c>
      <c r="G251" s="102">
        <v>0</v>
      </c>
      <c r="H251" s="102">
        <v>17.557626932967274</v>
      </c>
      <c r="I251" s="102">
        <v>19.807269992837703</v>
      </c>
      <c r="J251" s="102">
        <v>19.000196809086631</v>
      </c>
      <c r="K251" s="102">
        <v>18.86597391479026</v>
      </c>
      <c r="L251" s="102">
        <v>18.665695278458251</v>
      </c>
      <c r="M251" s="102">
        <v>18.686500039686635</v>
      </c>
      <c r="N251" s="102">
        <v>17.536227930244046</v>
      </c>
      <c r="O251" s="102">
        <v>16.185569959270836</v>
      </c>
      <c r="P251" s="102">
        <v>16.16876975849036</v>
      </c>
      <c r="Q251" s="102">
        <v>16.391284788517744</v>
      </c>
      <c r="R251" s="102">
        <v>16.878511063719131</v>
      </c>
      <c r="S251" s="102">
        <v>17.654994128638219</v>
      </c>
      <c r="T251" s="102">
        <v>17.126328539112766</v>
      </c>
      <c r="U251" s="102">
        <v>16.563324245705601</v>
      </c>
      <c r="V251" s="102">
        <v>16.752370006254132</v>
      </c>
      <c r="W251" s="102">
        <v>16.998321199195907</v>
      </c>
      <c r="X251" s="102">
        <v>16.342053944304833</v>
      </c>
      <c r="Y251" s="102">
        <v>15.572818814181131</v>
      </c>
      <c r="DA251" s="131" t="s">
        <v>3059</v>
      </c>
    </row>
    <row r="252" spans="1:105" ht="12" customHeight="1" x14ac:dyDescent="0.25">
      <c r="A252" s="107" t="s">
        <v>121</v>
      </c>
      <c r="B252" s="105">
        <v>14.61090224311824</v>
      </c>
      <c r="C252" s="105">
        <v>13.620574879032185</v>
      </c>
      <c r="D252" s="105">
        <v>14.617492790097611</v>
      </c>
      <c r="E252" s="105">
        <v>15.559926320855642</v>
      </c>
      <c r="F252" s="105">
        <v>16.313165813262355</v>
      </c>
      <c r="G252" s="105">
        <v>17.595061746785156</v>
      </c>
      <c r="H252" s="105">
        <v>17.572019066972221</v>
      </c>
      <c r="I252" s="105">
        <v>19.781605648891787</v>
      </c>
      <c r="J252" s="105">
        <v>18.924266087244927</v>
      </c>
      <c r="K252" s="105">
        <v>18.813914742979481</v>
      </c>
      <c r="L252" s="105">
        <v>18.590243957313827</v>
      </c>
      <c r="M252" s="105">
        <v>18.589004554025006</v>
      </c>
      <c r="N252" s="105">
        <v>17.460885913029493</v>
      </c>
      <c r="O252" s="105">
        <v>15.979827808791914</v>
      </c>
      <c r="P252" s="105">
        <v>15.722128262965107</v>
      </c>
      <c r="Q252" s="105">
        <v>16.243736785420573</v>
      </c>
      <c r="R252" s="105">
        <v>16.831316100151255</v>
      </c>
      <c r="S252" s="105">
        <v>17.621395211381124</v>
      </c>
      <c r="T252" s="105">
        <v>17.107827598126189</v>
      </c>
      <c r="U252" s="105">
        <v>16.726169422425702</v>
      </c>
      <c r="V252" s="105">
        <v>16.896199326430395</v>
      </c>
      <c r="W252" s="105">
        <v>16.81465560667014</v>
      </c>
      <c r="X252" s="105">
        <v>16.182061789920379</v>
      </c>
      <c r="Y252" s="105">
        <v>15.385792709663766</v>
      </c>
      <c r="DA252" s="132" t="s">
        <v>3060</v>
      </c>
    </row>
    <row r="253" spans="1:105" ht="12" customHeight="1" x14ac:dyDescent="0.25">
      <c r="A253" s="108" t="s">
        <v>53</v>
      </c>
      <c r="B253" s="99">
        <v>2.1029818837047412</v>
      </c>
      <c r="C253" s="99">
        <v>1.7829338047126235</v>
      </c>
      <c r="D253" s="99">
        <v>2.8408699117391376</v>
      </c>
      <c r="E253" s="99">
        <v>3.8123188885765873</v>
      </c>
      <c r="F253" s="99">
        <v>3.8221076679656019</v>
      </c>
      <c r="G253" s="99">
        <v>4.9763395433589883</v>
      </c>
      <c r="H253" s="99">
        <v>4.5060733934341366</v>
      </c>
      <c r="I253" s="99">
        <v>4.2085715016951362</v>
      </c>
      <c r="J253" s="99">
        <v>3.8706442709266571</v>
      </c>
      <c r="K253" s="99">
        <v>3.852566385467179</v>
      </c>
      <c r="L253" s="99">
        <v>3.389460492611351</v>
      </c>
      <c r="M253" s="99">
        <v>3.4448178655802262</v>
      </c>
      <c r="N253" s="99">
        <v>2.3477729790417894</v>
      </c>
      <c r="O253" s="99">
        <v>0.56599006292440612</v>
      </c>
      <c r="P253" s="99">
        <v>0.24814534699734114</v>
      </c>
      <c r="Q253" s="99">
        <v>0.70021463391934069</v>
      </c>
      <c r="R253" s="99">
        <v>1.066020431343879</v>
      </c>
      <c r="S253" s="99">
        <v>1.857161339053099</v>
      </c>
      <c r="T253" s="99">
        <v>1.4299582312787453</v>
      </c>
      <c r="U253" s="99">
        <v>1.12049860371475</v>
      </c>
      <c r="V253" s="99">
        <v>1.4299580776736696</v>
      </c>
      <c r="W253" s="99">
        <v>1.0730395750752963</v>
      </c>
      <c r="X253" s="99">
        <v>0.83326824258156207</v>
      </c>
      <c r="Y253" s="99">
        <v>0.3299208303768093</v>
      </c>
      <c r="DA253" s="63" t="s">
        <v>3061</v>
      </c>
    </row>
    <row r="254" spans="1:105" ht="12" customHeight="1" x14ac:dyDescent="0.25">
      <c r="A254" s="108" t="s">
        <v>52</v>
      </c>
      <c r="B254" s="99">
        <v>12.5079203594135</v>
      </c>
      <c r="C254" s="99">
        <v>11.837641074319563</v>
      </c>
      <c r="D254" s="99">
        <v>11.776622878358472</v>
      </c>
      <c r="E254" s="99">
        <v>11.747607432279054</v>
      </c>
      <c r="F254" s="99">
        <v>12.49105814529675</v>
      </c>
      <c r="G254" s="99">
        <v>12.618722203426167</v>
      </c>
      <c r="H254" s="99">
        <v>13.065945673538085</v>
      </c>
      <c r="I254" s="99">
        <v>15.573034147196649</v>
      </c>
      <c r="J254" s="99">
        <v>15.05362181631827</v>
      </c>
      <c r="K254" s="99">
        <v>14.9613483575123</v>
      </c>
      <c r="L254" s="99">
        <v>15.200783464702475</v>
      </c>
      <c r="M254" s="99">
        <v>15.144186688444776</v>
      </c>
      <c r="N254" s="99">
        <v>15.113112933987704</v>
      </c>
      <c r="O254" s="99">
        <v>15.413837745867511</v>
      </c>
      <c r="P254" s="99">
        <v>15.473982915967767</v>
      </c>
      <c r="Q254" s="99">
        <v>15.543522151501234</v>
      </c>
      <c r="R254" s="99">
        <v>15.765295668807376</v>
      </c>
      <c r="S254" s="99">
        <v>15.764233872328026</v>
      </c>
      <c r="T254" s="99">
        <v>15.677869366847442</v>
      </c>
      <c r="U254" s="99">
        <v>15.60567081871095</v>
      </c>
      <c r="V254" s="99">
        <v>15.466241248756726</v>
      </c>
      <c r="W254" s="99">
        <v>15.741616031594846</v>
      </c>
      <c r="X254" s="99">
        <v>15.348793547338818</v>
      </c>
      <c r="Y254" s="99">
        <v>15.055871879286956</v>
      </c>
      <c r="DA254" s="63" t="s">
        <v>3062</v>
      </c>
    </row>
    <row r="255" spans="1:105" ht="12" customHeight="1" x14ac:dyDescent="0.25">
      <c r="A255" s="121" t="s">
        <v>54</v>
      </c>
      <c r="B255" s="123">
        <v>4.8308398129618126</v>
      </c>
      <c r="C255" s="123">
        <v>5.1103220211087974</v>
      </c>
      <c r="D255" s="123">
        <v>5.1722691762310626</v>
      </c>
      <c r="E255" s="123">
        <v>5.2127536941923678</v>
      </c>
      <c r="F255" s="123">
        <v>5.3671952504263256</v>
      </c>
      <c r="G255" s="123">
        <v>5.1566599354541358</v>
      </c>
      <c r="H255" s="123">
        <v>4.7291084754033754</v>
      </c>
      <c r="I255" s="123">
        <v>4.5979959054182853</v>
      </c>
      <c r="J255" s="123">
        <v>4.1806550790098607</v>
      </c>
      <c r="K255" s="123">
        <v>4.1791076230622277</v>
      </c>
      <c r="L255" s="123">
        <v>4.0287451276583104</v>
      </c>
      <c r="M255" s="123">
        <v>4.2530813720976317</v>
      </c>
      <c r="N255" s="123">
        <v>3.7050907766419288</v>
      </c>
      <c r="O255" s="123">
        <v>3.8291234963950278</v>
      </c>
      <c r="P255" s="123">
        <v>4.1643954525299254</v>
      </c>
      <c r="Q255" s="123">
        <v>3.9949666553500323</v>
      </c>
      <c r="R255" s="123">
        <v>3.9794379684647749</v>
      </c>
      <c r="S255" s="123">
        <v>4.2132275148819778</v>
      </c>
      <c r="T255" s="123">
        <v>3.939582794712595</v>
      </c>
      <c r="U255" s="123">
        <v>4.5450345386947397</v>
      </c>
      <c r="V255" s="123">
        <v>4.6573559104393221</v>
      </c>
      <c r="W255" s="123">
        <v>4.5415600413714401</v>
      </c>
      <c r="X255" s="123">
        <v>4.1776228214255218</v>
      </c>
      <c r="Y255" s="123">
        <v>3.6690949631217595</v>
      </c>
      <c r="DA255" s="130" t="s">
        <v>3063</v>
      </c>
    </row>
    <row r="256" spans="1:105" ht="12" customHeight="1" x14ac:dyDescent="0.25">
      <c r="A256" s="97" t="s">
        <v>50</v>
      </c>
      <c r="B256" s="99">
        <v>4.9719357336714491</v>
      </c>
      <c r="C256" s="99">
        <v>5.0568611333502895</v>
      </c>
      <c r="D256" s="99">
        <v>5.0744841880647309</v>
      </c>
      <c r="E256" s="99">
        <v>5.2810500547766566</v>
      </c>
      <c r="F256" s="99">
        <v>5.3932885143435687</v>
      </c>
      <c r="G256" s="99">
        <v>5.1748540718993352</v>
      </c>
      <c r="H256" s="99">
        <v>4.6473063335259095</v>
      </c>
      <c r="I256" s="99">
        <v>4.6854127907259038</v>
      </c>
      <c r="J256" s="99">
        <v>4.2175833636703066</v>
      </c>
      <c r="K256" s="99">
        <v>4.1411905681254915</v>
      </c>
      <c r="L256" s="99">
        <v>4.0240835937459751</v>
      </c>
      <c r="M256" s="99">
        <v>4.1099520303056991</v>
      </c>
      <c r="N256" s="99">
        <v>3.8886042519804254</v>
      </c>
      <c r="O256" s="99">
        <v>3.9205595171563408</v>
      </c>
      <c r="P256" s="99">
        <v>3.9413991380715783</v>
      </c>
      <c r="Q256" s="99">
        <v>4.0201027986713882</v>
      </c>
      <c r="R256" s="99">
        <v>4.0452473785134826</v>
      </c>
      <c r="S256" s="99">
        <v>4.1149909905248254</v>
      </c>
      <c r="T256" s="99">
        <v>4.1995328276280963</v>
      </c>
      <c r="U256" s="99">
        <v>4.5498951563876346</v>
      </c>
      <c r="V256" s="99">
        <v>4.231884261170193</v>
      </c>
      <c r="W256" s="99">
        <v>4.3259564425683221</v>
      </c>
      <c r="X256" s="99">
        <v>3.9974747504682591</v>
      </c>
      <c r="Y256" s="99">
        <v>3.8097612244448449</v>
      </c>
      <c r="DA256" s="63" t="s">
        <v>3064</v>
      </c>
    </row>
    <row r="257" spans="1:105" ht="12" customHeight="1" x14ac:dyDescent="0.25">
      <c r="A257" s="109" t="s">
        <v>120</v>
      </c>
      <c r="B257" s="110">
        <v>4.473850134057912</v>
      </c>
      <c r="C257" s="110">
        <v>5.22289831360027</v>
      </c>
      <c r="D257" s="110">
        <v>5.3518742565365685</v>
      </c>
      <c r="E257" s="110">
        <v>5.0930514708027026</v>
      </c>
      <c r="F257" s="110">
        <v>5.3241583086407438</v>
      </c>
      <c r="G257" s="110">
        <v>5.1272334060909976</v>
      </c>
      <c r="H257" s="110">
        <v>4.8733435163689283</v>
      </c>
      <c r="I257" s="110">
        <v>4.4326578987022778</v>
      </c>
      <c r="J257" s="110">
        <v>4.1083065757641037</v>
      </c>
      <c r="K257" s="110">
        <v>4.24365546579177</v>
      </c>
      <c r="L257" s="110">
        <v>4.0365029033666229</v>
      </c>
      <c r="M257" s="110">
        <v>4.4953921397989101</v>
      </c>
      <c r="N257" s="110">
        <v>3.3750245803538199</v>
      </c>
      <c r="O257" s="110">
        <v>3.679441214894601</v>
      </c>
      <c r="P257" s="110">
        <v>4.4969555863015254</v>
      </c>
      <c r="Q257" s="110">
        <v>3.9586282855987025</v>
      </c>
      <c r="R257" s="110">
        <v>3.8898156861122866</v>
      </c>
      <c r="S257" s="110">
        <v>4.3365397753554831</v>
      </c>
      <c r="T257" s="110">
        <v>3.6540407320019619</v>
      </c>
      <c r="U257" s="110">
        <v>4.5394840794328308</v>
      </c>
      <c r="V257" s="110">
        <v>5.1415215718074307</v>
      </c>
      <c r="W257" s="110">
        <v>4.787622920841959</v>
      </c>
      <c r="X257" s="110">
        <v>4.3937939857143107</v>
      </c>
      <c r="Y257" s="110">
        <v>3.4791184749358806</v>
      </c>
      <c r="DA257" s="60" t="s">
        <v>3065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2.0574996766666236</v>
      </c>
      <c r="C259" s="118">
        <f t="shared" si="103"/>
        <v>1.9760277816578369</v>
      </c>
      <c r="D259" s="118">
        <f t="shared" si="103"/>
        <v>1.8344617431763393</v>
      </c>
      <c r="E259" s="118">
        <f t="shared" si="103"/>
        <v>1.8276448592331487</v>
      </c>
      <c r="F259" s="118">
        <f t="shared" si="103"/>
        <v>1.7819437539348986</v>
      </c>
      <c r="G259" s="118">
        <f t="shared" si="103"/>
        <v>1.7291036413353917</v>
      </c>
      <c r="H259" s="118">
        <f t="shared" si="103"/>
        <v>1.6869470392913926</v>
      </c>
      <c r="I259" s="118">
        <f t="shared" si="103"/>
        <v>1.6635587680041399</v>
      </c>
      <c r="J259" s="118">
        <f t="shared" si="103"/>
        <v>1.5056967599869249</v>
      </c>
      <c r="K259" s="118">
        <f t="shared" si="103"/>
        <v>1.3994884948426323</v>
      </c>
      <c r="L259" s="118">
        <f t="shared" si="103"/>
        <v>1.3452513901074408</v>
      </c>
      <c r="M259" s="118">
        <f t="shared" si="103"/>
        <v>1.3639809601412032</v>
      </c>
      <c r="N259" s="118">
        <f t="shared" si="103"/>
        <v>1.319563126144909</v>
      </c>
      <c r="O259" s="118">
        <f t="shared" si="103"/>
        <v>1.2752836091797524</v>
      </c>
      <c r="P259" s="118">
        <f t="shared" si="103"/>
        <v>1.2459925537800884</v>
      </c>
      <c r="Q259" s="118">
        <f t="shared" si="103"/>
        <v>1.2533294667892796</v>
      </c>
      <c r="R259" s="118">
        <f t="shared" ref="R259:V259" si="104">R260+R262+R264+R273</f>
        <v>1.2176048497519809</v>
      </c>
      <c r="S259" s="118">
        <f t="shared" si="104"/>
        <v>1.1570855210663169</v>
      </c>
      <c r="T259" s="118">
        <f t="shared" si="104"/>
        <v>1.0715234755544791</v>
      </c>
      <c r="U259" s="118">
        <f t="shared" si="104"/>
        <v>1.1529897024944999</v>
      </c>
      <c r="V259" s="118">
        <f t="shared" si="104"/>
        <v>1.0645885575844811</v>
      </c>
      <c r="W259" s="118">
        <f t="shared" ref="W259:Y259" si="105">W260+W262+W264+W273</f>
        <v>1.1143504934209663</v>
      </c>
      <c r="X259" s="118">
        <f t="shared" si="105"/>
        <v>1.0654186801270673</v>
      </c>
      <c r="Y259" s="118">
        <f t="shared" si="105"/>
        <v>1.0378282601242119</v>
      </c>
      <c r="DA259" s="129" t="s">
        <v>3217</v>
      </c>
    </row>
    <row r="260" spans="1:105" ht="12" customHeight="1" x14ac:dyDescent="0.25">
      <c r="A260" s="121" t="s">
        <v>57</v>
      </c>
      <c r="B260" s="123">
        <f t="shared" ref="B260:Y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X260" s="123">
        <f t="shared" si="106"/>
        <v>0</v>
      </c>
      <c r="Y260" s="123">
        <f t="shared" si="106"/>
        <v>0</v>
      </c>
      <c r="DA260" s="130" t="s">
        <v>3218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X261" s="99">
        <v>0</v>
      </c>
      <c r="Y261" s="99">
        <v>0</v>
      </c>
      <c r="DA261" s="63" t="s">
        <v>3219</v>
      </c>
    </row>
    <row r="262" spans="1:105" ht="12" customHeight="1" x14ac:dyDescent="0.25">
      <c r="A262" s="121" t="s">
        <v>92</v>
      </c>
      <c r="B262" s="123">
        <f t="shared" ref="B262:Y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X262" s="123">
        <f t="shared" si="107"/>
        <v>0</v>
      </c>
      <c r="Y262" s="123">
        <f t="shared" si="107"/>
        <v>0</v>
      </c>
      <c r="DA262" s="130" t="s">
        <v>3220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3221</v>
      </c>
    </row>
    <row r="264" spans="1:105" ht="12" customHeight="1" x14ac:dyDescent="0.25">
      <c r="A264" s="121" t="s">
        <v>55</v>
      </c>
      <c r="B264" s="123">
        <v>0.56538847641044809</v>
      </c>
      <c r="C264" s="123">
        <v>0.54344806210587859</v>
      </c>
      <c r="D264" s="123">
        <v>0.46632484030249205</v>
      </c>
      <c r="E264" s="123">
        <v>0.43122739350508482</v>
      </c>
      <c r="F264" s="123">
        <v>0.39068157362003014</v>
      </c>
      <c r="G264" s="123">
        <v>0.40721881012609812</v>
      </c>
      <c r="H264" s="123">
        <v>0.46377675092300646</v>
      </c>
      <c r="I264" s="123">
        <v>0.40108110836886512</v>
      </c>
      <c r="J264" s="123">
        <v>0.35687998660896963</v>
      </c>
      <c r="K264" s="123">
        <v>0.3272873510797969</v>
      </c>
      <c r="L264" s="123">
        <v>0.31340215580950703</v>
      </c>
      <c r="M264" s="123">
        <v>0.30424466894848856</v>
      </c>
      <c r="N264" s="123">
        <v>0.29527332178310611</v>
      </c>
      <c r="O264" s="123">
        <v>0.27815009602705015</v>
      </c>
      <c r="P264" s="123">
        <v>0.27971509515463749</v>
      </c>
      <c r="Q264" s="123">
        <v>0.28092101259500724</v>
      </c>
      <c r="R264" s="123">
        <v>0.26664940174113255</v>
      </c>
      <c r="S264" s="123">
        <v>0.23225889797590579</v>
      </c>
      <c r="T264" s="123">
        <v>0.19448095130187645</v>
      </c>
      <c r="U264" s="123">
        <v>0.19184919313321153</v>
      </c>
      <c r="V264" s="123">
        <v>0.17612664243454573</v>
      </c>
      <c r="W264" s="123">
        <v>0.20791756076680748</v>
      </c>
      <c r="X264" s="123">
        <v>0.21160164297766351</v>
      </c>
      <c r="Y264" s="123">
        <v>0.1846716647852471</v>
      </c>
      <c r="DA264" s="130" t="s">
        <v>3222</v>
      </c>
    </row>
    <row r="265" spans="1:105" ht="12" customHeight="1" x14ac:dyDescent="0.25">
      <c r="A265" s="97" t="s">
        <v>124</v>
      </c>
      <c r="B265" s="99">
        <v>7.8359917089454072</v>
      </c>
      <c r="C265" s="99">
        <v>7.5865712573287531</v>
      </c>
      <c r="D265" s="99">
        <v>8.022015564185871</v>
      </c>
      <c r="E265" s="99">
        <v>8.3966616819020494</v>
      </c>
      <c r="F265" s="99">
        <v>8.5391829662663739</v>
      </c>
      <c r="G265" s="99">
        <v>9.2076697622956623</v>
      </c>
      <c r="H265" s="99">
        <v>9.2135138283906972</v>
      </c>
      <c r="I265" s="99">
        <v>9.4522268644611618</v>
      </c>
      <c r="J265" s="99">
        <v>9.6584387219255312</v>
      </c>
      <c r="K265" s="99">
        <v>9.5629651044578754</v>
      </c>
      <c r="L265" s="99">
        <v>9.1836065697799523</v>
      </c>
      <c r="M265" s="99">
        <v>8.7113074112790372</v>
      </c>
      <c r="N265" s="99">
        <v>8.0143781375267853</v>
      </c>
      <c r="O265" s="99">
        <v>8.3260372007234764</v>
      </c>
      <c r="P265" s="99">
        <v>8.4233025863704896</v>
      </c>
      <c r="Q265" s="99">
        <v>8.0506419688152722</v>
      </c>
      <c r="R265" s="99">
        <v>7.6545594687358696</v>
      </c>
      <c r="S265" s="99">
        <v>7.2162804328800245</v>
      </c>
      <c r="T265" s="99">
        <v>6.6896908600921572</v>
      </c>
      <c r="U265" s="99">
        <v>6.2887999863069837</v>
      </c>
      <c r="V265" s="99">
        <v>5.61119123659455</v>
      </c>
      <c r="W265" s="99">
        <v>6.3652014846074474</v>
      </c>
      <c r="X265" s="99">
        <v>6.2966567078170792</v>
      </c>
      <c r="Y265" s="99">
        <v>5.6944181463361234</v>
      </c>
      <c r="DA265" s="63" t="s">
        <v>3223</v>
      </c>
    </row>
    <row r="266" spans="1:105" ht="12" customHeight="1" x14ac:dyDescent="0.25">
      <c r="A266" s="97" t="s">
        <v>123</v>
      </c>
      <c r="B266" s="99">
        <v>1.1029977004077725</v>
      </c>
      <c r="C266" s="99">
        <v>1.0425851416375096</v>
      </c>
      <c r="D266" s="99">
        <v>1.9290848656782715</v>
      </c>
      <c r="E266" s="99">
        <v>2.4752217451501721</v>
      </c>
      <c r="F266" s="99">
        <v>0</v>
      </c>
      <c r="G266" s="99">
        <v>0</v>
      </c>
      <c r="H266" s="99">
        <v>2.324412453006004</v>
      </c>
      <c r="I266" s="99">
        <v>1.8968911121493695</v>
      </c>
      <c r="J266" s="99">
        <v>1.9605219712312378</v>
      </c>
      <c r="K266" s="99">
        <v>1.9468152015559432</v>
      </c>
      <c r="L266" s="99">
        <v>1.6278205984409886</v>
      </c>
      <c r="M266" s="99">
        <v>1.5411256728467664</v>
      </c>
      <c r="N266" s="99">
        <v>0.93203153087633983</v>
      </c>
      <c r="O266" s="99">
        <v>0.6213726845651576</v>
      </c>
      <c r="P266" s="99">
        <v>0.64047483958192197</v>
      </c>
      <c r="Q266" s="99">
        <v>1.8738332535553215</v>
      </c>
      <c r="R266" s="99">
        <v>2.2144925484138773</v>
      </c>
      <c r="S266" s="99">
        <v>2.7344705248602557</v>
      </c>
      <c r="T266" s="99">
        <v>1.7924518080424814</v>
      </c>
      <c r="U266" s="99">
        <v>0.60729382333990345</v>
      </c>
      <c r="V266" s="99">
        <v>0.21530414055286276</v>
      </c>
      <c r="W266" s="99">
        <v>0.50603866823274313</v>
      </c>
      <c r="X266" s="99">
        <v>0.45448158915586928</v>
      </c>
      <c r="Y266" s="99">
        <v>0.23679295468695957</v>
      </c>
      <c r="DA266" s="63" t="s">
        <v>3224</v>
      </c>
    </row>
    <row r="267" spans="1:105" ht="12" customHeight="1" x14ac:dyDescent="0.25">
      <c r="A267" s="100" t="s">
        <v>50</v>
      </c>
      <c r="B267" s="102">
        <v>1.1029977004077725</v>
      </c>
      <c r="C267" s="102">
        <v>1.0425851416375096</v>
      </c>
      <c r="D267" s="102">
        <v>1.9290848656782715</v>
      </c>
      <c r="E267" s="102">
        <v>2.4752217451501721</v>
      </c>
      <c r="F267" s="102">
        <v>0</v>
      </c>
      <c r="G267" s="102">
        <v>0</v>
      </c>
      <c r="H267" s="102">
        <v>2.324412453006004</v>
      </c>
      <c r="I267" s="102">
        <v>1.8968911121493695</v>
      </c>
      <c r="J267" s="102">
        <v>1.9605219712312378</v>
      </c>
      <c r="K267" s="102">
        <v>1.9468152015559432</v>
      </c>
      <c r="L267" s="102">
        <v>1.6278205984409886</v>
      </c>
      <c r="M267" s="102">
        <v>1.5411256728467664</v>
      </c>
      <c r="N267" s="102">
        <v>0.93203153087633983</v>
      </c>
      <c r="O267" s="102">
        <v>0.6213726845651576</v>
      </c>
      <c r="P267" s="102">
        <v>0.64047483958192197</v>
      </c>
      <c r="Q267" s="102">
        <v>1.8738332535553215</v>
      </c>
      <c r="R267" s="102">
        <v>2.2144925484138773</v>
      </c>
      <c r="S267" s="102">
        <v>2.7344705248602557</v>
      </c>
      <c r="T267" s="102">
        <v>1.7924518080424814</v>
      </c>
      <c r="U267" s="102">
        <v>0.60729382333990345</v>
      </c>
      <c r="V267" s="102">
        <v>0.21530414055286276</v>
      </c>
      <c r="W267" s="102">
        <v>0.50603866823274313</v>
      </c>
      <c r="X267" s="102">
        <v>0.45448158915586928</v>
      </c>
      <c r="Y267" s="102">
        <v>0.23679295468695957</v>
      </c>
      <c r="DA267" s="131" t="s">
        <v>3225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X268" s="105">
        <v>0</v>
      </c>
      <c r="Y268" s="105">
        <v>0</v>
      </c>
      <c r="DA268" s="132" t="s">
        <v>3226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X269" s="102">
        <v>0</v>
      </c>
      <c r="Y269" s="102">
        <v>0</v>
      </c>
      <c r="DA269" s="131" t="s">
        <v>3227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X270" s="105">
        <v>0</v>
      </c>
      <c r="Y270" s="105">
        <v>0</v>
      </c>
      <c r="DA270" s="132" t="s">
        <v>3228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3229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3230</v>
      </c>
    </row>
    <row r="273" spans="1:105" ht="12" customHeight="1" x14ac:dyDescent="0.25">
      <c r="A273" s="121" t="s">
        <v>54</v>
      </c>
      <c r="B273" s="123">
        <v>1.4921112002561756</v>
      </c>
      <c r="C273" s="123">
        <v>1.4325797195519583</v>
      </c>
      <c r="D273" s="123">
        <v>1.3681369028738473</v>
      </c>
      <c r="E273" s="123">
        <v>1.3964174657280639</v>
      </c>
      <c r="F273" s="123">
        <v>1.3912621803148684</v>
      </c>
      <c r="G273" s="123">
        <v>1.3218848312092937</v>
      </c>
      <c r="H273" s="123">
        <v>1.2231702883683861</v>
      </c>
      <c r="I273" s="123">
        <v>1.2624776596352749</v>
      </c>
      <c r="J273" s="123">
        <v>1.1488167733779553</v>
      </c>
      <c r="K273" s="123">
        <v>1.0722011437628354</v>
      </c>
      <c r="L273" s="123">
        <v>1.0318492342979337</v>
      </c>
      <c r="M273" s="123">
        <v>1.0597362911927146</v>
      </c>
      <c r="N273" s="123">
        <v>1.0242898043618029</v>
      </c>
      <c r="O273" s="123">
        <v>0.99713351315270216</v>
      </c>
      <c r="P273" s="123">
        <v>0.966277458625451</v>
      </c>
      <c r="Q273" s="123">
        <v>0.97240845419427224</v>
      </c>
      <c r="R273" s="123">
        <v>0.95095544801084841</v>
      </c>
      <c r="S273" s="123">
        <v>0.92482662309041119</v>
      </c>
      <c r="T273" s="123">
        <v>0.87704252425260276</v>
      </c>
      <c r="U273" s="123">
        <v>0.96114050936128848</v>
      </c>
      <c r="V273" s="123">
        <v>0.88846191514993544</v>
      </c>
      <c r="W273" s="123">
        <v>0.90643293265415881</v>
      </c>
      <c r="X273" s="123">
        <v>0.85381703714940382</v>
      </c>
      <c r="Y273" s="123">
        <v>0.85315659533896482</v>
      </c>
      <c r="DA273" s="130" t="s">
        <v>3231</v>
      </c>
    </row>
    <row r="274" spans="1:105" ht="12" customHeight="1" x14ac:dyDescent="0.25">
      <c r="A274" s="97" t="s">
        <v>50</v>
      </c>
      <c r="B274" s="99">
        <v>2.0818503889288542</v>
      </c>
      <c r="C274" s="99">
        <v>2.1128915498414726</v>
      </c>
      <c r="D274" s="99">
        <v>2.1130114388829422</v>
      </c>
      <c r="E274" s="99">
        <v>2.1931464492416222</v>
      </c>
      <c r="F274" s="99">
        <v>2.2347833447577412</v>
      </c>
      <c r="G274" s="99">
        <v>2.1391933451379028</v>
      </c>
      <c r="H274" s="99">
        <v>1.9168848586946545</v>
      </c>
      <c r="I274" s="99">
        <v>1.9299700708951415</v>
      </c>
      <c r="J274" s="99">
        <v>1.7351983974164094</v>
      </c>
      <c r="K274" s="99">
        <v>1.7020395388526857</v>
      </c>
      <c r="L274" s="99">
        <v>1.65187234130035</v>
      </c>
      <c r="M274" s="99">
        <v>1.6857066484755094</v>
      </c>
      <c r="N274" s="99">
        <v>1.5937846022724196</v>
      </c>
      <c r="O274" s="99">
        <v>1.606249834045848</v>
      </c>
      <c r="P274" s="99">
        <v>1.6142093366106907</v>
      </c>
      <c r="Q274" s="99">
        <v>1.6450472775314344</v>
      </c>
      <c r="R274" s="99">
        <v>1.6492395730464298</v>
      </c>
      <c r="S274" s="99">
        <v>1.6615883427807603</v>
      </c>
      <c r="T274" s="99">
        <v>1.6754791219415299</v>
      </c>
      <c r="U274" s="99">
        <v>1.8028251961084638</v>
      </c>
      <c r="V274" s="99">
        <v>1.669218144915372</v>
      </c>
      <c r="W274" s="99">
        <v>1.7006616386435782</v>
      </c>
      <c r="X274" s="99">
        <v>1.5653526977864833</v>
      </c>
      <c r="Y274" s="99">
        <v>1.4848681809960453</v>
      </c>
      <c r="DA274" s="63" t="s">
        <v>3232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X275" s="110">
        <v>0</v>
      </c>
      <c r="Y275" s="110">
        <v>0</v>
      </c>
      <c r="DA275" s="60" t="s">
        <v>3233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1.0592425488758293E-2</v>
      </c>
      <c r="D279" s="117">
        <f t="shared" si="108"/>
        <v>3.3356520541601514E-2</v>
      </c>
      <c r="E279" s="117">
        <f t="shared" si="108"/>
        <v>3.7228905816447541E-2</v>
      </c>
      <c r="F279" s="117">
        <f t="shared" si="108"/>
        <v>3.6957551461018513E-2</v>
      </c>
      <c r="G279" s="117">
        <f t="shared" si="108"/>
        <v>6.6540015357396912E-2</v>
      </c>
      <c r="H279" s="117">
        <f t="shared" si="108"/>
        <v>8.5172119909230598E-2</v>
      </c>
      <c r="I279" s="117">
        <f t="shared" si="108"/>
        <v>0.22767796966556217</v>
      </c>
      <c r="J279" s="117">
        <f t="shared" si="108"/>
        <v>0.40293847558363982</v>
      </c>
      <c r="K279" s="117">
        <f t="shared" si="108"/>
        <v>0.45108378186695841</v>
      </c>
      <c r="L279" s="117">
        <f t="shared" si="108"/>
        <v>0.73424980199811063</v>
      </c>
      <c r="M279" s="117">
        <f t="shared" si="108"/>
        <v>0.70345811001784486</v>
      </c>
      <c r="N279" s="117">
        <f t="shared" si="108"/>
        <v>0.75197990142317706</v>
      </c>
      <c r="O279" s="117">
        <f t="shared" si="108"/>
        <v>0.32671512213338294</v>
      </c>
      <c r="P279" s="117">
        <f t="shared" si="108"/>
        <v>0.30238264287532035</v>
      </c>
      <c r="Q279" s="117">
        <f t="shared" si="108"/>
        <v>0.26699854798318345</v>
      </c>
      <c r="R279" s="117">
        <f t="shared" ref="R279:V279" si="109">R280+R282+R284+R293</f>
        <v>0.69172314283859515</v>
      </c>
      <c r="S279" s="117">
        <f t="shared" si="109"/>
        <v>2.1522169660314132</v>
      </c>
      <c r="T279" s="117">
        <f t="shared" si="109"/>
        <v>5.1598036979522046</v>
      </c>
      <c r="U279" s="117">
        <f t="shared" si="109"/>
        <v>3.3964305320009682</v>
      </c>
      <c r="V279" s="117">
        <f t="shared" si="109"/>
        <v>1.6914960688325562</v>
      </c>
      <c r="W279" s="117">
        <f t="shared" ref="W279:Y279" si="110">W280+W282+W284+W293</f>
        <v>0.9554382022432919</v>
      </c>
      <c r="X279" s="117">
        <f t="shared" si="110"/>
        <v>0.97480759527593708</v>
      </c>
      <c r="Y279" s="117">
        <f t="shared" si="110"/>
        <v>0.95533035091111007</v>
      </c>
      <c r="DA279" s="129" t="s">
        <v>3385</v>
      </c>
    </row>
    <row r="280" spans="1:105" ht="12" customHeight="1" x14ac:dyDescent="0.25">
      <c r="A280" s="121" t="s">
        <v>57</v>
      </c>
      <c r="B280" s="122"/>
      <c r="C280" s="122">
        <f t="shared" ref="C280:Y280" si="111">C281</f>
        <v>3.5371284093596088E-3</v>
      </c>
      <c r="D280" s="122">
        <f t="shared" si="111"/>
        <v>7.9767801578812594E-3</v>
      </c>
      <c r="E280" s="122">
        <f t="shared" si="111"/>
        <v>9.0236363317654882E-3</v>
      </c>
      <c r="F280" s="122">
        <f t="shared" si="111"/>
        <v>7.3310251665985489E-3</v>
      </c>
      <c r="G280" s="122">
        <f t="shared" si="111"/>
        <v>9.3499803874755125E-3</v>
      </c>
      <c r="H280" s="122">
        <f t="shared" si="111"/>
        <v>1.1496434624564927E-2</v>
      </c>
      <c r="I280" s="122">
        <f t="shared" si="111"/>
        <v>3.371724938185517E-2</v>
      </c>
      <c r="J280" s="122">
        <f t="shared" si="111"/>
        <v>4.5583173456992331E-2</v>
      </c>
      <c r="K280" s="122">
        <f t="shared" si="111"/>
        <v>4.4079238475010801E-2</v>
      </c>
      <c r="L280" s="122">
        <f t="shared" si="111"/>
        <v>8.6462796948476764E-2</v>
      </c>
      <c r="M280" s="122">
        <f t="shared" si="111"/>
        <v>8.0616891329058984E-2</v>
      </c>
      <c r="N280" s="122">
        <f t="shared" si="111"/>
        <v>8.6271446548130737E-2</v>
      </c>
      <c r="O280" s="122">
        <f t="shared" si="111"/>
        <v>3.38504189782479E-2</v>
      </c>
      <c r="P280" s="122">
        <f t="shared" si="111"/>
        <v>2.9763274743482181E-2</v>
      </c>
      <c r="Q280" s="122">
        <f t="shared" si="111"/>
        <v>2.328139538679953E-2</v>
      </c>
      <c r="R280" s="122">
        <f t="shared" si="111"/>
        <v>4.5461121808263755E-2</v>
      </c>
      <c r="S280" s="122">
        <f t="shared" si="111"/>
        <v>8.2370252107182351E-2</v>
      </c>
      <c r="T280" s="122">
        <f t="shared" si="111"/>
        <v>0.70859040647252336</v>
      </c>
      <c r="U280" s="122">
        <f t="shared" si="111"/>
        <v>0.40859453554681585</v>
      </c>
      <c r="V280" s="122">
        <f t="shared" si="111"/>
        <v>0.187519899498583</v>
      </c>
      <c r="W280" s="122">
        <f t="shared" si="111"/>
        <v>0.1000139835146225</v>
      </c>
      <c r="X280" s="122">
        <f t="shared" si="111"/>
        <v>9.5298688209852031E-2</v>
      </c>
      <c r="Y280" s="122">
        <f t="shared" si="111"/>
        <v>8.9665316606958159E-2</v>
      </c>
      <c r="DA280" s="130" t="s">
        <v>3386</v>
      </c>
    </row>
    <row r="281" spans="1:105" ht="12" customHeight="1" x14ac:dyDescent="0.25">
      <c r="A281" s="97" t="s">
        <v>53</v>
      </c>
      <c r="B281" s="98"/>
      <c r="C281" s="98">
        <v>3.5371284093596088E-3</v>
      </c>
      <c r="D281" s="98">
        <v>7.9767801578812594E-3</v>
      </c>
      <c r="E281" s="98">
        <v>9.0236363317654882E-3</v>
      </c>
      <c r="F281" s="98">
        <v>7.3310251665985489E-3</v>
      </c>
      <c r="G281" s="98">
        <v>9.3499803874755125E-3</v>
      </c>
      <c r="H281" s="98">
        <v>1.1496434624564927E-2</v>
      </c>
      <c r="I281" s="98">
        <v>3.371724938185517E-2</v>
      </c>
      <c r="J281" s="98">
        <v>4.5583173456992331E-2</v>
      </c>
      <c r="K281" s="98">
        <v>4.4079238475010801E-2</v>
      </c>
      <c r="L281" s="98">
        <v>8.6462796948476764E-2</v>
      </c>
      <c r="M281" s="98">
        <v>8.0616891329058984E-2</v>
      </c>
      <c r="N281" s="98">
        <v>8.6271446548130737E-2</v>
      </c>
      <c r="O281" s="98">
        <v>3.38504189782479E-2</v>
      </c>
      <c r="P281" s="98">
        <v>2.9763274743482181E-2</v>
      </c>
      <c r="Q281" s="98">
        <v>2.328139538679953E-2</v>
      </c>
      <c r="R281" s="98">
        <v>4.5461121808263755E-2</v>
      </c>
      <c r="S281" s="98">
        <v>8.2370252107182351E-2</v>
      </c>
      <c r="T281" s="98">
        <v>0.70859040647252336</v>
      </c>
      <c r="U281" s="98">
        <v>0.40859453554681585</v>
      </c>
      <c r="V281" s="98">
        <v>0.187519899498583</v>
      </c>
      <c r="W281" s="98">
        <v>0.1000139835146225</v>
      </c>
      <c r="X281" s="98">
        <v>9.5298688209852031E-2</v>
      </c>
      <c r="Y281" s="98">
        <v>8.9665316606958159E-2</v>
      </c>
      <c r="DA281" s="63" t="s">
        <v>3387</v>
      </c>
    </row>
    <row r="282" spans="1:105" ht="12" customHeight="1" x14ac:dyDescent="0.25">
      <c r="A282" s="121" t="s">
        <v>92</v>
      </c>
      <c r="B282" s="122"/>
      <c r="C282" s="122">
        <f t="shared" ref="C282:Y282" si="112">C283</f>
        <v>0</v>
      </c>
      <c r="D282" s="122">
        <f t="shared" si="112"/>
        <v>8.2474075980970927E-3</v>
      </c>
      <c r="E282" s="122">
        <f t="shared" si="112"/>
        <v>9.076285686527583E-3</v>
      </c>
      <c r="F282" s="122">
        <f t="shared" si="112"/>
        <v>8.528903351769309E-3</v>
      </c>
      <c r="G282" s="122">
        <f t="shared" si="112"/>
        <v>1.4575882749311108E-2</v>
      </c>
      <c r="H282" s="122">
        <f t="shared" si="112"/>
        <v>2.067692422299082E-2</v>
      </c>
      <c r="I282" s="122">
        <f t="shared" si="112"/>
        <v>5.690957131975008E-2</v>
      </c>
      <c r="J282" s="122">
        <f t="shared" si="112"/>
        <v>0.10943603561097243</v>
      </c>
      <c r="K282" s="122">
        <f t="shared" si="112"/>
        <v>0.11871825789342713</v>
      </c>
      <c r="L282" s="122">
        <f t="shared" si="112"/>
        <v>0.19458673386266326</v>
      </c>
      <c r="M282" s="122">
        <f t="shared" si="112"/>
        <v>0.16255033068718425</v>
      </c>
      <c r="N282" s="122">
        <f t="shared" si="112"/>
        <v>0.20972847454144741</v>
      </c>
      <c r="O282" s="122">
        <f t="shared" si="112"/>
        <v>8.4726464060086326E-2</v>
      </c>
      <c r="P282" s="122">
        <f t="shared" si="112"/>
        <v>7.030407383637384E-2</v>
      </c>
      <c r="Q282" s="122">
        <f t="shared" si="112"/>
        <v>6.4645521474382003E-2</v>
      </c>
      <c r="R282" s="122">
        <f t="shared" si="112"/>
        <v>0.18219401044855732</v>
      </c>
      <c r="S282" s="122">
        <f t="shared" si="112"/>
        <v>0.53660159995540679</v>
      </c>
      <c r="T282" s="122">
        <f t="shared" si="112"/>
        <v>1.2918087487960364</v>
      </c>
      <c r="U282" s="122">
        <f t="shared" si="112"/>
        <v>0.84718604783034268</v>
      </c>
      <c r="V282" s="122">
        <f t="shared" si="112"/>
        <v>0.41267836811701586</v>
      </c>
      <c r="W282" s="122">
        <f t="shared" si="112"/>
        <v>0.21971023219415256</v>
      </c>
      <c r="X282" s="122">
        <f t="shared" si="112"/>
        <v>0.2395610378151585</v>
      </c>
      <c r="Y282" s="122">
        <f t="shared" si="112"/>
        <v>0.25391156891605254</v>
      </c>
      <c r="DA282" s="130" t="s">
        <v>3388</v>
      </c>
    </row>
    <row r="283" spans="1:105" ht="12" customHeight="1" x14ac:dyDescent="0.25">
      <c r="A283" s="97" t="s">
        <v>53</v>
      </c>
      <c r="B283" s="98"/>
      <c r="C283" s="98">
        <v>0</v>
      </c>
      <c r="D283" s="98">
        <v>8.2474075980970927E-3</v>
      </c>
      <c r="E283" s="98">
        <v>9.076285686527583E-3</v>
      </c>
      <c r="F283" s="98">
        <v>8.528903351769309E-3</v>
      </c>
      <c r="G283" s="98">
        <v>1.4575882749311108E-2</v>
      </c>
      <c r="H283" s="98">
        <v>2.067692422299082E-2</v>
      </c>
      <c r="I283" s="98">
        <v>5.690957131975008E-2</v>
      </c>
      <c r="J283" s="98">
        <v>0.10943603561097243</v>
      </c>
      <c r="K283" s="98">
        <v>0.11871825789342713</v>
      </c>
      <c r="L283" s="98">
        <v>0.19458673386266326</v>
      </c>
      <c r="M283" s="98">
        <v>0.16255033068718425</v>
      </c>
      <c r="N283" s="98">
        <v>0.20972847454144741</v>
      </c>
      <c r="O283" s="98">
        <v>8.4726464060086326E-2</v>
      </c>
      <c r="P283" s="98">
        <v>7.030407383637384E-2</v>
      </c>
      <c r="Q283" s="98">
        <v>6.4645521474382003E-2</v>
      </c>
      <c r="R283" s="98">
        <v>0.18219401044855732</v>
      </c>
      <c r="S283" s="98">
        <v>0.53660159995540679</v>
      </c>
      <c r="T283" s="98">
        <v>1.2918087487960364</v>
      </c>
      <c r="U283" s="98">
        <v>0.84718604783034268</v>
      </c>
      <c r="V283" s="98">
        <v>0.41267836811701586</v>
      </c>
      <c r="W283" s="98">
        <v>0.21971023219415256</v>
      </c>
      <c r="X283" s="98">
        <v>0.2395610378151585</v>
      </c>
      <c r="Y283" s="98">
        <v>0.25391156891605254</v>
      </c>
      <c r="DA283" s="63" t="s">
        <v>3389</v>
      </c>
    </row>
    <row r="284" spans="1:105" ht="12" customHeight="1" x14ac:dyDescent="0.25">
      <c r="A284" s="121" t="s">
        <v>55</v>
      </c>
      <c r="B284" s="122"/>
      <c r="C284" s="122">
        <v>4.7332593883280694E-3</v>
      </c>
      <c r="D284" s="122">
        <v>1.1679287542551934E-2</v>
      </c>
      <c r="E284" s="122">
        <v>1.3368021792319495E-2</v>
      </c>
      <c r="F284" s="122">
        <v>1.4800362004303336E-2</v>
      </c>
      <c r="G284" s="122">
        <v>3.1217702201153413E-2</v>
      </c>
      <c r="H284" s="122">
        <v>3.9584635789165899E-2</v>
      </c>
      <c r="I284" s="122">
        <v>0.10411230325108578</v>
      </c>
      <c r="J284" s="122">
        <v>0.19060107757120526</v>
      </c>
      <c r="K284" s="122">
        <v>0.22306202756747584</v>
      </c>
      <c r="L284" s="122">
        <v>0.34986850781900114</v>
      </c>
      <c r="M284" s="122">
        <v>0.35053265649322862</v>
      </c>
      <c r="N284" s="122">
        <v>0.34714483367280213</v>
      </c>
      <c r="O284" s="122">
        <v>0.15501251398919463</v>
      </c>
      <c r="P284" s="122">
        <v>0.14640087815542752</v>
      </c>
      <c r="Q284" s="122">
        <v>0.13008062227772421</v>
      </c>
      <c r="R284" s="122">
        <v>0.34253712393063585</v>
      </c>
      <c r="S284" s="122">
        <v>1.1406174728211442</v>
      </c>
      <c r="T284" s="122">
        <v>2.3739296529234579</v>
      </c>
      <c r="U284" s="122">
        <v>1.5373860257019443</v>
      </c>
      <c r="V284" s="122">
        <v>0.78758490339335752</v>
      </c>
      <c r="W284" s="122">
        <v>0.47076173007168559</v>
      </c>
      <c r="X284" s="122">
        <v>0.46395002262594964</v>
      </c>
      <c r="Y284" s="122">
        <v>0.44258975705107123</v>
      </c>
      <c r="DA284" s="130" t="s">
        <v>3390</v>
      </c>
    </row>
    <row r="285" spans="1:105" ht="12" customHeight="1" x14ac:dyDescent="0.25">
      <c r="A285" s="97" t="s">
        <v>124</v>
      </c>
      <c r="B285" s="98"/>
      <c r="C285" s="98">
        <v>7.5444196696185825E-4</v>
      </c>
      <c r="D285" s="98">
        <v>8.0020932117266525E-4</v>
      </c>
      <c r="E285" s="98">
        <v>8.3929298074471661E-4</v>
      </c>
      <c r="F285" s="98">
        <v>8.5551026752977294E-4</v>
      </c>
      <c r="G285" s="98">
        <v>2.3209340678916049E-3</v>
      </c>
      <c r="H285" s="98">
        <v>4.2138205970398092E-3</v>
      </c>
      <c r="I285" s="98">
        <v>5.2899011341155369E-3</v>
      </c>
      <c r="J285" s="98">
        <v>9.8708605010607887E-3</v>
      </c>
      <c r="K285" s="98">
        <v>1.3229146442571579E-2</v>
      </c>
      <c r="L285" s="98">
        <v>2.1704682274996778E-2</v>
      </c>
      <c r="M285" s="98">
        <v>2.1321571336353137E-2</v>
      </c>
      <c r="N285" s="98">
        <v>2.3780529705726167E-2</v>
      </c>
      <c r="O285" s="98">
        <v>4.8174484533179962E-3</v>
      </c>
      <c r="P285" s="98">
        <v>8.5881410760671791E-3</v>
      </c>
      <c r="Q285" s="98">
        <v>7.661168182896424E-3</v>
      </c>
      <c r="R285" s="98">
        <v>1.8478158510161668E-2</v>
      </c>
      <c r="S285" s="98">
        <v>4.989499208161427E-2</v>
      </c>
      <c r="T285" s="98">
        <v>9.828277125466453E-2</v>
      </c>
      <c r="U285" s="98">
        <v>8.6610446319912576E-2</v>
      </c>
      <c r="V285" s="98">
        <v>4.1181408737242957E-2</v>
      </c>
      <c r="W285" s="98">
        <v>2.6449416332859847E-2</v>
      </c>
      <c r="X285" s="98">
        <v>2.6984152721771165E-2</v>
      </c>
      <c r="Y285" s="98">
        <v>1.5094326585666286E-2</v>
      </c>
      <c r="DA285" s="63" t="s">
        <v>3391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2.7489971029641717E-4</v>
      </c>
      <c r="I286" s="98">
        <v>2.6973860248167517E-4</v>
      </c>
      <c r="J286" s="98">
        <v>5.5825924494267961E-4</v>
      </c>
      <c r="K286" s="98">
        <v>5.5790067890311478E-4</v>
      </c>
      <c r="L286" s="98">
        <v>5.2711644239225532E-4</v>
      </c>
      <c r="M286" s="98">
        <v>2.5152263098947292E-4</v>
      </c>
      <c r="N286" s="98">
        <v>1.7813889113788171E-3</v>
      </c>
      <c r="O286" s="98">
        <v>4.9796831255732405E-3</v>
      </c>
      <c r="P286" s="98">
        <v>3.7343733914377234E-3</v>
      </c>
      <c r="Q286" s="98">
        <v>0</v>
      </c>
      <c r="R286" s="98">
        <v>0</v>
      </c>
      <c r="S286" s="98">
        <v>0</v>
      </c>
      <c r="T286" s="98">
        <v>0</v>
      </c>
      <c r="U286" s="98">
        <v>0</v>
      </c>
      <c r="V286" s="98">
        <v>3.6271722455444837E-3</v>
      </c>
      <c r="W286" s="98">
        <v>7.275696803356102E-3</v>
      </c>
      <c r="X286" s="98">
        <v>6.1424869940948316E-3</v>
      </c>
      <c r="Y286" s="98">
        <v>5.106416056896817E-3</v>
      </c>
      <c r="DA286" s="63" t="s">
        <v>3392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1.1966680565352098E-4</v>
      </c>
      <c r="I287" s="101">
        <v>9.7500133023186418E-5</v>
      </c>
      <c r="J287" s="101">
        <v>2.0217076782086025E-4</v>
      </c>
      <c r="K287" s="101">
        <v>2.0039980055430506E-4</v>
      </c>
      <c r="L287" s="101">
        <v>1.6702139448656174E-4</v>
      </c>
      <c r="M287" s="101">
        <v>7.7757850391634722E-5</v>
      </c>
      <c r="N287" s="101">
        <v>3.7670794775285167E-4</v>
      </c>
      <c r="O287" s="101">
        <v>7.0065974494607462E-4</v>
      </c>
      <c r="P287" s="101">
        <v>5.0823527963887879E-4</v>
      </c>
      <c r="Q287" s="101">
        <v>0</v>
      </c>
      <c r="R287" s="101">
        <v>0</v>
      </c>
      <c r="S287" s="101">
        <v>0</v>
      </c>
      <c r="T287" s="101">
        <v>0</v>
      </c>
      <c r="U287" s="101">
        <v>0</v>
      </c>
      <c r="V287" s="101">
        <v>1.9561473642891095E-4</v>
      </c>
      <c r="W287" s="101">
        <v>8.5467115243686271E-4</v>
      </c>
      <c r="X287" s="101">
        <v>6.5812907746861315E-4</v>
      </c>
      <c r="Y287" s="101">
        <v>3.1750534556002633E-4</v>
      </c>
      <c r="DA287" s="131" t="s">
        <v>3393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1.5523290464289618E-4</v>
      </c>
      <c r="I288" s="104">
        <v>1.7223846945848878E-4</v>
      </c>
      <c r="J288" s="104">
        <v>3.5608847712181933E-4</v>
      </c>
      <c r="K288" s="104">
        <v>3.5750087834880972E-4</v>
      </c>
      <c r="L288" s="104">
        <v>3.6009504790569357E-4</v>
      </c>
      <c r="M288" s="104">
        <v>1.7376478059783821E-4</v>
      </c>
      <c r="N288" s="104">
        <v>1.4046809636259654E-3</v>
      </c>
      <c r="O288" s="104">
        <v>4.2790233806271659E-3</v>
      </c>
      <c r="P288" s="104">
        <v>3.2261381117988448E-3</v>
      </c>
      <c r="Q288" s="104">
        <v>0</v>
      </c>
      <c r="R288" s="104">
        <v>0</v>
      </c>
      <c r="S288" s="104">
        <v>0</v>
      </c>
      <c r="T288" s="104">
        <v>0</v>
      </c>
      <c r="U288" s="104">
        <v>0</v>
      </c>
      <c r="V288" s="104">
        <v>3.4315575091155726E-3</v>
      </c>
      <c r="W288" s="104">
        <v>6.421025650919239E-3</v>
      </c>
      <c r="X288" s="104">
        <v>5.4843579166262181E-3</v>
      </c>
      <c r="Y288" s="104">
        <v>4.7889107113367911E-3</v>
      </c>
      <c r="DA288" s="132" t="s">
        <v>3394</v>
      </c>
    </row>
    <row r="289" spans="1:105" ht="12" customHeight="1" x14ac:dyDescent="0.25">
      <c r="A289" s="106" t="s">
        <v>122</v>
      </c>
      <c r="B289" s="101"/>
      <c r="C289" s="101">
        <v>0</v>
      </c>
      <c r="D289" s="101">
        <v>0</v>
      </c>
      <c r="E289" s="101">
        <v>0</v>
      </c>
      <c r="F289" s="101">
        <v>0</v>
      </c>
      <c r="G289" s="101">
        <v>0</v>
      </c>
      <c r="H289" s="101">
        <v>4.1527699873400106E-4</v>
      </c>
      <c r="I289" s="101">
        <v>0</v>
      </c>
      <c r="J289" s="101">
        <v>0</v>
      </c>
      <c r="K289" s="101">
        <v>4.4393489924000678E-4</v>
      </c>
      <c r="L289" s="101">
        <v>0</v>
      </c>
      <c r="M289" s="101">
        <v>0</v>
      </c>
      <c r="N289" s="101">
        <v>0</v>
      </c>
      <c r="O289" s="101">
        <v>2.15582041090156E-2</v>
      </c>
      <c r="P289" s="101">
        <v>1.4917629151800341E-2</v>
      </c>
      <c r="Q289" s="101">
        <v>0</v>
      </c>
      <c r="R289" s="101">
        <v>0</v>
      </c>
      <c r="S289" s="101">
        <v>0</v>
      </c>
      <c r="T289" s="101">
        <v>0</v>
      </c>
      <c r="U289" s="101">
        <v>5.1003284333241986E-2</v>
      </c>
      <c r="V289" s="101">
        <v>0</v>
      </c>
      <c r="W289" s="101">
        <v>0.11256078083752757</v>
      </c>
      <c r="X289" s="101">
        <v>0</v>
      </c>
      <c r="Y289" s="101">
        <v>2.3459288708939496E-2</v>
      </c>
      <c r="DA289" s="131" t="s">
        <v>3395</v>
      </c>
    </row>
    <row r="290" spans="1:105" ht="12" customHeight="1" x14ac:dyDescent="0.25">
      <c r="A290" s="107" t="s">
        <v>121</v>
      </c>
      <c r="B290" s="104"/>
      <c r="C290" s="104">
        <v>3.978817421366211E-3</v>
      </c>
      <c r="D290" s="104">
        <v>1.0879078221379269E-2</v>
      </c>
      <c r="E290" s="104">
        <v>1.2528728811574779E-2</v>
      </c>
      <c r="F290" s="104">
        <v>1.3944851736773563E-2</v>
      </c>
      <c r="G290" s="104">
        <v>2.8896768133261808E-2</v>
      </c>
      <c r="H290" s="104">
        <v>3.4680638483095674E-2</v>
      </c>
      <c r="I290" s="104">
        <v>9.8552663514488575E-2</v>
      </c>
      <c r="J290" s="104">
        <v>0.18017195782520179</v>
      </c>
      <c r="K290" s="104">
        <v>0.20883104554676113</v>
      </c>
      <c r="L290" s="104">
        <v>0.32763670910161213</v>
      </c>
      <c r="M290" s="104">
        <v>0.32895956252588604</v>
      </c>
      <c r="N290" s="104">
        <v>0.32158291505569714</v>
      </c>
      <c r="O290" s="104">
        <v>0.12365717830128778</v>
      </c>
      <c r="P290" s="104">
        <v>0.11916073453612226</v>
      </c>
      <c r="Q290" s="104">
        <v>0.1224194540948278</v>
      </c>
      <c r="R290" s="104">
        <v>0.32405896542047419</v>
      </c>
      <c r="S290" s="104">
        <v>1.0907224807395299</v>
      </c>
      <c r="T290" s="104">
        <v>2.2756468816687936</v>
      </c>
      <c r="U290" s="104">
        <v>1.3997722950487896</v>
      </c>
      <c r="V290" s="104">
        <v>0.74277632241057012</v>
      </c>
      <c r="W290" s="104">
        <v>0.32447583609794206</v>
      </c>
      <c r="X290" s="104">
        <v>0.43082338291008365</v>
      </c>
      <c r="Y290" s="104">
        <v>0.39892972569956864</v>
      </c>
      <c r="DA290" s="132" t="s">
        <v>3396</v>
      </c>
    </row>
    <row r="291" spans="1:105" ht="12" customHeight="1" x14ac:dyDescent="0.25">
      <c r="A291" s="108" t="s">
        <v>53</v>
      </c>
      <c r="B291" s="98"/>
      <c r="C291" s="98">
        <v>9.4401889581779866E-4</v>
      </c>
      <c r="D291" s="98">
        <v>3.6097040820164648E-3</v>
      </c>
      <c r="E291" s="98">
        <v>5.0066982032529643E-3</v>
      </c>
      <c r="F291" s="98">
        <v>5.3650730759132017E-3</v>
      </c>
      <c r="G291" s="98">
        <v>1.2867668451642306E-2</v>
      </c>
      <c r="H291" s="98">
        <v>1.4269624896153551E-2</v>
      </c>
      <c r="I291" s="98">
        <v>3.4781025126565696E-2</v>
      </c>
      <c r="J291" s="98">
        <v>6.1350159985636865E-2</v>
      </c>
      <c r="K291" s="98">
        <v>7.0907090394741315E-2</v>
      </c>
      <c r="L291" s="98">
        <v>0.1004666409205411</v>
      </c>
      <c r="M291" s="98">
        <v>0.1013983215342889</v>
      </c>
      <c r="N291" s="98">
        <v>7.387581874428939E-2</v>
      </c>
      <c r="O291" s="98">
        <v>7.9181998633568659E-3</v>
      </c>
      <c r="P291" s="98">
        <v>3.333116412151131E-3</v>
      </c>
      <c r="Q291" s="98">
        <v>8.8642787112081164E-3</v>
      </c>
      <c r="R291" s="98">
        <v>3.3295003725339029E-2</v>
      </c>
      <c r="S291" s="98">
        <v>0.17814270411592084</v>
      </c>
      <c r="T291" s="98">
        <v>0.29332482434811963</v>
      </c>
      <c r="U291" s="98">
        <v>0.14334799532335465</v>
      </c>
      <c r="V291" s="98">
        <v>9.3501545239499911E-2</v>
      </c>
      <c r="W291" s="98">
        <v>3.0643826597554533E-2</v>
      </c>
      <c r="X291" s="98">
        <v>3.2580874819431879E-2</v>
      </c>
      <c r="Y291" s="98">
        <v>1.2581812750944927E-2</v>
      </c>
      <c r="DA291" s="63" t="s">
        <v>3397</v>
      </c>
    </row>
    <row r="292" spans="1:105" ht="12" customHeight="1" x14ac:dyDescent="0.25">
      <c r="A292" s="108" t="s">
        <v>52</v>
      </c>
      <c r="B292" s="98"/>
      <c r="C292" s="98">
        <v>3.0347985255484121E-3</v>
      </c>
      <c r="D292" s="98">
        <v>7.2693741393628055E-3</v>
      </c>
      <c r="E292" s="98">
        <v>7.5220306083218155E-3</v>
      </c>
      <c r="F292" s="98">
        <v>8.5797786608603609E-3</v>
      </c>
      <c r="G292" s="98">
        <v>1.6029099681619502E-2</v>
      </c>
      <c r="H292" s="98">
        <v>2.0411013586942122E-2</v>
      </c>
      <c r="I292" s="98">
        <v>6.377163838792288E-2</v>
      </c>
      <c r="J292" s="98">
        <v>0.11882179783956494</v>
      </c>
      <c r="K292" s="98">
        <v>0.1379239551520198</v>
      </c>
      <c r="L292" s="98">
        <v>0.22717006818107105</v>
      </c>
      <c r="M292" s="98">
        <v>0.22756124099159714</v>
      </c>
      <c r="N292" s="98">
        <v>0.24770709631140778</v>
      </c>
      <c r="O292" s="98">
        <v>0.11573897843793092</v>
      </c>
      <c r="P292" s="98">
        <v>0.11582761812397113</v>
      </c>
      <c r="Q292" s="98">
        <v>0.11355517538361967</v>
      </c>
      <c r="R292" s="98">
        <v>0.29076396169513513</v>
      </c>
      <c r="S292" s="98">
        <v>0.91257977662360912</v>
      </c>
      <c r="T292" s="98">
        <v>1.9823220573206741</v>
      </c>
      <c r="U292" s="98">
        <v>1.2564242997254349</v>
      </c>
      <c r="V292" s="98">
        <v>0.64927477717107018</v>
      </c>
      <c r="W292" s="98">
        <v>0.29383200950038751</v>
      </c>
      <c r="X292" s="98">
        <v>0.39824250809065176</v>
      </c>
      <c r="Y292" s="98">
        <v>0.3863479129486237</v>
      </c>
      <c r="DA292" s="63" t="s">
        <v>3398</v>
      </c>
    </row>
    <row r="293" spans="1:105" ht="12" customHeight="1" x14ac:dyDescent="0.25">
      <c r="A293" s="121" t="s">
        <v>54</v>
      </c>
      <c r="B293" s="122"/>
      <c r="C293" s="122">
        <v>2.3220376910706147E-3</v>
      </c>
      <c r="D293" s="122">
        <v>5.4530452430712334E-3</v>
      </c>
      <c r="E293" s="122">
        <v>5.7609620058349737E-3</v>
      </c>
      <c r="F293" s="122">
        <v>6.297260938347319E-3</v>
      </c>
      <c r="G293" s="122">
        <v>1.1396450019456879E-2</v>
      </c>
      <c r="H293" s="122">
        <v>1.3414125272508954E-2</v>
      </c>
      <c r="I293" s="122">
        <v>3.2938845712871145E-2</v>
      </c>
      <c r="J293" s="122">
        <v>5.7318188944469856E-2</v>
      </c>
      <c r="K293" s="122">
        <v>6.5224257931044638E-2</v>
      </c>
      <c r="L293" s="122">
        <v>0.10333176336796945</v>
      </c>
      <c r="M293" s="122">
        <v>0.10975823150837302</v>
      </c>
      <c r="N293" s="122">
        <v>0.10883514666079677</v>
      </c>
      <c r="O293" s="122">
        <v>5.312572510585413E-2</v>
      </c>
      <c r="P293" s="122">
        <v>5.5914416140036782E-2</v>
      </c>
      <c r="Q293" s="122">
        <v>4.8991008844277678E-2</v>
      </c>
      <c r="R293" s="122">
        <v>0.12153088665113818</v>
      </c>
      <c r="S293" s="122">
        <v>0.39262764114767967</v>
      </c>
      <c r="T293" s="122">
        <v>0.78547488976018709</v>
      </c>
      <c r="U293" s="122">
        <v>0.60326392292186515</v>
      </c>
      <c r="V293" s="122">
        <v>0.30371289782359995</v>
      </c>
      <c r="W293" s="122">
        <v>0.16495225646283118</v>
      </c>
      <c r="X293" s="122">
        <v>0.17599784662497683</v>
      </c>
      <c r="Y293" s="122">
        <v>0.16916370833702823</v>
      </c>
      <c r="DA293" s="130" t="s">
        <v>3399</v>
      </c>
    </row>
    <row r="294" spans="1:105" ht="12" customHeight="1" x14ac:dyDescent="0.25">
      <c r="A294" s="97" t="s">
        <v>50</v>
      </c>
      <c r="B294" s="98"/>
      <c r="C294" s="98">
        <v>1.3989557351685479E-3</v>
      </c>
      <c r="D294" s="98">
        <v>3.5632459494437559E-3</v>
      </c>
      <c r="E294" s="98">
        <v>4.0458815630511772E-3</v>
      </c>
      <c r="F294" s="98">
        <v>4.2491579928554185E-3</v>
      </c>
      <c r="G294" s="98">
        <v>7.9442016364295546E-3</v>
      </c>
      <c r="H294" s="98">
        <v>9.8206575048224321E-3</v>
      </c>
      <c r="I294" s="98">
        <v>2.4681087103274865E-2</v>
      </c>
      <c r="J294" s="98">
        <v>4.2339188951458259E-2</v>
      </c>
      <c r="K294" s="98">
        <v>4.1281578585617047E-2</v>
      </c>
      <c r="L294" s="98">
        <v>7.0650317504712831E-2</v>
      </c>
      <c r="M294" s="98">
        <v>7.5439623459833682E-2</v>
      </c>
      <c r="N294" s="98">
        <v>8.3740763218104405E-2</v>
      </c>
      <c r="O294" s="98">
        <v>3.2658961634904768E-2</v>
      </c>
      <c r="P294" s="98">
        <v>2.8607569596917789E-2</v>
      </c>
      <c r="Q294" s="98">
        <v>3.1708004372641853E-2</v>
      </c>
      <c r="R294" s="98">
        <v>7.7909593696323651E-2</v>
      </c>
      <c r="S294" s="98">
        <v>0.24013350443420048</v>
      </c>
      <c r="T294" s="98">
        <v>0.48672227789619404</v>
      </c>
      <c r="U294" s="98">
        <v>0.40380188709450676</v>
      </c>
      <c r="V294" s="98">
        <v>0.17824991057262357</v>
      </c>
      <c r="W294" s="98">
        <v>9.994956987174948E-2</v>
      </c>
      <c r="X294" s="98">
        <v>0.1246201070449774</v>
      </c>
      <c r="Y294" s="98">
        <v>0.13962367632998823</v>
      </c>
      <c r="DA294" s="63" t="s">
        <v>3400</v>
      </c>
    </row>
    <row r="295" spans="1:105" ht="12" customHeight="1" x14ac:dyDescent="0.25">
      <c r="A295" s="109" t="s">
        <v>120</v>
      </c>
      <c r="B295" s="33"/>
      <c r="C295" s="33">
        <v>9.2308195590206656E-4</v>
      </c>
      <c r="D295" s="33">
        <v>1.8897992936274775E-3</v>
      </c>
      <c r="E295" s="33">
        <v>1.7150804427837963E-3</v>
      </c>
      <c r="F295" s="33">
        <v>2.0481029454919E-3</v>
      </c>
      <c r="G295" s="33">
        <v>3.4522483830273258E-3</v>
      </c>
      <c r="H295" s="33">
        <v>3.5934677676865219E-3</v>
      </c>
      <c r="I295" s="33">
        <v>8.2577586095962836E-3</v>
      </c>
      <c r="J295" s="33">
        <v>1.4978999993011593E-2</v>
      </c>
      <c r="K295" s="33">
        <v>2.3942679345427598E-2</v>
      </c>
      <c r="L295" s="33">
        <v>3.2681445863256629E-2</v>
      </c>
      <c r="M295" s="33">
        <v>3.431860804853934E-2</v>
      </c>
      <c r="N295" s="33">
        <v>2.509438344269236E-2</v>
      </c>
      <c r="O295" s="33">
        <v>2.0466763470949362E-2</v>
      </c>
      <c r="P295" s="33">
        <v>2.730684654311899E-2</v>
      </c>
      <c r="Q295" s="33">
        <v>1.7283004471635825E-2</v>
      </c>
      <c r="R295" s="33">
        <v>4.3621292954814525E-2</v>
      </c>
      <c r="S295" s="33">
        <v>0.15249413671347922</v>
      </c>
      <c r="T295" s="33">
        <v>0.2987526118639931</v>
      </c>
      <c r="U295" s="33">
        <v>0.19946203582735836</v>
      </c>
      <c r="V295" s="33">
        <v>0.12546298725097638</v>
      </c>
      <c r="W295" s="33">
        <v>6.5002686591081701E-2</v>
      </c>
      <c r="X295" s="33">
        <v>5.1377739579999429E-2</v>
      </c>
      <c r="Y295" s="33">
        <v>2.9540032007040005E-2</v>
      </c>
      <c r="DA295" s="60" t="s">
        <v>3401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1.1516897288189205E-2</v>
      </c>
      <c r="D297" s="117">
        <f t="shared" si="113"/>
        <v>4.9046713636859064E-2</v>
      </c>
      <c r="E297" s="117">
        <f t="shared" si="113"/>
        <v>5.619089831210318E-2</v>
      </c>
      <c r="F297" s="117">
        <f t="shared" si="113"/>
        <v>5.4696603930661128E-2</v>
      </c>
      <c r="G297" s="117">
        <f t="shared" si="113"/>
        <v>9.3470316519664282E-2</v>
      </c>
      <c r="H297" s="117">
        <f t="shared" si="113"/>
        <v>0.12720071448870726</v>
      </c>
      <c r="I297" s="117">
        <f t="shared" si="113"/>
        <v>0.36440414617316991</v>
      </c>
      <c r="J297" s="117">
        <f t="shared" si="113"/>
        <v>0.66305873965330764</v>
      </c>
      <c r="K297" s="117">
        <f t="shared" si="113"/>
        <v>0.74143539298090466</v>
      </c>
      <c r="L297" s="117">
        <f t="shared" si="113"/>
        <v>1.2767112082807557</v>
      </c>
      <c r="M297" s="117">
        <f t="shared" si="113"/>
        <v>1.1874548415578636</v>
      </c>
      <c r="N297" s="117">
        <f t="shared" si="113"/>
        <v>1.4355267708935338</v>
      </c>
      <c r="O297" s="117">
        <f t="shared" si="113"/>
        <v>0.62506636105831115</v>
      </c>
      <c r="P297" s="117">
        <f t="shared" si="113"/>
        <v>0.57251584411553735</v>
      </c>
      <c r="Q297" s="117">
        <f t="shared" si="113"/>
        <v>0.52289918287964832</v>
      </c>
      <c r="R297" s="117">
        <f t="shared" ref="R297:V297" si="114">R298+R300+R302+R311</f>
        <v>1.3712634280838745</v>
      </c>
      <c r="S297" s="117">
        <f t="shared" si="114"/>
        <v>3.9858637776055974</v>
      </c>
      <c r="T297" s="117">
        <f t="shared" si="114"/>
        <v>11.061182242699225</v>
      </c>
      <c r="U297" s="117">
        <f t="shared" si="114"/>
        <v>7.0865100503117695</v>
      </c>
      <c r="V297" s="117">
        <f t="shared" si="114"/>
        <v>3.474210099595239</v>
      </c>
      <c r="W297" s="117">
        <f t="shared" ref="W297:Y297" si="115">W298+W300+W302+W311</f>
        <v>1.8856248200295824</v>
      </c>
      <c r="X297" s="117">
        <f t="shared" si="115"/>
        <v>2.0110385801867765</v>
      </c>
      <c r="Y297" s="117">
        <f t="shared" si="115"/>
        <v>2.0482915165132156</v>
      </c>
      <c r="DA297" s="129" t="s">
        <v>3553</v>
      </c>
    </row>
    <row r="298" spans="1:105" ht="12" customHeight="1" x14ac:dyDescent="0.25">
      <c r="A298" s="121" t="s">
        <v>57</v>
      </c>
      <c r="B298" s="122"/>
      <c r="C298" s="122">
        <f t="shared" ref="C298:Y298" si="116">C299</f>
        <v>6.2604475553574351E-3</v>
      </c>
      <c r="D298" s="122">
        <f t="shared" si="116"/>
        <v>1.4908264738644246E-2</v>
      </c>
      <c r="E298" s="122">
        <f t="shared" si="116"/>
        <v>1.7773486821902634E-2</v>
      </c>
      <c r="F298" s="122">
        <f t="shared" si="116"/>
        <v>1.5182970218384237E-2</v>
      </c>
      <c r="G298" s="122">
        <f t="shared" si="116"/>
        <v>2.0327192493000728E-2</v>
      </c>
      <c r="H298" s="122">
        <f t="shared" si="116"/>
        <v>2.6194505203315385E-2</v>
      </c>
      <c r="I298" s="122">
        <f t="shared" si="116"/>
        <v>8.0403422571884028E-2</v>
      </c>
      <c r="J298" s="122">
        <f t="shared" si="116"/>
        <v>0.11365603323699845</v>
      </c>
      <c r="K298" s="122">
        <f t="shared" si="116"/>
        <v>0.11484723687930128</v>
      </c>
      <c r="L298" s="122">
        <f t="shared" si="116"/>
        <v>0.23527682416023898</v>
      </c>
      <c r="M298" s="122">
        <f t="shared" si="116"/>
        <v>0.2307709651343427</v>
      </c>
      <c r="N298" s="122">
        <f t="shared" si="116"/>
        <v>0.26204245454089103</v>
      </c>
      <c r="O298" s="122">
        <f t="shared" si="116"/>
        <v>0.1099572651995374</v>
      </c>
      <c r="P298" s="122">
        <f t="shared" si="116"/>
        <v>0.1033984152476049</v>
      </c>
      <c r="Q298" s="122">
        <f t="shared" si="116"/>
        <v>8.4966513506680094E-2</v>
      </c>
      <c r="R298" s="122">
        <f t="shared" si="116"/>
        <v>0.16595196890782551</v>
      </c>
      <c r="S298" s="122">
        <f t="shared" si="116"/>
        <v>0.30069357703285787</v>
      </c>
      <c r="T298" s="122">
        <f t="shared" si="116"/>
        <v>2.5867937108816532</v>
      </c>
      <c r="U298" s="122">
        <f t="shared" si="116"/>
        <v>1.4916717779662469</v>
      </c>
      <c r="V298" s="122">
        <f t="shared" si="116"/>
        <v>0.68659928228090839</v>
      </c>
      <c r="W298" s="122">
        <f t="shared" si="116"/>
        <v>0.37191773813868384</v>
      </c>
      <c r="X298" s="122">
        <f t="shared" si="116"/>
        <v>0.36168161047050545</v>
      </c>
      <c r="Y298" s="122">
        <f t="shared" si="116"/>
        <v>0.34818178900002128</v>
      </c>
      <c r="DA298" s="130" t="s">
        <v>3554</v>
      </c>
    </row>
    <row r="299" spans="1:105" ht="12" customHeight="1" x14ac:dyDescent="0.25">
      <c r="A299" s="97" t="s">
        <v>53</v>
      </c>
      <c r="B299" s="98"/>
      <c r="C299" s="98">
        <v>6.2604475553574351E-3</v>
      </c>
      <c r="D299" s="98">
        <v>1.4908264738644246E-2</v>
      </c>
      <c r="E299" s="98">
        <v>1.7773486821902634E-2</v>
      </c>
      <c r="F299" s="98">
        <v>1.5182970218384237E-2</v>
      </c>
      <c r="G299" s="98">
        <v>2.0327192493000728E-2</v>
      </c>
      <c r="H299" s="98">
        <v>2.6194505203315385E-2</v>
      </c>
      <c r="I299" s="98">
        <v>8.0403422571884028E-2</v>
      </c>
      <c r="J299" s="98">
        <v>0.11365603323699845</v>
      </c>
      <c r="K299" s="98">
        <v>0.11484723687930128</v>
      </c>
      <c r="L299" s="98">
        <v>0.23527682416023898</v>
      </c>
      <c r="M299" s="98">
        <v>0.2307709651343427</v>
      </c>
      <c r="N299" s="98">
        <v>0.26204245454089103</v>
      </c>
      <c r="O299" s="98">
        <v>0.1099572651995374</v>
      </c>
      <c r="P299" s="98">
        <v>0.1033984152476049</v>
      </c>
      <c r="Q299" s="98">
        <v>8.4966513506680094E-2</v>
      </c>
      <c r="R299" s="98">
        <v>0.16595196890782551</v>
      </c>
      <c r="S299" s="98">
        <v>0.30069357703285787</v>
      </c>
      <c r="T299" s="98">
        <v>2.5867937108816532</v>
      </c>
      <c r="U299" s="98">
        <v>1.4916717779662469</v>
      </c>
      <c r="V299" s="98">
        <v>0.68659928228090839</v>
      </c>
      <c r="W299" s="98">
        <v>0.37191773813868384</v>
      </c>
      <c r="X299" s="98">
        <v>0.36168161047050545</v>
      </c>
      <c r="Y299" s="98">
        <v>0.34818178900002128</v>
      </c>
      <c r="DA299" s="63" t="s">
        <v>3555</v>
      </c>
    </row>
    <row r="300" spans="1:105" ht="12" customHeight="1" x14ac:dyDescent="0.25">
      <c r="A300" s="121" t="s">
        <v>92</v>
      </c>
      <c r="B300" s="122"/>
      <c r="C300" s="122">
        <f t="shared" ref="C300:Y300" si="117">C301</f>
        <v>0</v>
      </c>
      <c r="D300" s="122">
        <f t="shared" si="117"/>
        <v>2.1434480137254908E-2</v>
      </c>
      <c r="E300" s="122">
        <f t="shared" si="117"/>
        <v>2.4611137228459902E-2</v>
      </c>
      <c r="F300" s="122">
        <f t="shared" si="117"/>
        <v>2.4095372167206995E-2</v>
      </c>
      <c r="G300" s="122">
        <f t="shared" si="117"/>
        <v>4.2856912448073339E-2</v>
      </c>
      <c r="H300" s="122">
        <f t="shared" si="117"/>
        <v>6.3206047821278241E-2</v>
      </c>
      <c r="I300" s="122">
        <f t="shared" si="117"/>
        <v>0.18068875077969559</v>
      </c>
      <c r="J300" s="122">
        <f t="shared" si="117"/>
        <v>0.36063611977901994</v>
      </c>
      <c r="K300" s="122">
        <f t="shared" si="117"/>
        <v>0.40583845194069001</v>
      </c>
      <c r="L300" s="122">
        <f t="shared" si="117"/>
        <v>0.68968652642774619</v>
      </c>
      <c r="M300" s="122">
        <f t="shared" si="117"/>
        <v>0.59958273769290704</v>
      </c>
      <c r="N300" s="122">
        <f t="shared" si="117"/>
        <v>0.80867659802171465</v>
      </c>
      <c r="O300" s="122">
        <f t="shared" si="117"/>
        <v>0.34278244938574676</v>
      </c>
      <c r="P300" s="122">
        <f t="shared" si="117"/>
        <v>0.29808203308798537</v>
      </c>
      <c r="Q300" s="122">
        <f t="shared" si="117"/>
        <v>0.28372264140539022</v>
      </c>
      <c r="R300" s="122">
        <f t="shared" si="117"/>
        <v>0.80551324995440199</v>
      </c>
      <c r="S300" s="122">
        <f t="shared" si="117"/>
        <v>2.3743393584727346</v>
      </c>
      <c r="T300" s="122">
        <f t="shared" si="117"/>
        <v>5.7211072323669558</v>
      </c>
      <c r="U300" s="122">
        <f t="shared" si="117"/>
        <v>3.7557332189297319</v>
      </c>
      <c r="V300" s="122">
        <f t="shared" si="117"/>
        <v>1.8347024544630084</v>
      </c>
      <c r="W300" s="122">
        <f t="shared" si="117"/>
        <v>0.98592287445282778</v>
      </c>
      <c r="X300" s="122">
        <f t="shared" si="117"/>
        <v>1.0866844854921043</v>
      </c>
      <c r="Y300" s="122">
        <f t="shared" si="117"/>
        <v>1.165738950409746</v>
      </c>
      <c r="DA300" s="130" t="s">
        <v>3556</v>
      </c>
    </row>
    <row r="301" spans="1:105" ht="12" customHeight="1" x14ac:dyDescent="0.25">
      <c r="A301" s="97" t="s">
        <v>53</v>
      </c>
      <c r="B301" s="98"/>
      <c r="C301" s="98">
        <v>0</v>
      </c>
      <c r="D301" s="98">
        <v>2.1434480137254908E-2</v>
      </c>
      <c r="E301" s="98">
        <v>2.4611137228459902E-2</v>
      </c>
      <c r="F301" s="98">
        <v>2.4095372167206995E-2</v>
      </c>
      <c r="G301" s="98">
        <v>4.2856912448073339E-2</v>
      </c>
      <c r="H301" s="98">
        <v>6.3206047821278241E-2</v>
      </c>
      <c r="I301" s="98">
        <v>0.18068875077969559</v>
      </c>
      <c r="J301" s="98">
        <v>0.36063611977901994</v>
      </c>
      <c r="K301" s="98">
        <v>0.40583845194069001</v>
      </c>
      <c r="L301" s="98">
        <v>0.68968652642774619</v>
      </c>
      <c r="M301" s="98">
        <v>0.59958273769290704</v>
      </c>
      <c r="N301" s="98">
        <v>0.80867659802171465</v>
      </c>
      <c r="O301" s="98">
        <v>0.34278244938574676</v>
      </c>
      <c r="P301" s="98">
        <v>0.29808203308798537</v>
      </c>
      <c r="Q301" s="98">
        <v>0.28372264140539022</v>
      </c>
      <c r="R301" s="98">
        <v>0.80551324995440199</v>
      </c>
      <c r="S301" s="98">
        <v>2.3743393584727346</v>
      </c>
      <c r="T301" s="98">
        <v>5.7211072323669558</v>
      </c>
      <c r="U301" s="98">
        <v>3.7557332189297319</v>
      </c>
      <c r="V301" s="98">
        <v>1.8347024544630084</v>
      </c>
      <c r="W301" s="98">
        <v>0.98592287445282778</v>
      </c>
      <c r="X301" s="98">
        <v>1.0866844854921043</v>
      </c>
      <c r="Y301" s="98">
        <v>1.165738950409746</v>
      </c>
      <c r="DA301" s="63" t="s">
        <v>3557</v>
      </c>
    </row>
    <row r="302" spans="1:105" ht="12" customHeight="1" x14ac:dyDescent="0.25">
      <c r="A302" s="121" t="s">
        <v>55</v>
      </c>
      <c r="B302" s="122"/>
      <c r="C302" s="122">
        <v>3.8182255230753029E-3</v>
      </c>
      <c r="D302" s="122">
        <v>9.3708517245214822E-3</v>
      </c>
      <c r="E302" s="122">
        <v>1.0330046446068927E-2</v>
      </c>
      <c r="F302" s="122">
        <v>1.1581321358214432E-2</v>
      </c>
      <c r="G302" s="122">
        <v>2.3377605789368705E-2</v>
      </c>
      <c r="H302" s="122">
        <v>2.9741581487935615E-2</v>
      </c>
      <c r="I302" s="122">
        <v>8.3597198952479093E-2</v>
      </c>
      <c r="J302" s="122">
        <v>0.15429267339410993</v>
      </c>
      <c r="K302" s="122">
        <v>0.18016566633868464</v>
      </c>
      <c r="L302" s="122">
        <v>0.28831461742342157</v>
      </c>
      <c r="M302" s="122">
        <v>0.28964922547236088</v>
      </c>
      <c r="N302" s="122">
        <v>0.29949825275414432</v>
      </c>
      <c r="O302" s="122">
        <v>0.13870738756803827</v>
      </c>
      <c r="P302" s="122">
        <v>0.13425123203695838</v>
      </c>
      <c r="Q302" s="122">
        <v>0.12313038702357115</v>
      </c>
      <c r="R302" s="122">
        <v>0.32153493185247517</v>
      </c>
      <c r="S302" s="122">
        <v>1.0509779036247815</v>
      </c>
      <c r="T302" s="122">
        <v>2.2255407108462206</v>
      </c>
      <c r="U302" s="122">
        <v>1.4349134173006186</v>
      </c>
      <c r="V302" s="122">
        <v>0.74001823696458757</v>
      </c>
      <c r="W302" s="122">
        <v>0.41203659102008694</v>
      </c>
      <c r="X302" s="122">
        <v>0.44383504864959678</v>
      </c>
      <c r="Y302" s="122">
        <v>0.42571879018848174</v>
      </c>
      <c r="DA302" s="130" t="s">
        <v>3558</v>
      </c>
    </row>
    <row r="303" spans="1:105" ht="12" customHeight="1" x14ac:dyDescent="0.25">
      <c r="A303" s="97" t="s">
        <v>124</v>
      </c>
      <c r="B303" s="98"/>
      <c r="C303" s="98">
        <v>3.2633889629779452E-4</v>
      </c>
      <c r="D303" s="98">
        <v>3.4788943998331209E-4</v>
      </c>
      <c r="E303" s="98">
        <v>3.669758614058823E-4</v>
      </c>
      <c r="F303" s="98">
        <v>3.7623766493217824E-4</v>
      </c>
      <c r="G303" s="98">
        <v>1.0272446278484543E-3</v>
      </c>
      <c r="H303" s="98">
        <v>1.8779692557332123E-3</v>
      </c>
      <c r="I303" s="98">
        <v>2.3754223286251938E-3</v>
      </c>
      <c r="J303" s="98">
        <v>4.4712970641330729E-3</v>
      </c>
      <c r="K303" s="98">
        <v>6.054542718511329E-3</v>
      </c>
      <c r="L303" s="98">
        <v>1.0052866295630245E-2</v>
      </c>
      <c r="M303" s="98">
        <v>1.0114432789630937E-2</v>
      </c>
      <c r="N303" s="98">
        <v>1.1720321184350254E-2</v>
      </c>
      <c r="O303" s="98">
        <v>2.5044350238619837E-3</v>
      </c>
      <c r="P303" s="98">
        <v>4.7460193608023712E-3</v>
      </c>
      <c r="Q303" s="98">
        <v>4.4597046920485332E-3</v>
      </c>
      <c r="R303" s="98">
        <v>1.1110043373786016E-2</v>
      </c>
      <c r="S303" s="98">
        <v>3.0888438063983264E-2</v>
      </c>
      <c r="T303" s="98">
        <v>6.2413617038556475E-2</v>
      </c>
      <c r="U303" s="98">
        <v>5.6179393693499294E-2</v>
      </c>
      <c r="V303" s="98">
        <v>2.7153100848955298E-2</v>
      </c>
      <c r="W303" s="98">
        <v>1.7613607639938026E-2</v>
      </c>
      <c r="X303" s="98">
        <v>1.8047879513720826E-2</v>
      </c>
      <c r="Y303" s="98">
        <v>1.0117719431206212E-2</v>
      </c>
      <c r="DA303" s="63" t="s">
        <v>3559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2.0856469150325421E-4</v>
      </c>
      <c r="I304" s="98">
        <v>2.1602076087666808E-4</v>
      </c>
      <c r="J304" s="98">
        <v>4.476676824518709E-4</v>
      </c>
      <c r="K304" s="98">
        <v>4.4921723801753935E-4</v>
      </c>
      <c r="L304" s="98">
        <v>4.3745364389939461E-4</v>
      </c>
      <c r="M304" s="98">
        <v>2.1065120605145521E-4</v>
      </c>
      <c r="N304" s="98">
        <v>1.5903428557282983E-3</v>
      </c>
      <c r="O304" s="98">
        <v>4.6432736309530561E-3</v>
      </c>
      <c r="P304" s="98">
        <v>3.5070015088535089E-3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3.5605367458310098E-3</v>
      </c>
      <c r="W304" s="98">
        <v>6.9901815880766948E-3</v>
      </c>
      <c r="X304" s="98">
        <v>5.9245360618175834E-3</v>
      </c>
      <c r="Y304" s="98">
        <v>5.0017343829363622E-3</v>
      </c>
      <c r="DA304" s="63" t="s">
        <v>3560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5.3331786860358034E-5</v>
      </c>
      <c r="I305" s="101">
        <v>4.3782291418179303E-5</v>
      </c>
      <c r="J305" s="101">
        <v>9.1579205330051557E-5</v>
      </c>
      <c r="K305" s="101">
        <v>9.1716359668729642E-5</v>
      </c>
      <c r="L305" s="101">
        <v>7.7358595993701047E-5</v>
      </c>
      <c r="M305" s="101">
        <v>3.6886425453617004E-5</v>
      </c>
      <c r="N305" s="101">
        <v>1.85661892102333E-4</v>
      </c>
      <c r="O305" s="101">
        <v>3.6425025032589043E-4</v>
      </c>
      <c r="P305" s="101">
        <v>2.8086339705466406E-4</v>
      </c>
      <c r="Q305" s="101">
        <v>0</v>
      </c>
      <c r="R305" s="101">
        <v>0</v>
      </c>
      <c r="S305" s="101">
        <v>0</v>
      </c>
      <c r="T305" s="101">
        <v>0</v>
      </c>
      <c r="U305" s="101">
        <v>0</v>
      </c>
      <c r="V305" s="101">
        <v>1.2897923671543709E-4</v>
      </c>
      <c r="W305" s="101">
        <v>5.6915593715745581E-4</v>
      </c>
      <c r="X305" s="101">
        <v>4.4017814519136549E-4</v>
      </c>
      <c r="Y305" s="101">
        <v>2.128236715995714E-4</v>
      </c>
      <c r="DA305" s="131" t="s">
        <v>3561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1.5523290464289618E-4</v>
      </c>
      <c r="I306" s="104">
        <v>1.7223846945848878E-4</v>
      </c>
      <c r="J306" s="104">
        <v>3.5608847712181933E-4</v>
      </c>
      <c r="K306" s="104">
        <v>3.5750087834880972E-4</v>
      </c>
      <c r="L306" s="104">
        <v>3.6009504790569357E-4</v>
      </c>
      <c r="M306" s="104">
        <v>1.7376478059783821E-4</v>
      </c>
      <c r="N306" s="104">
        <v>1.4046809636259654E-3</v>
      </c>
      <c r="O306" s="104">
        <v>4.2790233806271659E-3</v>
      </c>
      <c r="P306" s="104">
        <v>3.2261381117988448E-3</v>
      </c>
      <c r="Q306" s="104">
        <v>0</v>
      </c>
      <c r="R306" s="104">
        <v>0</v>
      </c>
      <c r="S306" s="104">
        <v>0</v>
      </c>
      <c r="T306" s="104">
        <v>0</v>
      </c>
      <c r="U306" s="104">
        <v>0</v>
      </c>
      <c r="V306" s="104">
        <v>3.4315575091155726E-3</v>
      </c>
      <c r="W306" s="104">
        <v>6.421025650919239E-3</v>
      </c>
      <c r="X306" s="104">
        <v>5.4843579166262181E-3</v>
      </c>
      <c r="Y306" s="104">
        <v>4.7889107113367911E-3</v>
      </c>
      <c r="DA306" s="132" t="s">
        <v>3562</v>
      </c>
    </row>
    <row r="307" spans="1:105" ht="12" customHeight="1" x14ac:dyDescent="0.25">
      <c r="A307" s="106" t="s">
        <v>122</v>
      </c>
      <c r="B307" s="101"/>
      <c r="C307" s="101">
        <v>0</v>
      </c>
      <c r="D307" s="101">
        <v>0</v>
      </c>
      <c r="E307" s="101">
        <v>0</v>
      </c>
      <c r="F307" s="101">
        <v>0</v>
      </c>
      <c r="G307" s="101">
        <v>0</v>
      </c>
      <c r="H307" s="101">
        <v>2.0485534738851275E-4</v>
      </c>
      <c r="I307" s="101">
        <v>0</v>
      </c>
      <c r="J307" s="101">
        <v>0</v>
      </c>
      <c r="K307" s="101">
        <v>2.2235593270070314E-4</v>
      </c>
      <c r="L307" s="101">
        <v>0</v>
      </c>
      <c r="M307" s="101">
        <v>0</v>
      </c>
      <c r="N307" s="101">
        <v>0</v>
      </c>
      <c r="O307" s="101">
        <v>1.1570810683474989E-2</v>
      </c>
      <c r="P307" s="101">
        <v>8.3131472488430572E-3</v>
      </c>
      <c r="Q307" s="101">
        <v>0</v>
      </c>
      <c r="R307" s="101">
        <v>0</v>
      </c>
      <c r="S307" s="101">
        <v>0</v>
      </c>
      <c r="T307" s="101">
        <v>0</v>
      </c>
      <c r="U307" s="101">
        <v>3.2097538204432043E-2</v>
      </c>
      <c r="V307" s="101">
        <v>0</v>
      </c>
      <c r="W307" s="101">
        <v>7.3571503431824767E-2</v>
      </c>
      <c r="X307" s="101">
        <v>0</v>
      </c>
      <c r="Y307" s="101">
        <v>1.578534286416958E-2</v>
      </c>
      <c r="DA307" s="131" t="s">
        <v>3563</v>
      </c>
    </row>
    <row r="308" spans="1:105" ht="12" customHeight="1" x14ac:dyDescent="0.25">
      <c r="A308" s="107" t="s">
        <v>121</v>
      </c>
      <c r="B308" s="104"/>
      <c r="C308" s="104">
        <v>3.4918866267775084E-3</v>
      </c>
      <c r="D308" s="104">
        <v>9.0229622845381698E-3</v>
      </c>
      <c r="E308" s="104">
        <v>9.9630705846630446E-3</v>
      </c>
      <c r="F308" s="104">
        <v>1.1205083693282254E-2</v>
      </c>
      <c r="G308" s="104">
        <v>2.2350361161520251E-2</v>
      </c>
      <c r="H308" s="104">
        <v>2.7450192193310637E-2</v>
      </c>
      <c r="I308" s="104">
        <v>8.100575586297723E-2</v>
      </c>
      <c r="J308" s="104">
        <v>0.149373708647525</v>
      </c>
      <c r="K308" s="104">
        <v>0.17343955044945505</v>
      </c>
      <c r="L308" s="104">
        <v>0.27782429748389192</v>
      </c>
      <c r="M308" s="104">
        <v>0.2793241414766785</v>
      </c>
      <c r="N308" s="104">
        <v>0.28618758871406574</v>
      </c>
      <c r="O308" s="104">
        <v>0.11998886822974825</v>
      </c>
      <c r="P308" s="104">
        <v>0.11768506391845944</v>
      </c>
      <c r="Q308" s="104">
        <v>0.11867068233152261</v>
      </c>
      <c r="R308" s="104">
        <v>0.31042488847868915</v>
      </c>
      <c r="S308" s="104">
        <v>1.0200894655607982</v>
      </c>
      <c r="T308" s="104">
        <v>2.1631270938076641</v>
      </c>
      <c r="U308" s="104">
        <v>1.3466364854026873</v>
      </c>
      <c r="V308" s="104">
        <v>0.70930459936980128</v>
      </c>
      <c r="W308" s="104">
        <v>0.31386129836024745</v>
      </c>
      <c r="X308" s="104">
        <v>0.41986263307405836</v>
      </c>
      <c r="Y308" s="104">
        <v>0.3948139935101696</v>
      </c>
      <c r="DA308" s="132" t="s">
        <v>3564</v>
      </c>
    </row>
    <row r="309" spans="1:105" ht="12" customHeight="1" x14ac:dyDescent="0.25">
      <c r="A309" s="108" t="s">
        <v>53</v>
      </c>
      <c r="B309" s="98"/>
      <c r="C309" s="98">
        <v>4.5708810122909637E-4</v>
      </c>
      <c r="D309" s="98">
        <v>1.7535881451753639E-3</v>
      </c>
      <c r="E309" s="98">
        <v>2.4410399763412287E-3</v>
      </c>
      <c r="F309" s="98">
        <v>2.6253050324218925E-3</v>
      </c>
      <c r="G309" s="98">
        <v>6.3212614799007484E-3</v>
      </c>
      <c r="H309" s="98">
        <v>7.0391786063685163E-3</v>
      </c>
      <c r="I309" s="98">
        <v>1.723411747505435E-2</v>
      </c>
      <c r="J309" s="98">
        <v>3.0551910807960055E-2</v>
      </c>
      <c r="K309" s="98">
        <v>3.5515595297435247E-2</v>
      </c>
      <c r="L309" s="98">
        <v>5.0654229302820888E-2</v>
      </c>
      <c r="M309" s="98">
        <v>5.1762900485081378E-2</v>
      </c>
      <c r="N309" s="98">
        <v>3.8480492402657988E-2</v>
      </c>
      <c r="O309" s="98">
        <v>4.2498897918173311E-3</v>
      </c>
      <c r="P309" s="98">
        <v>1.857445794488314E-3</v>
      </c>
      <c r="Q309" s="98">
        <v>5.1155069479029407E-3</v>
      </c>
      <c r="R309" s="98">
        <v>1.9660926783554026E-2</v>
      </c>
      <c r="S309" s="98">
        <v>0.10750968893718896</v>
      </c>
      <c r="T309" s="98">
        <v>0.18080503648699006</v>
      </c>
      <c r="U309" s="98">
        <v>9.0212185677252352E-2</v>
      </c>
      <c r="V309" s="98">
        <v>6.0029822198731084E-2</v>
      </c>
      <c r="W309" s="98">
        <v>2.0029288859859933E-2</v>
      </c>
      <c r="X309" s="98">
        <v>2.1620124983406621E-2</v>
      </c>
      <c r="Y309" s="98">
        <v>8.46608056154592E-3</v>
      </c>
      <c r="DA309" s="63" t="s">
        <v>3565</v>
      </c>
    </row>
    <row r="310" spans="1:105" ht="12" customHeight="1" x14ac:dyDescent="0.25">
      <c r="A310" s="108" t="s">
        <v>52</v>
      </c>
      <c r="B310" s="98"/>
      <c r="C310" s="98">
        <v>3.0347985255484121E-3</v>
      </c>
      <c r="D310" s="98">
        <v>7.2693741393628055E-3</v>
      </c>
      <c r="E310" s="98">
        <v>7.5220306083218155E-3</v>
      </c>
      <c r="F310" s="98">
        <v>8.5797786608603609E-3</v>
      </c>
      <c r="G310" s="98">
        <v>1.6029099681619502E-2</v>
      </c>
      <c r="H310" s="98">
        <v>2.0411013586942122E-2</v>
      </c>
      <c r="I310" s="98">
        <v>6.377163838792288E-2</v>
      </c>
      <c r="J310" s="98">
        <v>0.11882179783956494</v>
      </c>
      <c r="K310" s="98">
        <v>0.1379239551520198</v>
      </c>
      <c r="L310" s="98">
        <v>0.22717006818107105</v>
      </c>
      <c r="M310" s="98">
        <v>0.22756124099159714</v>
      </c>
      <c r="N310" s="98">
        <v>0.24770709631140778</v>
      </c>
      <c r="O310" s="98">
        <v>0.11573897843793092</v>
      </c>
      <c r="P310" s="98">
        <v>0.11582761812397113</v>
      </c>
      <c r="Q310" s="98">
        <v>0.11355517538361967</v>
      </c>
      <c r="R310" s="98">
        <v>0.29076396169513513</v>
      </c>
      <c r="S310" s="98">
        <v>0.91257977662360912</v>
      </c>
      <c r="T310" s="98">
        <v>1.9823220573206741</v>
      </c>
      <c r="U310" s="98">
        <v>1.2564242997254349</v>
      </c>
      <c r="V310" s="98">
        <v>0.64927477717107018</v>
      </c>
      <c r="W310" s="98">
        <v>0.29383200950038751</v>
      </c>
      <c r="X310" s="98">
        <v>0.39824250809065176</v>
      </c>
      <c r="Y310" s="98">
        <v>0.3863479129486237</v>
      </c>
      <c r="DA310" s="63" t="s">
        <v>3566</v>
      </c>
    </row>
    <row r="311" spans="1:105" ht="12" customHeight="1" x14ac:dyDescent="0.25">
      <c r="A311" s="121" t="s">
        <v>54</v>
      </c>
      <c r="B311" s="122"/>
      <c r="C311" s="122">
        <v>1.4382242097564673E-3</v>
      </c>
      <c r="D311" s="122">
        <v>3.3331170364384244E-3</v>
      </c>
      <c r="E311" s="122">
        <v>3.4762278156717195E-3</v>
      </c>
      <c r="F311" s="122">
        <v>3.8369401868554552E-3</v>
      </c>
      <c r="G311" s="122">
        <v>6.9086057892214989E-3</v>
      </c>
      <c r="H311" s="122">
        <v>8.0585799761780253E-3</v>
      </c>
      <c r="I311" s="122">
        <v>1.9714773869111198E-2</v>
      </c>
      <c r="J311" s="122">
        <v>3.4473913243179284E-2</v>
      </c>
      <c r="K311" s="122">
        <v>4.0584037822228781E-2</v>
      </c>
      <c r="L311" s="122">
        <v>6.3433240269348906E-2</v>
      </c>
      <c r="M311" s="122">
        <v>6.7451913258252949E-2</v>
      </c>
      <c r="N311" s="122">
        <v>6.5309465576783618E-2</v>
      </c>
      <c r="O311" s="122">
        <v>3.3619258904988715E-2</v>
      </c>
      <c r="P311" s="122">
        <v>3.6784163742988679E-2</v>
      </c>
      <c r="Q311" s="122">
        <v>3.1079640944006795E-2</v>
      </c>
      <c r="R311" s="122">
        <v>7.8263277369171894E-2</v>
      </c>
      <c r="S311" s="122">
        <v>0.25985293847522367</v>
      </c>
      <c r="T311" s="122">
        <v>0.52774058860439443</v>
      </c>
      <c r="U311" s="122">
        <v>0.40419163611517173</v>
      </c>
      <c r="V311" s="122">
        <v>0.21289012588673462</v>
      </c>
      <c r="W311" s="122">
        <v>0.11574761641798392</v>
      </c>
      <c r="X311" s="122">
        <v>0.11883743557457024</v>
      </c>
      <c r="Y311" s="122">
        <v>0.10865198691496644</v>
      </c>
      <c r="DA311" s="130" t="s">
        <v>3567</v>
      </c>
    </row>
    <row r="312" spans="1:105" ht="12" customHeight="1" x14ac:dyDescent="0.25">
      <c r="A312" s="97" t="s">
        <v>50</v>
      </c>
      <c r="B312" s="98"/>
      <c r="C312" s="98">
        <v>7.6748823311780499E-4</v>
      </c>
      <c r="D312" s="98">
        <v>1.957077778812673E-3</v>
      </c>
      <c r="E312" s="98">
        <v>2.2246898128133637E-3</v>
      </c>
      <c r="F312" s="98">
        <v>2.3391207417314056E-3</v>
      </c>
      <c r="G312" s="98">
        <v>4.3781734187508326E-3</v>
      </c>
      <c r="H312" s="98">
        <v>5.4184576683079296E-3</v>
      </c>
      <c r="I312" s="98">
        <v>1.3632996081967257E-2</v>
      </c>
      <c r="J312" s="98">
        <v>2.3413211528271059E-2</v>
      </c>
      <c r="K312" s="98">
        <v>2.2854184756329519E-2</v>
      </c>
      <c r="L312" s="98">
        <v>3.915742297094045E-2</v>
      </c>
      <c r="M312" s="98">
        <v>4.1847707229003321E-2</v>
      </c>
      <c r="N312" s="98">
        <v>4.6474738979288201E-2</v>
      </c>
      <c r="O312" s="98">
        <v>1.8130367979188131E-2</v>
      </c>
      <c r="P312" s="98">
        <v>1.5893940606907731E-2</v>
      </c>
      <c r="Q312" s="98">
        <v>1.7673661039542418E-2</v>
      </c>
      <c r="R312" s="98">
        <v>4.3794825047167876E-2</v>
      </c>
      <c r="S312" s="98">
        <v>0.13658885605470616</v>
      </c>
      <c r="T312" s="98">
        <v>0.28041690755155974</v>
      </c>
      <c r="U312" s="98">
        <v>0.23534252493951491</v>
      </c>
      <c r="V312" s="98">
        <v>0.104732361418716</v>
      </c>
      <c r="W312" s="98">
        <v>5.8954086409845681E-2</v>
      </c>
      <c r="X312" s="98">
        <v>7.3554313939408811E-2</v>
      </c>
      <c r="Y312" s="98">
        <v>8.2415290174986458E-2</v>
      </c>
      <c r="DA312" s="63" t="s">
        <v>3568</v>
      </c>
    </row>
    <row r="313" spans="1:105" ht="12" customHeight="1" x14ac:dyDescent="0.25">
      <c r="A313" s="109" t="s">
        <v>120</v>
      </c>
      <c r="B313" s="33"/>
      <c r="C313" s="33">
        <v>6.707359766386623E-4</v>
      </c>
      <c r="D313" s="33">
        <v>1.3760392576257516E-3</v>
      </c>
      <c r="E313" s="33">
        <v>1.2515380028583557E-3</v>
      </c>
      <c r="F313" s="33">
        <v>1.4978194451240499E-3</v>
      </c>
      <c r="G313" s="33">
        <v>2.5304323704706667E-3</v>
      </c>
      <c r="H313" s="33">
        <v>2.6401223078700953E-3</v>
      </c>
      <c r="I313" s="33">
        <v>6.0817777871439412E-3</v>
      </c>
      <c r="J313" s="33">
        <v>1.1060701714908226E-2</v>
      </c>
      <c r="K313" s="33">
        <v>1.7729853065899262E-2</v>
      </c>
      <c r="L313" s="33">
        <v>2.4275817298408463E-2</v>
      </c>
      <c r="M313" s="33">
        <v>2.5604206029249624E-2</v>
      </c>
      <c r="N313" s="33">
        <v>1.8834726597495414E-2</v>
      </c>
      <c r="O313" s="33">
        <v>1.5488890925800585E-2</v>
      </c>
      <c r="P313" s="33">
        <v>2.0890223136080945E-2</v>
      </c>
      <c r="Q313" s="33">
        <v>1.3405979904464375E-2</v>
      </c>
      <c r="R313" s="33">
        <v>3.4468452322004017E-2</v>
      </c>
      <c r="S313" s="33">
        <v>0.12326408242051752</v>
      </c>
      <c r="T313" s="33">
        <v>0.24732368105283473</v>
      </c>
      <c r="U313" s="33">
        <v>0.16884911117565679</v>
      </c>
      <c r="V313" s="33">
        <v>0.10815776446801861</v>
      </c>
      <c r="W313" s="33">
        <v>5.6793530008138242E-2</v>
      </c>
      <c r="X313" s="33">
        <v>4.5283121635161433E-2</v>
      </c>
      <c r="Y313" s="33">
        <v>2.6236696739979977E-2</v>
      </c>
      <c r="DA313" s="60" t="s">
        <v>3569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1.0872766865730659</v>
      </c>
      <c r="D315" s="154">
        <f t="shared" si="118"/>
        <v>1.4703785898678816</v>
      </c>
      <c r="E315" s="154">
        <f t="shared" si="118"/>
        <v>1.5093352082155025</v>
      </c>
      <c r="F315" s="154">
        <f t="shared" si="118"/>
        <v>1.4799845165162828</v>
      </c>
      <c r="G315" s="154">
        <f t="shared" si="118"/>
        <v>1.4047233986589946</v>
      </c>
      <c r="H315" s="154">
        <f t="shared" si="118"/>
        <v>1.4934548373841965</v>
      </c>
      <c r="I315" s="154">
        <f t="shared" si="118"/>
        <v>1.6005244016733187</v>
      </c>
      <c r="J315" s="154">
        <f t="shared" si="118"/>
        <v>1.645558267159507</v>
      </c>
      <c r="K315" s="154">
        <f t="shared" si="118"/>
        <v>1.6436755715584159</v>
      </c>
      <c r="L315" s="154">
        <f t="shared" si="118"/>
        <v>1.7387968029496872</v>
      </c>
      <c r="M315" s="154">
        <f t="shared" si="118"/>
        <v>1.6880249508072926</v>
      </c>
      <c r="N315" s="154">
        <f t="shared" si="118"/>
        <v>1.9089961954790204</v>
      </c>
      <c r="O315" s="154">
        <f t="shared" si="118"/>
        <v>1.9131846636811778</v>
      </c>
      <c r="P315" s="154">
        <f t="shared" si="118"/>
        <v>1.8933488994988361</v>
      </c>
      <c r="Q315" s="154">
        <f t="shared" si="118"/>
        <v>1.95843455640284</v>
      </c>
      <c r="R315" s="154">
        <f t="shared" ref="R315:V315" si="119">IF(R297=0,"",R297/R279)</f>
        <v>1.9823876680729207</v>
      </c>
      <c r="S315" s="154">
        <f t="shared" si="119"/>
        <v>1.8519804650343141</v>
      </c>
      <c r="T315" s="154">
        <f t="shared" si="119"/>
        <v>2.1437215231829705</v>
      </c>
      <c r="U315" s="154">
        <f t="shared" si="119"/>
        <v>2.0864581164087088</v>
      </c>
      <c r="V315" s="154">
        <f t="shared" si="119"/>
        <v>2.0539273863007459</v>
      </c>
      <c r="W315" s="154">
        <f t="shared" ref="W315:Y315" si="120">IF(W297=0,"",W297/W279)</f>
        <v>1.9735706774151247</v>
      </c>
      <c r="X315" s="154">
        <f t="shared" si="120"/>
        <v>2.06301078277659</v>
      </c>
      <c r="Y315" s="154">
        <f t="shared" si="120"/>
        <v>2.1440662013509102</v>
      </c>
      <c r="DA315" s="129" t="s">
        <v>3721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1.7699237434500938</v>
      </c>
      <c r="D316" s="155">
        <f t="shared" si="121"/>
        <v>1.8689577051856576</v>
      </c>
      <c r="E316" s="155">
        <f t="shared" si="121"/>
        <v>1.9696590341673514</v>
      </c>
      <c r="F316" s="155">
        <f t="shared" si="121"/>
        <v>2.0710568949565937</v>
      </c>
      <c r="G316" s="155">
        <f t="shared" si="121"/>
        <v>2.1740358429232014</v>
      </c>
      <c r="H316" s="155">
        <f t="shared" si="121"/>
        <v>2.278489467277486</v>
      </c>
      <c r="I316" s="155">
        <f t="shared" si="121"/>
        <v>2.3846376571617043</v>
      </c>
      <c r="J316" s="155">
        <f t="shared" si="121"/>
        <v>2.4933769331403131</v>
      </c>
      <c r="K316" s="155">
        <f t="shared" si="121"/>
        <v>2.6054723459982174</v>
      </c>
      <c r="L316" s="155">
        <f t="shared" si="121"/>
        <v>2.7211336258349426</v>
      </c>
      <c r="M316" s="155">
        <f t="shared" si="121"/>
        <v>2.8625634321768931</v>
      </c>
      <c r="N316" s="155">
        <f t="shared" si="121"/>
        <v>3.0374181148648973</v>
      </c>
      <c r="O316" s="155">
        <f t="shared" si="121"/>
        <v>3.2483280419718099</v>
      </c>
      <c r="P316" s="155">
        <f t="shared" si="121"/>
        <v>3.4740268380665329</v>
      </c>
      <c r="Q316" s="155">
        <f t="shared" si="121"/>
        <v>3.6495455746976324</v>
      </c>
      <c r="R316" s="155">
        <f t="shared" ref="R316:V316" si="122">IF(R298=0,"",R298/R280)</f>
        <v>3.6504151747011968</v>
      </c>
      <c r="S316" s="155">
        <f t="shared" si="122"/>
        <v>3.6505117969238148</v>
      </c>
      <c r="T316" s="155">
        <f t="shared" si="122"/>
        <v>3.650619154948946</v>
      </c>
      <c r="U316" s="155">
        <f t="shared" si="122"/>
        <v>3.650738441643536</v>
      </c>
      <c r="V316" s="155">
        <f t="shared" si="122"/>
        <v>3.6614742441566674</v>
      </c>
      <c r="W316" s="155">
        <f t="shared" ref="W316:Y316" si="123">IF(W298=0,"",W298/W280)</f>
        <v>3.7186573823880114</v>
      </c>
      <c r="X316" s="155">
        <f t="shared" si="123"/>
        <v>3.7952422773550265</v>
      </c>
      <c r="Y316" s="155">
        <f t="shared" si="123"/>
        <v>3.8831267448288012</v>
      </c>
      <c r="DA316" s="130" t="s">
        <v>3722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1.7699237434500938</v>
      </c>
      <c r="D317" s="156">
        <f t="shared" si="124"/>
        <v>1.8689577051856576</v>
      </c>
      <c r="E317" s="156">
        <f t="shared" si="124"/>
        <v>1.9696590341673514</v>
      </c>
      <c r="F317" s="156">
        <f t="shared" si="124"/>
        <v>2.0710568949565937</v>
      </c>
      <c r="G317" s="156">
        <f t="shared" si="124"/>
        <v>2.1740358429232014</v>
      </c>
      <c r="H317" s="156">
        <f t="shared" si="124"/>
        <v>2.278489467277486</v>
      </c>
      <c r="I317" s="156">
        <f t="shared" si="124"/>
        <v>2.3846376571617043</v>
      </c>
      <c r="J317" s="156">
        <f t="shared" si="124"/>
        <v>2.4933769331403131</v>
      </c>
      <c r="K317" s="156">
        <f t="shared" si="124"/>
        <v>2.6054723459982174</v>
      </c>
      <c r="L317" s="156">
        <f t="shared" si="124"/>
        <v>2.7211336258349426</v>
      </c>
      <c r="M317" s="156">
        <f t="shared" si="124"/>
        <v>2.8625634321768931</v>
      </c>
      <c r="N317" s="156">
        <f t="shared" si="124"/>
        <v>3.0374181148648973</v>
      </c>
      <c r="O317" s="156">
        <f t="shared" si="124"/>
        <v>3.2483280419718099</v>
      </c>
      <c r="P317" s="156">
        <f t="shared" si="124"/>
        <v>3.4740268380665329</v>
      </c>
      <c r="Q317" s="156">
        <f t="shared" si="124"/>
        <v>3.6495455746976324</v>
      </c>
      <c r="R317" s="156">
        <f t="shared" ref="R317:V317" si="125">IF(R299=0,"",R299/R281)</f>
        <v>3.6504151747011968</v>
      </c>
      <c r="S317" s="156">
        <f t="shared" si="125"/>
        <v>3.6505117969238148</v>
      </c>
      <c r="T317" s="156">
        <f t="shared" si="125"/>
        <v>3.650619154948946</v>
      </c>
      <c r="U317" s="156">
        <f t="shared" si="125"/>
        <v>3.650738441643536</v>
      </c>
      <c r="V317" s="156">
        <f t="shared" si="125"/>
        <v>3.6614742441566674</v>
      </c>
      <c r="W317" s="156">
        <f t="shared" ref="W317:Y317" si="126">IF(W299=0,"",W299/W281)</f>
        <v>3.7186573823880114</v>
      </c>
      <c r="X317" s="156">
        <f t="shared" si="126"/>
        <v>3.7952422773550265</v>
      </c>
      <c r="Y317" s="156">
        <f t="shared" si="126"/>
        <v>3.8831267448288012</v>
      </c>
      <c r="DA317" s="63" t="s">
        <v>3723</v>
      </c>
    </row>
    <row r="318" spans="1:105" ht="12" customHeight="1" x14ac:dyDescent="0.25">
      <c r="A318" s="121" t="s">
        <v>92</v>
      </c>
      <c r="B318" s="155"/>
      <c r="C318" s="155" t="str">
        <f t="shared" ref="C318:Q318" si="127">IF(C300=0,"",C300/C282)</f>
        <v/>
      </c>
      <c r="D318" s="155">
        <f t="shared" si="127"/>
        <v>2.5989354693953093</v>
      </c>
      <c r="E318" s="155">
        <f t="shared" si="127"/>
        <v>2.711586884598788</v>
      </c>
      <c r="F318" s="155">
        <f t="shared" si="127"/>
        <v>2.8251430662780863</v>
      </c>
      <c r="G318" s="155">
        <f t="shared" si="127"/>
        <v>2.9402618822588198</v>
      </c>
      <c r="H318" s="155">
        <f t="shared" si="127"/>
        <v>3.0568399409714422</v>
      </c>
      <c r="I318" s="155">
        <f t="shared" si="127"/>
        <v>3.1750151440165353</v>
      </c>
      <c r="J318" s="155">
        <f t="shared" si="127"/>
        <v>3.2954055560000688</v>
      </c>
      <c r="K318" s="155">
        <f t="shared" si="127"/>
        <v>3.4185007356240811</v>
      </c>
      <c r="L318" s="155">
        <f t="shared" si="127"/>
        <v>3.5443656036413964</v>
      </c>
      <c r="M318" s="155">
        <f t="shared" si="127"/>
        <v>3.6885974649092437</v>
      </c>
      <c r="N318" s="155">
        <f t="shared" si="127"/>
        <v>3.8558264431656877</v>
      </c>
      <c r="O318" s="155">
        <f t="shared" si="127"/>
        <v>4.0457542184535429</v>
      </c>
      <c r="P318" s="155">
        <f t="shared" si="127"/>
        <v>4.2398970190794838</v>
      </c>
      <c r="Q318" s="155">
        <f t="shared" si="127"/>
        <v>4.3888986419240972</v>
      </c>
      <c r="R318" s="155">
        <f t="shared" ref="R318:V318" si="128">IF(R300=0,"",R300/R282)</f>
        <v>4.4211840332799497</v>
      </c>
      <c r="S318" s="155">
        <f t="shared" si="128"/>
        <v>4.4247712989861556</v>
      </c>
      <c r="T318" s="155">
        <f t="shared" si="128"/>
        <v>4.4287571497708296</v>
      </c>
      <c r="U318" s="155">
        <f t="shared" si="128"/>
        <v>4.4331858728649109</v>
      </c>
      <c r="V318" s="155">
        <f t="shared" si="128"/>
        <v>4.4458411106801083</v>
      </c>
      <c r="W318" s="155">
        <f t="shared" ref="W318:Y318" si="129">IF(W300=0,"",W300/W282)</f>
        <v>4.4873780552086071</v>
      </c>
      <c r="X318" s="155">
        <f t="shared" si="129"/>
        <v>4.5361486801145556</v>
      </c>
      <c r="Y318" s="155">
        <f t="shared" si="129"/>
        <v>4.5911218436650243</v>
      </c>
      <c r="DA318" s="130" t="s">
        <v>3724</v>
      </c>
    </row>
    <row r="319" spans="1:105" ht="12" customHeight="1" x14ac:dyDescent="0.25">
      <c r="A319" s="97" t="s">
        <v>53</v>
      </c>
      <c r="B319" s="156"/>
      <c r="C319" s="156" t="str">
        <f t="shared" ref="C319:Q319" si="130">IF(C301=0,"",C301/C283)</f>
        <v/>
      </c>
      <c r="D319" s="156">
        <f t="shared" si="130"/>
        <v>2.5989354693953093</v>
      </c>
      <c r="E319" s="156">
        <f t="shared" si="130"/>
        <v>2.711586884598788</v>
      </c>
      <c r="F319" s="156">
        <f t="shared" si="130"/>
        <v>2.8251430662780863</v>
      </c>
      <c r="G319" s="156">
        <f t="shared" si="130"/>
        <v>2.9402618822588198</v>
      </c>
      <c r="H319" s="156">
        <f t="shared" si="130"/>
        <v>3.0568399409714422</v>
      </c>
      <c r="I319" s="156">
        <f t="shared" si="130"/>
        <v>3.1750151440165353</v>
      </c>
      <c r="J319" s="156">
        <f t="shared" si="130"/>
        <v>3.2954055560000688</v>
      </c>
      <c r="K319" s="156">
        <f t="shared" si="130"/>
        <v>3.4185007356240811</v>
      </c>
      <c r="L319" s="156">
        <f t="shared" si="130"/>
        <v>3.5443656036413964</v>
      </c>
      <c r="M319" s="156">
        <f t="shared" si="130"/>
        <v>3.6885974649092437</v>
      </c>
      <c r="N319" s="156">
        <f t="shared" si="130"/>
        <v>3.8558264431656877</v>
      </c>
      <c r="O319" s="156">
        <f t="shared" si="130"/>
        <v>4.0457542184535429</v>
      </c>
      <c r="P319" s="156">
        <f t="shared" si="130"/>
        <v>4.2398970190794838</v>
      </c>
      <c r="Q319" s="156">
        <f t="shared" si="130"/>
        <v>4.3888986419240972</v>
      </c>
      <c r="R319" s="156">
        <f t="shared" ref="R319:V319" si="131">IF(R301=0,"",R301/R283)</f>
        <v>4.4211840332799497</v>
      </c>
      <c r="S319" s="156">
        <f t="shared" si="131"/>
        <v>4.4247712989861556</v>
      </c>
      <c r="T319" s="156">
        <f t="shared" si="131"/>
        <v>4.4287571497708296</v>
      </c>
      <c r="U319" s="156">
        <f t="shared" si="131"/>
        <v>4.4331858728649109</v>
      </c>
      <c r="V319" s="156">
        <f t="shared" si="131"/>
        <v>4.4458411106801083</v>
      </c>
      <c r="W319" s="156">
        <f t="shared" ref="W319:Y319" si="132">IF(W301=0,"",W301/W283)</f>
        <v>4.4873780552086071</v>
      </c>
      <c r="X319" s="156">
        <f t="shared" si="132"/>
        <v>4.5361486801145556</v>
      </c>
      <c r="Y319" s="156">
        <f t="shared" si="132"/>
        <v>4.5911218436650243</v>
      </c>
      <c r="DA319" s="63" t="s">
        <v>3725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0.80667996613302351</v>
      </c>
      <c r="D320" s="155">
        <f t="shared" si="133"/>
        <v>0.80234789068939594</v>
      </c>
      <c r="E320" s="155">
        <f t="shared" si="133"/>
        <v>0.77274308843541717</v>
      </c>
      <c r="F320" s="155">
        <f t="shared" si="133"/>
        <v>0.78250257357536668</v>
      </c>
      <c r="G320" s="155">
        <f t="shared" si="133"/>
        <v>0.74885735147108179</v>
      </c>
      <c r="H320" s="155">
        <f t="shared" si="133"/>
        <v>0.75134154691593058</v>
      </c>
      <c r="I320" s="155">
        <f t="shared" si="133"/>
        <v>0.80295216167554395</v>
      </c>
      <c r="J320" s="155">
        <f t="shared" si="133"/>
        <v>0.80950577698842685</v>
      </c>
      <c r="K320" s="155">
        <f t="shared" si="133"/>
        <v>0.80769312600363985</v>
      </c>
      <c r="L320" s="155">
        <f t="shared" si="133"/>
        <v>0.82406564460662035</v>
      </c>
      <c r="M320" s="155">
        <f t="shared" si="133"/>
        <v>0.82631167198527811</v>
      </c>
      <c r="N320" s="155">
        <f t="shared" si="133"/>
        <v>0.86274725619691461</v>
      </c>
      <c r="O320" s="155">
        <f t="shared" si="133"/>
        <v>0.89481412821746165</v>
      </c>
      <c r="P320" s="155">
        <f t="shared" si="133"/>
        <v>0.91701111173957317</v>
      </c>
      <c r="Q320" s="155">
        <f t="shared" si="133"/>
        <v>0.94656978777888845</v>
      </c>
      <c r="R320" s="155">
        <f t="shared" ref="R320:V320" si="134">IF(R302=0,"",R302/R284)</f>
        <v>0.93868637700591651</v>
      </c>
      <c r="S320" s="155">
        <f t="shared" si="134"/>
        <v>0.9214113659203792</v>
      </c>
      <c r="T320" s="155">
        <f t="shared" si="134"/>
        <v>0.93749227493135756</v>
      </c>
      <c r="U320" s="155">
        <f t="shared" si="134"/>
        <v>0.93334620798667767</v>
      </c>
      <c r="V320" s="155">
        <f t="shared" si="134"/>
        <v>0.93960439538159501</v>
      </c>
      <c r="W320" s="155">
        <f t="shared" ref="W320:Y320" si="135">IF(W302=0,"",W302/W284)</f>
        <v>0.87525507002734437</v>
      </c>
      <c r="X320" s="155">
        <f t="shared" si="135"/>
        <v>0.95664409312343079</v>
      </c>
      <c r="Y320" s="155">
        <f t="shared" si="135"/>
        <v>0.96188125325132023</v>
      </c>
      <c r="DA320" s="130" t="s">
        <v>3726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0.43255665854852027</v>
      </c>
      <c r="D321" s="156">
        <f t="shared" si="136"/>
        <v>0.43474804751524032</v>
      </c>
      <c r="E321" s="156">
        <f t="shared" si="136"/>
        <v>0.43724404924756954</v>
      </c>
      <c r="F321" s="156">
        <f t="shared" si="136"/>
        <v>0.4397815890843001</v>
      </c>
      <c r="G321" s="156">
        <f t="shared" si="136"/>
        <v>0.44259965936112494</v>
      </c>
      <c r="H321" s="156">
        <f t="shared" si="136"/>
        <v>0.44566901045869811</v>
      </c>
      <c r="I321" s="156">
        <f t="shared" si="136"/>
        <v>0.44904853009551765</v>
      </c>
      <c r="J321" s="156">
        <f t="shared" si="136"/>
        <v>0.45297946046877652</v>
      </c>
      <c r="K321" s="156">
        <f t="shared" si="136"/>
        <v>0.45766692090033301</v>
      </c>
      <c r="L321" s="156">
        <f t="shared" si="136"/>
        <v>0.46316578921825002</v>
      </c>
      <c r="M321" s="156">
        <f t="shared" si="136"/>
        <v>0.47437558095851484</v>
      </c>
      <c r="N321" s="156">
        <f t="shared" si="136"/>
        <v>0.49285366345427084</v>
      </c>
      <c r="O321" s="156">
        <f t="shared" si="136"/>
        <v>0.51986752907279477</v>
      </c>
      <c r="P321" s="156">
        <f t="shared" si="136"/>
        <v>0.55262475531849853</v>
      </c>
      <c r="Q321" s="156">
        <f t="shared" si="136"/>
        <v>0.58211810334680214</v>
      </c>
      <c r="R321" s="156">
        <f t="shared" ref="R321:V321" si="137">IF(R303=0,"",R303/R285)</f>
        <v>0.60125273672028978</v>
      </c>
      <c r="S321" s="156">
        <f t="shared" si="137"/>
        <v>0.6190689040186319</v>
      </c>
      <c r="T321" s="156">
        <f t="shared" si="137"/>
        <v>0.63504128182175479</v>
      </c>
      <c r="U321" s="156">
        <f t="shared" si="137"/>
        <v>0.64864454670963989</v>
      </c>
      <c r="V321" s="156">
        <f t="shared" si="137"/>
        <v>0.65935337526224613</v>
      </c>
      <c r="W321" s="156">
        <f t="shared" ref="W321:Y321" si="138">IF(W303=0,"",W303/W285)</f>
        <v>0.66593558883397685</v>
      </c>
      <c r="X321" s="156">
        <f t="shared" si="138"/>
        <v>0.66883254404202808</v>
      </c>
      <c r="Y321" s="156">
        <f t="shared" si="138"/>
        <v>0.6702994912548198</v>
      </c>
      <c r="DA321" s="63" t="s">
        <v>3727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>
        <f t="shared" si="139"/>
        <v>0.75869374790669786</v>
      </c>
      <c r="I322" s="156">
        <f t="shared" si="139"/>
        <v>0.80085222837670611</v>
      </c>
      <c r="J322" s="156">
        <f t="shared" si="139"/>
        <v>0.80189927261811145</v>
      </c>
      <c r="K322" s="156">
        <f t="shared" si="139"/>
        <v>0.80519213366211118</v>
      </c>
      <c r="L322" s="156">
        <f t="shared" si="139"/>
        <v>0.82989944672198657</v>
      </c>
      <c r="M322" s="156">
        <f t="shared" si="139"/>
        <v>0.83750398611356636</v>
      </c>
      <c r="N322" s="156">
        <f t="shared" si="139"/>
        <v>0.89275443760192341</v>
      </c>
      <c r="O322" s="156">
        <f t="shared" si="139"/>
        <v>0.93244359407277377</v>
      </c>
      <c r="P322" s="156">
        <f t="shared" si="139"/>
        <v>0.93911377927404383</v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 t="str">
        <f t="shared" si="140"/>
        <v/>
      </c>
      <c r="V322" s="156">
        <f t="shared" si="140"/>
        <v>0.98162880194197366</v>
      </c>
      <c r="W322" s="156">
        <f t="shared" ref="W322:Y322" si="141">IF(W304=0,"",W304/W286)</f>
        <v>0.96075768094848235</v>
      </c>
      <c r="X322" s="156">
        <f t="shared" si="141"/>
        <v>0.96451747761341966</v>
      </c>
      <c r="Y322" s="156">
        <f t="shared" si="141"/>
        <v>0.97949997164467828</v>
      </c>
      <c r="DA322" s="63" t="s">
        <v>3728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>
        <f t="shared" si="142"/>
        <v>0.44566901045869811</v>
      </c>
      <c r="I323" s="157">
        <f t="shared" si="142"/>
        <v>0.44904853009551771</v>
      </c>
      <c r="J323" s="157">
        <f t="shared" si="142"/>
        <v>0.45297946046877652</v>
      </c>
      <c r="K323" s="157">
        <f t="shared" si="142"/>
        <v>0.45766692090033301</v>
      </c>
      <c r="L323" s="157">
        <f t="shared" si="142"/>
        <v>0.46316578921825002</v>
      </c>
      <c r="M323" s="157">
        <f t="shared" si="142"/>
        <v>0.47437558095851484</v>
      </c>
      <c r="N323" s="157">
        <f t="shared" si="142"/>
        <v>0.49285366345427084</v>
      </c>
      <c r="O323" s="157">
        <f t="shared" si="142"/>
        <v>0.51986752907279477</v>
      </c>
      <c r="P323" s="157">
        <f t="shared" si="142"/>
        <v>0.55262475531849853</v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 t="str">
        <f t="shared" si="143"/>
        <v/>
      </c>
      <c r="V323" s="157">
        <f t="shared" si="143"/>
        <v>0.65935337526224613</v>
      </c>
      <c r="W323" s="157">
        <f t="shared" ref="W323:Y323" si="144">IF(W305=0,"",W305/W287)</f>
        <v>0.66593558883397697</v>
      </c>
      <c r="X323" s="157">
        <f t="shared" si="144"/>
        <v>0.66883254404202808</v>
      </c>
      <c r="Y323" s="157">
        <f t="shared" si="144"/>
        <v>0.6702994912548198</v>
      </c>
      <c r="DA323" s="131" t="s">
        <v>3729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>
        <f t="shared" si="145"/>
        <v>1</v>
      </c>
      <c r="I324" s="158">
        <f t="shared" si="145"/>
        <v>1</v>
      </c>
      <c r="J324" s="158">
        <f t="shared" si="145"/>
        <v>1</v>
      </c>
      <c r="K324" s="158">
        <f t="shared" si="145"/>
        <v>1</v>
      </c>
      <c r="L324" s="158">
        <f t="shared" si="145"/>
        <v>1</v>
      </c>
      <c r="M324" s="158">
        <f t="shared" si="145"/>
        <v>1</v>
      </c>
      <c r="N324" s="158">
        <f t="shared" si="145"/>
        <v>1</v>
      </c>
      <c r="O324" s="158">
        <f t="shared" si="145"/>
        <v>1</v>
      </c>
      <c r="P324" s="158">
        <f t="shared" si="145"/>
        <v>1</v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 t="str">
        <f t="shared" si="146"/>
        <v/>
      </c>
      <c r="V324" s="158">
        <f t="shared" si="146"/>
        <v>1</v>
      </c>
      <c r="W324" s="158">
        <f t="shared" ref="W324:Y324" si="147">IF(W306=0,"",W306/W288)</f>
        <v>1</v>
      </c>
      <c r="X324" s="158">
        <f t="shared" si="147"/>
        <v>1</v>
      </c>
      <c r="Y324" s="158">
        <f t="shared" si="147"/>
        <v>1</v>
      </c>
      <c r="DA324" s="132" t="s">
        <v>3730</v>
      </c>
    </row>
    <row r="325" spans="1:105" ht="12" customHeight="1" x14ac:dyDescent="0.25">
      <c r="A325" s="106" t="s">
        <v>122</v>
      </c>
      <c r="B325" s="157"/>
      <c r="C325" s="157" t="str">
        <f t="shared" ref="C325:Q325" si="148">IF(C307=0,"",C307/C289)</f>
        <v/>
      </c>
      <c r="D325" s="157" t="str">
        <f t="shared" si="148"/>
        <v/>
      </c>
      <c r="E325" s="157" t="str">
        <f t="shared" si="148"/>
        <v/>
      </c>
      <c r="F325" s="157" t="str">
        <f t="shared" si="148"/>
        <v/>
      </c>
      <c r="G325" s="157" t="str">
        <f t="shared" si="148"/>
        <v/>
      </c>
      <c r="H325" s="157">
        <f t="shared" si="148"/>
        <v>0.49329808299768008</v>
      </c>
      <c r="I325" s="157" t="str">
        <f t="shared" si="148"/>
        <v/>
      </c>
      <c r="J325" s="157" t="str">
        <f t="shared" si="148"/>
        <v/>
      </c>
      <c r="K325" s="157">
        <f t="shared" si="148"/>
        <v>0.5008750902021103</v>
      </c>
      <c r="L325" s="157" t="str">
        <f t="shared" si="148"/>
        <v/>
      </c>
      <c r="M325" s="157" t="str">
        <f t="shared" si="148"/>
        <v/>
      </c>
      <c r="N325" s="157" t="str">
        <f t="shared" si="148"/>
        <v/>
      </c>
      <c r="O325" s="157">
        <f t="shared" si="148"/>
        <v>0.53672423848311646</v>
      </c>
      <c r="P325" s="157">
        <f t="shared" si="148"/>
        <v>0.55727000344688027</v>
      </c>
      <c r="Q325" s="157" t="str">
        <f t="shared" si="148"/>
        <v/>
      </c>
      <c r="R325" s="157" t="str">
        <f t="shared" ref="R325:V325" si="149">IF(R307=0,"",R307/R289)</f>
        <v/>
      </c>
      <c r="S325" s="157" t="str">
        <f t="shared" si="149"/>
        <v/>
      </c>
      <c r="T325" s="157" t="str">
        <f t="shared" si="149"/>
        <v/>
      </c>
      <c r="U325" s="157">
        <f t="shared" si="149"/>
        <v>0.62932296662927056</v>
      </c>
      <c r="V325" s="157" t="str">
        <f t="shared" si="149"/>
        <v/>
      </c>
      <c r="W325" s="157">
        <f t="shared" ref="W325:Y325" si="150">IF(W307=0,"",W307/W289)</f>
        <v>0.65361578770512718</v>
      </c>
      <c r="X325" s="157" t="str">
        <f t="shared" si="150"/>
        <v/>
      </c>
      <c r="Y325" s="157">
        <f t="shared" si="150"/>
        <v>0.67288241600242338</v>
      </c>
      <c r="DA325" s="131" t="s">
        <v>3731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0.87761921620884409</v>
      </c>
      <c r="D326" s="158">
        <f t="shared" si="151"/>
        <v>0.82938665399118916</v>
      </c>
      <c r="E326" s="158">
        <f t="shared" si="151"/>
        <v>0.7952179933417165</v>
      </c>
      <c r="F326" s="158">
        <f t="shared" si="151"/>
        <v>0.80352834901310943</v>
      </c>
      <c r="G326" s="158">
        <f t="shared" si="151"/>
        <v>0.77345539329686241</v>
      </c>
      <c r="H326" s="158">
        <f t="shared" si="151"/>
        <v>0.79151346093846109</v>
      </c>
      <c r="I326" s="158">
        <f t="shared" si="151"/>
        <v>0.82195399874776887</v>
      </c>
      <c r="J326" s="158">
        <f t="shared" si="151"/>
        <v>0.82906191646340177</v>
      </c>
      <c r="K326" s="158">
        <f t="shared" si="151"/>
        <v>0.83052570079010946</v>
      </c>
      <c r="L326" s="158">
        <f t="shared" si="151"/>
        <v>0.84796449776855876</v>
      </c>
      <c r="M326" s="158">
        <f t="shared" si="151"/>
        <v>0.84911391336951425</v>
      </c>
      <c r="N326" s="158">
        <f t="shared" si="151"/>
        <v>0.88993405842004691</v>
      </c>
      <c r="O326" s="158">
        <f t="shared" si="151"/>
        <v>0.97033483925533393</v>
      </c>
      <c r="P326" s="158">
        <f t="shared" si="151"/>
        <v>0.98761613359125866</v>
      </c>
      <c r="Q326" s="158">
        <f t="shared" si="151"/>
        <v>0.96937764678805605</v>
      </c>
      <c r="R326" s="158">
        <f t="shared" ref="R326:V326" si="152">IF(R308=0,"",R308/R290)</f>
        <v>0.95792717253141113</v>
      </c>
      <c r="S326" s="158">
        <f t="shared" si="152"/>
        <v>0.93524199195853996</v>
      </c>
      <c r="T326" s="158">
        <f t="shared" si="152"/>
        <v>0.95055481201080916</v>
      </c>
      <c r="U326" s="158">
        <f t="shared" si="152"/>
        <v>0.96203967614300423</v>
      </c>
      <c r="V326" s="158">
        <f t="shared" si="152"/>
        <v>0.95493700858403596</v>
      </c>
      <c r="W326" s="158">
        <f t="shared" ref="W326:Y326" si="153">IF(W308=0,"",W308/W290)</f>
        <v>0.96728712416510843</v>
      </c>
      <c r="X326" s="158">
        <f t="shared" si="153"/>
        <v>0.97455860041303077</v>
      </c>
      <c r="Y326" s="158">
        <f t="shared" si="153"/>
        <v>0.98968306464959055</v>
      </c>
      <c r="DA326" s="132" t="s">
        <v>3732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0.48419380507539878</v>
      </c>
      <c r="D327" s="156">
        <f t="shared" si="154"/>
        <v>0.48579831070134943</v>
      </c>
      <c r="E327" s="156">
        <f t="shared" si="154"/>
        <v>0.48755484697584328</v>
      </c>
      <c r="F327" s="156">
        <f t="shared" si="154"/>
        <v>0.48933257670027785</v>
      </c>
      <c r="G327" s="156">
        <f t="shared" si="154"/>
        <v>0.49125150400451634</v>
      </c>
      <c r="H327" s="156">
        <f t="shared" si="154"/>
        <v>0.49329808299768008</v>
      </c>
      <c r="I327" s="156">
        <f t="shared" si="154"/>
        <v>0.49550343649563555</v>
      </c>
      <c r="J327" s="156">
        <f t="shared" si="154"/>
        <v>0.4979923575604821</v>
      </c>
      <c r="K327" s="156">
        <f t="shared" si="154"/>
        <v>0.5008750902021103</v>
      </c>
      <c r="L327" s="156">
        <f t="shared" si="154"/>
        <v>0.50418953832529578</v>
      </c>
      <c r="M327" s="156">
        <f t="shared" si="154"/>
        <v>0.51049070341442693</v>
      </c>
      <c r="N327" s="156">
        <f t="shared" si="154"/>
        <v>0.52088075715076299</v>
      </c>
      <c r="O327" s="156">
        <f t="shared" si="154"/>
        <v>0.53672423848311646</v>
      </c>
      <c r="P327" s="156">
        <f t="shared" si="154"/>
        <v>0.55727000344688027</v>
      </c>
      <c r="Q327" s="156">
        <f t="shared" si="154"/>
        <v>0.5770922953307891</v>
      </c>
      <c r="R327" s="156">
        <f t="shared" ref="R327:V327" si="155">IF(R309=0,"",R309/R291)</f>
        <v>0.59050682035488578</v>
      </c>
      <c r="S327" s="156">
        <f t="shared" si="155"/>
        <v>0.60350318285968285</v>
      </c>
      <c r="T327" s="156">
        <f t="shared" si="155"/>
        <v>0.61639868663966058</v>
      </c>
      <c r="U327" s="156">
        <f t="shared" si="155"/>
        <v>0.62932296662927056</v>
      </c>
      <c r="V327" s="156">
        <f t="shared" si="155"/>
        <v>0.64201957352648509</v>
      </c>
      <c r="W327" s="156">
        <f t="shared" ref="W327:Y327" si="156">IF(W309=0,"",W309/W291)</f>
        <v>0.65361578770512718</v>
      </c>
      <c r="X327" s="156">
        <f t="shared" si="156"/>
        <v>0.66358331699896378</v>
      </c>
      <c r="Y327" s="156">
        <f t="shared" si="156"/>
        <v>0.67288241600242338</v>
      </c>
      <c r="DA327" s="63" t="s">
        <v>3733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:Y328" si="159">IF(W310=0,"",W310/W292)</f>
        <v>1</v>
      </c>
      <c r="X328" s="156">
        <f t="shared" si="159"/>
        <v>1</v>
      </c>
      <c r="Y328" s="156">
        <f t="shared" si="159"/>
        <v>1</v>
      </c>
      <c r="DA328" s="63" t="s">
        <v>3734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0.61938021733546866</v>
      </c>
      <c r="D329" s="155">
        <f t="shared" si="160"/>
        <v>0.61123957126039996</v>
      </c>
      <c r="E329" s="155">
        <f t="shared" si="160"/>
        <v>0.60341099492599193</v>
      </c>
      <c r="F329" s="155">
        <f t="shared" si="160"/>
        <v>0.60930303260744956</v>
      </c>
      <c r="G329" s="155">
        <f t="shared" si="160"/>
        <v>0.60620682558398498</v>
      </c>
      <c r="H329" s="155">
        <f t="shared" si="160"/>
        <v>0.60075329642950048</v>
      </c>
      <c r="I329" s="155">
        <f t="shared" si="160"/>
        <v>0.59852655557409151</v>
      </c>
      <c r="J329" s="155">
        <f t="shared" si="160"/>
        <v>0.60144805476282204</v>
      </c>
      <c r="K329" s="155">
        <f t="shared" si="160"/>
        <v>0.62222306714680298</v>
      </c>
      <c r="L329" s="155">
        <f t="shared" si="160"/>
        <v>0.61387939392324165</v>
      </c>
      <c r="M329" s="155">
        <f t="shared" si="160"/>
        <v>0.6145499278849742</v>
      </c>
      <c r="N329" s="155">
        <f t="shared" si="160"/>
        <v>0.60007697495306056</v>
      </c>
      <c r="O329" s="155">
        <f t="shared" si="160"/>
        <v>0.63282447134606878</v>
      </c>
      <c r="P329" s="155">
        <f t="shared" si="160"/>
        <v>0.65786547159615005</v>
      </c>
      <c r="Q329" s="155">
        <f t="shared" si="160"/>
        <v>0.63439479359970363</v>
      </c>
      <c r="R329" s="155">
        <f t="shared" ref="R329:V329" si="161">IF(R311=0,"",R311/R293)</f>
        <v>0.64397849407477303</v>
      </c>
      <c r="S329" s="155">
        <f t="shared" si="161"/>
        <v>0.66183047560190689</v>
      </c>
      <c r="T329" s="155">
        <f t="shared" si="161"/>
        <v>0.67187455064988599</v>
      </c>
      <c r="U329" s="155">
        <f t="shared" si="161"/>
        <v>0.67000796957573527</v>
      </c>
      <c r="V329" s="155">
        <f t="shared" si="161"/>
        <v>0.70095846245681581</v>
      </c>
      <c r="W329" s="155">
        <f t="shared" ref="W329:Y329" si="162">IF(W311=0,"",W311/W293)</f>
        <v>0.70170374689033377</v>
      </c>
      <c r="X329" s="155">
        <f t="shared" si="162"/>
        <v>0.67522096351436478</v>
      </c>
      <c r="Y329" s="155">
        <f t="shared" si="162"/>
        <v>0.64228898729564921</v>
      </c>
      <c r="DA329" s="130" t="s">
        <v>3735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0.54861509469085312</v>
      </c>
      <c r="D330" s="156">
        <f t="shared" si="163"/>
        <v>0.5492401609600327</v>
      </c>
      <c r="E330" s="156">
        <f t="shared" si="163"/>
        <v>0.54986528353430775</v>
      </c>
      <c r="F330" s="156">
        <f t="shared" si="163"/>
        <v>0.55049041378654995</v>
      </c>
      <c r="G330" s="156">
        <f t="shared" si="163"/>
        <v>0.55111559589247294</v>
      </c>
      <c r="H330" s="156">
        <f t="shared" si="163"/>
        <v>0.55174082444553196</v>
      </c>
      <c r="I330" s="156">
        <f t="shared" si="163"/>
        <v>0.55236611033062366</v>
      </c>
      <c r="J330" s="156">
        <f t="shared" si="163"/>
        <v>0.55299149813932968</v>
      </c>
      <c r="K330" s="156">
        <f t="shared" si="163"/>
        <v>0.55361702578622241</v>
      </c>
      <c r="L330" s="156">
        <f t="shared" si="163"/>
        <v>0.55424270341500448</v>
      </c>
      <c r="M330" s="156">
        <f t="shared" si="163"/>
        <v>0.5547178698642935</v>
      </c>
      <c r="N330" s="156">
        <f t="shared" si="163"/>
        <v>0.55498346555839073</v>
      </c>
      <c r="O330" s="156">
        <f t="shared" si="163"/>
        <v>0.55514220512788814</v>
      </c>
      <c r="P330" s="156">
        <f t="shared" si="163"/>
        <v>0.5555851416549612</v>
      </c>
      <c r="Q330" s="156">
        <f t="shared" si="163"/>
        <v>0.55738799679211348</v>
      </c>
      <c r="R330" s="156">
        <f t="shared" ref="R330:V330" si="164">IF(R312=0,"",R312/R294)</f>
        <v>0.56212364831308881</v>
      </c>
      <c r="S330" s="156">
        <f t="shared" si="164"/>
        <v>0.5688038259239796</v>
      </c>
      <c r="T330" s="156">
        <f t="shared" si="164"/>
        <v>0.57613329055664431</v>
      </c>
      <c r="U330" s="156">
        <f t="shared" si="164"/>
        <v>0.58281680314296003</v>
      </c>
      <c r="V330" s="156">
        <f t="shared" si="164"/>
        <v>0.58755912461479387</v>
      </c>
      <c r="W330" s="156">
        <f t="shared" ref="W330:Y330" si="165">IF(W312=0,"",W312/W294)</f>
        <v>0.58983832031986483</v>
      </c>
      <c r="X330" s="156">
        <f t="shared" si="165"/>
        <v>0.59022830009977345</v>
      </c>
      <c r="Y330" s="156">
        <f t="shared" si="165"/>
        <v>0.59026729807776435</v>
      </c>
      <c r="DA330" s="63" t="s">
        <v>3736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0.72662667962477578</v>
      </c>
      <c r="D331" s="159">
        <f t="shared" si="166"/>
        <v>0.72814042330624362</v>
      </c>
      <c r="E331" s="159">
        <f t="shared" si="166"/>
        <v>0.72972554035246795</v>
      </c>
      <c r="F331" s="159">
        <f t="shared" si="166"/>
        <v>0.73132039013024974</v>
      </c>
      <c r="G331" s="159">
        <f t="shared" si="166"/>
        <v>0.73298097057885925</v>
      </c>
      <c r="H331" s="159">
        <f t="shared" si="166"/>
        <v>0.7347004282634233</v>
      </c>
      <c r="I331" s="159">
        <f t="shared" si="166"/>
        <v>0.73649256107781469</v>
      </c>
      <c r="J331" s="159">
        <f t="shared" si="166"/>
        <v>0.73841389412300973</v>
      </c>
      <c r="K331" s="159">
        <f t="shared" si="166"/>
        <v>0.74051248860270869</v>
      </c>
      <c r="L331" s="159">
        <f t="shared" si="166"/>
        <v>0.74280120285931051</v>
      </c>
      <c r="M331" s="159">
        <f t="shared" si="166"/>
        <v>0.74607355849152468</v>
      </c>
      <c r="N331" s="159">
        <f t="shared" si="166"/>
        <v>0.75055546355653557</v>
      </c>
      <c r="O331" s="159">
        <f t="shared" si="166"/>
        <v>0.7567826221173467</v>
      </c>
      <c r="P331" s="159">
        <f t="shared" si="166"/>
        <v>0.76501778054430969</v>
      </c>
      <c r="Q331" s="159">
        <f t="shared" si="166"/>
        <v>0.77567415587178334</v>
      </c>
      <c r="R331" s="159">
        <f t="shared" ref="R331:V331" si="167">IF(R313=0,"",R313/R295)</f>
        <v>0.79017493492704238</v>
      </c>
      <c r="S331" s="159">
        <f t="shared" si="167"/>
        <v>0.80832014316798317</v>
      </c>
      <c r="T331" s="159">
        <f t="shared" si="167"/>
        <v>0.8278544562664063</v>
      </c>
      <c r="U331" s="159">
        <f t="shared" si="167"/>
        <v>0.84652254989416553</v>
      </c>
      <c r="V331" s="159">
        <f t="shared" si="167"/>
        <v>0.86206909972308909</v>
      </c>
      <c r="W331" s="159">
        <f t="shared" ref="W331:Y331" si="168">IF(W313=0,"",W313/W295)</f>
        <v>0.87371050315834564</v>
      </c>
      <c r="X331" s="159">
        <f t="shared" si="168"/>
        <v>0.88137629263840678</v>
      </c>
      <c r="Y331" s="159">
        <f t="shared" si="168"/>
        <v>0.88817428274035815</v>
      </c>
      <c r="DA331" s="60" t="s">
        <v>3737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5.6889985100454189E-3</v>
      </c>
      <c r="D333" s="117">
        <f t="shared" si="169"/>
        <v>1.1527685066547623E-2</v>
      </c>
      <c r="E333" s="117">
        <f t="shared" si="169"/>
        <v>1.2905999980157696E-2</v>
      </c>
      <c r="F333" s="117">
        <f t="shared" si="169"/>
        <v>1.3485874020798436E-2</v>
      </c>
      <c r="G333" s="117">
        <f t="shared" si="169"/>
        <v>2.711916227528351E-2</v>
      </c>
      <c r="H333" s="117">
        <f t="shared" si="169"/>
        <v>3.73934221301346E-2</v>
      </c>
      <c r="I333" s="117">
        <f t="shared" si="169"/>
        <v>7.9437061425935263E-2</v>
      </c>
      <c r="J333" s="117">
        <f t="shared" si="169"/>
        <v>0.13846631416328559</v>
      </c>
      <c r="K333" s="117">
        <f t="shared" si="169"/>
        <v>0.14453972312021096</v>
      </c>
      <c r="L333" s="117">
        <f t="shared" si="169"/>
        <v>0.24443122609709061</v>
      </c>
      <c r="M333" s="117">
        <f t="shared" si="169"/>
        <v>0.2558360012995784</v>
      </c>
      <c r="N333" s="117">
        <f t="shared" si="169"/>
        <v>0.28505257788101085</v>
      </c>
      <c r="O333" s="117">
        <f t="shared" si="169"/>
        <v>0.10085888602180965</v>
      </c>
      <c r="P333" s="117">
        <f t="shared" si="169"/>
        <v>9.9608953857015139E-2</v>
      </c>
      <c r="Q333" s="117">
        <f t="shared" si="169"/>
        <v>0.10400826739463796</v>
      </c>
      <c r="R333" s="117">
        <f t="shared" ref="R333:V333" si="170">R334+R336+R338+R347</f>
        <v>0.25464398803194915</v>
      </c>
      <c r="S333" s="117">
        <f t="shared" si="170"/>
        <v>0.76621781611303286</v>
      </c>
      <c r="T333" s="117">
        <f t="shared" si="170"/>
        <v>1.5455077572042182</v>
      </c>
      <c r="U333" s="117">
        <f t="shared" si="170"/>
        <v>1.2956060236074189</v>
      </c>
      <c r="V333" s="117">
        <f t="shared" si="170"/>
        <v>0.5802259839504339</v>
      </c>
      <c r="W333" s="117">
        <f t="shared" ref="W333:Y333" si="171">W334+W336+W338+W347</f>
        <v>0.33618772156478555</v>
      </c>
      <c r="X333" s="117">
        <f t="shared" si="171"/>
        <v>0.40225755902578314</v>
      </c>
      <c r="Y333" s="117">
        <f t="shared" si="171"/>
        <v>0.40958378223846154</v>
      </c>
      <c r="DA333" s="129" t="s">
        <v>3889</v>
      </c>
    </row>
    <row r="334" spans="1:105" ht="12" customHeight="1" x14ac:dyDescent="0.25">
      <c r="A334" s="121" t="s">
        <v>57</v>
      </c>
      <c r="B334" s="122"/>
      <c r="C334" s="122">
        <f t="shared" ref="C334:Y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X334" s="122">
        <f t="shared" si="172"/>
        <v>0</v>
      </c>
      <c r="Y334" s="122">
        <f t="shared" si="172"/>
        <v>0</v>
      </c>
      <c r="DA334" s="130" t="s">
        <v>3890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X335" s="98">
        <v>0</v>
      </c>
      <c r="Y335" s="98">
        <v>0</v>
      </c>
      <c r="DA335" s="63" t="s">
        <v>3891</v>
      </c>
    </row>
    <row r="336" spans="1:105" ht="12" customHeight="1" x14ac:dyDescent="0.25">
      <c r="A336" s="121" t="s">
        <v>92</v>
      </c>
      <c r="B336" s="122"/>
      <c r="C336" s="122">
        <f t="shared" ref="C336:Y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X336" s="122">
        <f t="shared" si="173"/>
        <v>0</v>
      </c>
      <c r="Y336" s="122">
        <f t="shared" si="173"/>
        <v>0</v>
      </c>
      <c r="DA336" s="130" t="s">
        <v>3892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X337" s="98">
        <v>0</v>
      </c>
      <c r="Y337" s="98">
        <v>0</v>
      </c>
      <c r="DA337" s="63" t="s">
        <v>3893</v>
      </c>
    </row>
    <row r="338" spans="1:105" ht="12" customHeight="1" x14ac:dyDescent="0.25">
      <c r="A338" s="121" t="s">
        <v>55</v>
      </c>
      <c r="B338" s="122"/>
      <c r="C338" s="122">
        <v>1.9931382028110984E-3</v>
      </c>
      <c r="D338" s="122">
        <v>2.1140496394938865E-3</v>
      </c>
      <c r="E338" s="122">
        <v>2.2173036184744296E-3</v>
      </c>
      <c r="F338" s="122">
        <v>2.2601475948870954E-3</v>
      </c>
      <c r="G338" s="122">
        <v>6.131607942688049E-3</v>
      </c>
      <c r="H338" s="122">
        <v>1.1448513831343352E-2</v>
      </c>
      <c r="I338" s="122">
        <v>1.4232818095536795E-2</v>
      </c>
      <c r="J338" s="122">
        <v>2.6611647176745381E-2</v>
      </c>
      <c r="K338" s="122">
        <v>3.5479126076963977E-2</v>
      </c>
      <c r="L338" s="122">
        <v>5.7782215270660894E-2</v>
      </c>
      <c r="M338" s="122">
        <v>5.6534262918048764E-2</v>
      </c>
      <c r="N338" s="122">
        <v>6.382030076538675E-2</v>
      </c>
      <c r="O338" s="122">
        <v>1.4578128920234461E-2</v>
      </c>
      <c r="P338" s="122">
        <v>2.403145107995025E-2</v>
      </c>
      <c r="Q338" s="122">
        <v>2.0239816516283125E-2</v>
      </c>
      <c r="R338" s="122">
        <v>4.8816907405767621E-2</v>
      </c>
      <c r="S338" s="122">
        <v>0.13181612264664797</v>
      </c>
      <c r="T338" s="122">
        <v>0.25965038352077763</v>
      </c>
      <c r="U338" s="122">
        <v>0.22881360910754453</v>
      </c>
      <c r="V338" s="122">
        <v>0.10931275010600829</v>
      </c>
      <c r="W338" s="122">
        <v>7.2133871448050821E-2</v>
      </c>
      <c r="X338" s="122">
        <v>7.3027337130783035E-2</v>
      </c>
      <c r="Y338" s="122">
        <v>4.0716068753614408E-2</v>
      </c>
      <c r="DA338" s="130" t="s">
        <v>3894</v>
      </c>
    </row>
    <row r="339" spans="1:105" ht="12" customHeight="1" x14ac:dyDescent="0.25">
      <c r="A339" s="97" t="s">
        <v>124</v>
      </c>
      <c r="B339" s="98"/>
      <c r="C339" s="98">
        <v>1.9931382028110984E-3</v>
      </c>
      <c r="D339" s="98">
        <v>2.1140496394938865E-3</v>
      </c>
      <c r="E339" s="98">
        <v>2.2173036184744296E-3</v>
      </c>
      <c r="F339" s="98">
        <v>2.2601475948870954E-3</v>
      </c>
      <c r="G339" s="98">
        <v>6.131607942688049E-3</v>
      </c>
      <c r="H339" s="98">
        <v>1.113236959175804E-2</v>
      </c>
      <c r="I339" s="98">
        <v>1.3975235341106724E-2</v>
      </c>
      <c r="J339" s="98">
        <v>2.6077538128625871E-2</v>
      </c>
      <c r="K339" s="98">
        <v>3.4949695695553736E-2</v>
      </c>
      <c r="L339" s="98">
        <v>5.7340966325591568E-2</v>
      </c>
      <c r="M339" s="98">
        <v>5.6328836723628338E-2</v>
      </c>
      <c r="N339" s="98">
        <v>6.282508703809056E-2</v>
      </c>
      <c r="O339" s="98">
        <v>1.2727076399325979E-2</v>
      </c>
      <c r="P339" s="98">
        <v>2.2688759135142463E-2</v>
      </c>
      <c r="Q339" s="98">
        <v>2.0239816516283125E-2</v>
      </c>
      <c r="R339" s="98">
        <v>4.8816907405767621E-2</v>
      </c>
      <c r="S339" s="98">
        <v>0.13181612264664797</v>
      </c>
      <c r="T339" s="98">
        <v>0.25965038352077763</v>
      </c>
      <c r="U339" s="98">
        <v>0.22881360910754453</v>
      </c>
      <c r="V339" s="98">
        <v>0.10879596124578705</v>
      </c>
      <c r="W339" s="98">
        <v>6.9875940686825525E-2</v>
      </c>
      <c r="X339" s="98">
        <v>7.1288645138387771E-2</v>
      </c>
      <c r="Y339" s="98">
        <v>3.9877260652335468E-2</v>
      </c>
      <c r="DA339" s="63" t="s">
        <v>3895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3.1614423958531201E-4</v>
      </c>
      <c r="I340" s="98">
        <v>2.5758275443007198E-4</v>
      </c>
      <c r="J340" s="98">
        <v>5.3410904811951039E-4</v>
      </c>
      <c r="K340" s="98">
        <v>5.2943038141024248E-4</v>
      </c>
      <c r="L340" s="98">
        <v>4.412489450693285E-4</v>
      </c>
      <c r="M340" s="98">
        <v>2.0542619442042836E-4</v>
      </c>
      <c r="N340" s="98">
        <v>9.9521372729618465E-4</v>
      </c>
      <c r="O340" s="98">
        <v>1.8510525209084823E-3</v>
      </c>
      <c r="P340" s="98">
        <v>1.3426919448077887E-3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5.1678886022123616E-4</v>
      </c>
      <c r="W340" s="98">
        <v>2.2579307612252968E-3</v>
      </c>
      <c r="X340" s="98">
        <v>1.7386919923952672E-3</v>
      </c>
      <c r="Y340" s="98">
        <v>8.3880810127894337E-4</v>
      </c>
      <c r="DA340" s="63" t="s">
        <v>3896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3.1614423958531201E-4</v>
      </c>
      <c r="I341" s="101">
        <v>2.5758275443007198E-4</v>
      </c>
      <c r="J341" s="101">
        <v>5.3410904811951039E-4</v>
      </c>
      <c r="K341" s="101">
        <v>5.2943038141024248E-4</v>
      </c>
      <c r="L341" s="101">
        <v>4.412489450693285E-4</v>
      </c>
      <c r="M341" s="101">
        <v>2.0542619442042836E-4</v>
      </c>
      <c r="N341" s="101">
        <v>9.9521372729618465E-4</v>
      </c>
      <c r="O341" s="101">
        <v>1.8510525209084823E-3</v>
      </c>
      <c r="P341" s="101">
        <v>1.3426919448077887E-3</v>
      </c>
      <c r="Q341" s="101">
        <v>0</v>
      </c>
      <c r="R341" s="101">
        <v>0</v>
      </c>
      <c r="S341" s="101">
        <v>0</v>
      </c>
      <c r="T341" s="101">
        <v>0</v>
      </c>
      <c r="U341" s="101">
        <v>0</v>
      </c>
      <c r="V341" s="101">
        <v>5.1678886022123616E-4</v>
      </c>
      <c r="W341" s="101">
        <v>2.2579307612252968E-3</v>
      </c>
      <c r="X341" s="101">
        <v>1.7386919923952672E-3</v>
      </c>
      <c r="Y341" s="101">
        <v>8.3880810127894337E-4</v>
      </c>
      <c r="DA341" s="131" t="s">
        <v>3897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X342" s="104">
        <v>0</v>
      </c>
      <c r="Y342" s="104">
        <v>0</v>
      </c>
      <c r="DA342" s="132" t="s">
        <v>3898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X343" s="101">
        <v>0</v>
      </c>
      <c r="Y343" s="101">
        <v>0</v>
      </c>
      <c r="DA343" s="131" t="s">
        <v>3899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X344" s="104">
        <v>0</v>
      </c>
      <c r="Y344" s="104">
        <v>0</v>
      </c>
      <c r="DA344" s="132" t="s">
        <v>3900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X345" s="98">
        <v>0</v>
      </c>
      <c r="Y345" s="98">
        <v>0</v>
      </c>
      <c r="DA345" s="63" t="s">
        <v>3901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X346" s="98">
        <v>0</v>
      </c>
      <c r="Y346" s="98">
        <v>0</v>
      </c>
      <c r="DA346" s="63" t="s">
        <v>3902</v>
      </c>
    </row>
    <row r="347" spans="1:105" ht="12" customHeight="1" x14ac:dyDescent="0.25">
      <c r="A347" s="121" t="s">
        <v>54</v>
      </c>
      <c r="B347" s="122"/>
      <c r="C347" s="122">
        <v>3.6958603072343205E-3</v>
      </c>
      <c r="D347" s="122">
        <v>9.4136354270537362E-3</v>
      </c>
      <c r="E347" s="122">
        <v>1.0688696361683266E-2</v>
      </c>
      <c r="F347" s="122">
        <v>1.1225726425911341E-2</v>
      </c>
      <c r="G347" s="122">
        <v>2.098755433259546E-2</v>
      </c>
      <c r="H347" s="122">
        <v>2.5944908298791248E-2</v>
      </c>
      <c r="I347" s="122">
        <v>6.5204243330398468E-2</v>
      </c>
      <c r="J347" s="122">
        <v>0.11185466698654022</v>
      </c>
      <c r="K347" s="122">
        <v>0.109060597043247</v>
      </c>
      <c r="L347" s="122">
        <v>0.18664901082642971</v>
      </c>
      <c r="M347" s="122">
        <v>0.19930173838152962</v>
      </c>
      <c r="N347" s="122">
        <v>0.2212322771156241</v>
      </c>
      <c r="O347" s="122">
        <v>8.6280757101575178E-2</v>
      </c>
      <c r="P347" s="122">
        <v>7.5577502777064889E-2</v>
      </c>
      <c r="Q347" s="122">
        <v>8.3768450878354841E-2</v>
      </c>
      <c r="R347" s="122">
        <v>0.20582708062618155</v>
      </c>
      <c r="S347" s="122">
        <v>0.63440169346638486</v>
      </c>
      <c r="T347" s="122">
        <v>1.2858573736834407</v>
      </c>
      <c r="U347" s="122">
        <v>1.0667924144998744</v>
      </c>
      <c r="V347" s="122">
        <v>0.47091323384442557</v>
      </c>
      <c r="W347" s="122">
        <v>0.26405385011673471</v>
      </c>
      <c r="X347" s="122">
        <v>0.32923022189500012</v>
      </c>
      <c r="Y347" s="122">
        <v>0.36886771348484715</v>
      </c>
      <c r="DA347" s="130" t="s">
        <v>3903</v>
      </c>
    </row>
    <row r="348" spans="1:105" ht="12" customHeight="1" x14ac:dyDescent="0.25">
      <c r="A348" s="97" t="s">
        <v>50</v>
      </c>
      <c r="B348" s="98"/>
      <c r="C348" s="98">
        <v>3.6958603072343205E-3</v>
      </c>
      <c r="D348" s="98">
        <v>9.4136354270537362E-3</v>
      </c>
      <c r="E348" s="98">
        <v>1.0688696361683266E-2</v>
      </c>
      <c r="F348" s="98">
        <v>1.1225726425911341E-2</v>
      </c>
      <c r="G348" s="98">
        <v>2.098755433259546E-2</v>
      </c>
      <c r="H348" s="98">
        <v>2.5944908298791248E-2</v>
      </c>
      <c r="I348" s="98">
        <v>6.5204243330398468E-2</v>
      </c>
      <c r="J348" s="98">
        <v>0.11185466698654022</v>
      </c>
      <c r="K348" s="98">
        <v>0.109060597043247</v>
      </c>
      <c r="L348" s="98">
        <v>0.18664901082642971</v>
      </c>
      <c r="M348" s="98">
        <v>0.19930173838152962</v>
      </c>
      <c r="N348" s="98">
        <v>0.2212322771156241</v>
      </c>
      <c r="O348" s="98">
        <v>8.6280757101575178E-2</v>
      </c>
      <c r="P348" s="98">
        <v>7.5577502777064889E-2</v>
      </c>
      <c r="Q348" s="98">
        <v>8.3768450878354841E-2</v>
      </c>
      <c r="R348" s="98">
        <v>0.20582708062618155</v>
      </c>
      <c r="S348" s="98">
        <v>0.63440169346638486</v>
      </c>
      <c r="T348" s="98">
        <v>1.2858573736834407</v>
      </c>
      <c r="U348" s="98">
        <v>1.0667924144998744</v>
      </c>
      <c r="V348" s="98">
        <v>0.47091323384442557</v>
      </c>
      <c r="W348" s="98">
        <v>0.26405385011673471</v>
      </c>
      <c r="X348" s="98">
        <v>0.32923022189500012</v>
      </c>
      <c r="Y348" s="98">
        <v>0.36886771348484715</v>
      </c>
      <c r="DA348" s="63" t="s">
        <v>3904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X349" s="33">
        <v>0</v>
      </c>
      <c r="Y349" s="33">
        <v>0</v>
      </c>
      <c r="DA349" s="60" t="s">
        <v>3905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5132.9128514274562</v>
      </c>
      <c r="D351" s="117">
        <f t="shared" si="174"/>
        <v>7053.3878890695578</v>
      </c>
      <c r="E351" s="117">
        <f t="shared" si="174"/>
        <v>7596.0030639523666</v>
      </c>
      <c r="F351" s="117">
        <f t="shared" si="174"/>
        <v>7046.1692375679559</v>
      </c>
      <c r="G351" s="117">
        <f t="shared" si="174"/>
        <v>6788.2489351449658</v>
      </c>
      <c r="H351" s="117">
        <f t="shared" si="174"/>
        <v>6831.3914106507018</v>
      </c>
      <c r="I351" s="117">
        <f t="shared" si="174"/>
        <v>7314.6264840068743</v>
      </c>
      <c r="J351" s="117">
        <f t="shared" si="174"/>
        <v>6771.9284263551035</v>
      </c>
      <c r="K351" s="117">
        <f t="shared" si="174"/>
        <v>6476.6720779169464</v>
      </c>
      <c r="L351" s="117">
        <f t="shared" si="174"/>
        <v>6523.548660991617</v>
      </c>
      <c r="M351" s="117">
        <f t="shared" si="174"/>
        <v>6230.9351252913448</v>
      </c>
      <c r="N351" s="117">
        <f t="shared" si="174"/>
        <v>6064.8587056529468</v>
      </c>
      <c r="O351" s="117">
        <f t="shared" si="174"/>
        <v>5248.2000972530996</v>
      </c>
      <c r="P351" s="117">
        <f t="shared" si="174"/>
        <v>4967.1047127683269</v>
      </c>
      <c r="Q351" s="117">
        <f t="shared" si="174"/>
        <v>4913.2802421588976</v>
      </c>
      <c r="R351" s="117">
        <f t="shared" ref="R351:V351" si="175">R352+R354+R356+R365</f>
        <v>5050.0565920984682</v>
      </c>
      <c r="S351" s="117">
        <f t="shared" si="175"/>
        <v>5044.3940578285637</v>
      </c>
      <c r="T351" s="117">
        <f t="shared" si="175"/>
        <v>5573.3739209793021</v>
      </c>
      <c r="U351" s="117">
        <f t="shared" si="175"/>
        <v>5578.37693647384</v>
      </c>
      <c r="V351" s="117">
        <f t="shared" si="175"/>
        <v>5425.2893768677968</v>
      </c>
      <c r="W351" s="117">
        <f t="shared" ref="W351:Y351" si="176">W352+W354+W356+W365</f>
        <v>5536.4954121023839</v>
      </c>
      <c r="X351" s="117">
        <f t="shared" si="176"/>
        <v>5049.8941349929391</v>
      </c>
      <c r="Y351" s="117">
        <f t="shared" si="176"/>
        <v>4900.9669082912269</v>
      </c>
      <c r="DA351" s="129" t="s">
        <v>4057</v>
      </c>
    </row>
    <row r="352" spans="1:105" ht="12" customHeight="1" x14ac:dyDescent="0.25">
      <c r="A352" s="121" t="s">
        <v>57</v>
      </c>
      <c r="B352" s="122"/>
      <c r="C352" s="122">
        <f t="shared" ref="C352:Y352" si="177">C353</f>
        <v>1714.0334750355105</v>
      </c>
      <c r="D352" s="122">
        <f t="shared" si="177"/>
        <v>1686.7264224756191</v>
      </c>
      <c r="E352" s="122">
        <f t="shared" si="177"/>
        <v>1841.1384304988178</v>
      </c>
      <c r="F352" s="122">
        <f t="shared" si="177"/>
        <v>1397.7020112711659</v>
      </c>
      <c r="G352" s="122">
        <f t="shared" si="177"/>
        <v>953.86203426614213</v>
      </c>
      <c r="H352" s="122">
        <f t="shared" si="177"/>
        <v>922.09334264613869</v>
      </c>
      <c r="I352" s="122">
        <f t="shared" si="177"/>
        <v>1083.2364925717559</v>
      </c>
      <c r="J352" s="122">
        <f t="shared" si="177"/>
        <v>766.08714928442316</v>
      </c>
      <c r="K352" s="122">
        <f t="shared" si="177"/>
        <v>632.89079440046373</v>
      </c>
      <c r="L352" s="122">
        <f t="shared" si="177"/>
        <v>768.19123644826948</v>
      </c>
      <c r="M352" s="122">
        <f t="shared" si="177"/>
        <v>714.07040834497798</v>
      </c>
      <c r="N352" s="122">
        <f t="shared" si="177"/>
        <v>695.79536987153983</v>
      </c>
      <c r="O352" s="122">
        <f t="shared" si="177"/>
        <v>543.75742087986612</v>
      </c>
      <c r="P352" s="122">
        <f t="shared" si="177"/>
        <v>488.90803003770873</v>
      </c>
      <c r="Q352" s="122">
        <f t="shared" si="177"/>
        <v>428.42188029822552</v>
      </c>
      <c r="R352" s="122">
        <f t="shared" si="177"/>
        <v>331.89758106095888</v>
      </c>
      <c r="S352" s="122">
        <f t="shared" si="177"/>
        <v>193.06046594246891</v>
      </c>
      <c r="T352" s="122">
        <f t="shared" si="177"/>
        <v>765.38556954355408</v>
      </c>
      <c r="U352" s="122">
        <f t="shared" si="177"/>
        <v>671.08522078936141</v>
      </c>
      <c r="V352" s="122">
        <f t="shared" si="177"/>
        <v>601.44965007405415</v>
      </c>
      <c r="W352" s="122">
        <f t="shared" si="177"/>
        <v>579.55287906081696</v>
      </c>
      <c r="X352" s="122">
        <f t="shared" si="177"/>
        <v>493.68540930092604</v>
      </c>
      <c r="Y352" s="122">
        <f t="shared" si="177"/>
        <v>459.99454439299666</v>
      </c>
      <c r="DA352" s="130" t="s">
        <v>4058</v>
      </c>
    </row>
    <row r="353" spans="1:105" ht="12" customHeight="1" x14ac:dyDescent="0.25">
      <c r="A353" s="97" t="s">
        <v>53</v>
      </c>
      <c r="B353" s="98"/>
      <c r="C353" s="98">
        <v>1714.0334750355105</v>
      </c>
      <c r="D353" s="98">
        <v>1686.7264224756191</v>
      </c>
      <c r="E353" s="98">
        <v>1841.1384304988178</v>
      </c>
      <c r="F353" s="98">
        <v>1397.7020112711659</v>
      </c>
      <c r="G353" s="98">
        <v>953.86203426614213</v>
      </c>
      <c r="H353" s="98">
        <v>922.09334264613869</v>
      </c>
      <c r="I353" s="98">
        <v>1083.2364925717559</v>
      </c>
      <c r="J353" s="98">
        <v>766.08714928442316</v>
      </c>
      <c r="K353" s="98">
        <v>632.89079440046373</v>
      </c>
      <c r="L353" s="98">
        <v>768.19123644826948</v>
      </c>
      <c r="M353" s="98">
        <v>714.07040834497798</v>
      </c>
      <c r="N353" s="98">
        <v>695.79536987153983</v>
      </c>
      <c r="O353" s="98">
        <v>543.75742087986612</v>
      </c>
      <c r="P353" s="98">
        <v>488.90803003770873</v>
      </c>
      <c r="Q353" s="98">
        <v>428.42188029822552</v>
      </c>
      <c r="R353" s="98">
        <v>331.89758106095888</v>
      </c>
      <c r="S353" s="98">
        <v>193.06046594246891</v>
      </c>
      <c r="T353" s="98">
        <v>765.38556954355408</v>
      </c>
      <c r="U353" s="98">
        <v>671.08522078936141</v>
      </c>
      <c r="V353" s="98">
        <v>601.44965007405415</v>
      </c>
      <c r="W353" s="98">
        <v>579.55287906081696</v>
      </c>
      <c r="X353" s="98">
        <v>493.68540930092604</v>
      </c>
      <c r="Y353" s="98">
        <v>459.99454439299666</v>
      </c>
      <c r="DA353" s="63" t="s">
        <v>4059</v>
      </c>
    </row>
    <row r="354" spans="1:105" ht="12" customHeight="1" x14ac:dyDescent="0.25">
      <c r="A354" s="121" t="s">
        <v>92</v>
      </c>
      <c r="B354" s="122"/>
      <c r="C354" s="122">
        <f t="shared" ref="C354:Y354" si="178">C355</f>
        <v>0</v>
      </c>
      <c r="D354" s="122">
        <f t="shared" si="178"/>
        <v>1743.9518248339853</v>
      </c>
      <c r="E354" s="122">
        <f t="shared" si="178"/>
        <v>1851.8807462160667</v>
      </c>
      <c r="F354" s="122">
        <f t="shared" si="178"/>
        <v>1626.0843603455255</v>
      </c>
      <c r="G354" s="122">
        <f t="shared" si="178"/>
        <v>1486.9957576709489</v>
      </c>
      <c r="H354" s="122">
        <f t="shared" si="178"/>
        <v>1658.4319221612639</v>
      </c>
      <c r="I354" s="122">
        <f t="shared" si="178"/>
        <v>1828.3378852173851</v>
      </c>
      <c r="J354" s="122">
        <f t="shared" si="178"/>
        <v>1839.2212343289152</v>
      </c>
      <c r="K354" s="122">
        <f t="shared" si="178"/>
        <v>1704.5596781488364</v>
      </c>
      <c r="L354" s="122">
        <f t="shared" si="178"/>
        <v>1728.834006740087</v>
      </c>
      <c r="M354" s="122">
        <f t="shared" si="178"/>
        <v>1439.802243634389</v>
      </c>
      <c r="N354" s="122">
        <f t="shared" si="178"/>
        <v>1691.4994167247112</v>
      </c>
      <c r="O354" s="122">
        <f t="shared" si="178"/>
        <v>1361.0065980922707</v>
      </c>
      <c r="P354" s="122">
        <f t="shared" si="178"/>
        <v>1154.853642255689</v>
      </c>
      <c r="Q354" s="122">
        <f t="shared" si="178"/>
        <v>1189.6003397896561</v>
      </c>
      <c r="R354" s="122">
        <f t="shared" si="178"/>
        <v>1330.1420850701327</v>
      </c>
      <c r="S354" s="122">
        <f t="shared" si="178"/>
        <v>1257.6937943332086</v>
      </c>
      <c r="T354" s="122">
        <f t="shared" si="178"/>
        <v>1395.3502134761682</v>
      </c>
      <c r="U354" s="122">
        <f t="shared" si="178"/>
        <v>1391.4381776962132</v>
      </c>
      <c r="V354" s="122">
        <f t="shared" si="178"/>
        <v>1323.6209104249572</v>
      </c>
      <c r="W354" s="122">
        <f t="shared" si="178"/>
        <v>1273.1589439053284</v>
      </c>
      <c r="X354" s="122">
        <f t="shared" si="178"/>
        <v>1241.0222137150527</v>
      </c>
      <c r="Y354" s="122">
        <f t="shared" si="178"/>
        <v>1302.5988295075831</v>
      </c>
      <c r="DA354" s="130" t="s">
        <v>4060</v>
      </c>
    </row>
    <row r="355" spans="1:105" ht="12" customHeight="1" x14ac:dyDescent="0.25">
      <c r="A355" s="97" t="s">
        <v>53</v>
      </c>
      <c r="B355" s="98"/>
      <c r="C355" s="98">
        <f>RES_hhdet_in_fech!C147</f>
        <v>0</v>
      </c>
      <c r="D355" s="98">
        <f>RES_hhdet_in_fech!D147</f>
        <v>1743.9518248339853</v>
      </c>
      <c r="E355" s="98">
        <f>RES_hhdet_in_fech!E147</f>
        <v>1851.8807462160667</v>
      </c>
      <c r="F355" s="98">
        <f>RES_hhdet_in_fech!F147</f>
        <v>1626.0843603455255</v>
      </c>
      <c r="G355" s="98">
        <f>RES_hhdet_in_fech!G147</f>
        <v>1486.9957576709489</v>
      </c>
      <c r="H355" s="98">
        <f>RES_hhdet_in_fech!H147</f>
        <v>1658.4319221612639</v>
      </c>
      <c r="I355" s="98">
        <f>RES_hhdet_in_fech!I147</f>
        <v>1828.3378852173851</v>
      </c>
      <c r="J355" s="98">
        <f>RES_hhdet_in_fech!J147</f>
        <v>1839.2212343289152</v>
      </c>
      <c r="K355" s="98">
        <f>RES_hhdet_in_fech!K147</f>
        <v>1704.5596781488364</v>
      </c>
      <c r="L355" s="98">
        <f>RES_hhdet_in_fech!L147</f>
        <v>1728.834006740087</v>
      </c>
      <c r="M355" s="98">
        <f>RES_hhdet_in_fech!M147</f>
        <v>1439.802243634389</v>
      </c>
      <c r="N355" s="98">
        <f>RES_hhdet_in_fech!N147</f>
        <v>1691.4994167247112</v>
      </c>
      <c r="O355" s="98">
        <f>RES_hhdet_in_fech!O147</f>
        <v>1361.0065980922707</v>
      </c>
      <c r="P355" s="98">
        <f>RES_hhdet_in_fech!P147</f>
        <v>1154.853642255689</v>
      </c>
      <c r="Q355" s="98">
        <f>RES_hhdet_in_fech!Q147</f>
        <v>1189.6003397896561</v>
      </c>
      <c r="R355" s="98">
        <f>RES_hhdet_in_fech!R147</f>
        <v>1330.1420850701327</v>
      </c>
      <c r="S355" s="98">
        <f>RES_hhdet_in_fech!S147</f>
        <v>1257.6937943332086</v>
      </c>
      <c r="T355" s="98">
        <f>RES_hhdet_in_fech!T147</f>
        <v>1395.3502134761682</v>
      </c>
      <c r="U355" s="98">
        <f>RES_hhdet_in_fech!U147</f>
        <v>1391.4381776962132</v>
      </c>
      <c r="V355" s="98">
        <f>RES_hhdet_in_fech!V147</f>
        <v>1323.6209104249572</v>
      </c>
      <c r="W355" s="98">
        <f>RES_hhdet_in_fech!W147</f>
        <v>1273.1589439053284</v>
      </c>
      <c r="X355" s="98">
        <f>RES_hhdet_in_fech!X147</f>
        <v>1241.0222137150527</v>
      </c>
      <c r="Y355" s="98">
        <f>RES_hhdet_in_fech!Y147</f>
        <v>1302.5988295075831</v>
      </c>
      <c r="DA355" s="63" t="s">
        <v>4061</v>
      </c>
    </row>
    <row r="356" spans="1:105" ht="12" customHeight="1" x14ac:dyDescent="0.25">
      <c r="A356" s="121" t="s">
        <v>55</v>
      </c>
      <c r="B356" s="122"/>
      <c r="C356" s="122">
        <v>2293.6586119273102</v>
      </c>
      <c r="D356" s="122">
        <v>2469.6384385432543</v>
      </c>
      <c r="E356" s="122">
        <v>2727.5454990293988</v>
      </c>
      <c r="F356" s="122">
        <v>2821.7739362302918</v>
      </c>
      <c r="G356" s="122">
        <v>3184.7533035036331</v>
      </c>
      <c r="H356" s="122">
        <v>3174.960787779306</v>
      </c>
      <c r="I356" s="122">
        <v>3344.8234442268717</v>
      </c>
      <c r="J356" s="122">
        <v>3203.3100175623076</v>
      </c>
      <c r="K356" s="122">
        <v>3202.7300995182027</v>
      </c>
      <c r="L356" s="122">
        <v>3108.457407131385</v>
      </c>
      <c r="M356" s="122">
        <v>3104.8703693954676</v>
      </c>
      <c r="N356" s="122">
        <v>2799.7880829505471</v>
      </c>
      <c r="O356" s="122">
        <v>2490.0490852131679</v>
      </c>
      <c r="P356" s="122">
        <v>2404.8618826943812</v>
      </c>
      <c r="Q356" s="122">
        <v>2393.7304384334375</v>
      </c>
      <c r="R356" s="122">
        <v>2500.7575337811018</v>
      </c>
      <c r="S356" s="122">
        <v>2673.3940364590703</v>
      </c>
      <c r="T356" s="122">
        <v>2564.2056156310778</v>
      </c>
      <c r="U356" s="122">
        <v>2525.0387627331747</v>
      </c>
      <c r="V356" s="122">
        <v>2526.0927817056668</v>
      </c>
      <c r="W356" s="122">
        <v>2727.9316994188857</v>
      </c>
      <c r="X356" s="122">
        <v>2403.4471105299754</v>
      </c>
      <c r="Y356" s="122">
        <v>2270.5420708001584</v>
      </c>
      <c r="DA356" s="130" t="s">
        <v>4062</v>
      </c>
    </row>
    <row r="357" spans="1:105" ht="12" customHeight="1" x14ac:dyDescent="0.25">
      <c r="A357" s="97" t="s">
        <v>124</v>
      </c>
      <c r="B357" s="98"/>
      <c r="C357" s="98">
        <v>4387.0800378832064</v>
      </c>
      <c r="D357" s="98">
        <v>4653.2172026190483</v>
      </c>
      <c r="E357" s="98">
        <v>4880.4886830305268</v>
      </c>
      <c r="F357" s="98">
        <v>4974.7922056856296</v>
      </c>
      <c r="G357" s="98">
        <v>5398.4926419158737</v>
      </c>
      <c r="H357" s="98">
        <v>5445.1926159525528</v>
      </c>
      <c r="I357" s="98">
        <v>5592.8681990694267</v>
      </c>
      <c r="J357" s="98">
        <v>5739.9053813668488</v>
      </c>
      <c r="K357" s="98">
        <v>5698.3323380410166</v>
      </c>
      <c r="L357" s="98">
        <v>5487.5098882220118</v>
      </c>
      <c r="M357" s="98">
        <v>5166.0390550372294</v>
      </c>
      <c r="N357" s="98">
        <v>4687.5857708067006</v>
      </c>
      <c r="O357" s="98">
        <v>4668.910459340691</v>
      </c>
      <c r="P357" s="98">
        <v>4540.0036688482405</v>
      </c>
      <c r="Q357" s="98">
        <v>4242.827903194544</v>
      </c>
      <c r="R357" s="98">
        <v>4132.7112206380807</v>
      </c>
      <c r="S357" s="98">
        <v>4086.4701261209434</v>
      </c>
      <c r="T357" s="98">
        <v>3941.4780334198222</v>
      </c>
      <c r="U357" s="98">
        <v>3744.5334226787481</v>
      </c>
      <c r="V357" s="98">
        <v>3349.2292560429059</v>
      </c>
      <c r="W357" s="98">
        <v>3797.6137277920993</v>
      </c>
      <c r="X357" s="98">
        <v>3781.0324837855255</v>
      </c>
      <c r="Y357" s="98">
        <v>3442.0983959078217</v>
      </c>
      <c r="DA357" s="63" t="s">
        <v>4063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3197.0836307473319</v>
      </c>
      <c r="I358" s="98">
        <v>3137.0599468618821</v>
      </c>
      <c r="J358" s="98">
        <v>3246.2775093416817</v>
      </c>
      <c r="K358" s="98">
        <v>3244.1924478216129</v>
      </c>
      <c r="L358" s="98">
        <v>3065.1821125109645</v>
      </c>
      <c r="M358" s="98">
        <v>2925.2081984075699</v>
      </c>
      <c r="N358" s="98">
        <v>2589.6941299169557</v>
      </c>
      <c r="O358" s="98">
        <v>2632.4415795643995</v>
      </c>
      <c r="P358" s="98">
        <v>2714.4226589012951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2220.211221878018</v>
      </c>
      <c r="W358" s="98">
        <v>2644.2610569697331</v>
      </c>
      <c r="X358" s="98">
        <v>2645.8193978267741</v>
      </c>
      <c r="Y358" s="98">
        <v>2375.5047496683992</v>
      </c>
      <c r="DA358" s="63" t="s">
        <v>4064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1391.724949750449</v>
      </c>
      <c r="I359" s="101">
        <v>1133.9265470596581</v>
      </c>
      <c r="J359" s="101">
        <v>1175.6230148783025</v>
      </c>
      <c r="K359" s="101">
        <v>1165.3248402232839</v>
      </c>
      <c r="L359" s="101">
        <v>971.22940893935652</v>
      </c>
      <c r="M359" s="101">
        <v>904.3238000547118</v>
      </c>
      <c r="N359" s="101">
        <v>547.63917904570815</v>
      </c>
      <c r="O359" s="101">
        <v>370.39421971467493</v>
      </c>
      <c r="P359" s="101">
        <v>369.42351888751</v>
      </c>
      <c r="Q359" s="101">
        <v>0</v>
      </c>
      <c r="R359" s="101">
        <v>0</v>
      </c>
      <c r="S359" s="101">
        <v>0</v>
      </c>
      <c r="T359" s="101">
        <v>0</v>
      </c>
      <c r="U359" s="101">
        <v>0</v>
      </c>
      <c r="V359" s="101">
        <v>119.73680971938077</v>
      </c>
      <c r="W359" s="101">
        <v>310.61954696377234</v>
      </c>
      <c r="X359" s="101">
        <v>283.48300633185079</v>
      </c>
      <c r="Y359" s="101">
        <v>147.70348675452425</v>
      </c>
      <c r="DA359" s="131" t="s">
        <v>4065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1805.3586809968824</v>
      </c>
      <c r="I360" s="104">
        <v>2003.1333998022246</v>
      </c>
      <c r="J360" s="104">
        <v>2070.6544944633793</v>
      </c>
      <c r="K360" s="104">
        <v>2078.8676075983285</v>
      </c>
      <c r="L360" s="104">
        <v>2093.9527035716083</v>
      </c>
      <c r="M360" s="104">
        <v>2020.8843983528584</v>
      </c>
      <c r="N360" s="104">
        <v>2042.0549508712472</v>
      </c>
      <c r="O360" s="104">
        <v>2262.0473598497247</v>
      </c>
      <c r="P360" s="104">
        <v>2344.9991400137856</v>
      </c>
      <c r="Q360" s="104">
        <v>0</v>
      </c>
      <c r="R360" s="104">
        <v>0</v>
      </c>
      <c r="S360" s="104">
        <v>0</v>
      </c>
      <c r="T360" s="104">
        <v>0</v>
      </c>
      <c r="U360" s="104">
        <v>0</v>
      </c>
      <c r="V360" s="104">
        <v>2100.4744121586373</v>
      </c>
      <c r="W360" s="104">
        <v>2333.6415100059612</v>
      </c>
      <c r="X360" s="104">
        <v>2362.3363914949227</v>
      </c>
      <c r="Y360" s="104">
        <v>2227.8012629138752</v>
      </c>
      <c r="DA360" s="132" t="s">
        <v>4066</v>
      </c>
    </row>
    <row r="361" spans="1:105" ht="12" customHeight="1" x14ac:dyDescent="0.25">
      <c r="A361" s="106" t="s">
        <v>122</v>
      </c>
      <c r="B361" s="101"/>
      <c r="C361" s="101">
        <v>0</v>
      </c>
      <c r="D361" s="101">
        <v>0</v>
      </c>
      <c r="E361" s="101">
        <v>0</v>
      </c>
      <c r="F361" s="101">
        <v>0</v>
      </c>
      <c r="G361" s="101">
        <v>0</v>
      </c>
      <c r="H361" s="101">
        <v>4829.6714952764323</v>
      </c>
      <c r="I361" s="101">
        <v>0</v>
      </c>
      <c r="J361" s="101">
        <v>0</v>
      </c>
      <c r="K361" s="101">
        <v>5162.9628781612791</v>
      </c>
      <c r="L361" s="101">
        <v>0</v>
      </c>
      <c r="M361" s="101">
        <v>0</v>
      </c>
      <c r="N361" s="101">
        <v>0</v>
      </c>
      <c r="O361" s="101">
        <v>4178.6985631308571</v>
      </c>
      <c r="P361" s="101">
        <v>4034.6983031497202</v>
      </c>
      <c r="Q361" s="101">
        <v>0</v>
      </c>
      <c r="R361" s="101">
        <v>0</v>
      </c>
      <c r="S361" s="101">
        <v>0</v>
      </c>
      <c r="T361" s="101">
        <v>0</v>
      </c>
      <c r="U361" s="101">
        <v>3707.3012299725269</v>
      </c>
      <c r="V361" s="101">
        <v>0</v>
      </c>
      <c r="W361" s="101">
        <v>3687.5545947618184</v>
      </c>
      <c r="X361" s="101">
        <v>0</v>
      </c>
      <c r="Y361" s="101">
        <v>3287.1268395779075</v>
      </c>
      <c r="DA361" s="131" t="s">
        <v>4067</v>
      </c>
    </row>
    <row r="362" spans="1:105" ht="12" customHeight="1" x14ac:dyDescent="0.25">
      <c r="A362" s="107" t="s">
        <v>121</v>
      </c>
      <c r="B362" s="104"/>
      <c r="C362" s="104">
        <v>2103.3475732040465</v>
      </c>
      <c r="D362" s="104">
        <v>2387.239239898885</v>
      </c>
      <c r="E362" s="104">
        <v>2649.256655974812</v>
      </c>
      <c r="F362" s="104">
        <v>2748.7902660792633</v>
      </c>
      <c r="G362" s="104">
        <v>3083.205627429677</v>
      </c>
      <c r="H362" s="104">
        <v>3009.9688474507661</v>
      </c>
      <c r="I362" s="104">
        <v>3274.7642190671486</v>
      </c>
      <c r="J362" s="104">
        <v>3127.462491801637</v>
      </c>
      <c r="K362" s="104">
        <v>3113.7244355241432</v>
      </c>
      <c r="L362" s="104">
        <v>3021.7406239902848</v>
      </c>
      <c r="M362" s="104">
        <v>3026.7402786202965</v>
      </c>
      <c r="N362" s="104">
        <v>2720.0067651620056</v>
      </c>
      <c r="O362" s="104">
        <v>2282.7507676888522</v>
      </c>
      <c r="P362" s="104">
        <v>2210.2700839794293</v>
      </c>
      <c r="Q362" s="104">
        <v>2330.177170413825</v>
      </c>
      <c r="R362" s="104">
        <v>2445.6883632966351</v>
      </c>
      <c r="S362" s="104">
        <v>2631.7639939835544</v>
      </c>
      <c r="T362" s="104">
        <v>2526.0831568013809</v>
      </c>
      <c r="U362" s="104">
        <v>2447.2867996718915</v>
      </c>
      <c r="V362" s="104">
        <v>2493.7900201024622</v>
      </c>
      <c r="W362" s="104">
        <v>2452.0168770754167</v>
      </c>
      <c r="X362" s="104">
        <v>2346.8271396928681</v>
      </c>
      <c r="Y362" s="104">
        <v>2200.9263329629898</v>
      </c>
      <c r="DA362" s="132" t="s">
        <v>4068</v>
      </c>
    </row>
    <row r="363" spans="1:105" ht="12" customHeight="1" x14ac:dyDescent="0.25">
      <c r="A363" s="108" t="s">
        <v>53</v>
      </c>
      <c r="B363" s="98"/>
      <c r="C363" s="98">
        <v>499.04271628913625</v>
      </c>
      <c r="D363" s="98">
        <v>792.09166931795255</v>
      </c>
      <c r="E363" s="98">
        <v>1058.689092796945</v>
      </c>
      <c r="F363" s="98">
        <v>1057.5559300486532</v>
      </c>
      <c r="G363" s="98">
        <v>1372.9448081889911</v>
      </c>
      <c r="H363" s="98">
        <v>1238.4756533004911</v>
      </c>
      <c r="I363" s="98">
        <v>1155.7237777770258</v>
      </c>
      <c r="J363" s="98">
        <v>1064.9288964670995</v>
      </c>
      <c r="K363" s="98">
        <v>1057.2428990908224</v>
      </c>
      <c r="L363" s="98">
        <v>926.58765575407858</v>
      </c>
      <c r="M363" s="98">
        <v>932.96082234476262</v>
      </c>
      <c r="N363" s="98">
        <v>624.85510690624403</v>
      </c>
      <c r="O363" s="98">
        <v>146.1724831918101</v>
      </c>
      <c r="P363" s="98">
        <v>61.824790866535338</v>
      </c>
      <c r="Q363" s="98">
        <v>168.72595975671095</v>
      </c>
      <c r="R363" s="98">
        <v>251.27897036060537</v>
      </c>
      <c r="S363" s="98">
        <v>429.83395204733591</v>
      </c>
      <c r="T363" s="98">
        <v>325.60539344933011</v>
      </c>
      <c r="U363" s="98">
        <v>250.62194612306291</v>
      </c>
      <c r="V363" s="98">
        <v>313.92118104370206</v>
      </c>
      <c r="W363" s="98">
        <v>231.57095732914826</v>
      </c>
      <c r="X363" s="98">
        <v>177.47802067915353</v>
      </c>
      <c r="Y363" s="98">
        <v>69.414839797670538</v>
      </c>
      <c r="DA363" s="63" t="s">
        <v>4069</v>
      </c>
    </row>
    <row r="364" spans="1:105" ht="12" customHeight="1" x14ac:dyDescent="0.25">
      <c r="A364" s="108" t="s">
        <v>52</v>
      </c>
      <c r="B364" s="98"/>
      <c r="C364" s="98">
        <v>1604.3048569149105</v>
      </c>
      <c r="D364" s="98">
        <v>1595.1475705809323</v>
      </c>
      <c r="E364" s="98">
        <v>1590.5675631778674</v>
      </c>
      <c r="F364" s="98">
        <v>1691.2343360306102</v>
      </c>
      <c r="G364" s="98">
        <v>1710.2608192406863</v>
      </c>
      <c r="H364" s="98">
        <v>1771.4931941502753</v>
      </c>
      <c r="I364" s="98">
        <v>2119.040441290123</v>
      </c>
      <c r="J364" s="98">
        <v>2062.5335953345375</v>
      </c>
      <c r="K364" s="98">
        <v>2056.4815364333208</v>
      </c>
      <c r="L364" s="98">
        <v>2095.1529682362066</v>
      </c>
      <c r="M364" s="98">
        <v>2093.7794562755339</v>
      </c>
      <c r="N364" s="98">
        <v>2095.1516582557615</v>
      </c>
      <c r="O364" s="98">
        <v>2136.5782844970422</v>
      </c>
      <c r="P364" s="98">
        <v>2148.445293112894</v>
      </c>
      <c r="Q364" s="98">
        <v>2161.4512106571142</v>
      </c>
      <c r="R364" s="98">
        <v>2194.4093929360297</v>
      </c>
      <c r="S364" s="98">
        <v>2201.9300419362185</v>
      </c>
      <c r="T364" s="98">
        <v>2200.4777633520512</v>
      </c>
      <c r="U364" s="98">
        <v>2196.6648535488289</v>
      </c>
      <c r="V364" s="98">
        <v>2179.8688390587604</v>
      </c>
      <c r="W364" s="98">
        <v>2220.4459197462684</v>
      </c>
      <c r="X364" s="98">
        <v>2169.3491190137142</v>
      </c>
      <c r="Y364" s="98">
        <v>2131.5114931653193</v>
      </c>
      <c r="DA364" s="63" t="s">
        <v>4070</v>
      </c>
    </row>
    <row r="365" spans="1:105" ht="12" customHeight="1" x14ac:dyDescent="0.25">
      <c r="A365" s="121" t="s">
        <v>54</v>
      </c>
      <c r="B365" s="122"/>
      <c r="C365" s="122">
        <v>1125.2207644646353</v>
      </c>
      <c r="D365" s="122">
        <v>1153.0712032166989</v>
      </c>
      <c r="E365" s="122">
        <v>1175.4383882080833</v>
      </c>
      <c r="F365" s="122">
        <v>1200.6089297209724</v>
      </c>
      <c r="G365" s="122">
        <v>1162.6378397042413</v>
      </c>
      <c r="H365" s="122">
        <v>1075.9053580639941</v>
      </c>
      <c r="I365" s="122">
        <v>1058.2286619908605</v>
      </c>
      <c r="J365" s="122">
        <v>963.31002517945717</v>
      </c>
      <c r="K365" s="122">
        <v>936.49150584944346</v>
      </c>
      <c r="L365" s="122">
        <v>918.06601067187535</v>
      </c>
      <c r="M365" s="122">
        <v>972.19210391651029</v>
      </c>
      <c r="N365" s="122">
        <v>877.77583610614874</v>
      </c>
      <c r="O365" s="122">
        <v>853.38699306779495</v>
      </c>
      <c r="P365" s="122">
        <v>918.48115778054785</v>
      </c>
      <c r="Q365" s="122">
        <v>901.52758363757823</v>
      </c>
      <c r="R365" s="122">
        <v>887.25939218627559</v>
      </c>
      <c r="S365" s="122">
        <v>920.24576109381587</v>
      </c>
      <c r="T365" s="122">
        <v>848.43252232850148</v>
      </c>
      <c r="U365" s="122">
        <v>990.8147752550899</v>
      </c>
      <c r="V365" s="122">
        <v>974.12603466311839</v>
      </c>
      <c r="W365" s="122">
        <v>955.85188971735261</v>
      </c>
      <c r="X365" s="122">
        <v>911.73940144698463</v>
      </c>
      <c r="Y365" s="122">
        <v>867.83146359048897</v>
      </c>
      <c r="DA365" s="130" t="s">
        <v>4071</v>
      </c>
    </row>
    <row r="366" spans="1:105" ht="12" customHeight="1" x14ac:dyDescent="0.25">
      <c r="A366" s="97" t="s">
        <v>50</v>
      </c>
      <c r="B366" s="98"/>
      <c r="C366" s="98">
        <v>1251.5273230777086</v>
      </c>
      <c r="D366" s="98">
        <v>1255.774254303966</v>
      </c>
      <c r="E366" s="98">
        <v>1307.0445160634777</v>
      </c>
      <c r="F366" s="98">
        <v>1335.6137150515815</v>
      </c>
      <c r="G366" s="98">
        <v>1283.2092365510516</v>
      </c>
      <c r="H366" s="98">
        <v>1153.6792604149987</v>
      </c>
      <c r="I366" s="98">
        <v>1166.8335081751493</v>
      </c>
      <c r="J366" s="98">
        <v>1056.6625912134325</v>
      </c>
      <c r="K366" s="98">
        <v>1041.4419933855233</v>
      </c>
      <c r="L366" s="98">
        <v>1015.6528956487148</v>
      </c>
      <c r="M366" s="98">
        <v>1041.9985995699117</v>
      </c>
      <c r="N366" s="98">
        <v>990.74778863332062</v>
      </c>
      <c r="O366" s="98">
        <v>1002.1734137571041</v>
      </c>
      <c r="P366" s="98">
        <v>1011.2645422861819</v>
      </c>
      <c r="Q366" s="98">
        <v>1032.9526354448872</v>
      </c>
      <c r="R366" s="98">
        <v>1034.3476880002786</v>
      </c>
      <c r="S366" s="98">
        <v>1044.8008442086614</v>
      </c>
      <c r="T366" s="98">
        <v>1058.6459868959671</v>
      </c>
      <c r="U366" s="98">
        <v>1140.134971330205</v>
      </c>
      <c r="V366" s="98">
        <v>1057.6767652855162</v>
      </c>
      <c r="W366" s="98">
        <v>1083.3303798773966</v>
      </c>
      <c r="X366" s="98">
        <v>1007.1798783412698</v>
      </c>
      <c r="Y366" s="98">
        <v>965.98652927885973</v>
      </c>
      <c r="DA366" s="63" t="s">
        <v>4072</v>
      </c>
    </row>
    <row r="367" spans="1:105" ht="12" customHeight="1" x14ac:dyDescent="0.25">
      <c r="A367" s="109" t="s">
        <v>120</v>
      </c>
      <c r="B367" s="33"/>
      <c r="C367" s="33">
        <v>975.94937701282117</v>
      </c>
      <c r="D367" s="33">
        <v>999.01662658579846</v>
      </c>
      <c r="E367" s="33">
        <v>949.82788331312156</v>
      </c>
      <c r="F367" s="33">
        <v>992.47655233628336</v>
      </c>
      <c r="G367" s="33">
        <v>955.94401653828095</v>
      </c>
      <c r="H367" s="33">
        <v>908.5223943085706</v>
      </c>
      <c r="I367" s="33">
        <v>827.91148818624799</v>
      </c>
      <c r="J367" s="33">
        <v>770.82199079081784</v>
      </c>
      <c r="K367" s="33">
        <v>797.86063262843243</v>
      </c>
      <c r="L367" s="33">
        <v>760.1704307793492</v>
      </c>
      <c r="M367" s="33">
        <v>847.40002463803091</v>
      </c>
      <c r="N367" s="33">
        <v>635.83372426691096</v>
      </c>
      <c r="O367" s="33">
        <v>689.93756280330751</v>
      </c>
      <c r="P367" s="33">
        <v>837.93832532051147</v>
      </c>
      <c r="Q367" s="33">
        <v>730.91397092772604</v>
      </c>
      <c r="R367" s="33">
        <v>707.55318976916726</v>
      </c>
      <c r="S367" s="33">
        <v>774.79546089024177</v>
      </c>
      <c r="T367" s="33">
        <v>641.05034612144641</v>
      </c>
      <c r="U367" s="33">
        <v>783.1679529615725</v>
      </c>
      <c r="V367" s="33">
        <v>875.8310574602973</v>
      </c>
      <c r="W367" s="33">
        <v>809.40176130008581</v>
      </c>
      <c r="X367" s="33">
        <v>741.34381056500422</v>
      </c>
      <c r="Y367" s="33">
        <v>586.26377515678371</v>
      </c>
      <c r="DA367" s="60" t="s">
        <v>4073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5580.8964775683526</v>
      </c>
      <c r="D369" s="117">
        <f t="shared" si="179"/>
        <v>10371.150538121288</v>
      </c>
      <c r="E369" s="117">
        <f t="shared" si="179"/>
        <v>11464.91486613614</v>
      </c>
      <c r="F369" s="117">
        <f t="shared" si="179"/>
        <v>10428.221372353915</v>
      </c>
      <c r="G369" s="117">
        <f t="shared" si="179"/>
        <v>9535.6121151201369</v>
      </c>
      <c r="H369" s="117">
        <f t="shared" si="179"/>
        <v>10202.374548301141</v>
      </c>
      <c r="I369" s="117">
        <f t="shared" si="179"/>
        <v>11707.238176778912</v>
      </c>
      <c r="J369" s="117">
        <f t="shared" si="179"/>
        <v>11143.602806601109</v>
      </c>
      <c r="K369" s="117">
        <f t="shared" si="179"/>
        <v>10645.54767946657</v>
      </c>
      <c r="L369" s="117">
        <f t="shared" si="179"/>
        <v>11343.125555618937</v>
      </c>
      <c r="M369" s="117">
        <f t="shared" si="179"/>
        <v>10517.973958353352</v>
      </c>
      <c r="N369" s="117">
        <f t="shared" si="179"/>
        <v>11577.792195209291</v>
      </c>
      <c r="O369" s="117">
        <f t="shared" si="179"/>
        <v>10040.775937994695</v>
      </c>
      <c r="P369" s="117">
        <f t="shared" si="179"/>
        <v>9404.4622416153925</v>
      </c>
      <c r="Q369" s="117">
        <f t="shared" si="179"/>
        <v>9622.3378115352989</v>
      </c>
      <c r="R369" s="117">
        <f t="shared" ref="R369:V369" si="180">R370+R372+R374+R383</f>
        <v>10011.169911246367</v>
      </c>
      <c r="S369" s="117">
        <f t="shared" si="180"/>
        <v>9342.1192530336775</v>
      </c>
      <c r="T369" s="117">
        <f t="shared" si="180"/>
        <v>11947.761631149993</v>
      </c>
      <c r="U369" s="117">
        <f t="shared" si="180"/>
        <v>11639.049835492991</v>
      </c>
      <c r="V369" s="117">
        <f t="shared" si="180"/>
        <v>11143.150429755276</v>
      </c>
      <c r="W369" s="117">
        <f t="shared" ref="W369:Y369" si="181">W370+W372+W374+W383</f>
        <v>10926.665000968631</v>
      </c>
      <c r="X369" s="117">
        <f t="shared" si="181"/>
        <v>10417.986052370698</v>
      </c>
      <c r="Y369" s="117">
        <f t="shared" si="181"/>
        <v>10507.997502006481</v>
      </c>
      <c r="DA369" s="129" t="s">
        <v>4225</v>
      </c>
    </row>
    <row r="370" spans="1:105" ht="12" customHeight="1" x14ac:dyDescent="0.25">
      <c r="A370" s="121" t="s">
        <v>57</v>
      </c>
      <c r="B370" s="122"/>
      <c r="C370" s="122">
        <f t="shared" ref="C370:Y370" si="182">C371</f>
        <v>3033.7085445336238</v>
      </c>
      <c r="D370" s="122">
        <f t="shared" si="182"/>
        <v>3152.420343826047</v>
      </c>
      <c r="E370" s="122">
        <f t="shared" si="182"/>
        <v>3626.4149427846955</v>
      </c>
      <c r="F370" s="122">
        <f t="shared" si="182"/>
        <v>2894.7203875378473</v>
      </c>
      <c r="G370" s="122">
        <f t="shared" si="182"/>
        <v>2073.7302516982322</v>
      </c>
      <c r="H370" s="122">
        <f t="shared" si="182"/>
        <v>2100.9799690659165</v>
      </c>
      <c r="I370" s="122">
        <f t="shared" si="182"/>
        <v>2583.1265317983734</v>
      </c>
      <c r="J370" s="122">
        <f t="shared" si="182"/>
        <v>1910.1440268009999</v>
      </c>
      <c r="K370" s="122">
        <f t="shared" si="182"/>
        <v>1648.9794628472516</v>
      </c>
      <c r="L370" s="122">
        <f t="shared" si="182"/>
        <v>2090.3510045711073</v>
      </c>
      <c r="M370" s="122">
        <f t="shared" si="182"/>
        <v>2044.0718389279557</v>
      </c>
      <c r="N370" s="122">
        <f t="shared" si="182"/>
        <v>2113.4214606869368</v>
      </c>
      <c r="O370" s="122">
        <f t="shared" si="182"/>
        <v>1766.3024782743369</v>
      </c>
      <c r="P370" s="122">
        <f t="shared" si="182"/>
        <v>1698.4796176972388</v>
      </c>
      <c r="Q370" s="122">
        <f t="shared" si="182"/>
        <v>1563.5451773460277</v>
      </c>
      <c r="R370" s="122">
        <f t="shared" si="182"/>
        <v>1211.5639663515447</v>
      </c>
      <c r="S370" s="122">
        <f t="shared" si="182"/>
        <v>704.76950844259113</v>
      </c>
      <c r="T370" s="122">
        <f t="shared" si="182"/>
        <v>2794.1312210972069</v>
      </c>
      <c r="U370" s="122">
        <f t="shared" si="182"/>
        <v>2449.9566131545616</v>
      </c>
      <c r="V370" s="122">
        <f t="shared" si="182"/>
        <v>2202.1924029031893</v>
      </c>
      <c r="W370" s="122">
        <f t="shared" si="182"/>
        <v>2155.1585922037334</v>
      </c>
      <c r="X370" s="122">
        <f t="shared" si="182"/>
        <v>1873.6557370921953</v>
      </c>
      <c r="Y370" s="122">
        <f t="shared" si="182"/>
        <v>1786.2171178077845</v>
      </c>
      <c r="DA370" s="130" t="s">
        <v>4226</v>
      </c>
    </row>
    <row r="371" spans="1:105" ht="12" customHeight="1" x14ac:dyDescent="0.25">
      <c r="A371" s="97" t="s">
        <v>53</v>
      </c>
      <c r="B371" s="98"/>
      <c r="C371" s="98">
        <v>3033.7085445336238</v>
      </c>
      <c r="D371" s="98">
        <v>3152.420343826047</v>
      </c>
      <c r="E371" s="98">
        <v>3626.4149427846955</v>
      </c>
      <c r="F371" s="98">
        <v>2894.7203875378473</v>
      </c>
      <c r="G371" s="98">
        <v>2073.7302516982322</v>
      </c>
      <c r="H371" s="98">
        <v>2100.9799690659165</v>
      </c>
      <c r="I371" s="98">
        <v>2583.1265317983734</v>
      </c>
      <c r="J371" s="98">
        <v>1910.1440268009999</v>
      </c>
      <c r="K371" s="98">
        <v>1648.9794628472516</v>
      </c>
      <c r="L371" s="98">
        <v>2090.3510045711073</v>
      </c>
      <c r="M371" s="98">
        <v>2044.0718389279557</v>
      </c>
      <c r="N371" s="98">
        <v>2113.4214606869368</v>
      </c>
      <c r="O371" s="98">
        <v>1766.3024782743369</v>
      </c>
      <c r="P371" s="98">
        <v>1698.4796176972388</v>
      </c>
      <c r="Q371" s="98">
        <v>1563.5451773460277</v>
      </c>
      <c r="R371" s="98">
        <v>1211.5639663515447</v>
      </c>
      <c r="S371" s="98">
        <v>704.76950844259113</v>
      </c>
      <c r="T371" s="98">
        <v>2794.1312210972069</v>
      </c>
      <c r="U371" s="98">
        <v>2449.9566131545616</v>
      </c>
      <c r="V371" s="98">
        <v>2202.1924029031893</v>
      </c>
      <c r="W371" s="98">
        <v>2155.1585922037334</v>
      </c>
      <c r="X371" s="98">
        <v>1873.6557370921953</v>
      </c>
      <c r="Y371" s="98">
        <v>1786.2171178077845</v>
      </c>
      <c r="DA371" s="63" t="s">
        <v>4227</v>
      </c>
    </row>
    <row r="372" spans="1:105" ht="12" customHeight="1" x14ac:dyDescent="0.25">
      <c r="A372" s="121" t="s">
        <v>92</v>
      </c>
      <c r="B372" s="122"/>
      <c r="C372" s="122">
        <f t="shared" ref="C372:Y372" si="183">C373</f>
        <v>0</v>
      </c>
      <c r="D372" s="122">
        <f t="shared" si="183"/>
        <v>4532.4182544777195</v>
      </c>
      <c r="E372" s="122">
        <f t="shared" si="183"/>
        <v>5021.5355432805027</v>
      </c>
      <c r="F372" s="122">
        <f t="shared" si="183"/>
        <v>4593.9209558133989</v>
      </c>
      <c r="G372" s="122">
        <f t="shared" si="183"/>
        <v>4372.1569453604643</v>
      </c>
      <c r="H372" s="122">
        <f t="shared" si="183"/>
        <v>5069.5609390445925</v>
      </c>
      <c r="I372" s="122">
        <f t="shared" si="183"/>
        <v>5805.0004739443639</v>
      </c>
      <c r="J372" s="122">
        <f t="shared" si="183"/>
        <v>6060.9798743208121</v>
      </c>
      <c r="K372" s="122">
        <f t="shared" si="183"/>
        <v>5827.0385136669447</v>
      </c>
      <c r="L372" s="122">
        <f t="shared" si="183"/>
        <v>6127.6197878951025</v>
      </c>
      <c r="M372" s="122">
        <f t="shared" si="183"/>
        <v>5310.8509058404479</v>
      </c>
      <c r="N372" s="122">
        <f t="shared" si="183"/>
        <v>6522.1281796064777</v>
      </c>
      <c r="O372" s="122">
        <f t="shared" si="183"/>
        <v>5506.2981855749103</v>
      </c>
      <c r="P372" s="122">
        <f t="shared" si="183"/>
        <v>4896.4605152729791</v>
      </c>
      <c r="Q372" s="122">
        <f t="shared" si="183"/>
        <v>5221.0353157352665</v>
      </c>
      <c r="R372" s="122">
        <f t="shared" si="183"/>
        <v>5880.8029485057723</v>
      </c>
      <c r="S372" s="122">
        <f t="shared" si="183"/>
        <v>5565.0074040785785</v>
      </c>
      <c r="T372" s="122">
        <f t="shared" si="183"/>
        <v>6179.6672343668333</v>
      </c>
      <c r="U372" s="122">
        <f t="shared" si="183"/>
        <v>6168.5040723277471</v>
      </c>
      <c r="V372" s="122">
        <f t="shared" si="183"/>
        <v>5884.6082585231079</v>
      </c>
      <c r="W372" s="122">
        <f t="shared" si="183"/>
        <v>5713.1455056733366</v>
      </c>
      <c r="X372" s="122">
        <f t="shared" si="183"/>
        <v>5629.4612767363797</v>
      </c>
      <c r="Y372" s="122">
        <f t="shared" si="183"/>
        <v>5980.3899396847573</v>
      </c>
      <c r="DA372" s="130" t="s">
        <v>4228</v>
      </c>
    </row>
    <row r="373" spans="1:105" ht="12" customHeight="1" x14ac:dyDescent="0.25">
      <c r="A373" s="97" t="s">
        <v>53</v>
      </c>
      <c r="B373" s="98"/>
      <c r="C373" s="98">
        <f>RES_hhdet_in_tesh!C147</f>
        <v>0</v>
      </c>
      <c r="D373" s="98">
        <f>RES_hhdet_in_tesh!D147</f>
        <v>4532.4182544777195</v>
      </c>
      <c r="E373" s="98">
        <f>RES_hhdet_in_tesh!E147</f>
        <v>5021.5355432805027</v>
      </c>
      <c r="F373" s="98">
        <f>RES_hhdet_in_tesh!F147</f>
        <v>4593.9209558133989</v>
      </c>
      <c r="G373" s="98">
        <f>RES_hhdet_in_tesh!G147</f>
        <v>4372.1569453604643</v>
      </c>
      <c r="H373" s="98">
        <f>RES_hhdet_in_tesh!H147</f>
        <v>5069.5609390445925</v>
      </c>
      <c r="I373" s="98">
        <f>RES_hhdet_in_tesh!I147</f>
        <v>5805.0004739443639</v>
      </c>
      <c r="J373" s="98">
        <f>RES_hhdet_in_tesh!J147</f>
        <v>6060.9798743208121</v>
      </c>
      <c r="K373" s="98">
        <f>RES_hhdet_in_tesh!K147</f>
        <v>5827.0385136669447</v>
      </c>
      <c r="L373" s="98">
        <f>RES_hhdet_in_tesh!L147</f>
        <v>6127.6197878951025</v>
      </c>
      <c r="M373" s="98">
        <f>RES_hhdet_in_tesh!M147</f>
        <v>5310.8509058404479</v>
      </c>
      <c r="N373" s="98">
        <f>RES_hhdet_in_tesh!N147</f>
        <v>6522.1281796064777</v>
      </c>
      <c r="O373" s="98">
        <f>RES_hhdet_in_tesh!O147</f>
        <v>5506.2981855749103</v>
      </c>
      <c r="P373" s="98">
        <f>RES_hhdet_in_tesh!P147</f>
        <v>4896.4605152729791</v>
      </c>
      <c r="Q373" s="98">
        <f>RES_hhdet_in_tesh!Q147</f>
        <v>5221.0353157352665</v>
      </c>
      <c r="R373" s="98">
        <f>RES_hhdet_in_tesh!R147</f>
        <v>5880.8029485057723</v>
      </c>
      <c r="S373" s="98">
        <f>RES_hhdet_in_tesh!S147</f>
        <v>5565.0074040785785</v>
      </c>
      <c r="T373" s="98">
        <f>RES_hhdet_in_tesh!T147</f>
        <v>6179.6672343668333</v>
      </c>
      <c r="U373" s="98">
        <f>RES_hhdet_in_tesh!U147</f>
        <v>6168.5040723277471</v>
      </c>
      <c r="V373" s="98">
        <f>RES_hhdet_in_tesh!V147</f>
        <v>5884.6082585231079</v>
      </c>
      <c r="W373" s="98">
        <f>RES_hhdet_in_tesh!W147</f>
        <v>5713.1455056733366</v>
      </c>
      <c r="X373" s="98">
        <f>RES_hhdet_in_tesh!X147</f>
        <v>5629.4612767363797</v>
      </c>
      <c r="Y373" s="98">
        <f>RES_hhdet_in_tesh!Y147</f>
        <v>5980.3899396847573</v>
      </c>
      <c r="DA373" s="63" t="s">
        <v>4229</v>
      </c>
    </row>
    <row r="374" spans="1:105" ht="12" customHeight="1" x14ac:dyDescent="0.25">
      <c r="A374" s="121" t="s">
        <v>55</v>
      </c>
      <c r="B374" s="122"/>
      <c r="C374" s="122">
        <v>1850.2484513902402</v>
      </c>
      <c r="D374" s="122">
        <v>1981.5091919306335</v>
      </c>
      <c r="E374" s="122">
        <v>2107.6919327680985</v>
      </c>
      <c r="F374" s="122">
        <v>2208.0453671480959</v>
      </c>
      <c r="G374" s="122">
        <v>2384.9259239505091</v>
      </c>
      <c r="H374" s="122">
        <v>2385.4799496875257</v>
      </c>
      <c r="I374" s="122">
        <v>2685.7332149650051</v>
      </c>
      <c r="J374" s="122">
        <v>2593.0979647015874</v>
      </c>
      <c r="K374" s="122">
        <v>2586.8230858258057</v>
      </c>
      <c r="L374" s="122">
        <v>2561.5729569399487</v>
      </c>
      <c r="M374" s="122">
        <v>2565.5906262327167</v>
      </c>
      <c r="N374" s="122">
        <v>2415.5094864984039</v>
      </c>
      <c r="O374" s="122">
        <v>2228.1311014037087</v>
      </c>
      <c r="P374" s="122">
        <v>2205.2850686296979</v>
      </c>
      <c r="Q374" s="122">
        <v>2265.8329131078044</v>
      </c>
      <c r="R374" s="122">
        <v>2347.427029155233</v>
      </c>
      <c r="S374" s="122">
        <v>2463.2956507771478</v>
      </c>
      <c r="T374" s="122">
        <v>2403.9229559897412</v>
      </c>
      <c r="U374" s="122">
        <v>2356.735354216381</v>
      </c>
      <c r="V374" s="122">
        <v>2373.5278808323642</v>
      </c>
      <c r="W374" s="122">
        <v>2387.636050604689</v>
      </c>
      <c r="X374" s="122">
        <v>2299.2434814230783</v>
      </c>
      <c r="Y374" s="122">
        <v>2183.9918526211036</v>
      </c>
      <c r="DA374" s="130" t="s">
        <v>4230</v>
      </c>
    </row>
    <row r="375" spans="1:105" ht="12" customHeight="1" x14ac:dyDescent="0.25">
      <c r="A375" s="97" t="s">
        <v>124</v>
      </c>
      <c r="B375" s="98"/>
      <c r="C375" s="98">
        <v>1897.6606819716751</v>
      </c>
      <c r="D375" s="98">
        <v>2022.9770935029596</v>
      </c>
      <c r="E375" s="98">
        <v>2133.9646340752056</v>
      </c>
      <c r="F375" s="98">
        <v>2187.8220215806164</v>
      </c>
      <c r="G375" s="98">
        <v>2389.3710043755045</v>
      </c>
      <c r="H375" s="98">
        <v>2426.7536049085847</v>
      </c>
      <c r="I375" s="98">
        <v>2511.469243810091</v>
      </c>
      <c r="J375" s="98">
        <v>2600.0592427933816</v>
      </c>
      <c r="K375" s="98">
        <v>2607.9382154180284</v>
      </c>
      <c r="L375" s="98">
        <v>2541.6268482212986</v>
      </c>
      <c r="M375" s="98">
        <v>2450.6427779876626</v>
      </c>
      <c r="N375" s="98">
        <v>2310.2938198981938</v>
      </c>
      <c r="O375" s="98">
        <v>2427.2149439595728</v>
      </c>
      <c r="P375" s="98">
        <v>2508.9184166423443</v>
      </c>
      <c r="Q375" s="98">
        <v>2469.8269318344974</v>
      </c>
      <c r="R375" s="98">
        <v>2484.8039314832959</v>
      </c>
      <c r="S375" s="98">
        <v>2529.8065822825733</v>
      </c>
      <c r="T375" s="98">
        <v>2503.0012626152134</v>
      </c>
      <c r="U375" s="98">
        <v>2428.8711845925532</v>
      </c>
      <c r="V375" s="98">
        <v>2208.3256144989518</v>
      </c>
      <c r="W375" s="98">
        <v>2528.9661339812251</v>
      </c>
      <c r="X375" s="98">
        <v>2528.8775752358215</v>
      </c>
      <c r="Y375" s="98">
        <v>2307.2368036260441</v>
      </c>
      <c r="DA375" s="63" t="s">
        <v>4231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2425.6073621828468</v>
      </c>
      <c r="I376" s="98">
        <v>2512.3214489956495</v>
      </c>
      <c r="J376" s="98">
        <v>2603.1875734576292</v>
      </c>
      <c r="K376" s="98">
        <v>2612.1982390719913</v>
      </c>
      <c r="L376" s="98">
        <v>2543.7929392749797</v>
      </c>
      <c r="M376" s="98">
        <v>2449.8735263784242</v>
      </c>
      <c r="N376" s="98">
        <v>2311.9609265150134</v>
      </c>
      <c r="O376" s="98">
        <v>2454.6032876356385</v>
      </c>
      <c r="P376" s="98">
        <v>2549.151721747894</v>
      </c>
      <c r="Q376" s="98">
        <v>0</v>
      </c>
      <c r="R376" s="98">
        <v>0</v>
      </c>
      <c r="S376" s="98">
        <v>0</v>
      </c>
      <c r="T376" s="98">
        <v>0</v>
      </c>
      <c r="U376" s="98">
        <v>0</v>
      </c>
      <c r="V376" s="98">
        <v>2179.4232817902443</v>
      </c>
      <c r="W376" s="98">
        <v>2540.4941209166236</v>
      </c>
      <c r="X376" s="98">
        <v>2551.9390518125369</v>
      </c>
      <c r="Y376" s="98">
        <v>2326.8068349419955</v>
      </c>
      <c r="DA376" s="63" t="s">
        <v>4232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620.24868118596396</v>
      </c>
      <c r="I377" s="101">
        <v>509.18804919342529</v>
      </c>
      <c r="J377" s="101">
        <v>532.53307899424988</v>
      </c>
      <c r="K377" s="101">
        <v>533.33063147366283</v>
      </c>
      <c r="L377" s="101">
        <v>449.84023570337155</v>
      </c>
      <c r="M377" s="101">
        <v>428.98912802556578</v>
      </c>
      <c r="N377" s="101">
        <v>269.90597564376662</v>
      </c>
      <c r="O377" s="101">
        <v>192.55592778591389</v>
      </c>
      <c r="P377" s="101">
        <v>204.15258173410894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78.94886963160701</v>
      </c>
      <c r="W377" s="101">
        <v>206.85261091066283</v>
      </c>
      <c r="X377" s="101">
        <v>189.6026603176141</v>
      </c>
      <c r="Y377" s="101">
        <v>99.005572028120625</v>
      </c>
      <c r="DA377" s="131" t="s">
        <v>4233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1805.3586809968824</v>
      </c>
      <c r="I378" s="104">
        <v>2003.1333998022246</v>
      </c>
      <c r="J378" s="104">
        <v>2070.6544944633793</v>
      </c>
      <c r="K378" s="104">
        <v>2078.8676075983285</v>
      </c>
      <c r="L378" s="104">
        <v>2093.9527035716083</v>
      </c>
      <c r="M378" s="104">
        <v>2020.8843983528584</v>
      </c>
      <c r="N378" s="104">
        <v>2042.0549508712472</v>
      </c>
      <c r="O378" s="104">
        <v>2262.0473598497247</v>
      </c>
      <c r="P378" s="104">
        <v>2344.9991400137856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2100.4744121586373</v>
      </c>
      <c r="W378" s="104">
        <v>2333.6415100059612</v>
      </c>
      <c r="X378" s="104">
        <v>2362.3363914949227</v>
      </c>
      <c r="Y378" s="104">
        <v>2227.8012629138752</v>
      </c>
      <c r="DA378" s="132" t="s">
        <v>4234</v>
      </c>
    </row>
    <row r="379" spans="1:105" ht="12" customHeight="1" x14ac:dyDescent="0.25">
      <c r="A379" s="106" t="s">
        <v>122</v>
      </c>
      <c r="B379" s="101"/>
      <c r="C379" s="101">
        <v>0</v>
      </c>
      <c r="D379" s="101">
        <v>0</v>
      </c>
      <c r="E379" s="101">
        <v>0</v>
      </c>
      <c r="F379" s="101">
        <v>0</v>
      </c>
      <c r="G379" s="101">
        <v>0</v>
      </c>
      <c r="H379" s="101">
        <v>2382.4676901284033</v>
      </c>
      <c r="I379" s="101">
        <v>0</v>
      </c>
      <c r="J379" s="101">
        <v>0</v>
      </c>
      <c r="K379" s="101">
        <v>2585.9994973091775</v>
      </c>
      <c r="L379" s="101">
        <v>0</v>
      </c>
      <c r="M379" s="101">
        <v>0</v>
      </c>
      <c r="N379" s="101">
        <v>0</v>
      </c>
      <c r="O379" s="101">
        <v>2242.8088041469018</v>
      </c>
      <c r="P379" s="101">
        <v>2248.4163373033666</v>
      </c>
      <c r="Q379" s="101">
        <v>0</v>
      </c>
      <c r="R379" s="101">
        <v>0</v>
      </c>
      <c r="S379" s="101">
        <v>0</v>
      </c>
      <c r="T379" s="101">
        <v>0</v>
      </c>
      <c r="U379" s="101">
        <v>2333.0898082346539</v>
      </c>
      <c r="V379" s="101">
        <v>0</v>
      </c>
      <c r="W379" s="101">
        <v>2410.2439011609072</v>
      </c>
      <c r="X379" s="101">
        <v>0</v>
      </c>
      <c r="Y379" s="101">
        <v>2211.8498495215931</v>
      </c>
      <c r="DA379" s="131" t="s">
        <v>4235</v>
      </c>
    </row>
    <row r="380" spans="1:105" ht="12" customHeight="1" x14ac:dyDescent="0.25">
      <c r="A380" s="107" t="s">
        <v>121</v>
      </c>
      <c r="B380" s="104"/>
      <c r="C380" s="104">
        <v>1845.9382486101101</v>
      </c>
      <c r="D380" s="104">
        <v>1979.944365456206</v>
      </c>
      <c r="E380" s="104">
        <v>2106.7365618114768</v>
      </c>
      <c r="F380" s="104">
        <v>2208.7309042859761</v>
      </c>
      <c r="G380" s="104">
        <v>2384.7220211787203</v>
      </c>
      <c r="H380" s="104">
        <v>2382.4308597627064</v>
      </c>
      <c r="I380" s="104">
        <v>2691.7055448183578</v>
      </c>
      <c r="J380" s="104">
        <v>2592.8600471204713</v>
      </c>
      <c r="K380" s="104">
        <v>2586.0281688809773</v>
      </c>
      <c r="L380" s="104">
        <v>2562.3287706087731</v>
      </c>
      <c r="M380" s="104">
        <v>2570.0472827324138</v>
      </c>
      <c r="N380" s="104">
        <v>2420.6266594506073</v>
      </c>
      <c r="O380" s="104">
        <v>2215.0325992253524</v>
      </c>
      <c r="P380" s="104">
        <v>2182.8983945321907</v>
      </c>
      <c r="Q380" s="104">
        <v>2258.8216620550047</v>
      </c>
      <c r="R380" s="104">
        <v>2342.7913387457202</v>
      </c>
      <c r="S380" s="104">
        <v>2461.3362000979423</v>
      </c>
      <c r="T380" s="104">
        <v>2401.1805002370083</v>
      </c>
      <c r="U380" s="104">
        <v>2354.3870001853957</v>
      </c>
      <c r="V380" s="104">
        <v>2381.4123818333687</v>
      </c>
      <c r="W380" s="104">
        <v>2371.8043534305903</v>
      </c>
      <c r="X380" s="104">
        <v>2287.1205726703975</v>
      </c>
      <c r="Y380" s="104">
        <v>2178.2195182747973</v>
      </c>
      <c r="DA380" s="132" t="s">
        <v>4236</v>
      </c>
    </row>
    <row r="381" spans="1:105" ht="12" customHeight="1" x14ac:dyDescent="0.25">
      <c r="A381" s="108" t="s">
        <v>53</v>
      </c>
      <c r="B381" s="98"/>
      <c r="C381" s="98">
        <v>241.63339169519961</v>
      </c>
      <c r="D381" s="98">
        <v>384.79679487527324</v>
      </c>
      <c r="E381" s="98">
        <v>516.16899863360891</v>
      </c>
      <c r="F381" s="98">
        <v>517.49656825536624</v>
      </c>
      <c r="G381" s="98">
        <v>674.46120193803404</v>
      </c>
      <c r="H381" s="98">
        <v>610.93766561243172</v>
      </c>
      <c r="I381" s="98">
        <v>572.66510352823445</v>
      </c>
      <c r="J381" s="98">
        <v>530.3264517859335</v>
      </c>
      <c r="K381" s="98">
        <v>529.54663244765629</v>
      </c>
      <c r="L381" s="98">
        <v>467.17580237256698</v>
      </c>
      <c r="M381" s="98">
        <v>476.26782645688013</v>
      </c>
      <c r="N381" s="98">
        <v>325.47500119484539</v>
      </c>
      <c r="O381" s="98">
        <v>78.454314728310422</v>
      </c>
      <c r="P381" s="98">
        <v>34.4531014192968</v>
      </c>
      <c r="Q381" s="98">
        <v>97.370451397890676</v>
      </c>
      <c r="R381" s="98">
        <v>148.38194580969068</v>
      </c>
      <c r="S381" s="98">
        <v>259.40615816172357</v>
      </c>
      <c r="T381" s="98">
        <v>200.70273688495698</v>
      </c>
      <c r="U381" s="98">
        <v>157.72214663656715</v>
      </c>
      <c r="V381" s="98">
        <v>201.54354277460814</v>
      </c>
      <c r="W381" s="98">
        <v>151.35843368432165</v>
      </c>
      <c r="X381" s="98">
        <v>117.77145365668336</v>
      </c>
      <c r="Y381" s="98">
        <v>46.708025109477724</v>
      </c>
      <c r="DA381" s="63" t="s">
        <v>4237</v>
      </c>
    </row>
    <row r="382" spans="1:105" ht="12" customHeight="1" x14ac:dyDescent="0.25">
      <c r="A382" s="108" t="s">
        <v>52</v>
      </c>
      <c r="B382" s="98"/>
      <c r="C382" s="98">
        <v>1604.3048569149105</v>
      </c>
      <c r="D382" s="98">
        <v>1595.1475705809323</v>
      </c>
      <c r="E382" s="98">
        <v>1590.5675631778674</v>
      </c>
      <c r="F382" s="98">
        <v>1691.2343360306102</v>
      </c>
      <c r="G382" s="98">
        <v>1710.2608192406863</v>
      </c>
      <c r="H382" s="98">
        <v>1771.4931941502753</v>
      </c>
      <c r="I382" s="98">
        <v>2119.040441290123</v>
      </c>
      <c r="J382" s="98">
        <v>2062.5335953345375</v>
      </c>
      <c r="K382" s="98">
        <v>2056.4815364333208</v>
      </c>
      <c r="L382" s="98">
        <v>2095.1529682362066</v>
      </c>
      <c r="M382" s="98">
        <v>2093.7794562755339</v>
      </c>
      <c r="N382" s="98">
        <v>2095.1516582557615</v>
      </c>
      <c r="O382" s="98">
        <v>2136.5782844970422</v>
      </c>
      <c r="P382" s="98">
        <v>2148.445293112894</v>
      </c>
      <c r="Q382" s="98">
        <v>2161.4512106571142</v>
      </c>
      <c r="R382" s="98">
        <v>2194.4093929360297</v>
      </c>
      <c r="S382" s="98">
        <v>2201.9300419362185</v>
      </c>
      <c r="T382" s="98">
        <v>2200.4777633520512</v>
      </c>
      <c r="U382" s="98">
        <v>2196.6648535488289</v>
      </c>
      <c r="V382" s="98">
        <v>2179.8688390587604</v>
      </c>
      <c r="W382" s="98">
        <v>2220.4459197462684</v>
      </c>
      <c r="X382" s="98">
        <v>2169.3491190137142</v>
      </c>
      <c r="Y382" s="98">
        <v>2131.5114931653193</v>
      </c>
      <c r="DA382" s="63" t="s">
        <v>4238</v>
      </c>
    </row>
    <row r="383" spans="1:105" ht="12" customHeight="1" x14ac:dyDescent="0.25">
      <c r="A383" s="121" t="s">
        <v>54</v>
      </c>
      <c r="B383" s="122"/>
      <c r="C383" s="122">
        <v>696.93948164448818</v>
      </c>
      <c r="D383" s="122">
        <v>704.80274788688871</v>
      </c>
      <c r="E383" s="122">
        <v>709.27244730284383</v>
      </c>
      <c r="F383" s="122">
        <v>731.53466185457285</v>
      </c>
      <c r="G383" s="122">
        <v>704.79899411093015</v>
      </c>
      <c r="H383" s="122">
        <v>646.35369050310646</v>
      </c>
      <c r="I383" s="122">
        <v>633.37795607116914</v>
      </c>
      <c r="J383" s="122">
        <v>579.38094077770961</v>
      </c>
      <c r="K383" s="122">
        <v>582.70661712656874</v>
      </c>
      <c r="L383" s="122">
        <v>563.58180621277904</v>
      </c>
      <c r="M383" s="122">
        <v>597.46058735223289</v>
      </c>
      <c r="N383" s="122">
        <v>526.73306841747126</v>
      </c>
      <c r="O383" s="122">
        <v>540.04417274173863</v>
      </c>
      <c r="P383" s="122">
        <v>604.23704001547787</v>
      </c>
      <c r="Q383" s="122">
        <v>571.92440534620096</v>
      </c>
      <c r="R383" s="122">
        <v>571.37596723381614</v>
      </c>
      <c r="S383" s="122">
        <v>609.046689735359</v>
      </c>
      <c r="T383" s="122">
        <v>570.04021969621135</v>
      </c>
      <c r="U383" s="122">
        <v>663.85379579430128</v>
      </c>
      <c r="V383" s="122">
        <v>682.82188749661429</v>
      </c>
      <c r="W383" s="122">
        <v>670.72485248687235</v>
      </c>
      <c r="X383" s="122">
        <v>615.62555711904315</v>
      </c>
      <c r="Y383" s="122">
        <v>557.39859189283629</v>
      </c>
      <c r="DA383" s="130" t="s">
        <v>4239</v>
      </c>
    </row>
    <row r="384" spans="1:105" ht="12" customHeight="1" x14ac:dyDescent="0.25">
      <c r="A384" s="97" t="s">
        <v>50</v>
      </c>
      <c r="B384" s="98"/>
      <c r="C384" s="98">
        <v>686.60678085846712</v>
      </c>
      <c r="D384" s="98">
        <v>689.7216535633753</v>
      </c>
      <c r="E384" s="98">
        <v>718.69840341720612</v>
      </c>
      <c r="F384" s="98">
        <v>735.2425466577364</v>
      </c>
      <c r="G384" s="98">
        <v>707.19662305655811</v>
      </c>
      <c r="H384" s="98">
        <v>636.53194628708309</v>
      </c>
      <c r="I384" s="98">
        <v>644.51928631414307</v>
      </c>
      <c r="J384" s="98">
        <v>584.32542934290211</v>
      </c>
      <c r="K384" s="98">
        <v>576.56001890696814</v>
      </c>
      <c r="L384" s="98">
        <v>562.9182066156211</v>
      </c>
      <c r="M384" s="98">
        <v>578.01524355499839</v>
      </c>
      <c r="N384" s="98">
        <v>549.84864123003229</v>
      </c>
      <c r="O384" s="98">
        <v>556.34875883366215</v>
      </c>
      <c r="P384" s="98">
        <v>561.84355397670788</v>
      </c>
      <c r="Q384" s="98">
        <v>575.75540025176008</v>
      </c>
      <c r="R384" s="98">
        <v>581.43129600292514</v>
      </c>
      <c r="S384" s="98">
        <v>594.28671751449042</v>
      </c>
      <c r="T384" s="98">
        <v>609.92119596495968</v>
      </c>
      <c r="U384" s="98">
        <v>664.4898191421604</v>
      </c>
      <c r="V384" s="98">
        <v>621.44763433656487</v>
      </c>
      <c r="W384" s="98">
        <v>638.98977161836456</v>
      </c>
      <c r="X384" s="98">
        <v>594.46606748806425</v>
      </c>
      <c r="Y384" s="98">
        <v>570.19025861694968</v>
      </c>
      <c r="DA384" s="63" t="s">
        <v>4240</v>
      </c>
    </row>
    <row r="385" spans="1:105" ht="12" customHeight="1" x14ac:dyDescent="0.25">
      <c r="A385" s="109" t="s">
        <v>120</v>
      </c>
      <c r="B385" s="33"/>
      <c r="C385" s="33">
        <v>709.15085530069473</v>
      </c>
      <c r="D385" s="33">
        <v>727.42438937215877</v>
      </c>
      <c r="E385" s="33">
        <v>693.11366539250832</v>
      </c>
      <c r="F385" s="33">
        <v>725.81833944969594</v>
      </c>
      <c r="G385" s="33">
        <v>700.68877306128218</v>
      </c>
      <c r="H385" s="33">
        <v>667.49179218541747</v>
      </c>
      <c r="I385" s="33">
        <v>609.75065228003484</v>
      </c>
      <c r="J385" s="33">
        <v>569.18566789549857</v>
      </c>
      <c r="K385" s="33">
        <v>590.8257626258121</v>
      </c>
      <c r="L385" s="33">
        <v>564.65551036098088</v>
      </c>
      <c r="M385" s="33">
        <v>632.2227518475014</v>
      </c>
      <c r="N385" s="33">
        <v>477.22847566202972</v>
      </c>
      <c r="O385" s="33">
        <v>522.13275787553857</v>
      </c>
      <c r="P385" s="33">
        <v>641.03771786971345</v>
      </c>
      <c r="Q385" s="33">
        <v>566.95107741425704</v>
      </c>
      <c r="R385" s="33">
        <v>559.09079568327297</v>
      </c>
      <c r="S385" s="33">
        <v>626.28277787270372</v>
      </c>
      <c r="T385" s="33">
        <v>530.69638572776159</v>
      </c>
      <c r="U385" s="33">
        <v>662.96933253642419</v>
      </c>
      <c r="V385" s="33">
        <v>755.02689121431968</v>
      </c>
      <c r="W385" s="33">
        <v>707.18282012274926</v>
      </c>
      <c r="X385" s="33">
        <v>653.40285932621282</v>
      </c>
      <c r="Y385" s="33">
        <v>520.7044079965309</v>
      </c>
      <c r="DA385" s="60" t="s">
        <v>4241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237.0416045852258</v>
      </c>
      <c r="D387" s="117">
        <f t="shared" si="184"/>
        <v>209.5942739372295</v>
      </c>
      <c r="E387" s="117">
        <f t="shared" si="184"/>
        <v>226.42105228346833</v>
      </c>
      <c r="F387" s="117">
        <f t="shared" si="184"/>
        <v>221.07990198030225</v>
      </c>
      <c r="G387" s="117">
        <f t="shared" si="184"/>
        <v>237.88738837967992</v>
      </c>
      <c r="H387" s="117">
        <f t="shared" si="184"/>
        <v>257.88566986299725</v>
      </c>
      <c r="I387" s="117">
        <f t="shared" si="184"/>
        <v>219.43939620424104</v>
      </c>
      <c r="J387" s="117">
        <f t="shared" si="184"/>
        <v>200.09582971573064</v>
      </c>
      <c r="K387" s="117">
        <f t="shared" si="184"/>
        <v>178.44410261754439</v>
      </c>
      <c r="L387" s="117">
        <f t="shared" si="184"/>
        <v>186.73126516202493</v>
      </c>
      <c r="M387" s="117">
        <f t="shared" si="184"/>
        <v>194.84843967980072</v>
      </c>
      <c r="N387" s="117">
        <f t="shared" si="184"/>
        <v>197.67862543759423</v>
      </c>
      <c r="O387" s="117">
        <f t="shared" si="184"/>
        <v>139.30785362128404</v>
      </c>
      <c r="P387" s="117">
        <f t="shared" si="184"/>
        <v>140.69061279239426</v>
      </c>
      <c r="Q387" s="117">
        <f t="shared" si="184"/>
        <v>164.57004334594615</v>
      </c>
      <c r="R387" s="117">
        <f t="shared" ref="R387:V387" si="185">R388+R390+R392+R401</f>
        <v>159.85184433895114</v>
      </c>
      <c r="S387" s="117">
        <f t="shared" si="185"/>
        <v>154.41713343672569</v>
      </c>
      <c r="T387" s="117">
        <f t="shared" si="185"/>
        <v>143.54116812521764</v>
      </c>
      <c r="U387" s="117">
        <f t="shared" si="185"/>
        <v>182.96935794484099</v>
      </c>
      <c r="V387" s="117">
        <f t="shared" si="185"/>
        <v>160.01819744909923</v>
      </c>
      <c r="W387" s="117">
        <f t="shared" ref="W387:Y387" si="186">W388+W390+W392+W401</f>
        <v>167.50758423756128</v>
      </c>
      <c r="X387" s="117">
        <f t="shared" si="186"/>
        <v>179.17931359723082</v>
      </c>
      <c r="Y387" s="117">
        <f t="shared" si="186"/>
        <v>180.67215802314141</v>
      </c>
      <c r="DA387" s="129" t="s">
        <v>4392</v>
      </c>
    </row>
    <row r="388" spans="1:105" ht="12" customHeight="1" x14ac:dyDescent="0.25">
      <c r="A388" s="121" t="s">
        <v>57</v>
      </c>
      <c r="B388" s="122"/>
      <c r="C388" s="122">
        <f t="shared" ref="C388:Y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X388" s="122">
        <f t="shared" si="187"/>
        <v>0</v>
      </c>
      <c r="Y388" s="122">
        <f t="shared" si="187"/>
        <v>0</v>
      </c>
      <c r="DA388" s="130" t="s">
        <v>4393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X389" s="98">
        <v>0</v>
      </c>
      <c r="Y389" s="98">
        <v>0</v>
      </c>
      <c r="DA389" s="63" t="s">
        <v>4394</v>
      </c>
    </row>
    <row r="390" spans="1:105" ht="12" customHeight="1" x14ac:dyDescent="0.25">
      <c r="A390" s="121" t="s">
        <v>92</v>
      </c>
      <c r="B390" s="122"/>
      <c r="C390" s="122">
        <f t="shared" ref="C390:Y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X390" s="122">
        <f t="shared" si="188"/>
        <v>0</v>
      </c>
      <c r="Y390" s="122">
        <f t="shared" si="188"/>
        <v>0</v>
      </c>
      <c r="DA390" s="130" t="s">
        <v>4395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X391" s="98">
        <v>0</v>
      </c>
      <c r="Y391" s="98">
        <v>0</v>
      </c>
      <c r="DA391" s="63" t="s">
        <v>4396</v>
      </c>
    </row>
    <row r="392" spans="1:105" ht="12" customHeight="1" x14ac:dyDescent="0.25">
      <c r="A392" s="121" t="s">
        <v>55</v>
      </c>
      <c r="B392" s="122"/>
      <c r="C392" s="122">
        <v>83.047425117129094</v>
      </c>
      <c r="D392" s="122">
        <v>38.437266172616113</v>
      </c>
      <c r="E392" s="122">
        <v>38.900063482007539</v>
      </c>
      <c r="F392" s="122">
        <v>37.051599916181893</v>
      </c>
      <c r="G392" s="122">
        <v>53.786034584982886</v>
      </c>
      <c r="H392" s="122">
        <v>78.955267802367956</v>
      </c>
      <c r="I392" s="122">
        <v>39.317177059493908</v>
      </c>
      <c r="J392" s="122">
        <v>38.456137538649394</v>
      </c>
      <c r="K392" s="122">
        <v>43.801390218474047</v>
      </c>
      <c r="L392" s="122">
        <v>44.142257655203132</v>
      </c>
      <c r="M392" s="122">
        <v>43.057321338955646</v>
      </c>
      <c r="N392" s="122">
        <v>44.258183609838248</v>
      </c>
      <c r="O392" s="122">
        <v>20.135537182644285</v>
      </c>
      <c r="P392" s="122">
        <v>33.942727514054027</v>
      </c>
      <c r="Q392" s="122">
        <v>32.025026133359376</v>
      </c>
      <c r="R392" s="122">
        <v>30.644637417305475</v>
      </c>
      <c r="S392" s="122">
        <v>26.565119437051184</v>
      </c>
      <c r="T392" s="122">
        <v>24.11538808589</v>
      </c>
      <c r="U392" s="122">
        <v>32.313742283228997</v>
      </c>
      <c r="V392" s="122">
        <v>30.1469250154463</v>
      </c>
      <c r="W392" s="122">
        <v>35.941141727977488</v>
      </c>
      <c r="X392" s="122">
        <v>32.528880681863271</v>
      </c>
      <c r="Y392" s="122">
        <v>17.960330283905783</v>
      </c>
      <c r="DA392" s="130" t="s">
        <v>4397</v>
      </c>
    </row>
    <row r="393" spans="1:105" ht="12" customHeight="1" x14ac:dyDescent="0.25">
      <c r="A393" s="97" t="s">
        <v>124</v>
      </c>
      <c r="B393" s="98"/>
      <c r="C393" s="98">
        <v>996.56910140554919</v>
      </c>
      <c r="D393" s="98">
        <v>1057.0248197469432</v>
      </c>
      <c r="E393" s="98">
        <v>1108.6518092372148</v>
      </c>
      <c r="F393" s="98">
        <v>1130.0737974435476</v>
      </c>
      <c r="G393" s="98">
        <v>1226.3215885376098</v>
      </c>
      <c r="H393" s="98">
        <v>1236.9299546397822</v>
      </c>
      <c r="I393" s="98">
        <v>1270.4759401006113</v>
      </c>
      <c r="J393" s="98">
        <v>1303.8769064312935</v>
      </c>
      <c r="K393" s="98">
        <v>1294.4331739093977</v>
      </c>
      <c r="L393" s="98">
        <v>1246.5427462085122</v>
      </c>
      <c r="M393" s="98">
        <v>1173.517431742257</v>
      </c>
      <c r="N393" s="98">
        <v>1064.8319836964502</v>
      </c>
      <c r="O393" s="98">
        <v>1060.5896999438316</v>
      </c>
      <c r="P393" s="98">
        <v>1031.3072334155665</v>
      </c>
      <c r="Q393" s="98">
        <v>963.80078648967265</v>
      </c>
      <c r="R393" s="98">
        <v>938.78668088014649</v>
      </c>
      <c r="S393" s="98">
        <v>928.28255384963359</v>
      </c>
      <c r="T393" s="98">
        <v>895.346150071647</v>
      </c>
      <c r="U393" s="98">
        <v>850.60821229570456</v>
      </c>
      <c r="V393" s="98">
        <v>760.81091780270663</v>
      </c>
      <c r="W393" s="98">
        <v>862.66593440525332</v>
      </c>
      <c r="X393" s="98">
        <v>858.89933901672009</v>
      </c>
      <c r="Y393" s="98">
        <v>781.90707161442094</v>
      </c>
      <c r="DA393" s="63" t="s">
        <v>4398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316.14423958531199</v>
      </c>
      <c r="I394" s="98">
        <v>257.58275443007199</v>
      </c>
      <c r="J394" s="98">
        <v>267.05452405975518</v>
      </c>
      <c r="K394" s="98">
        <v>264.71519070512124</v>
      </c>
      <c r="L394" s="98">
        <v>220.62447253466425</v>
      </c>
      <c r="M394" s="98">
        <v>205.42619442042837</v>
      </c>
      <c r="N394" s="98">
        <v>124.40171591202308</v>
      </c>
      <c r="O394" s="98">
        <v>84.138750950385557</v>
      </c>
      <c r="P394" s="98">
        <v>83.918246550486785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27.199413695854535</v>
      </c>
      <c r="W394" s="98">
        <v>70.560336288290529</v>
      </c>
      <c r="X394" s="98">
        <v>64.395999718343219</v>
      </c>
      <c r="Y394" s="98">
        <v>33.552324051157733</v>
      </c>
      <c r="DA394" s="63" t="s">
        <v>4399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316.14423958531199</v>
      </c>
      <c r="I395" s="101">
        <v>257.58275443007199</v>
      </c>
      <c r="J395" s="101">
        <v>267.05452405975518</v>
      </c>
      <c r="K395" s="101">
        <v>264.71519070512124</v>
      </c>
      <c r="L395" s="101">
        <v>220.62447253466425</v>
      </c>
      <c r="M395" s="101">
        <v>205.42619442042837</v>
      </c>
      <c r="N395" s="101">
        <v>124.40171591202308</v>
      </c>
      <c r="O395" s="101">
        <v>84.138750950385557</v>
      </c>
      <c r="P395" s="101">
        <v>83.918246550486785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27.199413695854535</v>
      </c>
      <c r="W395" s="101">
        <v>70.560336288290529</v>
      </c>
      <c r="X395" s="101">
        <v>64.395999718343219</v>
      </c>
      <c r="Y395" s="101">
        <v>33.552324051157733</v>
      </c>
      <c r="DA395" s="131" t="s">
        <v>4400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4401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X397" s="101">
        <v>0</v>
      </c>
      <c r="Y397" s="101">
        <v>0</v>
      </c>
      <c r="DA397" s="131" t="s">
        <v>4402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X398" s="104">
        <v>0</v>
      </c>
      <c r="Y398" s="104">
        <v>0</v>
      </c>
      <c r="DA398" s="132" t="s">
        <v>4403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4404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X400" s="98">
        <v>0</v>
      </c>
      <c r="Y400" s="98">
        <v>0</v>
      </c>
      <c r="DA400" s="63" t="s">
        <v>4405</v>
      </c>
    </row>
    <row r="401" spans="1:105" ht="12" customHeight="1" x14ac:dyDescent="0.25">
      <c r="A401" s="121" t="s">
        <v>54</v>
      </c>
      <c r="B401" s="122"/>
      <c r="C401" s="122">
        <v>153.99417946809669</v>
      </c>
      <c r="D401" s="122">
        <v>171.15700776461338</v>
      </c>
      <c r="E401" s="122">
        <v>187.52098880146079</v>
      </c>
      <c r="F401" s="122">
        <v>184.02830206412037</v>
      </c>
      <c r="G401" s="122">
        <v>184.10135379469702</v>
      </c>
      <c r="H401" s="122">
        <v>178.93040206062929</v>
      </c>
      <c r="I401" s="122">
        <v>180.12221914474713</v>
      </c>
      <c r="J401" s="122">
        <v>161.63969217708126</v>
      </c>
      <c r="K401" s="122">
        <v>134.64271239907035</v>
      </c>
      <c r="L401" s="122">
        <v>142.58900750682179</v>
      </c>
      <c r="M401" s="122">
        <v>151.79111834084509</v>
      </c>
      <c r="N401" s="122">
        <v>153.42044182775598</v>
      </c>
      <c r="O401" s="122">
        <v>119.17231643863974</v>
      </c>
      <c r="P401" s="122">
        <v>106.74788527834023</v>
      </c>
      <c r="Q401" s="122">
        <v>132.54501721258677</v>
      </c>
      <c r="R401" s="122">
        <v>129.20720692164568</v>
      </c>
      <c r="S401" s="122">
        <v>127.85201399967451</v>
      </c>
      <c r="T401" s="122">
        <v>119.42578003932765</v>
      </c>
      <c r="U401" s="122">
        <v>150.65561566161199</v>
      </c>
      <c r="V401" s="122">
        <v>129.87127243365293</v>
      </c>
      <c r="W401" s="122">
        <v>131.56644250958379</v>
      </c>
      <c r="X401" s="122">
        <v>146.65043291536756</v>
      </c>
      <c r="Y401" s="122">
        <v>162.71182773923562</v>
      </c>
      <c r="DA401" s="130" t="s">
        <v>4406</v>
      </c>
    </row>
    <row r="402" spans="1:105" ht="12" customHeight="1" x14ac:dyDescent="0.25">
      <c r="A402" s="97" t="s">
        <v>50</v>
      </c>
      <c r="B402" s="98"/>
      <c r="C402" s="98">
        <v>284.29694671033235</v>
      </c>
      <c r="D402" s="98">
        <v>285.26167960768896</v>
      </c>
      <c r="E402" s="98">
        <v>296.90823226897959</v>
      </c>
      <c r="F402" s="98">
        <v>303.39801151111732</v>
      </c>
      <c r="G402" s="98">
        <v>291.49381017493693</v>
      </c>
      <c r="H402" s="98">
        <v>262.06978079587117</v>
      </c>
      <c r="I402" s="98">
        <v>265.05789971706696</v>
      </c>
      <c r="J402" s="98">
        <v>240.03147422004341</v>
      </c>
      <c r="K402" s="98">
        <v>236.57396321745551</v>
      </c>
      <c r="L402" s="98">
        <v>230.71571177556206</v>
      </c>
      <c r="M402" s="98">
        <v>236.70040187830119</v>
      </c>
      <c r="N402" s="98">
        <v>225.05826766594518</v>
      </c>
      <c r="O402" s="98">
        <v>227.65371266906379</v>
      </c>
      <c r="P402" s="98">
        <v>229.71885342572915</v>
      </c>
      <c r="Q402" s="98">
        <v>234.64552066766061</v>
      </c>
      <c r="R402" s="98">
        <v>234.96242080614334</v>
      </c>
      <c r="S402" s="98">
        <v>237.33695977043953</v>
      </c>
      <c r="T402" s="98">
        <v>240.48202238328795</v>
      </c>
      <c r="U402" s="98">
        <v>258.99306008736937</v>
      </c>
      <c r="V402" s="98">
        <v>240.26185400225796</v>
      </c>
      <c r="W402" s="98">
        <v>246.08932909294938</v>
      </c>
      <c r="X402" s="98">
        <v>228.79098116400289</v>
      </c>
      <c r="Y402" s="98">
        <v>219.43349999098581</v>
      </c>
      <c r="DA402" s="63" t="s">
        <v>4407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X403" s="33">
        <v>0</v>
      </c>
      <c r="Y403" s="33">
        <v>0</v>
      </c>
      <c r="DA403" s="60" t="s">
        <v>4408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37.41453690820817</v>
      </c>
      <c r="D405" s="118">
        <f t="shared" si="189"/>
        <v>50.824923409168008</v>
      </c>
      <c r="E405" s="118">
        <f t="shared" si="189"/>
        <v>54.478774279532871</v>
      </c>
      <c r="F405" s="118">
        <f t="shared" si="189"/>
        <v>50.057878131787497</v>
      </c>
      <c r="G405" s="118">
        <f t="shared" si="189"/>
        <v>47.551096234087495</v>
      </c>
      <c r="H405" s="118">
        <f t="shared" si="189"/>
        <v>47.265574574485157</v>
      </c>
      <c r="I405" s="118">
        <f t="shared" si="189"/>
        <v>49.486775744165271</v>
      </c>
      <c r="J405" s="118">
        <f t="shared" si="189"/>
        <v>45.566434470863456</v>
      </c>
      <c r="K405" s="118">
        <f t="shared" si="189"/>
        <v>43.224180514436945</v>
      </c>
      <c r="L405" s="118">
        <f t="shared" si="189"/>
        <v>43.199825825438992</v>
      </c>
      <c r="M405" s="118">
        <f t="shared" si="189"/>
        <v>40.878685770534403</v>
      </c>
      <c r="N405" s="118">
        <f t="shared" si="189"/>
        <v>39.415877825381656</v>
      </c>
      <c r="O405" s="118">
        <f t="shared" si="189"/>
        <v>33.849015154605162</v>
      </c>
      <c r="P405" s="118">
        <f t="shared" si="189"/>
        <v>31.875154051226232</v>
      </c>
      <c r="Q405" s="118">
        <f t="shared" si="189"/>
        <v>31.420409677253897</v>
      </c>
      <c r="R405" s="118">
        <f t="shared" ref="R405:V405" si="190">R406+R408+R410+R419</f>
        <v>32.102391082135668</v>
      </c>
      <c r="S405" s="118">
        <f t="shared" si="190"/>
        <v>31.916126780644525</v>
      </c>
      <c r="T405" s="118">
        <f t="shared" si="190"/>
        <v>35.109252106703913</v>
      </c>
      <c r="U405" s="118">
        <f t="shared" si="190"/>
        <v>35.0220562071123</v>
      </c>
      <c r="V405" s="118">
        <f t="shared" si="190"/>
        <v>34.023697487103917</v>
      </c>
      <c r="W405" s="118">
        <f t="shared" ref="W405:Y405" si="191">W406+W408+W410+W419</f>
        <v>34.545469708442823</v>
      </c>
      <c r="X405" s="118">
        <f t="shared" si="191"/>
        <v>31.259198998855435</v>
      </c>
      <c r="Y405" s="118">
        <f t="shared" si="191"/>
        <v>30.20429917627262</v>
      </c>
      <c r="DA405" s="129" t="s">
        <v>4560</v>
      </c>
    </row>
    <row r="406" spans="1:105" ht="12" customHeight="1" x14ac:dyDescent="0.25">
      <c r="A406" s="121" t="s">
        <v>57</v>
      </c>
      <c r="B406" s="123"/>
      <c r="C406" s="123">
        <f t="shared" ref="C406:Y406" si="192">C407</f>
        <v>12.49383548286545</v>
      </c>
      <c r="D406" s="123">
        <f t="shared" si="192"/>
        <v>12.154122612112857</v>
      </c>
      <c r="E406" s="123">
        <f t="shared" si="192"/>
        <v>13.204703069238716</v>
      </c>
      <c r="F406" s="123">
        <f t="shared" si="192"/>
        <v>9.9296503654396542</v>
      </c>
      <c r="G406" s="123">
        <f t="shared" si="192"/>
        <v>6.6817209885458002</v>
      </c>
      <c r="H406" s="123">
        <f t="shared" si="192"/>
        <v>6.3798528047342513</v>
      </c>
      <c r="I406" s="123">
        <f t="shared" si="192"/>
        <v>7.3285876596708883</v>
      </c>
      <c r="J406" s="123">
        <f t="shared" si="192"/>
        <v>5.1547886641837906</v>
      </c>
      <c r="K406" s="123">
        <f t="shared" si="192"/>
        <v>4.2238028441127202</v>
      </c>
      <c r="L406" s="123">
        <f t="shared" si="192"/>
        <v>5.0870667699057899</v>
      </c>
      <c r="M406" s="123">
        <f t="shared" si="192"/>
        <v>4.6847317864518248</v>
      </c>
      <c r="N406" s="123">
        <f t="shared" si="192"/>
        <v>4.5220155359530709</v>
      </c>
      <c r="O406" s="123">
        <f t="shared" si="192"/>
        <v>3.5070410500211491</v>
      </c>
      <c r="P406" s="123">
        <f t="shared" si="192"/>
        <v>3.1374451869866125</v>
      </c>
      <c r="Q406" s="123">
        <f t="shared" si="192"/>
        <v>2.7397564010626887</v>
      </c>
      <c r="R406" s="123">
        <f t="shared" si="192"/>
        <v>2.1098191182856305</v>
      </c>
      <c r="S406" s="123">
        <f t="shared" si="192"/>
        <v>1.2215029668008446</v>
      </c>
      <c r="T406" s="123">
        <f t="shared" si="192"/>
        <v>4.8215166075230922</v>
      </c>
      <c r="U406" s="123">
        <f t="shared" si="192"/>
        <v>4.2131940150146585</v>
      </c>
      <c r="V406" s="123">
        <f t="shared" si="192"/>
        <v>3.7718800835022783</v>
      </c>
      <c r="W406" s="123">
        <f t="shared" si="192"/>
        <v>3.6161732174963901</v>
      </c>
      <c r="X406" s="123">
        <f t="shared" si="192"/>
        <v>3.0559473208027206</v>
      </c>
      <c r="Y406" s="123">
        <f t="shared" si="192"/>
        <v>2.8349125995514037</v>
      </c>
      <c r="DA406" s="130" t="s">
        <v>4561</v>
      </c>
    </row>
    <row r="407" spans="1:105" ht="12" customHeight="1" x14ac:dyDescent="0.25">
      <c r="A407" s="97" t="s">
        <v>53</v>
      </c>
      <c r="B407" s="99"/>
      <c r="C407" s="99">
        <v>12.49383548286545</v>
      </c>
      <c r="D407" s="99">
        <v>12.154122612112857</v>
      </c>
      <c r="E407" s="99">
        <v>13.204703069238716</v>
      </c>
      <c r="F407" s="99">
        <v>9.9296503654396542</v>
      </c>
      <c r="G407" s="99">
        <v>6.6817209885458002</v>
      </c>
      <c r="H407" s="99">
        <v>6.3798528047342513</v>
      </c>
      <c r="I407" s="99">
        <v>7.3285876596708883</v>
      </c>
      <c r="J407" s="99">
        <v>5.1547886641837906</v>
      </c>
      <c r="K407" s="99">
        <v>4.2238028441127202</v>
      </c>
      <c r="L407" s="99">
        <v>5.0870667699057899</v>
      </c>
      <c r="M407" s="99">
        <v>4.6847317864518248</v>
      </c>
      <c r="N407" s="99">
        <v>4.5220155359530709</v>
      </c>
      <c r="O407" s="99">
        <v>3.5070410500211491</v>
      </c>
      <c r="P407" s="99">
        <v>3.1374451869866125</v>
      </c>
      <c r="Q407" s="99">
        <v>2.7397564010626887</v>
      </c>
      <c r="R407" s="99">
        <v>2.1098191182856305</v>
      </c>
      <c r="S407" s="99">
        <v>1.2215029668008446</v>
      </c>
      <c r="T407" s="99">
        <v>4.8215166075230922</v>
      </c>
      <c r="U407" s="99">
        <v>4.2131940150146585</v>
      </c>
      <c r="V407" s="99">
        <v>3.7718800835022783</v>
      </c>
      <c r="W407" s="99">
        <v>3.6161732174963901</v>
      </c>
      <c r="X407" s="99">
        <v>3.0559473208027206</v>
      </c>
      <c r="Y407" s="99">
        <v>2.8349125995514037</v>
      </c>
      <c r="DA407" s="63" t="s">
        <v>4562</v>
      </c>
    </row>
    <row r="408" spans="1:105" ht="12" customHeight="1" x14ac:dyDescent="0.25">
      <c r="A408" s="121" t="s">
        <v>92</v>
      </c>
      <c r="B408" s="123"/>
      <c r="C408" s="123">
        <f t="shared" ref="C408:Y408" si="193">C409</f>
        <v>0</v>
      </c>
      <c r="D408" s="123">
        <f t="shared" si="193"/>
        <v>12.566474341191869</v>
      </c>
      <c r="E408" s="123">
        <f t="shared" si="193"/>
        <v>13.281747297403491</v>
      </c>
      <c r="F408" s="123">
        <f t="shared" si="193"/>
        <v>11.552139893006212</v>
      </c>
      <c r="G408" s="123">
        <f t="shared" si="193"/>
        <v>10.416276575629315</v>
      </c>
      <c r="H408" s="123">
        <f t="shared" si="193"/>
        <v>11.474490770856518</v>
      </c>
      <c r="I408" s="123">
        <f t="shared" si="193"/>
        <v>12.369537543460584</v>
      </c>
      <c r="J408" s="123">
        <f t="shared" si="193"/>
        <v>12.375611284565355</v>
      </c>
      <c r="K408" s="123">
        <f t="shared" si="193"/>
        <v>11.375934174149592</v>
      </c>
      <c r="L408" s="123">
        <f t="shared" si="193"/>
        <v>11.448573752328688</v>
      </c>
      <c r="M408" s="123">
        <f t="shared" si="193"/>
        <v>9.4459695544476681</v>
      </c>
      <c r="N408" s="123">
        <f t="shared" si="193"/>
        <v>10.993155419957571</v>
      </c>
      <c r="O408" s="123">
        <f t="shared" si="193"/>
        <v>8.7780061946295067</v>
      </c>
      <c r="P408" s="123">
        <f t="shared" si="193"/>
        <v>7.4109848457379845</v>
      </c>
      <c r="Q408" s="123">
        <f t="shared" si="193"/>
        <v>7.6074899428019691</v>
      </c>
      <c r="R408" s="123">
        <f t="shared" si="193"/>
        <v>8.4554976030447175</v>
      </c>
      <c r="S408" s="123">
        <f t="shared" si="193"/>
        <v>7.9574898651846659</v>
      </c>
      <c r="T408" s="123">
        <f t="shared" si="193"/>
        <v>8.7899543645673592</v>
      </c>
      <c r="U408" s="123">
        <f t="shared" si="193"/>
        <v>8.7356997605117339</v>
      </c>
      <c r="V408" s="123">
        <f t="shared" si="193"/>
        <v>8.3008433865151261</v>
      </c>
      <c r="W408" s="123">
        <f t="shared" si="193"/>
        <v>7.9439917234598161</v>
      </c>
      <c r="X408" s="123">
        <f t="shared" si="193"/>
        <v>7.682014573672479</v>
      </c>
      <c r="Y408" s="123">
        <f t="shared" si="193"/>
        <v>8.0278209360175623</v>
      </c>
      <c r="DA408" s="130" t="s">
        <v>4563</v>
      </c>
    </row>
    <row r="409" spans="1:105" ht="12" customHeight="1" x14ac:dyDescent="0.25">
      <c r="A409" s="97" t="s">
        <v>53</v>
      </c>
      <c r="B409" s="99"/>
      <c r="C409" s="99">
        <f>RES_hhdet_in_fecs!C147</f>
        <v>0</v>
      </c>
      <c r="D409" s="99">
        <f>RES_hhdet_in_fecs!D147</f>
        <v>12.566474341191869</v>
      </c>
      <c r="E409" s="99">
        <f>RES_hhdet_in_fecs!E147</f>
        <v>13.281747297403491</v>
      </c>
      <c r="F409" s="99">
        <f>RES_hhdet_in_fecs!F147</f>
        <v>11.552139893006212</v>
      </c>
      <c r="G409" s="99">
        <f>RES_hhdet_in_fecs!G147</f>
        <v>10.416276575629315</v>
      </c>
      <c r="H409" s="99">
        <f>RES_hhdet_in_fecs!H147</f>
        <v>11.474490770856518</v>
      </c>
      <c r="I409" s="99">
        <f>RES_hhdet_in_fecs!I147</f>
        <v>12.369537543460584</v>
      </c>
      <c r="J409" s="99">
        <f>RES_hhdet_in_fecs!J147</f>
        <v>12.375611284565355</v>
      </c>
      <c r="K409" s="99">
        <f>RES_hhdet_in_fecs!K147</f>
        <v>11.375934174149592</v>
      </c>
      <c r="L409" s="99">
        <f>RES_hhdet_in_fecs!L147</f>
        <v>11.448573752328688</v>
      </c>
      <c r="M409" s="99">
        <f>RES_hhdet_in_fecs!M147</f>
        <v>9.4459695544476681</v>
      </c>
      <c r="N409" s="99">
        <f>RES_hhdet_in_fecs!N147</f>
        <v>10.993155419957571</v>
      </c>
      <c r="O409" s="99">
        <f>RES_hhdet_in_fecs!O147</f>
        <v>8.7780061946295067</v>
      </c>
      <c r="P409" s="99">
        <f>RES_hhdet_in_fecs!P147</f>
        <v>7.4109848457379845</v>
      </c>
      <c r="Q409" s="99">
        <f>RES_hhdet_in_fecs!Q147</f>
        <v>7.6074899428019691</v>
      </c>
      <c r="R409" s="99">
        <f>RES_hhdet_in_fecs!R147</f>
        <v>8.4554976030447175</v>
      </c>
      <c r="S409" s="99">
        <f>RES_hhdet_in_fecs!S147</f>
        <v>7.9574898651846659</v>
      </c>
      <c r="T409" s="99">
        <f>RES_hhdet_in_fecs!T147</f>
        <v>8.7899543645673592</v>
      </c>
      <c r="U409" s="99">
        <f>RES_hhdet_in_fecs!U147</f>
        <v>8.7356997605117339</v>
      </c>
      <c r="V409" s="99">
        <f>RES_hhdet_in_fecs!V147</f>
        <v>8.3008433865151261</v>
      </c>
      <c r="W409" s="99">
        <f>RES_hhdet_in_fecs!W147</f>
        <v>7.9439917234598161</v>
      </c>
      <c r="X409" s="99">
        <f>RES_hhdet_in_fecs!X147</f>
        <v>7.682014573672479</v>
      </c>
      <c r="Y409" s="99">
        <f>RES_hhdet_in_fecs!Y147</f>
        <v>8.0278209360175623</v>
      </c>
      <c r="DA409" s="63" t="s">
        <v>4564</v>
      </c>
    </row>
    <row r="410" spans="1:105" ht="12" customHeight="1" x14ac:dyDescent="0.25">
      <c r="A410" s="121" t="s">
        <v>55</v>
      </c>
      <c r="B410" s="123"/>
      <c r="C410" s="123">
        <v>16.718806119398366</v>
      </c>
      <c r="D410" s="123">
        <v>17.795587944597774</v>
      </c>
      <c r="E410" s="123">
        <v>19.56204260684725</v>
      </c>
      <c r="F410" s="123">
        <v>20.046639677934358</v>
      </c>
      <c r="G410" s="123">
        <v>22.308921234853816</v>
      </c>
      <c r="H410" s="123">
        <v>21.967171380618467</v>
      </c>
      <c r="I410" s="123">
        <v>22.629252231839068</v>
      </c>
      <c r="J410" s="123">
        <v>21.554187642776988</v>
      </c>
      <c r="K410" s="123">
        <v>21.374462423782237</v>
      </c>
      <c r="L410" s="123">
        <v>20.584627409441211</v>
      </c>
      <c r="M410" s="123">
        <v>20.369818917481631</v>
      </c>
      <c r="N410" s="123">
        <v>18.195989448472613</v>
      </c>
      <c r="O410" s="123">
        <v>16.059926767122743</v>
      </c>
      <c r="P410" s="123">
        <v>15.43260056220616</v>
      </c>
      <c r="Q410" s="123">
        <v>15.307897641809051</v>
      </c>
      <c r="R410" s="123">
        <v>15.896910239906612</v>
      </c>
      <c r="S410" s="123">
        <v>16.914694217797862</v>
      </c>
      <c r="T410" s="123">
        <v>16.153113480101592</v>
      </c>
      <c r="U410" s="123">
        <v>15.852648625332503</v>
      </c>
      <c r="V410" s="123">
        <v>15.841923012543631</v>
      </c>
      <c r="W410" s="123">
        <v>17.021179441958758</v>
      </c>
      <c r="X410" s="123">
        <v>14.87750624130374</v>
      </c>
      <c r="Y410" s="123">
        <v>13.993184055730083</v>
      </c>
      <c r="DA410" s="130" t="s">
        <v>4565</v>
      </c>
    </row>
    <row r="411" spans="1:105" ht="12" customHeight="1" x14ac:dyDescent="0.25">
      <c r="A411" s="97" t="s">
        <v>124</v>
      </c>
      <c r="B411" s="99"/>
      <c r="C411" s="99">
        <v>31.978054712344719</v>
      </c>
      <c r="D411" s="99">
        <v>33.529902459473803</v>
      </c>
      <c r="E411" s="99">
        <v>35.003019232365858</v>
      </c>
      <c r="F411" s="99">
        <v>35.342259540892258</v>
      </c>
      <c r="G411" s="99">
        <v>37.815973690315609</v>
      </c>
      <c r="H411" s="99">
        <v>37.674632031840538</v>
      </c>
      <c r="I411" s="99">
        <v>37.838297681935622</v>
      </c>
      <c r="J411" s="99">
        <v>38.622236675023913</v>
      </c>
      <c r="K411" s="99">
        <v>38.02967676108689</v>
      </c>
      <c r="L411" s="99">
        <v>36.339036267805</v>
      </c>
      <c r="M411" s="99">
        <v>33.892326426573263</v>
      </c>
      <c r="N411" s="99">
        <v>30.464899019971885</v>
      </c>
      <c r="O411" s="99">
        <v>30.112804002353965</v>
      </c>
      <c r="P411" s="99">
        <v>29.134339762492459</v>
      </c>
      <c r="Q411" s="99">
        <v>27.13286935366822</v>
      </c>
      <c r="R411" s="99">
        <v>26.270975268284097</v>
      </c>
      <c r="S411" s="99">
        <v>25.855295430019513</v>
      </c>
      <c r="T411" s="99">
        <v>24.829187474300451</v>
      </c>
      <c r="U411" s="99">
        <v>23.508855979417149</v>
      </c>
      <c r="V411" s="99">
        <v>21.004070954893649</v>
      </c>
      <c r="W411" s="99">
        <v>23.695558332990913</v>
      </c>
      <c r="X411" s="99">
        <v>23.404856353875555</v>
      </c>
      <c r="Y411" s="99">
        <v>21.213399659622844</v>
      </c>
      <c r="DA411" s="63" t="s">
        <v>4566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22.120236667212144</v>
      </c>
      <c r="I412" s="99">
        <v>21.223637656111258</v>
      </c>
      <c r="J412" s="99">
        <v>21.84330401779987</v>
      </c>
      <c r="K412" s="99">
        <v>21.651174909154118</v>
      </c>
      <c r="L412" s="99">
        <v>20.29805252707304</v>
      </c>
      <c r="M412" s="99">
        <v>19.191126909783527</v>
      </c>
      <c r="N412" s="99">
        <v>16.830576338863828</v>
      </c>
      <c r="O412" s="99">
        <v>16.978307470960537</v>
      </c>
      <c r="P412" s="99">
        <v>17.419129536408757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  <c r="V412" s="99">
        <v>13.923643463652944</v>
      </c>
      <c r="W412" s="99">
        <v>16.499108812604518</v>
      </c>
      <c r="X412" s="99">
        <v>16.377807704639068</v>
      </c>
      <c r="Y412" s="99">
        <v>14.640061338152858</v>
      </c>
      <c r="DA412" s="63" t="s">
        <v>4567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9.6291773440245194</v>
      </c>
      <c r="I413" s="102">
        <v>7.6715289382702867</v>
      </c>
      <c r="J413" s="102">
        <v>7.9104422990370935</v>
      </c>
      <c r="K413" s="102">
        <v>7.7771748585994311</v>
      </c>
      <c r="L413" s="102">
        <v>6.4316131423393976</v>
      </c>
      <c r="M413" s="102">
        <v>5.9329085785536293</v>
      </c>
      <c r="N413" s="102">
        <v>3.5591396306625112</v>
      </c>
      <c r="O413" s="102">
        <v>2.3889103547828303</v>
      </c>
      <c r="P413" s="102">
        <v>2.3706831757373279</v>
      </c>
      <c r="Q413" s="102">
        <v>0</v>
      </c>
      <c r="R413" s="102">
        <v>0</v>
      </c>
      <c r="S413" s="102">
        <v>0</v>
      </c>
      <c r="T413" s="102">
        <v>0</v>
      </c>
      <c r="U413" s="102">
        <v>0</v>
      </c>
      <c r="V413" s="102">
        <v>0.75090722521332676</v>
      </c>
      <c r="W413" s="102">
        <v>1.9381390847053042</v>
      </c>
      <c r="X413" s="102">
        <v>1.7547796985121373</v>
      </c>
      <c r="Y413" s="102">
        <v>0.91028574295510656</v>
      </c>
      <c r="DA413" s="131" t="s">
        <v>4568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12.491059323187622</v>
      </c>
      <c r="I414" s="105">
        <v>13.552108717840976</v>
      </c>
      <c r="J414" s="105">
        <v>13.932861718762778</v>
      </c>
      <c r="K414" s="105">
        <v>13.874000050554683</v>
      </c>
      <c r="L414" s="105">
        <v>13.866439384733642</v>
      </c>
      <c r="M414" s="105">
        <v>13.2582183312299</v>
      </c>
      <c r="N414" s="105">
        <v>13.271436708201314</v>
      </c>
      <c r="O414" s="105">
        <v>14.589397116177707</v>
      </c>
      <c r="P414" s="105">
        <v>15.048446360671432</v>
      </c>
      <c r="Q414" s="105">
        <v>0</v>
      </c>
      <c r="R414" s="105">
        <v>0</v>
      </c>
      <c r="S414" s="105">
        <v>0</v>
      </c>
      <c r="T414" s="105">
        <v>0</v>
      </c>
      <c r="U414" s="105">
        <v>0</v>
      </c>
      <c r="V414" s="105">
        <v>13.172736238439617</v>
      </c>
      <c r="W414" s="105">
        <v>14.560969727899217</v>
      </c>
      <c r="X414" s="105">
        <v>14.623028006126926</v>
      </c>
      <c r="Y414" s="105">
        <v>13.729775595197752</v>
      </c>
      <c r="DA414" s="132" t="s">
        <v>4569</v>
      </c>
    </row>
    <row r="415" spans="1:105" ht="12" customHeight="1" x14ac:dyDescent="0.25">
      <c r="A415" s="106" t="s">
        <v>122</v>
      </c>
      <c r="B415" s="102"/>
      <c r="C415" s="102">
        <v>0</v>
      </c>
      <c r="D415" s="102">
        <v>0</v>
      </c>
      <c r="E415" s="102">
        <v>0</v>
      </c>
      <c r="F415" s="102">
        <v>0</v>
      </c>
      <c r="G415" s="102">
        <v>0</v>
      </c>
      <c r="H415" s="102">
        <v>33.415915515300505</v>
      </c>
      <c r="I415" s="102">
        <v>0</v>
      </c>
      <c r="J415" s="102">
        <v>0</v>
      </c>
      <c r="K415" s="102">
        <v>34.456714304849477</v>
      </c>
      <c r="L415" s="102">
        <v>0</v>
      </c>
      <c r="M415" s="102">
        <v>0</v>
      </c>
      <c r="N415" s="102">
        <v>0</v>
      </c>
      <c r="O415" s="102">
        <v>26.951112451671808</v>
      </c>
      <c r="P415" s="102">
        <v>25.891668768835316</v>
      </c>
      <c r="Q415" s="102">
        <v>0</v>
      </c>
      <c r="R415" s="102">
        <v>0</v>
      </c>
      <c r="S415" s="102">
        <v>0</v>
      </c>
      <c r="T415" s="102">
        <v>0</v>
      </c>
      <c r="U415" s="102">
        <v>23.275105560519215</v>
      </c>
      <c r="V415" s="102">
        <v>0</v>
      </c>
      <c r="W415" s="102">
        <v>23.008834302131238</v>
      </c>
      <c r="X415" s="102">
        <v>0</v>
      </c>
      <c r="Y415" s="102">
        <v>20.258321337571221</v>
      </c>
      <c r="DA415" s="131" t="s">
        <v>4570</v>
      </c>
    </row>
    <row r="416" spans="1:105" ht="12" customHeight="1" x14ac:dyDescent="0.25">
      <c r="A416" s="107" t="s">
        <v>121</v>
      </c>
      <c r="B416" s="105"/>
      <c r="C416" s="105">
        <v>15.331601701857787</v>
      </c>
      <c r="D416" s="105">
        <v>17.201840227055285</v>
      </c>
      <c r="E416" s="105">
        <v>19.000552547737481</v>
      </c>
      <c r="F416" s="105">
        <v>19.528144089359515</v>
      </c>
      <c r="G416" s="105">
        <v>21.597588553410613</v>
      </c>
      <c r="H416" s="105">
        <v>20.825612012840299</v>
      </c>
      <c r="I416" s="105">
        <v>22.155269702195255</v>
      </c>
      <c r="J416" s="105">
        <v>21.043830607859103</v>
      </c>
      <c r="K416" s="105">
        <v>20.780454136655262</v>
      </c>
      <c r="L416" s="105">
        <v>20.010377086110527</v>
      </c>
      <c r="M416" s="105">
        <v>19.857238483598167</v>
      </c>
      <c r="N416" s="105">
        <v>17.677485914042368</v>
      </c>
      <c r="O416" s="105">
        <v>14.722926698265361</v>
      </c>
      <c r="P416" s="105">
        <v>14.183856289672521</v>
      </c>
      <c r="Q416" s="105">
        <v>14.901474718815528</v>
      </c>
      <c r="R416" s="105">
        <v>15.546844450499973</v>
      </c>
      <c r="S416" s="105">
        <v>16.651298912375562</v>
      </c>
      <c r="T416" s="105">
        <v>15.912962534380711</v>
      </c>
      <c r="U416" s="105">
        <v>15.364507782296025</v>
      </c>
      <c r="V416" s="105">
        <v>15.63934222607506</v>
      </c>
      <c r="W416" s="105">
        <v>15.299583661974674</v>
      </c>
      <c r="X416" s="105">
        <v>14.52702464933488</v>
      </c>
      <c r="Y416" s="105">
        <v>13.564147375344922</v>
      </c>
      <c r="DA416" s="132" t="s">
        <v>4571</v>
      </c>
    </row>
    <row r="417" spans="1:105" ht="12" customHeight="1" x14ac:dyDescent="0.25">
      <c r="A417" s="108" t="s">
        <v>53</v>
      </c>
      <c r="B417" s="99"/>
      <c r="C417" s="99">
        <v>3.6375938317713388</v>
      </c>
      <c r="D417" s="99">
        <v>5.7076115845708255</v>
      </c>
      <c r="E417" s="99">
        <v>7.5929516659091583</v>
      </c>
      <c r="F417" s="99">
        <v>7.5131612765799831</v>
      </c>
      <c r="G417" s="99">
        <v>9.6173595461833692</v>
      </c>
      <c r="H417" s="99">
        <v>8.5688639152624404</v>
      </c>
      <c r="I417" s="99">
        <v>7.8189971200992128</v>
      </c>
      <c r="J417" s="99">
        <v>7.1656121745390253</v>
      </c>
      <c r="K417" s="99">
        <v>7.0558548229920692</v>
      </c>
      <c r="L417" s="99">
        <v>6.135989385644204</v>
      </c>
      <c r="M417" s="99">
        <v>6.1207846857605777</v>
      </c>
      <c r="N417" s="99">
        <v>4.0609705432091694</v>
      </c>
      <c r="O417" s="99">
        <v>0.9427602810600757</v>
      </c>
      <c r="P417" s="99">
        <v>0.39674515578258029</v>
      </c>
      <c r="Q417" s="99">
        <v>1.0790019126640042</v>
      </c>
      <c r="R417" s="99">
        <v>1.5973396792926957</v>
      </c>
      <c r="S417" s="99">
        <v>2.7195803402547116</v>
      </c>
      <c r="T417" s="99">
        <v>2.0511385038932333</v>
      </c>
      <c r="U417" s="99">
        <v>1.5734497657316819</v>
      </c>
      <c r="V417" s="99">
        <v>1.9686985442962057</v>
      </c>
      <c r="W417" s="99">
        <v>1.444908176801224</v>
      </c>
      <c r="X417" s="99">
        <v>1.0986013999559612</v>
      </c>
      <c r="Y417" s="99">
        <v>0.4277985605197418</v>
      </c>
      <c r="DA417" s="63" t="s">
        <v>4572</v>
      </c>
    </row>
    <row r="418" spans="1:105" ht="12" customHeight="1" x14ac:dyDescent="0.25">
      <c r="A418" s="108" t="s">
        <v>52</v>
      </c>
      <c r="B418" s="99"/>
      <c r="C418" s="99">
        <v>11.69400787008645</v>
      </c>
      <c r="D418" s="99">
        <v>11.494228642484458</v>
      </c>
      <c r="E418" s="99">
        <v>11.407600881828325</v>
      </c>
      <c r="F418" s="99">
        <v>12.014982812779531</v>
      </c>
      <c r="G418" s="99">
        <v>11.980229007227248</v>
      </c>
      <c r="H418" s="99">
        <v>12.256748097577862</v>
      </c>
      <c r="I418" s="99">
        <v>14.336272582096043</v>
      </c>
      <c r="J418" s="99">
        <v>13.878218433320077</v>
      </c>
      <c r="K418" s="99">
        <v>13.724599313663193</v>
      </c>
      <c r="L418" s="99">
        <v>13.874387700466324</v>
      </c>
      <c r="M418" s="99">
        <v>13.736453797837591</v>
      </c>
      <c r="N418" s="99">
        <v>13.616515370833197</v>
      </c>
      <c r="O418" s="99">
        <v>13.780166417205287</v>
      </c>
      <c r="P418" s="99">
        <v>13.78711113388994</v>
      </c>
      <c r="Q418" s="99">
        <v>13.822472806151525</v>
      </c>
      <c r="R418" s="99">
        <v>13.949504771207277</v>
      </c>
      <c r="S418" s="99">
        <v>13.93171857212085</v>
      </c>
      <c r="T418" s="99">
        <v>13.86182403048748</v>
      </c>
      <c r="U418" s="99">
        <v>13.791058016564346</v>
      </c>
      <c r="V418" s="99">
        <v>13.670643681778856</v>
      </c>
      <c r="W418" s="99">
        <v>13.85467548517345</v>
      </c>
      <c r="X418" s="99">
        <v>13.428423249378918</v>
      </c>
      <c r="Y418" s="99">
        <v>13.13634881482518</v>
      </c>
      <c r="DA418" s="63" t="s">
        <v>4573</v>
      </c>
    </row>
    <row r="419" spans="1:105" ht="12" customHeight="1" x14ac:dyDescent="0.25">
      <c r="A419" s="121" t="s">
        <v>54</v>
      </c>
      <c r="B419" s="123"/>
      <c r="C419" s="123">
        <v>8.2018953059443565</v>
      </c>
      <c r="D419" s="123">
        <v>8.308738511265501</v>
      </c>
      <c r="E419" s="123">
        <v>8.4302813060434101</v>
      </c>
      <c r="F419" s="123">
        <v>8.5294481954072747</v>
      </c>
      <c r="G419" s="123">
        <v>8.1441774350585661</v>
      </c>
      <c r="H419" s="123">
        <v>7.4440596182759196</v>
      </c>
      <c r="I419" s="123">
        <v>7.1593983091947271</v>
      </c>
      <c r="J419" s="123">
        <v>6.4818468793373274</v>
      </c>
      <c r="K419" s="123">
        <v>6.2499810723923925</v>
      </c>
      <c r="L419" s="123">
        <v>6.0795578937633064</v>
      </c>
      <c r="M419" s="123">
        <v>6.3781655121532843</v>
      </c>
      <c r="N419" s="123">
        <v>5.7047174209984037</v>
      </c>
      <c r="O419" s="123">
        <v>5.5040411428317633</v>
      </c>
      <c r="P419" s="123">
        <v>5.8941234562954747</v>
      </c>
      <c r="Q419" s="123">
        <v>5.7652656915801872</v>
      </c>
      <c r="R419" s="123">
        <v>5.6401641208987128</v>
      </c>
      <c r="S419" s="123">
        <v>5.8224397308611522</v>
      </c>
      <c r="T419" s="123">
        <v>5.3446676545118672</v>
      </c>
      <c r="U419" s="123">
        <v>6.2205138062534067</v>
      </c>
      <c r="V419" s="123">
        <v>6.1090510045428834</v>
      </c>
      <c r="W419" s="123">
        <v>5.9641253255278599</v>
      </c>
      <c r="X419" s="123">
        <v>5.6437308630764962</v>
      </c>
      <c r="Y419" s="123">
        <v>5.3483815849735743</v>
      </c>
      <c r="DA419" s="130" t="s">
        <v>4574</v>
      </c>
    </row>
    <row r="420" spans="1:105" ht="12" customHeight="1" x14ac:dyDescent="0.25">
      <c r="A420" s="97" t="s">
        <v>50</v>
      </c>
      <c r="B420" s="99"/>
      <c r="C420" s="99">
        <v>9.1225619012603829</v>
      </c>
      <c r="D420" s="99">
        <v>9.048790637632651</v>
      </c>
      <c r="E420" s="99">
        <v>9.3741646184741452</v>
      </c>
      <c r="F420" s="99">
        <v>9.4885584386378738</v>
      </c>
      <c r="G420" s="99">
        <v>8.9887696339182561</v>
      </c>
      <c r="H420" s="99">
        <v>7.982167883568537</v>
      </c>
      <c r="I420" s="99">
        <v>7.8941595002962268</v>
      </c>
      <c r="J420" s="99">
        <v>7.1099904914758287</v>
      </c>
      <c r="K420" s="99">
        <v>6.9504023325338657</v>
      </c>
      <c r="L420" s="99">
        <v>6.7257915087672293</v>
      </c>
      <c r="M420" s="99">
        <v>6.8361381507986181</v>
      </c>
      <c r="N420" s="99">
        <v>6.4389288667416267</v>
      </c>
      <c r="O420" s="99">
        <v>6.4636603866460121</v>
      </c>
      <c r="P420" s="99">
        <v>6.4895376554181148</v>
      </c>
      <c r="Q420" s="99">
        <v>6.6057284305477273</v>
      </c>
      <c r="R420" s="99">
        <v>6.5751805726378967</v>
      </c>
      <c r="S420" s="99">
        <v>6.6105058054569108</v>
      </c>
      <c r="T420" s="99">
        <v>6.6688991933184356</v>
      </c>
      <c r="U420" s="99">
        <v>7.1579729201413507</v>
      </c>
      <c r="V420" s="99">
        <v>6.6330239368704422</v>
      </c>
      <c r="W420" s="99">
        <v>6.7595390290550812</v>
      </c>
      <c r="X420" s="99">
        <v>6.2345141112065683</v>
      </c>
      <c r="Y420" s="99">
        <v>5.9533040472539644</v>
      </c>
      <c r="DA420" s="63" t="s">
        <v>4575</v>
      </c>
    </row>
    <row r="421" spans="1:105" ht="12" customHeight="1" x14ac:dyDescent="0.25">
      <c r="A421" s="109" t="s">
        <v>120</v>
      </c>
      <c r="B421" s="110"/>
      <c r="C421" s="110">
        <v>7.1138347842072331</v>
      </c>
      <c r="D421" s="110">
        <v>7.1986603217147804</v>
      </c>
      <c r="E421" s="110">
        <v>6.8121956275907207</v>
      </c>
      <c r="F421" s="110">
        <v>7.0508199037601029</v>
      </c>
      <c r="G421" s="110">
        <v>6.6963050941562434</v>
      </c>
      <c r="H421" s="110">
        <v>6.2859570473200659</v>
      </c>
      <c r="I421" s="110">
        <v>5.6011978522036161</v>
      </c>
      <c r="J421" s="110">
        <v>5.1866481038659051</v>
      </c>
      <c r="K421" s="110">
        <v>5.324782788939042</v>
      </c>
      <c r="L421" s="110">
        <v>5.0339519046869601</v>
      </c>
      <c r="M421" s="110">
        <v>5.5594543407321169</v>
      </c>
      <c r="N421" s="110">
        <v>4.1323212310951583</v>
      </c>
      <c r="O421" s="110">
        <v>4.4498507271633576</v>
      </c>
      <c r="P421" s="110">
        <v>5.3772599430729162</v>
      </c>
      <c r="Q421" s="110">
        <v>4.6741922449932343</v>
      </c>
      <c r="R421" s="110">
        <v>4.4978009246315933</v>
      </c>
      <c r="S421" s="110">
        <v>4.9021686005009704</v>
      </c>
      <c r="T421" s="110">
        <v>4.0382717065416234</v>
      </c>
      <c r="U421" s="110">
        <v>4.9168696164814829</v>
      </c>
      <c r="V421" s="110">
        <v>5.4926122606281078</v>
      </c>
      <c r="W421" s="110">
        <v>5.050336349205903</v>
      </c>
      <c r="X421" s="110">
        <v>4.5889702004720654</v>
      </c>
      <c r="Y421" s="110">
        <v>3.613100596759689</v>
      </c>
      <c r="DA421" s="60" t="s">
        <v>4576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40.679953719222269</v>
      </c>
      <c r="D423" s="118">
        <f t="shared" si="194"/>
        <v>74.731879212515508</v>
      </c>
      <c r="E423" s="118">
        <f t="shared" si="194"/>
        <v>82.226732120524105</v>
      </c>
      <c r="F423" s="118">
        <f t="shared" si="194"/>
        <v>74.084884564704524</v>
      </c>
      <c r="G423" s="118">
        <f t="shared" si="194"/>
        <v>66.796137511908299</v>
      </c>
      <c r="H423" s="118">
        <f t="shared" si="194"/>
        <v>70.58900099000833</v>
      </c>
      <c r="I423" s="118">
        <f t="shared" si="194"/>
        <v>79.20479213867182</v>
      </c>
      <c r="J423" s="118">
        <f t="shared" si="194"/>
        <v>74.982222948511293</v>
      </c>
      <c r="K423" s="118">
        <f t="shared" si="194"/>
        <v>71.046529612211287</v>
      </c>
      <c r="L423" s="118">
        <f t="shared" si="194"/>
        <v>75.115719033256667</v>
      </c>
      <c r="M423" s="118">
        <f t="shared" si="194"/>
        <v>69.004241536873124</v>
      </c>
      <c r="N423" s="118">
        <f t="shared" si="194"/>
        <v>75.244760810119459</v>
      </c>
      <c r="O423" s="118">
        <f t="shared" si="194"/>
        <v>64.759416674502361</v>
      </c>
      <c r="P423" s="118">
        <f t="shared" si="194"/>
        <v>60.350787844245055</v>
      </c>
      <c r="Q423" s="118">
        <f t="shared" si="194"/>
        <v>61.534816088268244</v>
      </c>
      <c r="R423" s="118">
        <f t="shared" ref="R423:V423" si="195">R424+R426+R428+R437</f>
        <v>63.639384196879867</v>
      </c>
      <c r="S423" s="118">
        <f t="shared" si="195"/>
        <v>59.10804331731218</v>
      </c>
      <c r="T423" s="118">
        <f t="shared" si="195"/>
        <v>75.264459403998217</v>
      </c>
      <c r="U423" s="118">
        <f t="shared" si="195"/>
        <v>73.072053426651479</v>
      </c>
      <c r="V423" s="118">
        <f t="shared" si="195"/>
        <v>69.882204051974611</v>
      </c>
      <c r="W423" s="118">
        <f t="shared" ref="W423:Y423" si="196">W424+W426+W428+W437</f>
        <v>68.177926054115176</v>
      </c>
      <c r="X423" s="118">
        <f t="shared" si="196"/>
        <v>64.488064595597976</v>
      </c>
      <c r="Y423" s="118">
        <f t="shared" si="196"/>
        <v>64.760016999337239</v>
      </c>
      <c r="DA423" s="129" t="s">
        <v>4728</v>
      </c>
    </row>
    <row r="424" spans="1:105" ht="12" customHeight="1" x14ac:dyDescent="0.25">
      <c r="A424" s="121" t="s">
        <v>57</v>
      </c>
      <c r="B424" s="123"/>
      <c r="C424" s="123">
        <f t="shared" ref="C424:Y424" si="197">C425</f>
        <v>22.113136067882827</v>
      </c>
      <c r="D424" s="123">
        <f t="shared" si="197"/>
        <v>22.715541105679559</v>
      </c>
      <c r="E424" s="123">
        <f t="shared" si="197"/>
        <v>26.008762693823396</v>
      </c>
      <c r="F424" s="123">
        <f t="shared" si="197"/>
        <v>20.56487085385206</v>
      </c>
      <c r="G424" s="123">
        <f t="shared" si="197"/>
        <v>14.526300921510817</v>
      </c>
      <c r="H424" s="123">
        <f t="shared" si="197"/>
        <v>14.536427418367717</v>
      </c>
      <c r="I424" s="123">
        <f t="shared" si="197"/>
        <v>17.476026107061763</v>
      </c>
      <c r="J424" s="123">
        <f t="shared" si="197"/>
        <v>12.852831150489029</v>
      </c>
      <c r="K424" s="123">
        <f t="shared" si="197"/>
        <v>11.005001505284312</v>
      </c>
      <c r="L424" s="123">
        <f t="shared" si="197"/>
        <v>13.842588444458192</v>
      </c>
      <c r="M424" s="123">
        <f t="shared" si="197"/>
        <v>13.410341901453723</v>
      </c>
      <c r="N424" s="123">
        <f t="shared" si="197"/>
        <v>13.735251904604356</v>
      </c>
      <c r="O424" s="123">
        <f t="shared" si="197"/>
        <v>11.392019787129959</v>
      </c>
      <c r="P424" s="123">
        <f t="shared" si="197"/>
        <v>10.899568782554164</v>
      </c>
      <c r="Q424" s="123">
        <f t="shared" si="197"/>
        <v>9.9988658492478457</v>
      </c>
      <c r="R424" s="123">
        <f t="shared" si="197"/>
        <v>7.701715725264564</v>
      </c>
      <c r="S424" s="123">
        <f t="shared" si="197"/>
        <v>4.4591109902839223</v>
      </c>
      <c r="T424" s="123">
        <f t="shared" si="197"/>
        <v>17.601520883328259</v>
      </c>
      <c r="U424" s="123">
        <f t="shared" si="197"/>
        <v>15.381269352716487</v>
      </c>
      <c r="V424" s="123">
        <f t="shared" si="197"/>
        <v>13.810641777791091</v>
      </c>
      <c r="W424" s="123">
        <f t="shared" si="197"/>
        <v>13.44730923123676</v>
      </c>
      <c r="X424" s="123">
        <f t="shared" si="197"/>
        <v>11.598060469280311</v>
      </c>
      <c r="Y424" s="123">
        <f t="shared" si="197"/>
        <v>11.008324934570197</v>
      </c>
      <c r="DA424" s="130" t="s">
        <v>4729</v>
      </c>
    </row>
    <row r="425" spans="1:105" ht="12" customHeight="1" x14ac:dyDescent="0.25">
      <c r="A425" s="97" t="s">
        <v>53</v>
      </c>
      <c r="B425" s="99"/>
      <c r="C425" s="99">
        <v>22.113136067882827</v>
      </c>
      <c r="D425" s="99">
        <v>22.715541105679559</v>
      </c>
      <c r="E425" s="99">
        <v>26.008762693823396</v>
      </c>
      <c r="F425" s="99">
        <v>20.56487085385206</v>
      </c>
      <c r="G425" s="99">
        <v>14.526300921510817</v>
      </c>
      <c r="H425" s="99">
        <v>14.536427418367717</v>
      </c>
      <c r="I425" s="99">
        <v>17.476026107061763</v>
      </c>
      <c r="J425" s="99">
        <v>12.852831150489029</v>
      </c>
      <c r="K425" s="99">
        <v>11.005001505284312</v>
      </c>
      <c r="L425" s="99">
        <v>13.842588444458192</v>
      </c>
      <c r="M425" s="99">
        <v>13.410341901453723</v>
      </c>
      <c r="N425" s="99">
        <v>13.735251904604356</v>
      </c>
      <c r="O425" s="99">
        <v>11.392019787129959</v>
      </c>
      <c r="P425" s="99">
        <v>10.899568782554164</v>
      </c>
      <c r="Q425" s="99">
        <v>9.9988658492478457</v>
      </c>
      <c r="R425" s="99">
        <v>7.701715725264564</v>
      </c>
      <c r="S425" s="99">
        <v>4.4591109902839223</v>
      </c>
      <c r="T425" s="99">
        <v>17.601520883328259</v>
      </c>
      <c r="U425" s="99">
        <v>15.381269352716487</v>
      </c>
      <c r="V425" s="99">
        <v>13.810641777791091</v>
      </c>
      <c r="W425" s="99">
        <v>13.44730923123676</v>
      </c>
      <c r="X425" s="99">
        <v>11.598060469280311</v>
      </c>
      <c r="Y425" s="99">
        <v>11.008324934570197</v>
      </c>
      <c r="DA425" s="63" t="s">
        <v>4730</v>
      </c>
    </row>
    <row r="426" spans="1:105" ht="12" customHeight="1" x14ac:dyDescent="0.25">
      <c r="A426" s="121" t="s">
        <v>92</v>
      </c>
      <c r="B426" s="123"/>
      <c r="C426" s="123">
        <f t="shared" ref="C426:Y426" si="198">C427</f>
        <v>0</v>
      </c>
      <c r="D426" s="123">
        <f t="shared" si="198"/>
        <v>32.659455890569596</v>
      </c>
      <c r="E426" s="123">
        <f t="shared" si="198"/>
        <v>36.014611776194705</v>
      </c>
      <c r="F426" s="123">
        <f t="shared" si="198"/>
        <v>32.636447919400979</v>
      </c>
      <c r="G426" s="123">
        <f t="shared" si="198"/>
        <v>30.626580970388304</v>
      </c>
      <c r="H426" s="123">
        <f t="shared" si="198"/>
        <v>35.075681690662392</v>
      </c>
      <c r="I426" s="123">
        <f t="shared" si="198"/>
        <v>39.273469024968456</v>
      </c>
      <c r="J426" s="123">
        <f t="shared" si="198"/>
        <v>40.782658186053823</v>
      </c>
      <c r="K426" s="123">
        <f t="shared" si="198"/>
        <v>38.888639342741506</v>
      </c>
      <c r="L426" s="123">
        <f t="shared" si="198"/>
        <v>40.577931018505517</v>
      </c>
      <c r="M426" s="123">
        <f t="shared" si="198"/>
        <v>34.842379352145564</v>
      </c>
      <c r="N426" s="123">
        <f t="shared" si="198"/>
        <v>42.387699362102602</v>
      </c>
      <c r="O426" s="123">
        <f t="shared" si="198"/>
        <v>35.513655591533663</v>
      </c>
      <c r="P426" s="123">
        <f t="shared" si="198"/>
        <v>31.421812555887701</v>
      </c>
      <c r="Q426" s="123">
        <f t="shared" si="198"/>
        <v>33.388502278414791</v>
      </c>
      <c r="R426" s="123">
        <f t="shared" si="198"/>
        <v>37.383310996018196</v>
      </c>
      <c r="S426" s="123">
        <f t="shared" si="198"/>
        <v>35.21007276744232</v>
      </c>
      <c r="T426" s="123">
        <f t="shared" si="198"/>
        <v>38.928573238237</v>
      </c>
      <c r="U426" s="123">
        <f t="shared" si="198"/>
        <v>38.726980767889998</v>
      </c>
      <c r="V426" s="123">
        <f t="shared" si="198"/>
        <v>36.904230781086042</v>
      </c>
      <c r="W426" s="123">
        <f t="shared" si="198"/>
        <v>35.647694130612379</v>
      </c>
      <c r="X426" s="123">
        <f t="shared" si="198"/>
        <v>34.846760268985193</v>
      </c>
      <c r="Y426" s="123">
        <f t="shared" si="198"/>
        <v>36.856704056381631</v>
      </c>
      <c r="DA426" s="130" t="s">
        <v>4731</v>
      </c>
    </row>
    <row r="427" spans="1:105" ht="12" customHeight="1" x14ac:dyDescent="0.25">
      <c r="A427" s="97" t="s">
        <v>53</v>
      </c>
      <c r="B427" s="99"/>
      <c r="C427" s="99">
        <f>RES_hhdet_in_tess!C147</f>
        <v>0</v>
      </c>
      <c r="D427" s="99">
        <f>RES_hhdet_in_tess!D147</f>
        <v>32.659455890569596</v>
      </c>
      <c r="E427" s="99">
        <f>RES_hhdet_in_tess!E147</f>
        <v>36.014611776194705</v>
      </c>
      <c r="F427" s="99">
        <f>RES_hhdet_in_tess!F147</f>
        <v>32.636447919400979</v>
      </c>
      <c r="G427" s="99">
        <f>RES_hhdet_in_tess!G147</f>
        <v>30.626580970388304</v>
      </c>
      <c r="H427" s="99">
        <f>RES_hhdet_in_tess!H147</f>
        <v>35.075681690662392</v>
      </c>
      <c r="I427" s="99">
        <f>RES_hhdet_in_tess!I147</f>
        <v>39.273469024968456</v>
      </c>
      <c r="J427" s="99">
        <f>RES_hhdet_in_tess!J147</f>
        <v>40.782658186053823</v>
      </c>
      <c r="K427" s="99">
        <f>RES_hhdet_in_tess!K147</f>
        <v>38.888639342741506</v>
      </c>
      <c r="L427" s="99">
        <f>RES_hhdet_in_tess!L147</f>
        <v>40.577931018505517</v>
      </c>
      <c r="M427" s="99">
        <f>RES_hhdet_in_tess!M147</f>
        <v>34.842379352145564</v>
      </c>
      <c r="N427" s="99">
        <f>RES_hhdet_in_tess!N147</f>
        <v>42.387699362102602</v>
      </c>
      <c r="O427" s="99">
        <f>RES_hhdet_in_tess!O147</f>
        <v>35.513655591533663</v>
      </c>
      <c r="P427" s="99">
        <f>RES_hhdet_in_tess!P147</f>
        <v>31.421812555887701</v>
      </c>
      <c r="Q427" s="99">
        <f>RES_hhdet_in_tess!Q147</f>
        <v>33.388502278414791</v>
      </c>
      <c r="R427" s="99">
        <f>RES_hhdet_in_tess!R147</f>
        <v>37.383310996018196</v>
      </c>
      <c r="S427" s="99">
        <f>RES_hhdet_in_tess!S147</f>
        <v>35.21007276744232</v>
      </c>
      <c r="T427" s="99">
        <f>RES_hhdet_in_tess!T147</f>
        <v>38.928573238237</v>
      </c>
      <c r="U427" s="99">
        <f>RES_hhdet_in_tess!U147</f>
        <v>38.726980767889998</v>
      </c>
      <c r="V427" s="99">
        <f>RES_hhdet_in_tess!V147</f>
        <v>36.904230781086042</v>
      </c>
      <c r="W427" s="99">
        <f>RES_hhdet_in_tess!W147</f>
        <v>35.647694130612379</v>
      </c>
      <c r="X427" s="99">
        <f>RES_hhdet_in_tess!X147</f>
        <v>34.846760268985193</v>
      </c>
      <c r="Y427" s="99">
        <f>RES_hhdet_in_tess!Y147</f>
        <v>36.856704056381631</v>
      </c>
      <c r="DA427" s="63" t="s">
        <v>4732</v>
      </c>
    </row>
    <row r="428" spans="1:105" ht="12" customHeight="1" x14ac:dyDescent="0.25">
      <c r="A428" s="121" t="s">
        <v>55</v>
      </c>
      <c r="B428" s="123"/>
      <c r="C428" s="123">
        <v>13.48672595418086</v>
      </c>
      <c r="D428" s="123">
        <v>14.278252450925667</v>
      </c>
      <c r="E428" s="123">
        <v>15.116433220120362</v>
      </c>
      <c r="F428" s="123">
        <v>15.686547139521695</v>
      </c>
      <c r="G428" s="123">
        <v>16.706199670109605</v>
      </c>
      <c r="H428" s="123">
        <v>16.50484852648124</v>
      </c>
      <c r="I428" s="123">
        <v>18.170206996656308</v>
      </c>
      <c r="J428" s="123">
        <v>17.448239415120536</v>
      </c>
      <c r="K428" s="123">
        <v>17.264006371712011</v>
      </c>
      <c r="L428" s="123">
        <v>16.963084255148278</v>
      </c>
      <c r="M428" s="123">
        <v>16.831819127741593</v>
      </c>
      <c r="N428" s="123">
        <v>15.698539970457757</v>
      </c>
      <c r="O428" s="123">
        <v>14.370649369359215</v>
      </c>
      <c r="P428" s="123">
        <v>14.151866198581436</v>
      </c>
      <c r="Q428" s="123">
        <v>14.489993422148141</v>
      </c>
      <c r="R428" s="123">
        <v>14.922213078686191</v>
      </c>
      <c r="S428" s="123">
        <v>15.585391503346665</v>
      </c>
      <c r="T428" s="123">
        <v>15.143419103684817</v>
      </c>
      <c r="U428" s="123">
        <v>14.796009480999311</v>
      </c>
      <c r="V428" s="123">
        <v>14.885140493882833</v>
      </c>
      <c r="W428" s="123">
        <v>14.897873604419603</v>
      </c>
      <c r="X428" s="123">
        <v>14.232478466150196</v>
      </c>
      <c r="Y428" s="123">
        <v>13.459781416502041</v>
      </c>
      <c r="DA428" s="130" t="s">
        <v>4733</v>
      </c>
    </row>
    <row r="429" spans="1:105" ht="12" customHeight="1" x14ac:dyDescent="0.25">
      <c r="A429" s="97" t="s">
        <v>124</v>
      </c>
      <c r="B429" s="99"/>
      <c r="C429" s="99">
        <v>13.832320493253592</v>
      </c>
      <c r="D429" s="99">
        <v>14.577059627632691</v>
      </c>
      <c r="E429" s="99">
        <v>15.304861865050203</v>
      </c>
      <c r="F429" s="99">
        <v>15.542875062723361</v>
      </c>
      <c r="G429" s="99">
        <v>16.737337073742946</v>
      </c>
      <c r="H429" s="99">
        <v>16.790415977025948</v>
      </c>
      <c r="I429" s="99">
        <v>16.991231955389825</v>
      </c>
      <c r="J429" s="99">
        <v>17.495079931149725</v>
      </c>
      <c r="K429" s="99">
        <v>17.404925066081589</v>
      </c>
      <c r="L429" s="99">
        <v>16.830998412408512</v>
      </c>
      <c r="M429" s="99">
        <v>16.077692038641313</v>
      </c>
      <c r="N429" s="99">
        <v>15.014737088757565</v>
      </c>
      <c r="O429" s="99">
        <v>15.654669010157123</v>
      </c>
      <c r="P429" s="99">
        <v>16.100357382613396</v>
      </c>
      <c r="Q429" s="99">
        <v>15.794534446513916</v>
      </c>
      <c r="R429" s="99">
        <v>15.795495776366867</v>
      </c>
      <c r="S429" s="99">
        <v>16.006209404940122</v>
      </c>
      <c r="T429" s="99">
        <v>15.767559040272419</v>
      </c>
      <c r="U429" s="99">
        <v>15.248891230431244</v>
      </c>
      <c r="V429" s="99">
        <v>13.849105078356837</v>
      </c>
      <c r="W429" s="99">
        <v>15.779715591230147</v>
      </c>
      <c r="X429" s="99">
        <v>15.653929618100813</v>
      </c>
      <c r="Y429" s="99">
        <v>14.219330999630358</v>
      </c>
      <c r="DA429" s="63" t="s">
        <v>4734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16.782485261630349</v>
      </c>
      <c r="I430" s="99">
        <v>16.996997511156472</v>
      </c>
      <c r="J430" s="99">
        <v>17.51612960344999</v>
      </c>
      <c r="K430" s="99">
        <v>17.433355721393365</v>
      </c>
      <c r="L430" s="99">
        <v>16.845342561751739</v>
      </c>
      <c r="M430" s="99">
        <v>16.072645284955033</v>
      </c>
      <c r="N430" s="99">
        <v>15.025571713918611</v>
      </c>
      <c r="O430" s="99">
        <v>15.831314039495069</v>
      </c>
      <c r="P430" s="99">
        <v>16.358544570600952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13.667849451892831</v>
      </c>
      <c r="W430" s="99">
        <v>15.851645520514584</v>
      </c>
      <c r="X430" s="99">
        <v>15.796681776116102</v>
      </c>
      <c r="Y430" s="99">
        <v>14.339939665597074</v>
      </c>
      <c r="DA430" s="63" t="s">
        <v>4735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4.2914259384427229</v>
      </c>
      <c r="I431" s="102">
        <v>3.4448887933154992</v>
      </c>
      <c r="J431" s="102">
        <v>3.5832678846872108</v>
      </c>
      <c r="K431" s="102">
        <v>3.5593556708386842</v>
      </c>
      <c r="L431" s="102">
        <v>2.978903177018096</v>
      </c>
      <c r="M431" s="102">
        <v>2.8144269537251345</v>
      </c>
      <c r="N431" s="102">
        <v>1.7541350057172991</v>
      </c>
      <c r="O431" s="102">
        <v>1.2419169233173635</v>
      </c>
      <c r="P431" s="102">
        <v>1.310098209929522</v>
      </c>
      <c r="Q431" s="102">
        <v>0</v>
      </c>
      <c r="R431" s="102">
        <v>0</v>
      </c>
      <c r="S431" s="102">
        <v>0</v>
      </c>
      <c r="T431" s="102">
        <v>0</v>
      </c>
      <c r="U431" s="102">
        <v>0</v>
      </c>
      <c r="V431" s="102">
        <v>0.49511321345321446</v>
      </c>
      <c r="W431" s="102">
        <v>1.2906757926153716</v>
      </c>
      <c r="X431" s="102">
        <v>1.1736537699891756</v>
      </c>
      <c r="Y431" s="102">
        <v>0.61016407039932363</v>
      </c>
      <c r="DA431" s="131" t="s">
        <v>4736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12.491059323187622</v>
      </c>
      <c r="I432" s="105">
        <v>13.552108717840976</v>
      </c>
      <c r="J432" s="105">
        <v>13.932861718762778</v>
      </c>
      <c r="K432" s="105">
        <v>13.874000050554683</v>
      </c>
      <c r="L432" s="105">
        <v>13.866439384733642</v>
      </c>
      <c r="M432" s="105">
        <v>13.2582183312299</v>
      </c>
      <c r="N432" s="105">
        <v>13.271436708201314</v>
      </c>
      <c r="O432" s="105">
        <v>14.589397116177707</v>
      </c>
      <c r="P432" s="105">
        <v>15.048446360671432</v>
      </c>
      <c r="Q432" s="105">
        <v>0</v>
      </c>
      <c r="R432" s="105">
        <v>0</v>
      </c>
      <c r="S432" s="105">
        <v>0</v>
      </c>
      <c r="T432" s="105">
        <v>0</v>
      </c>
      <c r="U432" s="105">
        <v>0</v>
      </c>
      <c r="V432" s="105">
        <v>13.172736238439617</v>
      </c>
      <c r="W432" s="105">
        <v>14.560969727899217</v>
      </c>
      <c r="X432" s="105">
        <v>14.623028006126926</v>
      </c>
      <c r="Y432" s="105">
        <v>13.729775595197752</v>
      </c>
      <c r="DA432" s="132" t="s">
        <v>4737</v>
      </c>
    </row>
    <row r="433" spans="1:105" ht="12" customHeight="1" x14ac:dyDescent="0.25">
      <c r="A433" s="106" t="s">
        <v>122</v>
      </c>
      <c r="B433" s="102"/>
      <c r="C433" s="102">
        <v>0</v>
      </c>
      <c r="D433" s="102">
        <v>0</v>
      </c>
      <c r="E433" s="102">
        <v>0</v>
      </c>
      <c r="F433" s="102">
        <v>0</v>
      </c>
      <c r="G433" s="102">
        <v>0</v>
      </c>
      <c r="H433" s="102">
        <v>16.484007065310177</v>
      </c>
      <c r="I433" s="102">
        <v>0</v>
      </c>
      <c r="J433" s="102">
        <v>0</v>
      </c>
      <c r="K433" s="102">
        <v>17.258509885509824</v>
      </c>
      <c r="L433" s="102">
        <v>0</v>
      </c>
      <c r="M433" s="102">
        <v>0</v>
      </c>
      <c r="N433" s="102">
        <v>0</v>
      </c>
      <c r="O433" s="102">
        <v>14.465315306896386</v>
      </c>
      <c r="P433" s="102">
        <v>14.42865034405434</v>
      </c>
      <c r="Q433" s="102">
        <v>0</v>
      </c>
      <c r="R433" s="102">
        <v>0</v>
      </c>
      <c r="S433" s="102">
        <v>0</v>
      </c>
      <c r="T433" s="102">
        <v>0</v>
      </c>
      <c r="U433" s="102">
        <v>14.647558479955382</v>
      </c>
      <c r="V433" s="102">
        <v>0</v>
      </c>
      <c r="W433" s="102">
        <v>15.03893735656426</v>
      </c>
      <c r="X433" s="102">
        <v>0</v>
      </c>
      <c r="Y433" s="102">
        <v>13.63146820577837</v>
      </c>
      <c r="DA433" s="131" t="s">
        <v>4738</v>
      </c>
    </row>
    <row r="434" spans="1:105" ht="12" customHeight="1" x14ac:dyDescent="0.25">
      <c r="A434" s="107" t="s">
        <v>121</v>
      </c>
      <c r="B434" s="105"/>
      <c r="C434" s="105">
        <v>13.455308268810615</v>
      </c>
      <c r="D434" s="105">
        <v>14.26697670840842</v>
      </c>
      <c r="E434" s="105">
        <v>15.109581269395642</v>
      </c>
      <c r="F434" s="105">
        <v>15.69141737941316</v>
      </c>
      <c r="G434" s="105">
        <v>16.704771348842019</v>
      </c>
      <c r="H434" s="105">
        <v>16.483752240444815</v>
      </c>
      <c r="I434" s="105">
        <v>18.210612525054685</v>
      </c>
      <c r="J434" s="105">
        <v>17.446638533482862</v>
      </c>
      <c r="K434" s="105">
        <v>17.258701234582343</v>
      </c>
      <c r="L434" s="105">
        <v>16.968089355983189</v>
      </c>
      <c r="M434" s="105">
        <v>16.861057477519758</v>
      </c>
      <c r="N434" s="105">
        <v>15.731796782146938</v>
      </c>
      <c r="O434" s="105">
        <v>14.286168711129385</v>
      </c>
      <c r="P434" s="105">
        <v>14.008205308220431</v>
      </c>
      <c r="Q434" s="105">
        <v>14.445156496597106</v>
      </c>
      <c r="R434" s="105">
        <v>14.892744746253099</v>
      </c>
      <c r="S434" s="105">
        <v>15.572993963507191</v>
      </c>
      <c r="T434" s="105">
        <v>15.126143110403307</v>
      </c>
      <c r="U434" s="105">
        <v>14.781266090976736</v>
      </c>
      <c r="V434" s="105">
        <v>14.934586681590119</v>
      </c>
      <c r="W434" s="105">
        <v>14.799090281314964</v>
      </c>
      <c r="X434" s="105">
        <v>14.157436810421398</v>
      </c>
      <c r="Y434" s="105">
        <v>13.424206943790065</v>
      </c>
      <c r="DA434" s="132" t="s">
        <v>4739</v>
      </c>
    </row>
    <row r="435" spans="1:105" ht="12" customHeight="1" x14ac:dyDescent="0.25">
      <c r="A435" s="108" t="s">
        <v>53</v>
      </c>
      <c r="B435" s="99"/>
      <c r="C435" s="99">
        <v>1.7613003987241647</v>
      </c>
      <c r="D435" s="99">
        <v>2.7727480659239592</v>
      </c>
      <c r="E435" s="99">
        <v>3.7019803875673141</v>
      </c>
      <c r="F435" s="99">
        <v>3.676434566633632</v>
      </c>
      <c r="G435" s="99">
        <v>4.7245423416147725</v>
      </c>
      <c r="H435" s="99">
        <v>4.2270041428669574</v>
      </c>
      <c r="I435" s="99">
        <v>3.8743399429586369</v>
      </c>
      <c r="J435" s="99">
        <v>3.5684201001627822</v>
      </c>
      <c r="K435" s="99">
        <v>3.5341019209191473</v>
      </c>
      <c r="L435" s="99">
        <v>3.0937016555168664</v>
      </c>
      <c r="M435" s="99">
        <v>3.1246036796821697</v>
      </c>
      <c r="N435" s="99">
        <v>2.1152814113137381</v>
      </c>
      <c r="O435" s="99">
        <v>0.50600229392409801</v>
      </c>
      <c r="P435" s="99">
        <v>0.22109417433049156</v>
      </c>
      <c r="Q435" s="99">
        <v>0.62268369044558192</v>
      </c>
      <c r="R435" s="99">
        <v>0.9432399750458228</v>
      </c>
      <c r="S435" s="99">
        <v>1.6412753913863383</v>
      </c>
      <c r="T435" s="99">
        <v>1.264319079915827</v>
      </c>
      <c r="U435" s="99">
        <v>0.99020807441239278</v>
      </c>
      <c r="V435" s="99">
        <v>1.2639429998112621</v>
      </c>
      <c r="W435" s="99">
        <v>0.94441479614151136</v>
      </c>
      <c r="X435" s="99">
        <v>0.72901356104248183</v>
      </c>
      <c r="Y435" s="99">
        <v>0.28785812896488283</v>
      </c>
      <c r="DA435" s="63" t="s">
        <v>4740</v>
      </c>
    </row>
    <row r="436" spans="1:105" ht="12" customHeight="1" x14ac:dyDescent="0.25">
      <c r="A436" s="108" t="s">
        <v>52</v>
      </c>
      <c r="B436" s="99"/>
      <c r="C436" s="99">
        <v>11.69400787008645</v>
      </c>
      <c r="D436" s="99">
        <v>11.494228642484458</v>
      </c>
      <c r="E436" s="99">
        <v>11.407600881828325</v>
      </c>
      <c r="F436" s="99">
        <v>12.014982812779531</v>
      </c>
      <c r="G436" s="99">
        <v>11.980229007227248</v>
      </c>
      <c r="H436" s="99">
        <v>12.256748097577862</v>
      </c>
      <c r="I436" s="99">
        <v>14.336272582096043</v>
      </c>
      <c r="J436" s="99">
        <v>13.878218433320077</v>
      </c>
      <c r="K436" s="99">
        <v>13.724599313663193</v>
      </c>
      <c r="L436" s="99">
        <v>13.874387700466324</v>
      </c>
      <c r="M436" s="99">
        <v>13.736453797837591</v>
      </c>
      <c r="N436" s="99">
        <v>13.616515370833197</v>
      </c>
      <c r="O436" s="99">
        <v>13.780166417205287</v>
      </c>
      <c r="P436" s="99">
        <v>13.78711113388994</v>
      </c>
      <c r="Q436" s="99">
        <v>13.822472806151525</v>
      </c>
      <c r="R436" s="99">
        <v>13.949504771207277</v>
      </c>
      <c r="S436" s="99">
        <v>13.93171857212085</v>
      </c>
      <c r="T436" s="99">
        <v>13.86182403048748</v>
      </c>
      <c r="U436" s="99">
        <v>13.791058016564346</v>
      </c>
      <c r="V436" s="99">
        <v>13.670643681778856</v>
      </c>
      <c r="W436" s="99">
        <v>13.85467548517345</v>
      </c>
      <c r="X436" s="99">
        <v>13.428423249378918</v>
      </c>
      <c r="Y436" s="99">
        <v>13.13634881482518</v>
      </c>
      <c r="DA436" s="63" t="s">
        <v>4741</v>
      </c>
    </row>
    <row r="437" spans="1:105" ht="12" customHeight="1" x14ac:dyDescent="0.25">
      <c r="A437" s="121" t="s">
        <v>54</v>
      </c>
      <c r="B437" s="123"/>
      <c r="C437" s="123">
        <v>5.0800916971585766</v>
      </c>
      <c r="D437" s="123">
        <v>5.0786297653407004</v>
      </c>
      <c r="E437" s="123">
        <v>5.0869244303856442</v>
      </c>
      <c r="F437" s="123">
        <v>5.1970186519297918</v>
      </c>
      <c r="G437" s="123">
        <v>4.937055949899575</v>
      </c>
      <c r="H437" s="123">
        <v>4.4720433544969875</v>
      </c>
      <c r="I437" s="123">
        <v>4.2850900099852938</v>
      </c>
      <c r="J437" s="123">
        <v>3.8984941968479041</v>
      </c>
      <c r="K437" s="123">
        <v>3.8888823924734588</v>
      </c>
      <c r="L437" s="123">
        <v>3.7321153151446778</v>
      </c>
      <c r="M437" s="123">
        <v>3.9197011555322314</v>
      </c>
      <c r="N437" s="123">
        <v>3.4232695729547475</v>
      </c>
      <c r="O437" s="123">
        <v>3.4830919264795233</v>
      </c>
      <c r="P437" s="123">
        <v>3.8775403072217514</v>
      </c>
      <c r="Q437" s="123">
        <v>3.6574545384574653</v>
      </c>
      <c r="R437" s="123">
        <v>3.6321443969109191</v>
      </c>
      <c r="S437" s="123">
        <v>3.8534680562392754</v>
      </c>
      <c r="T437" s="123">
        <v>3.5909461787481409</v>
      </c>
      <c r="U437" s="123">
        <v>4.1677938250456741</v>
      </c>
      <c r="V437" s="123">
        <v>4.2821909992146452</v>
      </c>
      <c r="W437" s="123">
        <v>4.1850490878464308</v>
      </c>
      <c r="X437" s="123">
        <v>3.8107653911822692</v>
      </c>
      <c r="Y437" s="123">
        <v>3.4352065918833765</v>
      </c>
      <c r="DA437" s="130" t="s">
        <v>4742</v>
      </c>
    </row>
    <row r="438" spans="1:105" ht="12" customHeight="1" x14ac:dyDescent="0.25">
      <c r="A438" s="97" t="s">
        <v>50</v>
      </c>
      <c r="B438" s="99"/>
      <c r="C438" s="99">
        <v>5.0047751612831339</v>
      </c>
      <c r="D438" s="99">
        <v>4.9699592263069938</v>
      </c>
      <c r="E438" s="99">
        <v>5.1545276858345606</v>
      </c>
      <c r="F438" s="99">
        <v>5.2233604611236242</v>
      </c>
      <c r="G438" s="99">
        <v>4.9538511331370261</v>
      </c>
      <c r="H438" s="99">
        <v>4.4040878889427528</v>
      </c>
      <c r="I438" s="99">
        <v>4.3604661775081661</v>
      </c>
      <c r="J438" s="99">
        <v>3.9317642936376074</v>
      </c>
      <c r="K438" s="99">
        <v>3.8478610673550215</v>
      </c>
      <c r="L438" s="99">
        <v>3.7277208684248309</v>
      </c>
      <c r="M438" s="99">
        <v>3.7921279931090401</v>
      </c>
      <c r="N438" s="99">
        <v>3.5734990569482297</v>
      </c>
      <c r="O438" s="99">
        <v>3.5882506802404448</v>
      </c>
      <c r="P438" s="99">
        <v>3.6054906975606777</v>
      </c>
      <c r="Q438" s="99">
        <v>3.6819537372557103</v>
      </c>
      <c r="R438" s="99">
        <v>3.696064491808559</v>
      </c>
      <c r="S438" s="99">
        <v>3.7600809934365698</v>
      </c>
      <c r="T438" s="99">
        <v>3.8421748366371014</v>
      </c>
      <c r="U438" s="99">
        <v>4.1717868943006602</v>
      </c>
      <c r="V438" s="99">
        <v>3.8972937378965717</v>
      </c>
      <c r="W438" s="99">
        <v>3.9870351470344185</v>
      </c>
      <c r="X438" s="99">
        <v>3.6797866658055023</v>
      </c>
      <c r="Y438" s="99">
        <v>3.5140406946080165</v>
      </c>
      <c r="DA438" s="63" t="s">
        <v>4743</v>
      </c>
    </row>
    <row r="439" spans="1:105" ht="12" customHeight="1" x14ac:dyDescent="0.25">
      <c r="A439" s="109" t="s">
        <v>120</v>
      </c>
      <c r="B439" s="110"/>
      <c r="C439" s="110">
        <v>5.1691021486477355</v>
      </c>
      <c r="D439" s="110">
        <v>5.2416355738912594</v>
      </c>
      <c r="E439" s="110">
        <v>4.971033135330357</v>
      </c>
      <c r="F439" s="110">
        <v>5.1564083627559683</v>
      </c>
      <c r="G439" s="110">
        <v>4.9082642072068028</v>
      </c>
      <c r="H439" s="110">
        <v>4.6182953347115356</v>
      </c>
      <c r="I439" s="110">
        <v>4.1252405512729968</v>
      </c>
      <c r="J439" s="110">
        <v>3.8298930238213478</v>
      </c>
      <c r="K439" s="110">
        <v>3.9430681543061228</v>
      </c>
      <c r="L439" s="110">
        <v>3.7392255299373915</v>
      </c>
      <c r="M439" s="110">
        <v>4.1477618832611638</v>
      </c>
      <c r="N439" s="110">
        <v>3.1015362771691399</v>
      </c>
      <c r="O439" s="110">
        <v>3.3675697013334673</v>
      </c>
      <c r="P439" s="110">
        <v>4.1136994670594635</v>
      </c>
      <c r="Q439" s="110">
        <v>3.6256501240175623</v>
      </c>
      <c r="R439" s="110">
        <v>3.5540495529355596</v>
      </c>
      <c r="S439" s="110">
        <v>3.962521624990536</v>
      </c>
      <c r="T439" s="110">
        <v>3.3431012278750281</v>
      </c>
      <c r="U439" s="110">
        <v>4.1622410052410519</v>
      </c>
      <c r="V439" s="110">
        <v>4.7350113066476744</v>
      </c>
      <c r="W439" s="110">
        <v>4.4125319127835727</v>
      </c>
      <c r="X439" s="110">
        <v>4.0446095423201962</v>
      </c>
      <c r="Y439" s="110">
        <v>3.2090630309957962</v>
      </c>
      <c r="DA439" s="60" t="s">
        <v>4744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1.7278302048452696</v>
      </c>
      <c r="D441" s="118">
        <f t="shared" si="199"/>
        <v>1.5102831557538372</v>
      </c>
      <c r="E441" s="118">
        <f t="shared" si="199"/>
        <v>1.6238989499652909</v>
      </c>
      <c r="F441" s="118">
        <f t="shared" si="199"/>
        <v>1.5706109827326957</v>
      </c>
      <c r="G441" s="118">
        <f t="shared" si="199"/>
        <v>1.666380565266695</v>
      </c>
      <c r="H441" s="118">
        <f t="shared" si="199"/>
        <v>1.7842798967128015</v>
      </c>
      <c r="I441" s="118">
        <f t="shared" si="199"/>
        <v>1.4846073429911728</v>
      </c>
      <c r="J441" s="118">
        <f t="shared" si="199"/>
        <v>1.3463895272653295</v>
      </c>
      <c r="K441" s="118">
        <f t="shared" si="199"/>
        <v>1.1909048366947994</v>
      </c>
      <c r="L441" s="118">
        <f t="shared" si="199"/>
        <v>1.2365598158866415</v>
      </c>
      <c r="M441" s="118">
        <f t="shared" si="199"/>
        <v>1.2783230732444948</v>
      </c>
      <c r="N441" s="118">
        <f t="shared" si="199"/>
        <v>1.2847251563626889</v>
      </c>
      <c r="O441" s="118">
        <f t="shared" si="199"/>
        <v>0.89848587344267083</v>
      </c>
      <c r="P441" s="118">
        <f t="shared" si="199"/>
        <v>0.90284687270456432</v>
      </c>
      <c r="Q441" s="118">
        <f t="shared" si="199"/>
        <v>1.0524248419953719</v>
      </c>
      <c r="R441" s="118">
        <f t="shared" ref="R441:V441" si="200">R442+R444+R446+R455</f>
        <v>1.0161522605902762</v>
      </c>
      <c r="S441" s="118">
        <f t="shared" si="200"/>
        <v>0.97700472075961153</v>
      </c>
      <c r="T441" s="118">
        <f t="shared" si="200"/>
        <v>0.90423200216818067</v>
      </c>
      <c r="U441" s="118">
        <f t="shared" si="200"/>
        <v>1.1487146191619713</v>
      </c>
      <c r="V441" s="118">
        <f t="shared" si="200"/>
        <v>1.0035244876805187</v>
      </c>
      <c r="W441" s="118">
        <f t="shared" ref="W441:Y441" si="201">W442+W444+W446+W455</f>
        <v>1.0451788986520159</v>
      </c>
      <c r="X441" s="118">
        <f t="shared" si="201"/>
        <v>1.1091325224824726</v>
      </c>
      <c r="Y441" s="118">
        <f t="shared" si="201"/>
        <v>1.1134692430837965</v>
      </c>
      <c r="DA441" s="129" t="s">
        <v>4896</v>
      </c>
    </row>
    <row r="442" spans="1:105" ht="12" customHeight="1" x14ac:dyDescent="0.25">
      <c r="A442" s="121" t="s">
        <v>57</v>
      </c>
      <c r="B442" s="123"/>
      <c r="C442" s="123">
        <f t="shared" ref="C442:Y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X442" s="123">
        <f t="shared" si="202"/>
        <v>0</v>
      </c>
      <c r="Y442" s="123">
        <f t="shared" si="202"/>
        <v>0</v>
      </c>
      <c r="DA442" s="130" t="s">
        <v>4897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X443" s="99">
        <v>0</v>
      </c>
      <c r="Y443" s="99">
        <v>0</v>
      </c>
      <c r="DA443" s="63" t="s">
        <v>4898</v>
      </c>
    </row>
    <row r="444" spans="1:105" ht="12" customHeight="1" x14ac:dyDescent="0.25">
      <c r="A444" s="121" t="s">
        <v>92</v>
      </c>
      <c r="B444" s="123"/>
      <c r="C444" s="123">
        <f t="shared" ref="C444:Y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X444" s="123">
        <f t="shared" si="203"/>
        <v>0</v>
      </c>
      <c r="Y444" s="123">
        <f t="shared" si="203"/>
        <v>0</v>
      </c>
      <c r="DA444" s="130" t="s">
        <v>4899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4900</v>
      </c>
    </row>
    <row r="446" spans="1:105" ht="12" customHeight="1" x14ac:dyDescent="0.25">
      <c r="A446" s="121" t="s">
        <v>55</v>
      </c>
      <c r="B446" s="123"/>
      <c r="C446" s="123">
        <v>0.60534457570468547</v>
      </c>
      <c r="D446" s="123">
        <v>0.27696918700705708</v>
      </c>
      <c r="E446" s="123">
        <v>0.27899248592365727</v>
      </c>
      <c r="F446" s="123">
        <v>0.26322451401013391</v>
      </c>
      <c r="G446" s="123">
        <v>0.37676651681982865</v>
      </c>
      <c r="H446" s="123">
        <v>0.54628199059754978</v>
      </c>
      <c r="I446" s="123">
        <v>0.26599858903130097</v>
      </c>
      <c r="J446" s="123">
        <v>0.25876071937466361</v>
      </c>
      <c r="K446" s="123">
        <v>0.29232284340008441</v>
      </c>
      <c r="L446" s="123">
        <v>0.29231602941037321</v>
      </c>
      <c r="M446" s="123">
        <v>0.28248195074150995</v>
      </c>
      <c r="N446" s="123">
        <v>0.28763657038088936</v>
      </c>
      <c r="O446" s="123">
        <v>0.12986701928498762</v>
      </c>
      <c r="P446" s="123">
        <v>0.21781897725008362</v>
      </c>
      <c r="Q446" s="123">
        <v>0.20479992824361506</v>
      </c>
      <c r="R446" s="123">
        <v>0.19480299220405378</v>
      </c>
      <c r="S446" s="123">
        <v>0.1680788039507092</v>
      </c>
      <c r="T446" s="123">
        <v>0.15191394870734715</v>
      </c>
      <c r="U446" s="123">
        <v>0.20287150032940313</v>
      </c>
      <c r="V446" s="123">
        <v>0.18906085659971333</v>
      </c>
      <c r="W446" s="123">
        <v>0.2242580423956714</v>
      </c>
      <c r="X446" s="123">
        <v>0.20135605366424381</v>
      </c>
      <c r="Y446" s="123">
        <v>0.11068819670706585</v>
      </c>
      <c r="DA446" s="130" t="s">
        <v>4901</v>
      </c>
    </row>
    <row r="447" spans="1:105" ht="12" customHeight="1" x14ac:dyDescent="0.25">
      <c r="A447" s="97" t="s">
        <v>124</v>
      </c>
      <c r="B447" s="99"/>
      <c r="C447" s="99">
        <v>7.264134908456227</v>
      </c>
      <c r="D447" s="99">
        <v>7.6166526426940715</v>
      </c>
      <c r="E447" s="99">
        <v>7.9512858488242317</v>
      </c>
      <c r="F447" s="99">
        <v>8.0283476773090836</v>
      </c>
      <c r="G447" s="99">
        <v>8.5902765834920931</v>
      </c>
      <c r="H447" s="99">
        <v>8.558169412352898</v>
      </c>
      <c r="I447" s="99">
        <v>8.5953477014284978</v>
      </c>
      <c r="J447" s="99">
        <v>8.7734272830984334</v>
      </c>
      <c r="K447" s="99">
        <v>8.6388213730485006</v>
      </c>
      <c r="L447" s="99">
        <v>8.2547754785945848</v>
      </c>
      <c r="M447" s="99">
        <v>7.6989808710603818</v>
      </c>
      <c r="N447" s="99">
        <v>6.9204064613768139</v>
      </c>
      <c r="O447" s="99">
        <v>6.8404245571747282</v>
      </c>
      <c r="P447" s="99">
        <v>6.6181566204477882</v>
      </c>
      <c r="Q447" s="99">
        <v>6.1635026023792729</v>
      </c>
      <c r="R447" s="99">
        <v>5.967714741943416</v>
      </c>
      <c r="S447" s="99">
        <v>5.8732889098832333</v>
      </c>
      <c r="T447" s="99">
        <v>5.6401982266620916</v>
      </c>
      <c r="U447" s="99">
        <v>5.3402717242844</v>
      </c>
      <c r="V447" s="99">
        <v>4.7712847581136417</v>
      </c>
      <c r="W447" s="99">
        <v>5.382683030922216</v>
      </c>
      <c r="X447" s="99">
        <v>5.3166471693463722</v>
      </c>
      <c r="Y447" s="99">
        <v>4.818835866679926</v>
      </c>
      <c r="DA447" s="63" t="s">
        <v>4902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2.1873639254686101</v>
      </c>
      <c r="I448" s="99">
        <v>1.7426645136174785</v>
      </c>
      <c r="J448" s="99">
        <v>1.796936072649266</v>
      </c>
      <c r="K448" s="99">
        <v>1.7666630408794473</v>
      </c>
      <c r="L448" s="99">
        <v>1.4610052414138177</v>
      </c>
      <c r="M448" s="99">
        <v>1.3477195127042427</v>
      </c>
      <c r="N448" s="99">
        <v>0.80849415850129613</v>
      </c>
      <c r="O448" s="99">
        <v>0.54266487619246773</v>
      </c>
      <c r="P448" s="99">
        <v>0.53852439020049148</v>
      </c>
      <c r="Q448" s="99">
        <v>0</v>
      </c>
      <c r="R448" s="99">
        <v>0</v>
      </c>
      <c r="S448" s="99">
        <v>0</v>
      </c>
      <c r="T448" s="99">
        <v>0</v>
      </c>
      <c r="U448" s="99">
        <v>0</v>
      </c>
      <c r="V448" s="99">
        <v>0.17057608527945931</v>
      </c>
      <c r="W448" s="99">
        <v>0.44026767448165693</v>
      </c>
      <c r="X448" s="99">
        <v>0.39861575631401708</v>
      </c>
      <c r="Y448" s="99">
        <v>0.20678050936968204</v>
      </c>
      <c r="DA448" s="63" t="s">
        <v>4903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2.1873639254686101</v>
      </c>
      <c r="I449" s="102">
        <v>1.7426645136174785</v>
      </c>
      <c r="J449" s="102">
        <v>1.796936072649266</v>
      </c>
      <c r="K449" s="102">
        <v>1.7666630408794473</v>
      </c>
      <c r="L449" s="102">
        <v>1.4610052414138177</v>
      </c>
      <c r="M449" s="102">
        <v>1.3477195127042427</v>
      </c>
      <c r="N449" s="102">
        <v>0.80849415850129613</v>
      </c>
      <c r="O449" s="102">
        <v>0.54266487619246773</v>
      </c>
      <c r="P449" s="102">
        <v>0.53852439020049148</v>
      </c>
      <c r="Q449" s="102">
        <v>0</v>
      </c>
      <c r="R449" s="102">
        <v>0</v>
      </c>
      <c r="S449" s="102">
        <v>0</v>
      </c>
      <c r="T449" s="102">
        <v>0</v>
      </c>
      <c r="U449" s="102">
        <v>0</v>
      </c>
      <c r="V449" s="102">
        <v>0.17057608527945931</v>
      </c>
      <c r="W449" s="102">
        <v>0.44026767448165693</v>
      </c>
      <c r="X449" s="102">
        <v>0.39861575631401708</v>
      </c>
      <c r="Y449" s="102">
        <v>0.20678050936968204</v>
      </c>
      <c r="DA449" s="131" t="s">
        <v>4904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X450" s="105">
        <v>0</v>
      </c>
      <c r="Y450" s="105">
        <v>0</v>
      </c>
      <c r="DA450" s="132" t="s">
        <v>4905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4906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4907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X453" s="99">
        <v>0</v>
      </c>
      <c r="Y453" s="99">
        <v>0</v>
      </c>
      <c r="DA453" s="63" t="s">
        <v>4908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X454" s="99">
        <v>0</v>
      </c>
      <c r="Y454" s="99">
        <v>0</v>
      </c>
      <c r="DA454" s="63" t="s">
        <v>4909</v>
      </c>
    </row>
    <row r="455" spans="1:105" ht="12" customHeight="1" x14ac:dyDescent="0.25">
      <c r="A455" s="121" t="s">
        <v>54</v>
      </c>
      <c r="B455" s="123"/>
      <c r="C455" s="123">
        <v>1.122485629140584</v>
      </c>
      <c r="D455" s="123">
        <v>1.23331396874678</v>
      </c>
      <c r="E455" s="123">
        <v>1.3449064640416337</v>
      </c>
      <c r="F455" s="123">
        <v>1.3073864687225618</v>
      </c>
      <c r="G455" s="123">
        <v>1.2896140484468663</v>
      </c>
      <c r="H455" s="123">
        <v>1.2379979061152517</v>
      </c>
      <c r="I455" s="123">
        <v>1.2186087539598718</v>
      </c>
      <c r="J455" s="123">
        <v>1.087628807890666</v>
      </c>
      <c r="K455" s="123">
        <v>0.89858199329471511</v>
      </c>
      <c r="L455" s="123">
        <v>0.94424378647626839</v>
      </c>
      <c r="M455" s="123">
        <v>0.99584112250298473</v>
      </c>
      <c r="N455" s="123">
        <v>0.9970885859817995</v>
      </c>
      <c r="O455" s="123">
        <v>0.76861885415768316</v>
      </c>
      <c r="P455" s="123">
        <v>0.68502789545448073</v>
      </c>
      <c r="Q455" s="123">
        <v>0.84762491375175675</v>
      </c>
      <c r="R455" s="123">
        <v>0.82134926838622235</v>
      </c>
      <c r="S455" s="123">
        <v>0.80892591680890236</v>
      </c>
      <c r="T455" s="123">
        <v>0.75231805346083358</v>
      </c>
      <c r="U455" s="123">
        <v>0.94584311883256822</v>
      </c>
      <c r="V455" s="123">
        <v>0.81446363108080544</v>
      </c>
      <c r="W455" s="123">
        <v>0.82092085625634437</v>
      </c>
      <c r="X455" s="123">
        <v>0.90777646881822882</v>
      </c>
      <c r="Y455" s="123">
        <v>1.0027810463767306</v>
      </c>
      <c r="DA455" s="130" t="s">
        <v>4910</v>
      </c>
    </row>
    <row r="456" spans="1:105" ht="12" customHeight="1" x14ac:dyDescent="0.25">
      <c r="A456" s="97" t="s">
        <v>50</v>
      </c>
      <c r="B456" s="99"/>
      <c r="C456" s="99">
        <v>2.0722811614903089</v>
      </c>
      <c r="D456" s="99">
        <v>2.0555232812446329</v>
      </c>
      <c r="E456" s="99">
        <v>2.1294352347325867</v>
      </c>
      <c r="F456" s="99">
        <v>2.1554209349209801</v>
      </c>
      <c r="G456" s="99">
        <v>2.0418889100408713</v>
      </c>
      <c r="H456" s="99">
        <v>1.8132292564314292</v>
      </c>
      <c r="I456" s="99">
        <v>1.7932372720872911</v>
      </c>
      <c r="J456" s="99">
        <v>1.6151054400436498</v>
      </c>
      <c r="K456" s="99">
        <v>1.5788533938583933</v>
      </c>
      <c r="L456" s="99">
        <v>1.5278307991315638</v>
      </c>
      <c r="M456" s="99">
        <v>1.5528971423354145</v>
      </c>
      <c r="N456" s="99">
        <v>1.4626670813690283</v>
      </c>
      <c r="O456" s="99">
        <v>1.4682850934305083</v>
      </c>
      <c r="P456" s="99">
        <v>1.4741633738047792</v>
      </c>
      <c r="Q456" s="99">
        <v>1.5005572702832219</v>
      </c>
      <c r="R456" s="99">
        <v>1.4936180188804249</v>
      </c>
      <c r="S456" s="99">
        <v>1.501642498767592</v>
      </c>
      <c r="T456" s="99">
        <v>1.5149071407542163</v>
      </c>
      <c r="U456" s="99">
        <v>1.6260051285393093</v>
      </c>
      <c r="V456" s="99">
        <v>1.5067577174994902</v>
      </c>
      <c r="W456" s="99">
        <v>1.5354968858401521</v>
      </c>
      <c r="X456" s="99">
        <v>1.4162322255016841</v>
      </c>
      <c r="Y456" s="99">
        <v>1.3523525473742108</v>
      </c>
      <c r="DA456" s="63" t="s">
        <v>4911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X457" s="110">
        <v>0</v>
      </c>
      <c r="Y457" s="110">
        <v>0</v>
      </c>
      <c r="DA457" s="60" t="s">
        <v>4912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theme="9" tint="0.59999389629810485"/>
    <pageSetUpPr fitToPage="1"/>
  </sheetPr>
  <dimension ref="A1:DA45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7438</v>
      </c>
      <c r="C5" s="120">
        <v>8694</v>
      </c>
      <c r="D5" s="120">
        <v>10935</v>
      </c>
      <c r="E5" s="120">
        <v>12994</v>
      </c>
      <c r="F5" s="120">
        <v>15303</v>
      </c>
      <c r="G5" s="120">
        <v>17832</v>
      </c>
      <c r="H5" s="120">
        <v>20583</v>
      </c>
      <c r="I5" s="120">
        <v>20743</v>
      </c>
      <c r="J5" s="120">
        <v>20935</v>
      </c>
      <c r="K5" s="120">
        <v>21748</v>
      </c>
      <c r="L5" s="120">
        <v>19794</v>
      </c>
      <c r="M5" s="120">
        <v>20279</v>
      </c>
      <c r="N5" s="120">
        <v>20014</v>
      </c>
      <c r="O5" s="120">
        <v>20991</v>
      </c>
      <c r="P5" s="120">
        <v>22870</v>
      </c>
      <c r="Q5" s="120">
        <v>25205</v>
      </c>
      <c r="R5" s="120">
        <v>27721</v>
      </c>
      <c r="S5" s="120">
        <v>29904</v>
      </c>
      <c r="T5" s="120">
        <v>32541</v>
      </c>
      <c r="U5" s="120">
        <v>37513</v>
      </c>
      <c r="V5" s="120">
        <v>42048</v>
      </c>
      <c r="W5" s="120">
        <v>43182</v>
      </c>
      <c r="X5" s="120">
        <v>42511</v>
      </c>
      <c r="Y5" s="120">
        <v>40388</v>
      </c>
      <c r="DA5" s="129" t="s">
        <v>344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53</v>
      </c>
      <c r="B7" s="52">
        <v>7438</v>
      </c>
      <c r="C7" s="52">
        <v>8694</v>
      </c>
      <c r="D7" s="52">
        <v>10935</v>
      </c>
      <c r="E7" s="52">
        <v>12994</v>
      </c>
      <c r="F7" s="52">
        <v>15303</v>
      </c>
      <c r="G7" s="52">
        <v>17832</v>
      </c>
      <c r="H7" s="52">
        <v>20583</v>
      </c>
      <c r="I7" s="52">
        <v>20743</v>
      </c>
      <c r="J7" s="52">
        <v>20935</v>
      </c>
      <c r="K7" s="52">
        <v>21748</v>
      </c>
      <c r="L7" s="52">
        <v>19794</v>
      </c>
      <c r="M7" s="52">
        <v>20279</v>
      </c>
      <c r="N7" s="52">
        <v>20014</v>
      </c>
      <c r="O7" s="52">
        <v>20991</v>
      </c>
      <c r="P7" s="52">
        <v>22870</v>
      </c>
      <c r="Q7" s="52">
        <v>25205</v>
      </c>
      <c r="R7" s="52">
        <v>27721</v>
      </c>
      <c r="S7" s="52">
        <v>29904</v>
      </c>
      <c r="T7" s="52">
        <v>32541</v>
      </c>
      <c r="U7" s="52">
        <v>37513</v>
      </c>
      <c r="V7" s="52">
        <v>42048</v>
      </c>
      <c r="W7" s="52">
        <v>43182</v>
      </c>
      <c r="X7" s="52">
        <v>42511</v>
      </c>
      <c r="Y7" s="52">
        <v>40388</v>
      </c>
      <c r="DA7" s="63" t="s">
        <v>1128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7438</v>
      </c>
      <c r="C9" s="52">
        <v>7080</v>
      </c>
      <c r="D9" s="52">
        <v>8570</v>
      </c>
      <c r="E9" s="52">
        <v>10579</v>
      </c>
      <c r="F9" s="52">
        <v>12616</v>
      </c>
      <c r="G9" s="52">
        <v>18067</v>
      </c>
      <c r="H9" s="52">
        <v>22192</v>
      </c>
      <c r="I9" s="52">
        <v>21394</v>
      </c>
      <c r="J9" s="52">
        <v>21003</v>
      </c>
      <c r="K9" s="52">
        <v>21231</v>
      </c>
      <c r="L9" s="52">
        <v>20361</v>
      </c>
      <c r="M9" s="52">
        <v>21453</v>
      </c>
      <c r="N9" s="52">
        <v>21180</v>
      </c>
      <c r="O9" s="52">
        <v>22087</v>
      </c>
      <c r="P9" s="52">
        <v>23377</v>
      </c>
      <c r="Q9" s="52">
        <v>25444</v>
      </c>
      <c r="R9" s="52">
        <v>27977</v>
      </c>
      <c r="S9" s="52">
        <v>30399</v>
      </c>
      <c r="T9" s="52">
        <v>31713</v>
      </c>
      <c r="U9" s="52">
        <v>38962</v>
      </c>
      <c r="V9" s="52">
        <v>45944</v>
      </c>
      <c r="W9" s="52">
        <v>44432</v>
      </c>
      <c r="X9" s="52">
        <v>42888</v>
      </c>
      <c r="Y9" s="52">
        <v>40618</v>
      </c>
      <c r="DA9" s="63" t="s">
        <v>1129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124</v>
      </c>
      <c r="B11" s="52">
        <v>517</v>
      </c>
      <c r="C11" s="52">
        <v>578</v>
      </c>
      <c r="D11" s="52">
        <v>630</v>
      </c>
      <c r="E11" s="52">
        <v>677</v>
      </c>
      <c r="F11" s="52">
        <v>726</v>
      </c>
      <c r="G11" s="52">
        <v>804</v>
      </c>
      <c r="H11" s="52">
        <v>995</v>
      </c>
      <c r="I11" s="52">
        <v>963</v>
      </c>
      <c r="J11" s="52">
        <v>932</v>
      </c>
      <c r="K11" s="52">
        <v>922</v>
      </c>
      <c r="L11" s="52">
        <v>833</v>
      </c>
      <c r="M11" s="52">
        <v>828</v>
      </c>
      <c r="N11" s="52">
        <v>798</v>
      </c>
      <c r="O11" s="52">
        <v>701</v>
      </c>
      <c r="P11" s="52">
        <v>714</v>
      </c>
      <c r="Q11" s="52">
        <v>794</v>
      </c>
      <c r="R11" s="52">
        <v>871</v>
      </c>
      <c r="S11" s="52">
        <v>913</v>
      </c>
      <c r="T11" s="52">
        <v>962</v>
      </c>
      <c r="U11" s="52">
        <v>1168</v>
      </c>
      <c r="V11" s="52">
        <v>1388</v>
      </c>
      <c r="W11" s="52">
        <v>1501</v>
      </c>
      <c r="X11" s="52">
        <v>1525</v>
      </c>
      <c r="Y11" s="52">
        <v>1421</v>
      </c>
      <c r="DA11" s="63" t="s">
        <v>1130</v>
      </c>
    </row>
    <row r="12" spans="1:105" ht="12" customHeight="1" x14ac:dyDescent="0.25">
      <c r="A12" s="97" t="s">
        <v>123</v>
      </c>
      <c r="B12" s="52">
        <v>35</v>
      </c>
      <c r="C12" s="52">
        <v>47</v>
      </c>
      <c r="D12" s="52">
        <v>41</v>
      </c>
      <c r="E12" s="52">
        <v>36</v>
      </c>
      <c r="F12" s="52">
        <v>30</v>
      </c>
      <c r="G12" s="52">
        <v>23</v>
      </c>
      <c r="H12" s="52">
        <v>39</v>
      </c>
      <c r="I12" s="52">
        <v>40</v>
      </c>
      <c r="J12" s="52">
        <v>43</v>
      </c>
      <c r="K12" s="52">
        <v>43</v>
      </c>
      <c r="L12" s="52">
        <v>43</v>
      </c>
      <c r="M12" s="52">
        <v>40</v>
      </c>
      <c r="N12" s="52">
        <v>52</v>
      </c>
      <c r="O12" s="52">
        <v>184</v>
      </c>
      <c r="P12" s="52">
        <v>284</v>
      </c>
      <c r="Q12" s="52">
        <v>275</v>
      </c>
      <c r="R12" s="52">
        <v>265</v>
      </c>
      <c r="S12" s="52">
        <v>246</v>
      </c>
      <c r="T12" s="52">
        <v>216</v>
      </c>
      <c r="U12" s="52">
        <v>175</v>
      </c>
      <c r="V12" s="52">
        <v>151</v>
      </c>
      <c r="W12" s="52">
        <v>173</v>
      </c>
      <c r="X12" s="52">
        <v>177</v>
      </c>
      <c r="Y12" s="52">
        <v>209</v>
      </c>
      <c r="DA12" s="63" t="s">
        <v>1131</v>
      </c>
    </row>
    <row r="13" spans="1:105" ht="12" customHeight="1" x14ac:dyDescent="0.25">
      <c r="A13" s="97" t="s">
        <v>122</v>
      </c>
      <c r="B13" s="52">
        <v>17</v>
      </c>
      <c r="C13" s="52">
        <v>31</v>
      </c>
      <c r="D13" s="52">
        <v>29</v>
      </c>
      <c r="E13" s="52">
        <v>26</v>
      </c>
      <c r="F13" s="52">
        <v>23</v>
      </c>
      <c r="G13" s="52">
        <v>19</v>
      </c>
      <c r="H13" s="52">
        <v>53</v>
      </c>
      <c r="I13" s="52">
        <v>48</v>
      </c>
      <c r="J13" s="52">
        <v>44</v>
      </c>
      <c r="K13" s="52">
        <v>39</v>
      </c>
      <c r="L13" s="52">
        <v>36</v>
      </c>
      <c r="M13" s="52">
        <v>31</v>
      </c>
      <c r="N13" s="52">
        <v>24</v>
      </c>
      <c r="O13" s="52">
        <v>389</v>
      </c>
      <c r="P13" s="52">
        <v>673</v>
      </c>
      <c r="Q13" s="52">
        <v>664</v>
      </c>
      <c r="R13" s="52">
        <v>647</v>
      </c>
      <c r="S13" s="52">
        <v>605</v>
      </c>
      <c r="T13" s="52">
        <v>540</v>
      </c>
      <c r="U13" s="52">
        <v>632</v>
      </c>
      <c r="V13" s="52">
        <v>487</v>
      </c>
      <c r="W13" s="52">
        <v>1395</v>
      </c>
      <c r="X13" s="52">
        <v>1292</v>
      </c>
      <c r="Y13" s="52">
        <v>1393</v>
      </c>
      <c r="DA13" s="63" t="s">
        <v>1132</v>
      </c>
    </row>
    <row r="14" spans="1:105" ht="12" customHeight="1" x14ac:dyDescent="0.25">
      <c r="A14" s="97" t="s">
        <v>121</v>
      </c>
      <c r="B14" s="52">
        <v>6869</v>
      </c>
      <c r="C14" s="52">
        <v>8038</v>
      </c>
      <c r="D14" s="52">
        <v>10235</v>
      </c>
      <c r="E14" s="52">
        <v>12255</v>
      </c>
      <c r="F14" s="52">
        <v>14524</v>
      </c>
      <c r="G14" s="52">
        <v>16986</v>
      </c>
      <c r="H14" s="52">
        <v>19496</v>
      </c>
      <c r="I14" s="52">
        <v>19692</v>
      </c>
      <c r="J14" s="52">
        <v>19916</v>
      </c>
      <c r="K14" s="52">
        <v>20744</v>
      </c>
      <c r="L14" s="52">
        <v>18882</v>
      </c>
      <c r="M14" s="52">
        <v>19380</v>
      </c>
      <c r="N14" s="52">
        <v>19140</v>
      </c>
      <c r="O14" s="52">
        <v>19717</v>
      </c>
      <c r="P14" s="52">
        <v>21199</v>
      </c>
      <c r="Q14" s="52">
        <v>23472</v>
      </c>
      <c r="R14" s="52">
        <v>25938</v>
      </c>
      <c r="S14" s="52">
        <v>28140</v>
      </c>
      <c r="T14" s="52">
        <v>30823</v>
      </c>
      <c r="U14" s="52">
        <v>35538</v>
      </c>
      <c r="V14" s="52">
        <v>40022</v>
      </c>
      <c r="W14" s="52">
        <v>40113</v>
      </c>
      <c r="X14" s="52">
        <v>39517</v>
      </c>
      <c r="Y14" s="52">
        <v>37365</v>
      </c>
      <c r="DA14" s="63" t="s">
        <v>1133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5322</v>
      </c>
      <c r="C16" s="52">
        <v>5841</v>
      </c>
      <c r="D16" s="52">
        <v>7036</v>
      </c>
      <c r="E16" s="52">
        <v>8228</v>
      </c>
      <c r="F16" s="52">
        <v>9482</v>
      </c>
      <c r="G16" s="52">
        <v>10996</v>
      </c>
      <c r="H16" s="52">
        <v>12901</v>
      </c>
      <c r="I16" s="52">
        <v>13102</v>
      </c>
      <c r="J16" s="52">
        <v>13400</v>
      </c>
      <c r="K16" s="52">
        <v>13764</v>
      </c>
      <c r="L16" s="52">
        <v>12546</v>
      </c>
      <c r="M16" s="52">
        <v>12893</v>
      </c>
      <c r="N16" s="52">
        <v>12868</v>
      </c>
      <c r="O16" s="52">
        <v>12927</v>
      </c>
      <c r="P16" s="52">
        <v>13205</v>
      </c>
      <c r="Q16" s="52">
        <v>14364</v>
      </c>
      <c r="R16" s="52">
        <v>15552</v>
      </c>
      <c r="S16" s="52">
        <v>16552</v>
      </c>
      <c r="T16" s="52">
        <v>17493</v>
      </c>
      <c r="U16" s="52">
        <v>20371</v>
      </c>
      <c r="V16" s="52">
        <v>22737</v>
      </c>
      <c r="W16" s="52">
        <v>23410</v>
      </c>
      <c r="X16" s="52">
        <v>23605</v>
      </c>
      <c r="Y16" s="52">
        <v>23146</v>
      </c>
      <c r="DA16" s="63" t="s">
        <v>1134</v>
      </c>
    </row>
    <row r="17" spans="1:105" ht="12" customHeight="1" x14ac:dyDescent="0.25">
      <c r="A17" s="109" t="s">
        <v>120</v>
      </c>
      <c r="B17" s="36">
        <v>2116</v>
      </c>
      <c r="C17" s="36">
        <v>2853</v>
      </c>
      <c r="D17" s="36">
        <v>3899</v>
      </c>
      <c r="E17" s="36">
        <v>4766</v>
      </c>
      <c r="F17" s="36">
        <v>5821</v>
      </c>
      <c r="G17" s="36">
        <v>6836</v>
      </c>
      <c r="H17" s="36">
        <v>7682</v>
      </c>
      <c r="I17" s="36">
        <v>7641</v>
      </c>
      <c r="J17" s="36">
        <v>7535</v>
      </c>
      <c r="K17" s="36">
        <v>7984</v>
      </c>
      <c r="L17" s="36">
        <v>7248</v>
      </c>
      <c r="M17" s="36">
        <v>7386</v>
      </c>
      <c r="N17" s="36">
        <v>7146</v>
      </c>
      <c r="O17" s="36">
        <v>8064</v>
      </c>
      <c r="P17" s="36">
        <v>9665</v>
      </c>
      <c r="Q17" s="36">
        <v>10841</v>
      </c>
      <c r="R17" s="36">
        <v>12169</v>
      </c>
      <c r="S17" s="36">
        <v>13352</v>
      </c>
      <c r="T17" s="36">
        <v>15048</v>
      </c>
      <c r="U17" s="36">
        <v>17142</v>
      </c>
      <c r="V17" s="36">
        <v>19311</v>
      </c>
      <c r="W17" s="36">
        <v>19772</v>
      </c>
      <c r="X17" s="36">
        <v>18906</v>
      </c>
      <c r="Y17" s="36">
        <v>17242</v>
      </c>
      <c r="DA17" s="60" t="s">
        <v>1135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1214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53</v>
      </c>
      <c r="B21" s="52"/>
      <c r="C21" s="52">
        <v>581</v>
      </c>
      <c r="D21" s="52">
        <v>581</v>
      </c>
      <c r="E21" s="52">
        <v>585</v>
      </c>
      <c r="F21" s="52">
        <v>596</v>
      </c>
      <c r="G21" s="52">
        <v>616</v>
      </c>
      <c r="H21" s="52">
        <v>651</v>
      </c>
      <c r="I21" s="52">
        <v>708</v>
      </c>
      <c r="J21" s="52">
        <v>788</v>
      </c>
      <c r="K21" s="52">
        <v>889</v>
      </c>
      <c r="L21" s="52">
        <v>1954</v>
      </c>
      <c r="M21" s="52">
        <v>601</v>
      </c>
      <c r="N21" s="52">
        <v>1177</v>
      </c>
      <c r="O21" s="52">
        <v>1411</v>
      </c>
      <c r="P21" s="52">
        <v>1297</v>
      </c>
      <c r="Q21" s="52">
        <v>1498</v>
      </c>
      <c r="R21" s="52">
        <v>1890</v>
      </c>
      <c r="S21" s="52">
        <v>2281</v>
      </c>
      <c r="T21" s="52">
        <v>2356</v>
      </c>
      <c r="U21" s="52">
        <v>2225</v>
      </c>
      <c r="V21" s="52">
        <v>2165</v>
      </c>
      <c r="W21" s="52">
        <v>2012</v>
      </c>
      <c r="X21" s="52">
        <v>1838</v>
      </c>
      <c r="Y21" s="52">
        <v>2123</v>
      </c>
      <c r="DA21" s="63" t="s">
        <v>1215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1162</v>
      </c>
      <c r="D23" s="52">
        <v>1164</v>
      </c>
      <c r="E23" s="52">
        <v>1179</v>
      </c>
      <c r="F23" s="52">
        <v>2386</v>
      </c>
      <c r="G23" s="52">
        <v>2291</v>
      </c>
      <c r="H23" s="52">
        <v>2701</v>
      </c>
      <c r="I23" s="52">
        <v>2496</v>
      </c>
      <c r="J23" s="52">
        <v>1852</v>
      </c>
      <c r="K23" s="52">
        <v>2251</v>
      </c>
      <c r="L23" s="52">
        <v>3491</v>
      </c>
      <c r="M23" s="52">
        <v>3421</v>
      </c>
      <c r="N23" s="52">
        <v>4272</v>
      </c>
      <c r="O23" s="52">
        <v>4676</v>
      </c>
      <c r="P23" s="52">
        <v>3846</v>
      </c>
      <c r="Q23" s="52">
        <v>2838</v>
      </c>
      <c r="R23" s="52">
        <v>3008</v>
      </c>
      <c r="S23" s="52">
        <v>3385</v>
      </c>
      <c r="T23" s="52">
        <v>3706</v>
      </c>
      <c r="U23" s="52">
        <v>4347</v>
      </c>
      <c r="V23" s="52">
        <v>5951</v>
      </c>
      <c r="W23" s="52">
        <v>8417</v>
      </c>
      <c r="X23" s="52">
        <v>5786</v>
      </c>
      <c r="Y23" s="52">
        <v>5674</v>
      </c>
      <c r="DA23" s="63" t="s">
        <v>1216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124</v>
      </c>
      <c r="B25" s="52"/>
      <c r="C25" s="52">
        <v>81</v>
      </c>
      <c r="D25" s="52">
        <v>81</v>
      </c>
      <c r="E25" s="52">
        <v>83</v>
      </c>
      <c r="F25" s="52">
        <v>88</v>
      </c>
      <c r="G25" s="52">
        <v>97</v>
      </c>
      <c r="H25" s="52">
        <v>114</v>
      </c>
      <c r="I25" s="52">
        <v>90</v>
      </c>
      <c r="J25" s="52">
        <v>103</v>
      </c>
      <c r="K25" s="52">
        <v>141</v>
      </c>
      <c r="L25" s="52">
        <v>155</v>
      </c>
      <c r="M25" s="52">
        <v>147</v>
      </c>
      <c r="N25" s="52">
        <v>167</v>
      </c>
      <c r="O25" s="52">
        <v>170</v>
      </c>
      <c r="P25" s="52">
        <v>143</v>
      </c>
      <c r="Q25" s="52">
        <v>78</v>
      </c>
      <c r="R25" s="52">
        <v>98</v>
      </c>
      <c r="S25" s="52">
        <v>116</v>
      </c>
      <c r="T25" s="52">
        <v>111</v>
      </c>
      <c r="U25" s="52">
        <v>137</v>
      </c>
      <c r="V25" s="52">
        <v>135</v>
      </c>
      <c r="W25" s="52">
        <v>139</v>
      </c>
      <c r="X25" s="52">
        <v>171</v>
      </c>
      <c r="Y25" s="52">
        <v>191</v>
      </c>
      <c r="DA25" s="63" t="s">
        <v>1217</v>
      </c>
    </row>
    <row r="26" spans="1:105" ht="12" customHeight="1" x14ac:dyDescent="0.25">
      <c r="A26" s="97" t="s">
        <v>123</v>
      </c>
      <c r="B26" s="52"/>
      <c r="C26" s="52">
        <v>5</v>
      </c>
      <c r="D26" s="52">
        <v>6</v>
      </c>
      <c r="E26" s="52">
        <v>5</v>
      </c>
      <c r="F26" s="52">
        <v>6</v>
      </c>
      <c r="G26" s="52">
        <v>7</v>
      </c>
      <c r="H26" s="52">
        <v>8</v>
      </c>
      <c r="I26" s="52">
        <v>6</v>
      </c>
      <c r="J26" s="52">
        <v>4</v>
      </c>
      <c r="K26" s="52">
        <v>6</v>
      </c>
      <c r="L26" s="52">
        <v>2</v>
      </c>
      <c r="M26" s="52">
        <v>3</v>
      </c>
      <c r="N26" s="52">
        <v>5</v>
      </c>
      <c r="O26" s="52">
        <v>8</v>
      </c>
      <c r="P26" s="52">
        <v>12</v>
      </c>
      <c r="Q26" s="52">
        <v>9</v>
      </c>
      <c r="R26" s="52">
        <v>10</v>
      </c>
      <c r="S26" s="52">
        <v>19</v>
      </c>
      <c r="T26" s="52">
        <v>30</v>
      </c>
      <c r="U26" s="52">
        <v>41</v>
      </c>
      <c r="V26" s="52">
        <v>66</v>
      </c>
      <c r="W26" s="52">
        <v>72</v>
      </c>
      <c r="X26" s="52">
        <v>37</v>
      </c>
      <c r="Y26" s="52">
        <v>1</v>
      </c>
      <c r="DA26" s="63" t="s">
        <v>1218</v>
      </c>
    </row>
    <row r="27" spans="1:105" ht="12" customHeight="1" x14ac:dyDescent="0.25">
      <c r="A27" s="97" t="s">
        <v>122</v>
      </c>
      <c r="B27" s="52"/>
      <c r="C27" s="52">
        <v>3</v>
      </c>
      <c r="D27" s="52">
        <v>2</v>
      </c>
      <c r="E27" s="52">
        <v>3</v>
      </c>
      <c r="F27" s="52">
        <v>3</v>
      </c>
      <c r="G27" s="52">
        <v>4</v>
      </c>
      <c r="H27" s="52">
        <v>5</v>
      </c>
      <c r="I27" s="52">
        <v>5</v>
      </c>
      <c r="J27" s="52">
        <v>4</v>
      </c>
      <c r="K27" s="52">
        <v>7</v>
      </c>
      <c r="L27" s="52">
        <v>3</v>
      </c>
      <c r="M27" s="52">
        <v>5</v>
      </c>
      <c r="N27" s="52">
        <v>7</v>
      </c>
      <c r="O27" s="52">
        <v>12</v>
      </c>
      <c r="P27" s="52">
        <v>12</v>
      </c>
      <c r="Q27" s="52">
        <v>9</v>
      </c>
      <c r="R27" s="52">
        <v>17</v>
      </c>
      <c r="S27" s="52">
        <v>42</v>
      </c>
      <c r="T27" s="52">
        <v>65</v>
      </c>
      <c r="U27" s="52">
        <v>101</v>
      </c>
      <c r="V27" s="52">
        <v>145</v>
      </c>
      <c r="W27" s="52">
        <v>206</v>
      </c>
      <c r="X27" s="52">
        <v>103</v>
      </c>
      <c r="Y27" s="52">
        <v>33</v>
      </c>
      <c r="DA27" s="63" t="s">
        <v>1219</v>
      </c>
    </row>
    <row r="28" spans="1:105" ht="12" customHeight="1" x14ac:dyDescent="0.25">
      <c r="A28" s="97" t="s">
        <v>121</v>
      </c>
      <c r="B28" s="52"/>
      <c r="C28" s="52">
        <v>1073</v>
      </c>
      <c r="D28" s="52">
        <v>1079</v>
      </c>
      <c r="E28" s="52">
        <v>1109</v>
      </c>
      <c r="F28" s="52">
        <v>1207</v>
      </c>
      <c r="G28" s="52">
        <v>1406</v>
      </c>
      <c r="H28" s="52">
        <v>1748</v>
      </c>
      <c r="I28" s="52">
        <v>1634</v>
      </c>
      <c r="J28" s="52">
        <v>2142</v>
      </c>
      <c r="K28" s="52">
        <v>2977</v>
      </c>
      <c r="L28" s="52">
        <v>3628</v>
      </c>
      <c r="M28" s="52">
        <v>3208</v>
      </c>
      <c r="N28" s="52">
        <v>3488</v>
      </c>
      <c r="O28" s="52">
        <v>3405</v>
      </c>
      <c r="P28" s="52">
        <v>2879</v>
      </c>
      <c r="Q28" s="52">
        <v>2485</v>
      </c>
      <c r="R28" s="52">
        <v>2914</v>
      </c>
      <c r="S28" s="52">
        <v>3363</v>
      </c>
      <c r="T28" s="52">
        <v>3325</v>
      </c>
      <c r="U28" s="52">
        <v>3966</v>
      </c>
      <c r="V28" s="52">
        <v>4204</v>
      </c>
      <c r="W28" s="52">
        <v>4732</v>
      </c>
      <c r="X28" s="52">
        <v>5267</v>
      </c>
      <c r="Y28" s="52">
        <v>5631</v>
      </c>
      <c r="DA28" s="63" t="s">
        <v>1220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832</v>
      </c>
      <c r="D30" s="52">
        <v>834</v>
      </c>
      <c r="E30" s="52">
        <v>855</v>
      </c>
      <c r="F30" s="52">
        <v>912</v>
      </c>
      <c r="G30" s="52">
        <v>1038</v>
      </c>
      <c r="H30" s="52">
        <v>1246</v>
      </c>
      <c r="I30" s="52">
        <v>1084</v>
      </c>
      <c r="J30" s="52">
        <v>1346</v>
      </c>
      <c r="K30" s="52">
        <v>1893</v>
      </c>
      <c r="L30" s="52">
        <v>2355</v>
      </c>
      <c r="M30" s="52">
        <v>2118</v>
      </c>
      <c r="N30" s="52">
        <v>2346</v>
      </c>
      <c r="O30" s="52">
        <v>2340</v>
      </c>
      <c r="P30" s="52">
        <v>2003</v>
      </c>
      <c r="Q30" s="52">
        <v>1628</v>
      </c>
      <c r="R30" s="52">
        <v>1874</v>
      </c>
      <c r="S30" s="52">
        <v>2092</v>
      </c>
      <c r="T30" s="52">
        <v>2115</v>
      </c>
      <c r="U30" s="52">
        <v>2485</v>
      </c>
      <c r="V30" s="52">
        <v>2550</v>
      </c>
      <c r="W30" s="52">
        <v>2680</v>
      </c>
      <c r="X30" s="52">
        <v>2936</v>
      </c>
      <c r="Y30" s="52">
        <v>3242</v>
      </c>
      <c r="DA30" s="63" t="s">
        <v>1221</v>
      </c>
    </row>
    <row r="31" spans="1:105" ht="12" customHeight="1" x14ac:dyDescent="0.25">
      <c r="A31" s="109" t="s">
        <v>120</v>
      </c>
      <c r="B31" s="36"/>
      <c r="C31" s="36">
        <v>331</v>
      </c>
      <c r="D31" s="36">
        <v>333</v>
      </c>
      <c r="E31" s="36">
        <v>347</v>
      </c>
      <c r="F31" s="36">
        <v>391</v>
      </c>
      <c r="G31" s="36">
        <v>478</v>
      </c>
      <c r="H31" s="36">
        <v>625</v>
      </c>
      <c r="I31" s="36">
        <v>647</v>
      </c>
      <c r="J31" s="36">
        <v>901</v>
      </c>
      <c r="K31" s="36">
        <v>1254</v>
      </c>
      <c r="L31" s="36">
        <v>1439</v>
      </c>
      <c r="M31" s="36">
        <v>1236</v>
      </c>
      <c r="N31" s="36">
        <v>1326</v>
      </c>
      <c r="O31" s="36">
        <v>1255</v>
      </c>
      <c r="P31" s="36">
        <v>1045</v>
      </c>
      <c r="Q31" s="36">
        <v>959</v>
      </c>
      <c r="R31" s="36">
        <v>1166</v>
      </c>
      <c r="S31" s="36">
        <v>1447</v>
      </c>
      <c r="T31" s="36">
        <v>1431</v>
      </c>
      <c r="U31" s="36">
        <v>1753</v>
      </c>
      <c r="V31" s="36">
        <v>1992</v>
      </c>
      <c r="W31" s="36">
        <v>2449</v>
      </c>
      <c r="X31" s="36">
        <v>2623</v>
      </c>
      <c r="Y31" s="36">
        <v>2629</v>
      </c>
      <c r="DA31" s="60" t="s">
        <v>1222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1301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53</v>
      </c>
      <c r="B35" s="52"/>
      <c r="C35" s="52">
        <v>1837</v>
      </c>
      <c r="D35" s="52">
        <v>2822</v>
      </c>
      <c r="E35" s="52">
        <v>2644</v>
      </c>
      <c r="F35" s="52">
        <v>2905</v>
      </c>
      <c r="G35" s="52">
        <v>3145</v>
      </c>
      <c r="H35" s="52">
        <v>3402</v>
      </c>
      <c r="I35" s="52">
        <v>868</v>
      </c>
      <c r="J35" s="52">
        <v>980</v>
      </c>
      <c r="K35" s="52">
        <v>1702</v>
      </c>
      <c r="L35" s="52">
        <v>0</v>
      </c>
      <c r="M35" s="52">
        <v>1086</v>
      </c>
      <c r="N35" s="52">
        <v>912</v>
      </c>
      <c r="O35" s="52">
        <v>2388</v>
      </c>
      <c r="P35" s="52">
        <v>3176</v>
      </c>
      <c r="Q35" s="52">
        <v>3833</v>
      </c>
      <c r="R35" s="52">
        <v>4406</v>
      </c>
      <c r="S35" s="52">
        <v>4464</v>
      </c>
      <c r="T35" s="52">
        <v>4993</v>
      </c>
      <c r="U35" s="52">
        <v>7197</v>
      </c>
      <c r="V35" s="52">
        <v>6700</v>
      </c>
      <c r="W35" s="52">
        <v>3146</v>
      </c>
      <c r="X35" s="52">
        <v>1167</v>
      </c>
      <c r="Y35" s="52">
        <v>0</v>
      </c>
      <c r="DA35" s="63" t="s">
        <v>1302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804</v>
      </c>
      <c r="D37" s="52">
        <v>2654</v>
      </c>
      <c r="E37" s="52">
        <v>3188</v>
      </c>
      <c r="F37" s="52">
        <v>4423</v>
      </c>
      <c r="G37" s="52">
        <v>7742</v>
      </c>
      <c r="H37" s="52">
        <v>6826</v>
      </c>
      <c r="I37" s="52">
        <v>1698</v>
      </c>
      <c r="J37" s="52">
        <v>1461</v>
      </c>
      <c r="K37" s="52">
        <v>2479</v>
      </c>
      <c r="L37" s="52">
        <v>2621</v>
      </c>
      <c r="M37" s="52">
        <v>4513</v>
      </c>
      <c r="N37" s="52">
        <v>3999</v>
      </c>
      <c r="O37" s="52">
        <v>5583</v>
      </c>
      <c r="P37" s="52">
        <v>5136</v>
      </c>
      <c r="Q37" s="52">
        <v>4905</v>
      </c>
      <c r="R37" s="52">
        <v>5541</v>
      </c>
      <c r="S37" s="52">
        <v>5807</v>
      </c>
      <c r="T37" s="52">
        <v>5020</v>
      </c>
      <c r="U37" s="52">
        <v>11596</v>
      </c>
      <c r="V37" s="52">
        <v>12933</v>
      </c>
      <c r="W37" s="52">
        <v>6905</v>
      </c>
      <c r="X37" s="52">
        <v>4242</v>
      </c>
      <c r="Y37" s="52">
        <v>3404</v>
      </c>
      <c r="DA37" s="63" t="s">
        <v>1303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124</v>
      </c>
      <c r="B39" s="52"/>
      <c r="C39" s="52">
        <v>142</v>
      </c>
      <c r="D39" s="52">
        <v>133</v>
      </c>
      <c r="E39" s="52">
        <v>130</v>
      </c>
      <c r="F39" s="52">
        <v>137</v>
      </c>
      <c r="G39" s="52">
        <v>175</v>
      </c>
      <c r="H39" s="52">
        <v>305</v>
      </c>
      <c r="I39" s="52">
        <v>58</v>
      </c>
      <c r="J39" s="52">
        <v>72</v>
      </c>
      <c r="K39" s="52">
        <v>131</v>
      </c>
      <c r="L39" s="52">
        <v>66</v>
      </c>
      <c r="M39" s="52">
        <v>142</v>
      </c>
      <c r="N39" s="52">
        <v>137</v>
      </c>
      <c r="O39" s="52">
        <v>73</v>
      </c>
      <c r="P39" s="52">
        <v>156</v>
      </c>
      <c r="Q39" s="52">
        <v>158</v>
      </c>
      <c r="R39" s="52">
        <v>175</v>
      </c>
      <c r="S39" s="52">
        <v>158</v>
      </c>
      <c r="T39" s="52">
        <v>160</v>
      </c>
      <c r="U39" s="52">
        <v>343</v>
      </c>
      <c r="V39" s="52">
        <v>355</v>
      </c>
      <c r="W39" s="52">
        <v>252</v>
      </c>
      <c r="X39" s="52">
        <v>195</v>
      </c>
      <c r="Y39" s="52">
        <v>87</v>
      </c>
      <c r="DA39" s="63" t="s">
        <v>1304</v>
      </c>
    </row>
    <row r="40" spans="1:105" ht="12" customHeight="1" x14ac:dyDescent="0.25">
      <c r="A40" s="97" t="s">
        <v>123</v>
      </c>
      <c r="B40" s="52"/>
      <c r="C40" s="52">
        <v>17</v>
      </c>
      <c r="D40" s="52">
        <v>0</v>
      </c>
      <c r="E40" s="52">
        <v>0</v>
      </c>
      <c r="F40" s="52">
        <v>0</v>
      </c>
      <c r="G40" s="52">
        <v>0</v>
      </c>
      <c r="H40" s="52">
        <v>24</v>
      </c>
      <c r="I40" s="52">
        <v>7</v>
      </c>
      <c r="J40" s="52">
        <v>7</v>
      </c>
      <c r="K40" s="52">
        <v>6</v>
      </c>
      <c r="L40" s="52">
        <v>2</v>
      </c>
      <c r="M40" s="52">
        <v>0</v>
      </c>
      <c r="N40" s="52">
        <v>17</v>
      </c>
      <c r="O40" s="52">
        <v>140</v>
      </c>
      <c r="P40" s="52">
        <v>112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42</v>
      </c>
      <c r="W40" s="52">
        <v>94</v>
      </c>
      <c r="X40" s="52">
        <v>41</v>
      </c>
      <c r="Y40" s="52">
        <v>33</v>
      </c>
      <c r="DA40" s="63" t="s">
        <v>1305</v>
      </c>
    </row>
    <row r="41" spans="1:105" ht="12" customHeight="1" x14ac:dyDescent="0.25">
      <c r="A41" s="97" t="s">
        <v>122</v>
      </c>
      <c r="B41" s="52"/>
      <c r="C41" s="52">
        <v>17</v>
      </c>
      <c r="D41" s="52">
        <v>0</v>
      </c>
      <c r="E41" s="52">
        <v>0</v>
      </c>
      <c r="F41" s="52">
        <v>0</v>
      </c>
      <c r="G41" s="52">
        <v>0</v>
      </c>
      <c r="H41" s="52">
        <v>39</v>
      </c>
      <c r="I41" s="52">
        <v>0</v>
      </c>
      <c r="J41" s="52">
        <v>0</v>
      </c>
      <c r="K41" s="52">
        <v>2</v>
      </c>
      <c r="L41" s="52">
        <v>0</v>
      </c>
      <c r="M41" s="52">
        <v>0</v>
      </c>
      <c r="N41" s="52">
        <v>0</v>
      </c>
      <c r="O41" s="52">
        <v>377</v>
      </c>
      <c r="P41" s="52">
        <v>296</v>
      </c>
      <c r="Q41" s="52">
        <v>0</v>
      </c>
      <c r="R41" s="52">
        <v>0</v>
      </c>
      <c r="S41" s="52">
        <v>0</v>
      </c>
      <c r="T41" s="52">
        <v>0</v>
      </c>
      <c r="U41" s="52">
        <v>193</v>
      </c>
      <c r="V41" s="52">
        <v>0</v>
      </c>
      <c r="W41" s="52">
        <v>1114</v>
      </c>
      <c r="X41" s="52">
        <v>0</v>
      </c>
      <c r="Y41" s="52">
        <v>134</v>
      </c>
      <c r="DA41" s="63" t="s">
        <v>1306</v>
      </c>
    </row>
    <row r="42" spans="1:105" ht="12" customHeight="1" x14ac:dyDescent="0.25">
      <c r="A42" s="97" t="s">
        <v>121</v>
      </c>
      <c r="B42" s="52"/>
      <c r="C42" s="52">
        <v>2242</v>
      </c>
      <c r="D42" s="52">
        <v>3276</v>
      </c>
      <c r="E42" s="52">
        <v>3129</v>
      </c>
      <c r="F42" s="52">
        <v>3476</v>
      </c>
      <c r="G42" s="52">
        <v>3868</v>
      </c>
      <c r="H42" s="52">
        <v>4258</v>
      </c>
      <c r="I42" s="52">
        <v>1830</v>
      </c>
      <c r="J42" s="52">
        <v>2366</v>
      </c>
      <c r="K42" s="52">
        <v>3805</v>
      </c>
      <c r="L42" s="52">
        <v>1766</v>
      </c>
      <c r="M42" s="52">
        <v>3706</v>
      </c>
      <c r="N42" s="52">
        <v>3248</v>
      </c>
      <c r="O42" s="52">
        <v>3982</v>
      </c>
      <c r="P42" s="52">
        <v>4361</v>
      </c>
      <c r="Q42" s="52">
        <v>4758</v>
      </c>
      <c r="R42" s="52">
        <v>5380</v>
      </c>
      <c r="S42" s="52">
        <v>5565</v>
      </c>
      <c r="T42" s="52">
        <v>6008</v>
      </c>
      <c r="U42" s="52">
        <v>8681</v>
      </c>
      <c r="V42" s="52">
        <v>8688</v>
      </c>
      <c r="W42" s="52">
        <v>4823</v>
      </c>
      <c r="X42" s="52">
        <v>4671</v>
      </c>
      <c r="Y42" s="52">
        <v>3479</v>
      </c>
      <c r="DA42" s="63" t="s">
        <v>1307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1351</v>
      </c>
      <c r="D44" s="52">
        <v>2029</v>
      </c>
      <c r="E44" s="52">
        <v>2047</v>
      </c>
      <c r="F44" s="52">
        <v>2166</v>
      </c>
      <c r="G44" s="52">
        <v>2552</v>
      </c>
      <c r="H44" s="52">
        <v>3151</v>
      </c>
      <c r="I44" s="52">
        <v>1285</v>
      </c>
      <c r="J44" s="52">
        <v>1644</v>
      </c>
      <c r="K44" s="52">
        <v>2257</v>
      </c>
      <c r="L44" s="52">
        <v>1137</v>
      </c>
      <c r="M44" s="52">
        <v>2465</v>
      </c>
      <c r="N44" s="52">
        <v>2321</v>
      </c>
      <c r="O44" s="52">
        <v>2399</v>
      </c>
      <c r="P44" s="52">
        <v>2281</v>
      </c>
      <c r="Q44" s="52">
        <v>2787</v>
      </c>
      <c r="R44" s="52">
        <v>3062</v>
      </c>
      <c r="S44" s="52">
        <v>3092</v>
      </c>
      <c r="T44" s="52">
        <v>3056</v>
      </c>
      <c r="U44" s="52">
        <v>5363</v>
      </c>
      <c r="V44" s="52">
        <v>4916</v>
      </c>
      <c r="W44" s="52">
        <v>3353</v>
      </c>
      <c r="X44" s="52">
        <v>3131</v>
      </c>
      <c r="Y44" s="52">
        <v>2783</v>
      </c>
      <c r="DA44" s="63" t="s">
        <v>1308</v>
      </c>
    </row>
    <row r="45" spans="1:105" ht="12" customHeight="1" x14ac:dyDescent="0.25">
      <c r="A45" s="109" t="s">
        <v>120</v>
      </c>
      <c r="B45" s="36"/>
      <c r="C45" s="36">
        <v>1068</v>
      </c>
      <c r="D45" s="36">
        <v>1379</v>
      </c>
      <c r="E45" s="36">
        <v>1214</v>
      </c>
      <c r="F45" s="36">
        <v>1446</v>
      </c>
      <c r="G45" s="36">
        <v>1493</v>
      </c>
      <c r="H45" s="36">
        <v>1471</v>
      </c>
      <c r="I45" s="36">
        <v>606</v>
      </c>
      <c r="J45" s="36">
        <v>795</v>
      </c>
      <c r="K45" s="36">
        <v>1703</v>
      </c>
      <c r="L45" s="36">
        <v>703</v>
      </c>
      <c r="M45" s="36">
        <v>1374</v>
      </c>
      <c r="N45" s="36">
        <v>1086</v>
      </c>
      <c r="O45" s="36">
        <v>2173</v>
      </c>
      <c r="P45" s="36">
        <v>2646</v>
      </c>
      <c r="Q45" s="36">
        <v>2135</v>
      </c>
      <c r="R45" s="36">
        <v>2494</v>
      </c>
      <c r="S45" s="36">
        <v>2630</v>
      </c>
      <c r="T45" s="36">
        <v>3127</v>
      </c>
      <c r="U45" s="36">
        <v>3847</v>
      </c>
      <c r="V45" s="36">
        <v>4161</v>
      </c>
      <c r="W45" s="36">
        <v>2910</v>
      </c>
      <c r="X45" s="36">
        <v>1757</v>
      </c>
      <c r="Y45" s="36">
        <v>965</v>
      </c>
      <c r="DA45" s="60" t="s">
        <v>1309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1388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53</v>
      </c>
      <c r="B49" s="52"/>
      <c r="C49" s="52">
        <v>844</v>
      </c>
      <c r="D49" s="52">
        <v>1340</v>
      </c>
      <c r="E49" s="52">
        <v>1281</v>
      </c>
      <c r="F49" s="52">
        <v>1449</v>
      </c>
      <c r="G49" s="52">
        <v>1608</v>
      </c>
      <c r="H49" s="52">
        <v>1190</v>
      </c>
      <c r="I49" s="52">
        <v>494</v>
      </c>
      <c r="J49" s="52">
        <v>647</v>
      </c>
      <c r="K49" s="52">
        <v>931</v>
      </c>
      <c r="L49" s="52">
        <v>0</v>
      </c>
      <c r="M49" s="52">
        <v>558</v>
      </c>
      <c r="N49" s="52">
        <v>428</v>
      </c>
      <c r="O49" s="52">
        <v>820</v>
      </c>
      <c r="P49" s="52">
        <v>2028</v>
      </c>
      <c r="Q49" s="52">
        <v>2265</v>
      </c>
      <c r="R49" s="52">
        <v>1676</v>
      </c>
      <c r="S49" s="52">
        <v>1682</v>
      </c>
      <c r="T49" s="52">
        <v>1956</v>
      </c>
      <c r="U49" s="52">
        <v>3576</v>
      </c>
      <c r="V49" s="52">
        <v>3067</v>
      </c>
      <c r="W49" s="52">
        <v>1458</v>
      </c>
      <c r="X49" s="52">
        <v>579</v>
      </c>
      <c r="Y49" s="52">
        <v>0</v>
      </c>
      <c r="DA49" s="63" t="s">
        <v>1389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1103</v>
      </c>
      <c r="E51" s="52">
        <v>1107</v>
      </c>
      <c r="F51" s="52">
        <v>1328</v>
      </c>
      <c r="G51" s="52">
        <v>1579</v>
      </c>
      <c r="H51" s="52">
        <v>1190</v>
      </c>
      <c r="I51" s="52">
        <v>494</v>
      </c>
      <c r="J51" s="52">
        <v>640</v>
      </c>
      <c r="K51" s="52">
        <v>916</v>
      </c>
      <c r="L51" s="52">
        <v>0</v>
      </c>
      <c r="M51" s="52">
        <v>558</v>
      </c>
      <c r="N51" s="52">
        <v>428</v>
      </c>
      <c r="O51" s="52">
        <v>820</v>
      </c>
      <c r="P51" s="52">
        <v>2028</v>
      </c>
      <c r="Q51" s="52">
        <v>2265</v>
      </c>
      <c r="R51" s="52">
        <v>1676</v>
      </c>
      <c r="S51" s="52">
        <v>1682</v>
      </c>
      <c r="T51" s="52">
        <v>1641</v>
      </c>
      <c r="U51" s="52">
        <v>3509</v>
      </c>
      <c r="V51" s="52">
        <v>3067</v>
      </c>
      <c r="W51" s="52">
        <v>1458</v>
      </c>
      <c r="X51" s="52">
        <v>579</v>
      </c>
      <c r="Y51" s="52">
        <v>0</v>
      </c>
      <c r="DA51" s="63" t="s">
        <v>1390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124</v>
      </c>
      <c r="B53" s="52"/>
      <c r="C53" s="52">
        <v>50</v>
      </c>
      <c r="D53" s="52">
        <v>52</v>
      </c>
      <c r="E53" s="52">
        <v>51</v>
      </c>
      <c r="F53" s="52">
        <v>55</v>
      </c>
      <c r="G53" s="52">
        <v>70</v>
      </c>
      <c r="H53" s="52">
        <v>78</v>
      </c>
      <c r="I53" s="52">
        <v>15</v>
      </c>
      <c r="J53" s="52">
        <v>19</v>
      </c>
      <c r="K53" s="52">
        <v>31</v>
      </c>
      <c r="L53" s="52">
        <v>0</v>
      </c>
      <c r="M53" s="52">
        <v>21</v>
      </c>
      <c r="N53" s="52">
        <v>18</v>
      </c>
      <c r="O53" s="52">
        <v>13</v>
      </c>
      <c r="P53" s="52">
        <v>64</v>
      </c>
      <c r="Q53" s="52">
        <v>75</v>
      </c>
      <c r="R53" s="52">
        <v>54</v>
      </c>
      <c r="S53" s="52">
        <v>48</v>
      </c>
      <c r="T53" s="52">
        <v>53</v>
      </c>
      <c r="U53" s="52">
        <v>136</v>
      </c>
      <c r="V53" s="52">
        <v>121</v>
      </c>
      <c r="W53" s="52">
        <v>59</v>
      </c>
      <c r="X53" s="52">
        <v>21</v>
      </c>
      <c r="Y53" s="52">
        <v>0</v>
      </c>
      <c r="DA53" s="63" t="s">
        <v>1391</v>
      </c>
    </row>
    <row r="54" spans="1:105" ht="12" customHeight="1" x14ac:dyDescent="0.25">
      <c r="A54" s="108" t="s">
        <v>123</v>
      </c>
      <c r="B54" s="52"/>
      <c r="C54" s="52">
        <v>6</v>
      </c>
      <c r="D54" s="52">
        <v>0</v>
      </c>
      <c r="E54" s="52">
        <v>0</v>
      </c>
      <c r="F54" s="52">
        <v>0</v>
      </c>
      <c r="G54" s="52">
        <v>0</v>
      </c>
      <c r="H54" s="52">
        <v>7</v>
      </c>
      <c r="I54" s="52">
        <v>2</v>
      </c>
      <c r="J54" s="52">
        <v>2</v>
      </c>
      <c r="K54" s="52">
        <v>2</v>
      </c>
      <c r="L54" s="52">
        <v>0</v>
      </c>
      <c r="M54" s="52">
        <v>0</v>
      </c>
      <c r="N54" s="52">
        <v>2</v>
      </c>
      <c r="O54" s="52">
        <v>25</v>
      </c>
      <c r="P54" s="52">
        <v>46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16</v>
      </c>
      <c r="W54" s="52">
        <v>23</v>
      </c>
      <c r="X54" s="52">
        <v>7</v>
      </c>
      <c r="Y54" s="52">
        <v>0</v>
      </c>
      <c r="DA54" s="63" t="s">
        <v>1392</v>
      </c>
    </row>
    <row r="55" spans="1:105" ht="12" customHeight="1" x14ac:dyDescent="0.25">
      <c r="A55" s="108" t="s">
        <v>122</v>
      </c>
      <c r="B55" s="52"/>
      <c r="C55" s="52">
        <v>6</v>
      </c>
      <c r="D55" s="52">
        <v>0</v>
      </c>
      <c r="E55" s="52">
        <v>0</v>
      </c>
      <c r="F55" s="52">
        <v>0</v>
      </c>
      <c r="G55" s="52">
        <v>0</v>
      </c>
      <c r="H55" s="52">
        <v>11</v>
      </c>
      <c r="I55" s="52">
        <v>0</v>
      </c>
      <c r="J55" s="52">
        <v>0</v>
      </c>
      <c r="K55" s="52">
        <v>1</v>
      </c>
      <c r="L55" s="52">
        <v>0</v>
      </c>
      <c r="M55" s="52">
        <v>0</v>
      </c>
      <c r="N55" s="52">
        <v>0</v>
      </c>
      <c r="O55" s="52">
        <v>68</v>
      </c>
      <c r="P55" s="52">
        <v>122</v>
      </c>
      <c r="Q55" s="52">
        <v>0</v>
      </c>
      <c r="R55" s="52">
        <v>0</v>
      </c>
      <c r="S55" s="52">
        <v>0</v>
      </c>
      <c r="T55" s="52">
        <v>0</v>
      </c>
      <c r="U55" s="52">
        <v>81</v>
      </c>
      <c r="V55" s="52">
        <v>0</v>
      </c>
      <c r="W55" s="52">
        <v>258</v>
      </c>
      <c r="X55" s="52">
        <v>0</v>
      </c>
      <c r="Y55" s="52">
        <v>0</v>
      </c>
      <c r="DA55" s="63" t="s">
        <v>1393</v>
      </c>
    </row>
    <row r="56" spans="1:105" ht="12" customHeight="1" x14ac:dyDescent="0.25">
      <c r="A56" s="108" t="s">
        <v>121</v>
      </c>
      <c r="B56" s="52"/>
      <c r="C56" s="52">
        <v>782</v>
      </c>
      <c r="D56" s="52">
        <v>1288</v>
      </c>
      <c r="E56" s="52">
        <v>1230</v>
      </c>
      <c r="F56" s="52">
        <v>1394</v>
      </c>
      <c r="G56" s="52">
        <v>1538</v>
      </c>
      <c r="H56" s="52">
        <v>1094</v>
      </c>
      <c r="I56" s="52">
        <v>477</v>
      </c>
      <c r="J56" s="52">
        <v>626</v>
      </c>
      <c r="K56" s="52">
        <v>897</v>
      </c>
      <c r="L56" s="52">
        <v>0</v>
      </c>
      <c r="M56" s="52">
        <v>537</v>
      </c>
      <c r="N56" s="52">
        <v>408</v>
      </c>
      <c r="O56" s="52">
        <v>714</v>
      </c>
      <c r="P56" s="52">
        <v>1796</v>
      </c>
      <c r="Q56" s="52">
        <v>2190</v>
      </c>
      <c r="R56" s="52">
        <v>1622</v>
      </c>
      <c r="S56" s="52">
        <v>1634</v>
      </c>
      <c r="T56" s="52">
        <v>1903</v>
      </c>
      <c r="U56" s="52">
        <v>3359</v>
      </c>
      <c r="V56" s="52">
        <v>2930</v>
      </c>
      <c r="W56" s="52">
        <v>1118</v>
      </c>
      <c r="X56" s="52">
        <v>551</v>
      </c>
      <c r="Y56" s="52">
        <v>0</v>
      </c>
      <c r="DA56" s="63" t="s">
        <v>1394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471</v>
      </c>
      <c r="D58" s="52">
        <v>798</v>
      </c>
      <c r="E58" s="52">
        <v>804</v>
      </c>
      <c r="F58" s="52">
        <v>869</v>
      </c>
      <c r="G58" s="52">
        <v>1014</v>
      </c>
      <c r="H58" s="52">
        <v>811</v>
      </c>
      <c r="I58" s="52">
        <v>336</v>
      </c>
      <c r="J58" s="52">
        <v>436</v>
      </c>
      <c r="K58" s="52">
        <v>530</v>
      </c>
      <c r="L58" s="52">
        <v>0</v>
      </c>
      <c r="M58" s="52">
        <v>358</v>
      </c>
      <c r="N58" s="52">
        <v>292</v>
      </c>
      <c r="O58" s="52">
        <v>429</v>
      </c>
      <c r="P58" s="52">
        <v>941</v>
      </c>
      <c r="Q58" s="52">
        <v>1281</v>
      </c>
      <c r="R58" s="52">
        <v>922</v>
      </c>
      <c r="S58" s="52">
        <v>906</v>
      </c>
      <c r="T58" s="52">
        <v>971</v>
      </c>
      <c r="U58" s="52">
        <v>2080</v>
      </c>
      <c r="V58" s="52">
        <v>1658</v>
      </c>
      <c r="W58" s="52">
        <v>779</v>
      </c>
      <c r="X58" s="52">
        <v>371</v>
      </c>
      <c r="Y58" s="52">
        <v>0</v>
      </c>
      <c r="DA58" s="63" t="s">
        <v>1395</v>
      </c>
    </row>
    <row r="59" spans="1:105" ht="12" customHeight="1" x14ac:dyDescent="0.25">
      <c r="A59" s="115" t="s">
        <v>120</v>
      </c>
      <c r="B59" s="36"/>
      <c r="C59" s="36">
        <v>373</v>
      </c>
      <c r="D59" s="36">
        <v>542</v>
      </c>
      <c r="E59" s="36">
        <v>477</v>
      </c>
      <c r="F59" s="36">
        <v>580</v>
      </c>
      <c r="G59" s="36">
        <v>594</v>
      </c>
      <c r="H59" s="36">
        <v>379</v>
      </c>
      <c r="I59" s="36">
        <v>158</v>
      </c>
      <c r="J59" s="36">
        <v>211</v>
      </c>
      <c r="K59" s="36">
        <v>401</v>
      </c>
      <c r="L59" s="36">
        <v>0</v>
      </c>
      <c r="M59" s="36">
        <v>200</v>
      </c>
      <c r="N59" s="36">
        <v>136</v>
      </c>
      <c r="O59" s="36">
        <v>391</v>
      </c>
      <c r="P59" s="36">
        <v>1087</v>
      </c>
      <c r="Q59" s="36">
        <v>984</v>
      </c>
      <c r="R59" s="36">
        <v>754</v>
      </c>
      <c r="S59" s="36">
        <v>776</v>
      </c>
      <c r="T59" s="36">
        <v>985</v>
      </c>
      <c r="U59" s="36">
        <v>1496</v>
      </c>
      <c r="V59" s="36">
        <v>1409</v>
      </c>
      <c r="W59" s="36">
        <v>679</v>
      </c>
      <c r="X59" s="36">
        <v>208</v>
      </c>
      <c r="Y59" s="36">
        <v>0</v>
      </c>
      <c r="DA59" s="60" t="s">
        <v>1396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1475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53</v>
      </c>
      <c r="B63" s="52"/>
      <c r="C63" s="52">
        <v>993</v>
      </c>
      <c r="D63" s="52">
        <v>1482</v>
      </c>
      <c r="E63" s="52">
        <v>1363</v>
      </c>
      <c r="F63" s="52">
        <v>1456</v>
      </c>
      <c r="G63" s="52">
        <v>1537</v>
      </c>
      <c r="H63" s="52">
        <v>2212</v>
      </c>
      <c r="I63" s="52">
        <v>374</v>
      </c>
      <c r="J63" s="52">
        <v>333</v>
      </c>
      <c r="K63" s="52">
        <v>771</v>
      </c>
      <c r="L63" s="52">
        <v>0</v>
      </c>
      <c r="M63" s="52">
        <v>528</v>
      </c>
      <c r="N63" s="52">
        <v>484</v>
      </c>
      <c r="O63" s="52">
        <v>1568</v>
      </c>
      <c r="P63" s="52">
        <v>1148</v>
      </c>
      <c r="Q63" s="52">
        <v>1568</v>
      </c>
      <c r="R63" s="52">
        <v>2730</v>
      </c>
      <c r="S63" s="52">
        <v>2782</v>
      </c>
      <c r="T63" s="52">
        <v>3037</v>
      </c>
      <c r="U63" s="52">
        <v>3621</v>
      </c>
      <c r="V63" s="52">
        <v>3633</v>
      </c>
      <c r="W63" s="52">
        <v>1688</v>
      </c>
      <c r="X63" s="52">
        <v>588</v>
      </c>
      <c r="Y63" s="52">
        <v>0</v>
      </c>
      <c r="DA63" s="63" t="s">
        <v>1476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804</v>
      </c>
      <c r="D65" s="52">
        <v>1551</v>
      </c>
      <c r="E65" s="52">
        <v>2081</v>
      </c>
      <c r="F65" s="52">
        <v>3095</v>
      </c>
      <c r="G65" s="52">
        <v>6163</v>
      </c>
      <c r="H65" s="52">
        <v>5636</v>
      </c>
      <c r="I65" s="52">
        <v>1204</v>
      </c>
      <c r="J65" s="52">
        <v>821</v>
      </c>
      <c r="K65" s="52">
        <v>1563</v>
      </c>
      <c r="L65" s="52">
        <v>2621</v>
      </c>
      <c r="M65" s="52">
        <v>3955</v>
      </c>
      <c r="N65" s="52">
        <v>3571</v>
      </c>
      <c r="O65" s="52">
        <v>4763</v>
      </c>
      <c r="P65" s="52">
        <v>3108</v>
      </c>
      <c r="Q65" s="52">
        <v>2640</v>
      </c>
      <c r="R65" s="52">
        <v>3865</v>
      </c>
      <c r="S65" s="52">
        <v>4125</v>
      </c>
      <c r="T65" s="52">
        <v>3379</v>
      </c>
      <c r="U65" s="52">
        <v>8087</v>
      </c>
      <c r="V65" s="52">
        <v>9866</v>
      </c>
      <c r="W65" s="52">
        <v>5447</v>
      </c>
      <c r="X65" s="52">
        <v>3663</v>
      </c>
      <c r="Y65" s="52">
        <v>3404</v>
      </c>
      <c r="DA65" s="63" t="s">
        <v>1477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92</v>
      </c>
      <c r="D67" s="52">
        <f t="shared" si="0"/>
        <v>81</v>
      </c>
      <c r="E67" s="52">
        <f t="shared" si="0"/>
        <v>79</v>
      </c>
      <c r="F67" s="52">
        <f t="shared" si="0"/>
        <v>82</v>
      </c>
      <c r="G67" s="52">
        <f t="shared" si="0"/>
        <v>105</v>
      </c>
      <c r="H67" s="52">
        <f t="shared" si="0"/>
        <v>227</v>
      </c>
      <c r="I67" s="52">
        <f t="shared" si="0"/>
        <v>43</v>
      </c>
      <c r="J67" s="52">
        <f t="shared" si="0"/>
        <v>53</v>
      </c>
      <c r="K67" s="52">
        <f t="shared" si="0"/>
        <v>100</v>
      </c>
      <c r="L67" s="52">
        <f t="shared" si="0"/>
        <v>66</v>
      </c>
      <c r="M67" s="52">
        <f t="shared" si="0"/>
        <v>121</v>
      </c>
      <c r="N67" s="52">
        <f t="shared" si="0"/>
        <v>119</v>
      </c>
      <c r="O67" s="52">
        <f t="shared" si="0"/>
        <v>60</v>
      </c>
      <c r="P67" s="52">
        <f t="shared" si="0"/>
        <v>92</v>
      </c>
      <c r="Q67" s="52">
        <f t="shared" si="0"/>
        <v>83</v>
      </c>
      <c r="R67" s="52">
        <f t="shared" ref="R67:V67" si="1">R39-R53</f>
        <v>121</v>
      </c>
      <c r="S67" s="52">
        <f t="shared" si="1"/>
        <v>110</v>
      </c>
      <c r="T67" s="52">
        <f t="shared" si="1"/>
        <v>107</v>
      </c>
      <c r="U67" s="52">
        <f t="shared" si="1"/>
        <v>207</v>
      </c>
      <c r="V67" s="52">
        <f t="shared" si="1"/>
        <v>234</v>
      </c>
      <c r="W67" s="52">
        <f t="shared" ref="W67:Y67" si="2">W39-W53</f>
        <v>193</v>
      </c>
      <c r="X67" s="52">
        <f t="shared" si="2"/>
        <v>174</v>
      </c>
      <c r="Y67" s="52">
        <f t="shared" si="2"/>
        <v>87</v>
      </c>
      <c r="DA67" s="63" t="s">
        <v>1478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11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17</v>
      </c>
      <c r="I68" s="52">
        <f t="shared" si="3"/>
        <v>5</v>
      </c>
      <c r="J68" s="52">
        <f t="shared" si="3"/>
        <v>5</v>
      </c>
      <c r="K68" s="52">
        <f t="shared" si="3"/>
        <v>4</v>
      </c>
      <c r="L68" s="52">
        <f t="shared" si="3"/>
        <v>2</v>
      </c>
      <c r="M68" s="52">
        <f t="shared" si="3"/>
        <v>0</v>
      </c>
      <c r="N68" s="52">
        <f t="shared" si="3"/>
        <v>15</v>
      </c>
      <c r="O68" s="52">
        <f t="shared" si="3"/>
        <v>115</v>
      </c>
      <c r="P68" s="52">
        <f t="shared" si="3"/>
        <v>66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26</v>
      </c>
      <c r="W68" s="52">
        <f t="shared" ref="W68:Y68" si="5">W40-W54</f>
        <v>71</v>
      </c>
      <c r="X68" s="52">
        <f t="shared" si="5"/>
        <v>34</v>
      </c>
      <c r="Y68" s="52">
        <f t="shared" si="5"/>
        <v>33</v>
      </c>
      <c r="DA68" s="63" t="s">
        <v>1479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11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28</v>
      </c>
      <c r="I69" s="52">
        <f t="shared" si="6"/>
        <v>0</v>
      </c>
      <c r="J69" s="52">
        <f t="shared" si="6"/>
        <v>0</v>
      </c>
      <c r="K69" s="52">
        <f t="shared" si="6"/>
        <v>1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309</v>
      </c>
      <c r="P69" s="52">
        <f t="shared" si="6"/>
        <v>174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112</v>
      </c>
      <c r="V69" s="52">
        <f t="shared" si="7"/>
        <v>0</v>
      </c>
      <c r="W69" s="52">
        <f t="shared" ref="W69:Y69" si="8">W41-W55</f>
        <v>856</v>
      </c>
      <c r="X69" s="52">
        <f t="shared" si="8"/>
        <v>0</v>
      </c>
      <c r="Y69" s="52">
        <f t="shared" si="8"/>
        <v>134</v>
      </c>
      <c r="DA69" s="63" t="s">
        <v>1480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1460</v>
      </c>
      <c r="D70" s="52">
        <f t="shared" si="9"/>
        <v>1988</v>
      </c>
      <c r="E70" s="52">
        <f t="shared" si="9"/>
        <v>1899</v>
      </c>
      <c r="F70" s="52">
        <f t="shared" si="9"/>
        <v>2082</v>
      </c>
      <c r="G70" s="52">
        <f t="shared" si="9"/>
        <v>2330</v>
      </c>
      <c r="H70" s="52">
        <f t="shared" si="9"/>
        <v>3164</v>
      </c>
      <c r="I70" s="52">
        <f t="shared" si="9"/>
        <v>1353</v>
      </c>
      <c r="J70" s="52">
        <f t="shared" si="9"/>
        <v>1740</v>
      </c>
      <c r="K70" s="52">
        <f t="shared" si="9"/>
        <v>2908</v>
      </c>
      <c r="L70" s="52">
        <f t="shared" si="9"/>
        <v>1766</v>
      </c>
      <c r="M70" s="52">
        <f t="shared" si="9"/>
        <v>3169</v>
      </c>
      <c r="N70" s="52">
        <f t="shared" si="9"/>
        <v>2840</v>
      </c>
      <c r="O70" s="52">
        <f t="shared" si="9"/>
        <v>3268</v>
      </c>
      <c r="P70" s="52">
        <f t="shared" si="9"/>
        <v>2565</v>
      </c>
      <c r="Q70" s="52">
        <f t="shared" si="9"/>
        <v>2568</v>
      </c>
      <c r="R70" s="52">
        <f t="shared" ref="R70:V70" si="10">R42-R56</f>
        <v>3758</v>
      </c>
      <c r="S70" s="52">
        <f t="shared" si="10"/>
        <v>3931</v>
      </c>
      <c r="T70" s="52">
        <f t="shared" si="10"/>
        <v>4105</v>
      </c>
      <c r="U70" s="52">
        <f t="shared" si="10"/>
        <v>5322</v>
      </c>
      <c r="V70" s="52">
        <f t="shared" si="10"/>
        <v>5758</v>
      </c>
      <c r="W70" s="52">
        <f t="shared" ref="W70:Y70" si="11">W42-W56</f>
        <v>3705</v>
      </c>
      <c r="X70" s="52">
        <f t="shared" si="11"/>
        <v>4120</v>
      </c>
      <c r="Y70" s="52">
        <f t="shared" si="11"/>
        <v>3479</v>
      </c>
      <c r="DA70" s="63" t="s">
        <v>1481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880</v>
      </c>
      <c r="D72" s="52">
        <v>1231</v>
      </c>
      <c r="E72" s="52">
        <v>1243</v>
      </c>
      <c r="F72" s="52">
        <v>1297</v>
      </c>
      <c r="G72" s="52">
        <v>1538</v>
      </c>
      <c r="H72" s="52">
        <v>2340</v>
      </c>
      <c r="I72" s="52">
        <v>949</v>
      </c>
      <c r="J72" s="52">
        <v>1208</v>
      </c>
      <c r="K72" s="52">
        <v>1727</v>
      </c>
      <c r="L72" s="52">
        <v>1137</v>
      </c>
      <c r="M72" s="52">
        <v>2107</v>
      </c>
      <c r="N72" s="52">
        <v>2029</v>
      </c>
      <c r="O72" s="52">
        <v>1970</v>
      </c>
      <c r="P72" s="52">
        <v>1340</v>
      </c>
      <c r="Q72" s="52">
        <v>1506</v>
      </c>
      <c r="R72" s="52">
        <v>2140</v>
      </c>
      <c r="S72" s="52">
        <v>2186</v>
      </c>
      <c r="T72" s="52">
        <v>2085</v>
      </c>
      <c r="U72" s="52">
        <v>3283</v>
      </c>
      <c r="V72" s="52">
        <v>3258</v>
      </c>
      <c r="W72" s="52">
        <v>2574</v>
      </c>
      <c r="X72" s="52">
        <v>2760</v>
      </c>
      <c r="Y72" s="52">
        <v>2783</v>
      </c>
      <c r="DA72" s="63" t="s">
        <v>1482</v>
      </c>
    </row>
    <row r="73" spans="1:105" ht="12" customHeight="1" x14ac:dyDescent="0.25">
      <c r="A73" s="115" t="s">
        <v>120</v>
      </c>
      <c r="B73" s="36"/>
      <c r="C73" s="36">
        <v>695</v>
      </c>
      <c r="D73" s="36">
        <v>837</v>
      </c>
      <c r="E73" s="36">
        <v>737</v>
      </c>
      <c r="F73" s="36">
        <v>866</v>
      </c>
      <c r="G73" s="36">
        <v>899</v>
      </c>
      <c r="H73" s="36">
        <v>1092</v>
      </c>
      <c r="I73" s="36">
        <v>448</v>
      </c>
      <c r="J73" s="36">
        <v>584</v>
      </c>
      <c r="K73" s="36">
        <v>1302</v>
      </c>
      <c r="L73" s="36">
        <v>703</v>
      </c>
      <c r="M73" s="36">
        <v>1174</v>
      </c>
      <c r="N73" s="36">
        <v>950</v>
      </c>
      <c r="O73" s="36">
        <v>1782</v>
      </c>
      <c r="P73" s="36">
        <v>1559</v>
      </c>
      <c r="Q73" s="36">
        <v>1151</v>
      </c>
      <c r="R73" s="36">
        <v>1740</v>
      </c>
      <c r="S73" s="36">
        <v>1854</v>
      </c>
      <c r="T73" s="36">
        <v>2142</v>
      </c>
      <c r="U73" s="36">
        <v>2351</v>
      </c>
      <c r="V73" s="36">
        <v>2752</v>
      </c>
      <c r="W73" s="36">
        <v>2231</v>
      </c>
      <c r="X73" s="36">
        <v>1549</v>
      </c>
      <c r="Y73" s="36">
        <v>965</v>
      </c>
      <c r="DA73" s="60" t="s">
        <v>1483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1562</v>
      </c>
    </row>
    <row r="78" spans="1:105" ht="12.95" customHeight="1" x14ac:dyDescent="0.25">
      <c r="A78" s="127" t="s">
        <v>57</v>
      </c>
      <c r="B78" s="128">
        <f>RES_hhdet_numvin!B162</f>
        <v>0</v>
      </c>
      <c r="C78" s="128">
        <f>RES_hhdet_numvin!C162</f>
        <v>0</v>
      </c>
      <c r="D78" s="128">
        <f>RES_hhdet_numvin!D162</f>
        <v>0</v>
      </c>
      <c r="E78" s="128">
        <f>RES_hhdet_numvin!E162</f>
        <v>0</v>
      </c>
      <c r="F78" s="128">
        <f>RES_hhdet_numvin!F162</f>
        <v>0</v>
      </c>
      <c r="G78" s="128">
        <f>RES_hhdet_numvin!G162</f>
        <v>0</v>
      </c>
      <c r="H78" s="128">
        <f>RES_hhdet_numvin!H162</f>
        <v>0</v>
      </c>
      <c r="I78" s="128">
        <f>RES_hhdet_numvin!I162</f>
        <v>0</v>
      </c>
      <c r="J78" s="128">
        <f>RES_hhdet_numvin!J162</f>
        <v>0</v>
      </c>
      <c r="K78" s="128">
        <f>RES_hhdet_numvin!K162</f>
        <v>0</v>
      </c>
      <c r="L78" s="128">
        <f>RES_hhdet_numvin!L162</f>
        <v>0</v>
      </c>
      <c r="M78" s="128">
        <f>RES_hhdet_numvin!M162</f>
        <v>0</v>
      </c>
      <c r="N78" s="128">
        <f>RES_hhdet_numvin!N162</f>
        <v>0</v>
      </c>
      <c r="O78" s="128">
        <f>RES_hhdet_numvin!O162</f>
        <v>0</v>
      </c>
      <c r="P78" s="128">
        <f>RES_hhdet_numvin!P162</f>
        <v>0</v>
      </c>
      <c r="Q78" s="128">
        <f>RES_hhdet_numvin!Q162</f>
        <v>0</v>
      </c>
      <c r="R78" s="128">
        <f>RES_hhdet_numvin!R162</f>
        <v>0</v>
      </c>
      <c r="S78" s="128">
        <f>RES_hhdet_numvin!S162</f>
        <v>0</v>
      </c>
      <c r="T78" s="128">
        <f>RES_hhdet_numvin!T162</f>
        <v>0</v>
      </c>
      <c r="U78" s="128">
        <f>RES_hhdet_numvin!U162</f>
        <v>0</v>
      </c>
      <c r="V78" s="128">
        <f>RES_hhdet_numvin!V162</f>
        <v>0</v>
      </c>
      <c r="W78" s="128">
        <f>RES_hhdet_numvin!W162</f>
        <v>0</v>
      </c>
      <c r="X78" s="128">
        <f>RES_hhdet_numvin!X162</f>
        <v>0</v>
      </c>
      <c r="Y78" s="128">
        <f>RES_hhdet_numvin!Y162</f>
        <v>0</v>
      </c>
      <c r="DA78" s="133"/>
    </row>
    <row r="79" spans="1:105" ht="12" customHeight="1" x14ac:dyDescent="0.25">
      <c r="A79" s="97" t="s">
        <v>53</v>
      </c>
      <c r="B79" s="138">
        <f>RES_hhdet_numvin!B163</f>
        <v>0</v>
      </c>
      <c r="C79" s="138">
        <f>RES_hhdet_numvin!C163</f>
        <v>0</v>
      </c>
      <c r="D79" s="138">
        <f>RES_hhdet_numvin!D163</f>
        <v>0</v>
      </c>
      <c r="E79" s="138">
        <f>RES_hhdet_numvin!E163</f>
        <v>0</v>
      </c>
      <c r="F79" s="138">
        <f>RES_hhdet_numvin!F163</f>
        <v>0</v>
      </c>
      <c r="G79" s="138">
        <f>RES_hhdet_numvin!G163</f>
        <v>0</v>
      </c>
      <c r="H79" s="138">
        <f>RES_hhdet_numvin!H163</f>
        <v>0</v>
      </c>
      <c r="I79" s="138">
        <f>RES_hhdet_numvin!I163</f>
        <v>0</v>
      </c>
      <c r="J79" s="138">
        <f>RES_hhdet_numvin!J163</f>
        <v>171</v>
      </c>
      <c r="K79" s="138">
        <f>RES_hhdet_numvin!K163</f>
        <v>556</v>
      </c>
      <c r="L79" s="138">
        <f>RES_hhdet_numvin!L163</f>
        <v>0</v>
      </c>
      <c r="M79" s="138">
        <f>RES_hhdet_numvin!M163</f>
        <v>620</v>
      </c>
      <c r="N79" s="138">
        <f>RES_hhdet_numvin!N163</f>
        <v>608</v>
      </c>
      <c r="O79" s="138">
        <f>RES_hhdet_numvin!O163</f>
        <v>1782</v>
      </c>
      <c r="P79" s="138">
        <f>RES_hhdet_numvin!P163</f>
        <v>2580</v>
      </c>
      <c r="Q79" s="138">
        <f>RES_hhdet_numvin!Q163</f>
        <v>3313</v>
      </c>
      <c r="R79" s="138">
        <f>RES_hhdet_numvin!R163</f>
        <v>3985</v>
      </c>
      <c r="S79" s="138">
        <f>RES_hhdet_numvin!S163</f>
        <v>4176</v>
      </c>
      <c r="T79" s="138">
        <f>RES_hhdet_numvin!T163</f>
        <v>4781</v>
      </c>
      <c r="U79" s="138">
        <f>RES_hhdet_numvin!U163</f>
        <v>6985</v>
      </c>
      <c r="V79" s="138">
        <f>RES_hhdet_numvin!V163</f>
        <v>6574</v>
      </c>
      <c r="W79" s="138">
        <f>RES_hhdet_numvin!W163</f>
        <v>3104</v>
      </c>
      <c r="X79" s="138">
        <f>RES_hhdet_numvin!X163</f>
        <v>1153</v>
      </c>
      <c r="Y79" s="138">
        <f>RES_hhdet_numvin!Y163</f>
        <v>0</v>
      </c>
      <c r="DA79" s="63" t="s">
        <v>1563</v>
      </c>
    </row>
    <row r="80" spans="1:105" ht="12.95" customHeight="1" x14ac:dyDescent="0.25">
      <c r="A80" s="125" t="s">
        <v>92</v>
      </c>
      <c r="B80" s="150">
        <f>RES_hhdet_numvin!B164</f>
        <v>0</v>
      </c>
      <c r="C80" s="150">
        <f>RES_hhdet_numvin!C164</f>
        <v>0</v>
      </c>
      <c r="D80" s="150">
        <f>RES_hhdet_numvin!D164</f>
        <v>0</v>
      </c>
      <c r="E80" s="150">
        <f>RES_hhdet_numvin!E164</f>
        <v>0</v>
      </c>
      <c r="F80" s="150">
        <f>RES_hhdet_numvin!F164</f>
        <v>0</v>
      </c>
      <c r="G80" s="150">
        <f>RES_hhdet_numvin!G164</f>
        <v>0</v>
      </c>
      <c r="H80" s="150">
        <f>RES_hhdet_numvin!H164</f>
        <v>0</v>
      </c>
      <c r="I80" s="150">
        <f>RES_hhdet_numvin!I164</f>
        <v>0</v>
      </c>
      <c r="J80" s="150">
        <f>RES_hhdet_numvin!J164</f>
        <v>0</v>
      </c>
      <c r="K80" s="150">
        <f>RES_hhdet_numvin!K164</f>
        <v>0</v>
      </c>
      <c r="L80" s="150">
        <f>RES_hhdet_numvin!L164</f>
        <v>0</v>
      </c>
      <c r="M80" s="150">
        <f>RES_hhdet_numvin!M164</f>
        <v>0</v>
      </c>
      <c r="N80" s="150">
        <f>RES_hhdet_numvin!N164</f>
        <v>0</v>
      </c>
      <c r="O80" s="150">
        <f>RES_hhdet_numvin!O164</f>
        <v>0</v>
      </c>
      <c r="P80" s="150">
        <f>RES_hhdet_numvin!P164</f>
        <v>0</v>
      </c>
      <c r="Q80" s="150">
        <f>RES_hhdet_numvin!Q164</f>
        <v>0</v>
      </c>
      <c r="R80" s="150">
        <f>RES_hhdet_numvin!R164</f>
        <v>0</v>
      </c>
      <c r="S80" s="150">
        <f>RES_hhdet_numvin!S164</f>
        <v>0</v>
      </c>
      <c r="T80" s="150">
        <f>RES_hhdet_numvin!T164</f>
        <v>0</v>
      </c>
      <c r="U80" s="150">
        <f>RES_hhdet_numvin!U164</f>
        <v>0</v>
      </c>
      <c r="V80" s="150">
        <f>RES_hhdet_numvin!V164</f>
        <v>0</v>
      </c>
      <c r="W80" s="150">
        <f>RES_hhdet_numvin!W164</f>
        <v>0</v>
      </c>
      <c r="X80" s="150">
        <f>RES_hhdet_numvin!X164</f>
        <v>0</v>
      </c>
      <c r="Y80" s="150">
        <f>RES_hhdet_numvin!Y164</f>
        <v>0</v>
      </c>
      <c r="DA80" s="134"/>
    </row>
    <row r="81" spans="1:105" ht="12" customHeight="1" x14ac:dyDescent="0.25">
      <c r="A81" s="97" t="s">
        <v>53</v>
      </c>
      <c r="B81" s="138">
        <f>RES_hhdet_numvin!B165</f>
        <v>0</v>
      </c>
      <c r="C81" s="138">
        <f>RES_hhdet_numvin!C165</f>
        <v>0</v>
      </c>
      <c r="D81" s="138">
        <f>RES_hhdet_numvin!D165</f>
        <v>0</v>
      </c>
      <c r="E81" s="138">
        <f>RES_hhdet_numvin!E165</f>
        <v>0</v>
      </c>
      <c r="F81" s="138">
        <f>RES_hhdet_numvin!F165</f>
        <v>0</v>
      </c>
      <c r="G81" s="138">
        <f>RES_hhdet_numvin!G165</f>
        <v>0</v>
      </c>
      <c r="H81" s="138">
        <f>RES_hhdet_numvin!H165</f>
        <v>0</v>
      </c>
      <c r="I81" s="138">
        <f>RES_hhdet_numvin!I165</f>
        <v>0</v>
      </c>
      <c r="J81" s="138">
        <f>RES_hhdet_numvin!J165</f>
        <v>0</v>
      </c>
      <c r="K81" s="138">
        <f>RES_hhdet_numvin!K165</f>
        <v>0</v>
      </c>
      <c r="L81" s="138">
        <f>RES_hhdet_numvin!L165</f>
        <v>0</v>
      </c>
      <c r="M81" s="138">
        <f>RES_hhdet_numvin!M165</f>
        <v>0</v>
      </c>
      <c r="N81" s="138">
        <f>RES_hhdet_numvin!N165</f>
        <v>0</v>
      </c>
      <c r="O81" s="138">
        <f>RES_hhdet_numvin!O165</f>
        <v>0</v>
      </c>
      <c r="P81" s="138">
        <f>RES_hhdet_numvin!P165</f>
        <v>0</v>
      </c>
      <c r="Q81" s="138">
        <f>RES_hhdet_numvin!Q165</f>
        <v>0</v>
      </c>
      <c r="R81" s="138">
        <f>RES_hhdet_numvin!R165</f>
        <v>1805</v>
      </c>
      <c r="S81" s="138">
        <f>RES_hhdet_numvin!S165</f>
        <v>3350</v>
      </c>
      <c r="T81" s="138">
        <f>RES_hhdet_numvin!T165</f>
        <v>3380</v>
      </c>
      <c r="U81" s="138">
        <f>RES_hhdet_numvin!U165</f>
        <v>7842</v>
      </c>
      <c r="V81" s="138">
        <f>RES_hhdet_numvin!V165</f>
        <v>10234</v>
      </c>
      <c r="W81" s="138">
        <f>RES_hhdet_numvin!W165</f>
        <v>6433</v>
      </c>
      <c r="X81" s="138">
        <f>RES_hhdet_numvin!X165</f>
        <v>4170</v>
      </c>
      <c r="Y81" s="138">
        <f>RES_hhdet_numvin!Y165</f>
        <v>3404</v>
      </c>
      <c r="DA81" s="63" t="s">
        <v>1564</v>
      </c>
    </row>
    <row r="82" spans="1:105" ht="12" customHeight="1" x14ac:dyDescent="0.25">
      <c r="A82" s="125" t="s">
        <v>55</v>
      </c>
      <c r="B82" s="150">
        <f>RES_hhdet_numvin!B166</f>
        <v>0</v>
      </c>
      <c r="C82" s="150">
        <f>RES_hhdet_numvin!C166</f>
        <v>0</v>
      </c>
      <c r="D82" s="150">
        <f>RES_hhdet_numvin!D166</f>
        <v>0</v>
      </c>
      <c r="E82" s="150">
        <f>RES_hhdet_numvin!E166</f>
        <v>0</v>
      </c>
      <c r="F82" s="150">
        <f>RES_hhdet_numvin!F166</f>
        <v>0</v>
      </c>
      <c r="G82" s="150">
        <f>RES_hhdet_numvin!G166</f>
        <v>0</v>
      </c>
      <c r="H82" s="150">
        <f>RES_hhdet_numvin!H166</f>
        <v>0</v>
      </c>
      <c r="I82" s="150">
        <f>RES_hhdet_numvin!I166</f>
        <v>0</v>
      </c>
      <c r="J82" s="150">
        <f>RES_hhdet_numvin!J166</f>
        <v>0</v>
      </c>
      <c r="K82" s="150">
        <f>RES_hhdet_numvin!K166</f>
        <v>0</v>
      </c>
      <c r="L82" s="150">
        <f>RES_hhdet_numvin!L166</f>
        <v>0</v>
      </c>
      <c r="M82" s="150">
        <f>RES_hhdet_numvin!M166</f>
        <v>0</v>
      </c>
      <c r="N82" s="150">
        <f>RES_hhdet_numvin!N166</f>
        <v>0</v>
      </c>
      <c r="O82" s="150">
        <f>RES_hhdet_numvin!O166</f>
        <v>0</v>
      </c>
      <c r="P82" s="150">
        <f>RES_hhdet_numvin!P166</f>
        <v>0</v>
      </c>
      <c r="Q82" s="150">
        <f>RES_hhdet_numvin!Q166</f>
        <v>0</v>
      </c>
      <c r="R82" s="150">
        <f>RES_hhdet_numvin!R166</f>
        <v>0</v>
      </c>
      <c r="S82" s="150">
        <f>RES_hhdet_numvin!S166</f>
        <v>0</v>
      </c>
      <c r="T82" s="150">
        <f>RES_hhdet_numvin!T166</f>
        <v>0</v>
      </c>
      <c r="U82" s="150">
        <f>RES_hhdet_numvin!U166</f>
        <v>0</v>
      </c>
      <c r="V82" s="150">
        <f>RES_hhdet_numvin!V166</f>
        <v>0</v>
      </c>
      <c r="W82" s="150">
        <f>RES_hhdet_numvin!W166</f>
        <v>0</v>
      </c>
      <c r="X82" s="150">
        <f>RES_hhdet_numvin!X166</f>
        <v>0</v>
      </c>
      <c r="Y82" s="150">
        <f>RES_hhdet_numvin!Y166</f>
        <v>0</v>
      </c>
      <c r="DA82" s="134"/>
    </row>
    <row r="83" spans="1:105" ht="12" customHeight="1" x14ac:dyDescent="0.25">
      <c r="A83" s="97" t="s">
        <v>124</v>
      </c>
      <c r="B83" s="138">
        <f>RES_hhdet_numvin!B167</f>
        <v>0</v>
      </c>
      <c r="C83" s="138">
        <f>RES_hhdet_numvin!C167</f>
        <v>0</v>
      </c>
      <c r="D83" s="138">
        <f>RES_hhdet_numvin!D167</f>
        <v>0</v>
      </c>
      <c r="E83" s="138">
        <f>RES_hhdet_numvin!E167</f>
        <v>0</v>
      </c>
      <c r="F83" s="138">
        <f>RES_hhdet_numvin!F167</f>
        <v>0</v>
      </c>
      <c r="G83" s="138">
        <f>RES_hhdet_numvin!G167</f>
        <v>0</v>
      </c>
      <c r="H83" s="138">
        <f>RES_hhdet_numvin!H167</f>
        <v>0</v>
      </c>
      <c r="I83" s="138">
        <f>RES_hhdet_numvin!I167</f>
        <v>0</v>
      </c>
      <c r="J83" s="138">
        <f>RES_hhdet_numvin!J167</f>
        <v>0</v>
      </c>
      <c r="K83" s="138">
        <f>RES_hhdet_numvin!K167</f>
        <v>0</v>
      </c>
      <c r="L83" s="138">
        <f>RES_hhdet_numvin!L167</f>
        <v>0</v>
      </c>
      <c r="M83" s="138">
        <f>RES_hhdet_numvin!M167</f>
        <v>0</v>
      </c>
      <c r="N83" s="138">
        <f>RES_hhdet_numvin!N167</f>
        <v>0</v>
      </c>
      <c r="O83" s="138">
        <f>RES_hhdet_numvin!O167</f>
        <v>0</v>
      </c>
      <c r="P83" s="138">
        <f>RES_hhdet_numvin!P167</f>
        <v>0</v>
      </c>
      <c r="Q83" s="138">
        <f>RES_hhdet_numvin!Q167</f>
        <v>0</v>
      </c>
      <c r="R83" s="138">
        <f>RES_hhdet_numvin!R167</f>
        <v>56</v>
      </c>
      <c r="S83" s="138">
        <f>RES_hhdet_numvin!S167</f>
        <v>91</v>
      </c>
      <c r="T83" s="138">
        <f>RES_hhdet_numvin!T167</f>
        <v>120</v>
      </c>
      <c r="U83" s="138">
        <f>RES_hhdet_numvin!U167</f>
        <v>294</v>
      </c>
      <c r="V83" s="138">
        <f>RES_hhdet_numvin!V167</f>
        <v>332</v>
      </c>
      <c r="W83" s="138">
        <f>RES_hhdet_numvin!W167</f>
        <v>247</v>
      </c>
      <c r="X83" s="138">
        <f>RES_hhdet_numvin!X167</f>
        <v>194</v>
      </c>
      <c r="Y83" s="138">
        <f>RES_hhdet_numvin!Y167</f>
        <v>87</v>
      </c>
      <c r="DA83" s="63" t="s">
        <v>1565</v>
      </c>
    </row>
    <row r="84" spans="1:105" ht="12" customHeight="1" x14ac:dyDescent="0.25">
      <c r="A84" s="97" t="s">
        <v>123</v>
      </c>
      <c r="B84" s="138">
        <f>RES_hhdet_numvin!B168</f>
        <v>0</v>
      </c>
      <c r="C84" s="138">
        <f>RES_hhdet_numvin!C168</f>
        <v>0</v>
      </c>
      <c r="D84" s="138">
        <f>RES_hhdet_numvin!D168</f>
        <v>0</v>
      </c>
      <c r="E84" s="138">
        <f>RES_hhdet_numvin!E168</f>
        <v>0</v>
      </c>
      <c r="F84" s="138">
        <f>RES_hhdet_numvin!F168</f>
        <v>0</v>
      </c>
      <c r="G84" s="138">
        <f>RES_hhdet_numvin!G168</f>
        <v>0</v>
      </c>
      <c r="H84" s="138">
        <f>RES_hhdet_numvin!H168</f>
        <v>0</v>
      </c>
      <c r="I84" s="138">
        <f>RES_hhdet_numvin!I168</f>
        <v>0</v>
      </c>
      <c r="J84" s="138">
        <f>RES_hhdet_numvin!J168</f>
        <v>0</v>
      </c>
      <c r="K84" s="138">
        <f>RES_hhdet_numvin!K168</f>
        <v>0</v>
      </c>
      <c r="L84" s="138">
        <f>RES_hhdet_numvin!L168</f>
        <v>0</v>
      </c>
      <c r="M84" s="138">
        <f>RES_hhdet_numvin!M168</f>
        <v>0</v>
      </c>
      <c r="N84" s="138">
        <f>RES_hhdet_numvin!N168</f>
        <v>0</v>
      </c>
      <c r="O84" s="138">
        <f>RES_hhdet_numvin!O168</f>
        <v>0</v>
      </c>
      <c r="P84" s="138">
        <f>RES_hhdet_numvin!P168</f>
        <v>0</v>
      </c>
      <c r="Q84" s="138">
        <f>RES_hhdet_numvin!Q168</f>
        <v>0</v>
      </c>
      <c r="R84" s="138">
        <f>RES_hhdet_numvin!R168</f>
        <v>0</v>
      </c>
      <c r="S84" s="138">
        <f>RES_hhdet_numvin!S168</f>
        <v>0</v>
      </c>
      <c r="T84" s="138">
        <f>RES_hhdet_numvin!T168</f>
        <v>0</v>
      </c>
      <c r="U84" s="138">
        <f>RES_hhdet_numvin!U168</f>
        <v>0</v>
      </c>
      <c r="V84" s="138">
        <f>RES_hhdet_numvin!V168</f>
        <v>41</v>
      </c>
      <c r="W84" s="138">
        <f>RES_hhdet_numvin!W168</f>
        <v>94</v>
      </c>
      <c r="X84" s="138">
        <f>RES_hhdet_numvin!X168</f>
        <v>41</v>
      </c>
      <c r="Y84" s="138">
        <f>RES_hhdet_numvin!Y168</f>
        <v>33</v>
      </c>
      <c r="DA84" s="63" t="s">
        <v>1566</v>
      </c>
    </row>
    <row r="85" spans="1:105" ht="12" hidden="1" customHeight="1" x14ac:dyDescent="0.25">
      <c r="A85" s="108" t="s">
        <v>50</v>
      </c>
      <c r="B85" s="138">
        <f>RES_hhdet_numvin!B169</f>
        <v>0</v>
      </c>
      <c r="C85" s="138">
        <f>RES_hhdet_numvin!C169</f>
        <v>0</v>
      </c>
      <c r="D85" s="138">
        <f>RES_hhdet_numvin!D169</f>
        <v>0</v>
      </c>
      <c r="E85" s="138">
        <f>RES_hhdet_numvin!E169</f>
        <v>0</v>
      </c>
      <c r="F85" s="138">
        <f>RES_hhdet_numvin!F169</f>
        <v>0</v>
      </c>
      <c r="G85" s="138">
        <f>RES_hhdet_numvin!G169</f>
        <v>0</v>
      </c>
      <c r="H85" s="138">
        <f>RES_hhdet_numvin!H169</f>
        <v>0</v>
      </c>
      <c r="I85" s="138">
        <f>RES_hhdet_numvin!I169</f>
        <v>0</v>
      </c>
      <c r="J85" s="138">
        <f>RES_hhdet_numvin!J169</f>
        <v>0</v>
      </c>
      <c r="K85" s="138">
        <f>RES_hhdet_numvin!K169</f>
        <v>0</v>
      </c>
      <c r="L85" s="138">
        <f>RES_hhdet_numvin!L169</f>
        <v>0</v>
      </c>
      <c r="M85" s="138">
        <f>RES_hhdet_numvin!M169</f>
        <v>0</v>
      </c>
      <c r="N85" s="138">
        <f>RES_hhdet_numvin!N169</f>
        <v>0</v>
      </c>
      <c r="O85" s="138">
        <f>RES_hhdet_numvin!O169</f>
        <v>0</v>
      </c>
      <c r="P85" s="138">
        <f>RES_hhdet_numvin!P169</f>
        <v>0</v>
      </c>
      <c r="Q85" s="138">
        <f>RES_hhdet_numvin!Q169</f>
        <v>0</v>
      </c>
      <c r="R85" s="138">
        <f>RES_hhdet_numvin!R169</f>
        <v>0</v>
      </c>
      <c r="S85" s="138">
        <f>RES_hhdet_numvin!S169</f>
        <v>0</v>
      </c>
      <c r="T85" s="138">
        <f>RES_hhdet_numvin!T169</f>
        <v>0</v>
      </c>
      <c r="U85" s="138">
        <f>RES_hhdet_numvin!U169</f>
        <v>0</v>
      </c>
      <c r="V85" s="138">
        <f>RES_hhdet_numvin!V169</f>
        <v>0</v>
      </c>
      <c r="W85" s="138">
        <f>RES_hhdet_numvin!W169</f>
        <v>0</v>
      </c>
      <c r="X85" s="138">
        <f>RES_hhdet_numvin!X169</f>
        <v>0</v>
      </c>
      <c r="Y85" s="138">
        <f>RES_hhdet_numvin!Y169</f>
        <v>0</v>
      </c>
      <c r="DA85" s="63"/>
    </row>
    <row r="86" spans="1:105" ht="12" hidden="1" customHeight="1" x14ac:dyDescent="0.25">
      <c r="A86" s="108" t="s">
        <v>52</v>
      </c>
      <c r="B86" s="138">
        <f>RES_hhdet_numvin!B170</f>
        <v>0</v>
      </c>
      <c r="C86" s="138">
        <f>RES_hhdet_numvin!C170</f>
        <v>0</v>
      </c>
      <c r="D86" s="138">
        <f>RES_hhdet_numvin!D170</f>
        <v>0</v>
      </c>
      <c r="E86" s="138">
        <f>RES_hhdet_numvin!E170</f>
        <v>0</v>
      </c>
      <c r="F86" s="138">
        <f>RES_hhdet_numvin!F170</f>
        <v>0</v>
      </c>
      <c r="G86" s="138">
        <f>RES_hhdet_numvin!G170</f>
        <v>0</v>
      </c>
      <c r="H86" s="138">
        <f>RES_hhdet_numvin!H170</f>
        <v>0</v>
      </c>
      <c r="I86" s="138">
        <f>RES_hhdet_numvin!I170</f>
        <v>0</v>
      </c>
      <c r="J86" s="138">
        <f>RES_hhdet_numvin!J170</f>
        <v>0</v>
      </c>
      <c r="K86" s="138">
        <f>RES_hhdet_numvin!K170</f>
        <v>0</v>
      </c>
      <c r="L86" s="138">
        <f>RES_hhdet_numvin!L170</f>
        <v>0</v>
      </c>
      <c r="M86" s="138">
        <f>RES_hhdet_numvin!M170</f>
        <v>0</v>
      </c>
      <c r="N86" s="138">
        <f>RES_hhdet_numvin!N170</f>
        <v>0</v>
      </c>
      <c r="O86" s="138">
        <f>RES_hhdet_numvin!O170</f>
        <v>0</v>
      </c>
      <c r="P86" s="138">
        <f>RES_hhdet_numvin!P170</f>
        <v>0</v>
      </c>
      <c r="Q86" s="138">
        <f>RES_hhdet_numvin!Q170</f>
        <v>0</v>
      </c>
      <c r="R86" s="138">
        <f>RES_hhdet_numvin!R170</f>
        <v>0</v>
      </c>
      <c r="S86" s="138">
        <f>RES_hhdet_numvin!S170</f>
        <v>0</v>
      </c>
      <c r="T86" s="138">
        <f>RES_hhdet_numvin!T170</f>
        <v>0</v>
      </c>
      <c r="U86" s="138">
        <f>RES_hhdet_numvin!U170</f>
        <v>0</v>
      </c>
      <c r="V86" s="138">
        <f>RES_hhdet_numvin!V170</f>
        <v>0</v>
      </c>
      <c r="W86" s="138">
        <f>RES_hhdet_numvin!W170</f>
        <v>0</v>
      </c>
      <c r="X86" s="138">
        <f>RES_hhdet_numvin!X170</f>
        <v>0</v>
      </c>
      <c r="Y86" s="138">
        <f>RES_hhdet_numvin!Y170</f>
        <v>0</v>
      </c>
      <c r="DA86" s="63"/>
    </row>
    <row r="87" spans="1:105" ht="12" customHeight="1" x14ac:dyDescent="0.25">
      <c r="A87" s="97" t="s">
        <v>122</v>
      </c>
      <c r="B87" s="138">
        <f>RES_hhdet_numvin!B171</f>
        <v>0</v>
      </c>
      <c r="C87" s="138">
        <f>RES_hhdet_numvin!C171</f>
        <v>0</v>
      </c>
      <c r="D87" s="138">
        <f>RES_hhdet_numvin!D171</f>
        <v>0</v>
      </c>
      <c r="E87" s="138">
        <f>RES_hhdet_numvin!E171</f>
        <v>0</v>
      </c>
      <c r="F87" s="138">
        <f>RES_hhdet_numvin!F171</f>
        <v>0</v>
      </c>
      <c r="G87" s="138">
        <f>RES_hhdet_numvin!G171</f>
        <v>0</v>
      </c>
      <c r="H87" s="138">
        <f>RES_hhdet_numvin!H171</f>
        <v>0</v>
      </c>
      <c r="I87" s="138">
        <f>RES_hhdet_numvin!I171</f>
        <v>0</v>
      </c>
      <c r="J87" s="138">
        <f>RES_hhdet_numvin!J171</f>
        <v>0</v>
      </c>
      <c r="K87" s="138">
        <f>RES_hhdet_numvin!K171</f>
        <v>0</v>
      </c>
      <c r="L87" s="138">
        <f>RES_hhdet_numvin!L171</f>
        <v>0</v>
      </c>
      <c r="M87" s="138">
        <f>RES_hhdet_numvin!M171</f>
        <v>0</v>
      </c>
      <c r="N87" s="138">
        <f>RES_hhdet_numvin!N171</f>
        <v>0</v>
      </c>
      <c r="O87" s="138">
        <f>RES_hhdet_numvin!O171</f>
        <v>0</v>
      </c>
      <c r="P87" s="138">
        <f>RES_hhdet_numvin!P171</f>
        <v>0</v>
      </c>
      <c r="Q87" s="138">
        <f>RES_hhdet_numvin!Q171</f>
        <v>0</v>
      </c>
      <c r="R87" s="138">
        <f>RES_hhdet_numvin!R171</f>
        <v>0</v>
      </c>
      <c r="S87" s="138">
        <f>RES_hhdet_numvin!S171</f>
        <v>0</v>
      </c>
      <c r="T87" s="138">
        <f>RES_hhdet_numvin!T171</f>
        <v>0</v>
      </c>
      <c r="U87" s="138">
        <f>RES_hhdet_numvin!U171</f>
        <v>169</v>
      </c>
      <c r="V87" s="138">
        <f>RES_hhdet_numvin!V171</f>
        <v>0</v>
      </c>
      <c r="W87" s="138">
        <f>RES_hhdet_numvin!W171</f>
        <v>1090</v>
      </c>
      <c r="X87" s="138">
        <f>RES_hhdet_numvin!X171</f>
        <v>0</v>
      </c>
      <c r="Y87" s="138">
        <f>RES_hhdet_numvin!Y171</f>
        <v>134</v>
      </c>
      <c r="DA87" s="63" t="s">
        <v>1567</v>
      </c>
    </row>
    <row r="88" spans="1:105" ht="12" customHeight="1" x14ac:dyDescent="0.25">
      <c r="A88" s="97" t="s">
        <v>121</v>
      </c>
      <c r="B88" s="138">
        <f>RES_hhdet_numvin!B172</f>
        <v>0</v>
      </c>
      <c r="C88" s="138">
        <f>RES_hhdet_numvin!C172</f>
        <v>0</v>
      </c>
      <c r="D88" s="138">
        <f>RES_hhdet_numvin!D172</f>
        <v>0</v>
      </c>
      <c r="E88" s="138">
        <f>RES_hhdet_numvin!E172</f>
        <v>0</v>
      </c>
      <c r="F88" s="138">
        <f>RES_hhdet_numvin!F172</f>
        <v>0</v>
      </c>
      <c r="G88" s="138">
        <f>RES_hhdet_numvin!G172</f>
        <v>0</v>
      </c>
      <c r="H88" s="138">
        <f>RES_hhdet_numvin!H172</f>
        <v>0</v>
      </c>
      <c r="I88" s="138">
        <f>RES_hhdet_numvin!I172</f>
        <v>0</v>
      </c>
      <c r="J88" s="138">
        <f>RES_hhdet_numvin!J172</f>
        <v>0</v>
      </c>
      <c r="K88" s="138">
        <f>RES_hhdet_numvin!K172</f>
        <v>0</v>
      </c>
      <c r="L88" s="138">
        <f>RES_hhdet_numvin!L172</f>
        <v>0</v>
      </c>
      <c r="M88" s="138">
        <f>RES_hhdet_numvin!M172</f>
        <v>0</v>
      </c>
      <c r="N88" s="138">
        <f>RES_hhdet_numvin!N172</f>
        <v>0</v>
      </c>
      <c r="O88" s="138">
        <f>RES_hhdet_numvin!O172</f>
        <v>0</v>
      </c>
      <c r="P88" s="138">
        <f>RES_hhdet_numvin!P172</f>
        <v>0</v>
      </c>
      <c r="Q88" s="138">
        <f>RES_hhdet_numvin!Q172</f>
        <v>0</v>
      </c>
      <c r="R88" s="138">
        <f>RES_hhdet_numvin!R172</f>
        <v>1709</v>
      </c>
      <c r="S88" s="138">
        <f>RES_hhdet_numvin!S172</f>
        <v>3115</v>
      </c>
      <c r="T88" s="138">
        <f>RES_hhdet_numvin!T172</f>
        <v>4414</v>
      </c>
      <c r="U88" s="138">
        <f>RES_hhdet_numvin!U172</f>
        <v>7323</v>
      </c>
      <c r="V88" s="138">
        <f>RES_hhdet_numvin!V172</f>
        <v>8027</v>
      </c>
      <c r="W88" s="138">
        <f>RES_hhdet_numvin!W172</f>
        <v>4680</v>
      </c>
      <c r="X88" s="138">
        <f>RES_hhdet_numvin!X172</f>
        <v>4618</v>
      </c>
      <c r="Y88" s="138">
        <f>RES_hhdet_numvin!Y172</f>
        <v>3479</v>
      </c>
      <c r="DA88" s="63" t="s">
        <v>1568</v>
      </c>
    </row>
    <row r="89" spans="1:105" ht="12" hidden="1" customHeight="1" x14ac:dyDescent="0.25">
      <c r="A89" s="108" t="s">
        <v>53</v>
      </c>
      <c r="B89" s="138">
        <f>RES_hhdet_numvin!B173</f>
        <v>0</v>
      </c>
      <c r="C89" s="138">
        <f>RES_hhdet_numvin!C173</f>
        <v>0</v>
      </c>
      <c r="D89" s="138">
        <f>RES_hhdet_numvin!D173</f>
        <v>0</v>
      </c>
      <c r="E89" s="138">
        <f>RES_hhdet_numvin!E173</f>
        <v>0</v>
      </c>
      <c r="F89" s="138">
        <f>RES_hhdet_numvin!F173</f>
        <v>0</v>
      </c>
      <c r="G89" s="138">
        <f>RES_hhdet_numvin!G173</f>
        <v>0</v>
      </c>
      <c r="H89" s="138">
        <f>RES_hhdet_numvin!H173</f>
        <v>0</v>
      </c>
      <c r="I89" s="138">
        <f>RES_hhdet_numvin!I173</f>
        <v>0</v>
      </c>
      <c r="J89" s="138">
        <f>RES_hhdet_numvin!J173</f>
        <v>0</v>
      </c>
      <c r="K89" s="138">
        <f>RES_hhdet_numvin!K173</f>
        <v>0</v>
      </c>
      <c r="L89" s="138">
        <f>RES_hhdet_numvin!L173</f>
        <v>0</v>
      </c>
      <c r="M89" s="138">
        <f>RES_hhdet_numvin!M173</f>
        <v>0</v>
      </c>
      <c r="N89" s="138">
        <f>RES_hhdet_numvin!N173</f>
        <v>0</v>
      </c>
      <c r="O89" s="138">
        <f>RES_hhdet_numvin!O173</f>
        <v>0</v>
      </c>
      <c r="P89" s="138">
        <f>RES_hhdet_numvin!P173</f>
        <v>0</v>
      </c>
      <c r="Q89" s="138">
        <f>RES_hhdet_numvin!Q173</f>
        <v>0</v>
      </c>
      <c r="R89" s="138">
        <f>RES_hhdet_numvin!R173</f>
        <v>0</v>
      </c>
      <c r="S89" s="138">
        <f>RES_hhdet_numvin!S173</f>
        <v>0</v>
      </c>
      <c r="T89" s="138">
        <f>RES_hhdet_numvin!T173</f>
        <v>0</v>
      </c>
      <c r="U89" s="138">
        <f>RES_hhdet_numvin!U173</f>
        <v>0</v>
      </c>
      <c r="V89" s="138">
        <f>RES_hhdet_numvin!V173</f>
        <v>0</v>
      </c>
      <c r="W89" s="138">
        <f>RES_hhdet_numvin!W173</f>
        <v>0</v>
      </c>
      <c r="X89" s="138">
        <f>RES_hhdet_numvin!X173</f>
        <v>0</v>
      </c>
      <c r="Y89" s="138">
        <f>RES_hhdet_numvin!Y173</f>
        <v>0</v>
      </c>
      <c r="DA89" s="63"/>
    </row>
    <row r="90" spans="1:105" ht="12" hidden="1" customHeight="1" x14ac:dyDescent="0.25">
      <c r="A90" s="103" t="s">
        <v>52</v>
      </c>
      <c r="B90" s="148">
        <f>RES_hhdet_numvin!B174</f>
        <v>0</v>
      </c>
      <c r="C90" s="148">
        <f>RES_hhdet_numvin!C174</f>
        <v>0</v>
      </c>
      <c r="D90" s="148">
        <f>RES_hhdet_numvin!D174</f>
        <v>0</v>
      </c>
      <c r="E90" s="148">
        <f>RES_hhdet_numvin!E174</f>
        <v>0</v>
      </c>
      <c r="F90" s="148">
        <f>RES_hhdet_numvin!F174</f>
        <v>0</v>
      </c>
      <c r="G90" s="148">
        <f>RES_hhdet_numvin!G174</f>
        <v>0</v>
      </c>
      <c r="H90" s="148">
        <f>RES_hhdet_numvin!H174</f>
        <v>0</v>
      </c>
      <c r="I90" s="148">
        <f>RES_hhdet_numvin!I174</f>
        <v>0</v>
      </c>
      <c r="J90" s="148">
        <f>RES_hhdet_numvin!J174</f>
        <v>0</v>
      </c>
      <c r="K90" s="148">
        <f>RES_hhdet_numvin!K174</f>
        <v>0</v>
      </c>
      <c r="L90" s="148">
        <f>RES_hhdet_numvin!L174</f>
        <v>0</v>
      </c>
      <c r="M90" s="148">
        <f>RES_hhdet_numvin!M174</f>
        <v>0</v>
      </c>
      <c r="N90" s="148">
        <f>RES_hhdet_numvin!N174</f>
        <v>0</v>
      </c>
      <c r="O90" s="148">
        <f>RES_hhdet_numvin!O174</f>
        <v>0</v>
      </c>
      <c r="P90" s="148">
        <f>RES_hhdet_numvin!P174</f>
        <v>0</v>
      </c>
      <c r="Q90" s="148">
        <f>RES_hhdet_numvin!Q174</f>
        <v>0</v>
      </c>
      <c r="R90" s="148">
        <f>RES_hhdet_numvin!R174</f>
        <v>0</v>
      </c>
      <c r="S90" s="148">
        <f>RES_hhdet_numvin!S174</f>
        <v>0</v>
      </c>
      <c r="T90" s="148">
        <f>RES_hhdet_numvin!T174</f>
        <v>0</v>
      </c>
      <c r="U90" s="148">
        <f>RES_hhdet_numvin!U174</f>
        <v>0</v>
      </c>
      <c r="V90" s="148">
        <f>RES_hhdet_numvin!V174</f>
        <v>0</v>
      </c>
      <c r="W90" s="148">
        <f>RES_hhdet_numvin!W174</f>
        <v>0</v>
      </c>
      <c r="X90" s="148">
        <f>RES_hhdet_numvin!X174</f>
        <v>0</v>
      </c>
      <c r="Y90" s="148">
        <f>RES_hhdet_numvin!Y174</f>
        <v>0</v>
      </c>
      <c r="DA90" s="132"/>
    </row>
    <row r="91" spans="1:105" ht="12" customHeight="1" x14ac:dyDescent="0.25">
      <c r="A91" s="125" t="s">
        <v>54</v>
      </c>
      <c r="B91" s="150">
        <f>RES_hhdet_numvin!B175</f>
        <v>0</v>
      </c>
      <c r="C91" s="150">
        <f>RES_hhdet_numvin!C175</f>
        <v>0</v>
      </c>
      <c r="D91" s="150">
        <f>RES_hhdet_numvin!D175</f>
        <v>0</v>
      </c>
      <c r="E91" s="150">
        <f>RES_hhdet_numvin!E175</f>
        <v>0</v>
      </c>
      <c r="F91" s="150">
        <f>RES_hhdet_numvin!F175</f>
        <v>0</v>
      </c>
      <c r="G91" s="150">
        <f>RES_hhdet_numvin!G175</f>
        <v>0</v>
      </c>
      <c r="H91" s="150">
        <f>RES_hhdet_numvin!H175</f>
        <v>0</v>
      </c>
      <c r="I91" s="150">
        <f>RES_hhdet_numvin!I175</f>
        <v>0</v>
      </c>
      <c r="J91" s="150">
        <f>RES_hhdet_numvin!J175</f>
        <v>0</v>
      </c>
      <c r="K91" s="150">
        <f>RES_hhdet_numvin!K175</f>
        <v>0</v>
      </c>
      <c r="L91" s="150">
        <f>RES_hhdet_numvin!L175</f>
        <v>0</v>
      </c>
      <c r="M91" s="150">
        <f>RES_hhdet_numvin!M175</f>
        <v>0</v>
      </c>
      <c r="N91" s="150">
        <f>RES_hhdet_numvin!N175</f>
        <v>0</v>
      </c>
      <c r="O91" s="150">
        <f>RES_hhdet_numvin!O175</f>
        <v>0</v>
      </c>
      <c r="P91" s="150">
        <f>RES_hhdet_numvin!P175</f>
        <v>0</v>
      </c>
      <c r="Q91" s="150">
        <f>RES_hhdet_numvin!Q175</f>
        <v>0</v>
      </c>
      <c r="R91" s="150">
        <f>RES_hhdet_numvin!R175</f>
        <v>0</v>
      </c>
      <c r="S91" s="150">
        <f>RES_hhdet_numvin!S175</f>
        <v>0</v>
      </c>
      <c r="T91" s="150">
        <f>RES_hhdet_numvin!T175</f>
        <v>0</v>
      </c>
      <c r="U91" s="150">
        <f>RES_hhdet_numvin!U175</f>
        <v>0</v>
      </c>
      <c r="V91" s="150">
        <f>RES_hhdet_numvin!V175</f>
        <v>0</v>
      </c>
      <c r="W91" s="150">
        <f>RES_hhdet_numvin!W175</f>
        <v>0</v>
      </c>
      <c r="X91" s="150">
        <f>RES_hhdet_numvin!X175</f>
        <v>0</v>
      </c>
      <c r="Y91" s="150">
        <f>RES_hhdet_numvin!Y175</f>
        <v>0</v>
      </c>
      <c r="DA91" s="134"/>
    </row>
    <row r="92" spans="1:105" ht="12" customHeight="1" x14ac:dyDescent="0.25">
      <c r="A92" s="97" t="s">
        <v>50</v>
      </c>
      <c r="B92" s="138">
        <f>RES_hhdet_numvin!B176</f>
        <v>0</v>
      </c>
      <c r="C92" s="138">
        <f>RES_hhdet_numvin!C176</f>
        <v>0</v>
      </c>
      <c r="D92" s="138">
        <f>RES_hhdet_numvin!D176</f>
        <v>0</v>
      </c>
      <c r="E92" s="138">
        <f>RES_hhdet_numvin!E176</f>
        <v>0</v>
      </c>
      <c r="F92" s="138">
        <f>RES_hhdet_numvin!F176</f>
        <v>0</v>
      </c>
      <c r="G92" s="138">
        <f>RES_hhdet_numvin!G176</f>
        <v>0</v>
      </c>
      <c r="H92" s="138">
        <f>RES_hhdet_numvin!H176</f>
        <v>0</v>
      </c>
      <c r="I92" s="138">
        <f>RES_hhdet_numvin!I176</f>
        <v>0</v>
      </c>
      <c r="J92" s="138">
        <f>RES_hhdet_numvin!J176</f>
        <v>0</v>
      </c>
      <c r="K92" s="138">
        <f>RES_hhdet_numvin!K176</f>
        <v>0</v>
      </c>
      <c r="L92" s="138">
        <f>RES_hhdet_numvin!L176</f>
        <v>0</v>
      </c>
      <c r="M92" s="138">
        <f>RES_hhdet_numvin!M176</f>
        <v>0</v>
      </c>
      <c r="N92" s="138">
        <f>RES_hhdet_numvin!N176</f>
        <v>0</v>
      </c>
      <c r="O92" s="138">
        <f>RES_hhdet_numvin!O176</f>
        <v>0</v>
      </c>
      <c r="P92" s="138">
        <f>RES_hhdet_numvin!P176</f>
        <v>0</v>
      </c>
      <c r="Q92" s="138">
        <f>RES_hhdet_numvin!Q176</f>
        <v>0</v>
      </c>
      <c r="R92" s="138">
        <f>RES_hhdet_numvin!R176</f>
        <v>968</v>
      </c>
      <c r="S92" s="138">
        <f>RES_hhdet_numvin!S176</f>
        <v>1734</v>
      </c>
      <c r="T92" s="138">
        <f>RES_hhdet_numvin!T176</f>
        <v>2249</v>
      </c>
      <c r="U92" s="138">
        <f>RES_hhdet_numvin!U176</f>
        <v>4529</v>
      </c>
      <c r="V92" s="138">
        <f>RES_hhdet_numvin!V176</f>
        <v>4548</v>
      </c>
      <c r="W92" s="138">
        <f>RES_hhdet_numvin!W176</f>
        <v>3249</v>
      </c>
      <c r="X92" s="138">
        <f>RES_hhdet_numvin!X176</f>
        <v>3086</v>
      </c>
      <c r="Y92" s="138">
        <f>RES_hhdet_numvin!Y176</f>
        <v>2783</v>
      </c>
      <c r="DA92" s="63" t="s">
        <v>1569</v>
      </c>
    </row>
    <row r="93" spans="1:105" ht="12" customHeight="1" x14ac:dyDescent="0.25">
      <c r="A93" s="109" t="s">
        <v>120</v>
      </c>
      <c r="B93" s="39">
        <f>RES_hhdet_numvin!B177</f>
        <v>0</v>
      </c>
      <c r="C93" s="39">
        <f>RES_hhdet_numvin!C177</f>
        <v>0</v>
      </c>
      <c r="D93" s="39">
        <f>RES_hhdet_numvin!D177</f>
        <v>0</v>
      </c>
      <c r="E93" s="39">
        <f>RES_hhdet_numvin!E177</f>
        <v>0</v>
      </c>
      <c r="F93" s="39">
        <f>RES_hhdet_numvin!F177</f>
        <v>0</v>
      </c>
      <c r="G93" s="39">
        <f>RES_hhdet_numvin!G177</f>
        <v>0</v>
      </c>
      <c r="H93" s="39">
        <f>RES_hhdet_numvin!H177</f>
        <v>0</v>
      </c>
      <c r="I93" s="39">
        <f>RES_hhdet_numvin!I177</f>
        <v>0</v>
      </c>
      <c r="J93" s="39">
        <f>RES_hhdet_numvin!J177</f>
        <v>0</v>
      </c>
      <c r="K93" s="39">
        <f>RES_hhdet_numvin!K177</f>
        <v>0</v>
      </c>
      <c r="L93" s="39">
        <f>RES_hhdet_numvin!L177</f>
        <v>0</v>
      </c>
      <c r="M93" s="39">
        <f>RES_hhdet_numvin!M177</f>
        <v>0</v>
      </c>
      <c r="N93" s="39">
        <f>RES_hhdet_numvin!N177</f>
        <v>0</v>
      </c>
      <c r="O93" s="39">
        <f>RES_hhdet_numvin!O177</f>
        <v>0</v>
      </c>
      <c r="P93" s="39">
        <f>RES_hhdet_numvin!P177</f>
        <v>0</v>
      </c>
      <c r="Q93" s="39">
        <f>RES_hhdet_numvin!Q177</f>
        <v>0</v>
      </c>
      <c r="R93" s="39">
        <f>RES_hhdet_numvin!R177</f>
        <v>791</v>
      </c>
      <c r="S93" s="39">
        <f>RES_hhdet_numvin!S177</f>
        <v>1485</v>
      </c>
      <c r="T93" s="39">
        <f>RES_hhdet_numvin!T177</f>
        <v>2300</v>
      </c>
      <c r="U93" s="39">
        <f>RES_hhdet_numvin!U177</f>
        <v>3258</v>
      </c>
      <c r="V93" s="39">
        <f>RES_hhdet_numvin!V177</f>
        <v>3863</v>
      </c>
      <c r="W93" s="39">
        <f>RES_hhdet_numvin!W177</f>
        <v>2836</v>
      </c>
      <c r="X93" s="39">
        <f>RES_hhdet_numvin!X177</f>
        <v>1744</v>
      </c>
      <c r="Y93" s="39">
        <f>RES_hhdet_numvin!Y177</f>
        <v>965</v>
      </c>
      <c r="DA93" s="60" t="s">
        <v>1570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8.3420430625390392</v>
      </c>
      <c r="C97" s="117">
        <f t="shared" si="12"/>
        <v>8.8285264357346644</v>
      </c>
      <c r="D97" s="117">
        <f t="shared" si="12"/>
        <v>11.466174819096333</v>
      </c>
      <c r="E97" s="117">
        <f t="shared" si="12"/>
        <v>13.8660340169198</v>
      </c>
      <c r="F97" s="117">
        <f t="shared" si="12"/>
        <v>14.945062515073733</v>
      </c>
      <c r="G97" s="117">
        <f t="shared" si="12"/>
        <v>16.378803617864332</v>
      </c>
      <c r="H97" s="117">
        <f t="shared" si="12"/>
        <v>19.34935664206948</v>
      </c>
      <c r="I97" s="117">
        <f t="shared" si="12"/>
        <v>21.521577263278342</v>
      </c>
      <c r="J97" s="117">
        <f t="shared" si="12"/>
        <v>19.502889542017641</v>
      </c>
      <c r="K97" s="117">
        <f t="shared" si="12"/>
        <v>19.155910268114898</v>
      </c>
      <c r="L97" s="117">
        <f t="shared" si="12"/>
        <v>17.032635116825563</v>
      </c>
      <c r="M97" s="117">
        <f t="shared" si="12"/>
        <v>16.920186312373733</v>
      </c>
      <c r="N97" s="117">
        <f t="shared" si="12"/>
        <v>13.067554507795863</v>
      </c>
      <c r="O97" s="117">
        <f t="shared" si="12"/>
        <v>10.478039203103272</v>
      </c>
      <c r="P97" s="117">
        <f t="shared" si="12"/>
        <v>12.635593278473291</v>
      </c>
      <c r="Q97" s="117">
        <f t="shared" si="12"/>
        <v>17.758056921035578</v>
      </c>
      <c r="R97" s="117">
        <f t="shared" ref="R97:V97" si="13">R98+R100+R102+R111</f>
        <v>20.109622051240375</v>
      </c>
      <c r="S97" s="117">
        <f t="shared" si="13"/>
        <v>23.453920391601503</v>
      </c>
      <c r="T97" s="117">
        <f t="shared" si="13"/>
        <v>23.715888608804455</v>
      </c>
      <c r="U97" s="117">
        <f t="shared" si="13"/>
        <v>30.254582634604976</v>
      </c>
      <c r="V97" s="117">
        <f t="shared" si="13"/>
        <v>34.333441442223425</v>
      </c>
      <c r="W97" s="117">
        <f t="shared" ref="W97:Y97" si="14">W98+W100+W102+W111</f>
        <v>33.630793774338898</v>
      </c>
      <c r="X97" s="117">
        <f t="shared" si="14"/>
        <v>34.442124884638559</v>
      </c>
      <c r="Y97" s="117">
        <f t="shared" si="14"/>
        <v>26.767888584949851</v>
      </c>
      <c r="DA97" s="129" t="s">
        <v>1722</v>
      </c>
    </row>
    <row r="98" spans="1:105" ht="12" customHeight="1" x14ac:dyDescent="0.25">
      <c r="A98" s="121" t="s">
        <v>57</v>
      </c>
      <c r="B98" s="122">
        <f t="shared" ref="B98:Y98" si="15">B99</f>
        <v>3.8124968499324652</v>
      </c>
      <c r="C98" s="122">
        <f t="shared" si="15"/>
        <v>4.4637620018313271</v>
      </c>
      <c r="D98" s="122">
        <f t="shared" si="15"/>
        <v>6.0610368405790576</v>
      </c>
      <c r="E98" s="122">
        <f t="shared" si="15"/>
        <v>7.0878065600196507</v>
      </c>
      <c r="F98" s="122">
        <f t="shared" si="15"/>
        <v>7.4258176914072038</v>
      </c>
      <c r="G98" s="122">
        <f t="shared" si="15"/>
        <v>7.095702925343887</v>
      </c>
      <c r="H98" s="122">
        <f t="shared" si="15"/>
        <v>8.4294995130983281</v>
      </c>
      <c r="I98" s="122">
        <f t="shared" si="15"/>
        <v>9.8451007937478732</v>
      </c>
      <c r="J98" s="122">
        <f t="shared" si="15"/>
        <v>8.0589860198364711</v>
      </c>
      <c r="K98" s="122">
        <f t="shared" si="15"/>
        <v>7.6035823200533814</v>
      </c>
      <c r="L98" s="122">
        <f t="shared" si="15"/>
        <v>6.4483727758140388</v>
      </c>
      <c r="M98" s="122">
        <f t="shared" si="15"/>
        <v>6.5071698392217474</v>
      </c>
      <c r="N98" s="122">
        <f t="shared" si="15"/>
        <v>2.9717135213085752</v>
      </c>
      <c r="O98" s="122">
        <f t="shared" si="15"/>
        <v>1.3843192312056383</v>
      </c>
      <c r="P98" s="122">
        <f t="shared" si="15"/>
        <v>3.2838939434645491</v>
      </c>
      <c r="Q98" s="122">
        <f t="shared" si="15"/>
        <v>7.1847608620412577</v>
      </c>
      <c r="R98" s="122">
        <f t="shared" si="15"/>
        <v>7.8704308174137916</v>
      </c>
      <c r="S98" s="122">
        <f t="shared" si="15"/>
        <v>9.8823919775461508</v>
      </c>
      <c r="T98" s="122">
        <f t="shared" si="15"/>
        <v>9.2014099140049108</v>
      </c>
      <c r="U98" s="122">
        <f t="shared" si="15"/>
        <v>13.184090679176226</v>
      </c>
      <c r="V98" s="122">
        <f t="shared" si="15"/>
        <v>15.052649163804217</v>
      </c>
      <c r="W98" s="122">
        <f t="shared" si="15"/>
        <v>14.279824990852919</v>
      </c>
      <c r="X98" s="122">
        <f t="shared" si="15"/>
        <v>16.133862937287404</v>
      </c>
      <c r="Y98" s="122">
        <f t="shared" si="15"/>
        <v>9.7619474217416204</v>
      </c>
      <c r="DA98" s="130" t="s">
        <v>1723</v>
      </c>
    </row>
    <row r="99" spans="1:105" ht="12" customHeight="1" x14ac:dyDescent="0.25">
      <c r="A99" s="97" t="s">
        <v>53</v>
      </c>
      <c r="B99" s="98">
        <v>3.8124968499324652</v>
      </c>
      <c r="C99" s="98">
        <v>4.4637620018313271</v>
      </c>
      <c r="D99" s="98">
        <v>6.0610368405790576</v>
      </c>
      <c r="E99" s="98">
        <v>7.0878065600196507</v>
      </c>
      <c r="F99" s="98">
        <v>7.4258176914072038</v>
      </c>
      <c r="G99" s="98">
        <v>7.095702925343887</v>
      </c>
      <c r="H99" s="98">
        <v>8.4294995130983281</v>
      </c>
      <c r="I99" s="98">
        <v>9.8451007937478732</v>
      </c>
      <c r="J99" s="98">
        <v>8.0589860198364711</v>
      </c>
      <c r="K99" s="98">
        <v>7.6035823200533814</v>
      </c>
      <c r="L99" s="98">
        <v>6.4483727758140388</v>
      </c>
      <c r="M99" s="98">
        <v>6.5071698392217474</v>
      </c>
      <c r="N99" s="98">
        <v>2.9717135213085752</v>
      </c>
      <c r="O99" s="98">
        <v>1.3843192312056383</v>
      </c>
      <c r="P99" s="98">
        <v>3.2838939434645491</v>
      </c>
      <c r="Q99" s="98">
        <v>7.1847608620412577</v>
      </c>
      <c r="R99" s="98">
        <v>7.8704308174137916</v>
      </c>
      <c r="S99" s="98">
        <v>9.8823919775461508</v>
      </c>
      <c r="T99" s="98">
        <v>9.2014099140049108</v>
      </c>
      <c r="U99" s="98">
        <v>13.184090679176226</v>
      </c>
      <c r="V99" s="98">
        <v>15.052649163804217</v>
      </c>
      <c r="W99" s="98">
        <v>14.279824990852919</v>
      </c>
      <c r="X99" s="98">
        <v>16.133862937287404</v>
      </c>
      <c r="Y99" s="98">
        <v>9.7619474217416204</v>
      </c>
      <c r="DA99" s="63" t="s">
        <v>1724</v>
      </c>
    </row>
    <row r="100" spans="1:105" ht="12" customHeight="1" x14ac:dyDescent="0.25">
      <c r="A100" s="121" t="s">
        <v>92</v>
      </c>
      <c r="B100" s="122">
        <f t="shared" ref="B100:Y100" si="16">B101</f>
        <v>2.2224051043570849</v>
      </c>
      <c r="C100" s="122">
        <f t="shared" si="16"/>
        <v>1.7797151815092751</v>
      </c>
      <c r="D100" s="122">
        <f t="shared" si="16"/>
        <v>1.9028478319997661</v>
      </c>
      <c r="E100" s="122">
        <f t="shared" si="16"/>
        <v>2.323102804188466</v>
      </c>
      <c r="F100" s="122">
        <f t="shared" si="16"/>
        <v>2.1174183056139557</v>
      </c>
      <c r="G100" s="122">
        <f t="shared" si="16"/>
        <v>2.5393670723987602</v>
      </c>
      <c r="H100" s="122">
        <f t="shared" si="16"/>
        <v>3.4024170222087076</v>
      </c>
      <c r="I100" s="122">
        <f t="shared" si="16"/>
        <v>3.6576434808202496</v>
      </c>
      <c r="J100" s="122">
        <f t="shared" si="16"/>
        <v>3.7423183649446092</v>
      </c>
      <c r="K100" s="122">
        <f t="shared" si="16"/>
        <v>3.5775662131897952</v>
      </c>
      <c r="L100" s="122">
        <f t="shared" si="16"/>
        <v>3.5252284339640245</v>
      </c>
      <c r="M100" s="122">
        <f t="shared" si="16"/>
        <v>3.0896157447909491</v>
      </c>
      <c r="N100" s="122">
        <f t="shared" si="16"/>
        <v>3.5924750459655823</v>
      </c>
      <c r="O100" s="122">
        <f t="shared" si="16"/>
        <v>2.9872599511817541</v>
      </c>
      <c r="P100" s="122">
        <f t="shared" si="16"/>
        <v>2.6955284015158183</v>
      </c>
      <c r="Q100" s="122">
        <f t="shared" si="16"/>
        <v>3.0554738224029645</v>
      </c>
      <c r="R100" s="122">
        <f t="shared" si="16"/>
        <v>3.7131959443929348</v>
      </c>
      <c r="S100" s="122">
        <f t="shared" si="16"/>
        <v>3.7700393429473511</v>
      </c>
      <c r="T100" s="122">
        <f t="shared" si="16"/>
        <v>4.3545590436096768</v>
      </c>
      <c r="U100" s="122">
        <f t="shared" si="16"/>
        <v>5.290767979351938</v>
      </c>
      <c r="V100" s="122">
        <f t="shared" si="16"/>
        <v>5.976139897858161</v>
      </c>
      <c r="W100" s="122">
        <f t="shared" si="16"/>
        <v>5.7331771307180164</v>
      </c>
      <c r="X100" s="122">
        <f t="shared" si="16"/>
        <v>5.5502882589697595</v>
      </c>
      <c r="Y100" s="122">
        <f t="shared" si="16"/>
        <v>5.7295780417971027</v>
      </c>
      <c r="DA100" s="130" t="s">
        <v>1725</v>
      </c>
    </row>
    <row r="101" spans="1:105" ht="12" customHeight="1" x14ac:dyDescent="0.25">
      <c r="A101" s="97" t="s">
        <v>53</v>
      </c>
      <c r="B101" s="98">
        <v>2.2224051043570849</v>
      </c>
      <c r="C101" s="98">
        <v>1.7797151815092751</v>
      </c>
      <c r="D101" s="98">
        <v>1.9028478319997661</v>
      </c>
      <c r="E101" s="98">
        <v>2.323102804188466</v>
      </c>
      <c r="F101" s="98">
        <v>2.1174183056139557</v>
      </c>
      <c r="G101" s="98">
        <v>2.5393670723987602</v>
      </c>
      <c r="H101" s="98">
        <v>3.4024170222087076</v>
      </c>
      <c r="I101" s="98">
        <v>3.6576434808202496</v>
      </c>
      <c r="J101" s="98">
        <v>3.7423183649446092</v>
      </c>
      <c r="K101" s="98">
        <v>3.5775662131897952</v>
      </c>
      <c r="L101" s="98">
        <v>3.5252284339640245</v>
      </c>
      <c r="M101" s="98">
        <v>3.0896157447909491</v>
      </c>
      <c r="N101" s="98">
        <v>3.5924750459655823</v>
      </c>
      <c r="O101" s="98">
        <v>2.9872599511817541</v>
      </c>
      <c r="P101" s="98">
        <v>2.6955284015158183</v>
      </c>
      <c r="Q101" s="98">
        <v>3.0554738224029645</v>
      </c>
      <c r="R101" s="98">
        <v>3.7131959443929348</v>
      </c>
      <c r="S101" s="98">
        <v>3.7700393429473511</v>
      </c>
      <c r="T101" s="98">
        <v>4.3545590436096768</v>
      </c>
      <c r="U101" s="98">
        <v>5.290767979351938</v>
      </c>
      <c r="V101" s="98">
        <v>5.976139897858161</v>
      </c>
      <c r="W101" s="98">
        <v>5.7331771307180164</v>
      </c>
      <c r="X101" s="98">
        <v>5.5502882589697595</v>
      </c>
      <c r="Y101" s="98">
        <v>5.7295780417971027</v>
      </c>
      <c r="DA101" s="63" t="s">
        <v>1726</v>
      </c>
    </row>
    <row r="102" spans="1:105" ht="12" customHeight="1" x14ac:dyDescent="0.25">
      <c r="A102" s="121" t="s">
        <v>55</v>
      </c>
      <c r="B102" s="122">
        <v>1.5832961868521409</v>
      </c>
      <c r="C102" s="122">
        <v>1.7090030418226987</v>
      </c>
      <c r="D102" s="122">
        <v>2.3999190257051803</v>
      </c>
      <c r="E102" s="122">
        <v>3.1336442461233256</v>
      </c>
      <c r="F102" s="122">
        <v>3.8085539640389694</v>
      </c>
      <c r="G102" s="122">
        <v>4.961350088042086</v>
      </c>
      <c r="H102" s="122">
        <v>5.6309574621628364</v>
      </c>
      <c r="I102" s="122">
        <v>6.1529112252855604</v>
      </c>
      <c r="J102" s="122">
        <v>5.9766767038178434</v>
      </c>
      <c r="K102" s="122">
        <v>6.1860692589168869</v>
      </c>
      <c r="L102" s="122">
        <v>5.4814591419439447</v>
      </c>
      <c r="M102" s="122">
        <v>5.621104690732027</v>
      </c>
      <c r="N102" s="122">
        <v>5.0089735443573415</v>
      </c>
      <c r="O102" s="122">
        <v>4.5056369348309957</v>
      </c>
      <c r="P102" s="122">
        <v>4.7980284351642606</v>
      </c>
      <c r="Q102" s="122">
        <v>5.5399535291385531</v>
      </c>
      <c r="R102" s="122">
        <v>6.3655972099111757</v>
      </c>
      <c r="S102" s="122">
        <v>7.3623739931818806</v>
      </c>
      <c r="T102" s="122">
        <v>7.6580427249589045</v>
      </c>
      <c r="U102" s="122">
        <v>8.5166411816637915</v>
      </c>
      <c r="V102" s="122">
        <v>9.6572061423387243</v>
      </c>
      <c r="W102" s="122">
        <v>9.9470170191856706</v>
      </c>
      <c r="X102" s="122">
        <v>9.4212538030293675</v>
      </c>
      <c r="Y102" s="122">
        <v>8.4260793072039561</v>
      </c>
      <c r="DA102" s="130" t="s">
        <v>1727</v>
      </c>
    </row>
    <row r="103" spans="1:105" ht="12" customHeight="1" x14ac:dyDescent="0.25">
      <c r="A103" s="97" t="s">
        <v>124</v>
      </c>
      <c r="B103" s="98">
        <v>0.20810576897104585</v>
      </c>
      <c r="C103" s="98">
        <v>0.22511586180187998</v>
      </c>
      <c r="D103" s="98">
        <v>0.25980722048976429</v>
      </c>
      <c r="E103" s="98">
        <v>0.29262907870053528</v>
      </c>
      <c r="F103" s="98">
        <v>0.31960007171243432</v>
      </c>
      <c r="G103" s="98">
        <v>0.38356401446920196</v>
      </c>
      <c r="H103" s="98">
        <v>0.47755678367509086</v>
      </c>
      <c r="I103" s="98">
        <v>0.47768599124593375</v>
      </c>
      <c r="J103" s="98">
        <v>0.47826391486233349</v>
      </c>
      <c r="K103" s="98">
        <v>0.47247788324859386</v>
      </c>
      <c r="L103" s="98">
        <v>0.41504071262057468</v>
      </c>
      <c r="M103" s="98">
        <v>0.394008360319129</v>
      </c>
      <c r="N103" s="98">
        <v>0.35248217476647559</v>
      </c>
      <c r="O103" s="98">
        <v>0.31971937235783598</v>
      </c>
      <c r="P103" s="98">
        <v>0.32296970462877217</v>
      </c>
      <c r="Q103" s="98">
        <v>0.340552253293049</v>
      </c>
      <c r="R103" s="98">
        <v>0.36106648123608082</v>
      </c>
      <c r="S103" s="98">
        <v>0.37103823856489671</v>
      </c>
      <c r="T103" s="98">
        <v>0.37401210365933996</v>
      </c>
      <c r="U103" s="98">
        <v>0.41963871218302151</v>
      </c>
      <c r="V103" s="98">
        <v>0.43912620488896592</v>
      </c>
      <c r="W103" s="98">
        <v>0.53579759311730535</v>
      </c>
      <c r="X103" s="98">
        <v>0.53915340864361738</v>
      </c>
      <c r="Y103" s="98">
        <v>0.45674312475193335</v>
      </c>
      <c r="DA103" s="63" t="s">
        <v>1728</v>
      </c>
    </row>
    <row r="104" spans="1:105" ht="12" customHeight="1" x14ac:dyDescent="0.25">
      <c r="A104" s="97" t="s">
        <v>123</v>
      </c>
      <c r="B104" s="98">
        <v>7.0152537817127422E-3</v>
      </c>
      <c r="C104" s="98">
        <v>9.119970025301587E-3</v>
      </c>
      <c r="D104" s="98">
        <v>9.4697175024771128E-3</v>
      </c>
      <c r="E104" s="98">
        <v>9.2398619459728056E-3</v>
      </c>
      <c r="F104" s="98">
        <v>7.6083658829901278E-3</v>
      </c>
      <c r="G104" s="98">
        <v>6.6176116449080894E-3</v>
      </c>
      <c r="H104" s="98">
        <v>1.0907447020043419E-2</v>
      </c>
      <c r="I104" s="98">
        <v>1.0985247348639506E-2</v>
      </c>
      <c r="J104" s="98">
        <v>1.2260496415723529E-2</v>
      </c>
      <c r="K104" s="98">
        <v>1.2291271157259837E-2</v>
      </c>
      <c r="L104" s="98">
        <v>1.1682984441782479E-2</v>
      </c>
      <c r="M104" s="98">
        <v>1.0482111179722005E-2</v>
      </c>
      <c r="N104" s="98">
        <v>1.2056068563697194E-2</v>
      </c>
      <c r="O104" s="98">
        <v>4.2977598701497324E-2</v>
      </c>
      <c r="P104" s="98">
        <v>6.8544197804638871E-2</v>
      </c>
      <c r="Q104" s="98">
        <v>7.3557922197697301E-2</v>
      </c>
      <c r="R104" s="98">
        <v>7.3477192650118206E-2</v>
      </c>
      <c r="S104" s="98">
        <v>7.2424599838017162E-2</v>
      </c>
      <c r="T104" s="98">
        <v>5.7872758802156102E-2</v>
      </c>
      <c r="U104" s="98">
        <v>4.0329154593550333E-2</v>
      </c>
      <c r="V104" s="98">
        <v>3.0483449786660566E-2</v>
      </c>
      <c r="W104" s="98">
        <v>4.1301138067681112E-2</v>
      </c>
      <c r="X104" s="98">
        <v>4.2171892685022763E-2</v>
      </c>
      <c r="Y104" s="98">
        <v>4.5015782521297176E-2</v>
      </c>
      <c r="DA104" s="63" t="s">
        <v>1729</v>
      </c>
    </row>
    <row r="105" spans="1:105" ht="12" customHeight="1" x14ac:dyDescent="0.25">
      <c r="A105" s="100" t="s">
        <v>50</v>
      </c>
      <c r="B105" s="101">
        <v>1.9830892488583293E-3</v>
      </c>
      <c r="C105" s="101">
        <v>2.4822828087659463E-3</v>
      </c>
      <c r="D105" s="101">
        <v>4.0022684768342993E-3</v>
      </c>
      <c r="E105" s="101">
        <v>4.5042518223131385E-3</v>
      </c>
      <c r="F105" s="101">
        <v>3.3427993788260018E-3</v>
      </c>
      <c r="G105" s="101">
        <v>3.2192023314053936E-3</v>
      </c>
      <c r="H105" s="101">
        <v>4.7849938003689408E-3</v>
      </c>
      <c r="I105" s="101">
        <v>4.0039308538995294E-3</v>
      </c>
      <c r="J105" s="101">
        <v>4.4853831900000711E-3</v>
      </c>
      <c r="K105" s="101">
        <v>4.4690770665163412E-3</v>
      </c>
      <c r="L105" s="101">
        <v>3.7761101783065814E-3</v>
      </c>
      <c r="M105" s="101">
        <v>3.3590436148823537E-3</v>
      </c>
      <c r="N105" s="101">
        <v>2.6741418265604565E-3</v>
      </c>
      <c r="O105" s="101">
        <v>6.1874791417678788E-3</v>
      </c>
      <c r="P105" s="101">
        <v>9.7271562629081699E-3</v>
      </c>
      <c r="Q105" s="101">
        <v>2.7616688982144699E-2</v>
      </c>
      <c r="R105" s="101">
        <v>3.1619817925212741E-2</v>
      </c>
      <c r="S105" s="101">
        <v>3.6367753007556382E-2</v>
      </c>
      <c r="T105" s="101">
        <v>2.1123064971321309E-2</v>
      </c>
      <c r="U105" s="101">
        <v>5.8398002393349876E-3</v>
      </c>
      <c r="V105" s="101">
        <v>1.8951673795350088E-3</v>
      </c>
      <c r="W105" s="101">
        <v>5.0507604638312829E-3</v>
      </c>
      <c r="X105" s="101">
        <v>4.5415158738546738E-3</v>
      </c>
      <c r="Y105" s="101">
        <v>2.8163750239369179E-3</v>
      </c>
      <c r="DA105" s="131" t="s">
        <v>1730</v>
      </c>
    </row>
    <row r="106" spans="1:105" ht="12" customHeight="1" x14ac:dyDescent="0.25">
      <c r="A106" s="103" t="s">
        <v>52</v>
      </c>
      <c r="B106" s="104">
        <v>5.0321645328544129E-3</v>
      </c>
      <c r="C106" s="104">
        <v>6.6376872165356407E-3</v>
      </c>
      <c r="D106" s="104">
        <v>5.4674490256428135E-3</v>
      </c>
      <c r="E106" s="104">
        <v>4.735610123659667E-3</v>
      </c>
      <c r="F106" s="104">
        <v>4.2655665041641264E-3</v>
      </c>
      <c r="G106" s="104">
        <v>3.3984093135026954E-3</v>
      </c>
      <c r="H106" s="104">
        <v>6.1224532196744773E-3</v>
      </c>
      <c r="I106" s="104">
        <v>6.9813164947399768E-3</v>
      </c>
      <c r="J106" s="104">
        <v>7.7751132257234583E-3</v>
      </c>
      <c r="K106" s="104">
        <v>7.8221940907434954E-3</v>
      </c>
      <c r="L106" s="104">
        <v>7.9068742634758968E-3</v>
      </c>
      <c r="M106" s="104">
        <v>7.1230675648396519E-3</v>
      </c>
      <c r="N106" s="104">
        <v>9.3819267371367376E-3</v>
      </c>
      <c r="O106" s="104">
        <v>3.6790119559729446E-2</v>
      </c>
      <c r="P106" s="104">
        <v>5.8817041541730695E-2</v>
      </c>
      <c r="Q106" s="104">
        <v>4.5941233215552602E-2</v>
      </c>
      <c r="R106" s="104">
        <v>4.1857374724905472E-2</v>
      </c>
      <c r="S106" s="104">
        <v>3.6056846830460787E-2</v>
      </c>
      <c r="T106" s="104">
        <v>3.674969383083479E-2</v>
      </c>
      <c r="U106" s="104">
        <v>3.4489354354215344E-2</v>
      </c>
      <c r="V106" s="104">
        <v>2.8588282407125559E-2</v>
      </c>
      <c r="W106" s="104">
        <v>3.6250377603849832E-2</v>
      </c>
      <c r="X106" s="104">
        <v>3.7630376811168091E-2</v>
      </c>
      <c r="Y106" s="104">
        <v>4.2199407497360258E-2</v>
      </c>
      <c r="DA106" s="132" t="s">
        <v>1731</v>
      </c>
    </row>
    <row r="107" spans="1:105" ht="12" customHeight="1" x14ac:dyDescent="0.25">
      <c r="A107" s="106" t="s">
        <v>122</v>
      </c>
      <c r="B107" s="101">
        <v>6.18041660868045E-3</v>
      </c>
      <c r="C107" s="101">
        <v>1.032925491418368E-2</v>
      </c>
      <c r="D107" s="101">
        <v>1.0372362300694878E-2</v>
      </c>
      <c r="E107" s="101">
        <v>9.8948810788906418E-3</v>
      </c>
      <c r="F107" s="101">
        <v>9.1729426141396314E-3</v>
      </c>
      <c r="G107" s="101">
        <v>8.188830605190961E-3</v>
      </c>
      <c r="H107" s="101">
        <v>2.2373189945978929E-2</v>
      </c>
      <c r="I107" s="101">
        <v>2.2904352661274802E-2</v>
      </c>
      <c r="J107" s="101">
        <v>2.0251010960443142E-2</v>
      </c>
      <c r="K107" s="101">
        <v>1.7895955662887254E-2</v>
      </c>
      <c r="L107" s="101">
        <v>1.6414680450882548E-2</v>
      </c>
      <c r="M107" s="101">
        <v>1.4226705623097914E-2</v>
      </c>
      <c r="N107" s="101">
        <v>1.0406792997131856E-2</v>
      </c>
      <c r="O107" s="101">
        <v>0.14392042856131709</v>
      </c>
      <c r="P107" s="101">
        <v>0.24478793639090379</v>
      </c>
      <c r="Q107" s="101">
        <v>0.24593571136160114</v>
      </c>
      <c r="R107" s="101">
        <v>0.24753260265350757</v>
      </c>
      <c r="S107" s="101">
        <v>0.2431437226982274</v>
      </c>
      <c r="T107" s="101">
        <v>0.21161349468133861</v>
      </c>
      <c r="U107" s="101">
        <v>0.23243768117261807</v>
      </c>
      <c r="V107" s="101">
        <v>0.17952325491769183</v>
      </c>
      <c r="W107" s="101">
        <v>0.46922797844785868</v>
      </c>
      <c r="X107" s="101">
        <v>0.41574088674523763</v>
      </c>
      <c r="Y107" s="101">
        <v>0.4288797261911525</v>
      </c>
      <c r="DA107" s="131" t="s">
        <v>1732</v>
      </c>
    </row>
    <row r="108" spans="1:105" ht="12" customHeight="1" x14ac:dyDescent="0.25">
      <c r="A108" s="107" t="s">
        <v>121</v>
      </c>
      <c r="B108" s="104">
        <v>1.3619947474907019</v>
      </c>
      <c r="C108" s="104">
        <v>1.4644379550813333</v>
      </c>
      <c r="D108" s="104">
        <v>2.120269725412244</v>
      </c>
      <c r="E108" s="104">
        <v>2.8218804243979267</v>
      </c>
      <c r="F108" s="104">
        <v>3.4721725838294053</v>
      </c>
      <c r="G108" s="104">
        <v>4.5629796313227846</v>
      </c>
      <c r="H108" s="104">
        <v>5.120120041521723</v>
      </c>
      <c r="I108" s="104">
        <v>5.6413356340297121</v>
      </c>
      <c r="J108" s="104">
        <v>5.4659012815793435</v>
      </c>
      <c r="K108" s="104">
        <v>5.6834041488481457</v>
      </c>
      <c r="L108" s="104">
        <v>5.0383207644307051</v>
      </c>
      <c r="M108" s="104">
        <v>5.2023875136100779</v>
      </c>
      <c r="N108" s="104">
        <v>4.6340285080300365</v>
      </c>
      <c r="O108" s="104">
        <v>3.9990195352103455</v>
      </c>
      <c r="P108" s="104">
        <v>4.1617265963399461</v>
      </c>
      <c r="Q108" s="104">
        <v>4.8799076422862058</v>
      </c>
      <c r="R108" s="104">
        <v>5.6835209333714696</v>
      </c>
      <c r="S108" s="104">
        <v>6.6757674320807396</v>
      </c>
      <c r="T108" s="104">
        <v>7.0145443678160699</v>
      </c>
      <c r="U108" s="104">
        <v>7.8242356337146015</v>
      </c>
      <c r="V108" s="104">
        <v>9.0080732327454065</v>
      </c>
      <c r="W108" s="104">
        <v>8.9006903095528251</v>
      </c>
      <c r="X108" s="104">
        <v>8.4241876149554891</v>
      </c>
      <c r="Y108" s="104">
        <v>7.4954406737395738</v>
      </c>
      <c r="DA108" s="132" t="s">
        <v>1733</v>
      </c>
    </row>
    <row r="109" spans="1:105" ht="12" customHeight="1" x14ac:dyDescent="0.25">
      <c r="A109" s="108" t="s">
        <v>53</v>
      </c>
      <c r="B109" s="98">
        <v>0.35943539565775562</v>
      </c>
      <c r="C109" s="98">
        <v>0.35362705494177338</v>
      </c>
      <c r="D109" s="98">
        <v>0.71159494869062889</v>
      </c>
      <c r="E109" s="98">
        <v>1.1371205418051304</v>
      </c>
      <c r="F109" s="98">
        <v>1.3454158917770029</v>
      </c>
      <c r="G109" s="98">
        <v>2.0432524462740149</v>
      </c>
      <c r="H109" s="98">
        <v>2.1179483014680054</v>
      </c>
      <c r="I109" s="98">
        <v>2.0051392335133222</v>
      </c>
      <c r="J109" s="98">
        <v>1.8777397165572616</v>
      </c>
      <c r="K109" s="98">
        <v>1.9483142064901564</v>
      </c>
      <c r="L109" s="98">
        <v>1.5636865608860384</v>
      </c>
      <c r="M109" s="98">
        <v>1.6285651326983146</v>
      </c>
      <c r="N109" s="98">
        <v>1.0917849405499487</v>
      </c>
      <c r="O109" s="98">
        <v>0.26761191101322479</v>
      </c>
      <c r="P109" s="98">
        <v>0.12389724002528578</v>
      </c>
      <c r="Q109" s="98">
        <v>0.37899976133676272</v>
      </c>
      <c r="R109" s="98">
        <v>0.62315601394010878</v>
      </c>
      <c r="S109" s="98">
        <v>1.1540859798673377</v>
      </c>
      <c r="T109" s="98">
        <v>0.95680141725512013</v>
      </c>
      <c r="U109" s="98">
        <v>0.84319833502971286</v>
      </c>
      <c r="V109" s="98">
        <v>1.1872696275411454</v>
      </c>
      <c r="W109" s="98">
        <v>0.8826609306597939</v>
      </c>
      <c r="X109" s="98">
        <v>0.66956805152868659</v>
      </c>
      <c r="Y109" s="98">
        <v>0.24924125869856079</v>
      </c>
      <c r="DA109" s="63" t="s">
        <v>1734</v>
      </c>
    </row>
    <row r="110" spans="1:105" ht="12" customHeight="1" x14ac:dyDescent="0.25">
      <c r="A110" s="108" t="s">
        <v>52</v>
      </c>
      <c r="B110" s="98">
        <v>1.0025593518329463</v>
      </c>
      <c r="C110" s="98">
        <v>1.1108109001395599</v>
      </c>
      <c r="D110" s="98">
        <v>1.408674776721615</v>
      </c>
      <c r="E110" s="98">
        <v>1.6847598825927961</v>
      </c>
      <c r="F110" s="98">
        <v>2.1267566920524024</v>
      </c>
      <c r="G110" s="98">
        <v>2.5197271850487697</v>
      </c>
      <c r="H110" s="98">
        <v>3.0021717400537176</v>
      </c>
      <c r="I110" s="98">
        <v>3.6361964005163903</v>
      </c>
      <c r="J110" s="98">
        <v>3.5881615650220815</v>
      </c>
      <c r="K110" s="98">
        <v>3.7350899423579897</v>
      </c>
      <c r="L110" s="98">
        <v>3.4746342035446665</v>
      </c>
      <c r="M110" s="98">
        <v>3.5738223809117633</v>
      </c>
      <c r="N110" s="98">
        <v>3.5422435674800883</v>
      </c>
      <c r="O110" s="98">
        <v>3.7314076241971206</v>
      </c>
      <c r="P110" s="98">
        <v>4.0378293563146608</v>
      </c>
      <c r="Q110" s="98">
        <v>4.5009078809494429</v>
      </c>
      <c r="R110" s="98">
        <v>5.0603649194313611</v>
      </c>
      <c r="S110" s="98">
        <v>5.5216814522134019</v>
      </c>
      <c r="T110" s="98">
        <v>6.0577429505609501</v>
      </c>
      <c r="U110" s="98">
        <v>6.981037298684889</v>
      </c>
      <c r="V110" s="98">
        <v>7.8208036052042615</v>
      </c>
      <c r="W110" s="98">
        <v>8.018029378893031</v>
      </c>
      <c r="X110" s="98">
        <v>7.7546195634268029</v>
      </c>
      <c r="Y110" s="98">
        <v>7.2461994150410129</v>
      </c>
      <c r="DA110" s="63" t="s">
        <v>1735</v>
      </c>
    </row>
    <row r="111" spans="1:105" ht="12" customHeight="1" x14ac:dyDescent="0.25">
      <c r="A111" s="121" t="s">
        <v>54</v>
      </c>
      <c r="B111" s="122">
        <v>0.72384492139734768</v>
      </c>
      <c r="C111" s="122">
        <v>0.87604621057136423</v>
      </c>
      <c r="D111" s="122">
        <v>1.1023711208123292</v>
      </c>
      <c r="E111" s="122">
        <v>1.3214804065883587</v>
      </c>
      <c r="F111" s="122">
        <v>1.5932725540136037</v>
      </c>
      <c r="G111" s="122">
        <v>1.782383532079598</v>
      </c>
      <c r="H111" s="122">
        <v>1.8864826445996115</v>
      </c>
      <c r="I111" s="122">
        <v>1.8659217634246583</v>
      </c>
      <c r="J111" s="122">
        <v>1.7249084534187176</v>
      </c>
      <c r="K111" s="122">
        <v>1.7886924759548359</v>
      </c>
      <c r="L111" s="122">
        <v>1.5775747651035563</v>
      </c>
      <c r="M111" s="122">
        <v>1.7022960376290088</v>
      </c>
      <c r="N111" s="122">
        <v>1.4943923961643628</v>
      </c>
      <c r="O111" s="122">
        <v>1.6008230858848824</v>
      </c>
      <c r="P111" s="122">
        <v>1.8581424983286625</v>
      </c>
      <c r="Q111" s="122">
        <v>1.9778687074528014</v>
      </c>
      <c r="R111" s="122">
        <v>2.1603980795224729</v>
      </c>
      <c r="S111" s="122">
        <v>2.4391150779261217</v>
      </c>
      <c r="T111" s="122">
        <v>2.5018769262309641</v>
      </c>
      <c r="U111" s="122">
        <v>3.2630827944130196</v>
      </c>
      <c r="V111" s="122">
        <v>3.6474462382223201</v>
      </c>
      <c r="W111" s="122">
        <v>3.6707746335822877</v>
      </c>
      <c r="X111" s="122">
        <v>3.3367198853520321</v>
      </c>
      <c r="Y111" s="122">
        <v>2.8502838142071734</v>
      </c>
      <c r="DA111" s="130" t="s">
        <v>1736</v>
      </c>
    </row>
    <row r="112" spans="1:105" ht="12" customHeight="1" x14ac:dyDescent="0.25">
      <c r="A112" s="97" t="s">
        <v>50</v>
      </c>
      <c r="B112" s="98">
        <v>0.56914640223228807</v>
      </c>
      <c r="C112" s="98">
        <v>0.63399886179945752</v>
      </c>
      <c r="D112" s="98">
        <v>0.76479427703842295</v>
      </c>
      <c r="E112" s="98">
        <v>0.92961567590388205</v>
      </c>
      <c r="F112" s="98">
        <v>1.0935961496587203</v>
      </c>
      <c r="G112" s="98">
        <v>1.2173882145385544</v>
      </c>
      <c r="H112" s="98">
        <v>1.2831258639434688</v>
      </c>
      <c r="I112" s="98">
        <v>1.3183792793498521</v>
      </c>
      <c r="J112" s="98">
        <v>1.221588786846264</v>
      </c>
      <c r="K112" s="98">
        <v>1.2367649573850612</v>
      </c>
      <c r="L112" s="98">
        <v>1.0997127823324422</v>
      </c>
      <c r="M112" s="98">
        <v>1.1589360301336376</v>
      </c>
      <c r="N112" s="98">
        <v>1.0990344520763815</v>
      </c>
      <c r="O112" s="98">
        <v>1.1159492043354458</v>
      </c>
      <c r="P112" s="98">
        <v>1.150219314537589</v>
      </c>
      <c r="Q112" s="98">
        <v>1.2806108078455807</v>
      </c>
      <c r="R112" s="98">
        <v>1.3964220199231971</v>
      </c>
      <c r="S112" s="98">
        <v>1.5122909982024264</v>
      </c>
      <c r="T112" s="98">
        <v>1.6305527563371471</v>
      </c>
      <c r="U112" s="98">
        <v>2.0468806052121669</v>
      </c>
      <c r="V112" s="98">
        <v>2.1171094665848038</v>
      </c>
      <c r="W112" s="98">
        <v>2.2264719659022401</v>
      </c>
      <c r="X112" s="98">
        <v>2.0765880778504324</v>
      </c>
      <c r="Y112" s="98">
        <v>1.9433104003726067</v>
      </c>
      <c r="DA112" s="63" t="s">
        <v>1737</v>
      </c>
    </row>
    <row r="113" spans="1:105" ht="12" customHeight="1" x14ac:dyDescent="0.25">
      <c r="A113" s="109" t="s">
        <v>120</v>
      </c>
      <c r="B113" s="33">
        <v>0.15469851916505964</v>
      </c>
      <c r="C113" s="33">
        <v>0.24204734877190676</v>
      </c>
      <c r="D113" s="33">
        <v>0.33757684377390634</v>
      </c>
      <c r="E113" s="33">
        <v>0.39186473068447669</v>
      </c>
      <c r="F113" s="33">
        <v>0.49967640435488342</v>
      </c>
      <c r="G113" s="33">
        <v>0.56499531754104371</v>
      </c>
      <c r="H113" s="33">
        <v>0.60335678065614273</v>
      </c>
      <c r="I113" s="33">
        <v>0.54754248407480621</v>
      </c>
      <c r="J113" s="33">
        <v>0.50331966657245353</v>
      </c>
      <c r="K113" s="33">
        <v>0.55192751856977473</v>
      </c>
      <c r="L113" s="33">
        <v>0.47786198277111419</v>
      </c>
      <c r="M113" s="33">
        <v>0.54336000749537139</v>
      </c>
      <c r="N113" s="33">
        <v>0.39535794408798131</v>
      </c>
      <c r="O113" s="33">
        <v>0.48487388154943672</v>
      </c>
      <c r="P113" s="33">
        <v>0.70792318379107355</v>
      </c>
      <c r="Q113" s="33">
        <v>0.69725789960722073</v>
      </c>
      <c r="R113" s="33">
        <v>0.76397605959927573</v>
      </c>
      <c r="S113" s="33">
        <v>0.92682407972369529</v>
      </c>
      <c r="T113" s="33">
        <v>0.87132416989381678</v>
      </c>
      <c r="U113" s="33">
        <v>1.2162021892008528</v>
      </c>
      <c r="V113" s="33">
        <v>1.5303367716375162</v>
      </c>
      <c r="W113" s="33">
        <v>1.4443026676800477</v>
      </c>
      <c r="X113" s="33">
        <v>1.2601318075015999</v>
      </c>
      <c r="Y113" s="33">
        <v>0.90697341383456653</v>
      </c>
      <c r="DA113" s="60" t="s">
        <v>1738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7.6353300439392902</v>
      </c>
      <c r="C115" s="117">
        <f t="shared" si="17"/>
        <v>7.5226664072146905</v>
      </c>
      <c r="D115" s="117">
        <f t="shared" si="17"/>
        <v>9.6186710240206725</v>
      </c>
      <c r="E115" s="117">
        <f t="shared" si="17"/>
        <v>12.158719681820449</v>
      </c>
      <c r="F115" s="117">
        <f t="shared" si="17"/>
        <v>13.063469351795275</v>
      </c>
      <c r="G115" s="117">
        <f t="shared" si="17"/>
        <v>15.444108102416417</v>
      </c>
      <c r="H115" s="117">
        <f t="shared" si="17"/>
        <v>19.758889999527369</v>
      </c>
      <c r="I115" s="117">
        <f t="shared" si="17"/>
        <v>22.057021892125611</v>
      </c>
      <c r="J115" s="117">
        <f t="shared" si="17"/>
        <v>21.25143682210237</v>
      </c>
      <c r="K115" s="117">
        <f t="shared" si="17"/>
        <v>21.013781142529126</v>
      </c>
      <c r="L115" s="117">
        <f t="shared" si="17"/>
        <v>19.949032699334726</v>
      </c>
      <c r="M115" s="117">
        <f t="shared" si="17"/>
        <v>19.336178747292795</v>
      </c>
      <c r="N115" s="117">
        <f t="shared" si="17"/>
        <v>19.114086595243837</v>
      </c>
      <c r="O115" s="117">
        <f t="shared" si="17"/>
        <v>16.796646823029612</v>
      </c>
      <c r="P115" s="117">
        <f t="shared" si="17"/>
        <v>17.881724294393432</v>
      </c>
      <c r="Q115" s="117">
        <f t="shared" si="17"/>
        <v>22.684281587277351</v>
      </c>
      <c r="R115" s="117">
        <f t="shared" ref="R115:V115" si="18">R116+R118+R120+R129</f>
        <v>27.089200953025376</v>
      </c>
      <c r="S115" s="117">
        <f t="shared" si="18"/>
        <v>30.070954984509765</v>
      </c>
      <c r="T115" s="117">
        <f t="shared" si="18"/>
        <v>33.07038576926972</v>
      </c>
      <c r="U115" s="117">
        <f t="shared" si="18"/>
        <v>41.836343892019386</v>
      </c>
      <c r="V115" s="117">
        <f t="shared" si="18"/>
        <v>48.080284982637792</v>
      </c>
      <c r="W115" s="117">
        <f t="shared" ref="W115:Y115" si="19">W116+W118+W120+W129</f>
        <v>47.169260848484498</v>
      </c>
      <c r="X115" s="117">
        <f t="shared" si="19"/>
        <v>47.271055661442965</v>
      </c>
      <c r="Y115" s="117">
        <f t="shared" si="19"/>
        <v>42.501057780883343</v>
      </c>
      <c r="DA115" s="129" t="s">
        <v>1890</v>
      </c>
    </row>
    <row r="116" spans="1:105" ht="12" customHeight="1" x14ac:dyDescent="0.25">
      <c r="A116" s="121" t="s">
        <v>57</v>
      </c>
      <c r="B116" s="122">
        <f t="shared" ref="B116:Y116" si="20">B117</f>
        <v>1.9452635447713553</v>
      </c>
      <c r="C116" s="122">
        <f t="shared" si="20"/>
        <v>2.3081942849203876</v>
      </c>
      <c r="D116" s="122">
        <f t="shared" si="20"/>
        <v>3.1869503577150313</v>
      </c>
      <c r="E116" s="122">
        <f t="shared" si="20"/>
        <v>3.7754471649563461</v>
      </c>
      <c r="F116" s="122">
        <f t="shared" si="20"/>
        <v>4.0041059984059091</v>
      </c>
      <c r="G116" s="122">
        <f t="shared" si="20"/>
        <v>3.8703963621377522</v>
      </c>
      <c r="H116" s="122">
        <f t="shared" si="20"/>
        <v>4.6487094494349641</v>
      </c>
      <c r="I116" s="122">
        <f t="shared" si="20"/>
        <v>5.4541765589994018</v>
      </c>
      <c r="J116" s="122">
        <f t="shared" si="20"/>
        <v>4.4880118659539674</v>
      </c>
      <c r="K116" s="122">
        <f t="shared" si="20"/>
        <v>4.2667712655640813</v>
      </c>
      <c r="L116" s="122">
        <f t="shared" si="20"/>
        <v>3.629372448987068</v>
      </c>
      <c r="M116" s="122">
        <f t="shared" si="20"/>
        <v>3.6867824940746639</v>
      </c>
      <c r="N116" s="122">
        <f t="shared" si="20"/>
        <v>1.6958571179691444</v>
      </c>
      <c r="O116" s="122">
        <f t="shared" si="20"/>
        <v>0.79918034257561521</v>
      </c>
      <c r="P116" s="122">
        <f t="shared" si="20"/>
        <v>1.9155705197707669</v>
      </c>
      <c r="Q116" s="122">
        <f t="shared" si="20"/>
        <v>4.2463117155081918</v>
      </c>
      <c r="R116" s="122">
        <f t="shared" si="20"/>
        <v>4.7421823051282548</v>
      </c>
      <c r="S116" s="122">
        <f t="shared" si="20"/>
        <v>6.1048611286354468</v>
      </c>
      <c r="T116" s="122">
        <f t="shared" si="20"/>
        <v>5.8622046827797467</v>
      </c>
      <c r="U116" s="122">
        <f t="shared" si="20"/>
        <v>8.7454458943408788</v>
      </c>
      <c r="V116" s="122">
        <f t="shared" si="20"/>
        <v>10.351826959433085</v>
      </c>
      <c r="W116" s="122">
        <f t="shared" si="20"/>
        <v>10.02675647107187</v>
      </c>
      <c r="X116" s="122">
        <f t="shared" si="20"/>
        <v>11.46458324240451</v>
      </c>
      <c r="Y116" s="122">
        <f t="shared" si="20"/>
        <v>6.9748821676560384</v>
      </c>
      <c r="DA116" s="130" t="s">
        <v>1891</v>
      </c>
    </row>
    <row r="117" spans="1:105" ht="12" customHeight="1" x14ac:dyDescent="0.25">
      <c r="A117" s="97" t="s">
        <v>53</v>
      </c>
      <c r="B117" s="98">
        <v>1.9452635447713553</v>
      </c>
      <c r="C117" s="98">
        <v>2.3081942849203876</v>
      </c>
      <c r="D117" s="98">
        <v>3.1869503577150313</v>
      </c>
      <c r="E117" s="98">
        <v>3.7754471649563461</v>
      </c>
      <c r="F117" s="98">
        <v>4.0041059984059091</v>
      </c>
      <c r="G117" s="98">
        <v>3.8703963621377522</v>
      </c>
      <c r="H117" s="98">
        <v>4.6487094494349641</v>
      </c>
      <c r="I117" s="98">
        <v>5.4541765589994018</v>
      </c>
      <c r="J117" s="98">
        <v>4.4880118659539674</v>
      </c>
      <c r="K117" s="98">
        <v>4.2667712655640813</v>
      </c>
      <c r="L117" s="98">
        <v>3.629372448987068</v>
      </c>
      <c r="M117" s="98">
        <v>3.6867824940746639</v>
      </c>
      <c r="N117" s="98">
        <v>1.6958571179691444</v>
      </c>
      <c r="O117" s="98">
        <v>0.79918034257561521</v>
      </c>
      <c r="P117" s="98">
        <v>1.9155705197707669</v>
      </c>
      <c r="Q117" s="98">
        <v>4.2463117155081918</v>
      </c>
      <c r="R117" s="98">
        <v>4.7421823051282548</v>
      </c>
      <c r="S117" s="98">
        <v>6.1048611286354468</v>
      </c>
      <c r="T117" s="98">
        <v>5.8622046827797467</v>
      </c>
      <c r="U117" s="98">
        <v>8.7454458943408788</v>
      </c>
      <c r="V117" s="98">
        <v>10.351826959433085</v>
      </c>
      <c r="W117" s="98">
        <v>10.02675647107187</v>
      </c>
      <c r="X117" s="98">
        <v>11.46458324240451</v>
      </c>
      <c r="Y117" s="98">
        <v>6.9748821676560384</v>
      </c>
      <c r="DA117" s="63" t="s">
        <v>1892</v>
      </c>
    </row>
    <row r="118" spans="1:105" ht="12" customHeight="1" x14ac:dyDescent="0.25">
      <c r="A118" s="121" t="s">
        <v>92</v>
      </c>
      <c r="B118" s="122">
        <f t="shared" ref="B118:Y118" si="21">B119</f>
        <v>4.0044468685836812</v>
      </c>
      <c r="C118" s="122">
        <f t="shared" si="21"/>
        <v>3.3104548932539517</v>
      </c>
      <c r="D118" s="122">
        <f t="shared" si="21"/>
        <v>3.8999895983101274</v>
      </c>
      <c r="E118" s="122">
        <f t="shared" si="21"/>
        <v>5.2229912405352845</v>
      </c>
      <c r="F118" s="122">
        <f t="shared" si="21"/>
        <v>5.1714576109955921</v>
      </c>
      <c r="G118" s="122">
        <f t="shared" si="21"/>
        <v>6.8044244960903901</v>
      </c>
      <c r="H118" s="122">
        <f t="shared" si="21"/>
        <v>9.6965534772972699</v>
      </c>
      <c r="I118" s="122">
        <f t="shared" si="21"/>
        <v>10.626497153218661</v>
      </c>
      <c r="J118" s="122">
        <f t="shared" si="21"/>
        <v>10.979185465544255</v>
      </c>
      <c r="K118" s="122">
        <f t="shared" si="21"/>
        <v>10.732928697564335</v>
      </c>
      <c r="L118" s="122">
        <f t="shared" si="21"/>
        <v>10.907390527059754</v>
      </c>
      <c r="M118" s="122">
        <f t="shared" si="21"/>
        <v>10.025916021523509</v>
      </c>
      <c r="N118" s="122">
        <f t="shared" si="21"/>
        <v>12.245452138176042</v>
      </c>
      <c r="O118" s="122">
        <f t="shared" si="21"/>
        <v>10.880867050341475</v>
      </c>
      <c r="P118" s="122">
        <f t="shared" si="21"/>
        <v>10.336631630212345</v>
      </c>
      <c r="Q118" s="122">
        <f t="shared" si="21"/>
        <v>12.126017009297401</v>
      </c>
      <c r="R118" s="122">
        <f t="shared" si="21"/>
        <v>15.195838581013547</v>
      </c>
      <c r="S118" s="122">
        <f t="shared" si="21"/>
        <v>15.835141440937504</v>
      </c>
      <c r="T118" s="122">
        <f t="shared" si="21"/>
        <v>18.615210412001009</v>
      </c>
      <c r="U118" s="122">
        <f t="shared" si="21"/>
        <v>23.044097316986505</v>
      </c>
      <c r="V118" s="122">
        <f t="shared" si="21"/>
        <v>26.308084627996042</v>
      </c>
      <c r="W118" s="122">
        <f t="shared" si="21"/>
        <v>25.406864883125724</v>
      </c>
      <c r="X118" s="122">
        <f t="shared" si="21"/>
        <v>24.702516105635745</v>
      </c>
      <c r="Y118" s="122">
        <f t="shared" si="21"/>
        <v>25.592404917609347</v>
      </c>
      <c r="DA118" s="130" t="s">
        <v>1893</v>
      </c>
    </row>
    <row r="119" spans="1:105" ht="12" customHeight="1" x14ac:dyDescent="0.25">
      <c r="A119" s="97" t="s">
        <v>53</v>
      </c>
      <c r="B119" s="98">
        <v>4.0044468685836812</v>
      </c>
      <c r="C119" s="98">
        <v>3.3104548932539517</v>
      </c>
      <c r="D119" s="98">
        <v>3.8999895983101274</v>
      </c>
      <c r="E119" s="98">
        <v>5.2229912405352845</v>
      </c>
      <c r="F119" s="98">
        <v>5.1714576109955921</v>
      </c>
      <c r="G119" s="98">
        <v>6.8044244960903901</v>
      </c>
      <c r="H119" s="98">
        <v>9.6965534772972699</v>
      </c>
      <c r="I119" s="98">
        <v>10.626497153218661</v>
      </c>
      <c r="J119" s="98">
        <v>10.979185465544255</v>
      </c>
      <c r="K119" s="98">
        <v>10.732928697564335</v>
      </c>
      <c r="L119" s="98">
        <v>10.907390527059754</v>
      </c>
      <c r="M119" s="98">
        <v>10.025916021523509</v>
      </c>
      <c r="N119" s="98">
        <v>12.245452138176042</v>
      </c>
      <c r="O119" s="98">
        <v>10.880867050341475</v>
      </c>
      <c r="P119" s="98">
        <v>10.336631630212345</v>
      </c>
      <c r="Q119" s="98">
        <v>12.126017009297401</v>
      </c>
      <c r="R119" s="98">
        <v>15.195838581013547</v>
      </c>
      <c r="S119" s="98">
        <v>15.835141440937504</v>
      </c>
      <c r="T119" s="98">
        <v>18.615210412001009</v>
      </c>
      <c r="U119" s="98">
        <v>23.044097316986505</v>
      </c>
      <c r="V119" s="98">
        <v>26.308084627996042</v>
      </c>
      <c r="W119" s="98">
        <v>25.406864883125724</v>
      </c>
      <c r="X119" s="98">
        <v>24.702516105635745</v>
      </c>
      <c r="Y119" s="98">
        <v>25.592404917609347</v>
      </c>
      <c r="DA119" s="63" t="s">
        <v>1894</v>
      </c>
    </row>
    <row r="120" spans="1:105" ht="12" customHeight="1" x14ac:dyDescent="0.25">
      <c r="A120" s="121" t="s">
        <v>55</v>
      </c>
      <c r="B120" s="122">
        <v>1.2663859593584885</v>
      </c>
      <c r="C120" s="122">
        <v>1.3852143402039643</v>
      </c>
      <c r="D120" s="122">
        <v>1.8705866786030838</v>
      </c>
      <c r="E120" s="122">
        <v>2.3677765306213852</v>
      </c>
      <c r="F120" s="122">
        <v>2.925175013129345</v>
      </c>
      <c r="G120" s="122">
        <v>3.6887848779133976</v>
      </c>
      <c r="H120" s="122">
        <v>4.266630461735974</v>
      </c>
      <c r="I120" s="122">
        <v>4.8496416946659613</v>
      </c>
      <c r="J120" s="122">
        <v>4.7422124260480469</v>
      </c>
      <c r="K120" s="122">
        <v>4.926125462372335</v>
      </c>
      <c r="L120" s="122">
        <v>4.4531128050337374</v>
      </c>
      <c r="M120" s="122">
        <v>4.5811803365699211</v>
      </c>
      <c r="N120" s="122">
        <v>4.2711671067315882</v>
      </c>
      <c r="O120" s="122">
        <v>4.1361695964967753</v>
      </c>
      <c r="P120" s="122">
        <v>4.4588623272587098</v>
      </c>
      <c r="Q120" s="122">
        <v>5.0723598100672698</v>
      </c>
      <c r="R120" s="122">
        <v>5.7886697136499334</v>
      </c>
      <c r="S120" s="122">
        <v>6.5661406007961292</v>
      </c>
      <c r="T120" s="122">
        <v>6.9889061264712184</v>
      </c>
      <c r="U120" s="122">
        <v>7.9057050311576642</v>
      </c>
      <c r="V120" s="122">
        <v>8.9517423411974715</v>
      </c>
      <c r="W120" s="122">
        <v>9.2471468654775322</v>
      </c>
      <c r="X120" s="122">
        <v>8.8352025746686564</v>
      </c>
      <c r="Y120" s="122">
        <v>8.0270115272065983</v>
      </c>
      <c r="DA120" s="130" t="s">
        <v>1895</v>
      </c>
    </row>
    <row r="121" spans="1:105" ht="12" customHeight="1" x14ac:dyDescent="0.25">
      <c r="A121" s="97" t="s">
        <v>124</v>
      </c>
      <c r="B121" s="98">
        <v>8.6509354405124153E-2</v>
      </c>
      <c r="C121" s="98">
        <v>9.448459327179129E-2</v>
      </c>
      <c r="D121" s="98">
        <v>0.10998374718294862</v>
      </c>
      <c r="E121" s="98">
        <v>0.1248996041045653</v>
      </c>
      <c r="F121" s="98">
        <v>0.13756666755176045</v>
      </c>
      <c r="G121" s="98">
        <v>0.16666447229620165</v>
      </c>
      <c r="H121" s="98">
        <v>0.20989398146572272</v>
      </c>
      <c r="I121" s="98">
        <v>0.21075797775340949</v>
      </c>
      <c r="J121" s="98">
        <v>0.21170601767846822</v>
      </c>
      <c r="K121" s="98">
        <v>0.21058125746133424</v>
      </c>
      <c r="L121" s="98">
        <v>0.18599740938713488</v>
      </c>
      <c r="M121" s="98">
        <v>0.17876777129538118</v>
      </c>
      <c r="N121" s="98">
        <v>0.16288545458888851</v>
      </c>
      <c r="O121" s="98">
        <v>0.15078226347086562</v>
      </c>
      <c r="P121" s="98">
        <v>0.15883673129169898</v>
      </c>
      <c r="Q121" s="98">
        <v>0.17400383139424602</v>
      </c>
      <c r="R121" s="98">
        <v>0.1924311923862414</v>
      </c>
      <c r="S121" s="98">
        <v>0.20583632548649958</v>
      </c>
      <c r="T121" s="98">
        <v>0.21507112953976065</v>
      </c>
      <c r="U121" s="98">
        <v>0.2534980140606124</v>
      </c>
      <c r="V121" s="98">
        <v>0.27451167622624278</v>
      </c>
      <c r="W121" s="98">
        <v>0.34142786713888534</v>
      </c>
      <c r="X121" s="98">
        <v>0.34866730311335531</v>
      </c>
      <c r="Y121" s="98">
        <v>0.29816079509355453</v>
      </c>
      <c r="DA121" s="63" t="s">
        <v>1896</v>
      </c>
    </row>
    <row r="122" spans="1:105" ht="12" customHeight="1" x14ac:dyDescent="0.25">
      <c r="A122" s="97" t="s">
        <v>123</v>
      </c>
      <c r="B122" s="98">
        <v>5.8565326966718489E-3</v>
      </c>
      <c r="C122" s="98">
        <v>7.6843166131867471E-3</v>
      </c>
      <c r="D122" s="98">
        <v>7.1585027108270593E-3</v>
      </c>
      <c r="E122" s="98">
        <v>6.6431147345738309E-3</v>
      </c>
      <c r="F122" s="98">
        <v>5.6865362173143582E-3</v>
      </c>
      <c r="G122" s="98">
        <v>4.7715202039720723E-3</v>
      </c>
      <c r="H122" s="98">
        <v>8.2258820701835537E-3</v>
      </c>
      <c r="I122" s="98">
        <v>8.7559376593161885E-3</v>
      </c>
      <c r="J122" s="98">
        <v>9.7747249410987253E-3</v>
      </c>
      <c r="K122" s="98">
        <v>9.8289672487251109E-3</v>
      </c>
      <c r="L122" s="98">
        <v>9.6054943785778835E-3</v>
      </c>
      <c r="M122" s="98">
        <v>8.6351375011498865E-3</v>
      </c>
      <c r="N122" s="98">
        <v>1.0621970786061497E-2</v>
      </c>
      <c r="O122" s="98">
        <v>3.9921864602259868E-2</v>
      </c>
      <c r="P122" s="98">
        <v>6.3937576844202523E-2</v>
      </c>
      <c r="Q122" s="98">
        <v>6.0541126877555855E-2</v>
      </c>
      <c r="R122" s="98">
        <v>5.8625540663561279E-2</v>
      </c>
      <c r="S122" s="98">
        <v>5.5393534005806974E-2</v>
      </c>
      <c r="T122" s="98">
        <v>4.8002842730895674E-2</v>
      </c>
      <c r="U122" s="98">
        <v>3.7606548685408706E-2</v>
      </c>
      <c r="V122" s="98">
        <v>2.9662807556152349E-2</v>
      </c>
      <c r="W122" s="98">
        <v>3.9463589753917644E-2</v>
      </c>
      <c r="X122" s="98">
        <v>4.065061540963319E-2</v>
      </c>
      <c r="Y122" s="98">
        <v>4.4074788640227236E-2</v>
      </c>
      <c r="DA122" s="63" t="s">
        <v>1897</v>
      </c>
    </row>
    <row r="123" spans="1:105" ht="12" customHeight="1" x14ac:dyDescent="0.25">
      <c r="A123" s="100" t="s">
        <v>50</v>
      </c>
      <c r="B123" s="101">
        <v>8.2436816381743631E-4</v>
      </c>
      <c r="C123" s="101">
        <v>1.0466293966511064E-3</v>
      </c>
      <c r="D123" s="101">
        <v>1.691053685184246E-3</v>
      </c>
      <c r="E123" s="101">
        <v>1.9075046109141638E-3</v>
      </c>
      <c r="F123" s="101">
        <v>1.4209697131502318E-3</v>
      </c>
      <c r="G123" s="101">
        <v>1.3731108904693771E-3</v>
      </c>
      <c r="H123" s="101">
        <v>2.1034288505090756E-3</v>
      </c>
      <c r="I123" s="101">
        <v>1.7746211645762123E-3</v>
      </c>
      <c r="J123" s="101">
        <v>1.9996117153752678E-3</v>
      </c>
      <c r="K123" s="101">
        <v>2.0067731579816151E-3</v>
      </c>
      <c r="L123" s="101">
        <v>1.6986201151019866E-3</v>
      </c>
      <c r="M123" s="101">
        <v>1.512069936310234E-3</v>
      </c>
      <c r="N123" s="101">
        <v>1.2400440489247588E-3</v>
      </c>
      <c r="O123" s="101">
        <v>3.1317450425304184E-3</v>
      </c>
      <c r="P123" s="101">
        <v>5.1205353024718252E-3</v>
      </c>
      <c r="Q123" s="101">
        <v>1.4599893662003252E-2</v>
      </c>
      <c r="R123" s="101">
        <v>1.6768165938655804E-2</v>
      </c>
      <c r="S123" s="101">
        <v>1.9336687175346184E-2</v>
      </c>
      <c r="T123" s="101">
        <v>1.1253148900060886E-2</v>
      </c>
      <c r="U123" s="101">
        <v>3.1171943311933581E-3</v>
      </c>
      <c r="V123" s="101">
        <v>1.0745251490267911E-3</v>
      </c>
      <c r="W123" s="101">
        <v>3.2132121500678141E-3</v>
      </c>
      <c r="X123" s="101">
        <v>3.0202385984651014E-3</v>
      </c>
      <c r="Y123" s="101">
        <v>1.8753811428669752E-3</v>
      </c>
      <c r="DA123" s="131" t="s">
        <v>1898</v>
      </c>
    </row>
    <row r="124" spans="1:105" ht="12" customHeight="1" x14ac:dyDescent="0.25">
      <c r="A124" s="103" t="s">
        <v>52</v>
      </c>
      <c r="B124" s="104">
        <v>5.0321645328544129E-3</v>
      </c>
      <c r="C124" s="104">
        <v>6.6376872165356407E-3</v>
      </c>
      <c r="D124" s="104">
        <v>5.4674490256428135E-3</v>
      </c>
      <c r="E124" s="104">
        <v>4.735610123659667E-3</v>
      </c>
      <c r="F124" s="104">
        <v>4.2655665041641264E-3</v>
      </c>
      <c r="G124" s="104">
        <v>3.3984093135026954E-3</v>
      </c>
      <c r="H124" s="104">
        <v>6.1224532196744773E-3</v>
      </c>
      <c r="I124" s="104">
        <v>6.9813164947399768E-3</v>
      </c>
      <c r="J124" s="104">
        <v>7.7751132257234583E-3</v>
      </c>
      <c r="K124" s="104">
        <v>7.8221940907434954E-3</v>
      </c>
      <c r="L124" s="104">
        <v>7.9068742634758968E-3</v>
      </c>
      <c r="M124" s="104">
        <v>7.1230675648396519E-3</v>
      </c>
      <c r="N124" s="104">
        <v>9.3819267371367376E-3</v>
      </c>
      <c r="O124" s="104">
        <v>3.6790119559729446E-2</v>
      </c>
      <c r="P124" s="104">
        <v>5.8817041541730695E-2</v>
      </c>
      <c r="Q124" s="104">
        <v>4.5941233215552602E-2</v>
      </c>
      <c r="R124" s="104">
        <v>4.1857374724905472E-2</v>
      </c>
      <c r="S124" s="104">
        <v>3.6056846830460787E-2</v>
      </c>
      <c r="T124" s="104">
        <v>3.674969383083479E-2</v>
      </c>
      <c r="U124" s="104">
        <v>3.4489354354215344E-2</v>
      </c>
      <c r="V124" s="104">
        <v>2.8588282407125559E-2</v>
      </c>
      <c r="W124" s="104">
        <v>3.6250377603849832E-2</v>
      </c>
      <c r="X124" s="104">
        <v>3.7630376811168091E-2</v>
      </c>
      <c r="Y124" s="104">
        <v>4.2199407497360258E-2</v>
      </c>
      <c r="DA124" s="132" t="s">
        <v>1899</v>
      </c>
    </row>
    <row r="125" spans="1:105" ht="12" customHeight="1" x14ac:dyDescent="0.25">
      <c r="A125" s="106" t="s">
        <v>122</v>
      </c>
      <c r="B125" s="101">
        <v>2.8983940209648261E-3</v>
      </c>
      <c r="C125" s="101">
        <v>4.9290432105270204E-3</v>
      </c>
      <c r="D125" s="101">
        <v>4.9556127720551107E-3</v>
      </c>
      <c r="E125" s="101">
        <v>4.7377567262416745E-3</v>
      </c>
      <c r="F125" s="101">
        <v>4.4041516605070217E-3</v>
      </c>
      <c r="G125" s="101">
        <v>3.938043073837813E-3</v>
      </c>
      <c r="H125" s="101">
        <v>1.0975131831948389E-2</v>
      </c>
      <c r="I125" s="101">
        <v>1.1258869248096487E-2</v>
      </c>
      <c r="J125" s="101">
        <v>9.9684233274982843E-3</v>
      </c>
      <c r="K125" s="101">
        <v>8.8348460230425179E-3</v>
      </c>
      <c r="L125" s="101">
        <v>8.1040955530965915E-3</v>
      </c>
      <c r="M125" s="101">
        <v>7.0248156482931381E-3</v>
      </c>
      <c r="N125" s="101">
        <v>5.1400874060713465E-3</v>
      </c>
      <c r="O125" s="101">
        <v>7.7042023064005524E-2</v>
      </c>
      <c r="P125" s="101">
        <v>0.13350684214374559</v>
      </c>
      <c r="Q125" s="101">
        <v>0.1341471630337841</v>
      </c>
      <c r="R125" s="101">
        <v>0.13507544940843838</v>
      </c>
      <c r="S125" s="101">
        <v>0.13272807205265752</v>
      </c>
      <c r="T125" s="101">
        <v>0.11557028716982315</v>
      </c>
      <c r="U125" s="101">
        <v>0.132319574592205</v>
      </c>
      <c r="V125" s="101">
        <v>0.1036783317671378</v>
      </c>
      <c r="W125" s="101">
        <v>0.30167078273355447</v>
      </c>
      <c r="X125" s="101">
        <v>0.27027576899279354</v>
      </c>
      <c r="Y125" s="101">
        <v>0.27978983396110702</v>
      </c>
      <c r="DA125" s="131" t="s">
        <v>1900</v>
      </c>
    </row>
    <row r="126" spans="1:105" ht="12" customHeight="1" x14ac:dyDescent="0.25">
      <c r="A126" s="107" t="s">
        <v>121</v>
      </c>
      <c r="B126" s="104">
        <v>1.1711216782357277</v>
      </c>
      <c r="C126" s="104">
        <v>1.2781163871084593</v>
      </c>
      <c r="D126" s="104">
        <v>1.7484888159372529</v>
      </c>
      <c r="E126" s="104">
        <v>2.2314960550560046</v>
      </c>
      <c r="F126" s="104">
        <v>2.7775176576997631</v>
      </c>
      <c r="G126" s="104">
        <v>3.5134108423393862</v>
      </c>
      <c r="H126" s="104">
        <v>4.0375354663681193</v>
      </c>
      <c r="I126" s="104">
        <v>4.6188689100051388</v>
      </c>
      <c r="J126" s="104">
        <v>4.5107632601009815</v>
      </c>
      <c r="K126" s="104">
        <v>4.6968803916392332</v>
      </c>
      <c r="L126" s="104">
        <v>4.249405805714928</v>
      </c>
      <c r="M126" s="104">
        <v>4.3867526121250968</v>
      </c>
      <c r="N126" s="104">
        <v>4.0925195939505672</v>
      </c>
      <c r="O126" s="104">
        <v>3.8684234453596442</v>
      </c>
      <c r="P126" s="104">
        <v>4.1025811769790623</v>
      </c>
      <c r="Q126" s="104">
        <v>4.7036676887616835</v>
      </c>
      <c r="R126" s="104">
        <v>5.4025375311916921</v>
      </c>
      <c r="S126" s="104">
        <v>6.172182669251165</v>
      </c>
      <c r="T126" s="104">
        <v>6.6102618670307391</v>
      </c>
      <c r="U126" s="104">
        <v>7.4822808938194383</v>
      </c>
      <c r="V126" s="104">
        <v>8.5438895256479377</v>
      </c>
      <c r="W126" s="104">
        <v>8.5645846258511753</v>
      </c>
      <c r="X126" s="104">
        <v>8.1756088871528743</v>
      </c>
      <c r="Y126" s="104">
        <v>7.4049861095117091</v>
      </c>
      <c r="DA126" s="132" t="s">
        <v>1901</v>
      </c>
    </row>
    <row r="127" spans="1:105" ht="12" customHeight="1" x14ac:dyDescent="0.25">
      <c r="A127" s="108" t="s">
        <v>53</v>
      </c>
      <c r="B127" s="98">
        <v>0.16856232640278143</v>
      </c>
      <c r="C127" s="98">
        <v>0.16730548696889941</v>
      </c>
      <c r="D127" s="98">
        <v>0.33981403921563791</v>
      </c>
      <c r="E127" s="98">
        <v>0.5467361724632086</v>
      </c>
      <c r="F127" s="98">
        <v>0.65076096564736063</v>
      </c>
      <c r="G127" s="98">
        <v>0.99368365729061658</v>
      </c>
      <c r="H127" s="98">
        <v>1.0353637263144018</v>
      </c>
      <c r="I127" s="98">
        <v>0.98267250948874874</v>
      </c>
      <c r="J127" s="98">
        <v>0.92260169507890044</v>
      </c>
      <c r="K127" s="98">
        <v>0.96179044928124324</v>
      </c>
      <c r="L127" s="98">
        <v>0.77477160217026142</v>
      </c>
      <c r="M127" s="98">
        <v>0.81293023121333374</v>
      </c>
      <c r="N127" s="98">
        <v>0.55027602647047891</v>
      </c>
      <c r="O127" s="98">
        <v>0.13701582116252345</v>
      </c>
      <c r="P127" s="98">
        <v>6.4751820664401188E-2</v>
      </c>
      <c r="Q127" s="98">
        <v>0.20275980781224032</v>
      </c>
      <c r="R127" s="98">
        <v>0.34217261176033087</v>
      </c>
      <c r="S127" s="98">
        <v>0.65050121703776287</v>
      </c>
      <c r="T127" s="98">
        <v>0.55251891646978935</v>
      </c>
      <c r="U127" s="98">
        <v>0.50124359513454897</v>
      </c>
      <c r="V127" s="98">
        <v>0.72308592044367703</v>
      </c>
      <c r="W127" s="98">
        <v>0.54655524695814361</v>
      </c>
      <c r="X127" s="98">
        <v>0.42098932372607073</v>
      </c>
      <c r="Y127" s="98">
        <v>0.15878669447069604</v>
      </c>
      <c r="DA127" s="63" t="s">
        <v>1902</v>
      </c>
    </row>
    <row r="128" spans="1:105" ht="12" customHeight="1" x14ac:dyDescent="0.25">
      <c r="A128" s="108" t="s">
        <v>52</v>
      </c>
      <c r="B128" s="98">
        <v>1.0025593518329463</v>
      </c>
      <c r="C128" s="98">
        <v>1.1108109001395599</v>
      </c>
      <c r="D128" s="98">
        <v>1.408674776721615</v>
      </c>
      <c r="E128" s="98">
        <v>1.6847598825927961</v>
      </c>
      <c r="F128" s="98">
        <v>2.1267566920524024</v>
      </c>
      <c r="G128" s="98">
        <v>2.5197271850487697</v>
      </c>
      <c r="H128" s="98">
        <v>3.0021717400537176</v>
      </c>
      <c r="I128" s="98">
        <v>3.6361964005163903</v>
      </c>
      <c r="J128" s="98">
        <v>3.5881615650220815</v>
      </c>
      <c r="K128" s="98">
        <v>3.7350899423579897</v>
      </c>
      <c r="L128" s="98">
        <v>3.4746342035446665</v>
      </c>
      <c r="M128" s="98">
        <v>3.5738223809117633</v>
      </c>
      <c r="N128" s="98">
        <v>3.5422435674800883</v>
      </c>
      <c r="O128" s="98">
        <v>3.7314076241971206</v>
      </c>
      <c r="P128" s="98">
        <v>4.0378293563146608</v>
      </c>
      <c r="Q128" s="98">
        <v>4.5009078809494429</v>
      </c>
      <c r="R128" s="98">
        <v>5.0603649194313611</v>
      </c>
      <c r="S128" s="98">
        <v>5.5216814522134019</v>
      </c>
      <c r="T128" s="98">
        <v>6.0577429505609501</v>
      </c>
      <c r="U128" s="98">
        <v>6.981037298684889</v>
      </c>
      <c r="V128" s="98">
        <v>7.8208036052042615</v>
      </c>
      <c r="W128" s="98">
        <v>8.018029378893031</v>
      </c>
      <c r="X128" s="98">
        <v>7.7546195634268029</v>
      </c>
      <c r="Y128" s="98">
        <v>7.2461994150410129</v>
      </c>
      <c r="DA128" s="63" t="s">
        <v>1903</v>
      </c>
    </row>
    <row r="129" spans="1:105" ht="12" customHeight="1" x14ac:dyDescent="0.25">
      <c r="A129" s="121" t="s">
        <v>54</v>
      </c>
      <c r="B129" s="122">
        <v>0.41923367122576455</v>
      </c>
      <c r="C129" s="122">
        <v>0.5188028888363877</v>
      </c>
      <c r="D129" s="122">
        <v>0.66114438939242948</v>
      </c>
      <c r="E129" s="122">
        <v>0.79250474570743457</v>
      </c>
      <c r="F129" s="122">
        <v>0.96273072926443115</v>
      </c>
      <c r="G129" s="122">
        <v>1.0805023662748783</v>
      </c>
      <c r="H129" s="122">
        <v>1.1469966110591607</v>
      </c>
      <c r="I129" s="122">
        <v>1.126706485241586</v>
      </c>
      <c r="J129" s="122">
        <v>1.0420270645561023</v>
      </c>
      <c r="K129" s="122">
        <v>1.087955717028374</v>
      </c>
      <c r="L129" s="122">
        <v>0.9591569182541676</v>
      </c>
      <c r="M129" s="122">
        <v>1.0422998951246993</v>
      </c>
      <c r="N129" s="122">
        <v>0.90161023236706184</v>
      </c>
      <c r="O129" s="122">
        <v>0.98042983361574398</v>
      </c>
      <c r="P129" s="122">
        <v>1.1706598171516096</v>
      </c>
      <c r="Q129" s="122">
        <v>1.23959305240449</v>
      </c>
      <c r="R129" s="122">
        <v>1.3625103532336427</v>
      </c>
      <c r="S129" s="122">
        <v>1.564811814140685</v>
      </c>
      <c r="T129" s="122">
        <v>1.6040645480177478</v>
      </c>
      <c r="U129" s="122">
        <v>2.141095649534333</v>
      </c>
      <c r="V129" s="122">
        <v>2.4686310540111895</v>
      </c>
      <c r="W129" s="122">
        <v>2.4884926288093663</v>
      </c>
      <c r="X129" s="122">
        <v>2.2687537387340582</v>
      </c>
      <c r="Y129" s="122">
        <v>1.9067591684113592</v>
      </c>
      <c r="DA129" s="130" t="s">
        <v>1904</v>
      </c>
    </row>
    <row r="130" spans="1:105" ht="12" customHeight="1" x14ac:dyDescent="0.25">
      <c r="A130" s="97" t="s">
        <v>50</v>
      </c>
      <c r="B130" s="98">
        <v>0.30876768760401102</v>
      </c>
      <c r="C130" s="98">
        <v>0.34483836689546921</v>
      </c>
      <c r="D130" s="98">
        <v>0.41727270459775651</v>
      </c>
      <c r="E130" s="98">
        <v>0.5084652161063431</v>
      </c>
      <c r="F130" s="98">
        <v>0.59944710467830231</v>
      </c>
      <c r="G130" s="98">
        <v>0.66864437378589081</v>
      </c>
      <c r="H130" s="98">
        <v>0.70609618564485455</v>
      </c>
      <c r="I130" s="98">
        <v>0.72609558807290653</v>
      </c>
      <c r="J130" s="98">
        <v>0.67325543879577709</v>
      </c>
      <c r="K130" s="98">
        <v>0.68235357697639765</v>
      </c>
      <c r="L130" s="98">
        <v>0.60725467069643824</v>
      </c>
      <c r="M130" s="98">
        <v>0.64078680439850411</v>
      </c>
      <c r="N130" s="98">
        <v>0.60837939082958448</v>
      </c>
      <c r="O130" s="98">
        <v>0.61839384397616115</v>
      </c>
      <c r="P130" s="98">
        <v>0.63793156752041635</v>
      </c>
      <c r="Q130" s="98">
        <v>0.71110495006158736</v>
      </c>
      <c r="R130" s="98">
        <v>0.77750812686478954</v>
      </c>
      <c r="S130" s="98">
        <v>0.84579825866722613</v>
      </c>
      <c r="T130" s="98">
        <v>0.91739909553009813</v>
      </c>
      <c r="U130" s="98">
        <v>1.1639141965386854</v>
      </c>
      <c r="V130" s="98">
        <v>1.2149488273353788</v>
      </c>
      <c r="W130" s="98">
        <v>1.2862210278233808</v>
      </c>
      <c r="X130" s="98">
        <v>1.2065667689643809</v>
      </c>
      <c r="Y130" s="98">
        <v>1.1347913779834817</v>
      </c>
      <c r="DA130" s="63" t="s">
        <v>1905</v>
      </c>
    </row>
    <row r="131" spans="1:105" ht="12" customHeight="1" x14ac:dyDescent="0.25">
      <c r="A131" s="109" t="s">
        <v>120</v>
      </c>
      <c r="B131" s="33">
        <v>0.11046598362175351</v>
      </c>
      <c r="C131" s="33">
        <v>0.17396452194091847</v>
      </c>
      <c r="D131" s="33">
        <v>0.243871684794673</v>
      </c>
      <c r="E131" s="33">
        <v>0.28403952960109152</v>
      </c>
      <c r="F131" s="33">
        <v>0.36328362458612884</v>
      </c>
      <c r="G131" s="33">
        <v>0.41185799248898747</v>
      </c>
      <c r="H131" s="33">
        <v>0.44090042541430619</v>
      </c>
      <c r="I131" s="33">
        <v>0.40061089716867959</v>
      </c>
      <c r="J131" s="33">
        <v>0.36877162576032507</v>
      </c>
      <c r="K131" s="33">
        <v>0.40560214005197648</v>
      </c>
      <c r="L131" s="33">
        <v>0.35190224755772936</v>
      </c>
      <c r="M131" s="33">
        <v>0.40151309072619523</v>
      </c>
      <c r="N131" s="33">
        <v>0.29323084153747742</v>
      </c>
      <c r="O131" s="33">
        <v>0.36203598963958283</v>
      </c>
      <c r="P131" s="33">
        <v>0.53272824963119325</v>
      </c>
      <c r="Q131" s="33">
        <v>0.52848810234290267</v>
      </c>
      <c r="R131" s="33">
        <v>0.58500222636885302</v>
      </c>
      <c r="S131" s="33">
        <v>0.71901355547345891</v>
      </c>
      <c r="T131" s="33">
        <v>0.68666545248764954</v>
      </c>
      <c r="U131" s="33">
        <v>0.97718145299564751</v>
      </c>
      <c r="V131" s="33">
        <v>1.253682226675811</v>
      </c>
      <c r="W131" s="33">
        <v>1.2022716009859853</v>
      </c>
      <c r="X131" s="33">
        <v>1.0621869697696773</v>
      </c>
      <c r="Y131" s="33">
        <v>0.77196779042787744</v>
      </c>
      <c r="DA131" s="60" t="s">
        <v>1906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0.91528298124312857</v>
      </c>
      <c r="C133" s="154">
        <f t="shared" si="22"/>
        <v>0.85208629797671243</v>
      </c>
      <c r="D133" s="154">
        <f t="shared" si="22"/>
        <v>0.8388735716815745</v>
      </c>
      <c r="E133" s="154">
        <f t="shared" si="22"/>
        <v>0.8768707524432704</v>
      </c>
      <c r="F133" s="154">
        <f t="shared" si="22"/>
        <v>0.87409934475813234</v>
      </c>
      <c r="G133" s="154">
        <f t="shared" si="22"/>
        <v>0.94293261356229685</v>
      </c>
      <c r="H133" s="154">
        <f t="shared" si="22"/>
        <v>1.0211652183084723</v>
      </c>
      <c r="I133" s="154">
        <f t="shared" si="22"/>
        <v>1.0248794325014869</v>
      </c>
      <c r="J133" s="154">
        <f t="shared" si="22"/>
        <v>1.0896558059418633</v>
      </c>
      <c r="K133" s="154">
        <f t="shared" si="22"/>
        <v>1.0969868227826616</v>
      </c>
      <c r="L133" s="154">
        <f t="shared" si="22"/>
        <v>1.171224097886546</v>
      </c>
      <c r="M133" s="154">
        <f t="shared" si="22"/>
        <v>1.1427875787131403</v>
      </c>
      <c r="N133" s="154">
        <f t="shared" si="22"/>
        <v>1.4627133626143074</v>
      </c>
      <c r="O133" s="154">
        <f t="shared" si="22"/>
        <v>1.603033401330944</v>
      </c>
      <c r="P133" s="154">
        <f t="shared" si="22"/>
        <v>1.4151867585717361</v>
      </c>
      <c r="Q133" s="154">
        <f t="shared" si="22"/>
        <v>1.2774078655196976</v>
      </c>
      <c r="R133" s="154">
        <f t="shared" ref="R133:V133" si="23">IF(R115=0,"",R115/R97)</f>
        <v>1.3470765827423641</v>
      </c>
      <c r="S133" s="154">
        <f t="shared" si="23"/>
        <v>1.2821291486636801</v>
      </c>
      <c r="T133" s="154">
        <f t="shared" si="23"/>
        <v>1.3944400867607565</v>
      </c>
      <c r="U133" s="154">
        <f t="shared" si="23"/>
        <v>1.3828101480457138</v>
      </c>
      <c r="V133" s="154">
        <f t="shared" si="23"/>
        <v>1.4003922404209803</v>
      </c>
      <c r="W133" s="154">
        <f t="shared" ref="W133:Y133" si="24">IF(W115=0,"",W115/W97)</f>
        <v>1.4025616274473953</v>
      </c>
      <c r="X133" s="154">
        <f t="shared" si="24"/>
        <v>1.3724779124335096</v>
      </c>
      <c r="Y133" s="154">
        <f t="shared" si="24"/>
        <v>1.5877628019110708</v>
      </c>
      <c r="DA133" s="129" t="s">
        <v>2058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0.51023348250263179</v>
      </c>
      <c r="C134" s="155">
        <f t="shared" si="25"/>
        <v>0.51709618119725365</v>
      </c>
      <c r="D134" s="155">
        <f t="shared" si="25"/>
        <v>0.52580943517422296</v>
      </c>
      <c r="E134" s="155">
        <f t="shared" si="25"/>
        <v>0.53266791820372128</v>
      </c>
      <c r="F134" s="155">
        <f t="shared" si="25"/>
        <v>0.53921415321564736</v>
      </c>
      <c r="G134" s="155">
        <f t="shared" si="25"/>
        <v>0.5454563702651315</v>
      </c>
      <c r="H134" s="155">
        <f t="shared" si="25"/>
        <v>0.55148107455389062</v>
      </c>
      <c r="I134" s="155">
        <f t="shared" si="25"/>
        <v>0.55399905732433685</v>
      </c>
      <c r="J134" s="155">
        <f t="shared" si="25"/>
        <v>0.55689535320040617</v>
      </c>
      <c r="K134" s="155">
        <f t="shared" si="25"/>
        <v>0.56115276799345892</v>
      </c>
      <c r="L134" s="155">
        <f t="shared" si="25"/>
        <v>0.56283539664452764</v>
      </c>
      <c r="M134" s="155">
        <f t="shared" si="25"/>
        <v>0.56657234791271416</v>
      </c>
      <c r="N134" s="155">
        <f t="shared" si="25"/>
        <v>0.57066642050421623</v>
      </c>
      <c r="O134" s="155">
        <f t="shared" si="25"/>
        <v>0.57730928283036931</v>
      </c>
      <c r="P134" s="155">
        <f t="shared" si="25"/>
        <v>0.58332289432886375</v>
      </c>
      <c r="Q134" s="155">
        <f t="shared" si="25"/>
        <v>0.59101643005857474</v>
      </c>
      <c r="R134" s="155">
        <f t="shared" ref="R134:V134" si="26">IF(R116=0,"",R116/R98)</f>
        <v>0.60253147701087684</v>
      </c>
      <c r="S134" s="155">
        <f t="shared" si="26"/>
        <v>0.61775136449822499</v>
      </c>
      <c r="T134" s="155">
        <f t="shared" si="26"/>
        <v>0.63709852485294005</v>
      </c>
      <c r="U134" s="155">
        <f t="shared" si="26"/>
        <v>0.66333326333639231</v>
      </c>
      <c r="V134" s="155">
        <f t="shared" si="26"/>
        <v>0.68770798062079419</v>
      </c>
      <c r="W134" s="155">
        <f t="shared" ref="W134:Y134" si="27">IF(W116=0,"",W116/W98)</f>
        <v>0.70216241988221895</v>
      </c>
      <c r="X134" s="155">
        <f t="shared" si="27"/>
        <v>0.71059133742288116</v>
      </c>
      <c r="Y134" s="155">
        <f t="shared" si="27"/>
        <v>0.71449700211678213</v>
      </c>
      <c r="DA134" s="130" t="s">
        <v>2059</v>
      </c>
    </row>
    <row r="135" spans="1:105" ht="12" customHeight="1" x14ac:dyDescent="0.25">
      <c r="A135" s="97" t="s">
        <v>53</v>
      </c>
      <c r="B135" s="156">
        <f t="shared" ref="B135:Q135" si="28">IF(B117=0,"",B117/B99)</f>
        <v>0.51023348250263179</v>
      </c>
      <c r="C135" s="156">
        <f t="shared" si="28"/>
        <v>0.51709618119725365</v>
      </c>
      <c r="D135" s="156">
        <f t="shared" si="28"/>
        <v>0.52580943517422296</v>
      </c>
      <c r="E135" s="156">
        <f t="shared" si="28"/>
        <v>0.53266791820372128</v>
      </c>
      <c r="F135" s="156">
        <f t="shared" si="28"/>
        <v>0.53921415321564736</v>
      </c>
      <c r="G135" s="156">
        <f t="shared" si="28"/>
        <v>0.5454563702651315</v>
      </c>
      <c r="H135" s="156">
        <f t="shared" si="28"/>
        <v>0.55148107455389062</v>
      </c>
      <c r="I135" s="156">
        <f t="shared" si="28"/>
        <v>0.55399905732433685</v>
      </c>
      <c r="J135" s="156">
        <f t="shared" si="28"/>
        <v>0.55689535320040617</v>
      </c>
      <c r="K135" s="156">
        <f t="shared" si="28"/>
        <v>0.56115276799345892</v>
      </c>
      <c r="L135" s="156">
        <f t="shared" si="28"/>
        <v>0.56283539664452764</v>
      </c>
      <c r="M135" s="156">
        <f t="shared" si="28"/>
        <v>0.56657234791271416</v>
      </c>
      <c r="N135" s="156">
        <f t="shared" si="28"/>
        <v>0.57066642050421623</v>
      </c>
      <c r="O135" s="156">
        <f t="shared" si="28"/>
        <v>0.57730928283036931</v>
      </c>
      <c r="P135" s="156">
        <f t="shared" si="28"/>
        <v>0.58332289432886375</v>
      </c>
      <c r="Q135" s="156">
        <f t="shared" si="28"/>
        <v>0.59101643005857474</v>
      </c>
      <c r="R135" s="156">
        <f t="shared" ref="R135:V135" si="29">IF(R117=0,"",R117/R99)</f>
        <v>0.60253147701087684</v>
      </c>
      <c r="S135" s="156">
        <f t="shared" si="29"/>
        <v>0.61775136449822499</v>
      </c>
      <c r="T135" s="156">
        <f t="shared" si="29"/>
        <v>0.63709852485294005</v>
      </c>
      <c r="U135" s="156">
        <f t="shared" si="29"/>
        <v>0.66333326333639231</v>
      </c>
      <c r="V135" s="156">
        <f t="shared" si="29"/>
        <v>0.68770798062079419</v>
      </c>
      <c r="W135" s="156">
        <f t="shared" ref="W135:Y135" si="30">IF(W117=0,"",W117/W99)</f>
        <v>0.70216241988221895</v>
      </c>
      <c r="X135" s="156">
        <f t="shared" si="30"/>
        <v>0.71059133742288116</v>
      </c>
      <c r="Y135" s="156">
        <f t="shared" si="30"/>
        <v>0.71449700211678213</v>
      </c>
      <c r="DA135" s="63" t="s">
        <v>2060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1.8018528038532919</v>
      </c>
      <c r="C136" s="155">
        <f t="shared" si="31"/>
        <v>1.860103755729354</v>
      </c>
      <c r="D136" s="155">
        <f t="shared" si="31"/>
        <v>2.0495541118553335</v>
      </c>
      <c r="E136" s="155">
        <f t="shared" si="31"/>
        <v>2.2482824398121468</v>
      </c>
      <c r="F136" s="155">
        <f t="shared" si="31"/>
        <v>2.4423410326076795</v>
      </c>
      <c r="G136" s="155">
        <f t="shared" si="31"/>
        <v>2.6795749893940037</v>
      </c>
      <c r="H136" s="155">
        <f t="shared" si="31"/>
        <v>2.8499015300019486</v>
      </c>
      <c r="I136" s="155">
        <f t="shared" si="31"/>
        <v>2.9052851129262063</v>
      </c>
      <c r="J136" s="155">
        <f t="shared" si="31"/>
        <v>2.9337924769815142</v>
      </c>
      <c r="K136" s="155">
        <f t="shared" si="31"/>
        <v>3.0000643057266418</v>
      </c>
      <c r="L136" s="155">
        <f t="shared" si="31"/>
        <v>3.0940946753895</v>
      </c>
      <c r="M136" s="155">
        <f t="shared" si="31"/>
        <v>3.2450365513663209</v>
      </c>
      <c r="N136" s="155">
        <f t="shared" si="31"/>
        <v>3.4086394425837185</v>
      </c>
      <c r="O136" s="155">
        <f t="shared" si="31"/>
        <v>3.6424239028936953</v>
      </c>
      <c r="P136" s="155">
        <f t="shared" si="31"/>
        <v>3.8347329690162368</v>
      </c>
      <c r="Q136" s="155">
        <f t="shared" si="31"/>
        <v>3.9686208143524353</v>
      </c>
      <c r="R136" s="155">
        <f t="shared" ref="R136:V136" si="32">IF(R118=0,"",R118/R100)</f>
        <v>4.0923880152244143</v>
      </c>
      <c r="S136" s="155">
        <f t="shared" si="32"/>
        <v>4.2002589364380123</v>
      </c>
      <c r="T136" s="155">
        <f t="shared" si="32"/>
        <v>4.2748784034330329</v>
      </c>
      <c r="U136" s="155">
        <f t="shared" si="32"/>
        <v>4.3555297467059138</v>
      </c>
      <c r="V136" s="155">
        <f t="shared" si="32"/>
        <v>4.40218687608448</v>
      </c>
      <c r="W136" s="155">
        <f t="shared" ref="W136:Y136" si="33">IF(W118=0,"",W118/W100)</f>
        <v>4.4315506574874997</v>
      </c>
      <c r="X136" s="155">
        <f t="shared" si="33"/>
        <v>4.4506726413198958</v>
      </c>
      <c r="Y136" s="155">
        <f t="shared" si="33"/>
        <v>4.4667172226145642</v>
      </c>
      <c r="DA136" s="130" t="s">
        <v>2061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1.8018528038532919</v>
      </c>
      <c r="C137" s="156">
        <f t="shared" si="34"/>
        <v>1.860103755729354</v>
      </c>
      <c r="D137" s="156">
        <f t="shared" si="34"/>
        <v>2.0495541118553335</v>
      </c>
      <c r="E137" s="156">
        <f t="shared" si="34"/>
        <v>2.2482824398121468</v>
      </c>
      <c r="F137" s="156">
        <f t="shared" si="34"/>
        <v>2.4423410326076795</v>
      </c>
      <c r="G137" s="156">
        <f t="shared" si="34"/>
        <v>2.6795749893940037</v>
      </c>
      <c r="H137" s="156">
        <f t="shared" si="34"/>
        <v>2.8499015300019486</v>
      </c>
      <c r="I137" s="156">
        <f t="shared" si="34"/>
        <v>2.9052851129262063</v>
      </c>
      <c r="J137" s="156">
        <f t="shared" si="34"/>
        <v>2.9337924769815142</v>
      </c>
      <c r="K137" s="156">
        <f t="shared" si="34"/>
        <v>3.0000643057266418</v>
      </c>
      <c r="L137" s="156">
        <f t="shared" si="34"/>
        <v>3.0940946753895</v>
      </c>
      <c r="M137" s="156">
        <f t="shared" si="34"/>
        <v>3.2450365513663209</v>
      </c>
      <c r="N137" s="156">
        <f t="shared" si="34"/>
        <v>3.4086394425837185</v>
      </c>
      <c r="O137" s="156">
        <f t="shared" si="34"/>
        <v>3.6424239028936953</v>
      </c>
      <c r="P137" s="156">
        <f t="shared" si="34"/>
        <v>3.8347329690162368</v>
      </c>
      <c r="Q137" s="156">
        <f t="shared" si="34"/>
        <v>3.9686208143524353</v>
      </c>
      <c r="R137" s="156">
        <f t="shared" ref="R137:V137" si="35">IF(R119=0,"",R119/R101)</f>
        <v>4.0923880152244143</v>
      </c>
      <c r="S137" s="156">
        <f t="shared" si="35"/>
        <v>4.2002589364380123</v>
      </c>
      <c r="T137" s="156">
        <f t="shared" si="35"/>
        <v>4.2748784034330329</v>
      </c>
      <c r="U137" s="156">
        <f t="shared" si="35"/>
        <v>4.3555297467059138</v>
      </c>
      <c r="V137" s="156">
        <f t="shared" si="35"/>
        <v>4.40218687608448</v>
      </c>
      <c r="W137" s="156">
        <f t="shared" ref="W137:Y137" si="36">IF(W119=0,"",W119/W101)</f>
        <v>4.4315506574874997</v>
      </c>
      <c r="X137" s="156">
        <f t="shared" si="36"/>
        <v>4.4506726413198958</v>
      </c>
      <c r="Y137" s="156">
        <f t="shared" si="36"/>
        <v>4.4667172226145642</v>
      </c>
      <c r="DA137" s="63" t="s">
        <v>2062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0.79984147620305757</v>
      </c>
      <c r="C138" s="155">
        <f t="shared" si="37"/>
        <v>0.81053942345625973</v>
      </c>
      <c r="D138" s="155">
        <f t="shared" si="37"/>
        <v>0.7794374137491743</v>
      </c>
      <c r="E138" s="155">
        <f t="shared" si="37"/>
        <v>0.75559838470834528</v>
      </c>
      <c r="F138" s="155">
        <f t="shared" si="37"/>
        <v>0.76805397553752885</v>
      </c>
      <c r="G138" s="155">
        <f t="shared" si="37"/>
        <v>0.74350425034592049</v>
      </c>
      <c r="H138" s="155">
        <f t="shared" si="37"/>
        <v>0.75770958853899284</v>
      </c>
      <c r="I138" s="155">
        <f t="shared" si="37"/>
        <v>0.78818652132282085</v>
      </c>
      <c r="J138" s="155">
        <f t="shared" si="37"/>
        <v>0.79345306113324943</v>
      </c>
      <c r="K138" s="155">
        <f t="shared" si="37"/>
        <v>0.79632562394473505</v>
      </c>
      <c r="L138" s="155">
        <f t="shared" si="37"/>
        <v>0.81239551180061986</v>
      </c>
      <c r="M138" s="155">
        <f t="shared" si="37"/>
        <v>0.81499644440411978</v>
      </c>
      <c r="N138" s="155">
        <f t="shared" si="37"/>
        <v>0.85270306758619241</v>
      </c>
      <c r="O138" s="155">
        <f t="shared" si="37"/>
        <v>0.91799886593656954</v>
      </c>
      <c r="P138" s="155">
        <f t="shared" si="37"/>
        <v>0.9293113593450516</v>
      </c>
      <c r="Q138" s="155">
        <f t="shared" si="37"/>
        <v>0.91559609361127747</v>
      </c>
      <c r="R138" s="155">
        <f t="shared" ref="R138:V138" si="38">IF(R120=0,"",R120/R102)</f>
        <v>0.9093678916154212</v>
      </c>
      <c r="S138" s="155">
        <f t="shared" si="38"/>
        <v>0.89185099899527998</v>
      </c>
      <c r="T138" s="155">
        <f t="shared" si="38"/>
        <v>0.91262302620657199</v>
      </c>
      <c r="U138" s="155">
        <f t="shared" si="38"/>
        <v>0.92826559937484932</v>
      </c>
      <c r="V138" s="155">
        <f t="shared" si="38"/>
        <v>0.92694949338935739</v>
      </c>
      <c r="W138" s="155">
        <f t="shared" ref="W138:Y138" si="39">IF(W120=0,"",W120/W102)</f>
        <v>0.92964019742217807</v>
      </c>
      <c r="X138" s="155">
        <f t="shared" si="39"/>
        <v>0.93779477332706307</v>
      </c>
      <c r="Y138" s="155">
        <f t="shared" si="39"/>
        <v>0.95263897176280177</v>
      </c>
      <c r="DA138" s="130" t="s">
        <v>2063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0.41569897284856316</v>
      </c>
      <c r="C139" s="156">
        <f t="shared" si="40"/>
        <v>0.41971539684282805</v>
      </c>
      <c r="D139" s="156">
        <f t="shared" si="40"/>
        <v>0.42332829309215325</v>
      </c>
      <c r="E139" s="156">
        <f t="shared" si="40"/>
        <v>0.42681884062650682</v>
      </c>
      <c r="F139" s="156">
        <f t="shared" si="40"/>
        <v>0.4304337818657889</v>
      </c>
      <c r="G139" s="156">
        <f t="shared" si="40"/>
        <v>0.43451540292913449</v>
      </c>
      <c r="H139" s="156">
        <f t="shared" si="40"/>
        <v>0.43951628087127242</v>
      </c>
      <c r="I139" s="156">
        <f t="shared" si="40"/>
        <v>0.4412061094856391</v>
      </c>
      <c r="J139" s="156">
        <f t="shared" si="40"/>
        <v>0.44265521838378091</v>
      </c>
      <c r="K139" s="156">
        <f t="shared" si="40"/>
        <v>0.44569548105289214</v>
      </c>
      <c r="L139" s="156">
        <f t="shared" si="40"/>
        <v>0.44814256464804098</v>
      </c>
      <c r="M139" s="156">
        <f t="shared" si="40"/>
        <v>0.45371568042512433</v>
      </c>
      <c r="N139" s="156">
        <f t="shared" si="40"/>
        <v>0.46210976398112164</v>
      </c>
      <c r="O139" s="156">
        <f t="shared" si="40"/>
        <v>0.47160815548614071</v>
      </c>
      <c r="P139" s="156">
        <f t="shared" si="40"/>
        <v>0.49180071386035756</v>
      </c>
      <c r="Q139" s="156">
        <f t="shared" si="40"/>
        <v>0.51094605809145477</v>
      </c>
      <c r="R139" s="156">
        <f t="shared" ref="R139:V139" si="41">IF(R121=0,"",R121/R103)</f>
        <v>0.53295224670944075</v>
      </c>
      <c r="S139" s="156">
        <f t="shared" si="41"/>
        <v>0.55475771522265249</v>
      </c>
      <c r="T139" s="156">
        <f t="shared" si="41"/>
        <v>0.57503788630234565</v>
      </c>
      <c r="U139" s="156">
        <f t="shared" si="41"/>
        <v>0.60408634070455258</v>
      </c>
      <c r="V139" s="156">
        <f t="shared" si="41"/>
        <v>0.62513162086433371</v>
      </c>
      <c r="W139" s="156">
        <f t="shared" ref="W139:Y139" si="42">IF(W121=0,"",W121/W103)</f>
        <v>0.6372329243818281</v>
      </c>
      <c r="X139" s="156">
        <f t="shared" si="42"/>
        <v>0.64669405316479378</v>
      </c>
      <c r="Y139" s="156">
        <f t="shared" si="42"/>
        <v>0.6527975549834315</v>
      </c>
      <c r="DA139" s="63" t="s">
        <v>2064</v>
      </c>
    </row>
    <row r="140" spans="1:105" ht="12" customHeight="1" x14ac:dyDescent="0.25">
      <c r="A140" s="97" t="s">
        <v>123</v>
      </c>
      <c r="B140" s="156">
        <f t="shared" ref="B140:Q140" si="43">IF(B122=0,"",B122/B104)</f>
        <v>0.83482834390661242</v>
      </c>
      <c r="C140" s="156">
        <f t="shared" si="43"/>
        <v>0.84258134531891027</v>
      </c>
      <c r="D140" s="156">
        <f t="shared" si="43"/>
        <v>0.75593624719581343</v>
      </c>
      <c r="E140" s="156">
        <f t="shared" si="43"/>
        <v>0.71896255305732493</v>
      </c>
      <c r="F140" s="156">
        <f t="shared" si="43"/>
        <v>0.74740572479928102</v>
      </c>
      <c r="G140" s="156">
        <f t="shared" si="43"/>
        <v>0.72103357827646331</v>
      </c>
      <c r="H140" s="156">
        <f t="shared" si="43"/>
        <v>0.75415283292852608</v>
      </c>
      <c r="I140" s="156">
        <f t="shared" si="43"/>
        <v>0.79706331422756616</v>
      </c>
      <c r="J140" s="156">
        <f t="shared" si="43"/>
        <v>0.79725360292614944</v>
      </c>
      <c r="K140" s="156">
        <f t="shared" si="43"/>
        <v>0.79967052414425288</v>
      </c>
      <c r="L140" s="156">
        <f t="shared" si="43"/>
        <v>0.82217813662622397</v>
      </c>
      <c r="M140" s="156">
        <f t="shared" si="43"/>
        <v>0.82379754928137461</v>
      </c>
      <c r="N140" s="156">
        <f t="shared" si="43"/>
        <v>0.88104764251640022</v>
      </c>
      <c r="O140" s="156">
        <f t="shared" si="43"/>
        <v>0.92889937568496594</v>
      </c>
      <c r="P140" s="156">
        <f t="shared" si="43"/>
        <v>0.93279342223004924</v>
      </c>
      <c r="Q140" s="156">
        <f t="shared" si="43"/>
        <v>0.82304019837377995</v>
      </c>
      <c r="R140" s="156">
        <f t="shared" ref="R140:V140" si="44">IF(R122=0,"",R122/R104)</f>
        <v>0.79787398713942248</v>
      </c>
      <c r="S140" s="156">
        <f t="shared" si="44"/>
        <v>0.76484418456848369</v>
      </c>
      <c r="T140" s="156">
        <f t="shared" si="44"/>
        <v>0.82945488904370812</v>
      </c>
      <c r="U140" s="156">
        <f t="shared" si="44"/>
        <v>0.93249037983610394</v>
      </c>
      <c r="V140" s="156">
        <f t="shared" si="44"/>
        <v>0.97307908926806153</v>
      </c>
      <c r="W140" s="156">
        <f t="shared" ref="W140:Y140" si="45">IF(W122=0,"",W122/W104)</f>
        <v>0.95550853076367448</v>
      </c>
      <c r="X140" s="156">
        <f t="shared" si="45"/>
        <v>0.96392674887153329</v>
      </c>
      <c r="Y140" s="156">
        <f t="shared" si="45"/>
        <v>0.97909635624739499</v>
      </c>
      <c r="DA140" s="63" t="s">
        <v>2065</v>
      </c>
    </row>
    <row r="141" spans="1:105" ht="12" customHeight="1" x14ac:dyDescent="0.25">
      <c r="A141" s="100" t="s">
        <v>50</v>
      </c>
      <c r="B141" s="157">
        <f t="shared" ref="B141:Q141" si="46">IF(B123=0,"",B123/B105)</f>
        <v>0.41569897284856322</v>
      </c>
      <c r="C141" s="157">
        <f t="shared" si="46"/>
        <v>0.42163986833209893</v>
      </c>
      <c r="D141" s="157">
        <f t="shared" si="46"/>
        <v>0.42252379993303946</v>
      </c>
      <c r="E141" s="157">
        <f t="shared" si="46"/>
        <v>0.42348977947120492</v>
      </c>
      <c r="F141" s="157">
        <f t="shared" si="46"/>
        <v>0.42508375529532355</v>
      </c>
      <c r="G141" s="157">
        <f t="shared" si="46"/>
        <v>0.42653761681078428</v>
      </c>
      <c r="H141" s="157">
        <f t="shared" si="46"/>
        <v>0.43958862608074717</v>
      </c>
      <c r="I141" s="157">
        <f t="shared" si="46"/>
        <v>0.44321973313996271</v>
      </c>
      <c r="J141" s="157">
        <f t="shared" si="46"/>
        <v>0.44580621781285001</v>
      </c>
      <c r="K141" s="157">
        <f t="shared" si="46"/>
        <v>0.44903525450857817</v>
      </c>
      <c r="L141" s="157">
        <f t="shared" si="46"/>
        <v>0.44983330329194543</v>
      </c>
      <c r="M141" s="157">
        <f t="shared" si="46"/>
        <v>0.45014894406579248</v>
      </c>
      <c r="N141" s="157">
        <f t="shared" si="46"/>
        <v>0.46371663485019132</v>
      </c>
      <c r="O141" s="157">
        <f t="shared" si="46"/>
        <v>0.50614231915384211</v>
      </c>
      <c r="P141" s="157">
        <f t="shared" si="46"/>
        <v>0.52641647405188463</v>
      </c>
      <c r="Q141" s="157">
        <f t="shared" si="46"/>
        <v>0.52866198665027042</v>
      </c>
      <c r="R141" s="157">
        <f t="shared" ref="R141:V141" si="47">IF(R123=0,"",R123/R105)</f>
        <v>0.53030558171827258</v>
      </c>
      <c r="S141" s="157">
        <f t="shared" si="47"/>
        <v>0.53169870493039439</v>
      </c>
      <c r="T141" s="157">
        <f t="shared" si="47"/>
        <v>0.5327422377074178</v>
      </c>
      <c r="U141" s="157">
        <f t="shared" si="47"/>
        <v>0.53378441101408824</v>
      </c>
      <c r="V141" s="157">
        <f t="shared" si="47"/>
        <v>0.56698166116094328</v>
      </c>
      <c r="W141" s="157">
        <f t="shared" ref="W141:Y141" si="48">IF(W123=0,"",W123/W105)</f>
        <v>0.63618383272732237</v>
      </c>
      <c r="X141" s="157">
        <f t="shared" si="48"/>
        <v>0.66502874422447689</v>
      </c>
      <c r="Y141" s="157">
        <f t="shared" si="48"/>
        <v>0.66588473726962738</v>
      </c>
      <c r="DA141" s="131" t="s">
        <v>2066</v>
      </c>
    </row>
    <row r="142" spans="1:105" ht="12" customHeight="1" x14ac:dyDescent="0.25">
      <c r="A142" s="103" t="s">
        <v>52</v>
      </c>
      <c r="B142" s="158">
        <f t="shared" ref="B142:Q142" si="49">IF(B124=0,"",B124/B106)</f>
        <v>1</v>
      </c>
      <c r="C142" s="158">
        <f t="shared" si="49"/>
        <v>1</v>
      </c>
      <c r="D142" s="158">
        <f t="shared" si="49"/>
        <v>1</v>
      </c>
      <c r="E142" s="158">
        <f t="shared" si="49"/>
        <v>1</v>
      </c>
      <c r="F142" s="158">
        <f t="shared" si="49"/>
        <v>1</v>
      </c>
      <c r="G142" s="158">
        <f t="shared" si="49"/>
        <v>1</v>
      </c>
      <c r="H142" s="158">
        <f t="shared" si="49"/>
        <v>1</v>
      </c>
      <c r="I142" s="158">
        <f t="shared" si="49"/>
        <v>1</v>
      </c>
      <c r="J142" s="158">
        <f t="shared" si="49"/>
        <v>1</v>
      </c>
      <c r="K142" s="158">
        <f t="shared" si="49"/>
        <v>1</v>
      </c>
      <c r="L142" s="158">
        <f t="shared" si="49"/>
        <v>1</v>
      </c>
      <c r="M142" s="158">
        <f t="shared" si="49"/>
        <v>1</v>
      </c>
      <c r="N142" s="158">
        <f t="shared" si="49"/>
        <v>1</v>
      </c>
      <c r="O142" s="158">
        <f t="shared" si="49"/>
        <v>1</v>
      </c>
      <c r="P142" s="158">
        <f t="shared" si="49"/>
        <v>1</v>
      </c>
      <c r="Q142" s="158">
        <f t="shared" si="49"/>
        <v>1</v>
      </c>
      <c r="R142" s="158">
        <f t="shared" ref="R142:V142" si="50">IF(R124=0,"",R124/R106)</f>
        <v>1</v>
      </c>
      <c r="S142" s="158">
        <f t="shared" si="50"/>
        <v>1</v>
      </c>
      <c r="T142" s="158">
        <f t="shared" si="50"/>
        <v>1</v>
      </c>
      <c r="U142" s="158">
        <f t="shared" si="50"/>
        <v>1</v>
      </c>
      <c r="V142" s="158">
        <f t="shared" si="50"/>
        <v>1</v>
      </c>
      <c r="W142" s="158">
        <f t="shared" ref="W142:Y142" si="51">IF(W124=0,"",W124/W106)</f>
        <v>1</v>
      </c>
      <c r="X142" s="158">
        <f t="shared" si="51"/>
        <v>1</v>
      </c>
      <c r="Y142" s="158">
        <f t="shared" si="51"/>
        <v>1</v>
      </c>
      <c r="DA142" s="132" t="s">
        <v>2067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0.46896418226790826</v>
      </c>
      <c r="C143" s="157">
        <f t="shared" si="52"/>
        <v>0.47719252274030671</v>
      </c>
      <c r="D143" s="157">
        <f t="shared" si="52"/>
        <v>0.47777089040971099</v>
      </c>
      <c r="E143" s="157">
        <f t="shared" si="52"/>
        <v>0.47880885969908443</v>
      </c>
      <c r="F143" s="157">
        <f t="shared" si="52"/>
        <v>0.48012419195975808</v>
      </c>
      <c r="G143" s="157">
        <f t="shared" si="52"/>
        <v>0.48090420521599969</v>
      </c>
      <c r="H143" s="157">
        <f t="shared" si="52"/>
        <v>0.49054836875958852</v>
      </c>
      <c r="I143" s="157">
        <f t="shared" si="52"/>
        <v>0.49156024684916133</v>
      </c>
      <c r="J143" s="157">
        <f t="shared" si="52"/>
        <v>0.49224324390371821</v>
      </c>
      <c r="K143" s="157">
        <f t="shared" si="52"/>
        <v>0.49367835892465234</v>
      </c>
      <c r="L143" s="157">
        <f t="shared" si="52"/>
        <v>0.49371022343970566</v>
      </c>
      <c r="M143" s="157">
        <f t="shared" si="52"/>
        <v>0.49377669253856821</v>
      </c>
      <c r="N143" s="157">
        <f t="shared" si="52"/>
        <v>0.49391656079716106</v>
      </c>
      <c r="O143" s="157">
        <f t="shared" si="52"/>
        <v>0.53530985027036571</v>
      </c>
      <c r="P143" s="157">
        <f t="shared" si="52"/>
        <v>0.54539796409961749</v>
      </c>
      <c r="Q143" s="157">
        <f t="shared" si="52"/>
        <v>0.54545621817624734</v>
      </c>
      <c r="R143" s="157">
        <f t="shared" ref="R143:V143" si="53">IF(R125=0,"",R125/R107)</f>
        <v>0.54568750928343357</v>
      </c>
      <c r="S143" s="157">
        <f t="shared" si="53"/>
        <v>0.54588319443224986</v>
      </c>
      <c r="T143" s="157">
        <f t="shared" si="53"/>
        <v>0.54613855011400114</v>
      </c>
      <c r="U143" s="157">
        <f t="shared" si="53"/>
        <v>0.56926903557405084</v>
      </c>
      <c r="V143" s="157">
        <f t="shared" si="53"/>
        <v>0.57752034305902289</v>
      </c>
      <c r="W143" s="157">
        <f t="shared" ref="W143:Y143" si="54">IF(W125=0,"",W125/W107)</f>
        <v>0.64290877055421913</v>
      </c>
      <c r="X143" s="157">
        <f t="shared" si="54"/>
        <v>0.65010629844164491</v>
      </c>
      <c r="Y143" s="157">
        <f t="shared" si="54"/>
        <v>0.65237365367185518</v>
      </c>
      <c r="DA143" s="131" t="s">
        <v>2068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0.85985770532035233</v>
      </c>
      <c r="C144" s="158">
        <f t="shared" si="55"/>
        <v>0.87276923045706911</v>
      </c>
      <c r="D144" s="158">
        <f t="shared" si="55"/>
        <v>0.82465395557034338</v>
      </c>
      <c r="E144" s="158">
        <f t="shared" si="55"/>
        <v>0.79078334991182841</v>
      </c>
      <c r="F144" s="158">
        <f t="shared" si="55"/>
        <v>0.79993652119575287</v>
      </c>
      <c r="G144" s="158">
        <f t="shared" si="55"/>
        <v>0.76998170630029006</v>
      </c>
      <c r="H144" s="158">
        <f t="shared" si="55"/>
        <v>0.7885626574427238</v>
      </c>
      <c r="I144" s="158">
        <f t="shared" si="55"/>
        <v>0.81875449532609956</v>
      </c>
      <c r="J144" s="158">
        <f t="shared" si="55"/>
        <v>0.82525516428602974</v>
      </c>
      <c r="K144" s="158">
        <f t="shared" si="55"/>
        <v>0.82642027007548791</v>
      </c>
      <c r="L144" s="158">
        <f t="shared" si="55"/>
        <v>0.84341708366697865</v>
      </c>
      <c r="M144" s="158">
        <f t="shared" si="55"/>
        <v>0.8432191182699903</v>
      </c>
      <c r="N144" s="158">
        <f t="shared" si="55"/>
        <v>0.88314510514099764</v>
      </c>
      <c r="O144" s="158">
        <f t="shared" si="55"/>
        <v>0.96734297277099146</v>
      </c>
      <c r="P144" s="158">
        <f t="shared" si="55"/>
        <v>0.98578824966231571</v>
      </c>
      <c r="Q144" s="158">
        <f t="shared" si="55"/>
        <v>0.96388457191334154</v>
      </c>
      <c r="R144" s="158">
        <f t="shared" ref="R144:V144" si="56">IF(R126=0,"",R126/R108)</f>
        <v>0.95056173708625757</v>
      </c>
      <c r="S144" s="158">
        <f t="shared" si="56"/>
        <v>0.92456526265286409</v>
      </c>
      <c r="T144" s="158">
        <f t="shared" si="56"/>
        <v>0.94236510889570413</v>
      </c>
      <c r="U144" s="158">
        <f t="shared" si="56"/>
        <v>0.95629544457714422</v>
      </c>
      <c r="V144" s="158">
        <f t="shared" si="56"/>
        <v>0.94847025605763213</v>
      </c>
      <c r="W144" s="158">
        <f t="shared" ref="W144:Y144" si="57">IF(W126=0,"",W126/W108)</f>
        <v>0.96223824534812563</v>
      </c>
      <c r="X144" s="158">
        <f t="shared" si="57"/>
        <v>0.97049226119307785</v>
      </c>
      <c r="Y144" s="158">
        <f t="shared" si="57"/>
        <v>0.98793205520993932</v>
      </c>
      <c r="DA144" s="132" t="s">
        <v>2069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0.46896418226790826</v>
      </c>
      <c r="C145" s="156">
        <f t="shared" si="58"/>
        <v>0.47311280240265319</v>
      </c>
      <c r="D145" s="156">
        <f t="shared" si="58"/>
        <v>0.47753857702463054</v>
      </c>
      <c r="E145" s="156">
        <f t="shared" si="58"/>
        <v>0.48080757700084126</v>
      </c>
      <c r="F145" s="156">
        <f t="shared" si="58"/>
        <v>0.48368758658547312</v>
      </c>
      <c r="G145" s="156">
        <f t="shared" si="58"/>
        <v>0.48632446720064099</v>
      </c>
      <c r="H145" s="156">
        <f t="shared" si="58"/>
        <v>0.48885221872354678</v>
      </c>
      <c r="I145" s="156">
        <f t="shared" si="58"/>
        <v>0.49007694481492464</v>
      </c>
      <c r="J145" s="156">
        <f t="shared" si="58"/>
        <v>0.49133630552931096</v>
      </c>
      <c r="K145" s="156">
        <f t="shared" si="58"/>
        <v>0.49365263881840021</v>
      </c>
      <c r="L145" s="156">
        <f t="shared" si="58"/>
        <v>0.49547756024151623</v>
      </c>
      <c r="M145" s="156">
        <f t="shared" si="58"/>
        <v>0.49916961556607631</v>
      </c>
      <c r="N145" s="156">
        <f t="shared" si="58"/>
        <v>0.50401503632509947</v>
      </c>
      <c r="O145" s="156">
        <f t="shared" si="58"/>
        <v>0.51199447978140411</v>
      </c>
      <c r="P145" s="156">
        <f t="shared" si="58"/>
        <v>0.52262520659206135</v>
      </c>
      <c r="Q145" s="156">
        <f t="shared" si="58"/>
        <v>0.53498663718702655</v>
      </c>
      <c r="R145" s="156">
        <f t="shared" ref="R145:V145" si="59">IF(R127=0,"",R127/R109)</f>
        <v>0.54909622005704806</v>
      </c>
      <c r="S145" s="156">
        <f t="shared" si="59"/>
        <v>0.5636505671029276</v>
      </c>
      <c r="T145" s="156">
        <f t="shared" si="59"/>
        <v>0.57746456736535801</v>
      </c>
      <c r="U145" s="156">
        <f t="shared" si="59"/>
        <v>0.59445515285189221</v>
      </c>
      <c r="V145" s="156">
        <f t="shared" si="59"/>
        <v>0.60903261034412182</v>
      </c>
      <c r="W145" s="156">
        <f t="shared" ref="W145:Y145" si="60">IF(W127=0,"",W127/W109)</f>
        <v>0.61921314059929056</v>
      </c>
      <c r="X145" s="156">
        <f t="shared" si="60"/>
        <v>0.62874762731721245</v>
      </c>
      <c r="Y145" s="156">
        <f t="shared" si="60"/>
        <v>0.63708029440959058</v>
      </c>
      <c r="DA145" s="63" t="s">
        <v>2070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:Y146" si="63">IF(W128=0,"",W128/W110)</f>
        <v>1</v>
      </c>
      <c r="X146" s="156">
        <f t="shared" si="63"/>
        <v>1</v>
      </c>
      <c r="Y146" s="156">
        <f t="shared" si="63"/>
        <v>1</v>
      </c>
      <c r="DA146" s="63" t="s">
        <v>2071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0.57917608984042357</v>
      </c>
      <c r="C147" s="155">
        <f t="shared" si="64"/>
        <v>0.59220950056735067</v>
      </c>
      <c r="D147" s="155">
        <f t="shared" si="64"/>
        <v>0.59974755951991643</v>
      </c>
      <c r="E147" s="155">
        <f t="shared" si="64"/>
        <v>0.59970979649515144</v>
      </c>
      <c r="F147" s="155">
        <f t="shared" si="64"/>
        <v>0.60424735669940577</v>
      </c>
      <c r="G147" s="155">
        <f t="shared" si="64"/>
        <v>0.60621204517873939</v>
      </c>
      <c r="H147" s="155">
        <f t="shared" si="64"/>
        <v>0.60800803778536761</v>
      </c>
      <c r="I147" s="155">
        <f t="shared" si="64"/>
        <v>0.60383372300329563</v>
      </c>
      <c r="J147" s="155">
        <f t="shared" si="64"/>
        <v>0.60410572079395597</v>
      </c>
      <c r="K147" s="155">
        <f t="shared" si="64"/>
        <v>0.60824078574356599</v>
      </c>
      <c r="L147" s="155">
        <f t="shared" si="64"/>
        <v>0.6079945873064253</v>
      </c>
      <c r="M147" s="155">
        <f t="shared" si="64"/>
        <v>0.61229061930757644</v>
      </c>
      <c r="N147" s="155">
        <f t="shared" si="64"/>
        <v>0.60332897482696835</v>
      </c>
      <c r="O147" s="155">
        <f t="shared" si="64"/>
        <v>0.61245358232311764</v>
      </c>
      <c r="P147" s="155">
        <f t="shared" si="64"/>
        <v>0.63001616840720198</v>
      </c>
      <c r="Q147" s="155">
        <f t="shared" si="64"/>
        <v>0.62673171769874458</v>
      </c>
      <c r="R147" s="155">
        <f t="shared" ref="R147:V147" si="65">IF(R129=0,"",R129/R111)</f>
        <v>0.63067559916309834</v>
      </c>
      <c r="S147" s="155">
        <f t="shared" si="65"/>
        <v>0.64154898975540731</v>
      </c>
      <c r="T147" s="155">
        <f t="shared" si="65"/>
        <v>0.64114446686002424</v>
      </c>
      <c r="U147" s="155">
        <f t="shared" si="65"/>
        <v>0.65615731638813179</v>
      </c>
      <c r="V147" s="155">
        <f t="shared" si="65"/>
        <v>0.67681081304006896</v>
      </c>
      <c r="W147" s="155">
        <f t="shared" ref="W147:Y147" si="66">IF(W129=0,"",W129/W111)</f>
        <v>0.67792029672517939</v>
      </c>
      <c r="X147" s="155">
        <f t="shared" si="66"/>
        <v>0.67993533071017709</v>
      </c>
      <c r="Y147" s="155">
        <f t="shared" si="66"/>
        <v>0.66897168587463551</v>
      </c>
      <c r="DA147" s="130" t="s">
        <v>2072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0.54251012813745658</v>
      </c>
      <c r="C148" s="156">
        <f t="shared" si="67"/>
        <v>0.54391007251452494</v>
      </c>
      <c r="D148" s="156">
        <f t="shared" si="67"/>
        <v>0.54560123830109797</v>
      </c>
      <c r="E148" s="156">
        <f t="shared" si="67"/>
        <v>0.54696282483828951</v>
      </c>
      <c r="F148" s="156">
        <f t="shared" si="67"/>
        <v>0.54814302781275559</v>
      </c>
      <c r="G148" s="156">
        <f t="shared" si="67"/>
        <v>0.54924498676811773</v>
      </c>
      <c r="H148" s="156">
        <f t="shared" si="67"/>
        <v>0.55029378293006126</v>
      </c>
      <c r="I148" s="156">
        <f t="shared" si="67"/>
        <v>0.55074863466526458</v>
      </c>
      <c r="J148" s="156">
        <f t="shared" si="67"/>
        <v>0.55113099108735164</v>
      </c>
      <c r="K148" s="156">
        <f t="shared" si="67"/>
        <v>0.5517245398180779</v>
      </c>
      <c r="L148" s="156">
        <f t="shared" si="67"/>
        <v>0.55219388230486688</v>
      </c>
      <c r="M148" s="156">
        <f t="shared" si="67"/>
        <v>0.55290955474446213</v>
      </c>
      <c r="N148" s="156">
        <f t="shared" si="67"/>
        <v>0.55355807061387996</v>
      </c>
      <c r="O148" s="156">
        <f t="shared" si="67"/>
        <v>0.55414156986152274</v>
      </c>
      <c r="P148" s="156">
        <f t="shared" si="67"/>
        <v>0.55461733206669162</v>
      </c>
      <c r="Q148" s="156">
        <f t="shared" si="67"/>
        <v>0.5552857634068431</v>
      </c>
      <c r="R148" s="156">
        <f t="shared" ref="R148:V148" si="68">IF(R130=0,"",R130/R112)</f>
        <v>0.55678592558111639</v>
      </c>
      <c r="S148" s="156">
        <f t="shared" si="68"/>
        <v>0.5592827436469423</v>
      </c>
      <c r="T148" s="156">
        <f t="shared" si="68"/>
        <v>0.56263073486253323</v>
      </c>
      <c r="U148" s="156">
        <f t="shared" si="68"/>
        <v>0.56862827933143734</v>
      </c>
      <c r="V148" s="156">
        <f t="shared" si="68"/>
        <v>0.573871519877176</v>
      </c>
      <c r="W148" s="156">
        <f t="shared" ref="W148:Y148" si="69">IF(W130=0,"",W130/W112)</f>
        <v>0.57769468806321189</v>
      </c>
      <c r="X148" s="156">
        <f t="shared" si="69"/>
        <v>0.58103327368293045</v>
      </c>
      <c r="Y148" s="156">
        <f t="shared" si="69"/>
        <v>0.58394756584738028</v>
      </c>
      <c r="DA148" s="63" t="s">
        <v>2073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0.7140726635132747</v>
      </c>
      <c r="C149" s="159">
        <f t="shared" si="70"/>
        <v>0.7187210387702031</v>
      </c>
      <c r="D149" s="159">
        <f t="shared" si="70"/>
        <v>0.72241828576964595</v>
      </c>
      <c r="E149" s="159">
        <f t="shared" si="70"/>
        <v>0.72484076100687833</v>
      </c>
      <c r="F149" s="159">
        <f t="shared" si="70"/>
        <v>0.72703778169223932</v>
      </c>
      <c r="G149" s="159">
        <f t="shared" si="70"/>
        <v>0.72895824036465284</v>
      </c>
      <c r="H149" s="159">
        <f t="shared" si="70"/>
        <v>0.73074578682091329</v>
      </c>
      <c r="I149" s="159">
        <f t="shared" si="70"/>
        <v>0.73165262755017091</v>
      </c>
      <c r="J149" s="159">
        <f t="shared" si="70"/>
        <v>0.7326787531900264</v>
      </c>
      <c r="K149" s="159">
        <f t="shared" si="70"/>
        <v>0.73488298083600667</v>
      </c>
      <c r="L149" s="159">
        <f t="shared" si="70"/>
        <v>0.73640980083214347</v>
      </c>
      <c r="M149" s="159">
        <f t="shared" si="70"/>
        <v>0.73894487114901541</v>
      </c>
      <c r="N149" s="159">
        <f t="shared" si="70"/>
        <v>0.74168445562389673</v>
      </c>
      <c r="O149" s="159">
        <f t="shared" si="70"/>
        <v>0.7466601180551945</v>
      </c>
      <c r="P149" s="159">
        <f t="shared" si="70"/>
        <v>0.75252267735932088</v>
      </c>
      <c r="Q149" s="159">
        <f t="shared" si="70"/>
        <v>0.75795211877930757</v>
      </c>
      <c r="R149" s="159">
        <f t="shared" ref="R149:V149" si="71">IF(R131=0,"",R131/R113)</f>
        <v>0.76573371510581245</v>
      </c>
      <c r="S149" s="159">
        <f t="shared" si="71"/>
        <v>0.7757821265151108</v>
      </c>
      <c r="T149" s="159">
        <f t="shared" si="71"/>
        <v>0.78807116365351082</v>
      </c>
      <c r="U149" s="159">
        <f t="shared" si="71"/>
        <v>0.8034695724711185</v>
      </c>
      <c r="V149" s="159">
        <f t="shared" si="71"/>
        <v>0.81921982789077541</v>
      </c>
      <c r="W149" s="159">
        <f t="shared" ref="W149:Y149" si="72">IF(W131=0,"",W131/W113)</f>
        <v>0.83242358259793869</v>
      </c>
      <c r="X149" s="159">
        <f t="shared" si="72"/>
        <v>0.84291735471356932</v>
      </c>
      <c r="Y149" s="159">
        <f t="shared" si="72"/>
        <v>0.85114709941066213</v>
      </c>
      <c r="DA149" s="60" t="s">
        <v>2074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2.0586388809190419</v>
      </c>
      <c r="C151" s="117">
        <f t="shared" si="73"/>
        <v>2.2762279726022654</v>
      </c>
      <c r="D151" s="117">
        <f t="shared" si="73"/>
        <v>2.7174382541786994</v>
      </c>
      <c r="E151" s="117">
        <f t="shared" si="73"/>
        <v>3.2409123790077921</v>
      </c>
      <c r="F151" s="117">
        <f t="shared" si="73"/>
        <v>3.7423130759799683</v>
      </c>
      <c r="G151" s="117">
        <f t="shared" si="73"/>
        <v>4.2380136626491369</v>
      </c>
      <c r="H151" s="117">
        <f t="shared" si="73"/>
        <v>4.6641374102095385</v>
      </c>
      <c r="I151" s="117">
        <f t="shared" si="73"/>
        <v>4.7555502612892422</v>
      </c>
      <c r="J151" s="117">
        <f t="shared" si="73"/>
        <v>4.5026410198215263</v>
      </c>
      <c r="K151" s="117">
        <f t="shared" si="73"/>
        <v>4.5274054749840866</v>
      </c>
      <c r="L151" s="117">
        <f t="shared" si="73"/>
        <v>4.0117590227319742</v>
      </c>
      <c r="M151" s="117">
        <f t="shared" si="73"/>
        <v>4.1115525984030477</v>
      </c>
      <c r="N151" s="117">
        <f t="shared" si="73"/>
        <v>3.8417841293772899</v>
      </c>
      <c r="O151" s="117">
        <f t="shared" si="73"/>
        <v>3.8091974117137877</v>
      </c>
      <c r="P151" s="117">
        <f t="shared" si="73"/>
        <v>3.9176729427142649</v>
      </c>
      <c r="Q151" s="117">
        <f t="shared" si="73"/>
        <v>4.3558630774753713</v>
      </c>
      <c r="R151" s="117">
        <f t="shared" ref="R151:V151" si="74">R152+R154+R156+R165</f>
        <v>4.7265930262263991</v>
      </c>
      <c r="S151" s="117">
        <f t="shared" si="74"/>
        <v>5.0715914221341531</v>
      </c>
      <c r="T151" s="117">
        <f t="shared" si="74"/>
        <v>5.3516057788850446</v>
      </c>
      <c r="U151" s="117">
        <f t="shared" si="74"/>
        <v>6.5316533599924131</v>
      </c>
      <c r="V151" s="117">
        <f t="shared" si="74"/>
        <v>6.7582511657460529</v>
      </c>
      <c r="W151" s="117">
        <f t="shared" ref="W151:Y151" si="75">W152+W154+W156+W165</f>
        <v>7.3109027462898055</v>
      </c>
      <c r="X151" s="117">
        <f t="shared" si="75"/>
        <v>6.9224491516920992</v>
      </c>
      <c r="Y151" s="117">
        <f t="shared" si="75"/>
        <v>6.3480718254011776</v>
      </c>
      <c r="DA151" s="129" t="s">
        <v>2226</v>
      </c>
    </row>
    <row r="152" spans="1:105" ht="12" customHeight="1" x14ac:dyDescent="0.25">
      <c r="A152" s="121" t="s">
        <v>57</v>
      </c>
      <c r="B152" s="122">
        <f t="shared" ref="B152:Y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X152" s="122">
        <f t="shared" si="76"/>
        <v>0</v>
      </c>
      <c r="Y152" s="122">
        <f t="shared" si="76"/>
        <v>0</v>
      </c>
      <c r="DA152" s="130" t="s">
        <v>2227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X153" s="98">
        <v>0</v>
      </c>
      <c r="Y153" s="98">
        <v>0</v>
      </c>
      <c r="DA153" s="63" t="s">
        <v>2228</v>
      </c>
    </row>
    <row r="154" spans="1:105" ht="12" customHeight="1" x14ac:dyDescent="0.25">
      <c r="A154" s="121" t="s">
        <v>92</v>
      </c>
      <c r="B154" s="122">
        <f t="shared" ref="B154:Y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X154" s="122">
        <f t="shared" si="77"/>
        <v>0</v>
      </c>
      <c r="Y154" s="122">
        <f t="shared" si="77"/>
        <v>0</v>
      </c>
      <c r="DA154" s="130" t="s">
        <v>2229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2230</v>
      </c>
    </row>
    <row r="156" spans="1:105" ht="12" customHeight="1" x14ac:dyDescent="0.25">
      <c r="A156" s="121" t="s">
        <v>55</v>
      </c>
      <c r="B156" s="122">
        <v>0.55502761993650496</v>
      </c>
      <c r="C156" s="122">
        <v>0.60128489238104288</v>
      </c>
      <c r="D156" s="122">
        <v>0.6969505856637791</v>
      </c>
      <c r="E156" s="122">
        <v>0.78498786961506206</v>
      </c>
      <c r="F156" s="122">
        <v>0.85317334120416488</v>
      </c>
      <c r="G156" s="122">
        <v>1.0218312863955941</v>
      </c>
      <c r="H156" s="122">
        <v>1.2742846575325151</v>
      </c>
      <c r="I156" s="122">
        <v>1.2725625398498246</v>
      </c>
      <c r="J156" s="122">
        <v>1.2753612742449572</v>
      </c>
      <c r="K156" s="122">
        <v>1.2600322476052486</v>
      </c>
      <c r="L156" s="122">
        <v>1.106459934701139</v>
      </c>
      <c r="M156" s="122">
        <v>1.04979334132507</v>
      </c>
      <c r="N156" s="122">
        <v>0.93827710224269745</v>
      </c>
      <c r="O156" s="122">
        <v>0.8610037944967398</v>
      </c>
      <c r="P156" s="122">
        <v>0.87894212204139244</v>
      </c>
      <c r="Q156" s="122">
        <v>0.97265477806371992</v>
      </c>
      <c r="R156" s="122">
        <v>1.0374264673142861</v>
      </c>
      <c r="S156" s="122">
        <v>1.07631399288031</v>
      </c>
      <c r="T156" s="122">
        <v>1.0438960640584201</v>
      </c>
      <c r="U156" s="122">
        <v>1.1240592579960611</v>
      </c>
      <c r="V156" s="122">
        <v>1.1651214855720826</v>
      </c>
      <c r="W156" s="122">
        <v>1.4288514725540806</v>
      </c>
      <c r="X156" s="122">
        <v>1.4363717451909137</v>
      </c>
      <c r="Y156" s="122">
        <v>1.2140968233204783</v>
      </c>
      <c r="DA156" s="130" t="s">
        <v>2231</v>
      </c>
    </row>
    <row r="157" spans="1:105" ht="12" customHeight="1" x14ac:dyDescent="0.25">
      <c r="A157" s="97" t="s">
        <v>124</v>
      </c>
      <c r="B157" s="98">
        <v>0.54978855435615215</v>
      </c>
      <c r="C157" s="98">
        <v>0.59472702191122218</v>
      </c>
      <c r="D157" s="98">
        <v>0.68637710944107011</v>
      </c>
      <c r="E157" s="98">
        <v>0.77308821824984619</v>
      </c>
      <c r="F157" s="98">
        <v>0.84434209713498631</v>
      </c>
      <c r="G157" s="98">
        <v>1.0133265697569622</v>
      </c>
      <c r="H157" s="98">
        <v>1.2616433221331393</v>
      </c>
      <c r="I157" s="98">
        <v>1.2619846718416883</v>
      </c>
      <c r="J157" s="98">
        <v>1.2635114713684852</v>
      </c>
      <c r="K157" s="98">
        <v>1.2482255234002695</v>
      </c>
      <c r="L157" s="98">
        <v>1.096483939483488</v>
      </c>
      <c r="M157" s="98">
        <v>1.0409191820829857</v>
      </c>
      <c r="N157" s="98">
        <v>0.93121236503604876</v>
      </c>
      <c r="O157" s="98">
        <v>0.84465727402649415</v>
      </c>
      <c r="P157" s="98">
        <v>0.85324423194337817</v>
      </c>
      <c r="Q157" s="98">
        <v>0.89969505384911008</v>
      </c>
      <c r="R157" s="98">
        <v>0.95389099363634999</v>
      </c>
      <c r="S157" s="98">
        <v>0.98023508814803462</v>
      </c>
      <c r="T157" s="98">
        <v>0.98809165550418354</v>
      </c>
      <c r="U157" s="98">
        <v>1.108631260265929</v>
      </c>
      <c r="V157" s="98">
        <v>1.1601146982109765</v>
      </c>
      <c r="W157" s="98">
        <v>1.4155080159668902</v>
      </c>
      <c r="X157" s="98">
        <v>1.4243736470160406</v>
      </c>
      <c r="Y157" s="98">
        <v>1.2066563243828901</v>
      </c>
      <c r="DA157" s="63" t="s">
        <v>2232</v>
      </c>
    </row>
    <row r="158" spans="1:105" ht="12" customHeight="1" x14ac:dyDescent="0.25">
      <c r="A158" s="97" t="s">
        <v>123</v>
      </c>
      <c r="B158" s="98">
        <v>5.2390655803527539E-3</v>
      </c>
      <c r="C158" s="98">
        <v>6.5578704698207382E-3</v>
      </c>
      <c r="D158" s="98">
        <v>1.0573476222709013E-2</v>
      </c>
      <c r="E158" s="98">
        <v>1.189965136521587E-2</v>
      </c>
      <c r="F158" s="98">
        <v>8.8312440691785538E-3</v>
      </c>
      <c r="G158" s="98">
        <v>8.5047166386318339E-3</v>
      </c>
      <c r="H158" s="98">
        <v>1.2641335399375736E-2</v>
      </c>
      <c r="I158" s="98">
        <v>1.0577868008136234E-2</v>
      </c>
      <c r="J158" s="98">
        <v>1.1849802876472042E-2</v>
      </c>
      <c r="K158" s="98">
        <v>1.1806724204979181E-2</v>
      </c>
      <c r="L158" s="98">
        <v>9.9759952176509525E-3</v>
      </c>
      <c r="M158" s="98">
        <v>8.874159242084137E-3</v>
      </c>
      <c r="N158" s="98">
        <v>7.0647372066487352E-3</v>
      </c>
      <c r="O158" s="98">
        <v>1.6346520470245623E-2</v>
      </c>
      <c r="P158" s="98">
        <v>2.5697890098014223E-2</v>
      </c>
      <c r="Q158" s="98">
        <v>7.295972421460982E-2</v>
      </c>
      <c r="R158" s="98">
        <v>8.3535473677936137E-2</v>
      </c>
      <c r="S158" s="98">
        <v>9.60789047322754E-2</v>
      </c>
      <c r="T158" s="98">
        <v>5.5804408554236608E-2</v>
      </c>
      <c r="U158" s="98">
        <v>1.5427997730132117E-2</v>
      </c>
      <c r="V158" s="98">
        <v>5.0067873611060578E-3</v>
      </c>
      <c r="W158" s="98">
        <v>1.3343456587190324E-2</v>
      </c>
      <c r="X158" s="98">
        <v>1.1998098174873148E-2</v>
      </c>
      <c r="Y158" s="98">
        <v>7.4404989375882451E-3</v>
      </c>
      <c r="DA158" s="63" t="s">
        <v>2233</v>
      </c>
    </row>
    <row r="159" spans="1:105" ht="12" customHeight="1" x14ac:dyDescent="0.25">
      <c r="A159" s="100" t="s">
        <v>50</v>
      </c>
      <c r="B159" s="101">
        <v>5.2390655803527539E-3</v>
      </c>
      <c r="C159" s="101">
        <v>6.5578704698207382E-3</v>
      </c>
      <c r="D159" s="101">
        <v>1.0573476222709013E-2</v>
      </c>
      <c r="E159" s="101">
        <v>1.189965136521587E-2</v>
      </c>
      <c r="F159" s="101">
        <v>8.8312440691785538E-3</v>
      </c>
      <c r="G159" s="101">
        <v>8.5047166386318339E-3</v>
      </c>
      <c r="H159" s="101">
        <v>1.2641335399375736E-2</v>
      </c>
      <c r="I159" s="101">
        <v>1.0577868008136234E-2</v>
      </c>
      <c r="J159" s="101">
        <v>1.1849802876472042E-2</v>
      </c>
      <c r="K159" s="101">
        <v>1.1806724204979181E-2</v>
      </c>
      <c r="L159" s="101">
        <v>9.9759952176509525E-3</v>
      </c>
      <c r="M159" s="101">
        <v>8.874159242084137E-3</v>
      </c>
      <c r="N159" s="101">
        <v>7.0647372066487352E-3</v>
      </c>
      <c r="O159" s="101">
        <v>1.6346520470245623E-2</v>
      </c>
      <c r="P159" s="101">
        <v>2.5697890098014223E-2</v>
      </c>
      <c r="Q159" s="101">
        <v>7.295972421460982E-2</v>
      </c>
      <c r="R159" s="101">
        <v>8.3535473677936137E-2</v>
      </c>
      <c r="S159" s="101">
        <v>9.60789047322754E-2</v>
      </c>
      <c r="T159" s="101">
        <v>5.5804408554236608E-2</v>
      </c>
      <c r="U159" s="101">
        <v>1.5427997730132117E-2</v>
      </c>
      <c r="V159" s="101">
        <v>5.0067873611060578E-3</v>
      </c>
      <c r="W159" s="101">
        <v>1.3343456587190324E-2</v>
      </c>
      <c r="X159" s="101">
        <v>1.1998098174873148E-2</v>
      </c>
      <c r="Y159" s="101">
        <v>7.4404989375882451E-3</v>
      </c>
      <c r="DA159" s="131" t="s">
        <v>2234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X160" s="104">
        <v>0</v>
      </c>
      <c r="Y160" s="104">
        <v>0</v>
      </c>
      <c r="DA160" s="132" t="s">
        <v>2235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X161" s="101">
        <v>0</v>
      </c>
      <c r="Y161" s="101">
        <v>0</v>
      </c>
      <c r="DA161" s="131" t="s">
        <v>2236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X162" s="104">
        <v>0</v>
      </c>
      <c r="Y162" s="104">
        <v>0</v>
      </c>
      <c r="DA162" s="132" t="s">
        <v>2237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2238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X164" s="98">
        <v>0</v>
      </c>
      <c r="Y164" s="98">
        <v>0</v>
      </c>
      <c r="DA164" s="63" t="s">
        <v>2239</v>
      </c>
    </row>
    <row r="165" spans="1:105" ht="12" customHeight="1" x14ac:dyDescent="0.25">
      <c r="A165" s="121" t="s">
        <v>54</v>
      </c>
      <c r="B165" s="122">
        <v>1.5036112609825369</v>
      </c>
      <c r="C165" s="122">
        <v>1.6749430802212226</v>
      </c>
      <c r="D165" s="122">
        <v>2.0204876685149205</v>
      </c>
      <c r="E165" s="122">
        <v>2.4559245093927298</v>
      </c>
      <c r="F165" s="122">
        <v>2.8891397347758034</v>
      </c>
      <c r="G165" s="122">
        <v>3.2161823762535429</v>
      </c>
      <c r="H165" s="122">
        <v>3.3898527526770237</v>
      </c>
      <c r="I165" s="122">
        <v>3.4829877214394176</v>
      </c>
      <c r="J165" s="122">
        <v>3.2272797455765696</v>
      </c>
      <c r="K165" s="122">
        <v>3.2673732273788381</v>
      </c>
      <c r="L165" s="122">
        <v>2.9052990880308354</v>
      </c>
      <c r="M165" s="122">
        <v>3.0617592570779775</v>
      </c>
      <c r="N165" s="122">
        <v>2.9035070271345922</v>
      </c>
      <c r="O165" s="122">
        <v>2.948193617217048</v>
      </c>
      <c r="P165" s="122">
        <v>3.0387308206728725</v>
      </c>
      <c r="Q165" s="122">
        <v>3.3832082994116512</v>
      </c>
      <c r="R165" s="122">
        <v>3.6891665589121132</v>
      </c>
      <c r="S165" s="122">
        <v>3.9952774292538433</v>
      </c>
      <c r="T165" s="122">
        <v>4.3077097148266246</v>
      </c>
      <c r="U165" s="122">
        <v>5.4075941019963523</v>
      </c>
      <c r="V165" s="122">
        <v>5.5931296801739698</v>
      </c>
      <c r="W165" s="122">
        <v>5.8820512737357245</v>
      </c>
      <c r="X165" s="122">
        <v>5.4860774065011855</v>
      </c>
      <c r="Y165" s="122">
        <v>5.1339750020806996</v>
      </c>
      <c r="DA165" s="130" t="s">
        <v>2240</v>
      </c>
    </row>
    <row r="166" spans="1:105" ht="12" customHeight="1" x14ac:dyDescent="0.25">
      <c r="A166" s="97" t="s">
        <v>50</v>
      </c>
      <c r="B166" s="98">
        <v>1.5036112609825369</v>
      </c>
      <c r="C166" s="98">
        <v>1.6749430802212226</v>
      </c>
      <c r="D166" s="98">
        <v>2.0204876685149205</v>
      </c>
      <c r="E166" s="98">
        <v>2.4559245093927298</v>
      </c>
      <c r="F166" s="98">
        <v>2.8891397347758034</v>
      </c>
      <c r="G166" s="98">
        <v>3.2161823762535429</v>
      </c>
      <c r="H166" s="98">
        <v>3.3898527526770237</v>
      </c>
      <c r="I166" s="98">
        <v>3.4829877214394176</v>
      </c>
      <c r="J166" s="98">
        <v>3.2272797455765696</v>
      </c>
      <c r="K166" s="98">
        <v>3.2673732273788381</v>
      </c>
      <c r="L166" s="98">
        <v>2.9052990880308354</v>
      </c>
      <c r="M166" s="98">
        <v>3.0617592570779775</v>
      </c>
      <c r="N166" s="98">
        <v>2.9035070271345922</v>
      </c>
      <c r="O166" s="98">
        <v>2.948193617217048</v>
      </c>
      <c r="P166" s="98">
        <v>3.0387308206728725</v>
      </c>
      <c r="Q166" s="98">
        <v>3.3832082994116512</v>
      </c>
      <c r="R166" s="98">
        <v>3.6891665589121132</v>
      </c>
      <c r="S166" s="98">
        <v>3.9952774292538433</v>
      </c>
      <c r="T166" s="98">
        <v>4.3077097148266246</v>
      </c>
      <c r="U166" s="98">
        <v>5.4075941019963523</v>
      </c>
      <c r="V166" s="98">
        <v>5.5931296801739698</v>
      </c>
      <c r="W166" s="98">
        <v>5.8820512737357245</v>
      </c>
      <c r="X166" s="98">
        <v>5.4860774065011855</v>
      </c>
      <c r="Y166" s="98">
        <v>5.1339750020806996</v>
      </c>
      <c r="DA166" s="63" t="s">
        <v>2241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X167" s="33">
        <v>0</v>
      </c>
      <c r="Y167" s="33">
        <v>0</v>
      </c>
      <c r="DA167" s="60" t="s">
        <v>2242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13043.554828896076</v>
      </c>
      <c r="C169" s="117">
        <f t="shared" si="78"/>
        <v>11809.95657322224</v>
      </c>
      <c r="D169" s="117">
        <f t="shared" si="78"/>
        <v>12194.93490133428</v>
      </c>
      <c r="E169" s="117">
        <f t="shared" si="78"/>
        <v>12410.495276033347</v>
      </c>
      <c r="F169" s="117">
        <f t="shared" si="78"/>
        <v>11357.974060661798</v>
      </c>
      <c r="G169" s="117">
        <f t="shared" si="78"/>
        <v>10682.227796980831</v>
      </c>
      <c r="H169" s="117">
        <f t="shared" si="78"/>
        <v>10932.955242057429</v>
      </c>
      <c r="I169" s="117">
        <f t="shared" si="78"/>
        <v>12066.525747091891</v>
      </c>
      <c r="J169" s="117">
        <f t="shared" si="78"/>
        <v>10834.42108305064</v>
      </c>
      <c r="K169" s="117">
        <f t="shared" si="78"/>
        <v>10243.849384687157</v>
      </c>
      <c r="L169" s="117">
        <f t="shared" si="78"/>
        <v>10007.555138359165</v>
      </c>
      <c r="M169" s="117">
        <f t="shared" si="78"/>
        <v>9703.7214267422696</v>
      </c>
      <c r="N169" s="117">
        <f t="shared" si="78"/>
        <v>7593.4675190199805</v>
      </c>
      <c r="O169" s="117">
        <f t="shared" si="78"/>
        <v>5805.3258983417199</v>
      </c>
      <c r="P169" s="117">
        <f t="shared" si="78"/>
        <v>6425.5334424418179</v>
      </c>
      <c r="Q169" s="117">
        <f t="shared" si="78"/>
        <v>8193.858440454027</v>
      </c>
      <c r="R169" s="117">
        <f t="shared" ref="R169:V169" si="79">R170+R172+R174+R183</f>
        <v>8436.7412595478363</v>
      </c>
      <c r="S169" s="117">
        <f t="shared" si="79"/>
        <v>9121.4919125978304</v>
      </c>
      <c r="T169" s="117">
        <f t="shared" si="79"/>
        <v>8475.9467908299011</v>
      </c>
      <c r="U169" s="117">
        <f t="shared" si="79"/>
        <v>9379.7029307295034</v>
      </c>
      <c r="V169" s="117">
        <f t="shared" si="79"/>
        <v>9496.2405815510465</v>
      </c>
      <c r="W169" s="117">
        <f t="shared" ref="W169:Y169" si="80">W170+W172+W174+W183</f>
        <v>9057.61964697238</v>
      </c>
      <c r="X169" s="117">
        <f t="shared" si="80"/>
        <v>9422.547397340606</v>
      </c>
      <c r="Y169" s="117">
        <f t="shared" si="80"/>
        <v>7707.9960444430726</v>
      </c>
      <c r="DA169" s="129" t="s">
        <v>2394</v>
      </c>
    </row>
    <row r="170" spans="1:105" ht="12" customHeight="1" x14ac:dyDescent="0.25">
      <c r="A170" s="121" t="s">
        <v>57</v>
      </c>
      <c r="B170" s="122">
        <f t="shared" ref="B170:Y170" si="81">B171</f>
        <v>5961.1909605693154</v>
      </c>
      <c r="C170" s="122">
        <f t="shared" si="81"/>
        <v>5971.1930160223528</v>
      </c>
      <c r="D170" s="122">
        <f t="shared" si="81"/>
        <v>6446.2604897973888</v>
      </c>
      <c r="E170" s="122">
        <f t="shared" si="81"/>
        <v>6343.7886942456944</v>
      </c>
      <c r="F170" s="122">
        <f t="shared" si="81"/>
        <v>5643.4855747935553</v>
      </c>
      <c r="G170" s="122">
        <f t="shared" si="81"/>
        <v>4627.8053511523894</v>
      </c>
      <c r="H170" s="122">
        <f t="shared" si="81"/>
        <v>4762.9149947691567</v>
      </c>
      <c r="I170" s="122">
        <f t="shared" si="81"/>
        <v>5519.863193910609</v>
      </c>
      <c r="J170" s="122">
        <f t="shared" si="81"/>
        <v>4477.0005928205474</v>
      </c>
      <c r="K170" s="122">
        <f t="shared" si="81"/>
        <v>4066.1054985387541</v>
      </c>
      <c r="L170" s="122">
        <f t="shared" si="81"/>
        <v>3788.7529242556971</v>
      </c>
      <c r="M170" s="122">
        <f t="shared" si="81"/>
        <v>3731.8598170594669</v>
      </c>
      <c r="N170" s="122">
        <f t="shared" si="81"/>
        <v>1726.8426228049732</v>
      </c>
      <c r="O170" s="122">
        <f t="shared" si="81"/>
        <v>766.97787903966332</v>
      </c>
      <c r="P170" s="122">
        <f t="shared" si="81"/>
        <v>1669.9469419542067</v>
      </c>
      <c r="Q170" s="122">
        <f t="shared" si="81"/>
        <v>3315.1663886347878</v>
      </c>
      <c r="R170" s="122">
        <f t="shared" si="81"/>
        <v>3301.9411423297283</v>
      </c>
      <c r="S170" s="122">
        <f t="shared" si="81"/>
        <v>3843.3727494268906</v>
      </c>
      <c r="T170" s="122">
        <f t="shared" si="81"/>
        <v>3288.5405273309702</v>
      </c>
      <c r="U170" s="122">
        <f t="shared" si="81"/>
        <v>4087.4090208412949</v>
      </c>
      <c r="V170" s="122">
        <f t="shared" si="81"/>
        <v>4163.3920703729791</v>
      </c>
      <c r="W170" s="122">
        <f t="shared" si="81"/>
        <v>3845.9164615724017</v>
      </c>
      <c r="X170" s="122">
        <f t="shared" si="81"/>
        <v>4413.8417341547483</v>
      </c>
      <c r="Y170" s="122">
        <f t="shared" si="81"/>
        <v>2811.0193254148521</v>
      </c>
      <c r="DA170" s="130" t="s">
        <v>2395</v>
      </c>
    </row>
    <row r="171" spans="1:105" ht="12" customHeight="1" x14ac:dyDescent="0.25">
      <c r="A171" s="97" t="s">
        <v>53</v>
      </c>
      <c r="B171" s="98">
        <v>5961.1909605693154</v>
      </c>
      <c r="C171" s="98">
        <v>5971.1930160223528</v>
      </c>
      <c r="D171" s="98">
        <v>6446.2604897973888</v>
      </c>
      <c r="E171" s="98">
        <v>6343.7886942456944</v>
      </c>
      <c r="F171" s="98">
        <v>5643.4855747935553</v>
      </c>
      <c r="G171" s="98">
        <v>4627.8053511523894</v>
      </c>
      <c r="H171" s="98">
        <v>4762.9149947691567</v>
      </c>
      <c r="I171" s="98">
        <v>5519.863193910609</v>
      </c>
      <c r="J171" s="98">
        <v>4477.0005928205474</v>
      </c>
      <c r="K171" s="98">
        <v>4066.1054985387541</v>
      </c>
      <c r="L171" s="98">
        <v>3788.7529242556971</v>
      </c>
      <c r="M171" s="98">
        <v>3731.8598170594669</v>
      </c>
      <c r="N171" s="98">
        <v>1726.8426228049732</v>
      </c>
      <c r="O171" s="98">
        <v>766.97787903966332</v>
      </c>
      <c r="P171" s="98">
        <v>1669.9469419542067</v>
      </c>
      <c r="Q171" s="98">
        <v>3315.1663886347878</v>
      </c>
      <c r="R171" s="98">
        <v>3301.9411423297283</v>
      </c>
      <c r="S171" s="98">
        <v>3843.3727494268906</v>
      </c>
      <c r="T171" s="98">
        <v>3288.5405273309702</v>
      </c>
      <c r="U171" s="98">
        <v>4087.4090208412949</v>
      </c>
      <c r="V171" s="98">
        <v>4163.3920703729791</v>
      </c>
      <c r="W171" s="98">
        <v>3845.9164615724017</v>
      </c>
      <c r="X171" s="98">
        <v>4413.8417341547483</v>
      </c>
      <c r="Y171" s="98">
        <v>2811.0193254148521</v>
      </c>
      <c r="DA171" s="63" t="s">
        <v>2396</v>
      </c>
    </row>
    <row r="172" spans="1:105" ht="12" customHeight="1" x14ac:dyDescent="0.25">
      <c r="A172" s="121" t="s">
        <v>92</v>
      </c>
      <c r="B172" s="122">
        <f t="shared" ref="B172:Y172" si="82">B173</f>
        <v>3474.9356498619113</v>
      </c>
      <c r="C172" s="122">
        <f t="shared" si="82"/>
        <v>2380.7324086672265</v>
      </c>
      <c r="D172" s="122">
        <f t="shared" si="82"/>
        <v>2023.7878633888688</v>
      </c>
      <c r="E172" s="122">
        <f t="shared" si="82"/>
        <v>2079.2431593590782</v>
      </c>
      <c r="F172" s="122">
        <f t="shared" si="82"/>
        <v>1609.199169724257</v>
      </c>
      <c r="G172" s="122">
        <f t="shared" si="82"/>
        <v>1656.170875504575</v>
      </c>
      <c r="H172" s="122">
        <f t="shared" si="82"/>
        <v>1922.4656254329921</v>
      </c>
      <c r="I172" s="122">
        <f t="shared" si="82"/>
        <v>2050.7348831865934</v>
      </c>
      <c r="J172" s="122">
        <f t="shared" si="82"/>
        <v>2078.9664477815045</v>
      </c>
      <c r="K172" s="122">
        <f t="shared" si="82"/>
        <v>1913.1458092421058</v>
      </c>
      <c r="L172" s="122">
        <f t="shared" si="82"/>
        <v>2071.2542531576037</v>
      </c>
      <c r="M172" s="122">
        <f t="shared" si="82"/>
        <v>1771.8936393273209</v>
      </c>
      <c r="N172" s="122">
        <f t="shared" si="82"/>
        <v>2087.562945167369</v>
      </c>
      <c r="O172" s="122">
        <f t="shared" si="82"/>
        <v>1655.0823320586826</v>
      </c>
      <c r="P172" s="122">
        <f t="shared" si="82"/>
        <v>1370.7474993278952</v>
      </c>
      <c r="Q172" s="122">
        <f t="shared" si="82"/>
        <v>1409.8456875439983</v>
      </c>
      <c r="R172" s="122">
        <f t="shared" si="82"/>
        <v>1557.8250724465147</v>
      </c>
      <c r="S172" s="122">
        <f t="shared" si="82"/>
        <v>1466.2104587505917</v>
      </c>
      <c r="T172" s="122">
        <f t="shared" si="82"/>
        <v>1556.2988745637979</v>
      </c>
      <c r="U172" s="122">
        <f t="shared" si="82"/>
        <v>1640.2748807043704</v>
      </c>
      <c r="V172" s="122">
        <f t="shared" si="82"/>
        <v>1652.932529777645</v>
      </c>
      <c r="W172" s="122">
        <f t="shared" si="82"/>
        <v>1544.0889729574944</v>
      </c>
      <c r="X172" s="122">
        <f t="shared" si="82"/>
        <v>1518.4270530408201</v>
      </c>
      <c r="Y172" s="122">
        <f t="shared" si="82"/>
        <v>1649.8710663093073</v>
      </c>
      <c r="DA172" s="130" t="s">
        <v>2397</v>
      </c>
    </row>
    <row r="173" spans="1:105" ht="12" customHeight="1" x14ac:dyDescent="0.25">
      <c r="A173" s="97" t="s">
        <v>53</v>
      </c>
      <c r="B173" s="98">
        <f>RES_hhdet_fech!B165</f>
        <v>3474.9356498619113</v>
      </c>
      <c r="C173" s="98">
        <f>RES_hhdet_fech!C165</f>
        <v>2380.7324086672265</v>
      </c>
      <c r="D173" s="98">
        <f>RES_hhdet_fech!D165</f>
        <v>2023.7878633888688</v>
      </c>
      <c r="E173" s="98">
        <f>RES_hhdet_fech!E165</f>
        <v>2079.2431593590782</v>
      </c>
      <c r="F173" s="98">
        <f>RES_hhdet_fech!F165</f>
        <v>1609.199169724257</v>
      </c>
      <c r="G173" s="98">
        <f>RES_hhdet_fech!G165</f>
        <v>1656.170875504575</v>
      </c>
      <c r="H173" s="98">
        <f>RES_hhdet_fech!H165</f>
        <v>1922.4656254329921</v>
      </c>
      <c r="I173" s="98">
        <f>RES_hhdet_fech!I165</f>
        <v>2050.7348831865934</v>
      </c>
      <c r="J173" s="98">
        <f>RES_hhdet_fech!J165</f>
        <v>2078.9664477815045</v>
      </c>
      <c r="K173" s="98">
        <f>RES_hhdet_fech!K165</f>
        <v>1913.1458092421058</v>
      </c>
      <c r="L173" s="98">
        <f>RES_hhdet_fech!L165</f>
        <v>2071.2542531576037</v>
      </c>
      <c r="M173" s="98">
        <f>RES_hhdet_fech!M165</f>
        <v>1771.8936393273209</v>
      </c>
      <c r="N173" s="98">
        <f>RES_hhdet_fech!N165</f>
        <v>2087.562945167369</v>
      </c>
      <c r="O173" s="98">
        <f>RES_hhdet_fech!O165</f>
        <v>1655.0823320586826</v>
      </c>
      <c r="P173" s="98">
        <f>RES_hhdet_fech!P165</f>
        <v>1370.7474993278952</v>
      </c>
      <c r="Q173" s="98">
        <f>RES_hhdet_fech!Q165</f>
        <v>1409.8456875439983</v>
      </c>
      <c r="R173" s="98">
        <f>RES_hhdet_fech!R165</f>
        <v>1557.8250724465147</v>
      </c>
      <c r="S173" s="98">
        <f>RES_hhdet_fech!S165</f>
        <v>1466.2104587505917</v>
      </c>
      <c r="T173" s="98">
        <f>RES_hhdet_fech!T165</f>
        <v>1556.2988745637979</v>
      </c>
      <c r="U173" s="98">
        <f>RES_hhdet_fech!U165</f>
        <v>1640.2748807043704</v>
      </c>
      <c r="V173" s="98">
        <f>RES_hhdet_fech!V165</f>
        <v>1652.932529777645</v>
      </c>
      <c r="W173" s="98">
        <f>RES_hhdet_fech!W165</f>
        <v>1544.0889729574944</v>
      </c>
      <c r="X173" s="98">
        <f>RES_hhdet_fech!X165</f>
        <v>1518.4270530408201</v>
      </c>
      <c r="Y173" s="98">
        <f>RES_hhdet_fech!Y165</f>
        <v>1649.8710663093073</v>
      </c>
      <c r="DA173" s="63" t="s">
        <v>2398</v>
      </c>
    </row>
    <row r="174" spans="1:105" ht="12" customHeight="1" x14ac:dyDescent="0.25">
      <c r="A174" s="121" t="s">
        <v>55</v>
      </c>
      <c r="B174" s="122">
        <v>2475.6298269817689</v>
      </c>
      <c r="C174" s="122">
        <v>2286.1404849779142</v>
      </c>
      <c r="D174" s="122">
        <v>2552.4516020988794</v>
      </c>
      <c r="E174" s="122">
        <v>2804.7008297994671</v>
      </c>
      <c r="F174" s="122">
        <v>2894.4313273066205</v>
      </c>
      <c r="G174" s="122">
        <v>3235.7840693096377</v>
      </c>
      <c r="H174" s="122">
        <v>3181.6564779164255</v>
      </c>
      <c r="I174" s="122">
        <v>3449.7593188097708</v>
      </c>
      <c r="J174" s="122">
        <v>3320.217342507834</v>
      </c>
      <c r="K174" s="122">
        <v>3308.0736380910148</v>
      </c>
      <c r="L174" s="122">
        <v>3220.6410943118153</v>
      </c>
      <c r="M174" s="122">
        <v>3223.7017384098563</v>
      </c>
      <c r="N174" s="122">
        <v>2910.6806395960771</v>
      </c>
      <c r="O174" s="122">
        <v>2496.3345029814914</v>
      </c>
      <c r="P174" s="122">
        <v>2439.9243857000592</v>
      </c>
      <c r="Q174" s="122">
        <v>2556.2253340163211</v>
      </c>
      <c r="R174" s="122">
        <v>2670.6069604728177</v>
      </c>
      <c r="S174" s="122">
        <v>2863.3095753312355</v>
      </c>
      <c r="T174" s="122">
        <v>2736.9483694807182</v>
      </c>
      <c r="U174" s="122">
        <v>2640.3789870911392</v>
      </c>
      <c r="V174" s="122">
        <v>2671.0737118388356</v>
      </c>
      <c r="W174" s="122">
        <v>2678.9821669475559</v>
      </c>
      <c r="X174" s="122">
        <v>2577.4312937647087</v>
      </c>
      <c r="Y174" s="122">
        <v>2426.3469927399728</v>
      </c>
      <c r="DA174" s="130" t="s">
        <v>2399</v>
      </c>
    </row>
    <row r="175" spans="1:105" ht="12" customHeight="1" x14ac:dyDescent="0.25">
      <c r="A175" s="97" t="s">
        <v>124</v>
      </c>
      <c r="B175" s="98">
        <v>4681.3734876852286</v>
      </c>
      <c r="C175" s="98">
        <v>4529.5804026918067</v>
      </c>
      <c r="D175" s="98">
        <v>4796.1237687237435</v>
      </c>
      <c r="E175" s="98">
        <v>5026.9958423740409</v>
      </c>
      <c r="F175" s="98">
        <v>5119.7642341812825</v>
      </c>
      <c r="G175" s="98">
        <v>5548.3202590507699</v>
      </c>
      <c r="H175" s="98">
        <v>5581.894868483726</v>
      </c>
      <c r="I175" s="98">
        <v>5768.9388143200513</v>
      </c>
      <c r="J175" s="98">
        <v>5968.0357616404917</v>
      </c>
      <c r="K175" s="98">
        <v>5959.7806748168614</v>
      </c>
      <c r="L175" s="98">
        <v>5794.6260357470392</v>
      </c>
      <c r="M175" s="98">
        <v>5534.199553757815</v>
      </c>
      <c r="N175" s="98">
        <v>5137.0522462833478</v>
      </c>
      <c r="O175" s="98">
        <v>5304.3313844816439</v>
      </c>
      <c r="P175" s="98">
        <v>5260.697009569496</v>
      </c>
      <c r="Q175" s="98">
        <v>4988.189805791133</v>
      </c>
      <c r="R175" s="98">
        <v>4821.1287907871638</v>
      </c>
      <c r="S175" s="98">
        <v>4726.3688001202072</v>
      </c>
      <c r="T175" s="98">
        <v>4521.5808373785067</v>
      </c>
      <c r="U175" s="98">
        <v>4178.4231358634761</v>
      </c>
      <c r="V175" s="98">
        <v>3679.4220193506299</v>
      </c>
      <c r="W175" s="98">
        <v>4151.4497054991743</v>
      </c>
      <c r="X175" s="98">
        <v>4111.7076344427996</v>
      </c>
      <c r="Y175" s="98">
        <v>3738.1580160907702</v>
      </c>
      <c r="DA175" s="63" t="s">
        <v>2400</v>
      </c>
    </row>
    <row r="176" spans="1:105" ht="12" customHeight="1" x14ac:dyDescent="0.25">
      <c r="A176" s="97" t="s">
        <v>123</v>
      </c>
      <c r="B176" s="98">
        <v>2331.068613751977</v>
      </c>
      <c r="C176" s="98">
        <v>2256.707476473563</v>
      </c>
      <c r="D176" s="98">
        <v>2686.1662086294837</v>
      </c>
      <c r="E176" s="98">
        <v>2984.9887342128814</v>
      </c>
      <c r="F176" s="98">
        <v>2949.5098406391726</v>
      </c>
      <c r="G176" s="98">
        <v>3346.2097143600467</v>
      </c>
      <c r="H176" s="98">
        <v>3252.6566370026917</v>
      </c>
      <c r="I176" s="98">
        <v>3193.9606666169366</v>
      </c>
      <c r="J176" s="98">
        <v>3316.0365887177827</v>
      </c>
      <c r="K176" s="98">
        <v>3324.3600827658584</v>
      </c>
      <c r="L176" s="98">
        <v>3159.8397455332615</v>
      </c>
      <c r="M176" s="98">
        <v>3047.6738255041732</v>
      </c>
      <c r="N176" s="98">
        <v>2696.3861037653528</v>
      </c>
      <c r="O176" s="98">
        <v>2716.4645266218145</v>
      </c>
      <c r="P176" s="98">
        <v>2806.9331706617959</v>
      </c>
      <c r="Q176" s="98">
        <v>3110.8314005789803</v>
      </c>
      <c r="R176" s="98">
        <v>3224.6783038523577</v>
      </c>
      <c r="S176" s="98">
        <v>3423.9760004721124</v>
      </c>
      <c r="T176" s="98">
        <v>3116.0193743938676</v>
      </c>
      <c r="U176" s="98">
        <v>2680.1603881313736</v>
      </c>
      <c r="V176" s="98">
        <v>2347.8312650255784</v>
      </c>
      <c r="W176" s="98">
        <v>2776.4869117175222</v>
      </c>
      <c r="X176" s="98">
        <v>2770.9554346147725</v>
      </c>
      <c r="Y176" s="98">
        <v>2504.9452187688335</v>
      </c>
      <c r="DA176" s="63" t="s">
        <v>2401</v>
      </c>
    </row>
    <row r="177" spans="1:105" ht="12" customHeight="1" x14ac:dyDescent="0.25">
      <c r="A177" s="100" t="s">
        <v>50</v>
      </c>
      <c r="B177" s="101">
        <v>658.95222754921065</v>
      </c>
      <c r="C177" s="101">
        <v>614.2329588499565</v>
      </c>
      <c r="D177" s="101">
        <v>1135.2776191605585</v>
      </c>
      <c r="E177" s="101">
        <v>1455.1235748194945</v>
      </c>
      <c r="F177" s="101">
        <v>1295.8918925248799</v>
      </c>
      <c r="G177" s="101">
        <v>1627.796657141075</v>
      </c>
      <c r="H177" s="101">
        <v>1426.9096896997637</v>
      </c>
      <c r="I177" s="101">
        <v>1164.1428957712881</v>
      </c>
      <c r="J177" s="101">
        <v>1213.1396860395541</v>
      </c>
      <c r="K177" s="101">
        <v>1208.7294484554661</v>
      </c>
      <c r="L177" s="101">
        <v>1021.3060784582685</v>
      </c>
      <c r="M177" s="101">
        <v>976.64193102704428</v>
      </c>
      <c r="N177" s="101">
        <v>598.08210467111746</v>
      </c>
      <c r="O177" s="101">
        <v>391.08903488456758</v>
      </c>
      <c r="P177" s="101">
        <v>398.33389907613389</v>
      </c>
      <c r="Q177" s="101">
        <v>1167.9348831357922</v>
      </c>
      <c r="R177" s="101">
        <v>1387.6923866800914</v>
      </c>
      <c r="S177" s="101">
        <v>1719.3372661702467</v>
      </c>
      <c r="T177" s="101">
        <v>1137.3205815577169</v>
      </c>
      <c r="U177" s="101">
        <v>388.09643876266233</v>
      </c>
      <c r="V177" s="101">
        <v>145.9655405562394</v>
      </c>
      <c r="W177" s="101">
        <v>339.53956181709719</v>
      </c>
      <c r="X177" s="101">
        <v>298.40581702220254</v>
      </c>
      <c r="Y177" s="101">
        <v>156.71981592529355</v>
      </c>
      <c r="DA177" s="131" t="s">
        <v>2402</v>
      </c>
    </row>
    <row r="178" spans="1:105" ht="12" customHeight="1" x14ac:dyDescent="0.25">
      <c r="A178" s="103" t="s">
        <v>52</v>
      </c>
      <c r="B178" s="104">
        <v>1672.1163862027665</v>
      </c>
      <c r="C178" s="104">
        <v>1642.4745176236063</v>
      </c>
      <c r="D178" s="104">
        <v>1550.8885894689249</v>
      </c>
      <c r="E178" s="104">
        <v>1529.8651593933869</v>
      </c>
      <c r="F178" s="104">
        <v>1653.6179481142931</v>
      </c>
      <c r="G178" s="104">
        <v>1718.4130572189717</v>
      </c>
      <c r="H178" s="104">
        <v>1825.7469473029273</v>
      </c>
      <c r="I178" s="104">
        <v>2029.8177708456483</v>
      </c>
      <c r="J178" s="104">
        <v>2102.8969026782283</v>
      </c>
      <c r="K178" s="104">
        <v>2115.6306343103915</v>
      </c>
      <c r="L178" s="104">
        <v>2138.5336670749925</v>
      </c>
      <c r="M178" s="104">
        <v>2071.0318944771288</v>
      </c>
      <c r="N178" s="104">
        <v>2098.3039990942357</v>
      </c>
      <c r="O178" s="104">
        <v>2325.3754917372471</v>
      </c>
      <c r="P178" s="104">
        <v>2408.5992715856619</v>
      </c>
      <c r="Q178" s="104">
        <v>1942.8965174431883</v>
      </c>
      <c r="R178" s="104">
        <v>1836.9859171722667</v>
      </c>
      <c r="S178" s="104">
        <v>1704.6387343018657</v>
      </c>
      <c r="T178" s="104">
        <v>1978.6987928361511</v>
      </c>
      <c r="U178" s="104">
        <v>2292.0639493687113</v>
      </c>
      <c r="V178" s="104">
        <v>2201.8657244693391</v>
      </c>
      <c r="W178" s="104">
        <v>2436.9473499004253</v>
      </c>
      <c r="X178" s="104">
        <v>2472.54961759257</v>
      </c>
      <c r="Y178" s="104">
        <v>2348.2254028435395</v>
      </c>
      <c r="DA178" s="132" t="s">
        <v>2403</v>
      </c>
    </row>
    <row r="179" spans="1:105" ht="12" customHeight="1" x14ac:dyDescent="0.25">
      <c r="A179" s="106" t="s">
        <v>122</v>
      </c>
      <c r="B179" s="101">
        <v>4228.1320681737434</v>
      </c>
      <c r="C179" s="101">
        <v>3875.1366016760062</v>
      </c>
      <c r="D179" s="101">
        <v>4159.6749502441871</v>
      </c>
      <c r="E179" s="101">
        <v>4426.0564210576213</v>
      </c>
      <c r="F179" s="101">
        <v>4638.3183740192999</v>
      </c>
      <c r="G179" s="101">
        <v>5012.4263125458356</v>
      </c>
      <c r="H179" s="101">
        <v>4909.4377183346205</v>
      </c>
      <c r="I179" s="101">
        <v>5549.5337802213735</v>
      </c>
      <c r="J179" s="101">
        <v>5352.7103970444032</v>
      </c>
      <c r="K179" s="101">
        <v>5336.6657528045835</v>
      </c>
      <c r="L179" s="101">
        <v>5302.8537123267788</v>
      </c>
      <c r="M179" s="101">
        <v>5337.3092386009275</v>
      </c>
      <c r="N179" s="101">
        <v>5042.9584398601455</v>
      </c>
      <c r="O179" s="101">
        <v>4302.8138410491456</v>
      </c>
      <c r="P179" s="101">
        <v>4230.1392276763909</v>
      </c>
      <c r="Q179" s="101">
        <v>4307.5787999027425</v>
      </c>
      <c r="R179" s="101">
        <v>4449.4654851009163</v>
      </c>
      <c r="S179" s="101">
        <v>4673.9859421163383</v>
      </c>
      <c r="T179" s="101">
        <v>4557.5276724888299</v>
      </c>
      <c r="U179" s="101">
        <v>4277.2946709454873</v>
      </c>
      <c r="V179" s="101">
        <v>4287.1775250364608</v>
      </c>
      <c r="W179" s="101">
        <v>3911.914974443438</v>
      </c>
      <c r="X179" s="101">
        <v>3742.3115424513262</v>
      </c>
      <c r="Y179" s="101">
        <v>3580.6684964846395</v>
      </c>
      <c r="DA179" s="131" t="s">
        <v>2404</v>
      </c>
    </row>
    <row r="180" spans="1:105" ht="12" customHeight="1" x14ac:dyDescent="0.25">
      <c r="A180" s="107" t="s">
        <v>121</v>
      </c>
      <c r="B180" s="104">
        <v>2306.0123618164021</v>
      </c>
      <c r="C180" s="104">
        <v>2118.862082308523</v>
      </c>
      <c r="D180" s="104">
        <v>2409.2561706442984</v>
      </c>
      <c r="E180" s="104">
        <v>2677.9656740716355</v>
      </c>
      <c r="F180" s="104">
        <v>2780.3199635042674</v>
      </c>
      <c r="G180" s="104">
        <v>3124.1877494574346</v>
      </c>
      <c r="H180" s="104">
        <v>3054.3186337144871</v>
      </c>
      <c r="I180" s="104">
        <v>3331.7455526998551</v>
      </c>
      <c r="J180" s="104">
        <v>3191.8272697714283</v>
      </c>
      <c r="K180" s="104">
        <v>3186.3666723440001</v>
      </c>
      <c r="L180" s="104">
        <v>3103.2555073789376</v>
      </c>
      <c r="M180" s="104">
        <v>3121.9693902623944</v>
      </c>
      <c r="N180" s="104">
        <v>2815.765493646255</v>
      </c>
      <c r="O180" s="104">
        <v>2358.8069784701688</v>
      </c>
      <c r="P180" s="104">
        <v>2283.1680888453971</v>
      </c>
      <c r="Q180" s="104">
        <v>2417.9160650898334</v>
      </c>
      <c r="R180" s="104">
        <v>2548.3594901345587</v>
      </c>
      <c r="S180" s="104">
        <v>2759.0325243460911</v>
      </c>
      <c r="T180" s="104">
        <v>2646.6973038867372</v>
      </c>
      <c r="U180" s="104">
        <v>2560.5228324638642</v>
      </c>
      <c r="V180" s="104">
        <v>2617.6575807513136</v>
      </c>
      <c r="W180" s="104">
        <v>2580.5855533143708</v>
      </c>
      <c r="X180" s="104">
        <v>2479.269731050746</v>
      </c>
      <c r="Y180" s="104">
        <v>2332.9847460348251</v>
      </c>
      <c r="DA180" s="132" t="s">
        <v>2405</v>
      </c>
    </row>
    <row r="181" spans="1:105" ht="12" customHeight="1" x14ac:dyDescent="0.25">
      <c r="A181" s="108" t="s">
        <v>53</v>
      </c>
      <c r="B181" s="98">
        <v>608.56509703009147</v>
      </c>
      <c r="C181" s="98">
        <v>511.65497001403639</v>
      </c>
      <c r="D181" s="98">
        <v>808.58321966507219</v>
      </c>
      <c r="E181" s="98">
        <v>1079.1278581145384</v>
      </c>
      <c r="F181" s="98">
        <v>1077.3331603805111</v>
      </c>
      <c r="G181" s="98">
        <v>1398.9771547254675</v>
      </c>
      <c r="H181" s="98">
        <v>1263.4252536968047</v>
      </c>
      <c r="I181" s="98">
        <v>1184.2255375665213</v>
      </c>
      <c r="J181" s="98">
        <v>1096.5109913416827</v>
      </c>
      <c r="K181" s="98">
        <v>1092.3107511319186</v>
      </c>
      <c r="L181" s="98">
        <v>963.12227005108707</v>
      </c>
      <c r="M181" s="98">
        <v>977.30714619615071</v>
      </c>
      <c r="N181" s="98">
        <v>663.39910441984864</v>
      </c>
      <c r="O181" s="98">
        <v>157.84990237276486</v>
      </c>
      <c r="P181" s="98">
        <v>67.971361927169838</v>
      </c>
      <c r="Q181" s="98">
        <v>187.78831051237859</v>
      </c>
      <c r="R181" s="98">
        <v>279.40876097322325</v>
      </c>
      <c r="S181" s="98">
        <v>476.97299025789408</v>
      </c>
      <c r="T181" s="98">
        <v>361.01613998238486</v>
      </c>
      <c r="U181" s="98">
        <v>275.94115134210028</v>
      </c>
      <c r="V181" s="98">
        <v>345.00888931846288</v>
      </c>
      <c r="W181" s="98">
        <v>255.91071781151757</v>
      </c>
      <c r="X181" s="98">
        <v>197.05636660876647</v>
      </c>
      <c r="Y181" s="98">
        <v>77.577300646708466</v>
      </c>
      <c r="DA181" s="63" t="s">
        <v>2406</v>
      </c>
    </row>
    <row r="182" spans="1:105" ht="12" customHeight="1" x14ac:dyDescent="0.25">
      <c r="A182" s="108" t="s">
        <v>52</v>
      </c>
      <c r="B182" s="98">
        <v>1697.4472647863101</v>
      </c>
      <c r="C182" s="98">
        <v>1607.2071122944865</v>
      </c>
      <c r="D182" s="98">
        <v>1600.6729509792265</v>
      </c>
      <c r="E182" s="98">
        <v>1598.8378159570966</v>
      </c>
      <c r="F182" s="98">
        <v>1702.9868031237568</v>
      </c>
      <c r="G182" s="98">
        <v>1725.2105947319669</v>
      </c>
      <c r="H182" s="98">
        <v>1790.8933800176821</v>
      </c>
      <c r="I182" s="98">
        <v>2147.5200151333343</v>
      </c>
      <c r="J182" s="98">
        <v>2095.3162784297451</v>
      </c>
      <c r="K182" s="98">
        <v>2094.0559212120816</v>
      </c>
      <c r="L182" s="98">
        <v>2140.1332373278506</v>
      </c>
      <c r="M182" s="98">
        <v>2144.6622440662441</v>
      </c>
      <c r="N182" s="98">
        <v>2152.3663892264071</v>
      </c>
      <c r="O182" s="98">
        <v>2200.9570760974043</v>
      </c>
      <c r="P182" s="98">
        <v>2215.1967269182273</v>
      </c>
      <c r="Q182" s="98">
        <v>2230.1277545774551</v>
      </c>
      <c r="R182" s="98">
        <v>2268.9507291613359</v>
      </c>
      <c r="S182" s="98">
        <v>2282.0595340881969</v>
      </c>
      <c r="T182" s="98">
        <v>2285.6811639043522</v>
      </c>
      <c r="U182" s="98">
        <v>2284.5816811217646</v>
      </c>
      <c r="V182" s="98">
        <v>2272.6486914328507</v>
      </c>
      <c r="W182" s="98">
        <v>2324.6748355028531</v>
      </c>
      <c r="X182" s="98">
        <v>2282.21336444198</v>
      </c>
      <c r="Y182" s="98">
        <v>2255.4074453881167</v>
      </c>
      <c r="DA182" s="63" t="s">
        <v>2407</v>
      </c>
    </row>
    <row r="183" spans="1:105" ht="12" customHeight="1" x14ac:dyDescent="0.25">
      <c r="A183" s="121" t="s">
        <v>54</v>
      </c>
      <c r="B183" s="122">
        <v>1131.7983914830804</v>
      </c>
      <c r="C183" s="122">
        <v>1171.8906635547464</v>
      </c>
      <c r="D183" s="122">
        <v>1172.4349460491439</v>
      </c>
      <c r="E183" s="122">
        <v>1182.7625926291066</v>
      </c>
      <c r="F183" s="122">
        <v>1210.8579888373658</v>
      </c>
      <c r="G183" s="122">
        <v>1162.4675010142287</v>
      </c>
      <c r="H183" s="122">
        <v>1065.9181439388565</v>
      </c>
      <c r="I183" s="122">
        <v>1046.1683511849189</v>
      </c>
      <c r="J183" s="122">
        <v>958.23669994075397</v>
      </c>
      <c r="K183" s="122">
        <v>956.52443881528154</v>
      </c>
      <c r="L183" s="122">
        <v>926.9068666340487</v>
      </c>
      <c r="M183" s="122">
        <v>976.26623194562706</v>
      </c>
      <c r="N183" s="122">
        <v>868.38131145156092</v>
      </c>
      <c r="O183" s="122">
        <v>886.93118426188289</v>
      </c>
      <c r="P183" s="122">
        <v>944.91461545965649</v>
      </c>
      <c r="Q183" s="122">
        <v>912.6210302589202</v>
      </c>
      <c r="R183" s="122">
        <v>906.36808429877567</v>
      </c>
      <c r="S183" s="122">
        <v>948.59912908911156</v>
      </c>
      <c r="T183" s="122">
        <v>894.15901945441476</v>
      </c>
      <c r="U183" s="122">
        <v>1011.6400420926989</v>
      </c>
      <c r="V183" s="122">
        <v>1008.8422695615865</v>
      </c>
      <c r="W183" s="122">
        <v>988.63204549492866</v>
      </c>
      <c r="X183" s="122">
        <v>912.84731638032827</v>
      </c>
      <c r="Y183" s="122">
        <v>820.75865997893982</v>
      </c>
      <c r="DA183" s="130" t="s">
        <v>2408</v>
      </c>
    </row>
    <row r="184" spans="1:105" ht="12" customHeight="1" x14ac:dyDescent="0.25">
      <c r="A184" s="97" t="s">
        <v>50</v>
      </c>
      <c r="B184" s="98">
        <v>1243.7378162272662</v>
      </c>
      <c r="C184" s="98">
        <v>1262.3534947316712</v>
      </c>
      <c r="D184" s="98">
        <v>1264.1497217107531</v>
      </c>
      <c r="E184" s="98">
        <v>1313.9803489015737</v>
      </c>
      <c r="F184" s="98">
        <v>1341.3333917455091</v>
      </c>
      <c r="G184" s="98">
        <v>1287.5795684870304</v>
      </c>
      <c r="H184" s="98">
        <v>1156.7129523031194</v>
      </c>
      <c r="I184" s="98">
        <v>1170.2603433703846</v>
      </c>
      <c r="J184" s="98">
        <v>1060.2296709717948</v>
      </c>
      <c r="K184" s="98">
        <v>1045.0142730593041</v>
      </c>
      <c r="L184" s="98">
        <v>1019.4213022896782</v>
      </c>
      <c r="M184" s="98">
        <v>1045.4065020130461</v>
      </c>
      <c r="N184" s="98">
        <v>993.29893360649032</v>
      </c>
      <c r="O184" s="98">
        <v>1003.9830777768417</v>
      </c>
      <c r="P184" s="98">
        <v>1013.029203186078</v>
      </c>
      <c r="Q184" s="98">
        <v>1036.8632480676763</v>
      </c>
      <c r="R184" s="98">
        <v>1044.2636375840268</v>
      </c>
      <c r="S184" s="98">
        <v>1062.5872588867944</v>
      </c>
      <c r="T184" s="98">
        <v>1084.0523955982978</v>
      </c>
      <c r="U184" s="98">
        <v>1168.5838416679348</v>
      </c>
      <c r="V184" s="98">
        <v>1082.9037734257495</v>
      </c>
      <c r="W184" s="98">
        <v>1106.1029031799681</v>
      </c>
      <c r="X184" s="98">
        <v>1023.1188030248052</v>
      </c>
      <c r="Y184" s="98">
        <v>976.44085182465301</v>
      </c>
      <c r="DA184" s="63" t="s">
        <v>2409</v>
      </c>
    </row>
    <row r="185" spans="1:105" ht="12" customHeight="1" x14ac:dyDescent="0.25">
      <c r="A185" s="109" t="s">
        <v>120</v>
      </c>
      <c r="B185" s="33">
        <v>850.25698387979378</v>
      </c>
      <c r="C185" s="33">
        <v>986.68442559315667</v>
      </c>
      <c r="D185" s="33">
        <v>1006.9296468557401</v>
      </c>
      <c r="E185" s="33">
        <v>956.22887491826782</v>
      </c>
      <c r="F185" s="33">
        <v>998.32272507254663</v>
      </c>
      <c r="G185" s="33">
        <v>961.21935971362461</v>
      </c>
      <c r="H185" s="33">
        <v>913.43912510165853</v>
      </c>
      <c r="I185" s="33">
        <v>833.38818083889487</v>
      </c>
      <c r="J185" s="33">
        <v>776.85570301760242</v>
      </c>
      <c r="K185" s="33">
        <v>803.97257527135275</v>
      </c>
      <c r="L185" s="33">
        <v>766.76805458444505</v>
      </c>
      <c r="M185" s="33">
        <v>855.57499149352418</v>
      </c>
      <c r="N185" s="33">
        <v>643.43869153977357</v>
      </c>
      <c r="O185" s="33">
        <v>699.29107668898178</v>
      </c>
      <c r="P185" s="33">
        <v>851.85169451528043</v>
      </c>
      <c r="Q185" s="33">
        <v>748.00381629295975</v>
      </c>
      <c r="R185" s="33">
        <v>730.13736322948284</v>
      </c>
      <c r="S185" s="33">
        <v>807.2920946065442</v>
      </c>
      <c r="T185" s="33">
        <v>673.41175544026373</v>
      </c>
      <c r="U185" s="33">
        <v>825.13309184493744</v>
      </c>
      <c r="V185" s="33">
        <v>921.64137818571351</v>
      </c>
      <c r="W185" s="33">
        <v>849.54683517696515</v>
      </c>
      <c r="X185" s="33">
        <v>775.16835508534894</v>
      </c>
      <c r="Y185" s="33">
        <v>611.76782292634323</v>
      </c>
      <c r="DA185" s="60" t="s">
        <v>2410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11938.543749800207</v>
      </c>
      <c r="C187" s="117">
        <f t="shared" si="83"/>
        <v>10063.102175742681</v>
      </c>
      <c r="D187" s="117">
        <f t="shared" si="83"/>
        <v>10230.008597106576</v>
      </c>
      <c r="E187" s="117">
        <f t="shared" si="83"/>
        <v>10882.400330889013</v>
      </c>
      <c r="F187" s="117">
        <f t="shared" si="83"/>
        <v>9927.9976842043434</v>
      </c>
      <c r="G187" s="117">
        <f t="shared" si="83"/>
        <v>10072.620975274953</v>
      </c>
      <c r="H187" s="117">
        <f t="shared" si="83"/>
        <v>11164.353626512329</v>
      </c>
      <c r="I187" s="117">
        <f t="shared" si="83"/>
        <v>12366.734059944118</v>
      </c>
      <c r="J187" s="117">
        <f t="shared" si="83"/>
        <v>11805.789837165063</v>
      </c>
      <c r="K187" s="117">
        <f t="shared" si="83"/>
        <v>11237.367789572085</v>
      </c>
      <c r="L187" s="117">
        <f t="shared" si="83"/>
        <v>11721.089738974582</v>
      </c>
      <c r="M187" s="117">
        <f t="shared" si="83"/>
        <v>11089.292313773618</v>
      </c>
      <c r="N187" s="117">
        <f t="shared" si="83"/>
        <v>11107.066408648237</v>
      </c>
      <c r="O187" s="117">
        <f t="shared" si="83"/>
        <v>9306.131320653345</v>
      </c>
      <c r="P187" s="117">
        <f t="shared" si="83"/>
        <v>9093.3298445035234</v>
      </c>
      <c r="Q187" s="117">
        <f t="shared" si="83"/>
        <v>10466.89922079094</v>
      </c>
      <c r="R187" s="117">
        <f t="shared" ref="R187:V187" si="84">R188+R190+R192+R201</f>
        <v>11364.936585393209</v>
      </c>
      <c r="S187" s="117">
        <f t="shared" si="84"/>
        <v>11694.930660441698</v>
      </c>
      <c r="T187" s="117">
        <f t="shared" si="84"/>
        <v>11819.199978384404</v>
      </c>
      <c r="U187" s="117">
        <f t="shared" si="84"/>
        <v>12970.34839826688</v>
      </c>
      <c r="V187" s="117">
        <f t="shared" si="84"/>
        <v>13298.4616235749</v>
      </c>
      <c r="W187" s="117">
        <f t="shared" ref="W187:Y187" si="85">W188+W190+W192+W201</f>
        <v>12703.869752857085</v>
      </c>
      <c r="X187" s="117">
        <f t="shared" si="85"/>
        <v>12932.238181707835</v>
      </c>
      <c r="Y187" s="117">
        <f t="shared" si="85"/>
        <v>12238.469396644381</v>
      </c>
      <c r="DA187" s="129" t="s">
        <v>2562</v>
      </c>
    </row>
    <row r="188" spans="1:105" ht="12" customHeight="1" x14ac:dyDescent="0.25">
      <c r="A188" s="121" t="s">
        <v>57</v>
      </c>
      <c r="B188" s="122">
        <f t="shared" ref="B188:Y188" si="86">B189</f>
        <v>3041.5992236744905</v>
      </c>
      <c r="C188" s="122">
        <f t="shared" si="86"/>
        <v>3087.68110577687</v>
      </c>
      <c r="D188" s="122">
        <f t="shared" si="86"/>
        <v>3389.5045871262741</v>
      </c>
      <c r="E188" s="122">
        <f t="shared" si="86"/>
        <v>3379.1327172881565</v>
      </c>
      <c r="F188" s="122">
        <f t="shared" si="86"/>
        <v>3043.0472953970279</v>
      </c>
      <c r="G188" s="122">
        <f t="shared" si="86"/>
        <v>2524.2659091331348</v>
      </c>
      <c r="H188" s="122">
        <f t="shared" si="86"/>
        <v>2626.657479324133</v>
      </c>
      <c r="I188" s="122">
        <f t="shared" si="86"/>
        <v>3057.9990059857801</v>
      </c>
      <c r="J188" s="122">
        <f t="shared" si="86"/>
        <v>2493.2208264172264</v>
      </c>
      <c r="K188" s="122">
        <f t="shared" si="86"/>
        <v>2281.7063554584452</v>
      </c>
      <c r="L188" s="122">
        <f t="shared" si="86"/>
        <v>2132.4442549115693</v>
      </c>
      <c r="M188" s="122">
        <f t="shared" si="86"/>
        <v>2114.3685786324941</v>
      </c>
      <c r="N188" s="122">
        <f t="shared" si="86"/>
        <v>985.45109833022627</v>
      </c>
      <c r="O188" s="122">
        <f t="shared" si="86"/>
        <v>442.78344929514572</v>
      </c>
      <c r="P188" s="122">
        <f t="shared" si="86"/>
        <v>974.11828355636283</v>
      </c>
      <c r="Q188" s="122">
        <f t="shared" si="86"/>
        <v>1959.3178040611097</v>
      </c>
      <c r="R188" s="122">
        <f t="shared" si="86"/>
        <v>1989.5234734909131</v>
      </c>
      <c r="S188" s="122">
        <f t="shared" si="86"/>
        <v>2374.2487602337565</v>
      </c>
      <c r="T188" s="122">
        <f t="shared" si="86"/>
        <v>2095.1243188816707</v>
      </c>
      <c r="U188" s="122">
        <f t="shared" si="86"/>
        <v>2711.3143643852641</v>
      </c>
      <c r="V188" s="122">
        <f t="shared" si="86"/>
        <v>2863.1979532488294</v>
      </c>
      <c r="W188" s="122">
        <f t="shared" si="86"/>
        <v>2700.4580093225386</v>
      </c>
      <c r="X188" s="122">
        <f t="shared" si="86"/>
        <v>3136.4377010459521</v>
      </c>
      <c r="Y188" s="122">
        <f t="shared" si="86"/>
        <v>2008.464880901251</v>
      </c>
      <c r="DA188" s="130" t="s">
        <v>2563</v>
      </c>
    </row>
    <row r="189" spans="1:105" ht="12" customHeight="1" x14ac:dyDescent="0.25">
      <c r="A189" s="97" t="s">
        <v>53</v>
      </c>
      <c r="B189" s="98">
        <v>3041.5992236744905</v>
      </c>
      <c r="C189" s="98">
        <v>3087.68110577687</v>
      </c>
      <c r="D189" s="98">
        <v>3389.5045871262741</v>
      </c>
      <c r="E189" s="98">
        <v>3379.1327172881565</v>
      </c>
      <c r="F189" s="98">
        <v>3043.0472953970279</v>
      </c>
      <c r="G189" s="98">
        <v>2524.2659091331348</v>
      </c>
      <c r="H189" s="98">
        <v>2626.657479324133</v>
      </c>
      <c r="I189" s="98">
        <v>3057.9990059857801</v>
      </c>
      <c r="J189" s="98">
        <v>2493.2208264172264</v>
      </c>
      <c r="K189" s="98">
        <v>2281.7063554584452</v>
      </c>
      <c r="L189" s="98">
        <v>2132.4442549115693</v>
      </c>
      <c r="M189" s="98">
        <v>2114.3685786324941</v>
      </c>
      <c r="N189" s="98">
        <v>985.45109833022627</v>
      </c>
      <c r="O189" s="98">
        <v>442.78344929514572</v>
      </c>
      <c r="P189" s="98">
        <v>974.11828355636283</v>
      </c>
      <c r="Q189" s="98">
        <v>1959.3178040611097</v>
      </c>
      <c r="R189" s="98">
        <v>1989.5234734909131</v>
      </c>
      <c r="S189" s="98">
        <v>2374.2487602337565</v>
      </c>
      <c r="T189" s="98">
        <v>2095.1243188816707</v>
      </c>
      <c r="U189" s="98">
        <v>2711.3143643852641</v>
      </c>
      <c r="V189" s="98">
        <v>2863.1979532488294</v>
      </c>
      <c r="W189" s="98">
        <v>2700.4580093225386</v>
      </c>
      <c r="X189" s="98">
        <v>3136.4377010459521</v>
      </c>
      <c r="Y189" s="98">
        <v>2008.464880901251</v>
      </c>
      <c r="DA189" s="63" t="s">
        <v>2564</v>
      </c>
    </row>
    <row r="190" spans="1:105" ht="12" customHeight="1" x14ac:dyDescent="0.25">
      <c r="A190" s="121" t="s">
        <v>92</v>
      </c>
      <c r="B190" s="122">
        <f t="shared" ref="B190:Y190" si="87">B191</f>
        <v>6261.3225439134458</v>
      </c>
      <c r="C190" s="122">
        <f t="shared" si="87"/>
        <v>4428.4092947485005</v>
      </c>
      <c r="D190" s="122">
        <f t="shared" si="87"/>
        <v>4147.8627369315764</v>
      </c>
      <c r="E190" s="122">
        <f t="shared" si="87"/>
        <v>4674.7258832865446</v>
      </c>
      <c r="F190" s="122">
        <f t="shared" si="87"/>
        <v>3930.2131618557628</v>
      </c>
      <c r="G190" s="122">
        <f t="shared" si="87"/>
        <v>4437.8340561648292</v>
      </c>
      <c r="H190" s="122">
        <f t="shared" si="87"/>
        <v>5478.8377272976359</v>
      </c>
      <c r="I190" s="122">
        <f t="shared" si="87"/>
        <v>5957.969526680472</v>
      </c>
      <c r="J190" s="122">
        <f t="shared" si="87"/>
        <v>6099.256124398361</v>
      </c>
      <c r="K190" s="122">
        <f t="shared" si="87"/>
        <v>5739.5604539577535</v>
      </c>
      <c r="L190" s="122">
        <f t="shared" si="87"/>
        <v>6408.6567560727963</v>
      </c>
      <c r="M190" s="122">
        <f t="shared" si="87"/>
        <v>5749.8596247506493</v>
      </c>
      <c r="N190" s="122">
        <f t="shared" si="87"/>
        <v>7115.7493937737272</v>
      </c>
      <c r="O190" s="122">
        <f t="shared" si="87"/>
        <v>6028.5114475475857</v>
      </c>
      <c r="P190" s="122">
        <f t="shared" si="87"/>
        <v>5256.4506278692425</v>
      </c>
      <c r="Q190" s="122">
        <f t="shared" si="87"/>
        <v>5595.1429406121315</v>
      </c>
      <c r="R190" s="122">
        <f t="shared" si="87"/>
        <v>6375.2246562962209</v>
      </c>
      <c r="S190" s="122">
        <f t="shared" si="87"/>
        <v>6158.4635820660496</v>
      </c>
      <c r="T190" s="122">
        <f t="shared" si="87"/>
        <v>6652.9884481599129</v>
      </c>
      <c r="U190" s="122">
        <f t="shared" si="87"/>
        <v>7144.266035682379</v>
      </c>
      <c r="V190" s="122">
        <f t="shared" si="87"/>
        <v>7276.5178896402667</v>
      </c>
      <c r="W190" s="122">
        <f t="shared" si="87"/>
        <v>6842.7085033289841</v>
      </c>
      <c r="X190" s="122">
        <f t="shared" si="87"/>
        <v>6758.0217428087726</v>
      </c>
      <c r="Y190" s="122">
        <f t="shared" si="87"/>
        <v>7369.5075069772383</v>
      </c>
      <c r="DA190" s="130" t="s">
        <v>2565</v>
      </c>
    </row>
    <row r="191" spans="1:105" ht="12" customHeight="1" x14ac:dyDescent="0.25">
      <c r="A191" s="97" t="s">
        <v>53</v>
      </c>
      <c r="B191" s="98">
        <f>RES_hhdet_tesh!B165</f>
        <v>6261.3225439134458</v>
      </c>
      <c r="C191" s="98">
        <f>RES_hhdet_tesh!C165</f>
        <v>4428.4092947485005</v>
      </c>
      <c r="D191" s="98">
        <f>RES_hhdet_tesh!D165</f>
        <v>4147.8627369315764</v>
      </c>
      <c r="E191" s="98">
        <f>RES_hhdet_tesh!E165</f>
        <v>4674.7258832865446</v>
      </c>
      <c r="F191" s="98">
        <f>RES_hhdet_tesh!F165</f>
        <v>3930.2131618557628</v>
      </c>
      <c r="G191" s="98">
        <f>RES_hhdet_tesh!G165</f>
        <v>4437.8340561648292</v>
      </c>
      <c r="H191" s="98">
        <f>RES_hhdet_tesh!H165</f>
        <v>5478.8377272976359</v>
      </c>
      <c r="I191" s="98">
        <f>RES_hhdet_tesh!I165</f>
        <v>5957.969526680472</v>
      </c>
      <c r="J191" s="98">
        <f>RES_hhdet_tesh!J165</f>
        <v>6099.256124398361</v>
      </c>
      <c r="K191" s="98">
        <f>RES_hhdet_tesh!K165</f>
        <v>5739.5604539577535</v>
      </c>
      <c r="L191" s="98">
        <f>RES_hhdet_tesh!L165</f>
        <v>6408.6567560727963</v>
      </c>
      <c r="M191" s="98">
        <f>RES_hhdet_tesh!M165</f>
        <v>5749.8596247506493</v>
      </c>
      <c r="N191" s="98">
        <f>RES_hhdet_tesh!N165</f>
        <v>7115.7493937737272</v>
      </c>
      <c r="O191" s="98">
        <f>RES_hhdet_tesh!O165</f>
        <v>6028.5114475475857</v>
      </c>
      <c r="P191" s="98">
        <f>RES_hhdet_tesh!P165</f>
        <v>5256.4506278692425</v>
      </c>
      <c r="Q191" s="98">
        <f>RES_hhdet_tesh!Q165</f>
        <v>5595.1429406121315</v>
      </c>
      <c r="R191" s="98">
        <f>RES_hhdet_tesh!R165</f>
        <v>6375.2246562962209</v>
      </c>
      <c r="S191" s="98">
        <f>RES_hhdet_tesh!S165</f>
        <v>6158.4635820660496</v>
      </c>
      <c r="T191" s="98">
        <f>RES_hhdet_tesh!T165</f>
        <v>6652.9884481599129</v>
      </c>
      <c r="U191" s="98">
        <f>RES_hhdet_tesh!U165</f>
        <v>7144.266035682379</v>
      </c>
      <c r="V191" s="98">
        <f>RES_hhdet_tesh!V165</f>
        <v>7276.5178896402667</v>
      </c>
      <c r="W191" s="98">
        <f>RES_hhdet_tesh!W165</f>
        <v>6842.7085033289841</v>
      </c>
      <c r="X191" s="98">
        <f>RES_hhdet_tesh!X165</f>
        <v>6758.0217428087726</v>
      </c>
      <c r="Y191" s="98">
        <f>RES_hhdet_tesh!Y165</f>
        <v>7369.5075069772383</v>
      </c>
      <c r="DA191" s="63" t="s">
        <v>2566</v>
      </c>
    </row>
    <row r="192" spans="1:105" ht="12" customHeight="1" x14ac:dyDescent="0.25">
      <c r="A192" s="121" t="s">
        <v>55</v>
      </c>
      <c r="B192" s="122">
        <v>1980.1114153454184</v>
      </c>
      <c r="C192" s="122">
        <v>1853.0069906340125</v>
      </c>
      <c r="D192" s="122">
        <v>1989.4762754598871</v>
      </c>
      <c r="E192" s="122">
        <v>2119.2274165866329</v>
      </c>
      <c r="F192" s="122">
        <v>2223.079487858216</v>
      </c>
      <c r="G192" s="122">
        <v>2405.8192087333341</v>
      </c>
      <c r="H192" s="122">
        <v>2410.7716207544759</v>
      </c>
      <c r="I192" s="122">
        <v>2719.0537968936574</v>
      </c>
      <c r="J192" s="122">
        <v>2634.4366140405441</v>
      </c>
      <c r="K192" s="122">
        <v>2634.303803907957</v>
      </c>
      <c r="L192" s="122">
        <v>2616.4343701395555</v>
      </c>
      <c r="M192" s="122">
        <v>2627.305454623413</v>
      </c>
      <c r="N192" s="122">
        <v>2481.9463101473157</v>
      </c>
      <c r="O192" s="122">
        <v>2291.6322427353389</v>
      </c>
      <c r="P192" s="122">
        <v>2267.4494475740617</v>
      </c>
      <c r="Q192" s="122">
        <v>2340.4699302155268</v>
      </c>
      <c r="R192" s="122">
        <v>2428.5642209786342</v>
      </c>
      <c r="S192" s="122">
        <v>2553.6455051919138</v>
      </c>
      <c r="T192" s="122">
        <v>2497.8021035266361</v>
      </c>
      <c r="U192" s="122">
        <v>2450.9729830289139</v>
      </c>
      <c r="V192" s="122">
        <v>2475.9504239946391</v>
      </c>
      <c r="W192" s="122">
        <v>2490.48951057162</v>
      </c>
      <c r="X192" s="122">
        <v>2417.1015959021543</v>
      </c>
      <c r="Y192" s="122">
        <v>2311.4327043035737</v>
      </c>
      <c r="DA192" s="130" t="s">
        <v>2567</v>
      </c>
    </row>
    <row r="193" spans="1:105" ht="12" customHeight="1" x14ac:dyDescent="0.25">
      <c r="A193" s="97" t="s">
        <v>124</v>
      </c>
      <c r="B193" s="98">
        <v>1946.0421503512455</v>
      </c>
      <c r="C193" s="98">
        <v>1901.134636247288</v>
      </c>
      <c r="D193" s="98">
        <v>2030.3348884725278</v>
      </c>
      <c r="E193" s="98">
        <v>2145.616537276358</v>
      </c>
      <c r="F193" s="98">
        <v>2203.7194815798543</v>
      </c>
      <c r="G193" s="98">
        <v>2410.8306129413249</v>
      </c>
      <c r="H193" s="98">
        <v>2453.3336728104073</v>
      </c>
      <c r="I193" s="98">
        <v>2545.2910501268457</v>
      </c>
      <c r="J193" s="98">
        <v>2641.7821733911856</v>
      </c>
      <c r="K193" s="98">
        <v>2656.2473148322315</v>
      </c>
      <c r="L193" s="98">
        <v>2596.818572835989</v>
      </c>
      <c r="M193" s="98">
        <v>2510.9531161416467</v>
      </c>
      <c r="N193" s="98">
        <v>2373.8820010886884</v>
      </c>
      <c r="O193" s="98">
        <v>2501.565940322635</v>
      </c>
      <c r="P193" s="98">
        <v>2587.2145447093262</v>
      </c>
      <c r="Q193" s="98">
        <v>2548.6959182809587</v>
      </c>
      <c r="R193" s="98">
        <v>2569.4314207255884</v>
      </c>
      <c r="S193" s="98">
        <v>2621.9895568543152</v>
      </c>
      <c r="T193" s="98">
        <v>2600.0802874713268</v>
      </c>
      <c r="U193" s="98">
        <v>2524.1283420590089</v>
      </c>
      <c r="V193" s="98">
        <v>2300.1230508005792</v>
      </c>
      <c r="W193" s="98">
        <v>2645.4404362593182</v>
      </c>
      <c r="X193" s="98">
        <v>2659.016875546441</v>
      </c>
      <c r="Y193" s="98">
        <v>2440.2604130457698</v>
      </c>
      <c r="DA193" s="63" t="s">
        <v>2568</v>
      </c>
    </row>
    <row r="194" spans="1:105" ht="12" customHeight="1" x14ac:dyDescent="0.25">
      <c r="A194" s="97" t="s">
        <v>123</v>
      </c>
      <c r="B194" s="98">
        <v>1946.0421503512459</v>
      </c>
      <c r="C194" s="98">
        <v>1901.4596215183378</v>
      </c>
      <c r="D194" s="98">
        <v>2030.5704030955783</v>
      </c>
      <c r="E194" s="98">
        <v>2146.095121197046</v>
      </c>
      <c r="F194" s="98">
        <v>2204.4805402455327</v>
      </c>
      <c r="G194" s="98">
        <v>2412.7295640084872</v>
      </c>
      <c r="H194" s="98">
        <v>2453.0002173393518</v>
      </c>
      <c r="I194" s="98">
        <v>2545.788874446182</v>
      </c>
      <c r="J194" s="98">
        <v>2643.7221177901902</v>
      </c>
      <c r="K194" s="98">
        <v>2658.3927698296056</v>
      </c>
      <c r="L194" s="98">
        <v>2597.9511540200183</v>
      </c>
      <c r="M194" s="98">
        <v>2510.6662284593294</v>
      </c>
      <c r="N194" s="98">
        <v>2375.6446200364462</v>
      </c>
      <c r="O194" s="98">
        <v>2523.3222028493606</v>
      </c>
      <c r="P194" s="98">
        <v>2618.2887982326602</v>
      </c>
      <c r="Q194" s="98">
        <v>2560.3392930399077</v>
      </c>
      <c r="R194" s="98">
        <v>2572.8869355366701</v>
      </c>
      <c r="S194" s="98">
        <v>2618.8081320631509</v>
      </c>
      <c r="T194" s="98">
        <v>2584.5975044459105</v>
      </c>
      <c r="U194" s="98">
        <v>2499.2237783503042</v>
      </c>
      <c r="V194" s="98">
        <v>2284.6255091261714</v>
      </c>
      <c r="W194" s="98">
        <v>2652.9569296997815</v>
      </c>
      <c r="X194" s="98">
        <v>2670.9980633561245</v>
      </c>
      <c r="Y194" s="98">
        <v>2452.582736295898</v>
      </c>
      <c r="DA194" s="63" t="s">
        <v>2569</v>
      </c>
    </row>
    <row r="195" spans="1:105" ht="12" customHeight="1" x14ac:dyDescent="0.25">
      <c r="A195" s="100" t="s">
        <v>50</v>
      </c>
      <c r="B195" s="101">
        <v>273.92576414847957</v>
      </c>
      <c r="C195" s="101">
        <v>258.98510389473125</v>
      </c>
      <c r="D195" s="101">
        <v>479.68181362665314</v>
      </c>
      <c r="E195" s="101">
        <v>616.22996180365908</v>
      </c>
      <c r="F195" s="101">
        <v>550.86259213123981</v>
      </c>
      <c r="G195" s="101">
        <v>694.31650678951542</v>
      </c>
      <c r="H195" s="101">
        <v>627.25327003642428</v>
      </c>
      <c r="I195" s="101">
        <v>515.97110360053375</v>
      </c>
      <c r="J195" s="101">
        <v>540.82521511196205</v>
      </c>
      <c r="K195" s="101">
        <v>542.76213551921364</v>
      </c>
      <c r="L195" s="101">
        <v>459.41748694502564</v>
      </c>
      <c r="M195" s="101">
        <v>439.63433398220047</v>
      </c>
      <c r="N195" s="101">
        <v>277.34062094221048</v>
      </c>
      <c r="O195" s="101">
        <v>197.94671111211289</v>
      </c>
      <c r="P195" s="101">
        <v>209.68952664699762</v>
      </c>
      <c r="Q195" s="101">
        <v>617.44277559671934</v>
      </c>
      <c r="R195" s="101">
        <v>735.90101836440374</v>
      </c>
      <c r="S195" s="101">
        <v>914.16939776128504</v>
      </c>
      <c r="T195" s="101">
        <v>605.89871160975974</v>
      </c>
      <c r="U195" s="101">
        <v>207.15982898159288</v>
      </c>
      <c r="V195" s="101">
        <v>82.759784656831656</v>
      </c>
      <c r="W195" s="101">
        <v>216.00957979935649</v>
      </c>
      <c r="X195" s="101">
        <v>198.44844576355442</v>
      </c>
      <c r="Y195" s="101">
        <v>104.35733345235849</v>
      </c>
      <c r="DA195" s="131" t="s">
        <v>2570</v>
      </c>
    </row>
    <row r="196" spans="1:105" ht="12" customHeight="1" x14ac:dyDescent="0.25">
      <c r="A196" s="103" t="s">
        <v>52</v>
      </c>
      <c r="B196" s="104">
        <v>1672.1163862027665</v>
      </c>
      <c r="C196" s="104">
        <v>1642.4745176236063</v>
      </c>
      <c r="D196" s="104">
        <v>1550.8885894689249</v>
      </c>
      <c r="E196" s="104">
        <v>1529.8651593933869</v>
      </c>
      <c r="F196" s="104">
        <v>1653.6179481142931</v>
      </c>
      <c r="G196" s="104">
        <v>1718.4130572189717</v>
      </c>
      <c r="H196" s="104">
        <v>1825.7469473029273</v>
      </c>
      <c r="I196" s="104">
        <v>2029.8177708456483</v>
      </c>
      <c r="J196" s="104">
        <v>2102.8969026782283</v>
      </c>
      <c r="K196" s="104">
        <v>2115.6306343103915</v>
      </c>
      <c r="L196" s="104">
        <v>2138.5336670749925</v>
      </c>
      <c r="M196" s="104">
        <v>2071.0318944771288</v>
      </c>
      <c r="N196" s="104">
        <v>2098.3039990942357</v>
      </c>
      <c r="O196" s="104">
        <v>2325.3754917372471</v>
      </c>
      <c r="P196" s="104">
        <v>2408.5992715856619</v>
      </c>
      <c r="Q196" s="104">
        <v>1942.8965174431883</v>
      </c>
      <c r="R196" s="104">
        <v>1836.9859171722667</v>
      </c>
      <c r="S196" s="104">
        <v>1704.6387343018657</v>
      </c>
      <c r="T196" s="104">
        <v>1978.6987928361511</v>
      </c>
      <c r="U196" s="104">
        <v>2292.0639493687113</v>
      </c>
      <c r="V196" s="104">
        <v>2201.8657244693391</v>
      </c>
      <c r="W196" s="104">
        <v>2436.9473499004253</v>
      </c>
      <c r="X196" s="104">
        <v>2472.54961759257</v>
      </c>
      <c r="Y196" s="104">
        <v>2348.2254028435395</v>
      </c>
      <c r="DA196" s="132" t="s">
        <v>2571</v>
      </c>
    </row>
    <row r="197" spans="1:105" ht="12" customHeight="1" x14ac:dyDescent="0.25">
      <c r="A197" s="106" t="s">
        <v>122</v>
      </c>
      <c r="B197" s="101">
        <v>1982.8424978718194</v>
      </c>
      <c r="C197" s="101">
        <v>1849.1862109170727</v>
      </c>
      <c r="D197" s="101">
        <v>1987.3716047931357</v>
      </c>
      <c r="E197" s="101">
        <v>2119.235027930411</v>
      </c>
      <c r="F197" s="101">
        <v>2226.9688613781154</v>
      </c>
      <c r="G197" s="101">
        <v>2410.4968920386195</v>
      </c>
      <c r="H197" s="101">
        <v>2408.3166642558449</v>
      </c>
      <c r="I197" s="101">
        <v>2727.9301949033784</v>
      </c>
      <c r="J197" s="101">
        <v>2634.8355295182964</v>
      </c>
      <c r="K197" s="101">
        <v>2634.5963909739612</v>
      </c>
      <c r="L197" s="101">
        <v>2618.0730911809264</v>
      </c>
      <c r="M197" s="101">
        <v>2635.4389028919095</v>
      </c>
      <c r="N197" s="101">
        <v>2490.8006888587402</v>
      </c>
      <c r="O197" s="101">
        <v>2303.3386329932755</v>
      </c>
      <c r="P197" s="101">
        <v>2307.109322632632</v>
      </c>
      <c r="Q197" s="101">
        <v>2349.5956416911281</v>
      </c>
      <c r="R197" s="101">
        <v>2428.0177382073234</v>
      </c>
      <c r="S197" s="101">
        <v>2551.4503768138957</v>
      </c>
      <c r="T197" s="101">
        <v>2489.0415551574874</v>
      </c>
      <c r="U197" s="101">
        <v>2434.9314121951652</v>
      </c>
      <c r="V197" s="101">
        <v>2475.9322350139892</v>
      </c>
      <c r="W197" s="101">
        <v>2515.0044467320704</v>
      </c>
      <c r="X197" s="101">
        <v>2432.900304478474</v>
      </c>
      <c r="Y197" s="101">
        <v>2335.9337896393931</v>
      </c>
      <c r="DA197" s="131" t="s">
        <v>2572</v>
      </c>
    </row>
    <row r="198" spans="1:105" ht="12" customHeight="1" x14ac:dyDescent="0.25">
      <c r="A198" s="107" t="s">
        <v>121</v>
      </c>
      <c r="B198" s="104">
        <v>1982.8424978718174</v>
      </c>
      <c r="C198" s="104">
        <v>1849.2776290210727</v>
      </c>
      <c r="D198" s="104">
        <v>1986.8026311040792</v>
      </c>
      <c r="E198" s="104">
        <v>2117.690666691255</v>
      </c>
      <c r="F198" s="104">
        <v>2224.0794794167064</v>
      </c>
      <c r="G198" s="104">
        <v>2405.5674141296981</v>
      </c>
      <c r="H198" s="104">
        <v>2408.5216184787255</v>
      </c>
      <c r="I198" s="104">
        <v>2727.8816485557468</v>
      </c>
      <c r="J198" s="104">
        <v>2634.0719378878493</v>
      </c>
      <c r="K198" s="104">
        <v>2633.2780059180623</v>
      </c>
      <c r="L198" s="104">
        <v>2617.3387099070337</v>
      </c>
      <c r="M198" s="104">
        <v>2632.5042765229555</v>
      </c>
      <c r="N198" s="104">
        <v>2486.7295129386152</v>
      </c>
      <c r="O198" s="104">
        <v>2281.775354746293</v>
      </c>
      <c r="P198" s="104">
        <v>2250.7202739877589</v>
      </c>
      <c r="Q198" s="104">
        <v>2330.5919913215057</v>
      </c>
      <c r="R198" s="104">
        <v>2422.3730236625561</v>
      </c>
      <c r="S198" s="104">
        <v>2550.9056305398385</v>
      </c>
      <c r="T198" s="104">
        <v>2494.1551929911921</v>
      </c>
      <c r="U198" s="104">
        <v>2448.6163204209597</v>
      </c>
      <c r="V198" s="104">
        <v>2482.7703558864005</v>
      </c>
      <c r="W198" s="104">
        <v>2483.1381147919424</v>
      </c>
      <c r="X198" s="104">
        <v>2406.1120873949931</v>
      </c>
      <c r="Y198" s="104">
        <v>2304.8304149236233</v>
      </c>
      <c r="DA198" s="132" t="s">
        <v>2573</v>
      </c>
    </row>
    <row r="199" spans="1:105" ht="12" customHeight="1" x14ac:dyDescent="0.25">
      <c r="A199" s="108" t="s">
        <v>53</v>
      </c>
      <c r="B199" s="98">
        <v>285.39523308550707</v>
      </c>
      <c r="C199" s="98">
        <v>242.07051672658622</v>
      </c>
      <c r="D199" s="98">
        <v>386.12968012485283</v>
      </c>
      <c r="E199" s="98">
        <v>518.85285073415889</v>
      </c>
      <c r="F199" s="98">
        <v>521.09267629294993</v>
      </c>
      <c r="G199" s="98">
        <v>680.35681939773167</v>
      </c>
      <c r="H199" s="98">
        <v>617.62823846104288</v>
      </c>
      <c r="I199" s="98">
        <v>580.36163342241264</v>
      </c>
      <c r="J199" s="98">
        <v>538.75565945810467</v>
      </c>
      <c r="K199" s="98">
        <v>539.22208470598036</v>
      </c>
      <c r="L199" s="98">
        <v>477.20547257918338</v>
      </c>
      <c r="M199" s="98">
        <v>487.84203245671165</v>
      </c>
      <c r="N199" s="98">
        <v>334.36312371220845</v>
      </c>
      <c r="O199" s="98">
        <v>80.818278648889176</v>
      </c>
      <c r="P199" s="98">
        <v>35.523547069530913</v>
      </c>
      <c r="Q199" s="98">
        <v>100.46423674405055</v>
      </c>
      <c r="R199" s="98">
        <v>153.42229450122014</v>
      </c>
      <c r="S199" s="98">
        <v>268.84609645164119</v>
      </c>
      <c r="T199" s="98">
        <v>208.47402908683938</v>
      </c>
      <c r="U199" s="98">
        <v>164.03463929919536</v>
      </c>
      <c r="V199" s="98">
        <v>210.1216644535497</v>
      </c>
      <c r="W199" s="98">
        <v>158.46327928908858</v>
      </c>
      <c r="X199" s="98">
        <v>123.89872295301271</v>
      </c>
      <c r="Y199" s="98">
        <v>49.422969535506354</v>
      </c>
      <c r="DA199" s="63" t="s">
        <v>2574</v>
      </c>
    </row>
    <row r="200" spans="1:105" ht="12" customHeight="1" x14ac:dyDescent="0.25">
      <c r="A200" s="108" t="s">
        <v>52</v>
      </c>
      <c r="B200" s="98">
        <v>1697.4472647863101</v>
      </c>
      <c r="C200" s="98">
        <v>1607.2071122944865</v>
      </c>
      <c r="D200" s="98">
        <v>1600.6729509792265</v>
      </c>
      <c r="E200" s="98">
        <v>1598.8378159570966</v>
      </c>
      <c r="F200" s="98">
        <v>1702.9868031237568</v>
      </c>
      <c r="G200" s="98">
        <v>1725.2105947319669</v>
      </c>
      <c r="H200" s="98">
        <v>1790.8933800176821</v>
      </c>
      <c r="I200" s="98">
        <v>2147.5200151333343</v>
      </c>
      <c r="J200" s="98">
        <v>2095.3162784297451</v>
      </c>
      <c r="K200" s="98">
        <v>2094.0559212120816</v>
      </c>
      <c r="L200" s="98">
        <v>2140.1332373278506</v>
      </c>
      <c r="M200" s="98">
        <v>2144.6622440662441</v>
      </c>
      <c r="N200" s="98">
        <v>2152.3663892264071</v>
      </c>
      <c r="O200" s="98">
        <v>2200.9570760974043</v>
      </c>
      <c r="P200" s="98">
        <v>2215.1967269182273</v>
      </c>
      <c r="Q200" s="98">
        <v>2230.1277545774551</v>
      </c>
      <c r="R200" s="98">
        <v>2268.9507291613359</v>
      </c>
      <c r="S200" s="98">
        <v>2282.0595340881969</v>
      </c>
      <c r="T200" s="98">
        <v>2285.6811639043522</v>
      </c>
      <c r="U200" s="98">
        <v>2284.5816811217646</v>
      </c>
      <c r="V200" s="98">
        <v>2272.6486914328507</v>
      </c>
      <c r="W200" s="98">
        <v>2324.6748355028531</v>
      </c>
      <c r="X200" s="98">
        <v>2282.21336444198</v>
      </c>
      <c r="Y200" s="98">
        <v>2255.4074453881167</v>
      </c>
      <c r="DA200" s="63" t="s">
        <v>2575</v>
      </c>
    </row>
    <row r="201" spans="1:105" ht="12" customHeight="1" x14ac:dyDescent="0.25">
      <c r="A201" s="121" t="s">
        <v>54</v>
      </c>
      <c r="B201" s="122">
        <v>655.51056686685149</v>
      </c>
      <c r="C201" s="122">
        <v>694.00478458329746</v>
      </c>
      <c r="D201" s="122">
        <v>703.16499758883901</v>
      </c>
      <c r="E201" s="122">
        <v>709.31431372767918</v>
      </c>
      <c r="F201" s="122">
        <v>731.65773909333689</v>
      </c>
      <c r="G201" s="122">
        <v>704.7018012436539</v>
      </c>
      <c r="H201" s="122">
        <v>648.08679913608512</v>
      </c>
      <c r="I201" s="122">
        <v>631.71173038420886</v>
      </c>
      <c r="J201" s="122">
        <v>578.87627230893099</v>
      </c>
      <c r="K201" s="122">
        <v>581.79717624793034</v>
      </c>
      <c r="L201" s="122">
        <v>563.55435785066027</v>
      </c>
      <c r="M201" s="122">
        <v>597.75865576706224</v>
      </c>
      <c r="N201" s="122">
        <v>523.91960639696867</v>
      </c>
      <c r="O201" s="122">
        <v>543.20418107527519</v>
      </c>
      <c r="P201" s="122">
        <v>595.3114855038574</v>
      </c>
      <c r="Q201" s="122">
        <v>571.96854590217094</v>
      </c>
      <c r="R201" s="122">
        <v>571.62423462744005</v>
      </c>
      <c r="S201" s="122">
        <v>608.57281294997881</v>
      </c>
      <c r="T201" s="122">
        <v>573.28510781618297</v>
      </c>
      <c r="U201" s="122">
        <v>663.79501517032213</v>
      </c>
      <c r="V201" s="122">
        <v>682.79535669116569</v>
      </c>
      <c r="W201" s="122">
        <v>670.21372963394299</v>
      </c>
      <c r="X201" s="122">
        <v>620.67714195095618</v>
      </c>
      <c r="Y201" s="122">
        <v>549.0643044623182</v>
      </c>
      <c r="DA201" s="130" t="s">
        <v>2576</v>
      </c>
    </row>
    <row r="202" spans="1:105" ht="12" customHeight="1" x14ac:dyDescent="0.25">
      <c r="A202" s="97" t="s">
        <v>50</v>
      </c>
      <c r="B202" s="98">
        <v>674.74036205085463</v>
      </c>
      <c r="C202" s="98">
        <v>686.60678085846712</v>
      </c>
      <c r="D202" s="98">
        <v>689.72165356337518</v>
      </c>
      <c r="E202" s="98">
        <v>718.6984034172059</v>
      </c>
      <c r="F202" s="98">
        <v>735.2425466577364</v>
      </c>
      <c r="G202" s="98">
        <v>707.19662305655788</v>
      </c>
      <c r="H202" s="98">
        <v>636.53194628708297</v>
      </c>
      <c r="I202" s="98">
        <v>644.51928631414307</v>
      </c>
      <c r="J202" s="98">
        <v>584.32542934290211</v>
      </c>
      <c r="K202" s="98">
        <v>576.5600189069678</v>
      </c>
      <c r="L202" s="98">
        <v>562.91820661562065</v>
      </c>
      <c r="M202" s="98">
        <v>578.01524355499907</v>
      </c>
      <c r="N202" s="98">
        <v>549.84864123003319</v>
      </c>
      <c r="O202" s="98">
        <v>556.34875883366249</v>
      </c>
      <c r="P202" s="98">
        <v>561.84355397670902</v>
      </c>
      <c r="Q202" s="98">
        <v>575.7554002517586</v>
      </c>
      <c r="R202" s="98">
        <v>581.43129600292582</v>
      </c>
      <c r="S202" s="98">
        <v>594.28671751449019</v>
      </c>
      <c r="T202" s="98">
        <v>609.92119596495979</v>
      </c>
      <c r="U202" s="98">
        <v>664.48981914215858</v>
      </c>
      <c r="V202" s="98">
        <v>621.44763433656397</v>
      </c>
      <c r="W202" s="98">
        <v>638.98977161836478</v>
      </c>
      <c r="X202" s="98">
        <v>594.46606748806403</v>
      </c>
      <c r="Y202" s="98">
        <v>570.19025861694865</v>
      </c>
      <c r="DA202" s="63" t="s">
        <v>2577</v>
      </c>
    </row>
    <row r="203" spans="1:105" ht="12" customHeight="1" x14ac:dyDescent="0.25">
      <c r="A203" s="109" t="s">
        <v>120</v>
      </c>
      <c r="B203" s="33">
        <v>607.14526914980786</v>
      </c>
      <c r="C203" s="33">
        <v>709.15085530069462</v>
      </c>
      <c r="D203" s="33">
        <v>727.42438937215877</v>
      </c>
      <c r="E203" s="33">
        <v>693.11366539250832</v>
      </c>
      <c r="F203" s="33">
        <v>725.81833944969571</v>
      </c>
      <c r="G203" s="33">
        <v>700.68877306128206</v>
      </c>
      <c r="H203" s="33">
        <v>667.49179218541803</v>
      </c>
      <c r="I203" s="33">
        <v>609.7506522800345</v>
      </c>
      <c r="J203" s="33">
        <v>569.18566789549834</v>
      </c>
      <c r="K203" s="33">
        <v>590.82576262581244</v>
      </c>
      <c r="L203" s="33">
        <v>564.65551036098134</v>
      </c>
      <c r="M203" s="33">
        <v>632.22275184750208</v>
      </c>
      <c r="N203" s="33">
        <v>477.22847566202944</v>
      </c>
      <c r="O203" s="33">
        <v>522.13275787553926</v>
      </c>
      <c r="P203" s="33">
        <v>641.03771786971311</v>
      </c>
      <c r="Q203" s="33">
        <v>566.95107741425682</v>
      </c>
      <c r="R203" s="33">
        <v>559.090795683274</v>
      </c>
      <c r="S203" s="33">
        <v>626.28277787270281</v>
      </c>
      <c r="T203" s="33">
        <v>530.69638572776205</v>
      </c>
      <c r="U203" s="33">
        <v>662.96933253642408</v>
      </c>
      <c r="V203" s="33">
        <v>755.02689121431729</v>
      </c>
      <c r="W203" s="33">
        <v>707.18282012274972</v>
      </c>
      <c r="X203" s="33">
        <v>653.40285932621111</v>
      </c>
      <c r="Y203" s="33">
        <v>520.70440799653261</v>
      </c>
      <c r="DA203" s="60" t="s">
        <v>2578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276.773175708395</v>
      </c>
      <c r="C205" s="117">
        <f t="shared" si="88"/>
        <v>261.81596188201814</v>
      </c>
      <c r="D205" s="117">
        <f t="shared" si="88"/>
        <v>248.50829942192038</v>
      </c>
      <c r="E205" s="117">
        <f t="shared" si="88"/>
        <v>249.41606733937141</v>
      </c>
      <c r="F205" s="117">
        <f t="shared" si="88"/>
        <v>244.547675356464</v>
      </c>
      <c r="G205" s="117">
        <f t="shared" si="88"/>
        <v>237.66339516874928</v>
      </c>
      <c r="H205" s="117">
        <f t="shared" si="88"/>
        <v>226.60143857598692</v>
      </c>
      <c r="I205" s="117">
        <f t="shared" si="88"/>
        <v>229.26048600921956</v>
      </c>
      <c r="J205" s="117">
        <f t="shared" si="88"/>
        <v>215.07719225323751</v>
      </c>
      <c r="K205" s="117">
        <f t="shared" si="88"/>
        <v>208.1757161570759</v>
      </c>
      <c r="L205" s="117">
        <f t="shared" si="88"/>
        <v>202.67550887804254</v>
      </c>
      <c r="M205" s="117">
        <f t="shared" si="88"/>
        <v>202.74927749904074</v>
      </c>
      <c r="N205" s="117">
        <f t="shared" si="88"/>
        <v>191.95483808220695</v>
      </c>
      <c r="O205" s="117">
        <f t="shared" si="88"/>
        <v>181.46812499231993</v>
      </c>
      <c r="P205" s="117">
        <f t="shared" si="88"/>
        <v>171.30183396214539</v>
      </c>
      <c r="Q205" s="117">
        <f t="shared" si="88"/>
        <v>172.81742025294074</v>
      </c>
      <c r="R205" s="117">
        <f t="shared" ref="R205:V205" si="89">R206+R208+R210+R219</f>
        <v>170.50586292797516</v>
      </c>
      <c r="S205" s="117">
        <f t="shared" si="89"/>
        <v>169.59575381668515</v>
      </c>
      <c r="T205" s="117">
        <f t="shared" si="89"/>
        <v>164.45732395700946</v>
      </c>
      <c r="U205" s="117">
        <f t="shared" si="89"/>
        <v>174.11706235151581</v>
      </c>
      <c r="V205" s="117">
        <f t="shared" si="89"/>
        <v>160.72705397988136</v>
      </c>
      <c r="W205" s="117">
        <f t="shared" ref="W205:Y205" si="90">W206+W208+W210+W219</f>
        <v>169.30440336922342</v>
      </c>
      <c r="X205" s="117">
        <f t="shared" si="90"/>
        <v>162.83900994312293</v>
      </c>
      <c r="Y205" s="117">
        <f t="shared" si="90"/>
        <v>157.17717701795527</v>
      </c>
      <c r="DA205" s="129" t="s">
        <v>2730</v>
      </c>
    </row>
    <row r="206" spans="1:105" ht="12" customHeight="1" x14ac:dyDescent="0.25">
      <c r="A206" s="121" t="s">
        <v>57</v>
      </c>
      <c r="B206" s="122">
        <f t="shared" ref="B206:Y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X206" s="122">
        <f t="shared" si="91"/>
        <v>0</v>
      </c>
      <c r="Y206" s="122">
        <f t="shared" si="91"/>
        <v>0</v>
      </c>
      <c r="DA206" s="130" t="s">
        <v>2731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2732</v>
      </c>
    </row>
    <row r="208" spans="1:105" ht="12" customHeight="1" x14ac:dyDescent="0.25">
      <c r="A208" s="121" t="s">
        <v>92</v>
      </c>
      <c r="B208" s="122">
        <f t="shared" ref="B208:Y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X208" s="122">
        <f t="shared" si="92"/>
        <v>0</v>
      </c>
      <c r="Y208" s="122">
        <f t="shared" si="92"/>
        <v>0</v>
      </c>
      <c r="DA208" s="130" t="s">
        <v>2733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2734</v>
      </c>
    </row>
    <row r="210" spans="1:105" ht="12" customHeight="1" x14ac:dyDescent="0.25">
      <c r="A210" s="121" t="s">
        <v>55</v>
      </c>
      <c r="B210" s="122">
        <v>74.620545837120858</v>
      </c>
      <c r="C210" s="122">
        <v>69.160903195427053</v>
      </c>
      <c r="D210" s="122">
        <v>63.735764578306267</v>
      </c>
      <c r="E210" s="122">
        <v>60.41156453863799</v>
      </c>
      <c r="F210" s="122">
        <v>55.752031706473559</v>
      </c>
      <c r="G210" s="122">
        <v>57.303234993023445</v>
      </c>
      <c r="H210" s="122">
        <v>61.9095689419674</v>
      </c>
      <c r="I210" s="122">
        <v>61.34901122546519</v>
      </c>
      <c r="J210" s="122">
        <v>60.9200513133488</v>
      </c>
      <c r="K210" s="122">
        <v>57.937844749183768</v>
      </c>
      <c r="L210" s="122">
        <v>55.898753900229316</v>
      </c>
      <c r="M210" s="122">
        <v>51.767510297601952</v>
      </c>
      <c r="N210" s="122">
        <v>46.881038385265192</v>
      </c>
      <c r="O210" s="122">
        <v>41.017759730205313</v>
      </c>
      <c r="P210" s="122">
        <v>38.432099783182878</v>
      </c>
      <c r="Q210" s="122">
        <v>38.589755130478871</v>
      </c>
      <c r="R210" s="122">
        <v>37.423847166923494</v>
      </c>
      <c r="S210" s="122">
        <v>35.992308483156428</v>
      </c>
      <c r="T210" s="122">
        <v>32.079409485216189</v>
      </c>
      <c r="U210" s="122">
        <v>29.964525844268948</v>
      </c>
      <c r="V210" s="122">
        <v>27.709319957479135</v>
      </c>
      <c r="W210" s="122">
        <v>33.089052673662188</v>
      </c>
      <c r="X210" s="122">
        <v>33.78823704902058</v>
      </c>
      <c r="Y210" s="122">
        <v>30.060830526901015</v>
      </c>
      <c r="DA210" s="130" t="s">
        <v>2735</v>
      </c>
    </row>
    <row r="211" spans="1:105" ht="12" customHeight="1" x14ac:dyDescent="0.25">
      <c r="A211" s="97" t="s">
        <v>124</v>
      </c>
      <c r="B211" s="98">
        <v>1063.4208014625767</v>
      </c>
      <c r="C211" s="98">
        <v>1028.9394842754709</v>
      </c>
      <c r="D211" s="98">
        <v>1089.4874753032859</v>
      </c>
      <c r="E211" s="98">
        <v>1141.9323755536873</v>
      </c>
      <c r="F211" s="98">
        <v>1163.0056434366202</v>
      </c>
      <c r="G211" s="98">
        <v>1260.356430045973</v>
      </c>
      <c r="H211" s="98">
        <v>1267.9832383247631</v>
      </c>
      <c r="I211" s="98">
        <v>1310.4721410609432</v>
      </c>
      <c r="J211" s="98">
        <v>1355.6990036142545</v>
      </c>
      <c r="K211" s="98">
        <v>1353.8237780913985</v>
      </c>
      <c r="L211" s="98">
        <v>1316.3072502802977</v>
      </c>
      <c r="M211" s="98">
        <v>1257.1487706316252</v>
      </c>
      <c r="N211" s="98">
        <v>1166.9327882657253</v>
      </c>
      <c r="O211" s="98">
        <v>1204.9319172988503</v>
      </c>
      <c r="P211" s="98">
        <v>1195.019932693807</v>
      </c>
      <c r="Q211" s="98">
        <v>1133.117196283514</v>
      </c>
      <c r="R211" s="98">
        <v>1095.1676161152125</v>
      </c>
      <c r="S211" s="98">
        <v>1073.6419366353064</v>
      </c>
      <c r="T211" s="98">
        <v>1027.1223030189017</v>
      </c>
      <c r="U211" s="98">
        <v>949.17059954274737</v>
      </c>
      <c r="V211" s="98">
        <v>835.81750591568914</v>
      </c>
      <c r="W211" s="98">
        <v>943.04331510119266</v>
      </c>
      <c r="X211" s="98">
        <v>934.01550624002675</v>
      </c>
      <c r="Y211" s="98">
        <v>849.15997493517943</v>
      </c>
      <c r="DA211" s="63" t="s">
        <v>2736</v>
      </c>
    </row>
    <row r="212" spans="1:105" ht="12" customHeight="1" x14ac:dyDescent="0.25">
      <c r="A212" s="97" t="s">
        <v>123</v>
      </c>
      <c r="B212" s="98">
        <v>149.68758801007868</v>
      </c>
      <c r="C212" s="98">
        <v>139.52915893235613</v>
      </c>
      <c r="D212" s="98">
        <v>257.88966396851248</v>
      </c>
      <c r="E212" s="98">
        <v>330.54587125599642</v>
      </c>
      <c r="F212" s="98">
        <v>294.37480230595179</v>
      </c>
      <c r="G212" s="98">
        <v>369.77028863616664</v>
      </c>
      <c r="H212" s="98">
        <v>324.13680511219837</v>
      </c>
      <c r="I212" s="98">
        <v>264.44670020340584</v>
      </c>
      <c r="J212" s="98">
        <v>275.57681108074519</v>
      </c>
      <c r="K212" s="98">
        <v>274.57498151114373</v>
      </c>
      <c r="L212" s="98">
        <v>231.99988878258029</v>
      </c>
      <c r="M212" s="98">
        <v>221.85398105210342</v>
      </c>
      <c r="N212" s="98">
        <v>135.86033089709105</v>
      </c>
      <c r="O212" s="98">
        <v>88.839785164378384</v>
      </c>
      <c r="P212" s="98">
        <v>90.485528514134586</v>
      </c>
      <c r="Q212" s="98">
        <v>265.3080880531266</v>
      </c>
      <c r="R212" s="98">
        <v>315.22820255824956</v>
      </c>
      <c r="S212" s="98">
        <v>390.56465338323335</v>
      </c>
      <c r="T212" s="98">
        <v>258.35374330665098</v>
      </c>
      <c r="U212" s="98">
        <v>88.159987029326373</v>
      </c>
      <c r="V212" s="98">
        <v>33.157532192755347</v>
      </c>
      <c r="W212" s="98">
        <v>77.129806862371822</v>
      </c>
      <c r="X212" s="98">
        <v>67.785865394763547</v>
      </c>
      <c r="Y212" s="98">
        <v>35.600473385589687</v>
      </c>
      <c r="DA212" s="63" t="s">
        <v>2737</v>
      </c>
    </row>
    <row r="213" spans="1:105" ht="12" customHeight="1" x14ac:dyDescent="0.25">
      <c r="A213" s="100" t="s">
        <v>50</v>
      </c>
      <c r="B213" s="101">
        <v>149.68758801007868</v>
      </c>
      <c r="C213" s="101">
        <v>139.52915893235613</v>
      </c>
      <c r="D213" s="101">
        <v>257.88966396851248</v>
      </c>
      <c r="E213" s="101">
        <v>330.54587125599642</v>
      </c>
      <c r="F213" s="101">
        <v>294.37480230595179</v>
      </c>
      <c r="G213" s="101">
        <v>369.77028863616664</v>
      </c>
      <c r="H213" s="101">
        <v>324.13680511219837</v>
      </c>
      <c r="I213" s="101">
        <v>264.44670020340584</v>
      </c>
      <c r="J213" s="101">
        <v>275.57681108074519</v>
      </c>
      <c r="K213" s="101">
        <v>274.57498151114373</v>
      </c>
      <c r="L213" s="101">
        <v>231.99988878258029</v>
      </c>
      <c r="M213" s="101">
        <v>221.85398105210342</v>
      </c>
      <c r="N213" s="101">
        <v>135.86033089709105</v>
      </c>
      <c r="O213" s="101">
        <v>88.839785164378384</v>
      </c>
      <c r="P213" s="101">
        <v>90.485528514134586</v>
      </c>
      <c r="Q213" s="101">
        <v>265.3080880531266</v>
      </c>
      <c r="R213" s="101">
        <v>315.22820255824956</v>
      </c>
      <c r="S213" s="101">
        <v>390.56465338323335</v>
      </c>
      <c r="T213" s="101">
        <v>258.35374330665098</v>
      </c>
      <c r="U213" s="101">
        <v>88.159987029326373</v>
      </c>
      <c r="V213" s="101">
        <v>33.157532192755347</v>
      </c>
      <c r="W213" s="101">
        <v>77.129806862371822</v>
      </c>
      <c r="X213" s="101">
        <v>67.785865394763547</v>
      </c>
      <c r="Y213" s="101">
        <v>35.600473385589687</v>
      </c>
      <c r="DA213" s="131" t="s">
        <v>2738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X214" s="104">
        <v>0</v>
      </c>
      <c r="Y214" s="104">
        <v>0</v>
      </c>
      <c r="DA214" s="132" t="s">
        <v>2739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X215" s="101">
        <v>0</v>
      </c>
      <c r="Y215" s="101">
        <v>0</v>
      </c>
      <c r="DA215" s="131" t="s">
        <v>2740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X216" s="104">
        <v>0</v>
      </c>
      <c r="Y216" s="104">
        <v>0</v>
      </c>
      <c r="DA216" s="132" t="s">
        <v>2741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2742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X218" s="98">
        <v>0</v>
      </c>
      <c r="Y218" s="98">
        <v>0</v>
      </c>
      <c r="DA218" s="63" t="s">
        <v>2743</v>
      </c>
    </row>
    <row r="219" spans="1:105" ht="12" customHeight="1" x14ac:dyDescent="0.25">
      <c r="A219" s="121" t="s">
        <v>54</v>
      </c>
      <c r="B219" s="122">
        <v>202.15262987127412</v>
      </c>
      <c r="C219" s="122">
        <v>192.65505868659108</v>
      </c>
      <c r="D219" s="122">
        <v>184.77253484361412</v>
      </c>
      <c r="E219" s="122">
        <v>189.00450280073341</v>
      </c>
      <c r="F219" s="122">
        <v>188.79564364999044</v>
      </c>
      <c r="G219" s="122">
        <v>180.36016017572584</v>
      </c>
      <c r="H219" s="122">
        <v>164.69186963401953</v>
      </c>
      <c r="I219" s="122">
        <v>167.91147478375439</v>
      </c>
      <c r="J219" s="122">
        <v>154.15714093988871</v>
      </c>
      <c r="K219" s="122">
        <v>150.23787140789213</v>
      </c>
      <c r="L219" s="122">
        <v>146.77675497781323</v>
      </c>
      <c r="M219" s="122">
        <v>150.9817672014388</v>
      </c>
      <c r="N219" s="122">
        <v>145.07379969694176</v>
      </c>
      <c r="O219" s="122">
        <v>140.45036526211462</v>
      </c>
      <c r="P219" s="122">
        <v>132.86973417896252</v>
      </c>
      <c r="Q219" s="122">
        <v>134.22766512246187</v>
      </c>
      <c r="R219" s="122">
        <v>133.08201576105168</v>
      </c>
      <c r="S219" s="122">
        <v>133.60344533352873</v>
      </c>
      <c r="T219" s="122">
        <v>132.37791447179328</v>
      </c>
      <c r="U219" s="122">
        <v>144.15253650724688</v>
      </c>
      <c r="V219" s="122">
        <v>133.01773402240224</v>
      </c>
      <c r="W219" s="122">
        <v>136.21535069556123</v>
      </c>
      <c r="X219" s="122">
        <v>129.05077289410235</v>
      </c>
      <c r="Y219" s="122">
        <v>127.11634649105426</v>
      </c>
      <c r="DA219" s="130" t="s">
        <v>2744</v>
      </c>
    </row>
    <row r="220" spans="1:105" ht="12" customHeight="1" x14ac:dyDescent="0.25">
      <c r="A220" s="97" t="s">
        <v>50</v>
      </c>
      <c r="B220" s="98">
        <v>282.52748233418583</v>
      </c>
      <c r="C220" s="98">
        <v>286.75621986324649</v>
      </c>
      <c r="D220" s="98">
        <v>287.16425078381474</v>
      </c>
      <c r="E220" s="98">
        <v>298.48377605648153</v>
      </c>
      <c r="F220" s="98">
        <v>304.6972932689099</v>
      </c>
      <c r="G220" s="98">
        <v>292.48657477751391</v>
      </c>
      <c r="H220" s="98">
        <v>262.75891424517664</v>
      </c>
      <c r="I220" s="98">
        <v>265.83633960001657</v>
      </c>
      <c r="J220" s="98">
        <v>240.84177205795297</v>
      </c>
      <c r="K220" s="98">
        <v>237.38544226815156</v>
      </c>
      <c r="L220" s="98">
        <v>231.57174302812331</v>
      </c>
      <c r="M220" s="98">
        <v>237.47454099728361</v>
      </c>
      <c r="N220" s="98">
        <v>225.63778575805037</v>
      </c>
      <c r="O220" s="98">
        <v>228.06479594778742</v>
      </c>
      <c r="P220" s="98">
        <v>230.11971379574953</v>
      </c>
      <c r="Q220" s="98">
        <v>235.53385543105341</v>
      </c>
      <c r="R220" s="98">
        <v>237.21492791358753</v>
      </c>
      <c r="S220" s="98">
        <v>241.37732172872421</v>
      </c>
      <c r="T220" s="98">
        <v>246.25334218410936</v>
      </c>
      <c r="U220" s="98">
        <v>265.4555054732881</v>
      </c>
      <c r="V220" s="98">
        <v>245.99242117139332</v>
      </c>
      <c r="W220" s="98">
        <v>251.26233548636156</v>
      </c>
      <c r="X220" s="98">
        <v>232.41166729511482</v>
      </c>
      <c r="Y220" s="98">
        <v>221.80830390048817</v>
      </c>
      <c r="DA220" s="63" t="s">
        <v>2745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X221" s="33">
        <v>0</v>
      </c>
      <c r="Y221" s="33">
        <v>0</v>
      </c>
      <c r="DA221" s="60" t="s">
        <v>2746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96.113586788814899</v>
      </c>
      <c r="C223" s="118">
        <f t="shared" si="93"/>
        <v>86.980367870839444</v>
      </c>
      <c r="D223" s="118">
        <f t="shared" si="93"/>
        <v>89.72170731712923</v>
      </c>
      <c r="E223" s="118">
        <f t="shared" si="93"/>
        <v>91.193254981053514</v>
      </c>
      <c r="F223" s="118">
        <f t="shared" si="93"/>
        <v>83.315133660369099</v>
      </c>
      <c r="G223" s="118">
        <f t="shared" si="93"/>
        <v>78.166337634988381</v>
      </c>
      <c r="H223" s="118">
        <f t="shared" si="93"/>
        <v>79.82127595785029</v>
      </c>
      <c r="I223" s="118">
        <f t="shared" si="93"/>
        <v>87.719103641363333</v>
      </c>
      <c r="J223" s="118">
        <f t="shared" si="93"/>
        <v>78.201412809056052</v>
      </c>
      <c r="K223" s="118">
        <f t="shared" si="93"/>
        <v>73.577305158250283</v>
      </c>
      <c r="L223" s="118">
        <f t="shared" si="93"/>
        <v>71.540124253394239</v>
      </c>
      <c r="M223" s="118">
        <f t="shared" si="93"/>
        <v>68.997885478024642</v>
      </c>
      <c r="N223" s="118">
        <f t="shared" si="93"/>
        <v>53.702033373550073</v>
      </c>
      <c r="O223" s="118">
        <f t="shared" si="93"/>
        <v>40.909816620517859</v>
      </c>
      <c r="P223" s="118">
        <f t="shared" si="93"/>
        <v>45.075878849969229</v>
      </c>
      <c r="Q223" s="118">
        <f t="shared" si="93"/>
        <v>57.212061291970194</v>
      </c>
      <c r="R223" s="118">
        <f t="shared" ref="R223:V223" si="94">R224+R226+R228+R237</f>
        <v>58.697744166854555</v>
      </c>
      <c r="S223" s="118">
        <f t="shared" si="94"/>
        <v>63.159508591187638</v>
      </c>
      <c r="T223" s="118">
        <f t="shared" si="94"/>
        <v>58.360025899745978</v>
      </c>
      <c r="U223" s="118">
        <f t="shared" si="94"/>
        <v>64.22470849587387</v>
      </c>
      <c r="V223" s="118">
        <f t="shared" si="94"/>
        <v>64.666737528502935</v>
      </c>
      <c r="W223" s="118">
        <f t="shared" ref="W223:Y223" si="95">W224+W226+W228+W237</f>
        <v>61.320023897902928</v>
      </c>
      <c r="X223" s="118">
        <f t="shared" si="95"/>
        <v>63.361724690393274</v>
      </c>
      <c r="Y223" s="118">
        <f t="shared" si="95"/>
        <v>51.501448866423175</v>
      </c>
      <c r="DA223" s="129" t="s">
        <v>2898</v>
      </c>
    </row>
    <row r="224" spans="1:105" ht="12" customHeight="1" x14ac:dyDescent="0.25">
      <c r="A224" s="121" t="s">
        <v>57</v>
      </c>
      <c r="B224" s="123">
        <f t="shared" ref="B224:Y224" si="96">B225</f>
        <v>43.926019575897215</v>
      </c>
      <c r="C224" s="123">
        <f t="shared" si="96"/>
        <v>43.977855628956334</v>
      </c>
      <c r="D224" s="123">
        <f t="shared" si="96"/>
        <v>47.427026190381255</v>
      </c>
      <c r="E224" s="123">
        <f t="shared" si="96"/>
        <v>46.614637617039264</v>
      </c>
      <c r="F224" s="123">
        <f t="shared" si="96"/>
        <v>41.397149919788902</v>
      </c>
      <c r="G224" s="123">
        <f t="shared" si="96"/>
        <v>33.863591234164055</v>
      </c>
      <c r="H224" s="123">
        <f t="shared" si="96"/>
        <v>34.7739420626867</v>
      </c>
      <c r="I224" s="123">
        <f t="shared" si="96"/>
        <v>40.127329252953039</v>
      </c>
      <c r="J224" s="123">
        <f t="shared" si="96"/>
        <v>32.314395833595263</v>
      </c>
      <c r="K224" s="123">
        <f t="shared" si="96"/>
        <v>29.205142894705101</v>
      </c>
      <c r="L224" s="123">
        <f t="shared" si="96"/>
        <v>27.08432291596689</v>
      </c>
      <c r="M224" s="123">
        <f t="shared" si="96"/>
        <v>26.535225503063074</v>
      </c>
      <c r="N224" s="123">
        <f t="shared" si="96"/>
        <v>12.212465507814519</v>
      </c>
      <c r="O224" s="123">
        <f t="shared" si="96"/>
        <v>5.4048514989432572</v>
      </c>
      <c r="P224" s="123">
        <f t="shared" si="96"/>
        <v>11.714875771123342</v>
      </c>
      <c r="Q224" s="123">
        <f t="shared" si="96"/>
        <v>23.14752006005407</v>
      </c>
      <c r="R224" s="123">
        <f t="shared" si="96"/>
        <v>22.972909855110263</v>
      </c>
      <c r="S224" s="123">
        <f t="shared" si="96"/>
        <v>26.612481435334569</v>
      </c>
      <c r="T224" s="123">
        <f t="shared" si="96"/>
        <v>22.642816794819499</v>
      </c>
      <c r="U224" s="123">
        <f t="shared" si="96"/>
        <v>27.987309918622401</v>
      </c>
      <c r="V224" s="123">
        <f t="shared" si="96"/>
        <v>28.351533423249197</v>
      </c>
      <c r="W224" s="123">
        <f t="shared" si="96"/>
        <v>26.036828496302288</v>
      </c>
      <c r="X224" s="123">
        <f t="shared" si="96"/>
        <v>29.680787264112265</v>
      </c>
      <c r="Y224" s="123">
        <f t="shared" si="96"/>
        <v>18.781998228287961</v>
      </c>
      <c r="DA224" s="130" t="s">
        <v>2899</v>
      </c>
    </row>
    <row r="225" spans="1:105" ht="12" customHeight="1" x14ac:dyDescent="0.25">
      <c r="A225" s="97" t="s">
        <v>53</v>
      </c>
      <c r="B225" s="99">
        <v>43.926019575897215</v>
      </c>
      <c r="C225" s="99">
        <v>43.977855628956334</v>
      </c>
      <c r="D225" s="99">
        <v>47.427026190381255</v>
      </c>
      <c r="E225" s="99">
        <v>46.614637617039264</v>
      </c>
      <c r="F225" s="99">
        <v>41.397149919788902</v>
      </c>
      <c r="G225" s="99">
        <v>33.863591234164055</v>
      </c>
      <c r="H225" s="99">
        <v>34.7739420626867</v>
      </c>
      <c r="I225" s="99">
        <v>40.127329252953039</v>
      </c>
      <c r="J225" s="99">
        <v>32.314395833595263</v>
      </c>
      <c r="K225" s="99">
        <v>29.205142894705101</v>
      </c>
      <c r="L225" s="99">
        <v>27.08432291596689</v>
      </c>
      <c r="M225" s="99">
        <v>26.535225503063074</v>
      </c>
      <c r="N225" s="99">
        <v>12.212465507814519</v>
      </c>
      <c r="O225" s="99">
        <v>5.4048514989432572</v>
      </c>
      <c r="P225" s="99">
        <v>11.714875771123342</v>
      </c>
      <c r="Q225" s="99">
        <v>23.14752006005407</v>
      </c>
      <c r="R225" s="99">
        <v>22.972909855110263</v>
      </c>
      <c r="S225" s="99">
        <v>26.612481435334569</v>
      </c>
      <c r="T225" s="99">
        <v>22.642816794819499</v>
      </c>
      <c r="U225" s="99">
        <v>27.987309918622401</v>
      </c>
      <c r="V225" s="99">
        <v>28.351533423249197</v>
      </c>
      <c r="W225" s="99">
        <v>26.036828496302288</v>
      </c>
      <c r="X225" s="99">
        <v>29.680787264112265</v>
      </c>
      <c r="Y225" s="99">
        <v>18.781998228287961</v>
      </c>
      <c r="DA225" s="63" t="s">
        <v>2900</v>
      </c>
    </row>
    <row r="226" spans="1:105" ht="12" customHeight="1" x14ac:dyDescent="0.25">
      <c r="A226" s="121" t="s">
        <v>92</v>
      </c>
      <c r="B226" s="123">
        <f t="shared" ref="B226:Y226" si="97">B227</f>
        <v>25.605636925652146</v>
      </c>
      <c r="C226" s="123">
        <f t="shared" si="97"/>
        <v>17.534101791485757</v>
      </c>
      <c r="D226" s="123">
        <f t="shared" si="97"/>
        <v>14.889599970809805</v>
      </c>
      <c r="E226" s="123">
        <f t="shared" si="97"/>
        <v>15.278435500089724</v>
      </c>
      <c r="F226" s="123">
        <f t="shared" si="97"/>
        <v>11.804098441823657</v>
      </c>
      <c r="G226" s="123">
        <f t="shared" si="97"/>
        <v>12.118896385313365</v>
      </c>
      <c r="H226" s="123">
        <f t="shared" si="97"/>
        <v>14.035881041281044</v>
      </c>
      <c r="I226" s="123">
        <f t="shared" si="97"/>
        <v>14.908071265049774</v>
      </c>
      <c r="J226" s="123">
        <f t="shared" si="97"/>
        <v>15.005703779916344</v>
      </c>
      <c r="K226" s="123">
        <f t="shared" si="97"/>
        <v>13.741329819750469</v>
      </c>
      <c r="L226" s="123">
        <f t="shared" si="97"/>
        <v>14.806592077948963</v>
      </c>
      <c r="M226" s="123">
        <f t="shared" si="97"/>
        <v>12.598971984976988</v>
      </c>
      <c r="N226" s="123">
        <f t="shared" si="97"/>
        <v>14.763528607972907</v>
      </c>
      <c r="O226" s="123">
        <f t="shared" si="97"/>
        <v>11.66327539263915</v>
      </c>
      <c r="P226" s="123">
        <f t="shared" si="97"/>
        <v>9.6159562108079335</v>
      </c>
      <c r="Q226" s="123">
        <f t="shared" si="97"/>
        <v>9.8439799118030233</v>
      </c>
      <c r="R226" s="123">
        <f t="shared" si="97"/>
        <v>10.83840487056467</v>
      </c>
      <c r="S226" s="123">
        <f t="shared" si="97"/>
        <v>10.152410696987937</v>
      </c>
      <c r="T226" s="123">
        <f t="shared" si="97"/>
        <v>10.715692874045967</v>
      </c>
      <c r="U226" s="123">
        <f t="shared" si="97"/>
        <v>11.231291315336916</v>
      </c>
      <c r="V226" s="123">
        <f t="shared" si="97"/>
        <v>11.25600737865855</v>
      </c>
      <c r="W226" s="123">
        <f t="shared" si="97"/>
        <v>10.453471928895921</v>
      </c>
      <c r="X226" s="123">
        <f t="shared" si="97"/>
        <v>10.210631248654874</v>
      </c>
      <c r="Y226" s="123">
        <f t="shared" si="97"/>
        <v>11.02371483687746</v>
      </c>
      <c r="DA226" s="130" t="s">
        <v>2901</v>
      </c>
    </row>
    <row r="227" spans="1:105" ht="12" customHeight="1" x14ac:dyDescent="0.25">
      <c r="A227" s="97" t="s">
        <v>53</v>
      </c>
      <c r="B227" s="99">
        <f>RES_hhdet_fecs!B165</f>
        <v>25.605636925652146</v>
      </c>
      <c r="C227" s="99">
        <f>RES_hhdet_fecs!C165</f>
        <v>17.534101791485757</v>
      </c>
      <c r="D227" s="99">
        <f>RES_hhdet_fecs!D165</f>
        <v>14.889599970809805</v>
      </c>
      <c r="E227" s="99">
        <f>RES_hhdet_fecs!E165</f>
        <v>15.278435500089724</v>
      </c>
      <c r="F227" s="99">
        <f>RES_hhdet_fecs!F165</f>
        <v>11.804098441823657</v>
      </c>
      <c r="G227" s="99">
        <f>RES_hhdet_fecs!G165</f>
        <v>12.118896385313365</v>
      </c>
      <c r="H227" s="99">
        <f>RES_hhdet_fecs!H165</f>
        <v>14.035881041281044</v>
      </c>
      <c r="I227" s="99">
        <f>RES_hhdet_fecs!I165</f>
        <v>14.908071265049774</v>
      </c>
      <c r="J227" s="99">
        <f>RES_hhdet_fecs!J165</f>
        <v>15.005703779916344</v>
      </c>
      <c r="K227" s="99">
        <f>RES_hhdet_fecs!K165</f>
        <v>13.741329819750469</v>
      </c>
      <c r="L227" s="99">
        <f>RES_hhdet_fecs!L165</f>
        <v>14.806592077948963</v>
      </c>
      <c r="M227" s="99">
        <f>RES_hhdet_fecs!M165</f>
        <v>12.598971984976988</v>
      </c>
      <c r="N227" s="99">
        <f>RES_hhdet_fecs!N165</f>
        <v>14.763528607972907</v>
      </c>
      <c r="O227" s="99">
        <f>RES_hhdet_fecs!O165</f>
        <v>11.66327539263915</v>
      </c>
      <c r="P227" s="99">
        <f>RES_hhdet_fecs!P165</f>
        <v>9.6159562108079335</v>
      </c>
      <c r="Q227" s="99">
        <f>RES_hhdet_fecs!Q165</f>
        <v>9.8439799118030233</v>
      </c>
      <c r="R227" s="99">
        <f>RES_hhdet_fecs!R165</f>
        <v>10.83840487056467</v>
      </c>
      <c r="S227" s="99">
        <f>RES_hhdet_fecs!S165</f>
        <v>10.152410696987937</v>
      </c>
      <c r="T227" s="99">
        <f>RES_hhdet_fecs!T165</f>
        <v>10.715692874045967</v>
      </c>
      <c r="U227" s="99">
        <f>RES_hhdet_fecs!U165</f>
        <v>11.231291315336916</v>
      </c>
      <c r="V227" s="99">
        <f>RES_hhdet_fecs!V165</f>
        <v>11.25600737865855</v>
      </c>
      <c r="W227" s="99">
        <f>RES_hhdet_fecs!W165</f>
        <v>10.453471928895921</v>
      </c>
      <c r="X227" s="99">
        <f>RES_hhdet_fecs!X165</f>
        <v>10.210631248654874</v>
      </c>
      <c r="Y227" s="99">
        <f>RES_hhdet_fecs!Y165</f>
        <v>11.02371483687746</v>
      </c>
      <c r="DA227" s="63" t="s">
        <v>2902</v>
      </c>
    </row>
    <row r="228" spans="1:105" ht="12" customHeight="1" x14ac:dyDescent="0.25">
      <c r="A228" s="121" t="s">
        <v>55</v>
      </c>
      <c r="B228" s="123">
        <v>18.242087019519118</v>
      </c>
      <c r="C228" s="123">
        <v>16.837431971483028</v>
      </c>
      <c r="D228" s="123">
        <v>18.77913391399872</v>
      </c>
      <c r="E228" s="123">
        <v>20.609153158569555</v>
      </c>
      <c r="F228" s="123">
        <v>21.231773520290947</v>
      </c>
      <c r="G228" s="123">
        <v>23.677588128860204</v>
      </c>
      <c r="H228" s="123">
        <v>23.229206934817427</v>
      </c>
      <c r="I228" s="123">
        <v>25.078452701877676</v>
      </c>
      <c r="J228" s="123">
        <v>23.964887927739092</v>
      </c>
      <c r="K228" s="123">
        <v>23.760515643623858</v>
      </c>
      <c r="L228" s="123">
        <v>23.023112126508053</v>
      </c>
      <c r="M228" s="123">
        <v>22.921989779006449</v>
      </c>
      <c r="N228" s="123">
        <v>20.584728710014687</v>
      </c>
      <c r="O228" s="123">
        <v>17.591533796511939</v>
      </c>
      <c r="P228" s="123">
        <v>17.116358820335769</v>
      </c>
      <c r="Q228" s="123">
        <v>17.848358200062471</v>
      </c>
      <c r="R228" s="123">
        <v>18.580468372033007</v>
      </c>
      <c r="S228" s="123">
        <v>19.82627704494206</v>
      </c>
      <c r="T228" s="123">
        <v>18.844900949823309</v>
      </c>
      <c r="U228" s="123">
        <v>18.079204855091323</v>
      </c>
      <c r="V228" s="123">
        <v>18.189263546917605</v>
      </c>
      <c r="W228" s="123">
        <v>18.136691195041614</v>
      </c>
      <c r="X228" s="123">
        <v>17.331883317457862</v>
      </c>
      <c r="Y228" s="123">
        <v>16.211786417415858</v>
      </c>
      <c r="DA228" s="130" t="s">
        <v>2903</v>
      </c>
    </row>
    <row r="229" spans="1:105" ht="12" customHeight="1" x14ac:dyDescent="0.25">
      <c r="A229" s="97" t="s">
        <v>124</v>
      </c>
      <c r="B229" s="99">
        <v>34.49547327410373</v>
      </c>
      <c r="C229" s="99">
        <v>33.360374128724111</v>
      </c>
      <c r="D229" s="99">
        <v>35.286487096136639</v>
      </c>
      <c r="E229" s="99">
        <v>36.938744461521203</v>
      </c>
      <c r="F229" s="99">
        <v>37.555451280502098</v>
      </c>
      <c r="G229" s="99">
        <v>40.599384596402743</v>
      </c>
      <c r="H229" s="99">
        <v>40.753296871734094</v>
      </c>
      <c r="I229" s="99">
        <v>41.938015329390439</v>
      </c>
      <c r="J229" s="99">
        <v>43.076489706069879</v>
      </c>
      <c r="K229" s="99">
        <v>42.806623264369172</v>
      </c>
      <c r="L229" s="99">
        <v>41.423530609421718</v>
      </c>
      <c r="M229" s="99">
        <v>39.350683127649376</v>
      </c>
      <c r="N229" s="99">
        <v>36.329931020391427</v>
      </c>
      <c r="O229" s="99">
        <v>37.379335464282384</v>
      </c>
      <c r="P229" s="99">
        <v>36.904413181240272</v>
      </c>
      <c r="Q229" s="99">
        <v>34.829088515360027</v>
      </c>
      <c r="R229" s="99">
        <v>33.542498892783215</v>
      </c>
      <c r="S229" s="99">
        <v>32.726568602667918</v>
      </c>
      <c r="T229" s="99">
        <v>31.132754993541862</v>
      </c>
      <c r="U229" s="99">
        <v>28.610501830933305</v>
      </c>
      <c r="V229" s="99">
        <v>25.055832983443505</v>
      </c>
      <c r="W229" s="99">
        <v>28.105286496242265</v>
      </c>
      <c r="X229" s="99">
        <v>27.649092772351853</v>
      </c>
      <c r="Y229" s="99">
        <v>24.976732319304006</v>
      </c>
      <c r="DA229" s="63" t="s">
        <v>2904</v>
      </c>
    </row>
    <row r="230" spans="1:105" ht="12" customHeight="1" x14ac:dyDescent="0.25">
      <c r="A230" s="97" t="s">
        <v>123</v>
      </c>
      <c r="B230" s="99">
        <v>17.176863857864046</v>
      </c>
      <c r="C230" s="99">
        <v>16.620657769869219</v>
      </c>
      <c r="D230" s="99">
        <v>19.762911432142857</v>
      </c>
      <c r="E230" s="99">
        <v>21.933922273056272</v>
      </c>
      <c r="F230" s="99">
        <v>21.635795723159813</v>
      </c>
      <c r="G230" s="99">
        <v>24.485618852283949</v>
      </c>
      <c r="H230" s="99">
        <v>23.747577600936573</v>
      </c>
      <c r="I230" s="99">
        <v>23.218892713085371</v>
      </c>
      <c r="J230" s="99">
        <v>23.934711801992947</v>
      </c>
      <c r="K230" s="99">
        <v>23.877494394949039</v>
      </c>
      <c r="L230" s="99">
        <v>22.588466902349449</v>
      </c>
      <c r="M230" s="99">
        <v>21.670351027080788</v>
      </c>
      <c r="N230" s="99">
        <v>19.069208654634743</v>
      </c>
      <c r="O230" s="99">
        <v>19.142778129300954</v>
      </c>
      <c r="P230" s="99">
        <v>19.690968955976572</v>
      </c>
      <c r="Q230" s="99">
        <v>21.7207897905847</v>
      </c>
      <c r="R230" s="99">
        <v>22.43536174417142</v>
      </c>
      <c r="S230" s="99">
        <v>23.708472658860046</v>
      </c>
      <c r="T230" s="99">
        <v>21.454944902495178</v>
      </c>
      <c r="U230" s="99">
        <v>18.351596092237656</v>
      </c>
      <c r="V230" s="99">
        <v>15.988073056150801</v>
      </c>
      <c r="W230" s="99">
        <v>18.796797659266112</v>
      </c>
      <c r="X230" s="99">
        <v>18.633232391801329</v>
      </c>
      <c r="Y230" s="99">
        <v>16.736945290808794</v>
      </c>
      <c r="DA230" s="63" t="s">
        <v>2905</v>
      </c>
    </row>
    <row r="231" spans="1:105" ht="12" customHeight="1" x14ac:dyDescent="0.25">
      <c r="A231" s="100" t="s">
        <v>50</v>
      </c>
      <c r="B231" s="102">
        <v>4.8555982585304296</v>
      </c>
      <c r="C231" s="102">
        <v>4.5238277031688146</v>
      </c>
      <c r="D231" s="102">
        <v>8.3525699066147734</v>
      </c>
      <c r="E231" s="102">
        <v>10.692357737222325</v>
      </c>
      <c r="F231" s="102">
        <v>9.5058683580765351</v>
      </c>
      <c r="G231" s="102">
        <v>11.911270338117751</v>
      </c>
      <c r="H231" s="102">
        <v>10.417837591642915</v>
      </c>
      <c r="I231" s="102">
        <v>8.4628809872741879</v>
      </c>
      <c r="J231" s="102">
        <v>8.7562811760603623</v>
      </c>
      <c r="K231" s="102">
        <v>8.6818003802080934</v>
      </c>
      <c r="L231" s="102">
        <v>7.3009204289661245</v>
      </c>
      <c r="M231" s="102">
        <v>6.9443696028136825</v>
      </c>
      <c r="N231" s="102">
        <v>4.2297178548169549</v>
      </c>
      <c r="O231" s="102">
        <v>2.7559832091413101</v>
      </c>
      <c r="P231" s="102">
        <v>2.7943595247662989</v>
      </c>
      <c r="Q231" s="102">
        <v>8.1548836368830955</v>
      </c>
      <c r="R231" s="102">
        <v>9.6547245185998882</v>
      </c>
      <c r="S231" s="102">
        <v>11.905124498751135</v>
      </c>
      <c r="T231" s="102">
        <v>7.830872495310186</v>
      </c>
      <c r="U231" s="102">
        <v>2.6573742081062042</v>
      </c>
      <c r="V231" s="102">
        <v>0.99398443187026642</v>
      </c>
      <c r="W231" s="102">
        <v>2.2986805426155668</v>
      </c>
      <c r="X231" s="102">
        <v>2.0066237320821623</v>
      </c>
      <c r="Y231" s="102">
        <v>1.047133073200083</v>
      </c>
      <c r="DA231" s="131" t="s">
        <v>2906</v>
      </c>
    </row>
    <row r="232" spans="1:105" ht="12" customHeight="1" x14ac:dyDescent="0.25">
      <c r="A232" s="103" t="s">
        <v>52</v>
      </c>
      <c r="B232" s="105">
        <v>12.321265599333618</v>
      </c>
      <c r="C232" s="105">
        <v>12.096830066700402</v>
      </c>
      <c r="D232" s="105">
        <v>11.410341525528082</v>
      </c>
      <c r="E232" s="105">
        <v>11.241564535833948</v>
      </c>
      <c r="F232" s="105">
        <v>12.129927365083281</v>
      </c>
      <c r="G232" s="105">
        <v>12.574348514166198</v>
      </c>
      <c r="H232" s="105">
        <v>13.329740009293653</v>
      </c>
      <c r="I232" s="105">
        <v>14.756011725811181</v>
      </c>
      <c r="J232" s="105">
        <v>15.178430625932585</v>
      </c>
      <c r="K232" s="105">
        <v>15.195694014740942</v>
      </c>
      <c r="L232" s="105">
        <v>15.287546473383323</v>
      </c>
      <c r="M232" s="105">
        <v>14.725981424267104</v>
      </c>
      <c r="N232" s="105">
        <v>14.83949079981779</v>
      </c>
      <c r="O232" s="105">
        <v>16.386794920159645</v>
      </c>
      <c r="P232" s="105">
        <v>16.896609431210273</v>
      </c>
      <c r="Q232" s="105">
        <v>13.565906153701604</v>
      </c>
      <c r="R232" s="105">
        <v>12.780637225571537</v>
      </c>
      <c r="S232" s="105">
        <v>11.803348160108913</v>
      </c>
      <c r="T232" s="105">
        <v>13.624072407184997</v>
      </c>
      <c r="U232" s="105">
        <v>15.694221884131453</v>
      </c>
      <c r="V232" s="105">
        <v>14.994088624280536</v>
      </c>
      <c r="W232" s="105">
        <v>16.498117116650544</v>
      </c>
      <c r="X232" s="105">
        <v>16.626608659719167</v>
      </c>
      <c r="Y232" s="105">
        <v>15.68981221760871</v>
      </c>
      <c r="DA232" s="132" t="s">
        <v>2907</v>
      </c>
    </row>
    <row r="233" spans="1:105" ht="12" customHeight="1" x14ac:dyDescent="0.25">
      <c r="A233" s="106" t="s">
        <v>122</v>
      </c>
      <c r="B233" s="102">
        <v>31.155689060217796</v>
      </c>
      <c r="C233" s="102">
        <v>28.540393444611091</v>
      </c>
      <c r="D233" s="102">
        <v>30.60394675656438</v>
      </c>
      <c r="E233" s="102">
        <v>32.5229962856925</v>
      </c>
      <c r="F233" s="102">
        <v>34.023859644934504</v>
      </c>
      <c r="G233" s="102">
        <v>36.678024000545541</v>
      </c>
      <c r="H233" s="102">
        <v>35.843701381450153</v>
      </c>
      <c r="I233" s="102">
        <v>40.34302325553876</v>
      </c>
      <c r="J233" s="102">
        <v>38.635152925839002</v>
      </c>
      <c r="K233" s="102">
        <v>38.331048210123399</v>
      </c>
      <c r="L233" s="102">
        <v>37.908041298049895</v>
      </c>
      <c r="M233" s="102">
        <v>37.950703179802929</v>
      </c>
      <c r="N233" s="102">
        <v>35.664486844838372</v>
      </c>
      <c r="O233" s="102">
        <v>30.321695676004769</v>
      </c>
      <c r="P233" s="102">
        <v>29.674928167953418</v>
      </c>
      <c r="Q233" s="102">
        <v>30.07685135287392</v>
      </c>
      <c r="R233" s="102">
        <v>30.956690348673849</v>
      </c>
      <c r="S233" s="102">
        <v>32.363856493527422</v>
      </c>
      <c r="T233" s="102">
        <v>31.380262237254392</v>
      </c>
      <c r="U233" s="102">
        <v>29.287495075397164</v>
      </c>
      <c r="V233" s="102">
        <v>29.194477685015396</v>
      </c>
      <c r="W233" s="102">
        <v>26.48363798314476</v>
      </c>
      <c r="X233" s="102">
        <v>25.165096407517769</v>
      </c>
      <c r="Y233" s="102">
        <v>23.924456423698153</v>
      </c>
      <c r="DA233" s="131" t="s">
        <v>2908</v>
      </c>
    </row>
    <row r="234" spans="1:105" ht="12" customHeight="1" x14ac:dyDescent="0.25">
      <c r="A234" s="107" t="s">
        <v>121</v>
      </c>
      <c r="B234" s="105">
        <v>16.992232729570922</v>
      </c>
      <c r="C234" s="105">
        <v>15.605426001704915</v>
      </c>
      <c r="D234" s="105">
        <v>17.72560319045937</v>
      </c>
      <c r="E234" s="105">
        <v>19.677893679048957</v>
      </c>
      <c r="F234" s="105">
        <v>20.394722521883747</v>
      </c>
      <c r="G234" s="105">
        <v>22.860991087290383</v>
      </c>
      <c r="H234" s="105">
        <v>22.299516016224779</v>
      </c>
      <c r="I234" s="105">
        <v>24.220537010362396</v>
      </c>
      <c r="J234" s="105">
        <v>23.03818543005314</v>
      </c>
      <c r="K234" s="105">
        <v>22.886345180707949</v>
      </c>
      <c r="L234" s="105">
        <v>22.183968163908553</v>
      </c>
      <c r="M234" s="105">
        <v>22.198626380759595</v>
      </c>
      <c r="N234" s="105">
        <v>19.913475909803783</v>
      </c>
      <c r="O234" s="105">
        <v>16.622384793242528</v>
      </c>
      <c r="P234" s="105">
        <v>16.01669481433763</v>
      </c>
      <c r="Q234" s="105">
        <v>16.882639982134442</v>
      </c>
      <c r="R234" s="105">
        <v>17.729944393851312</v>
      </c>
      <c r="S234" s="105">
        <v>19.104236466419614</v>
      </c>
      <c r="T234" s="105">
        <v>18.223489011366734</v>
      </c>
      <c r="U234" s="105">
        <v>17.532413737034105</v>
      </c>
      <c r="V234" s="105">
        <v>17.825514661328533</v>
      </c>
      <c r="W234" s="105">
        <v>17.470546784630603</v>
      </c>
      <c r="X234" s="105">
        <v>16.6717979233938</v>
      </c>
      <c r="Y234" s="105">
        <v>15.587980833316474</v>
      </c>
      <c r="DA234" s="132" t="s">
        <v>2909</v>
      </c>
    </row>
    <row r="235" spans="1:105" ht="12" customHeight="1" x14ac:dyDescent="0.25">
      <c r="A235" s="108" t="s">
        <v>53</v>
      </c>
      <c r="B235" s="99">
        <v>4.4843123701574221</v>
      </c>
      <c r="C235" s="99">
        <v>3.7683404878619053</v>
      </c>
      <c r="D235" s="99">
        <v>5.9489835381076119</v>
      </c>
      <c r="E235" s="99">
        <v>7.9295128625721434</v>
      </c>
      <c r="F235" s="99">
        <v>7.9026555065596069</v>
      </c>
      <c r="G235" s="99">
        <v>10.236902142342744</v>
      </c>
      <c r="H235" s="99">
        <v>9.224241167612373</v>
      </c>
      <c r="I235" s="99">
        <v>8.608874239511934</v>
      </c>
      <c r="J235" s="99">
        <v>7.9144707434090256</v>
      </c>
      <c r="K235" s="99">
        <v>7.8456133476356467</v>
      </c>
      <c r="L235" s="99">
        <v>6.8849869841399665</v>
      </c>
      <c r="M235" s="99">
        <v>6.9490995860889404</v>
      </c>
      <c r="N235" s="99">
        <v>4.6916485461092545</v>
      </c>
      <c r="O235" s="99">
        <v>1.1123596974083851</v>
      </c>
      <c r="P235" s="99">
        <v>0.47682716196901365</v>
      </c>
      <c r="Q235" s="99">
        <v>1.3111962342315515</v>
      </c>
      <c r="R235" s="99">
        <v>1.9439572063471173</v>
      </c>
      <c r="S235" s="99">
        <v>3.3026811802958798</v>
      </c>
      <c r="T235" s="99">
        <v>2.4857295355360991</v>
      </c>
      <c r="U235" s="99">
        <v>1.8894244452989157</v>
      </c>
      <c r="V235" s="99">
        <v>2.349413865303875</v>
      </c>
      <c r="W235" s="99">
        <v>1.7325138329447456</v>
      </c>
      <c r="X235" s="99">
        <v>1.3251014532522103</v>
      </c>
      <c r="Y235" s="99">
        <v>0.51833749776402105</v>
      </c>
      <c r="DA235" s="63" t="s">
        <v>2910</v>
      </c>
    </row>
    <row r="236" spans="1:105" ht="12" customHeight="1" x14ac:dyDescent="0.25">
      <c r="A236" s="108" t="s">
        <v>52</v>
      </c>
      <c r="B236" s="99">
        <v>12.507920359413498</v>
      </c>
      <c r="C236" s="99">
        <v>11.837085513843009</v>
      </c>
      <c r="D236" s="99">
        <v>11.776619652351762</v>
      </c>
      <c r="E236" s="99">
        <v>11.748380816476809</v>
      </c>
      <c r="F236" s="99">
        <v>12.492067015324142</v>
      </c>
      <c r="G236" s="99">
        <v>12.624088944947637</v>
      </c>
      <c r="H236" s="99">
        <v>13.075274848612404</v>
      </c>
      <c r="I236" s="99">
        <v>15.611662770850465</v>
      </c>
      <c r="J236" s="99">
        <v>15.12371468664411</v>
      </c>
      <c r="K236" s="99">
        <v>15.040731833072304</v>
      </c>
      <c r="L236" s="99">
        <v>15.298981179768587</v>
      </c>
      <c r="M236" s="99">
        <v>15.249526794670658</v>
      </c>
      <c r="N236" s="99">
        <v>15.221827363694533</v>
      </c>
      <c r="O236" s="99">
        <v>15.510025095834145</v>
      </c>
      <c r="P236" s="99">
        <v>15.539867652368619</v>
      </c>
      <c r="Q236" s="99">
        <v>15.571443747902894</v>
      </c>
      <c r="R236" s="99">
        <v>15.785987187504197</v>
      </c>
      <c r="S236" s="99">
        <v>15.801555286123735</v>
      </c>
      <c r="T236" s="99">
        <v>15.737759475830632</v>
      </c>
      <c r="U236" s="99">
        <v>15.642989291735192</v>
      </c>
      <c r="V236" s="99">
        <v>15.47610079602466</v>
      </c>
      <c r="W236" s="99">
        <v>15.738032951685854</v>
      </c>
      <c r="X236" s="99">
        <v>15.346696470141593</v>
      </c>
      <c r="Y236" s="99">
        <v>15.069643335552453</v>
      </c>
      <c r="DA236" s="63" t="s">
        <v>2911</v>
      </c>
    </row>
    <row r="237" spans="1:105" ht="12" customHeight="1" x14ac:dyDescent="0.25">
      <c r="A237" s="121" t="s">
        <v>54</v>
      </c>
      <c r="B237" s="123">
        <v>8.3398432677464118</v>
      </c>
      <c r="C237" s="123">
        <v>8.6309784789143311</v>
      </c>
      <c r="D237" s="123">
        <v>8.625947241939441</v>
      </c>
      <c r="E237" s="123">
        <v>8.6910287053549684</v>
      </c>
      <c r="F237" s="123">
        <v>8.8821117784655943</v>
      </c>
      <c r="G237" s="123">
        <v>8.5062618866507655</v>
      </c>
      <c r="H237" s="123">
        <v>7.7822459190651196</v>
      </c>
      <c r="I237" s="123">
        <v>7.6052504214828343</v>
      </c>
      <c r="J237" s="123">
        <v>6.9164252678053533</v>
      </c>
      <c r="K237" s="123">
        <v>6.8703168001708583</v>
      </c>
      <c r="L237" s="123">
        <v>6.6260971329703313</v>
      </c>
      <c r="M237" s="123">
        <v>6.9416982109781351</v>
      </c>
      <c r="N237" s="123">
        <v>6.1413105477479553</v>
      </c>
      <c r="O237" s="123">
        <v>6.2501559324235139</v>
      </c>
      <c r="P237" s="123">
        <v>6.6286880477021821</v>
      </c>
      <c r="Q237" s="123">
        <v>6.3722031200506279</v>
      </c>
      <c r="R237" s="123">
        <v>6.3059610691466101</v>
      </c>
      <c r="S237" s="123">
        <v>6.56833941392307</v>
      </c>
      <c r="T237" s="123">
        <v>6.156615281057201</v>
      </c>
      <c r="U237" s="123">
        <v>6.9269024068232365</v>
      </c>
      <c r="V237" s="123">
        <v>6.869933179677588</v>
      </c>
      <c r="W237" s="123">
        <v>6.6930322776631099</v>
      </c>
      <c r="X237" s="123">
        <v>6.1384228601682791</v>
      </c>
      <c r="Y237" s="123">
        <v>5.4839493838418987</v>
      </c>
      <c r="DA237" s="130" t="s">
        <v>2912</v>
      </c>
    </row>
    <row r="238" spans="1:105" ht="12" customHeight="1" x14ac:dyDescent="0.25">
      <c r="A238" s="97" t="s">
        <v>50</v>
      </c>
      <c r="B238" s="99">
        <v>9.1646873962354913</v>
      </c>
      <c r="C238" s="99">
        <v>9.297237519379177</v>
      </c>
      <c r="D238" s="99">
        <v>9.3007197048631038</v>
      </c>
      <c r="E238" s="99">
        <v>9.6552266716444706</v>
      </c>
      <c r="F238" s="99">
        <v>9.8391993342764987</v>
      </c>
      <c r="G238" s="99">
        <v>9.4217593179126702</v>
      </c>
      <c r="H238" s="99">
        <v>8.4451369026579606</v>
      </c>
      <c r="I238" s="99">
        <v>8.507352530385516</v>
      </c>
      <c r="J238" s="99">
        <v>7.6525969903257334</v>
      </c>
      <c r="K238" s="99">
        <v>7.505902437275993</v>
      </c>
      <c r="L238" s="99">
        <v>7.2874468962774106</v>
      </c>
      <c r="M238" s="99">
        <v>7.4333170679338254</v>
      </c>
      <c r="N238" s="99">
        <v>7.024744933567824</v>
      </c>
      <c r="O238" s="99">
        <v>7.0750142750273621</v>
      </c>
      <c r="P238" s="99">
        <v>7.106519955632459</v>
      </c>
      <c r="Q238" s="99">
        <v>7.2397008236027283</v>
      </c>
      <c r="R238" s="99">
        <v>7.2653549464122422</v>
      </c>
      <c r="S238" s="99">
        <v>7.3576219493060062</v>
      </c>
      <c r="T238" s="99">
        <v>7.4641013499807336</v>
      </c>
      <c r="U238" s="99">
        <v>8.0015281015167936</v>
      </c>
      <c r="V238" s="99">
        <v>7.3742712690742005</v>
      </c>
      <c r="W238" s="99">
        <v>7.4883091916105364</v>
      </c>
      <c r="X238" s="99">
        <v>6.8799411867239737</v>
      </c>
      <c r="Y238" s="99">
        <v>6.5241495080408463</v>
      </c>
      <c r="DA238" s="63" t="s">
        <v>2913</v>
      </c>
    </row>
    <row r="239" spans="1:105" ht="12" customHeight="1" x14ac:dyDescent="0.25">
      <c r="A239" s="109" t="s">
        <v>120</v>
      </c>
      <c r="B239" s="110">
        <v>6.2652589332384414</v>
      </c>
      <c r="C239" s="110">
        <v>7.2669339449658006</v>
      </c>
      <c r="D239" s="110">
        <v>7.4082762880715558</v>
      </c>
      <c r="E239" s="110">
        <v>7.0264418680427543</v>
      </c>
      <c r="F239" s="110">
        <v>7.3230833977408052</v>
      </c>
      <c r="G239" s="110">
        <v>7.0336448951124506</v>
      </c>
      <c r="H239" s="110">
        <v>6.6689998139712321</v>
      </c>
      <c r="I239" s="110">
        <v>6.0584186153261879</v>
      </c>
      <c r="J239" s="110">
        <v>5.6072413153470784</v>
      </c>
      <c r="K239" s="110">
        <v>5.7746002784881068</v>
      </c>
      <c r="L239" s="110">
        <v>5.4813269714843189</v>
      </c>
      <c r="M239" s="110">
        <v>6.0835284407737351</v>
      </c>
      <c r="N239" s="110">
        <v>4.5504857958965594</v>
      </c>
      <c r="O239" s="110">
        <v>4.9278662753253037</v>
      </c>
      <c r="P239" s="110">
        <v>5.9758406246065476</v>
      </c>
      <c r="Q239" s="110">
        <v>5.2227946693705798</v>
      </c>
      <c r="R239" s="110">
        <v>5.0798542748960474</v>
      </c>
      <c r="S239" s="110">
        <v>5.5898938982206809</v>
      </c>
      <c r="T239" s="110">
        <v>4.6366887922427837</v>
      </c>
      <c r="U239" s="110">
        <v>5.649851886078725</v>
      </c>
      <c r="V239" s="110">
        <v>6.2761195429622001</v>
      </c>
      <c r="W239" s="110">
        <v>5.7514263422236365</v>
      </c>
      <c r="X239" s="110">
        <v>5.2126035383473122</v>
      </c>
      <c r="Y239" s="110">
        <v>4.0875642733727648</v>
      </c>
      <c r="DA239" s="60" t="s">
        <v>2914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87.97113025403668</v>
      </c>
      <c r="C241" s="118">
        <f t="shared" si="98"/>
        <v>74.114779655716177</v>
      </c>
      <c r="D241" s="118">
        <f t="shared" si="98"/>
        <v>75.265169074489037</v>
      </c>
      <c r="E241" s="118">
        <f t="shared" si="98"/>
        <v>79.964698112987406</v>
      </c>
      <c r="F241" s="118">
        <f t="shared" si="98"/>
        <v>72.825703740964869</v>
      </c>
      <c r="G241" s="118">
        <f t="shared" si="98"/>
        <v>73.705589038752521</v>
      </c>
      <c r="H241" s="118">
        <f t="shared" si="98"/>
        <v>81.510710689158984</v>
      </c>
      <c r="I241" s="118">
        <f t="shared" si="98"/>
        <v>89.901505159499564</v>
      </c>
      <c r="J241" s="118">
        <f t="shared" si="98"/>
        <v>85.212623500244348</v>
      </c>
      <c r="K241" s="118">
        <f t="shared" si="98"/>
        <v>80.713334214459309</v>
      </c>
      <c r="L241" s="118">
        <f t="shared" si="98"/>
        <v>83.789517491373076</v>
      </c>
      <c r="M241" s="118">
        <f t="shared" si="98"/>
        <v>78.849926481758331</v>
      </c>
      <c r="N241" s="118">
        <f t="shared" si="98"/>
        <v>78.550681815051192</v>
      </c>
      <c r="O241" s="118">
        <f t="shared" si="98"/>
        <v>65.579802485013929</v>
      </c>
      <c r="P241" s="118">
        <f t="shared" si="98"/>
        <v>63.790786879460214</v>
      </c>
      <c r="Q241" s="118">
        <f t="shared" si="98"/>
        <v>73.08313709695777</v>
      </c>
      <c r="R241" s="118">
        <f t="shared" ref="R241:V241" si="99">R242+R244+R246+R255</f>
        <v>79.070356626971957</v>
      </c>
      <c r="S241" s="118">
        <f t="shared" si="99"/>
        <v>80.978646980035805</v>
      </c>
      <c r="T241" s="118">
        <f t="shared" si="99"/>
        <v>81.379559579001764</v>
      </c>
      <c r="U241" s="118">
        <f t="shared" si="99"/>
        <v>88.810578663372169</v>
      </c>
      <c r="V241" s="118">
        <f t="shared" si="99"/>
        <v>90.558797448255703</v>
      </c>
      <c r="W241" s="118">
        <f t="shared" ref="W241:Y241" si="100">W242+W244+W246+W255</f>
        <v>86.005112513355925</v>
      </c>
      <c r="X241" s="118">
        <f t="shared" si="100"/>
        <v>86.962567631257741</v>
      </c>
      <c r="Y241" s="118">
        <f t="shared" si="100"/>
        <v>81.772084754631805</v>
      </c>
      <c r="DA241" s="129" t="s">
        <v>3066</v>
      </c>
    </row>
    <row r="242" spans="1:105" ht="12" customHeight="1" x14ac:dyDescent="0.25">
      <c r="A242" s="121" t="s">
        <v>57</v>
      </c>
      <c r="B242" s="123">
        <f t="shared" ref="B242:Y242" si="101">B243</f>
        <v>22.412525940688813</v>
      </c>
      <c r="C242" s="123">
        <f t="shared" si="101"/>
        <v>22.740781202977466</v>
      </c>
      <c r="D242" s="123">
        <f t="shared" si="101"/>
        <v>24.937577853157439</v>
      </c>
      <c r="E242" s="123">
        <f t="shared" si="101"/>
        <v>24.830121977289174</v>
      </c>
      <c r="F242" s="123">
        <f t="shared" si="101"/>
        <v>22.321929139540178</v>
      </c>
      <c r="G242" s="123">
        <f t="shared" si="101"/>
        <v>18.471111558729252</v>
      </c>
      <c r="H242" s="123">
        <f t="shared" si="101"/>
        <v>19.177170935205197</v>
      </c>
      <c r="I242" s="123">
        <f t="shared" si="101"/>
        <v>22.230502579079264</v>
      </c>
      <c r="J242" s="123">
        <f t="shared" si="101"/>
        <v>17.995736881207769</v>
      </c>
      <c r="K242" s="123">
        <f t="shared" si="101"/>
        <v>16.388546775008269</v>
      </c>
      <c r="L242" s="123">
        <f t="shared" si="101"/>
        <v>15.244015631256694</v>
      </c>
      <c r="M242" s="123">
        <f t="shared" si="101"/>
        <v>15.034125015663777</v>
      </c>
      <c r="N242" s="123">
        <f t="shared" si="101"/>
        <v>6.969243976875716</v>
      </c>
      <c r="O242" s="123">
        <f t="shared" si="101"/>
        <v>3.1202709426595776</v>
      </c>
      <c r="P242" s="123">
        <f t="shared" si="101"/>
        <v>6.8335552415147474</v>
      </c>
      <c r="Q242" s="123">
        <f t="shared" si="101"/>
        <v>13.680564670602401</v>
      </c>
      <c r="R242" s="123">
        <f t="shared" si="101"/>
        <v>13.841901306237315</v>
      </c>
      <c r="S242" s="123">
        <f t="shared" si="101"/>
        <v>16.439896719361613</v>
      </c>
      <c r="T242" s="123">
        <f t="shared" si="101"/>
        <v>14.425705178494878</v>
      </c>
      <c r="U242" s="123">
        <f t="shared" si="101"/>
        <v>18.564913620326777</v>
      </c>
      <c r="V242" s="123">
        <f t="shared" si="101"/>
        <v>19.497575798005663</v>
      </c>
      <c r="W242" s="123">
        <f t="shared" si="101"/>
        <v>18.282082503021932</v>
      </c>
      <c r="X242" s="123">
        <f t="shared" si="101"/>
        <v>21.090910317769556</v>
      </c>
      <c r="Y242" s="123">
        <f t="shared" si="101"/>
        <v>13.41968142787446</v>
      </c>
      <c r="DA242" s="130" t="s">
        <v>3067</v>
      </c>
    </row>
    <row r="243" spans="1:105" ht="12" customHeight="1" x14ac:dyDescent="0.25">
      <c r="A243" s="97" t="s">
        <v>53</v>
      </c>
      <c r="B243" s="99">
        <v>22.412525940688813</v>
      </c>
      <c r="C243" s="99">
        <v>22.740781202977466</v>
      </c>
      <c r="D243" s="99">
        <v>24.937577853157439</v>
      </c>
      <c r="E243" s="99">
        <v>24.830121977289174</v>
      </c>
      <c r="F243" s="99">
        <v>22.321929139540178</v>
      </c>
      <c r="G243" s="99">
        <v>18.471111558729252</v>
      </c>
      <c r="H243" s="99">
        <v>19.177170935205197</v>
      </c>
      <c r="I243" s="99">
        <v>22.230502579079264</v>
      </c>
      <c r="J243" s="99">
        <v>17.995736881207769</v>
      </c>
      <c r="K243" s="99">
        <v>16.388546775008269</v>
      </c>
      <c r="L243" s="99">
        <v>15.244015631256694</v>
      </c>
      <c r="M243" s="99">
        <v>15.034125015663777</v>
      </c>
      <c r="N243" s="99">
        <v>6.969243976875716</v>
      </c>
      <c r="O243" s="99">
        <v>3.1202709426595776</v>
      </c>
      <c r="P243" s="99">
        <v>6.8335552415147474</v>
      </c>
      <c r="Q243" s="99">
        <v>13.680564670602401</v>
      </c>
      <c r="R243" s="99">
        <v>13.841901306237315</v>
      </c>
      <c r="S243" s="99">
        <v>16.439896719361613</v>
      </c>
      <c r="T243" s="99">
        <v>14.425705178494878</v>
      </c>
      <c r="U243" s="99">
        <v>18.564913620326777</v>
      </c>
      <c r="V243" s="99">
        <v>19.497575798005663</v>
      </c>
      <c r="W243" s="99">
        <v>18.282082503021932</v>
      </c>
      <c r="X243" s="99">
        <v>21.090910317769556</v>
      </c>
      <c r="Y243" s="99">
        <v>13.41968142787446</v>
      </c>
      <c r="DA243" s="63" t="s">
        <v>3068</v>
      </c>
    </row>
    <row r="244" spans="1:105" ht="12" customHeight="1" x14ac:dyDescent="0.25">
      <c r="A244" s="121" t="s">
        <v>92</v>
      </c>
      <c r="B244" s="123">
        <f t="shared" ref="B244:Y244" si="102">B245</f>
        <v>46.137588688935701</v>
      </c>
      <c r="C244" s="123">
        <f t="shared" si="102"/>
        <v>32.615248595683454</v>
      </c>
      <c r="D244" s="123">
        <f t="shared" si="102"/>
        <v>30.517040844054293</v>
      </c>
      <c r="E244" s="123">
        <f t="shared" si="102"/>
        <v>34.350238242654243</v>
      </c>
      <c r="F244" s="123">
        <f t="shared" si="102"/>
        <v>28.829633977406296</v>
      </c>
      <c r="G244" s="123">
        <f t="shared" si="102"/>
        <v>32.473491653143086</v>
      </c>
      <c r="H244" s="123">
        <f t="shared" si="102"/>
        <v>40.000878854472184</v>
      </c>
      <c r="I244" s="123">
        <f t="shared" si="102"/>
        <v>43.31219750879206</v>
      </c>
      <c r="J244" s="123">
        <f t="shared" si="102"/>
        <v>44.023620861331651</v>
      </c>
      <c r="K244" s="123">
        <f t="shared" si="102"/>
        <v>41.224873105450499</v>
      </c>
      <c r="L244" s="123">
        <f t="shared" si="102"/>
        <v>45.812997709046236</v>
      </c>
      <c r="M244" s="123">
        <f t="shared" si="102"/>
        <v>40.884124600890615</v>
      </c>
      <c r="N244" s="123">
        <f t="shared" si="102"/>
        <v>50.323545924849554</v>
      </c>
      <c r="O244" s="123">
        <f t="shared" si="102"/>
        <v>42.482593076180692</v>
      </c>
      <c r="P244" s="123">
        <f t="shared" si="102"/>
        <v>36.874624310201632</v>
      </c>
      <c r="Q244" s="123">
        <f t="shared" si="102"/>
        <v>39.067023574048726</v>
      </c>
      <c r="R244" s="123">
        <f t="shared" si="102"/>
        <v>44.354958196448763</v>
      </c>
      <c r="S244" s="123">
        <f t="shared" si="102"/>
        <v>42.642753756412446</v>
      </c>
      <c r="T244" s="123">
        <f t="shared" si="102"/>
        <v>45.808284045080342</v>
      </c>
      <c r="U244" s="123">
        <f t="shared" si="102"/>
        <v>48.918223417869726</v>
      </c>
      <c r="V244" s="123">
        <f t="shared" si="102"/>
        <v>49.551047959440737</v>
      </c>
      <c r="W244" s="123">
        <f t="shared" si="102"/>
        <v>46.325090399525848</v>
      </c>
      <c r="X244" s="123">
        <f t="shared" si="102"/>
        <v>45.444177148994257</v>
      </c>
      <c r="Y244" s="123">
        <f t="shared" si="102"/>
        <v>49.239816919072254</v>
      </c>
      <c r="DA244" s="130" t="s">
        <v>3069</v>
      </c>
    </row>
    <row r="245" spans="1:105" ht="12" customHeight="1" x14ac:dyDescent="0.25">
      <c r="A245" s="97" t="s">
        <v>53</v>
      </c>
      <c r="B245" s="99">
        <f>RES_hhdet_tess!B165</f>
        <v>46.137588688935701</v>
      </c>
      <c r="C245" s="99">
        <f>RES_hhdet_tess!C165</f>
        <v>32.615248595683454</v>
      </c>
      <c r="D245" s="99">
        <f>RES_hhdet_tess!D165</f>
        <v>30.517040844054293</v>
      </c>
      <c r="E245" s="99">
        <f>RES_hhdet_tess!E165</f>
        <v>34.350238242654243</v>
      </c>
      <c r="F245" s="99">
        <f>RES_hhdet_tess!F165</f>
        <v>28.829633977406296</v>
      </c>
      <c r="G245" s="99">
        <f>RES_hhdet_tess!G165</f>
        <v>32.473491653143086</v>
      </c>
      <c r="H245" s="99">
        <f>RES_hhdet_tess!H165</f>
        <v>40.000878854472184</v>
      </c>
      <c r="I245" s="99">
        <f>RES_hhdet_tess!I165</f>
        <v>43.31219750879206</v>
      </c>
      <c r="J245" s="99">
        <f>RES_hhdet_tess!J165</f>
        <v>44.023620861331651</v>
      </c>
      <c r="K245" s="99">
        <f>RES_hhdet_tess!K165</f>
        <v>41.224873105450499</v>
      </c>
      <c r="L245" s="99">
        <f>RES_hhdet_tess!L165</f>
        <v>45.812997709046236</v>
      </c>
      <c r="M245" s="99">
        <f>RES_hhdet_tess!M165</f>
        <v>40.884124600890615</v>
      </c>
      <c r="N245" s="99">
        <f>RES_hhdet_tess!N165</f>
        <v>50.323545924849554</v>
      </c>
      <c r="O245" s="99">
        <f>RES_hhdet_tess!O165</f>
        <v>42.482593076180692</v>
      </c>
      <c r="P245" s="99">
        <f>RES_hhdet_tess!P165</f>
        <v>36.874624310201632</v>
      </c>
      <c r="Q245" s="99">
        <f>RES_hhdet_tess!Q165</f>
        <v>39.067023574048726</v>
      </c>
      <c r="R245" s="99">
        <f>RES_hhdet_tess!R165</f>
        <v>44.354958196448763</v>
      </c>
      <c r="S245" s="99">
        <f>RES_hhdet_tess!S165</f>
        <v>42.642753756412446</v>
      </c>
      <c r="T245" s="99">
        <f>RES_hhdet_tess!T165</f>
        <v>45.808284045080342</v>
      </c>
      <c r="U245" s="99">
        <f>RES_hhdet_tess!U165</f>
        <v>48.918223417869726</v>
      </c>
      <c r="V245" s="99">
        <f>RES_hhdet_tess!V165</f>
        <v>49.551047959440737</v>
      </c>
      <c r="W245" s="99">
        <f>RES_hhdet_tess!W165</f>
        <v>46.325090399525848</v>
      </c>
      <c r="X245" s="99">
        <f>RES_hhdet_tess!X165</f>
        <v>45.444177148994257</v>
      </c>
      <c r="Y245" s="99">
        <f>RES_hhdet_tess!Y165</f>
        <v>49.239816919072254</v>
      </c>
      <c r="DA245" s="63" t="s">
        <v>3070</v>
      </c>
    </row>
    <row r="246" spans="1:105" ht="12" customHeight="1" x14ac:dyDescent="0.25">
      <c r="A246" s="121" t="s">
        <v>55</v>
      </c>
      <c r="B246" s="123">
        <v>14.59077781071681</v>
      </c>
      <c r="C246" s="123">
        <v>13.647402402649847</v>
      </c>
      <c r="D246" s="123">
        <v>14.637159570376571</v>
      </c>
      <c r="E246" s="123">
        <v>15.572242836822047</v>
      </c>
      <c r="F246" s="123">
        <v>16.307148059971894</v>
      </c>
      <c r="G246" s="123">
        <v>17.604387411747673</v>
      </c>
      <c r="H246" s="123">
        <v>17.600992828667628</v>
      </c>
      <c r="I246" s="123">
        <v>19.766498395251865</v>
      </c>
      <c r="J246" s="123">
        <v>19.015013685979845</v>
      </c>
      <c r="K246" s="123">
        <v>18.921107445157407</v>
      </c>
      <c r="L246" s="123">
        <v>18.703872959257566</v>
      </c>
      <c r="M246" s="123">
        <v>18.681340168557835</v>
      </c>
      <c r="N246" s="123">
        <v>17.552661316459091</v>
      </c>
      <c r="O246" s="123">
        <v>16.149008075282794</v>
      </c>
      <c r="P246" s="123">
        <v>15.906426682363893</v>
      </c>
      <c r="Q246" s="123">
        <v>16.341887045352014</v>
      </c>
      <c r="R246" s="123">
        <v>16.896481348702668</v>
      </c>
      <c r="S246" s="123">
        <v>17.682084988888768</v>
      </c>
      <c r="T246" s="123">
        <v>17.198290533390853</v>
      </c>
      <c r="U246" s="123">
        <v>16.782303931032033</v>
      </c>
      <c r="V246" s="123">
        <v>16.860528629940781</v>
      </c>
      <c r="W246" s="123">
        <v>16.860597183143565</v>
      </c>
      <c r="X246" s="123">
        <v>16.253749587026505</v>
      </c>
      <c r="Y246" s="123">
        <v>15.443979543125197</v>
      </c>
      <c r="DA246" s="130" t="s">
        <v>3071</v>
      </c>
    </row>
    <row r="247" spans="1:105" ht="12" customHeight="1" x14ac:dyDescent="0.25">
      <c r="A247" s="97" t="s">
        <v>124</v>
      </c>
      <c r="B247" s="99">
        <v>14.339732807969986</v>
      </c>
      <c r="C247" s="99">
        <v>14.00186266626265</v>
      </c>
      <c r="D247" s="99">
        <v>14.937768351625818</v>
      </c>
      <c r="E247" s="99">
        <v>15.766152085265279</v>
      </c>
      <c r="F247" s="99">
        <v>16.165134924342908</v>
      </c>
      <c r="G247" s="99">
        <v>17.641057956580831</v>
      </c>
      <c r="H247" s="99">
        <v>17.911737474307426</v>
      </c>
      <c r="I247" s="99">
        <v>18.503308583029451</v>
      </c>
      <c r="J247" s="99">
        <v>19.068032958047048</v>
      </c>
      <c r="K247" s="99">
        <v>19.078718548062945</v>
      </c>
      <c r="L247" s="99">
        <v>18.563647244082876</v>
      </c>
      <c r="M247" s="99">
        <v>17.854021970454898</v>
      </c>
      <c r="N247" s="99">
        <v>16.78841584928351</v>
      </c>
      <c r="O247" s="99">
        <v>17.628399451607901</v>
      </c>
      <c r="P247" s="99">
        <v>18.149616747131553</v>
      </c>
      <c r="Q247" s="99">
        <v>17.795785483841563</v>
      </c>
      <c r="R247" s="99">
        <v>17.876550145157744</v>
      </c>
      <c r="S247" s="99">
        <v>18.155316425093446</v>
      </c>
      <c r="T247" s="99">
        <v>17.902513626255111</v>
      </c>
      <c r="U247" s="99">
        <v>17.283213356769402</v>
      </c>
      <c r="V247" s="99">
        <v>15.663193485046074</v>
      </c>
      <c r="W247" s="99">
        <v>17.909613904589563</v>
      </c>
      <c r="X247" s="99">
        <v>17.880503871281629</v>
      </c>
      <c r="Y247" s="99">
        <v>16.304749789517306</v>
      </c>
      <c r="DA247" s="63" t="s">
        <v>3072</v>
      </c>
    </row>
    <row r="248" spans="1:105" ht="12" customHeight="1" x14ac:dyDescent="0.25">
      <c r="A248" s="97" t="s">
        <v>123</v>
      </c>
      <c r="B248" s="99">
        <v>14.339732807969989</v>
      </c>
      <c r="C248" s="99">
        <v>14.004256183821605</v>
      </c>
      <c r="D248" s="99">
        <v>14.93950110167731</v>
      </c>
      <c r="E248" s="99">
        <v>15.769668755997461</v>
      </c>
      <c r="F248" s="99">
        <v>16.170717584077444</v>
      </c>
      <c r="G248" s="99">
        <v>17.654953377375929</v>
      </c>
      <c r="H248" s="99">
        <v>17.909302922936323</v>
      </c>
      <c r="I248" s="99">
        <v>18.506927578586112</v>
      </c>
      <c r="J248" s="99">
        <v>19.082035219137907</v>
      </c>
      <c r="K248" s="99">
        <v>19.094128458060357</v>
      </c>
      <c r="L248" s="99">
        <v>18.571743627016801</v>
      </c>
      <c r="M248" s="99">
        <v>17.85198206817627</v>
      </c>
      <c r="N248" s="99">
        <v>16.80088132981928</v>
      </c>
      <c r="O248" s="99">
        <v>17.781714653183478</v>
      </c>
      <c r="P248" s="99">
        <v>18.367606319471051</v>
      </c>
      <c r="Q248" s="99">
        <v>17.877083138078003</v>
      </c>
      <c r="R248" s="99">
        <v>17.900591527737316</v>
      </c>
      <c r="S248" s="99">
        <v>18.133287438130001</v>
      </c>
      <c r="T248" s="99">
        <v>17.795908943538013</v>
      </c>
      <c r="U248" s="99">
        <v>17.112686810649453</v>
      </c>
      <c r="V248" s="99">
        <v>15.557659568630461</v>
      </c>
      <c r="W248" s="99">
        <v>17.960500514467437</v>
      </c>
      <c r="X248" s="99">
        <v>17.961071120396802</v>
      </c>
      <c r="Y248" s="99">
        <v>16.387082148942884</v>
      </c>
      <c r="DA248" s="63" t="s">
        <v>3073</v>
      </c>
    </row>
    <row r="249" spans="1:105" ht="12" customHeight="1" x14ac:dyDescent="0.25">
      <c r="A249" s="100" t="s">
        <v>50</v>
      </c>
      <c r="B249" s="102">
        <v>2.018467208636372</v>
      </c>
      <c r="C249" s="102">
        <v>1.9074261171212008</v>
      </c>
      <c r="D249" s="102">
        <v>3.5291595761492265</v>
      </c>
      <c r="E249" s="102">
        <v>4.528104220163514</v>
      </c>
      <c r="F249" s="102">
        <v>4.0407902189941645</v>
      </c>
      <c r="G249" s="102">
        <v>5.0806048632097305</v>
      </c>
      <c r="H249" s="102">
        <v>4.5795629136426683</v>
      </c>
      <c r="I249" s="102">
        <v>3.7509158527749298</v>
      </c>
      <c r="J249" s="102">
        <v>3.9036045932053249</v>
      </c>
      <c r="K249" s="102">
        <v>3.8984344433194122</v>
      </c>
      <c r="L249" s="102">
        <v>3.2841971536334782</v>
      </c>
      <c r="M249" s="102">
        <v>3.1260006439091654</v>
      </c>
      <c r="N249" s="102">
        <v>1.9613905300014884</v>
      </c>
      <c r="O249" s="102">
        <v>1.394919733023831</v>
      </c>
      <c r="P249" s="102">
        <v>1.4709968882607749</v>
      </c>
      <c r="Q249" s="102">
        <v>4.3111769843763996</v>
      </c>
      <c r="R249" s="102">
        <v>5.1199543021657821</v>
      </c>
      <c r="S249" s="102">
        <v>6.3299392780210892</v>
      </c>
      <c r="T249" s="102">
        <v>4.1718365363530179</v>
      </c>
      <c r="U249" s="102">
        <v>1.4184649265179994</v>
      </c>
      <c r="V249" s="102">
        <v>0.56357094434992006</v>
      </c>
      <c r="W249" s="102">
        <v>1.4623833978168923</v>
      </c>
      <c r="X249" s="102">
        <v>1.3344624606776339</v>
      </c>
      <c r="Y249" s="102">
        <v>0.69726993133417503</v>
      </c>
      <c r="DA249" s="131" t="s">
        <v>3074</v>
      </c>
    </row>
    <row r="250" spans="1:105" ht="12" customHeight="1" x14ac:dyDescent="0.25">
      <c r="A250" s="103" t="s">
        <v>52</v>
      </c>
      <c r="B250" s="105">
        <v>12.321265599333618</v>
      </c>
      <c r="C250" s="105">
        <v>12.096830066700402</v>
      </c>
      <c r="D250" s="105">
        <v>11.410341525528082</v>
      </c>
      <c r="E250" s="105">
        <v>11.241564535833948</v>
      </c>
      <c r="F250" s="105">
        <v>12.129927365083281</v>
      </c>
      <c r="G250" s="105">
        <v>12.574348514166198</v>
      </c>
      <c r="H250" s="105">
        <v>13.329740009293653</v>
      </c>
      <c r="I250" s="105">
        <v>14.756011725811181</v>
      </c>
      <c r="J250" s="105">
        <v>15.178430625932585</v>
      </c>
      <c r="K250" s="105">
        <v>15.195694014740942</v>
      </c>
      <c r="L250" s="105">
        <v>15.287546473383323</v>
      </c>
      <c r="M250" s="105">
        <v>14.725981424267104</v>
      </c>
      <c r="N250" s="105">
        <v>14.83949079981779</v>
      </c>
      <c r="O250" s="105">
        <v>16.386794920159645</v>
      </c>
      <c r="P250" s="105">
        <v>16.896609431210273</v>
      </c>
      <c r="Q250" s="105">
        <v>13.565906153701604</v>
      </c>
      <c r="R250" s="105">
        <v>12.780637225571537</v>
      </c>
      <c r="S250" s="105">
        <v>11.803348160108913</v>
      </c>
      <c r="T250" s="105">
        <v>13.624072407184997</v>
      </c>
      <c r="U250" s="105">
        <v>15.694221884131453</v>
      </c>
      <c r="V250" s="105">
        <v>14.994088624280536</v>
      </c>
      <c r="W250" s="105">
        <v>16.498117116650544</v>
      </c>
      <c r="X250" s="105">
        <v>16.626608659719167</v>
      </c>
      <c r="Y250" s="105">
        <v>15.68981221760871</v>
      </c>
      <c r="DA250" s="132" t="s">
        <v>3075</v>
      </c>
    </row>
    <row r="251" spans="1:105" ht="12" customHeight="1" x14ac:dyDescent="0.25">
      <c r="A251" s="106" t="s">
        <v>122</v>
      </c>
      <c r="B251" s="102">
        <v>14.610902243118256</v>
      </c>
      <c r="C251" s="102">
        <v>13.61926234783488</v>
      </c>
      <c r="D251" s="102">
        <v>14.62167489193515</v>
      </c>
      <c r="E251" s="102">
        <v>15.572298765549988</v>
      </c>
      <c r="F251" s="102">
        <v>16.3356781193764</v>
      </c>
      <c r="G251" s="102">
        <v>17.638615980875716</v>
      </c>
      <c r="H251" s="102">
        <v>17.583069242976187</v>
      </c>
      <c r="I251" s="102">
        <v>19.831026470134095</v>
      </c>
      <c r="J251" s="102">
        <v>19.017893004931221</v>
      </c>
      <c r="K251" s="102">
        <v>18.923208976235454</v>
      </c>
      <c r="L251" s="102">
        <v>18.715587539421804</v>
      </c>
      <c r="M251" s="102">
        <v>18.739172695636011</v>
      </c>
      <c r="N251" s="102">
        <v>17.615280684998162</v>
      </c>
      <c r="O251" s="102">
        <v>16.231502372265709</v>
      </c>
      <c r="P251" s="102">
        <v>16.184645407604187</v>
      </c>
      <c r="Q251" s="102">
        <v>16.405605593587758</v>
      </c>
      <c r="R251" s="102">
        <v>16.892679252026337</v>
      </c>
      <c r="S251" s="102">
        <v>17.666885366833661</v>
      </c>
      <c r="T251" s="102">
        <v>17.137970920451252</v>
      </c>
      <c r="U251" s="102">
        <v>16.672464075951112</v>
      </c>
      <c r="V251" s="102">
        <v>16.860404768079079</v>
      </c>
      <c r="W251" s="102">
        <v>17.026563135546617</v>
      </c>
      <c r="X251" s="102">
        <v>16.359987675418509</v>
      </c>
      <c r="Y251" s="102">
        <v>15.607685049241054</v>
      </c>
      <c r="DA251" s="131" t="s">
        <v>3076</v>
      </c>
    </row>
    <row r="252" spans="1:105" ht="12" customHeight="1" x14ac:dyDescent="0.25">
      <c r="A252" s="107" t="s">
        <v>121</v>
      </c>
      <c r="B252" s="105">
        <v>14.61090224311824</v>
      </c>
      <c r="C252" s="105">
        <v>13.619935642462737</v>
      </c>
      <c r="D252" s="105">
        <v>14.617488785882621</v>
      </c>
      <c r="E252" s="105">
        <v>15.560950682727123</v>
      </c>
      <c r="F252" s="105">
        <v>16.314483384908357</v>
      </c>
      <c r="G252" s="105">
        <v>17.602544925107569</v>
      </c>
      <c r="H252" s="105">
        <v>17.584565609440794</v>
      </c>
      <c r="I252" s="105">
        <v>19.830673556446381</v>
      </c>
      <c r="J252" s="105">
        <v>19.012381501930516</v>
      </c>
      <c r="K252" s="105">
        <v>18.913739565281507</v>
      </c>
      <c r="L252" s="105">
        <v>18.710337732964852</v>
      </c>
      <c r="M252" s="105">
        <v>18.718306163589052</v>
      </c>
      <c r="N252" s="105">
        <v>17.586488776086387</v>
      </c>
      <c r="O252" s="105">
        <v>16.079547120438548</v>
      </c>
      <c r="P252" s="105">
        <v>15.789069546401384</v>
      </c>
      <c r="Q252" s="105">
        <v>16.272916211946725</v>
      </c>
      <c r="R252" s="105">
        <v>16.853406741462059</v>
      </c>
      <c r="S252" s="105">
        <v>17.663113406357677</v>
      </c>
      <c r="T252" s="105">
        <v>17.17318020665628</v>
      </c>
      <c r="U252" s="105">
        <v>16.76616738916746</v>
      </c>
      <c r="V252" s="105">
        <v>16.906970455189352</v>
      </c>
      <c r="W252" s="105">
        <v>16.810828283315288</v>
      </c>
      <c r="X252" s="105">
        <v>16.179850864828513</v>
      </c>
      <c r="Y252" s="105">
        <v>15.399865941231488</v>
      </c>
      <c r="DA252" s="132" t="s">
        <v>3077</v>
      </c>
    </row>
    <row r="253" spans="1:105" ht="12" customHeight="1" x14ac:dyDescent="0.25">
      <c r="A253" s="108" t="s">
        <v>53</v>
      </c>
      <c r="B253" s="99">
        <v>2.1029818837047412</v>
      </c>
      <c r="C253" s="99">
        <v>1.7828501286197274</v>
      </c>
      <c r="D253" s="99">
        <v>2.8408691335308607</v>
      </c>
      <c r="E253" s="99">
        <v>3.8125698662503176</v>
      </c>
      <c r="F253" s="99">
        <v>3.8224163695842162</v>
      </c>
      <c r="G253" s="99">
        <v>4.9784559801599357</v>
      </c>
      <c r="H253" s="99">
        <v>4.5092907608283879</v>
      </c>
      <c r="I253" s="99">
        <v>4.2190107855959171</v>
      </c>
      <c r="J253" s="99">
        <v>3.8886668152864101</v>
      </c>
      <c r="K253" s="99">
        <v>3.8730077322091989</v>
      </c>
      <c r="L253" s="99">
        <v>3.4113565531962653</v>
      </c>
      <c r="M253" s="99">
        <v>3.4687793689183959</v>
      </c>
      <c r="N253" s="99">
        <v>2.3646614123918561</v>
      </c>
      <c r="O253" s="99">
        <v>0.56952202460440626</v>
      </c>
      <c r="P253" s="99">
        <v>0.24920189403276208</v>
      </c>
      <c r="Q253" s="99">
        <v>0.70147246404383046</v>
      </c>
      <c r="R253" s="99">
        <v>1.067419553957861</v>
      </c>
      <c r="S253" s="99">
        <v>1.8615581202339391</v>
      </c>
      <c r="T253" s="99">
        <v>1.4354207308256455</v>
      </c>
      <c r="U253" s="99">
        <v>1.1231780974322687</v>
      </c>
      <c r="V253" s="99">
        <v>1.4308696591646923</v>
      </c>
      <c r="W253" s="99">
        <v>1.0727953316294303</v>
      </c>
      <c r="X253" s="99">
        <v>0.83315439468691754</v>
      </c>
      <c r="Y253" s="99">
        <v>0.330222605679033</v>
      </c>
      <c r="DA253" s="63" t="s">
        <v>3078</v>
      </c>
    </row>
    <row r="254" spans="1:105" ht="12" customHeight="1" x14ac:dyDescent="0.25">
      <c r="A254" s="108" t="s">
        <v>52</v>
      </c>
      <c r="B254" s="99">
        <v>12.507920359413498</v>
      </c>
      <c r="C254" s="99">
        <v>11.837085513843009</v>
      </c>
      <c r="D254" s="99">
        <v>11.776619652351762</v>
      </c>
      <c r="E254" s="99">
        <v>11.748380816476809</v>
      </c>
      <c r="F254" s="99">
        <v>12.492067015324142</v>
      </c>
      <c r="G254" s="99">
        <v>12.624088944947637</v>
      </c>
      <c r="H254" s="99">
        <v>13.075274848612404</v>
      </c>
      <c r="I254" s="99">
        <v>15.611662770850465</v>
      </c>
      <c r="J254" s="99">
        <v>15.12371468664411</v>
      </c>
      <c r="K254" s="99">
        <v>15.040731833072304</v>
      </c>
      <c r="L254" s="99">
        <v>15.298981179768587</v>
      </c>
      <c r="M254" s="99">
        <v>15.249526794670658</v>
      </c>
      <c r="N254" s="99">
        <v>15.221827363694533</v>
      </c>
      <c r="O254" s="99">
        <v>15.510025095834145</v>
      </c>
      <c r="P254" s="99">
        <v>15.539867652368619</v>
      </c>
      <c r="Q254" s="99">
        <v>15.571443747902894</v>
      </c>
      <c r="R254" s="99">
        <v>15.785987187504197</v>
      </c>
      <c r="S254" s="99">
        <v>15.801555286123735</v>
      </c>
      <c r="T254" s="99">
        <v>15.737759475830632</v>
      </c>
      <c r="U254" s="99">
        <v>15.642989291735192</v>
      </c>
      <c r="V254" s="99">
        <v>15.47610079602466</v>
      </c>
      <c r="W254" s="99">
        <v>15.738032951685854</v>
      </c>
      <c r="X254" s="99">
        <v>15.346696470141593</v>
      </c>
      <c r="Y254" s="99">
        <v>15.069643335552453</v>
      </c>
      <c r="DA254" s="63" t="s">
        <v>3079</v>
      </c>
    </row>
    <row r="255" spans="1:105" ht="12" customHeight="1" x14ac:dyDescent="0.25">
      <c r="A255" s="121" t="s">
        <v>54</v>
      </c>
      <c r="B255" s="123">
        <v>4.8302378136953479</v>
      </c>
      <c r="C255" s="123">
        <v>5.1113474544054069</v>
      </c>
      <c r="D255" s="123">
        <v>5.1733908069007351</v>
      </c>
      <c r="E255" s="123">
        <v>5.2120950562219477</v>
      </c>
      <c r="F255" s="123">
        <v>5.3669925640464928</v>
      </c>
      <c r="G255" s="123">
        <v>5.1565984151325228</v>
      </c>
      <c r="H255" s="123">
        <v>4.731668070813968</v>
      </c>
      <c r="I255" s="123">
        <v>4.5923066763763636</v>
      </c>
      <c r="J255" s="123">
        <v>4.1782520717250833</v>
      </c>
      <c r="K255" s="123">
        <v>4.1788068888431447</v>
      </c>
      <c r="L255" s="123">
        <v>4.0286311918125843</v>
      </c>
      <c r="M255" s="123">
        <v>4.2503366966460989</v>
      </c>
      <c r="N255" s="123">
        <v>3.705230596866822</v>
      </c>
      <c r="O255" s="123">
        <v>3.8279303908908657</v>
      </c>
      <c r="P255" s="123">
        <v>4.1761806453799446</v>
      </c>
      <c r="Q255" s="123">
        <v>3.9936618069546292</v>
      </c>
      <c r="R255" s="123">
        <v>3.9770157755832107</v>
      </c>
      <c r="S255" s="123">
        <v>4.2139115153729705</v>
      </c>
      <c r="T255" s="123">
        <v>3.9472798220356986</v>
      </c>
      <c r="U255" s="123">
        <v>4.5451376941436274</v>
      </c>
      <c r="V255" s="123">
        <v>4.6496450608685338</v>
      </c>
      <c r="W255" s="123">
        <v>4.5373424276645782</v>
      </c>
      <c r="X255" s="123">
        <v>4.1737305774674303</v>
      </c>
      <c r="Y255" s="123">
        <v>3.6686068645598842</v>
      </c>
      <c r="DA255" s="130" t="s">
        <v>3080</v>
      </c>
    </row>
    <row r="256" spans="1:105" ht="12" customHeight="1" x14ac:dyDescent="0.25">
      <c r="A256" s="97" t="s">
        <v>50</v>
      </c>
      <c r="B256" s="99">
        <v>4.97193573367145</v>
      </c>
      <c r="C256" s="99">
        <v>5.0568611333502895</v>
      </c>
      <c r="D256" s="99">
        <v>5.0744841880647309</v>
      </c>
      <c r="E256" s="99">
        <v>5.2810500547766548</v>
      </c>
      <c r="F256" s="99">
        <v>5.3932885143435696</v>
      </c>
      <c r="G256" s="99">
        <v>5.1748540718993352</v>
      </c>
      <c r="H256" s="99">
        <v>4.6473063335259095</v>
      </c>
      <c r="I256" s="99">
        <v>4.6854127907259073</v>
      </c>
      <c r="J256" s="99">
        <v>4.2175833636703066</v>
      </c>
      <c r="K256" s="99">
        <v>4.141190568125487</v>
      </c>
      <c r="L256" s="99">
        <v>4.0240835937459751</v>
      </c>
      <c r="M256" s="99">
        <v>4.1099520303057027</v>
      </c>
      <c r="N256" s="99">
        <v>3.8886042519804325</v>
      </c>
      <c r="O256" s="99">
        <v>3.9205595171563465</v>
      </c>
      <c r="P256" s="99">
        <v>3.9413991380715783</v>
      </c>
      <c r="Q256" s="99">
        <v>4.0201027986713918</v>
      </c>
      <c r="R256" s="99">
        <v>4.0452473785134826</v>
      </c>
      <c r="S256" s="99">
        <v>4.1149909905248272</v>
      </c>
      <c r="T256" s="99">
        <v>4.1995328276280857</v>
      </c>
      <c r="U256" s="99">
        <v>4.5498951563876364</v>
      </c>
      <c r="V256" s="99">
        <v>4.2318842611702037</v>
      </c>
      <c r="W256" s="99">
        <v>4.3259564425683319</v>
      </c>
      <c r="X256" s="99">
        <v>3.9974747504682573</v>
      </c>
      <c r="Y256" s="99">
        <v>3.8097612244448356</v>
      </c>
      <c r="DA256" s="63" t="s">
        <v>3081</v>
      </c>
    </row>
    <row r="257" spans="1:105" ht="12" customHeight="1" x14ac:dyDescent="0.25">
      <c r="A257" s="109" t="s">
        <v>120</v>
      </c>
      <c r="B257" s="110">
        <v>4.473850134057912</v>
      </c>
      <c r="C257" s="110">
        <v>5.2228983136002691</v>
      </c>
      <c r="D257" s="110">
        <v>5.3518742565365693</v>
      </c>
      <c r="E257" s="110">
        <v>5.0930514708027017</v>
      </c>
      <c r="F257" s="110">
        <v>5.3241583086407429</v>
      </c>
      <c r="G257" s="110">
        <v>5.127233406090995</v>
      </c>
      <c r="H257" s="110">
        <v>4.8733435163689318</v>
      </c>
      <c r="I257" s="110">
        <v>4.4326578987022742</v>
      </c>
      <c r="J257" s="110">
        <v>4.1083065757641002</v>
      </c>
      <c r="K257" s="110">
        <v>4.2436554657917736</v>
      </c>
      <c r="L257" s="110">
        <v>4.0365029033666238</v>
      </c>
      <c r="M257" s="110">
        <v>4.4953921397989172</v>
      </c>
      <c r="N257" s="110">
        <v>3.375024580353815</v>
      </c>
      <c r="O257" s="110">
        <v>3.6794412148946032</v>
      </c>
      <c r="P257" s="110">
        <v>4.4969555863015156</v>
      </c>
      <c r="Q257" s="110">
        <v>3.9586282855987043</v>
      </c>
      <c r="R257" s="110">
        <v>3.8898156861122937</v>
      </c>
      <c r="S257" s="110">
        <v>4.3365397753554813</v>
      </c>
      <c r="T257" s="110">
        <v>3.6540407320019619</v>
      </c>
      <c r="U257" s="110">
        <v>4.5394840794328166</v>
      </c>
      <c r="V257" s="110">
        <v>5.1415215718074254</v>
      </c>
      <c r="W257" s="110">
        <v>4.7876229208419572</v>
      </c>
      <c r="X257" s="110">
        <v>4.393793985714308</v>
      </c>
      <c r="Y257" s="110">
        <v>3.4791184749358797</v>
      </c>
      <c r="DA257" s="60" t="s">
        <v>3082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2.0394488307230993</v>
      </c>
      <c r="C259" s="118">
        <f t="shared" si="103"/>
        <v>1.9282753952364662</v>
      </c>
      <c r="D259" s="118">
        <f t="shared" si="103"/>
        <v>1.828348333714477</v>
      </c>
      <c r="E259" s="118">
        <f t="shared" si="103"/>
        <v>1.8327280676038182</v>
      </c>
      <c r="F259" s="118">
        <f t="shared" si="103"/>
        <v>1.7938518040134686</v>
      </c>
      <c r="G259" s="118">
        <f t="shared" si="103"/>
        <v>1.7390826654612916</v>
      </c>
      <c r="H259" s="118">
        <f t="shared" si="103"/>
        <v>1.654412330477617</v>
      </c>
      <c r="I259" s="118">
        <f t="shared" si="103"/>
        <v>1.6666375023447673</v>
      </c>
      <c r="J259" s="118">
        <f t="shared" si="103"/>
        <v>1.5523986162509691</v>
      </c>
      <c r="K259" s="118">
        <f t="shared" si="103"/>
        <v>1.4952394963091546</v>
      </c>
      <c r="L259" s="118">
        <f t="shared" si="103"/>
        <v>1.4488484837498876</v>
      </c>
      <c r="M259" s="118">
        <f t="shared" si="103"/>
        <v>1.4416398425328172</v>
      </c>
      <c r="N259" s="118">
        <f t="shared" si="103"/>
        <v>1.3575306795064139</v>
      </c>
      <c r="O259" s="118">
        <f t="shared" si="103"/>
        <v>1.278796030731991</v>
      </c>
      <c r="P259" s="118">
        <f t="shared" si="103"/>
        <v>1.2017026731901765</v>
      </c>
      <c r="Q259" s="118">
        <f t="shared" si="103"/>
        <v>1.2066648346055096</v>
      </c>
      <c r="R259" s="118">
        <f t="shared" ref="R259:V259" si="104">R260+R262+R264+R273</f>
        <v>1.1862766930026067</v>
      </c>
      <c r="S259" s="118">
        <f t="shared" si="104"/>
        <v>1.1743237370434916</v>
      </c>
      <c r="T259" s="118">
        <f t="shared" si="104"/>
        <v>1.1323494498476256</v>
      </c>
      <c r="U259" s="118">
        <f t="shared" si="104"/>
        <v>1.1922144716383118</v>
      </c>
      <c r="V259" s="118">
        <f t="shared" si="104"/>
        <v>1.094506202132137</v>
      </c>
      <c r="W259" s="118">
        <f t="shared" ref="W259:Y259" si="105">W260+W262+W264+W273</f>
        <v>1.1461896685064716</v>
      </c>
      <c r="X259" s="118">
        <f t="shared" si="105"/>
        <v>1.0950075475114538</v>
      </c>
      <c r="Y259" s="118">
        <f t="shared" si="105"/>
        <v>1.0501889594241285</v>
      </c>
      <c r="DA259" s="129" t="s">
        <v>3234</v>
      </c>
    </row>
    <row r="260" spans="1:105" ht="12" customHeight="1" x14ac:dyDescent="0.25">
      <c r="A260" s="121" t="s">
        <v>57</v>
      </c>
      <c r="B260" s="123">
        <f t="shared" ref="B260:Y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X260" s="123">
        <f t="shared" si="106"/>
        <v>0</v>
      </c>
      <c r="Y260" s="123">
        <f t="shared" si="106"/>
        <v>0</v>
      </c>
      <c r="DA260" s="130" t="s">
        <v>3235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X261" s="99">
        <v>0</v>
      </c>
      <c r="Y261" s="99">
        <v>0</v>
      </c>
      <c r="DA261" s="63" t="s">
        <v>3236</v>
      </c>
    </row>
    <row r="262" spans="1:105" ht="12" customHeight="1" x14ac:dyDescent="0.25">
      <c r="A262" s="121" t="s">
        <v>92</v>
      </c>
      <c r="B262" s="123">
        <f t="shared" ref="B262:Y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X262" s="123">
        <f t="shared" si="107"/>
        <v>0</v>
      </c>
      <c r="Y262" s="123">
        <f t="shared" si="107"/>
        <v>0</v>
      </c>
      <c r="DA262" s="130" t="s">
        <v>3237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3238</v>
      </c>
    </row>
    <row r="264" spans="1:105" ht="12" customHeight="1" x14ac:dyDescent="0.25">
      <c r="A264" s="121" t="s">
        <v>55</v>
      </c>
      <c r="B264" s="123">
        <v>0.54985380922815907</v>
      </c>
      <c r="C264" s="123">
        <v>0.50937027286430125</v>
      </c>
      <c r="D264" s="123">
        <v>0.46892268481913518</v>
      </c>
      <c r="E264" s="123">
        <v>0.44390873097670741</v>
      </c>
      <c r="F264" s="123">
        <v>0.40896272069768486</v>
      </c>
      <c r="G264" s="123">
        <v>0.41931178581566342</v>
      </c>
      <c r="H264" s="123">
        <v>0.45200045893706392</v>
      </c>
      <c r="I264" s="123">
        <v>0.44598423662077818</v>
      </c>
      <c r="J264" s="123">
        <v>0.43971284156168883</v>
      </c>
      <c r="K264" s="123">
        <v>0.41614341672129251</v>
      </c>
      <c r="L264" s="123">
        <v>0.39959847778445379</v>
      </c>
      <c r="M264" s="123">
        <v>0.36809061079936012</v>
      </c>
      <c r="N264" s="123">
        <v>0.33154906920272414</v>
      </c>
      <c r="O264" s="123">
        <v>0.28904992727910195</v>
      </c>
      <c r="P264" s="123">
        <v>0.2696057361298787</v>
      </c>
      <c r="Q264" s="123">
        <v>0.26944564051374342</v>
      </c>
      <c r="R264" s="123">
        <v>0.26037249918711747</v>
      </c>
      <c r="S264" s="123">
        <v>0.24921981389019984</v>
      </c>
      <c r="T264" s="123">
        <v>0.22087858909535063</v>
      </c>
      <c r="U264" s="123">
        <v>0.20517312240885413</v>
      </c>
      <c r="V264" s="123">
        <v>0.18869270480202391</v>
      </c>
      <c r="W264" s="123">
        <v>0.22401266334761136</v>
      </c>
      <c r="X264" s="123">
        <v>0.22720829977231261</v>
      </c>
      <c r="Y264" s="123">
        <v>0.20085328499610902</v>
      </c>
      <c r="DA264" s="130" t="s">
        <v>3239</v>
      </c>
    </row>
    <row r="265" spans="1:105" ht="12" customHeight="1" x14ac:dyDescent="0.25">
      <c r="A265" s="97" t="s">
        <v>124</v>
      </c>
      <c r="B265" s="99">
        <v>7.8359917089454054</v>
      </c>
      <c r="C265" s="99">
        <v>7.5781425870809693</v>
      </c>
      <c r="D265" s="99">
        <v>8.0156784087584025</v>
      </c>
      <c r="E265" s="99">
        <v>8.3910051918791577</v>
      </c>
      <c r="F265" s="99">
        <v>8.5310963128788568</v>
      </c>
      <c r="G265" s="99">
        <v>9.2225562049188472</v>
      </c>
      <c r="H265" s="99">
        <v>9.2575189173831145</v>
      </c>
      <c r="I265" s="99">
        <v>9.5266395622243341</v>
      </c>
      <c r="J265" s="99">
        <v>9.7852554016308364</v>
      </c>
      <c r="K265" s="99">
        <v>9.7239525407341016</v>
      </c>
      <c r="L265" s="99">
        <v>9.40976921323624</v>
      </c>
      <c r="M265" s="99">
        <v>8.9389011792768311</v>
      </c>
      <c r="N265" s="99">
        <v>8.2527071305921158</v>
      </c>
      <c r="O265" s="99">
        <v>8.4910898440663871</v>
      </c>
      <c r="P265" s="99">
        <v>8.3832064982505425</v>
      </c>
      <c r="Q265" s="99">
        <v>7.9117757471491847</v>
      </c>
      <c r="R265" s="99">
        <v>7.6195140484846373</v>
      </c>
      <c r="S265" s="99">
        <v>7.4341673237820443</v>
      </c>
      <c r="T265" s="99">
        <v>7.0721166243329705</v>
      </c>
      <c r="U265" s="99">
        <v>6.4991615959148108</v>
      </c>
      <c r="V265" s="99">
        <v>5.6916830205190276</v>
      </c>
      <c r="W265" s="99">
        <v>6.3843968804863938</v>
      </c>
      <c r="X265" s="99">
        <v>6.2807679141674493</v>
      </c>
      <c r="Y265" s="99">
        <v>5.6737145136530982</v>
      </c>
      <c r="DA265" s="63" t="s">
        <v>3240</v>
      </c>
    </row>
    <row r="266" spans="1:105" ht="12" customHeight="1" x14ac:dyDescent="0.25">
      <c r="A266" s="97" t="s">
        <v>123</v>
      </c>
      <c r="B266" s="99">
        <v>1.1029977004077722</v>
      </c>
      <c r="C266" s="99">
        <v>1.0276327010518278</v>
      </c>
      <c r="D266" s="99">
        <v>1.897369779986612</v>
      </c>
      <c r="E266" s="99">
        <v>2.4288759835874236</v>
      </c>
      <c r="F266" s="99">
        <v>2.1593530562206662</v>
      </c>
      <c r="G266" s="99">
        <v>2.7057641700068289</v>
      </c>
      <c r="H266" s="99">
        <v>2.3665159873176047</v>
      </c>
      <c r="I266" s="99">
        <v>1.9224280450692048</v>
      </c>
      <c r="J266" s="99">
        <v>1.9890768319538723</v>
      </c>
      <c r="K266" s="99">
        <v>1.9721577743680707</v>
      </c>
      <c r="L266" s="99">
        <v>1.6584770846439449</v>
      </c>
      <c r="M266" s="99">
        <v>1.5774829989751564</v>
      </c>
      <c r="N266" s="99">
        <v>0.96082270790021951</v>
      </c>
      <c r="O266" s="99">
        <v>0.6260491457885401</v>
      </c>
      <c r="P266" s="99">
        <v>0.63476670964591253</v>
      </c>
      <c r="Q266" s="99">
        <v>1.8524633669543642</v>
      </c>
      <c r="R266" s="99">
        <v>2.1931672216451505</v>
      </c>
      <c r="S266" s="99">
        <v>2.7043680811363084</v>
      </c>
      <c r="T266" s="99">
        <v>1.778860996034662</v>
      </c>
      <c r="U266" s="99">
        <v>0.60364912511340529</v>
      </c>
      <c r="V266" s="99">
        <v>0.22579350354364974</v>
      </c>
      <c r="W266" s="99">
        <v>0.52216827206055227</v>
      </c>
      <c r="X266" s="99">
        <v>0.45582464697978409</v>
      </c>
      <c r="Y266" s="99">
        <v>0.23786674890813089</v>
      </c>
      <c r="DA266" s="63" t="s">
        <v>3241</v>
      </c>
    </row>
    <row r="267" spans="1:105" ht="12" customHeight="1" x14ac:dyDescent="0.25">
      <c r="A267" s="100" t="s">
        <v>50</v>
      </c>
      <c r="B267" s="102">
        <v>1.1029977004077722</v>
      </c>
      <c r="C267" s="102">
        <v>1.0276327010518278</v>
      </c>
      <c r="D267" s="102">
        <v>1.897369779986612</v>
      </c>
      <c r="E267" s="102">
        <v>2.4288759835874236</v>
      </c>
      <c r="F267" s="102">
        <v>2.1593530562206662</v>
      </c>
      <c r="G267" s="102">
        <v>2.7057641700068289</v>
      </c>
      <c r="H267" s="102">
        <v>2.3665159873176047</v>
      </c>
      <c r="I267" s="102">
        <v>1.9224280450692048</v>
      </c>
      <c r="J267" s="102">
        <v>1.9890768319538723</v>
      </c>
      <c r="K267" s="102">
        <v>1.9721577743680707</v>
      </c>
      <c r="L267" s="102">
        <v>1.6584770846439449</v>
      </c>
      <c r="M267" s="102">
        <v>1.5774829989751564</v>
      </c>
      <c r="N267" s="102">
        <v>0.96082270790021951</v>
      </c>
      <c r="O267" s="102">
        <v>0.6260491457885401</v>
      </c>
      <c r="P267" s="102">
        <v>0.63476670964591253</v>
      </c>
      <c r="Q267" s="102">
        <v>1.8524633669543642</v>
      </c>
      <c r="R267" s="102">
        <v>2.1931672216451505</v>
      </c>
      <c r="S267" s="102">
        <v>2.7043680811363084</v>
      </c>
      <c r="T267" s="102">
        <v>1.778860996034662</v>
      </c>
      <c r="U267" s="102">
        <v>0.60364912511340529</v>
      </c>
      <c r="V267" s="102">
        <v>0.22579350354364974</v>
      </c>
      <c r="W267" s="102">
        <v>0.52216827206055227</v>
      </c>
      <c r="X267" s="102">
        <v>0.45582464697978409</v>
      </c>
      <c r="Y267" s="102">
        <v>0.23786674890813089</v>
      </c>
      <c r="DA267" s="131" t="s">
        <v>3242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X268" s="105">
        <v>0</v>
      </c>
      <c r="Y268" s="105">
        <v>0</v>
      </c>
      <c r="DA268" s="132" t="s">
        <v>3243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X269" s="102">
        <v>0</v>
      </c>
      <c r="Y269" s="102">
        <v>0</v>
      </c>
      <c r="DA269" s="131" t="s">
        <v>3244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X270" s="105">
        <v>0</v>
      </c>
      <c r="Y270" s="105">
        <v>0</v>
      </c>
      <c r="DA270" s="132" t="s">
        <v>3245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3246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3247</v>
      </c>
    </row>
    <row r="273" spans="1:105" ht="12" customHeight="1" x14ac:dyDescent="0.25">
      <c r="A273" s="121" t="s">
        <v>54</v>
      </c>
      <c r="B273" s="123">
        <v>1.4895950214949401</v>
      </c>
      <c r="C273" s="123">
        <v>1.4189051223721649</v>
      </c>
      <c r="D273" s="123">
        <v>1.3594256488953418</v>
      </c>
      <c r="E273" s="123">
        <v>1.3888193366271109</v>
      </c>
      <c r="F273" s="123">
        <v>1.3848890833157836</v>
      </c>
      <c r="G273" s="123">
        <v>1.3197708796456282</v>
      </c>
      <c r="H273" s="123">
        <v>1.2024118715405532</v>
      </c>
      <c r="I273" s="123">
        <v>1.220653265723989</v>
      </c>
      <c r="J273" s="123">
        <v>1.1126857746892802</v>
      </c>
      <c r="K273" s="123">
        <v>1.0790960795878621</v>
      </c>
      <c r="L273" s="123">
        <v>1.0492500059654337</v>
      </c>
      <c r="M273" s="123">
        <v>1.0735492317334572</v>
      </c>
      <c r="N273" s="123">
        <v>1.0259816103036898</v>
      </c>
      <c r="O273" s="123">
        <v>0.98974610345288916</v>
      </c>
      <c r="P273" s="123">
        <v>0.93209693706029784</v>
      </c>
      <c r="Q273" s="123">
        <v>0.93721919409176602</v>
      </c>
      <c r="R273" s="123">
        <v>0.92590419381548938</v>
      </c>
      <c r="S273" s="123">
        <v>0.92510392315329182</v>
      </c>
      <c r="T273" s="123">
        <v>0.91147086075227501</v>
      </c>
      <c r="U273" s="123">
        <v>0.98704134922945774</v>
      </c>
      <c r="V273" s="123">
        <v>0.90581349733011318</v>
      </c>
      <c r="W273" s="123">
        <v>0.92217700515886036</v>
      </c>
      <c r="X273" s="123">
        <v>0.8677992477391413</v>
      </c>
      <c r="Y273" s="123">
        <v>0.84933567442801938</v>
      </c>
      <c r="DA273" s="130" t="s">
        <v>3248</v>
      </c>
    </row>
    <row r="274" spans="1:105" ht="12" customHeight="1" x14ac:dyDescent="0.25">
      <c r="A274" s="97" t="s">
        <v>50</v>
      </c>
      <c r="B274" s="99">
        <v>2.0818503889288547</v>
      </c>
      <c r="C274" s="99">
        <v>2.1119604749021743</v>
      </c>
      <c r="D274" s="99">
        <v>2.1127514881567033</v>
      </c>
      <c r="E274" s="99">
        <v>2.1932812907307584</v>
      </c>
      <c r="F274" s="99">
        <v>2.2350725207742501</v>
      </c>
      <c r="G274" s="99">
        <v>2.1402468466570426</v>
      </c>
      <c r="H274" s="99">
        <v>1.9183972988077826</v>
      </c>
      <c r="I274" s="99">
        <v>1.9325302008023739</v>
      </c>
      <c r="J274" s="99">
        <v>1.7383639323223941</v>
      </c>
      <c r="K274" s="99">
        <v>1.7050407976516149</v>
      </c>
      <c r="L274" s="99">
        <v>1.6554164369583766</v>
      </c>
      <c r="M274" s="99">
        <v>1.6885523051518483</v>
      </c>
      <c r="N274" s="99">
        <v>1.5957410591092671</v>
      </c>
      <c r="O274" s="99">
        <v>1.6071602427152158</v>
      </c>
      <c r="P274" s="99">
        <v>1.6143170731214698</v>
      </c>
      <c r="Q274" s="99">
        <v>1.6445704390895963</v>
      </c>
      <c r="R274" s="99">
        <v>1.6503980296270049</v>
      </c>
      <c r="S274" s="99">
        <v>1.6713574020043525</v>
      </c>
      <c r="T274" s="99">
        <v>1.6955452626616236</v>
      </c>
      <c r="U274" s="99">
        <v>1.817627123540555</v>
      </c>
      <c r="V274" s="99">
        <v>1.6751394614828958</v>
      </c>
      <c r="W274" s="99">
        <v>1.7010443159662496</v>
      </c>
      <c r="X274" s="99">
        <v>1.5628474399762184</v>
      </c>
      <c r="Y274" s="99">
        <v>1.4820258022465584</v>
      </c>
      <c r="DA274" s="63" t="s">
        <v>3249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X275" s="110">
        <v>0</v>
      </c>
      <c r="Y275" s="110">
        <v>0</v>
      </c>
      <c r="DA275" s="60" t="s">
        <v>3250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0.65668608638524339</v>
      </c>
      <c r="D279" s="117">
        <f t="shared" si="108"/>
        <v>1.3192831358108232</v>
      </c>
      <c r="E279" s="117">
        <f t="shared" si="108"/>
        <v>1.2941443236224042</v>
      </c>
      <c r="F279" s="117">
        <f t="shared" si="108"/>
        <v>1.3590606688625253</v>
      </c>
      <c r="G279" s="117">
        <f t="shared" si="108"/>
        <v>1.4077620206580559</v>
      </c>
      <c r="H279" s="117">
        <f t="shared" si="108"/>
        <v>1.0652198281465322</v>
      </c>
      <c r="I279" s="117">
        <f t="shared" si="108"/>
        <v>0.48520842265361969</v>
      </c>
      <c r="J279" s="117">
        <f t="shared" si="108"/>
        <v>0.56352486256022594</v>
      </c>
      <c r="K279" s="117">
        <f t="shared" si="108"/>
        <v>0.76313607831832819</v>
      </c>
      <c r="L279" s="117">
        <f t="shared" si="108"/>
        <v>0</v>
      </c>
      <c r="M279" s="117">
        <f t="shared" si="108"/>
        <v>0.42349742686728181</v>
      </c>
      <c r="N279" s="117">
        <f t="shared" si="108"/>
        <v>0.25344978433796322</v>
      </c>
      <c r="O279" s="117">
        <f t="shared" si="108"/>
        <v>0.37877807649540352</v>
      </c>
      <c r="P279" s="117">
        <f t="shared" si="108"/>
        <v>1.033256306213584</v>
      </c>
      <c r="Q279" s="117">
        <f t="shared" si="108"/>
        <v>1.4224979774475925</v>
      </c>
      <c r="R279" s="117">
        <f t="shared" ref="R279:V279" si="109">R280+R282+R284+R293</f>
        <v>1.0688203223761568</v>
      </c>
      <c r="S279" s="117">
        <f t="shared" si="109"/>
        <v>1.1344650288938978</v>
      </c>
      <c r="T279" s="117">
        <f t="shared" si="109"/>
        <v>1.1818374953204789</v>
      </c>
      <c r="U279" s="117">
        <f t="shared" si="109"/>
        <v>2.4064080761921254</v>
      </c>
      <c r="V279" s="117">
        <f t="shared" si="109"/>
        <v>2.037322034617461</v>
      </c>
      <c r="W279" s="117">
        <f t="shared" ref="W279:Y279" si="110">W280+W282+W284+W293</f>
        <v>0.94288120382647422</v>
      </c>
      <c r="X279" s="117">
        <f t="shared" si="110"/>
        <v>0.3678139025895435</v>
      </c>
      <c r="Y279" s="117">
        <f t="shared" si="110"/>
        <v>0</v>
      </c>
      <c r="DA279" s="129" t="s">
        <v>3402</v>
      </c>
    </row>
    <row r="280" spans="1:105" ht="12" customHeight="1" x14ac:dyDescent="0.25">
      <c r="A280" s="121" t="s">
        <v>57</v>
      </c>
      <c r="B280" s="122"/>
      <c r="C280" s="122">
        <f t="shared" ref="C280:Y280" si="111">C281</f>
        <v>0.41128869134584667</v>
      </c>
      <c r="D280" s="122">
        <f t="shared" si="111"/>
        <v>0.70782115441486493</v>
      </c>
      <c r="E280" s="122">
        <f t="shared" si="111"/>
        <v>0.66229060349783653</v>
      </c>
      <c r="F280" s="122">
        <f t="shared" si="111"/>
        <v>0.66479125282913321</v>
      </c>
      <c r="G280" s="122">
        <f t="shared" si="111"/>
        <v>0.60493863691171978</v>
      </c>
      <c r="H280" s="122">
        <f t="shared" si="111"/>
        <v>0.45931830019897191</v>
      </c>
      <c r="I280" s="122">
        <f t="shared" si="111"/>
        <v>0.22052272492769875</v>
      </c>
      <c r="J280" s="122">
        <f t="shared" si="111"/>
        <v>0.23043868913555668</v>
      </c>
      <c r="K280" s="122">
        <f t="shared" si="111"/>
        <v>0.29756483977310938</v>
      </c>
      <c r="L280" s="122">
        <f t="shared" si="111"/>
        <v>0</v>
      </c>
      <c r="M280" s="122">
        <f t="shared" si="111"/>
        <v>0.15868474369475347</v>
      </c>
      <c r="N280" s="122">
        <f t="shared" si="111"/>
        <v>5.576687948328922E-2</v>
      </c>
      <c r="O280" s="122">
        <f t="shared" si="111"/>
        <v>4.7198900409691491E-2</v>
      </c>
      <c r="P280" s="122">
        <f t="shared" si="111"/>
        <v>0.2523634410943838</v>
      </c>
      <c r="Q280" s="122">
        <f t="shared" si="111"/>
        <v>0.54905201536958559</v>
      </c>
      <c r="R280" s="122">
        <f t="shared" si="111"/>
        <v>0.38897898624706406</v>
      </c>
      <c r="S280" s="122">
        <f t="shared" si="111"/>
        <v>0.43285499133626543</v>
      </c>
      <c r="T280" s="122">
        <f t="shared" si="111"/>
        <v>0.41097041641383397</v>
      </c>
      <c r="U280" s="122">
        <f t="shared" si="111"/>
        <v>0.90549312617120348</v>
      </c>
      <c r="V280" s="122">
        <f t="shared" si="111"/>
        <v>0.76519785168455079</v>
      </c>
      <c r="W280" s="122">
        <f t="shared" si="111"/>
        <v>0.3214379475642109</v>
      </c>
      <c r="X280" s="122">
        <f t="shared" si="111"/>
        <v>0.14103494462581168</v>
      </c>
      <c r="Y280" s="122">
        <f t="shared" si="111"/>
        <v>0</v>
      </c>
      <c r="DA280" s="130" t="s">
        <v>3403</v>
      </c>
    </row>
    <row r="281" spans="1:105" ht="12" customHeight="1" x14ac:dyDescent="0.25">
      <c r="A281" s="97" t="s">
        <v>53</v>
      </c>
      <c r="B281" s="98"/>
      <c r="C281" s="98">
        <v>0.41128869134584667</v>
      </c>
      <c r="D281" s="98">
        <v>0.70782115441486493</v>
      </c>
      <c r="E281" s="98">
        <v>0.66229060349783653</v>
      </c>
      <c r="F281" s="98">
        <v>0.66479125282913321</v>
      </c>
      <c r="G281" s="98">
        <v>0.60493863691171978</v>
      </c>
      <c r="H281" s="98">
        <v>0.45931830019897191</v>
      </c>
      <c r="I281" s="98">
        <v>0.22052272492769875</v>
      </c>
      <c r="J281" s="98">
        <v>0.23043868913555668</v>
      </c>
      <c r="K281" s="98">
        <v>0.29756483977310938</v>
      </c>
      <c r="L281" s="98">
        <v>0</v>
      </c>
      <c r="M281" s="98">
        <v>0.15868474369475347</v>
      </c>
      <c r="N281" s="98">
        <v>5.576687948328922E-2</v>
      </c>
      <c r="O281" s="98">
        <v>4.7198900409691491E-2</v>
      </c>
      <c r="P281" s="98">
        <v>0.2523634410943838</v>
      </c>
      <c r="Q281" s="98">
        <v>0.54905201536958559</v>
      </c>
      <c r="R281" s="98">
        <v>0.38897898624706406</v>
      </c>
      <c r="S281" s="98">
        <v>0.43285499133626543</v>
      </c>
      <c r="T281" s="98">
        <v>0.41097041641383397</v>
      </c>
      <c r="U281" s="98">
        <v>0.90549312617120348</v>
      </c>
      <c r="V281" s="98">
        <v>0.76519785168455079</v>
      </c>
      <c r="W281" s="98">
        <v>0.3214379475642109</v>
      </c>
      <c r="X281" s="98">
        <v>0.14103494462581168</v>
      </c>
      <c r="Y281" s="98">
        <v>0</v>
      </c>
      <c r="DA281" s="63" t="s">
        <v>3404</v>
      </c>
    </row>
    <row r="282" spans="1:105" ht="12" customHeight="1" x14ac:dyDescent="0.25">
      <c r="A282" s="121" t="s">
        <v>92</v>
      </c>
      <c r="B282" s="122"/>
      <c r="C282" s="122">
        <f t="shared" ref="C282:Y282" si="112">C283</f>
        <v>0</v>
      </c>
      <c r="D282" s="122">
        <f t="shared" si="112"/>
        <v>0.19355086341917213</v>
      </c>
      <c r="E282" s="122">
        <f t="shared" si="112"/>
        <v>0.20094896509972066</v>
      </c>
      <c r="F282" s="122">
        <f t="shared" si="112"/>
        <v>0.19197260425677359</v>
      </c>
      <c r="G282" s="122">
        <f t="shared" si="112"/>
        <v>0.20188876194001967</v>
      </c>
      <c r="H282" s="122">
        <f t="shared" si="112"/>
        <v>0.16969337810592466</v>
      </c>
      <c r="I282" s="122">
        <f t="shared" si="112"/>
        <v>7.7661127712587139E-2</v>
      </c>
      <c r="J282" s="122">
        <f t="shared" si="112"/>
        <v>0.10121251848413636</v>
      </c>
      <c r="K282" s="122">
        <f t="shared" si="112"/>
        <v>0.13425422744491264</v>
      </c>
      <c r="L282" s="122">
        <f t="shared" si="112"/>
        <v>0</v>
      </c>
      <c r="M282" s="122">
        <f t="shared" si="112"/>
        <v>6.9080795524332675E-2</v>
      </c>
      <c r="N282" s="122">
        <f t="shared" si="112"/>
        <v>6.2249505619791611E-2</v>
      </c>
      <c r="O282" s="122">
        <f t="shared" si="112"/>
        <v>9.5960912333246939E-2</v>
      </c>
      <c r="P282" s="122">
        <f t="shared" si="112"/>
        <v>0.20137946573469792</v>
      </c>
      <c r="Q282" s="122">
        <f t="shared" si="112"/>
        <v>0.23168054768904311</v>
      </c>
      <c r="R282" s="122">
        <f t="shared" si="112"/>
        <v>0.19168685593959955</v>
      </c>
      <c r="S282" s="122">
        <f t="shared" si="112"/>
        <v>0.18189518160519833</v>
      </c>
      <c r="T282" s="122">
        <f t="shared" si="112"/>
        <v>0.19688475497114288</v>
      </c>
      <c r="U282" s="122">
        <f t="shared" si="112"/>
        <v>0.41982429626276974</v>
      </c>
      <c r="V282" s="122">
        <f t="shared" si="112"/>
        <v>0.3490580681232453</v>
      </c>
      <c r="W282" s="122">
        <f t="shared" si="112"/>
        <v>0.15961012383611084</v>
      </c>
      <c r="X282" s="122">
        <f t="shared" si="112"/>
        <v>6.1784338928720164E-2</v>
      </c>
      <c r="Y282" s="122">
        <f t="shared" si="112"/>
        <v>0</v>
      </c>
      <c r="DA282" s="130" t="s">
        <v>3405</v>
      </c>
    </row>
    <row r="283" spans="1:105" ht="12" customHeight="1" x14ac:dyDescent="0.25">
      <c r="A283" s="97" t="s">
        <v>53</v>
      </c>
      <c r="B283" s="98"/>
      <c r="C283" s="98">
        <v>0</v>
      </c>
      <c r="D283" s="98">
        <v>0.19355086341917213</v>
      </c>
      <c r="E283" s="98">
        <v>0.20094896509972066</v>
      </c>
      <c r="F283" s="98">
        <v>0.19197260425677359</v>
      </c>
      <c r="G283" s="98">
        <v>0.20188876194001967</v>
      </c>
      <c r="H283" s="98">
        <v>0.16969337810592466</v>
      </c>
      <c r="I283" s="98">
        <v>7.7661127712587139E-2</v>
      </c>
      <c r="J283" s="98">
        <v>0.10121251848413636</v>
      </c>
      <c r="K283" s="98">
        <v>0.13425422744491264</v>
      </c>
      <c r="L283" s="98">
        <v>0</v>
      </c>
      <c r="M283" s="98">
        <v>6.9080795524332675E-2</v>
      </c>
      <c r="N283" s="98">
        <v>6.2249505619791611E-2</v>
      </c>
      <c r="O283" s="98">
        <v>9.5960912333246939E-2</v>
      </c>
      <c r="P283" s="98">
        <v>0.20137946573469792</v>
      </c>
      <c r="Q283" s="98">
        <v>0.23168054768904311</v>
      </c>
      <c r="R283" s="98">
        <v>0.19168685593959955</v>
      </c>
      <c r="S283" s="98">
        <v>0.18189518160519833</v>
      </c>
      <c r="T283" s="98">
        <v>0.19688475497114288</v>
      </c>
      <c r="U283" s="98">
        <v>0.41982429626276974</v>
      </c>
      <c r="V283" s="98">
        <v>0.3490580681232453</v>
      </c>
      <c r="W283" s="98">
        <v>0.15961012383611084</v>
      </c>
      <c r="X283" s="98">
        <v>6.1784338928720164E-2</v>
      </c>
      <c r="Y283" s="98">
        <v>0</v>
      </c>
      <c r="DA283" s="63" t="s">
        <v>3406</v>
      </c>
    </row>
    <row r="284" spans="1:105" ht="12" customHeight="1" x14ac:dyDescent="0.25">
      <c r="A284" s="121" t="s">
        <v>55</v>
      </c>
      <c r="B284" s="122"/>
      <c r="C284" s="122">
        <v>0.16341128267521929</v>
      </c>
      <c r="D284" s="122">
        <v>0.28518756969268744</v>
      </c>
      <c r="E284" s="122">
        <v>0.30158990624966264</v>
      </c>
      <c r="F284" s="122">
        <v>0.35300319881575265</v>
      </c>
      <c r="G284" s="122">
        <v>0.44022912639045181</v>
      </c>
      <c r="H284" s="122">
        <v>0.3261510674994591</v>
      </c>
      <c r="I284" s="122">
        <v>0.1420661801698018</v>
      </c>
      <c r="J284" s="122">
        <v>0.17827534627106437</v>
      </c>
      <c r="K284" s="122">
        <v>0.2563465579465376</v>
      </c>
      <c r="L284" s="122">
        <v>0</v>
      </c>
      <c r="M284" s="122">
        <v>0.14908395096946522</v>
      </c>
      <c r="N284" s="122">
        <v>0.10312284542738201</v>
      </c>
      <c r="O284" s="122">
        <v>0.17545506671395339</v>
      </c>
      <c r="P284" s="122">
        <v>0.41937247987335063</v>
      </c>
      <c r="Q284" s="122">
        <v>0.46614790162905145</v>
      </c>
      <c r="R284" s="122">
        <v>0.3602814214257607</v>
      </c>
      <c r="S284" s="122">
        <v>0.38662535960644301</v>
      </c>
      <c r="T284" s="122">
        <v>0.43130133991094405</v>
      </c>
      <c r="U284" s="122">
        <v>0.77643889124763255</v>
      </c>
      <c r="V284" s="122">
        <v>0.66617238851517235</v>
      </c>
      <c r="W284" s="122">
        <v>0.34201385797668982</v>
      </c>
      <c r="X284" s="122">
        <v>0.11960654960576557</v>
      </c>
      <c r="Y284" s="122">
        <v>0</v>
      </c>
      <c r="DA284" s="130" t="s">
        <v>3407</v>
      </c>
    </row>
    <row r="285" spans="1:105" ht="12" customHeight="1" x14ac:dyDescent="0.25">
      <c r="A285" s="97" t="s">
        <v>124</v>
      </c>
      <c r="B285" s="98"/>
      <c r="C285" s="98">
        <v>1.8861049174046452E-2</v>
      </c>
      <c r="D285" s="98">
        <v>2.0805442350489298E-2</v>
      </c>
      <c r="E285" s="98">
        <v>2.1401971008990273E-2</v>
      </c>
      <c r="F285" s="98">
        <v>2.3526532357068752E-2</v>
      </c>
      <c r="G285" s="98">
        <v>3.2493076950482473E-2</v>
      </c>
      <c r="H285" s="98">
        <v>3.6519778507678347E-2</v>
      </c>
      <c r="I285" s="98">
        <v>7.2135015465211857E-3</v>
      </c>
      <c r="J285" s="98">
        <v>9.3773174760077484E-3</v>
      </c>
      <c r="K285" s="98">
        <v>1.518901998961922E-2</v>
      </c>
      <c r="L285" s="98">
        <v>0</v>
      </c>
      <c r="M285" s="98">
        <v>9.3281874596544984E-3</v>
      </c>
      <c r="N285" s="98">
        <v>7.255076859374085E-3</v>
      </c>
      <c r="O285" s="98">
        <v>5.2189024910944959E-3</v>
      </c>
      <c r="P285" s="98">
        <v>2.498368313037725E-2</v>
      </c>
      <c r="Q285" s="98">
        <v>2.7361314938915804E-2</v>
      </c>
      <c r="R285" s="98">
        <v>1.9188856914398658E-2</v>
      </c>
      <c r="S285" s="98">
        <v>1.686591281632031E-2</v>
      </c>
      <c r="T285" s="98">
        <v>1.7962023712059384E-2</v>
      </c>
      <c r="U285" s="98">
        <v>4.3788181039063609E-2</v>
      </c>
      <c r="V285" s="98">
        <v>3.4845807393051736E-2</v>
      </c>
      <c r="W285" s="98">
        <v>1.9265624242453469E-2</v>
      </c>
      <c r="X285" s="98">
        <v>6.8273157488818606E-3</v>
      </c>
      <c r="Y285" s="98">
        <v>0</v>
      </c>
      <c r="DA285" s="63" t="s">
        <v>3408</v>
      </c>
    </row>
    <row r="286" spans="1:105" ht="12" customHeight="1" x14ac:dyDescent="0.25">
      <c r="A286" s="97" t="s">
        <v>123</v>
      </c>
      <c r="B286" s="98"/>
      <c r="C286" s="98">
        <v>1.1542361397078615E-3</v>
      </c>
      <c r="D286" s="98">
        <v>0</v>
      </c>
      <c r="E286" s="98">
        <v>0</v>
      </c>
      <c r="F286" s="98">
        <v>0</v>
      </c>
      <c r="G286" s="98">
        <v>0</v>
      </c>
      <c r="H286" s="98">
        <v>1.9242979720749199E-3</v>
      </c>
      <c r="I286" s="98">
        <v>5.3947720496335034E-4</v>
      </c>
      <c r="J286" s="98">
        <v>5.5825924494267961E-4</v>
      </c>
      <c r="K286" s="98">
        <v>5.5790067890311478E-4</v>
      </c>
      <c r="L286" s="98">
        <v>0</v>
      </c>
      <c r="M286" s="98">
        <v>0</v>
      </c>
      <c r="N286" s="98">
        <v>4.4534722784470428E-4</v>
      </c>
      <c r="O286" s="98">
        <v>5.6587308245150455E-3</v>
      </c>
      <c r="P286" s="98">
        <v>1.0736323500383454E-2</v>
      </c>
      <c r="Q286" s="98">
        <v>0</v>
      </c>
      <c r="R286" s="98">
        <v>0</v>
      </c>
      <c r="S286" s="98">
        <v>0</v>
      </c>
      <c r="T286" s="98">
        <v>0</v>
      </c>
      <c r="U286" s="98">
        <v>0</v>
      </c>
      <c r="V286" s="98">
        <v>3.054460838353249E-3</v>
      </c>
      <c r="W286" s="98">
        <v>5.2294070774121983E-3</v>
      </c>
      <c r="X286" s="98">
        <v>1.5924966280986602E-3</v>
      </c>
      <c r="Y286" s="98">
        <v>0</v>
      </c>
      <c r="DA286" s="63" t="s">
        <v>3409</v>
      </c>
    </row>
    <row r="287" spans="1:105" ht="12" customHeight="1" x14ac:dyDescent="0.25">
      <c r="A287" s="100" t="s">
        <v>50</v>
      </c>
      <c r="B287" s="101"/>
      <c r="C287" s="101">
        <v>3.0835057206047455E-4</v>
      </c>
      <c r="D287" s="101">
        <v>0</v>
      </c>
      <c r="E287" s="101">
        <v>0</v>
      </c>
      <c r="F287" s="101">
        <v>0</v>
      </c>
      <c r="G287" s="101">
        <v>0</v>
      </c>
      <c r="H287" s="101">
        <v>8.3766763957464688E-4</v>
      </c>
      <c r="I287" s="101">
        <v>1.9500026604637284E-4</v>
      </c>
      <c r="J287" s="101">
        <v>2.0217076782086025E-4</v>
      </c>
      <c r="K287" s="101">
        <v>2.0039980055430506E-4</v>
      </c>
      <c r="L287" s="101">
        <v>0</v>
      </c>
      <c r="M287" s="101">
        <v>0</v>
      </c>
      <c r="N287" s="101">
        <v>9.4176986938212918E-5</v>
      </c>
      <c r="O287" s="101">
        <v>7.9620425562053928E-4</v>
      </c>
      <c r="P287" s="101">
        <v>1.4611764289617758E-3</v>
      </c>
      <c r="Q287" s="101">
        <v>0</v>
      </c>
      <c r="R287" s="101">
        <v>0</v>
      </c>
      <c r="S287" s="101">
        <v>0</v>
      </c>
      <c r="T287" s="101">
        <v>0</v>
      </c>
      <c r="U287" s="101">
        <v>0</v>
      </c>
      <c r="V287" s="101">
        <v>1.6472819909803024E-4</v>
      </c>
      <c r="W287" s="101">
        <v>6.142948908139952E-4</v>
      </c>
      <c r="X287" s="101">
        <v>1.7062605712149233E-4</v>
      </c>
      <c r="Y287" s="101">
        <v>0</v>
      </c>
      <c r="DA287" s="131" t="s">
        <v>3410</v>
      </c>
    </row>
    <row r="288" spans="1:105" ht="12" customHeight="1" x14ac:dyDescent="0.25">
      <c r="A288" s="103" t="s">
        <v>52</v>
      </c>
      <c r="B288" s="104"/>
      <c r="C288" s="104">
        <v>8.4588556764738688E-4</v>
      </c>
      <c r="D288" s="104">
        <v>0</v>
      </c>
      <c r="E288" s="104">
        <v>0</v>
      </c>
      <c r="F288" s="104">
        <v>0</v>
      </c>
      <c r="G288" s="104">
        <v>0</v>
      </c>
      <c r="H288" s="104">
        <v>1.0866303325002729E-3</v>
      </c>
      <c r="I288" s="104">
        <v>3.4447693891697756E-4</v>
      </c>
      <c r="J288" s="104">
        <v>3.5608847712181933E-4</v>
      </c>
      <c r="K288" s="104">
        <v>3.5750087834880972E-4</v>
      </c>
      <c r="L288" s="104">
        <v>0</v>
      </c>
      <c r="M288" s="104">
        <v>0</v>
      </c>
      <c r="N288" s="104">
        <v>3.5117024090649136E-4</v>
      </c>
      <c r="O288" s="104">
        <v>4.862526568894506E-3</v>
      </c>
      <c r="P288" s="104">
        <v>9.2751470714216785E-3</v>
      </c>
      <c r="Q288" s="104">
        <v>0</v>
      </c>
      <c r="R288" s="104">
        <v>0</v>
      </c>
      <c r="S288" s="104">
        <v>0</v>
      </c>
      <c r="T288" s="104">
        <v>0</v>
      </c>
      <c r="U288" s="104">
        <v>0</v>
      </c>
      <c r="V288" s="104">
        <v>2.8897326392552185E-3</v>
      </c>
      <c r="W288" s="104">
        <v>4.6151121865982032E-3</v>
      </c>
      <c r="X288" s="104">
        <v>1.4218705709771679E-3</v>
      </c>
      <c r="Y288" s="104">
        <v>0</v>
      </c>
      <c r="DA288" s="132" t="s">
        <v>3411</v>
      </c>
    </row>
    <row r="289" spans="1:105" ht="12" customHeight="1" x14ac:dyDescent="0.25">
      <c r="A289" s="106" t="s">
        <v>122</v>
      </c>
      <c r="B289" s="101"/>
      <c r="C289" s="101">
        <v>1.9671235656296806E-3</v>
      </c>
      <c r="D289" s="101">
        <v>0</v>
      </c>
      <c r="E289" s="101">
        <v>0</v>
      </c>
      <c r="F289" s="101">
        <v>0</v>
      </c>
      <c r="G289" s="101">
        <v>0</v>
      </c>
      <c r="H289" s="101">
        <v>4.5680469860740116E-3</v>
      </c>
      <c r="I289" s="101">
        <v>0</v>
      </c>
      <c r="J289" s="101">
        <v>0</v>
      </c>
      <c r="K289" s="101">
        <v>4.4393489924000678E-4</v>
      </c>
      <c r="L289" s="101">
        <v>0</v>
      </c>
      <c r="M289" s="101">
        <v>0</v>
      </c>
      <c r="N289" s="101">
        <v>0</v>
      </c>
      <c r="O289" s="101">
        <v>2.4432631323551012E-2</v>
      </c>
      <c r="P289" s="101">
        <v>4.2324436198131199E-2</v>
      </c>
      <c r="Q289" s="101">
        <v>0</v>
      </c>
      <c r="R289" s="101">
        <v>0</v>
      </c>
      <c r="S289" s="101">
        <v>0</v>
      </c>
      <c r="T289" s="101">
        <v>0</v>
      </c>
      <c r="U289" s="101">
        <v>2.5820412693703759E-2</v>
      </c>
      <c r="V289" s="101">
        <v>0</v>
      </c>
      <c r="W289" s="101">
        <v>8.1804736496005948E-2</v>
      </c>
      <c r="X289" s="101">
        <v>0</v>
      </c>
      <c r="Y289" s="101">
        <v>0</v>
      </c>
      <c r="DA289" s="131" t="s">
        <v>3412</v>
      </c>
    </row>
    <row r="290" spans="1:105" ht="12" customHeight="1" x14ac:dyDescent="0.25">
      <c r="A290" s="107" t="s">
        <v>121</v>
      </c>
      <c r="B290" s="104"/>
      <c r="C290" s="104">
        <v>0.1414288737958353</v>
      </c>
      <c r="D290" s="104">
        <v>0.26438212734219813</v>
      </c>
      <c r="E290" s="104">
        <v>0.28018793524067237</v>
      </c>
      <c r="F290" s="104">
        <v>0.3294766664586839</v>
      </c>
      <c r="G290" s="104">
        <v>0.40773604943996933</v>
      </c>
      <c r="H290" s="104">
        <v>0.28313894403363182</v>
      </c>
      <c r="I290" s="104">
        <v>0.13431320141831726</v>
      </c>
      <c r="J290" s="104">
        <v>0.16833976955011393</v>
      </c>
      <c r="K290" s="104">
        <v>0.24015570237877529</v>
      </c>
      <c r="L290" s="104">
        <v>0</v>
      </c>
      <c r="M290" s="104">
        <v>0.13975576350981073</v>
      </c>
      <c r="N290" s="104">
        <v>9.5422421340163224E-2</v>
      </c>
      <c r="O290" s="104">
        <v>0.14014480207479282</v>
      </c>
      <c r="P290" s="104">
        <v>0.34132803704445874</v>
      </c>
      <c r="Q290" s="104">
        <v>0.43878658669013565</v>
      </c>
      <c r="R290" s="104">
        <v>0.34109256451136205</v>
      </c>
      <c r="S290" s="104">
        <v>0.36975944679012268</v>
      </c>
      <c r="T290" s="104">
        <v>0.41333931619888464</v>
      </c>
      <c r="U290" s="104">
        <v>0.70683029751486515</v>
      </c>
      <c r="V290" s="104">
        <v>0.62827212028376733</v>
      </c>
      <c r="W290" s="104">
        <v>0.23571409016081823</v>
      </c>
      <c r="X290" s="104">
        <v>0.11118673722878505</v>
      </c>
      <c r="Y290" s="104">
        <v>0</v>
      </c>
      <c r="DA290" s="132" t="s">
        <v>3413</v>
      </c>
    </row>
    <row r="291" spans="1:105" ht="12" customHeight="1" x14ac:dyDescent="0.25">
      <c r="A291" s="108" t="s">
        <v>53</v>
      </c>
      <c r="B291" s="98"/>
      <c r="C291" s="98">
        <v>3.3555580751341754E-2</v>
      </c>
      <c r="D291" s="98">
        <v>8.7722619955418996E-2</v>
      </c>
      <c r="E291" s="98">
        <v>0.11196797800002085</v>
      </c>
      <c r="F291" s="98">
        <v>0.12676121809869501</v>
      </c>
      <c r="G291" s="98">
        <v>0.18156398237271434</v>
      </c>
      <c r="H291" s="98">
        <v>0.11649977340591033</v>
      </c>
      <c r="I291" s="98">
        <v>4.7401568529633814E-2</v>
      </c>
      <c r="J291" s="98">
        <v>5.7321194255236838E-2</v>
      </c>
      <c r="K291" s="98">
        <v>8.1543153953952507E-2</v>
      </c>
      <c r="L291" s="98">
        <v>0</v>
      </c>
      <c r="M291" s="98">
        <v>4.3078242613855323E-2</v>
      </c>
      <c r="N291" s="98">
        <v>2.1920970216487323E-2</v>
      </c>
      <c r="O291" s="98">
        <v>8.973959845137781E-3</v>
      </c>
      <c r="P291" s="98">
        <v>9.5474913496386461E-3</v>
      </c>
      <c r="Q291" s="98">
        <v>3.1772128277489001E-2</v>
      </c>
      <c r="R291" s="98">
        <v>3.5045098015898696E-2</v>
      </c>
      <c r="S291" s="98">
        <v>6.0391115876642039E-2</v>
      </c>
      <c r="T291" s="98">
        <v>5.3278337380401983E-2</v>
      </c>
      <c r="U291" s="98">
        <v>7.2385134740100443E-2</v>
      </c>
      <c r="V291" s="98">
        <v>7.9087623427175166E-2</v>
      </c>
      <c r="W291" s="98">
        <v>2.2261077411348903E-2</v>
      </c>
      <c r="X291" s="98">
        <v>8.4084599651086493E-3</v>
      </c>
      <c r="Y291" s="98">
        <v>0</v>
      </c>
      <c r="DA291" s="63" t="s">
        <v>3414</v>
      </c>
    </row>
    <row r="292" spans="1:105" ht="12" customHeight="1" x14ac:dyDescent="0.25">
      <c r="A292" s="108" t="s">
        <v>52</v>
      </c>
      <c r="B292" s="98"/>
      <c r="C292" s="98">
        <v>0.10787329304449354</v>
      </c>
      <c r="D292" s="98">
        <v>0.17665950738677913</v>
      </c>
      <c r="E292" s="98">
        <v>0.1682199572406515</v>
      </c>
      <c r="F292" s="98">
        <v>0.20271544835998892</v>
      </c>
      <c r="G292" s="98">
        <v>0.22617206706725501</v>
      </c>
      <c r="H292" s="98">
        <v>0.16663917062772149</v>
      </c>
      <c r="I292" s="98">
        <v>8.6911632888683463E-2</v>
      </c>
      <c r="J292" s="98">
        <v>0.11101857529487708</v>
      </c>
      <c r="K292" s="98">
        <v>0.15861254842482278</v>
      </c>
      <c r="L292" s="98">
        <v>0</v>
      </c>
      <c r="M292" s="98">
        <v>9.667752089595541E-2</v>
      </c>
      <c r="N292" s="98">
        <v>7.3501451123675898E-2</v>
      </c>
      <c r="O292" s="98">
        <v>0.13117084222965505</v>
      </c>
      <c r="P292" s="98">
        <v>0.33178054569482007</v>
      </c>
      <c r="Q292" s="98">
        <v>0.40701445841264666</v>
      </c>
      <c r="R292" s="98">
        <v>0.30604746649546338</v>
      </c>
      <c r="S292" s="98">
        <v>0.30936833091348065</v>
      </c>
      <c r="T292" s="98">
        <v>0.36006097881848265</v>
      </c>
      <c r="U292" s="98">
        <v>0.6344451627747647</v>
      </c>
      <c r="V292" s="98">
        <v>0.54918449685659221</v>
      </c>
      <c r="W292" s="98">
        <v>0.21345301274946935</v>
      </c>
      <c r="X292" s="98">
        <v>0.1027782772636764</v>
      </c>
      <c r="Y292" s="98">
        <v>0</v>
      </c>
      <c r="DA292" s="63" t="s">
        <v>3415</v>
      </c>
    </row>
    <row r="293" spans="1:105" ht="12" customHeight="1" x14ac:dyDescent="0.25">
      <c r="A293" s="121" t="s">
        <v>54</v>
      </c>
      <c r="B293" s="122"/>
      <c r="C293" s="122">
        <v>8.1986112364177396E-2</v>
      </c>
      <c r="D293" s="122">
        <v>0.13272354828409866</v>
      </c>
      <c r="E293" s="122">
        <v>0.1293148487751844</v>
      </c>
      <c r="F293" s="122">
        <v>0.14929361296086571</v>
      </c>
      <c r="G293" s="122">
        <v>0.1607054954158646</v>
      </c>
      <c r="H293" s="122">
        <v>0.11005708234217647</v>
      </c>
      <c r="I293" s="122">
        <v>4.495838984353201E-2</v>
      </c>
      <c r="J293" s="122">
        <v>5.3598308669468547E-2</v>
      </c>
      <c r="K293" s="122">
        <v>7.4970453153768601E-2</v>
      </c>
      <c r="L293" s="122">
        <v>0</v>
      </c>
      <c r="M293" s="122">
        <v>4.6647936678730399E-2</v>
      </c>
      <c r="N293" s="122">
        <v>3.2310553807500392E-2</v>
      </c>
      <c r="O293" s="122">
        <v>6.0163197038511682E-2</v>
      </c>
      <c r="P293" s="122">
        <v>0.16014091951115161</v>
      </c>
      <c r="Q293" s="122">
        <v>0.17561751275991255</v>
      </c>
      <c r="R293" s="122">
        <v>0.12787305876373251</v>
      </c>
      <c r="S293" s="122">
        <v>0.13308949634599093</v>
      </c>
      <c r="T293" s="122">
        <v>0.14268098402455792</v>
      </c>
      <c r="U293" s="122">
        <v>0.30465176251051923</v>
      </c>
      <c r="V293" s="122">
        <v>0.25689372629449225</v>
      </c>
      <c r="W293" s="122">
        <v>0.11981927444946261</v>
      </c>
      <c r="X293" s="122">
        <v>4.5388069429246086E-2</v>
      </c>
      <c r="Y293" s="122">
        <v>0</v>
      </c>
      <c r="DA293" s="130" t="s">
        <v>3416</v>
      </c>
    </row>
    <row r="294" spans="1:105" ht="12" customHeight="1" x14ac:dyDescent="0.25">
      <c r="A294" s="97" t="s">
        <v>50</v>
      </c>
      <c r="B294" s="98"/>
      <c r="C294" s="98">
        <v>5.0685242404952778E-2</v>
      </c>
      <c r="D294" s="98">
        <v>8.616576568654899E-2</v>
      </c>
      <c r="E294" s="98">
        <v>9.0358021574809599E-2</v>
      </c>
      <c r="F294" s="98">
        <v>9.9797791778144809E-2</v>
      </c>
      <c r="G294" s="98">
        <v>0.11188083971304956</v>
      </c>
      <c r="H294" s="98">
        <v>8.0450032691020121E-2</v>
      </c>
      <c r="I294" s="98">
        <v>3.3710753116668109E-2</v>
      </c>
      <c r="J294" s="98">
        <v>3.9613490091922325E-2</v>
      </c>
      <c r="K294" s="98">
        <v>4.746038318953804E-2</v>
      </c>
      <c r="L294" s="98">
        <v>0</v>
      </c>
      <c r="M294" s="98">
        <v>3.2075279333278452E-2</v>
      </c>
      <c r="N294" s="98">
        <v>2.4875180935591542E-2</v>
      </c>
      <c r="O294" s="98">
        <v>3.696753177143574E-2</v>
      </c>
      <c r="P294" s="98">
        <v>8.1822866233129593E-2</v>
      </c>
      <c r="Q294" s="98">
        <v>0.11377578039595017</v>
      </c>
      <c r="R294" s="98">
        <v>8.2000736744304109E-2</v>
      </c>
      <c r="S294" s="98">
        <v>8.1392052008000607E-2</v>
      </c>
      <c r="T294" s="98">
        <v>8.8387382052965105E-2</v>
      </c>
      <c r="U294" s="98">
        <v>0.2039106397563909</v>
      </c>
      <c r="V294" s="98">
        <v>0.15078487333133156</v>
      </c>
      <c r="W294" s="98">
        <v>7.256357402618159E-2</v>
      </c>
      <c r="X294" s="98">
        <v>3.2129297924730106E-2</v>
      </c>
      <c r="Y294" s="98">
        <v>0</v>
      </c>
      <c r="DA294" s="63" t="s">
        <v>3417</v>
      </c>
    </row>
    <row r="295" spans="1:105" ht="12" customHeight="1" x14ac:dyDescent="0.25">
      <c r="A295" s="109" t="s">
        <v>120</v>
      </c>
      <c r="B295" s="33"/>
      <c r="C295" s="33">
        <v>3.1300869959224618E-2</v>
      </c>
      <c r="D295" s="33">
        <v>4.6557782597549675E-2</v>
      </c>
      <c r="E295" s="33">
        <v>3.89568272003748E-2</v>
      </c>
      <c r="F295" s="33">
        <v>4.9495821182720903E-2</v>
      </c>
      <c r="G295" s="33">
        <v>4.8824655702815037E-2</v>
      </c>
      <c r="H295" s="33">
        <v>2.9607049651156344E-2</v>
      </c>
      <c r="I295" s="33">
        <v>1.1247636726863902E-2</v>
      </c>
      <c r="J295" s="33">
        <v>1.3984818577546222E-2</v>
      </c>
      <c r="K295" s="33">
        <v>2.7510069964230565E-2</v>
      </c>
      <c r="L295" s="33">
        <v>0</v>
      </c>
      <c r="M295" s="33">
        <v>1.4572657345451949E-2</v>
      </c>
      <c r="N295" s="33">
        <v>7.4353728719088463E-3</v>
      </c>
      <c r="O295" s="33">
        <v>2.3195665267075942E-2</v>
      </c>
      <c r="P295" s="33">
        <v>7.8318053278022007E-2</v>
      </c>
      <c r="Q295" s="33">
        <v>6.1841732363962378E-2</v>
      </c>
      <c r="R295" s="33">
        <v>4.5872322019428383E-2</v>
      </c>
      <c r="S295" s="33">
        <v>5.1697444337990332E-2</v>
      </c>
      <c r="T295" s="33">
        <v>5.4293601971592831E-2</v>
      </c>
      <c r="U295" s="33">
        <v>0.10074112275412833</v>
      </c>
      <c r="V295" s="33">
        <v>0.10610885296316071</v>
      </c>
      <c r="W295" s="33">
        <v>4.7255700423281019E-2</v>
      </c>
      <c r="X295" s="33">
        <v>1.3258771504515984E-2</v>
      </c>
      <c r="Y295" s="33">
        <v>0</v>
      </c>
      <c r="DA295" s="60" t="s">
        <v>3418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0.40868348544938032</v>
      </c>
      <c r="D297" s="117">
        <f t="shared" si="113"/>
        <v>1.2025583948047363</v>
      </c>
      <c r="E297" s="117">
        <f t="shared" si="113"/>
        <v>1.2243821093270462</v>
      </c>
      <c r="F297" s="117">
        <f t="shared" si="113"/>
        <v>1.2835050476403527</v>
      </c>
      <c r="G297" s="117">
        <f t="shared" si="113"/>
        <v>1.3658989457808366</v>
      </c>
      <c r="H297" s="117">
        <f t="shared" si="113"/>
        <v>1.0939635527709917</v>
      </c>
      <c r="I297" s="117">
        <f t="shared" si="113"/>
        <v>0.5162030593798177</v>
      </c>
      <c r="J297" s="117">
        <f t="shared" si="113"/>
        <v>0.64594631241724343</v>
      </c>
      <c r="K297" s="117">
        <f t="shared" si="113"/>
        <v>0.89008224497992183</v>
      </c>
      <c r="L297" s="117">
        <f t="shared" si="113"/>
        <v>0</v>
      </c>
      <c r="M297" s="117">
        <f t="shared" si="113"/>
        <v>0.50299610194297539</v>
      </c>
      <c r="N297" s="117">
        <f t="shared" si="113"/>
        <v>0.38238405090739042</v>
      </c>
      <c r="O297" s="117">
        <f t="shared" si="113"/>
        <v>0.61236059278955313</v>
      </c>
      <c r="P297" s="117">
        <f t="shared" si="113"/>
        <v>1.4995734836372085</v>
      </c>
      <c r="Q297" s="117">
        <f t="shared" si="113"/>
        <v>1.9149069332126962</v>
      </c>
      <c r="R297" s="117">
        <f t="shared" ref="R297:V297" si="114">R298+R300+R302+R311</f>
        <v>1.5235510764498628</v>
      </c>
      <c r="S297" s="117">
        <f t="shared" si="114"/>
        <v>1.5495346608076734</v>
      </c>
      <c r="T297" s="117">
        <f t="shared" si="114"/>
        <v>1.6744112505346207</v>
      </c>
      <c r="U297" s="117">
        <f t="shared" si="114"/>
        <v>3.4931154931330304</v>
      </c>
      <c r="V297" s="117">
        <f t="shared" si="114"/>
        <v>2.9791785359628764</v>
      </c>
      <c r="W297" s="117">
        <f t="shared" ref="W297:Y297" si="115">W298+W300+W302+W311</f>
        <v>1.3698825277889621</v>
      </c>
      <c r="X297" s="117">
        <f t="shared" si="115"/>
        <v>0.54590744971327054</v>
      </c>
      <c r="Y297" s="117">
        <f t="shared" si="115"/>
        <v>0</v>
      </c>
      <c r="DA297" s="129" t="s">
        <v>3570</v>
      </c>
    </row>
    <row r="298" spans="1:105" ht="12" customHeight="1" x14ac:dyDescent="0.25">
      <c r="A298" s="121" t="s">
        <v>57</v>
      </c>
      <c r="B298" s="122"/>
      <c r="C298" s="122">
        <f t="shared" ref="C298:Y298" si="116">C299</f>
        <v>0.22392184569761955</v>
      </c>
      <c r="D298" s="122">
        <f t="shared" si="116"/>
        <v>0.38998575477787395</v>
      </c>
      <c r="E298" s="122">
        <f t="shared" si="116"/>
        <v>0.36921062807040472</v>
      </c>
      <c r="F298" s="122">
        <f t="shared" si="116"/>
        <v>0.37492956723735815</v>
      </c>
      <c r="G298" s="122">
        <f t="shared" si="116"/>
        <v>0.34509922414875704</v>
      </c>
      <c r="H298" s="122">
        <f t="shared" si="116"/>
        <v>0.26500079670649235</v>
      </c>
      <c r="I298" s="122">
        <f t="shared" si="116"/>
        <v>0.12865279765807969</v>
      </c>
      <c r="J298" s="122">
        <f t="shared" si="116"/>
        <v>0.13591801723734842</v>
      </c>
      <c r="K298" s="122">
        <f t="shared" si="116"/>
        <v>0.17740907494619762</v>
      </c>
      <c r="L298" s="122">
        <f t="shared" si="116"/>
        <v>0</v>
      </c>
      <c r="M298" s="122">
        <f t="shared" si="116"/>
        <v>9.6426222133327383E-2</v>
      </c>
      <c r="N298" s="122">
        <f t="shared" si="116"/>
        <v>3.4081847599753003E-2</v>
      </c>
      <c r="O298" s="122">
        <f t="shared" si="116"/>
        <v>2.8959458736959987E-2</v>
      </c>
      <c r="P298" s="122">
        <f t="shared" si="116"/>
        <v>0.15579456908979661</v>
      </c>
      <c r="Q298" s="122">
        <f t="shared" si="116"/>
        <v>0.34542077862743714</v>
      </c>
      <c r="R298" s="122">
        <f t="shared" si="116"/>
        <v>0.25544730858217457</v>
      </c>
      <c r="S298" s="122">
        <f t="shared" si="116"/>
        <v>0.30035016190250452</v>
      </c>
      <c r="T298" s="122">
        <f t="shared" si="116"/>
        <v>0.30227806810216812</v>
      </c>
      <c r="U298" s="122">
        <f t="shared" si="116"/>
        <v>0.70318304048620417</v>
      </c>
      <c r="V298" s="122">
        <f t="shared" si="116"/>
        <v>0.62131928858745478</v>
      </c>
      <c r="W298" s="122">
        <f t="shared" si="116"/>
        <v>0.27023705276345328</v>
      </c>
      <c r="X298" s="122">
        <f t="shared" si="116"/>
        <v>0.12053460164858279</v>
      </c>
      <c r="Y298" s="122">
        <f t="shared" si="116"/>
        <v>0</v>
      </c>
      <c r="DA298" s="130" t="s">
        <v>3571</v>
      </c>
    </row>
    <row r="299" spans="1:105" ht="12" customHeight="1" x14ac:dyDescent="0.25">
      <c r="A299" s="97" t="s">
        <v>53</v>
      </c>
      <c r="B299" s="98"/>
      <c r="C299" s="98">
        <v>0.22392184569761955</v>
      </c>
      <c r="D299" s="98">
        <v>0.38998575477787395</v>
      </c>
      <c r="E299" s="98">
        <v>0.36921062807040472</v>
      </c>
      <c r="F299" s="98">
        <v>0.37492956723735815</v>
      </c>
      <c r="G299" s="98">
        <v>0.34509922414875704</v>
      </c>
      <c r="H299" s="98">
        <v>0.26500079670649235</v>
      </c>
      <c r="I299" s="98">
        <v>0.12865279765807969</v>
      </c>
      <c r="J299" s="98">
        <v>0.13591801723734842</v>
      </c>
      <c r="K299" s="98">
        <v>0.17740907494619762</v>
      </c>
      <c r="L299" s="98">
        <v>0</v>
      </c>
      <c r="M299" s="98">
        <v>9.6426222133327383E-2</v>
      </c>
      <c r="N299" s="98">
        <v>3.4081847599753003E-2</v>
      </c>
      <c r="O299" s="98">
        <v>2.8959458736959987E-2</v>
      </c>
      <c r="P299" s="98">
        <v>0.15579456908979661</v>
      </c>
      <c r="Q299" s="98">
        <v>0.34542077862743714</v>
      </c>
      <c r="R299" s="98">
        <v>0.25544730858217457</v>
      </c>
      <c r="S299" s="98">
        <v>0.30035016190250452</v>
      </c>
      <c r="T299" s="98">
        <v>0.30227806810216812</v>
      </c>
      <c r="U299" s="98">
        <v>0.70318304048620417</v>
      </c>
      <c r="V299" s="98">
        <v>0.62131928858745478</v>
      </c>
      <c r="W299" s="98">
        <v>0.27023705276345328</v>
      </c>
      <c r="X299" s="98">
        <v>0.12053460164858279</v>
      </c>
      <c r="Y299" s="98">
        <v>0</v>
      </c>
      <c r="DA299" s="63" t="s">
        <v>3572</v>
      </c>
    </row>
    <row r="300" spans="1:105" ht="12" customHeight="1" x14ac:dyDescent="0.25">
      <c r="A300" s="121" t="s">
        <v>92</v>
      </c>
      <c r="B300" s="122"/>
      <c r="C300" s="122">
        <f t="shared" ref="C300:Y300" si="117">C301</f>
        <v>0</v>
      </c>
      <c r="D300" s="122">
        <f t="shared" si="117"/>
        <v>0.50302620407217347</v>
      </c>
      <c r="E300" s="122">
        <f t="shared" si="117"/>
        <v>0.54489057823810216</v>
      </c>
      <c r="F300" s="122">
        <f t="shared" si="117"/>
        <v>0.54235007183137096</v>
      </c>
      <c r="G300" s="122">
        <f t="shared" si="117"/>
        <v>0.59360583118866506</v>
      </c>
      <c r="H300" s="122">
        <f t="shared" si="117"/>
        <v>0.51872549591255934</v>
      </c>
      <c r="I300" s="122">
        <f t="shared" si="117"/>
        <v>0.24657525658886639</v>
      </c>
      <c r="J300" s="122">
        <f t="shared" si="117"/>
        <v>0.33353629574938259</v>
      </c>
      <c r="K300" s="122">
        <f t="shared" si="117"/>
        <v>0.45894817528107656</v>
      </c>
      <c r="L300" s="122">
        <f t="shared" si="117"/>
        <v>0</v>
      </c>
      <c r="M300" s="122">
        <f t="shared" si="117"/>
        <v>0.25481124724496734</v>
      </c>
      <c r="N300" s="122">
        <f t="shared" si="117"/>
        <v>0.24002328984278357</v>
      </c>
      <c r="O300" s="122">
        <f t="shared" si="117"/>
        <v>0.38823426587888443</v>
      </c>
      <c r="P300" s="122">
        <f t="shared" si="117"/>
        <v>0.85382819647236474</v>
      </c>
      <c r="Q300" s="122">
        <f t="shared" si="117"/>
        <v>1.0168224411126723</v>
      </c>
      <c r="R300" s="122">
        <f t="shared" si="117"/>
        <v>0.84748286686979146</v>
      </c>
      <c r="S300" s="122">
        <f t="shared" si="117"/>
        <v>0.80484457899055606</v>
      </c>
      <c r="T300" s="122">
        <f t="shared" si="117"/>
        <v>0.87195476625932689</v>
      </c>
      <c r="U300" s="122">
        <f t="shared" si="117"/>
        <v>1.8611591392775639</v>
      </c>
      <c r="V300" s="122">
        <f t="shared" si="117"/>
        <v>1.5518567092769018</v>
      </c>
      <c r="W300" s="122">
        <f t="shared" si="117"/>
        <v>0.71623096709129197</v>
      </c>
      <c r="X300" s="122">
        <f t="shared" si="117"/>
        <v>0.28026294748326436</v>
      </c>
      <c r="Y300" s="122">
        <f t="shared" si="117"/>
        <v>0</v>
      </c>
      <c r="DA300" s="130" t="s">
        <v>3573</v>
      </c>
    </row>
    <row r="301" spans="1:105" ht="12" customHeight="1" x14ac:dyDescent="0.25">
      <c r="A301" s="97" t="s">
        <v>53</v>
      </c>
      <c r="B301" s="98"/>
      <c r="C301" s="98">
        <v>0</v>
      </c>
      <c r="D301" s="98">
        <v>0.50302620407217347</v>
      </c>
      <c r="E301" s="98">
        <v>0.54489057823810216</v>
      </c>
      <c r="F301" s="98">
        <v>0.54235007183137096</v>
      </c>
      <c r="G301" s="98">
        <v>0.59360583118866506</v>
      </c>
      <c r="H301" s="98">
        <v>0.51872549591255934</v>
      </c>
      <c r="I301" s="98">
        <v>0.24657525658886639</v>
      </c>
      <c r="J301" s="98">
        <v>0.33353629574938259</v>
      </c>
      <c r="K301" s="98">
        <v>0.45894817528107656</v>
      </c>
      <c r="L301" s="98">
        <v>0</v>
      </c>
      <c r="M301" s="98">
        <v>0.25481124724496734</v>
      </c>
      <c r="N301" s="98">
        <v>0.24002328984278357</v>
      </c>
      <c r="O301" s="98">
        <v>0.38823426587888443</v>
      </c>
      <c r="P301" s="98">
        <v>0.85382819647236474</v>
      </c>
      <c r="Q301" s="98">
        <v>1.0168224411126723</v>
      </c>
      <c r="R301" s="98">
        <v>0.84748286686979146</v>
      </c>
      <c r="S301" s="98">
        <v>0.80484457899055606</v>
      </c>
      <c r="T301" s="98">
        <v>0.87195476625932689</v>
      </c>
      <c r="U301" s="98">
        <v>1.8611591392775639</v>
      </c>
      <c r="V301" s="98">
        <v>1.5518567092769018</v>
      </c>
      <c r="W301" s="98">
        <v>0.71623096709129197</v>
      </c>
      <c r="X301" s="98">
        <v>0.28026294748326436</v>
      </c>
      <c r="Y301" s="98">
        <v>0</v>
      </c>
      <c r="DA301" s="63" t="s">
        <v>3574</v>
      </c>
    </row>
    <row r="302" spans="1:105" ht="12" customHeight="1" x14ac:dyDescent="0.25">
      <c r="A302" s="121" t="s">
        <v>55</v>
      </c>
      <c r="B302" s="122"/>
      <c r="C302" s="122">
        <v>0.13421090348250048</v>
      </c>
      <c r="D302" s="122">
        <v>0.22832013341098428</v>
      </c>
      <c r="E302" s="122">
        <v>0.23216837208649627</v>
      </c>
      <c r="F302" s="122">
        <v>0.27509037762352412</v>
      </c>
      <c r="G302" s="122">
        <v>0.32974707127077879</v>
      </c>
      <c r="H302" s="122">
        <v>0.24409738073000542</v>
      </c>
      <c r="I302" s="122">
        <v>0.11407052677846082</v>
      </c>
      <c r="J302" s="122">
        <v>0.14425949185360312</v>
      </c>
      <c r="K302" s="122">
        <v>0.20707856819773421</v>
      </c>
      <c r="L302" s="122">
        <v>0</v>
      </c>
      <c r="M302" s="122">
        <v>0.12309362761522329</v>
      </c>
      <c r="N302" s="122">
        <v>8.8892939610236046E-2</v>
      </c>
      <c r="O302" s="122">
        <v>0.15709055468540467</v>
      </c>
      <c r="P302" s="122">
        <v>0.38457644605299557</v>
      </c>
      <c r="Q302" s="122">
        <v>0.44127742560516325</v>
      </c>
      <c r="R302" s="122">
        <v>0.3382791886281733</v>
      </c>
      <c r="S302" s="122">
        <v>0.35625572372395525</v>
      </c>
      <c r="T302" s="122">
        <v>0.40430830256832612</v>
      </c>
      <c r="U302" s="122">
        <v>0.72465113406658088</v>
      </c>
      <c r="V302" s="122">
        <v>0.6259343465722087</v>
      </c>
      <c r="W302" s="122">
        <v>0.29932592952028281</v>
      </c>
      <c r="X302" s="122">
        <v>0.11446031281032065</v>
      </c>
      <c r="Y302" s="122">
        <v>0</v>
      </c>
      <c r="DA302" s="130" t="s">
        <v>3575</v>
      </c>
    </row>
    <row r="303" spans="1:105" ht="12" customHeight="1" x14ac:dyDescent="0.25">
      <c r="A303" s="97" t="s">
        <v>124</v>
      </c>
      <c r="B303" s="98"/>
      <c r="C303" s="98">
        <v>8.1584724074448608E-3</v>
      </c>
      <c r="D303" s="98">
        <v>9.0451254395661138E-3</v>
      </c>
      <c r="E303" s="98">
        <v>9.3578844658499978E-3</v>
      </c>
      <c r="F303" s="98">
        <v>1.03465357856349E-2</v>
      </c>
      <c r="G303" s="98">
        <v>1.4381424789878363E-2</v>
      </c>
      <c r="H303" s="98">
        <v>1.6275733549687841E-2</v>
      </c>
      <c r="I303" s="98">
        <v>3.2392122663070823E-3</v>
      </c>
      <c r="J303" s="98">
        <v>4.2477322109264193E-3</v>
      </c>
      <c r="K303" s="98">
        <v>6.9515120101426367E-3</v>
      </c>
      <c r="L303" s="98">
        <v>0</v>
      </c>
      <c r="M303" s="98">
        <v>4.4250643454635356E-3</v>
      </c>
      <c r="N303" s="98">
        <v>3.5756912087848234E-3</v>
      </c>
      <c r="O303" s="98">
        <v>2.713137942517149E-3</v>
      </c>
      <c r="P303" s="98">
        <v>1.3806601776879627E-2</v>
      </c>
      <c r="Q303" s="98">
        <v>1.5927516757316192E-2</v>
      </c>
      <c r="R303" s="98">
        <v>1.1537352734316249E-2</v>
      </c>
      <c r="S303" s="98">
        <v>1.0441162162473212E-2</v>
      </c>
      <c r="T303" s="98">
        <v>1.1406626562218946E-2</v>
      </c>
      <c r="U303" s="98">
        <v>2.8402964841323063E-2</v>
      </c>
      <c r="V303" s="98">
        <v>2.2975700718346793E-2</v>
      </c>
      <c r="W303" s="98">
        <v>1.282966482415239E-2</v>
      </c>
      <c r="X303" s="98">
        <v>4.5663309613028589E-3</v>
      </c>
      <c r="Y303" s="98">
        <v>0</v>
      </c>
      <c r="DA303" s="63" t="s">
        <v>3576</v>
      </c>
    </row>
    <row r="304" spans="1:105" ht="12" customHeight="1" x14ac:dyDescent="0.25">
      <c r="A304" s="97" t="s">
        <v>123</v>
      </c>
      <c r="B304" s="98"/>
      <c r="C304" s="98">
        <v>9.7926466075939043E-4</v>
      </c>
      <c r="D304" s="98">
        <v>0</v>
      </c>
      <c r="E304" s="98">
        <v>0</v>
      </c>
      <c r="F304" s="98">
        <v>0</v>
      </c>
      <c r="G304" s="98">
        <v>0</v>
      </c>
      <c r="H304" s="98">
        <v>1.459952840522779E-3</v>
      </c>
      <c r="I304" s="98">
        <v>4.3204152175333615E-4</v>
      </c>
      <c r="J304" s="98">
        <v>4.476676824518709E-4</v>
      </c>
      <c r="K304" s="98">
        <v>4.4921723801753935E-4</v>
      </c>
      <c r="L304" s="98">
        <v>0</v>
      </c>
      <c r="M304" s="98">
        <v>0</v>
      </c>
      <c r="N304" s="98">
        <v>3.9758571393207459E-4</v>
      </c>
      <c r="O304" s="98">
        <v>5.2764473079011994E-3</v>
      </c>
      <c r="P304" s="98">
        <v>1.0082629337953838E-2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2.9983467333313759E-3</v>
      </c>
      <c r="W304" s="98">
        <v>5.0241930164301243E-3</v>
      </c>
      <c r="X304" s="98">
        <v>1.5359908308415959E-3</v>
      </c>
      <c r="Y304" s="98">
        <v>0</v>
      </c>
      <c r="DA304" s="63" t="s">
        <v>3577</v>
      </c>
    </row>
    <row r="305" spans="1:105" ht="12" customHeight="1" x14ac:dyDescent="0.25">
      <c r="A305" s="100" t="s">
        <v>50</v>
      </c>
      <c r="B305" s="101"/>
      <c r="C305" s="101">
        <v>1.3337909311200358E-4</v>
      </c>
      <c r="D305" s="101">
        <v>0</v>
      </c>
      <c r="E305" s="101">
        <v>0</v>
      </c>
      <c r="F305" s="101">
        <v>0</v>
      </c>
      <c r="G305" s="101">
        <v>0</v>
      </c>
      <c r="H305" s="101">
        <v>3.7332250802250627E-4</v>
      </c>
      <c r="I305" s="101">
        <v>8.7564582836358607E-5</v>
      </c>
      <c r="J305" s="101">
        <v>9.1579205330051557E-5</v>
      </c>
      <c r="K305" s="101">
        <v>9.1716359668729642E-5</v>
      </c>
      <c r="L305" s="101">
        <v>0</v>
      </c>
      <c r="M305" s="101">
        <v>0</v>
      </c>
      <c r="N305" s="101">
        <v>4.641547302558325E-5</v>
      </c>
      <c r="O305" s="101">
        <v>4.1392073900669364E-4</v>
      </c>
      <c r="P305" s="101">
        <v>8.0748226653215886E-4</v>
      </c>
      <c r="Q305" s="101">
        <v>0</v>
      </c>
      <c r="R305" s="101">
        <v>0</v>
      </c>
      <c r="S305" s="101">
        <v>0</v>
      </c>
      <c r="T305" s="101">
        <v>0</v>
      </c>
      <c r="U305" s="101">
        <v>0</v>
      </c>
      <c r="V305" s="101">
        <v>1.0861409407615754E-4</v>
      </c>
      <c r="W305" s="101">
        <v>4.0908082983192142E-4</v>
      </c>
      <c r="X305" s="101">
        <v>1.1412025986442811E-4</v>
      </c>
      <c r="Y305" s="101">
        <v>0</v>
      </c>
      <c r="DA305" s="131" t="s">
        <v>3578</v>
      </c>
    </row>
    <row r="306" spans="1:105" ht="12" customHeight="1" x14ac:dyDescent="0.25">
      <c r="A306" s="103" t="s">
        <v>52</v>
      </c>
      <c r="B306" s="104"/>
      <c r="C306" s="104">
        <v>8.4588556764738688E-4</v>
      </c>
      <c r="D306" s="104">
        <v>0</v>
      </c>
      <c r="E306" s="104">
        <v>0</v>
      </c>
      <c r="F306" s="104">
        <v>0</v>
      </c>
      <c r="G306" s="104">
        <v>0</v>
      </c>
      <c r="H306" s="104">
        <v>1.0866303325002729E-3</v>
      </c>
      <c r="I306" s="104">
        <v>3.4447693891697756E-4</v>
      </c>
      <c r="J306" s="104">
        <v>3.5608847712181933E-4</v>
      </c>
      <c r="K306" s="104">
        <v>3.5750087834880972E-4</v>
      </c>
      <c r="L306" s="104">
        <v>0</v>
      </c>
      <c r="M306" s="104">
        <v>0</v>
      </c>
      <c r="N306" s="104">
        <v>3.5117024090649136E-4</v>
      </c>
      <c r="O306" s="104">
        <v>4.862526568894506E-3</v>
      </c>
      <c r="P306" s="104">
        <v>9.2751470714216785E-3</v>
      </c>
      <c r="Q306" s="104">
        <v>0</v>
      </c>
      <c r="R306" s="104">
        <v>0</v>
      </c>
      <c r="S306" s="104">
        <v>0</v>
      </c>
      <c r="T306" s="104">
        <v>0</v>
      </c>
      <c r="U306" s="104">
        <v>0</v>
      </c>
      <c r="V306" s="104">
        <v>2.8897326392552185E-3</v>
      </c>
      <c r="W306" s="104">
        <v>4.6151121865982032E-3</v>
      </c>
      <c r="X306" s="104">
        <v>1.4218705709771679E-3</v>
      </c>
      <c r="Y306" s="104">
        <v>0</v>
      </c>
      <c r="DA306" s="132" t="s">
        <v>3579</v>
      </c>
    </row>
    <row r="307" spans="1:105" ht="12" customHeight="1" x14ac:dyDescent="0.25">
      <c r="A307" s="106" t="s">
        <v>122</v>
      </c>
      <c r="B307" s="101"/>
      <c r="C307" s="101">
        <v>9.524690442957209E-4</v>
      </c>
      <c r="D307" s="101">
        <v>0</v>
      </c>
      <c r="E307" s="101">
        <v>0</v>
      </c>
      <c r="F307" s="101">
        <v>0</v>
      </c>
      <c r="G307" s="101">
        <v>0</v>
      </c>
      <c r="H307" s="101">
        <v>2.25340882127364E-3</v>
      </c>
      <c r="I307" s="101">
        <v>0</v>
      </c>
      <c r="J307" s="101">
        <v>0</v>
      </c>
      <c r="K307" s="101">
        <v>2.2235593270070314E-4</v>
      </c>
      <c r="L307" s="101">
        <v>0</v>
      </c>
      <c r="M307" s="101">
        <v>0</v>
      </c>
      <c r="N307" s="101">
        <v>0</v>
      </c>
      <c r="O307" s="101">
        <v>1.3113585441271655E-2</v>
      </c>
      <c r="P307" s="101">
        <v>2.3586138706019836E-2</v>
      </c>
      <c r="Q307" s="101">
        <v>0</v>
      </c>
      <c r="R307" s="101">
        <v>0</v>
      </c>
      <c r="S307" s="101">
        <v>0</v>
      </c>
      <c r="T307" s="101">
        <v>0</v>
      </c>
      <c r="U307" s="101">
        <v>1.6249378715993724E-2</v>
      </c>
      <c r="V307" s="101">
        <v>0</v>
      </c>
      <c r="W307" s="101">
        <v>5.3468867282847291E-2</v>
      </c>
      <c r="X307" s="101">
        <v>0</v>
      </c>
      <c r="Y307" s="101">
        <v>0</v>
      </c>
      <c r="DA307" s="131" t="s">
        <v>3580</v>
      </c>
    </row>
    <row r="308" spans="1:105" ht="12" customHeight="1" x14ac:dyDescent="0.25">
      <c r="A308" s="107" t="s">
        <v>121</v>
      </c>
      <c r="B308" s="104"/>
      <c r="C308" s="104">
        <v>0.12412069737000052</v>
      </c>
      <c r="D308" s="104">
        <v>0.21927500797141816</v>
      </c>
      <c r="E308" s="104">
        <v>0.22281048762064626</v>
      </c>
      <c r="F308" s="104">
        <v>0.26474384183788924</v>
      </c>
      <c r="G308" s="104">
        <v>0.31536564648090043</v>
      </c>
      <c r="H308" s="104">
        <v>0.22410828551852116</v>
      </c>
      <c r="I308" s="104">
        <v>0.11039927299040039</v>
      </c>
      <c r="J308" s="104">
        <v>0.13956409196022485</v>
      </c>
      <c r="K308" s="104">
        <v>0.19945548301687333</v>
      </c>
      <c r="L308" s="104">
        <v>0</v>
      </c>
      <c r="M308" s="104">
        <v>0.11866856326975975</v>
      </c>
      <c r="N308" s="104">
        <v>8.4919662687519146E-2</v>
      </c>
      <c r="O308" s="104">
        <v>0.13598738399371468</v>
      </c>
      <c r="P308" s="104">
        <v>0.33710107623214225</v>
      </c>
      <c r="Q308" s="104">
        <v>0.42534990884784707</v>
      </c>
      <c r="R308" s="104">
        <v>0.32674183589385702</v>
      </c>
      <c r="S308" s="104">
        <v>0.34581456156148205</v>
      </c>
      <c r="T308" s="104">
        <v>0.39290167600610715</v>
      </c>
      <c r="U308" s="104">
        <v>0.67999879050926415</v>
      </c>
      <c r="V308" s="104">
        <v>0.5999602991205305</v>
      </c>
      <c r="W308" s="104">
        <v>0.22800320439685298</v>
      </c>
      <c r="X308" s="104">
        <v>0.1083579910181762</v>
      </c>
      <c r="Y308" s="104">
        <v>0</v>
      </c>
      <c r="DA308" s="132" t="s">
        <v>3581</v>
      </c>
    </row>
    <row r="309" spans="1:105" ht="12" customHeight="1" x14ac:dyDescent="0.25">
      <c r="A309" s="108" t="s">
        <v>53</v>
      </c>
      <c r="B309" s="98"/>
      <c r="C309" s="98">
        <v>1.6247404325506972E-2</v>
      </c>
      <c r="D309" s="98">
        <v>4.2615500584639032E-2</v>
      </c>
      <c r="E309" s="98">
        <v>5.4590530379994756E-2</v>
      </c>
      <c r="F309" s="98">
        <v>6.2028393477900325E-2</v>
      </c>
      <c r="G309" s="98">
        <v>8.9193579413645405E-2</v>
      </c>
      <c r="H309" s="98">
        <v>5.7469114890799679E-2</v>
      </c>
      <c r="I309" s="98">
        <v>2.3487640101716924E-2</v>
      </c>
      <c r="J309" s="98">
        <v>2.8545516665347756E-2</v>
      </c>
      <c r="K309" s="98">
        <v>4.0842934592050531E-2</v>
      </c>
      <c r="L309" s="98">
        <v>0</v>
      </c>
      <c r="M309" s="98">
        <v>2.1991042373804344E-2</v>
      </c>
      <c r="N309" s="98">
        <v>1.1418211563843242E-2</v>
      </c>
      <c r="O309" s="98">
        <v>4.8165417640596408E-3</v>
      </c>
      <c r="P309" s="98">
        <v>5.320530537322188E-3</v>
      </c>
      <c r="Q309" s="98">
        <v>1.8335450435200396E-2</v>
      </c>
      <c r="R309" s="98">
        <v>2.0694369398393656E-2</v>
      </c>
      <c r="S309" s="98">
        <v>3.6446230648001399E-2</v>
      </c>
      <c r="T309" s="98">
        <v>3.2840697187624515E-2</v>
      </c>
      <c r="U309" s="98">
        <v>4.5553627734499481E-2</v>
      </c>
      <c r="V309" s="98">
        <v>5.0775802263938248E-2</v>
      </c>
      <c r="W309" s="98">
        <v>1.4550191647383626E-2</v>
      </c>
      <c r="X309" s="98">
        <v>5.5797137544997891E-3</v>
      </c>
      <c r="Y309" s="98">
        <v>0</v>
      </c>
      <c r="DA309" s="63" t="s">
        <v>3582</v>
      </c>
    </row>
    <row r="310" spans="1:105" ht="12" customHeight="1" x14ac:dyDescent="0.25">
      <c r="A310" s="108" t="s">
        <v>52</v>
      </c>
      <c r="B310" s="98"/>
      <c r="C310" s="98">
        <v>0.10787329304449354</v>
      </c>
      <c r="D310" s="98">
        <v>0.17665950738677913</v>
      </c>
      <c r="E310" s="98">
        <v>0.1682199572406515</v>
      </c>
      <c r="F310" s="98">
        <v>0.20271544835998892</v>
      </c>
      <c r="G310" s="98">
        <v>0.22617206706725501</v>
      </c>
      <c r="H310" s="98">
        <v>0.16663917062772149</v>
      </c>
      <c r="I310" s="98">
        <v>8.6911632888683463E-2</v>
      </c>
      <c r="J310" s="98">
        <v>0.11101857529487708</v>
      </c>
      <c r="K310" s="98">
        <v>0.15861254842482278</v>
      </c>
      <c r="L310" s="98">
        <v>0</v>
      </c>
      <c r="M310" s="98">
        <v>9.667752089595541E-2</v>
      </c>
      <c r="N310" s="98">
        <v>7.3501451123675898E-2</v>
      </c>
      <c r="O310" s="98">
        <v>0.13117084222965505</v>
      </c>
      <c r="P310" s="98">
        <v>0.33178054569482007</v>
      </c>
      <c r="Q310" s="98">
        <v>0.40701445841264666</v>
      </c>
      <c r="R310" s="98">
        <v>0.30604746649546338</v>
      </c>
      <c r="S310" s="98">
        <v>0.30936833091348065</v>
      </c>
      <c r="T310" s="98">
        <v>0.36006097881848265</v>
      </c>
      <c r="U310" s="98">
        <v>0.6344451627747647</v>
      </c>
      <c r="V310" s="98">
        <v>0.54918449685659221</v>
      </c>
      <c r="W310" s="98">
        <v>0.21345301274946935</v>
      </c>
      <c r="X310" s="98">
        <v>0.1027782772636764</v>
      </c>
      <c r="Y310" s="98">
        <v>0</v>
      </c>
      <c r="DA310" s="63" t="s">
        <v>3583</v>
      </c>
    </row>
    <row r="311" spans="1:105" ht="12" customHeight="1" x14ac:dyDescent="0.25">
      <c r="A311" s="121" t="s">
        <v>54</v>
      </c>
      <c r="B311" s="122"/>
      <c r="C311" s="122">
        <v>5.0550736269260287E-2</v>
      </c>
      <c r="D311" s="122">
        <v>8.1226302543704512E-2</v>
      </c>
      <c r="E311" s="122">
        <v>7.8112530932042984E-2</v>
      </c>
      <c r="F311" s="122">
        <v>9.1135030948099424E-2</v>
      </c>
      <c r="G311" s="122">
        <v>9.7446819172635563E-2</v>
      </c>
      <c r="H311" s="122">
        <v>6.6139879421934444E-2</v>
      </c>
      <c r="I311" s="122">
        <v>2.6904478354410798E-2</v>
      </c>
      <c r="J311" s="122">
        <v>3.2232507576909333E-2</v>
      </c>
      <c r="K311" s="122">
        <v>4.6646426554913481E-2</v>
      </c>
      <c r="L311" s="122">
        <v>0</v>
      </c>
      <c r="M311" s="122">
        <v>2.8665004949457409E-2</v>
      </c>
      <c r="N311" s="122">
        <v>1.9385973854617839E-2</v>
      </c>
      <c r="O311" s="122">
        <v>3.8076313488304092E-2</v>
      </c>
      <c r="P311" s="122">
        <v>0.10537427202205163</v>
      </c>
      <c r="Q311" s="122">
        <v>0.11138628786742334</v>
      </c>
      <c r="R311" s="122">
        <v>8.2341712369723527E-2</v>
      </c>
      <c r="S311" s="122">
        <v>8.8084196190657466E-2</v>
      </c>
      <c r="T311" s="122">
        <v>9.5870113604799745E-2</v>
      </c>
      <c r="U311" s="122">
        <v>0.20412217930268137</v>
      </c>
      <c r="V311" s="122">
        <v>0.18006819152631134</v>
      </c>
      <c r="W311" s="122">
        <v>8.4088578413934023E-2</v>
      </c>
      <c r="X311" s="122">
        <v>3.0649587771102681E-2</v>
      </c>
      <c r="Y311" s="122">
        <v>0</v>
      </c>
      <c r="DA311" s="130" t="s">
        <v>3584</v>
      </c>
    </row>
    <row r="312" spans="1:105" ht="12" customHeight="1" x14ac:dyDescent="0.25">
      <c r="A312" s="97" t="s">
        <v>50</v>
      </c>
      <c r="B312" s="98"/>
      <c r="C312" s="98">
        <v>2.7806689061422012E-2</v>
      </c>
      <c r="D312" s="98">
        <v>4.732569901492463E-2</v>
      </c>
      <c r="E312" s="98">
        <v>4.9684739152831774E-2</v>
      </c>
      <c r="F312" s="98">
        <v>5.4937727690934891E-2</v>
      </c>
      <c r="G312" s="98">
        <v>6.1659275647407558E-2</v>
      </c>
      <c r="H312" s="98">
        <v>4.4387567363613441E-2</v>
      </c>
      <c r="I312" s="98">
        <v>1.8620677575369914E-2</v>
      </c>
      <c r="J312" s="98">
        <v>2.1905923232459618E-2</v>
      </c>
      <c r="K312" s="98">
        <v>2.6274876184066476E-2</v>
      </c>
      <c r="L312" s="98">
        <v>0</v>
      </c>
      <c r="M312" s="98">
        <v>1.7792730627058419E-2</v>
      </c>
      <c r="N312" s="98">
        <v>1.3805314122026607E-2</v>
      </c>
      <c r="O312" s="98">
        <v>2.05222371057301E-2</v>
      </c>
      <c r="P312" s="98">
        <v>4.5459568726748244E-2</v>
      </c>
      <c r="Q312" s="98">
        <v>6.3417254318358082E-2</v>
      </c>
      <c r="R312" s="98">
        <v>4.6094553303069379E-2</v>
      </c>
      <c r="S312" s="98">
        <v>4.6296110581954271E-2</v>
      </c>
      <c r="T312" s="98">
        <v>5.0922913265862076E-2</v>
      </c>
      <c r="U312" s="98">
        <v>0.11884254718965551</v>
      </c>
      <c r="V312" s="98">
        <v>8.8595028179709753E-2</v>
      </c>
      <c r="W312" s="98">
        <v>4.2800776620009119E-2</v>
      </c>
      <c r="X312" s="98">
        <v>1.8963620897512631E-2</v>
      </c>
      <c r="Y312" s="98">
        <v>0</v>
      </c>
      <c r="DA312" s="63" t="s">
        <v>3585</v>
      </c>
    </row>
    <row r="313" spans="1:105" ht="12" customHeight="1" x14ac:dyDescent="0.25">
      <c r="A313" s="109" t="s">
        <v>120</v>
      </c>
      <c r="B313" s="33"/>
      <c r="C313" s="33">
        <v>2.2744047207838274E-2</v>
      </c>
      <c r="D313" s="33">
        <v>3.3900603528779882E-2</v>
      </c>
      <c r="E313" s="33">
        <v>2.8427791779211217E-2</v>
      </c>
      <c r="F313" s="33">
        <v>3.6197303257164533E-2</v>
      </c>
      <c r="G313" s="33">
        <v>3.5787543525227998E-2</v>
      </c>
      <c r="H313" s="33">
        <v>2.1752312058321004E-2</v>
      </c>
      <c r="I313" s="33">
        <v>8.2838007790408848E-3</v>
      </c>
      <c r="J313" s="33">
        <v>1.0326584344449715E-2</v>
      </c>
      <c r="K313" s="33">
        <v>2.0371550370847005E-2</v>
      </c>
      <c r="L313" s="33">
        <v>0</v>
      </c>
      <c r="M313" s="33">
        <v>1.0872274322398992E-2</v>
      </c>
      <c r="N313" s="33">
        <v>5.5806597325912324E-3</v>
      </c>
      <c r="O313" s="33">
        <v>1.7554076382573995E-2</v>
      </c>
      <c r="P313" s="33">
        <v>5.9914703295303393E-2</v>
      </c>
      <c r="Q313" s="33">
        <v>4.796903354906526E-2</v>
      </c>
      <c r="R313" s="33">
        <v>3.6247159066654148E-2</v>
      </c>
      <c r="S313" s="33">
        <v>4.1788085608703188E-2</v>
      </c>
      <c r="T313" s="33">
        <v>4.4947200338937669E-2</v>
      </c>
      <c r="U313" s="33">
        <v>8.5279632113025861E-2</v>
      </c>
      <c r="V313" s="33">
        <v>9.1473163346601591E-2</v>
      </c>
      <c r="W313" s="33">
        <v>4.1287801793924904E-2</v>
      </c>
      <c r="X313" s="33">
        <v>1.1685966873590048E-2</v>
      </c>
      <c r="Y313" s="33">
        <v>0</v>
      </c>
      <c r="DA313" s="60" t="s">
        <v>3586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0.62234223310409398</v>
      </c>
      <c r="D315" s="154">
        <f t="shared" si="118"/>
        <v>0.91152411651624066</v>
      </c>
      <c r="E315" s="154">
        <f t="shared" si="118"/>
        <v>0.94609394561180893</v>
      </c>
      <c r="F315" s="154">
        <f t="shared" si="118"/>
        <v>0.94440599823596583</v>
      </c>
      <c r="G315" s="154">
        <f t="shared" si="118"/>
        <v>0.97026267631680352</v>
      </c>
      <c r="H315" s="154">
        <f t="shared" si="118"/>
        <v>1.0269838430199645</v>
      </c>
      <c r="I315" s="154">
        <f t="shared" si="118"/>
        <v>1.0638790162724039</v>
      </c>
      <c r="J315" s="154">
        <f t="shared" si="118"/>
        <v>1.1462605385014557</v>
      </c>
      <c r="K315" s="154">
        <f t="shared" si="118"/>
        <v>1.1663480082626108</v>
      </c>
      <c r="L315" s="154" t="str">
        <f t="shared" si="118"/>
        <v/>
      </c>
      <c r="M315" s="154">
        <f t="shared" si="118"/>
        <v>1.1877193815881373</v>
      </c>
      <c r="N315" s="154">
        <f t="shared" si="118"/>
        <v>1.5087172076560125</v>
      </c>
      <c r="O315" s="154">
        <f t="shared" si="118"/>
        <v>1.6166738013333359</v>
      </c>
      <c r="P315" s="154">
        <f t="shared" si="118"/>
        <v>1.4513083294235731</v>
      </c>
      <c r="Q315" s="154">
        <f t="shared" si="118"/>
        <v>1.3461579303252436</v>
      </c>
      <c r="R315" s="154">
        <f t="shared" ref="R315:V315" si="119">IF(R297=0,"",R297/R279)</f>
        <v>1.4254510740053741</v>
      </c>
      <c r="S315" s="154">
        <f t="shared" si="119"/>
        <v>1.3658725666656011</v>
      </c>
      <c r="T315" s="154">
        <f t="shared" si="119"/>
        <v>1.4167863662851301</v>
      </c>
      <c r="U315" s="154">
        <f t="shared" si="119"/>
        <v>1.4515890000919958</v>
      </c>
      <c r="V315" s="154">
        <f t="shared" si="119"/>
        <v>1.4623012392453036</v>
      </c>
      <c r="W315" s="154">
        <f t="shared" ref="W315:Y315" si="120">IF(W297=0,"",W297/W279)</f>
        <v>1.4528686352316684</v>
      </c>
      <c r="X315" s="154">
        <f t="shared" si="120"/>
        <v>1.4841947133316162</v>
      </c>
      <c r="Y315" s="154" t="str">
        <f t="shared" si="120"/>
        <v/>
      </c>
      <c r="DA315" s="129" t="s">
        <v>3738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0.54443958807835768</v>
      </c>
      <c r="D316" s="155">
        <f t="shared" si="121"/>
        <v>0.55096651512240236</v>
      </c>
      <c r="E316" s="155">
        <f t="shared" si="121"/>
        <v>0.55747526255158597</v>
      </c>
      <c r="F316" s="155">
        <f t="shared" si="121"/>
        <v>0.56398089722417533</v>
      </c>
      <c r="G316" s="155">
        <f t="shared" si="121"/>
        <v>0.57046980154967064</v>
      </c>
      <c r="H316" s="155">
        <f t="shared" si="121"/>
        <v>0.5769436937123924</v>
      </c>
      <c r="I316" s="155">
        <f t="shared" si="121"/>
        <v>0.58339927415761883</v>
      </c>
      <c r="J316" s="155">
        <f t="shared" si="121"/>
        <v>0.58982290581159302</v>
      </c>
      <c r="K316" s="155">
        <f t="shared" si="121"/>
        <v>0.59620308327244076</v>
      </c>
      <c r="L316" s="155" t="str">
        <f t="shared" si="121"/>
        <v/>
      </c>
      <c r="M316" s="155">
        <f t="shared" si="121"/>
        <v>0.60765905964352318</v>
      </c>
      <c r="N316" s="155">
        <f t="shared" si="121"/>
        <v>0.61114855117482003</v>
      </c>
      <c r="O316" s="155">
        <f t="shared" si="121"/>
        <v>0.61356214838881407</v>
      </c>
      <c r="P316" s="155">
        <f t="shared" si="121"/>
        <v>0.61734206989010554</v>
      </c>
      <c r="Q316" s="155">
        <f t="shared" si="121"/>
        <v>0.62912213953886076</v>
      </c>
      <c r="R316" s="155">
        <f t="shared" ref="R316:V316" si="122">IF(R298=0,"",R298/R280)</f>
        <v>0.6567123613714303</v>
      </c>
      <c r="S316" s="155">
        <f t="shared" si="122"/>
        <v>0.69388171076714256</v>
      </c>
      <c r="T316" s="155">
        <f t="shared" si="122"/>
        <v>0.7355226946500788</v>
      </c>
      <c r="U316" s="155">
        <f t="shared" si="122"/>
        <v>0.77657468639165783</v>
      </c>
      <c r="V316" s="155">
        <f t="shared" si="122"/>
        <v>0.81197207652850378</v>
      </c>
      <c r="W316" s="155">
        <f t="shared" ref="W316:Y316" si="123">IF(W298=0,"",W298/W280)</f>
        <v>0.8407129737209087</v>
      </c>
      <c r="X316" s="155">
        <f t="shared" si="123"/>
        <v>0.8546435209258274</v>
      </c>
      <c r="Y316" s="155" t="str">
        <f t="shared" si="123"/>
        <v/>
      </c>
      <c r="DA316" s="130" t="s">
        <v>3739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0.54443958807835768</v>
      </c>
      <c r="D317" s="156">
        <f t="shared" si="124"/>
        <v>0.55096651512240236</v>
      </c>
      <c r="E317" s="156">
        <f t="shared" si="124"/>
        <v>0.55747526255158597</v>
      </c>
      <c r="F317" s="156">
        <f t="shared" si="124"/>
        <v>0.56398089722417533</v>
      </c>
      <c r="G317" s="156">
        <f t="shared" si="124"/>
        <v>0.57046980154967064</v>
      </c>
      <c r="H317" s="156">
        <f t="shared" si="124"/>
        <v>0.5769436937123924</v>
      </c>
      <c r="I317" s="156">
        <f t="shared" si="124"/>
        <v>0.58339927415761883</v>
      </c>
      <c r="J317" s="156">
        <f t="shared" si="124"/>
        <v>0.58982290581159302</v>
      </c>
      <c r="K317" s="156">
        <f t="shared" si="124"/>
        <v>0.59620308327244076</v>
      </c>
      <c r="L317" s="156" t="str">
        <f t="shared" si="124"/>
        <v/>
      </c>
      <c r="M317" s="156">
        <f t="shared" si="124"/>
        <v>0.60765905964352318</v>
      </c>
      <c r="N317" s="156">
        <f t="shared" si="124"/>
        <v>0.61114855117482003</v>
      </c>
      <c r="O317" s="156">
        <f t="shared" si="124"/>
        <v>0.61356214838881407</v>
      </c>
      <c r="P317" s="156">
        <f t="shared" si="124"/>
        <v>0.61734206989010554</v>
      </c>
      <c r="Q317" s="156">
        <f t="shared" si="124"/>
        <v>0.62912213953886076</v>
      </c>
      <c r="R317" s="156">
        <f t="shared" ref="R317:V317" si="125">IF(R299=0,"",R299/R281)</f>
        <v>0.6567123613714303</v>
      </c>
      <c r="S317" s="156">
        <f t="shared" si="125"/>
        <v>0.69388171076714256</v>
      </c>
      <c r="T317" s="156">
        <f t="shared" si="125"/>
        <v>0.7355226946500788</v>
      </c>
      <c r="U317" s="156">
        <f t="shared" si="125"/>
        <v>0.77657468639165783</v>
      </c>
      <c r="V317" s="156">
        <f t="shared" si="125"/>
        <v>0.81197207652850378</v>
      </c>
      <c r="W317" s="156">
        <f t="shared" ref="W317:Y317" si="126">IF(W299=0,"",W299/W281)</f>
        <v>0.8407129737209087</v>
      </c>
      <c r="X317" s="156">
        <f t="shared" si="126"/>
        <v>0.8546435209258274</v>
      </c>
      <c r="Y317" s="156" t="str">
        <f t="shared" si="126"/>
        <v/>
      </c>
      <c r="DA317" s="63" t="s">
        <v>3740</v>
      </c>
    </row>
    <row r="318" spans="1:105" ht="12" customHeight="1" x14ac:dyDescent="0.25">
      <c r="A318" s="121" t="s">
        <v>92</v>
      </c>
      <c r="B318" s="155"/>
      <c r="C318" s="155" t="str">
        <f t="shared" ref="C318:Q318" si="127">IF(C300=0,"",C300/C282)</f>
        <v/>
      </c>
      <c r="D318" s="155">
        <f t="shared" si="127"/>
        <v>2.5989354693953088</v>
      </c>
      <c r="E318" s="155">
        <f t="shared" si="127"/>
        <v>2.711586884598788</v>
      </c>
      <c r="F318" s="155">
        <f t="shared" si="127"/>
        <v>2.8251430662780863</v>
      </c>
      <c r="G318" s="155">
        <f t="shared" si="127"/>
        <v>2.9402618822588198</v>
      </c>
      <c r="H318" s="155">
        <f t="shared" si="127"/>
        <v>3.0568399409714422</v>
      </c>
      <c r="I318" s="155">
        <f t="shared" si="127"/>
        <v>3.1750151440165353</v>
      </c>
      <c r="J318" s="155">
        <f t="shared" si="127"/>
        <v>3.2954055560000688</v>
      </c>
      <c r="K318" s="155">
        <f t="shared" si="127"/>
        <v>3.4185007356240811</v>
      </c>
      <c r="L318" s="155" t="str">
        <f t="shared" si="127"/>
        <v/>
      </c>
      <c r="M318" s="155">
        <f t="shared" si="127"/>
        <v>3.6885974649092437</v>
      </c>
      <c r="N318" s="155">
        <f t="shared" si="127"/>
        <v>3.8558264431656877</v>
      </c>
      <c r="O318" s="155">
        <f t="shared" si="127"/>
        <v>4.0457542184535429</v>
      </c>
      <c r="P318" s="155">
        <f t="shared" si="127"/>
        <v>4.2398970190794838</v>
      </c>
      <c r="Q318" s="155">
        <f t="shared" si="127"/>
        <v>4.3888986419240972</v>
      </c>
      <c r="R318" s="155">
        <f t="shared" ref="R318:V318" si="128">IF(R300=0,"",R300/R282)</f>
        <v>4.4211840332799497</v>
      </c>
      <c r="S318" s="155">
        <f t="shared" si="128"/>
        <v>4.4247712989861556</v>
      </c>
      <c r="T318" s="155">
        <f t="shared" si="128"/>
        <v>4.4287571497708296</v>
      </c>
      <c r="U318" s="155">
        <f t="shared" si="128"/>
        <v>4.4331858728649109</v>
      </c>
      <c r="V318" s="155">
        <f t="shared" si="128"/>
        <v>4.4458411106801083</v>
      </c>
      <c r="W318" s="155">
        <f t="shared" ref="W318:Y318" si="129">IF(W300=0,"",W300/W282)</f>
        <v>4.4873780552086071</v>
      </c>
      <c r="X318" s="155">
        <f t="shared" si="129"/>
        <v>4.5361486801145556</v>
      </c>
      <c r="Y318" s="155" t="str">
        <f t="shared" si="129"/>
        <v/>
      </c>
      <c r="DA318" s="130" t="s">
        <v>3741</v>
      </c>
    </row>
    <row r="319" spans="1:105" ht="12" customHeight="1" x14ac:dyDescent="0.25">
      <c r="A319" s="97" t="s">
        <v>53</v>
      </c>
      <c r="B319" s="156"/>
      <c r="C319" s="156" t="str">
        <f t="shared" ref="C319:Q319" si="130">IF(C301=0,"",C301/C283)</f>
        <v/>
      </c>
      <c r="D319" s="156">
        <f t="shared" si="130"/>
        <v>2.5989354693953088</v>
      </c>
      <c r="E319" s="156">
        <f t="shared" si="130"/>
        <v>2.711586884598788</v>
      </c>
      <c r="F319" s="156">
        <f t="shared" si="130"/>
        <v>2.8251430662780863</v>
      </c>
      <c r="G319" s="156">
        <f t="shared" si="130"/>
        <v>2.9402618822588198</v>
      </c>
      <c r="H319" s="156">
        <f t="shared" si="130"/>
        <v>3.0568399409714422</v>
      </c>
      <c r="I319" s="156">
        <f t="shared" si="130"/>
        <v>3.1750151440165353</v>
      </c>
      <c r="J319" s="156">
        <f t="shared" si="130"/>
        <v>3.2954055560000688</v>
      </c>
      <c r="K319" s="156">
        <f t="shared" si="130"/>
        <v>3.4185007356240811</v>
      </c>
      <c r="L319" s="156" t="str">
        <f t="shared" si="130"/>
        <v/>
      </c>
      <c r="M319" s="156">
        <f t="shared" si="130"/>
        <v>3.6885974649092437</v>
      </c>
      <c r="N319" s="156">
        <f t="shared" si="130"/>
        <v>3.8558264431656877</v>
      </c>
      <c r="O319" s="156">
        <f t="shared" si="130"/>
        <v>4.0457542184535429</v>
      </c>
      <c r="P319" s="156">
        <f t="shared" si="130"/>
        <v>4.2398970190794838</v>
      </c>
      <c r="Q319" s="156">
        <f t="shared" si="130"/>
        <v>4.3888986419240972</v>
      </c>
      <c r="R319" s="156">
        <f t="shared" ref="R319:V319" si="131">IF(R301=0,"",R301/R283)</f>
        <v>4.4211840332799497</v>
      </c>
      <c r="S319" s="156">
        <f t="shared" si="131"/>
        <v>4.4247712989861556</v>
      </c>
      <c r="T319" s="156">
        <f t="shared" si="131"/>
        <v>4.4287571497708296</v>
      </c>
      <c r="U319" s="156">
        <f t="shared" si="131"/>
        <v>4.4331858728649109</v>
      </c>
      <c r="V319" s="156">
        <f t="shared" si="131"/>
        <v>4.4458411106801083</v>
      </c>
      <c r="W319" s="156">
        <f t="shared" ref="W319:Y319" si="132">IF(W301=0,"",W301/W283)</f>
        <v>4.4873780552086071</v>
      </c>
      <c r="X319" s="156">
        <f t="shared" si="132"/>
        <v>4.5361486801145556</v>
      </c>
      <c r="Y319" s="156" t="str">
        <f t="shared" si="132"/>
        <v/>
      </c>
      <c r="DA319" s="63" t="s">
        <v>3742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0.82130744759678131</v>
      </c>
      <c r="D320" s="155">
        <f t="shared" si="133"/>
        <v>0.80059637121287441</v>
      </c>
      <c r="E320" s="155">
        <f t="shared" si="133"/>
        <v>0.7698147957720517</v>
      </c>
      <c r="F320" s="155">
        <f t="shared" si="133"/>
        <v>0.77928579272480036</v>
      </c>
      <c r="G320" s="155">
        <f t="shared" si="133"/>
        <v>0.74903510809122764</v>
      </c>
      <c r="H320" s="155">
        <f t="shared" si="133"/>
        <v>0.74841815665806533</v>
      </c>
      <c r="I320" s="155">
        <f t="shared" si="133"/>
        <v>0.80293935292777119</v>
      </c>
      <c r="J320" s="155">
        <f t="shared" si="133"/>
        <v>0.80919484870476277</v>
      </c>
      <c r="K320" s="155">
        <f t="shared" si="133"/>
        <v>0.80780709464771328</v>
      </c>
      <c r="L320" s="155" t="str">
        <f t="shared" si="133"/>
        <v/>
      </c>
      <c r="M320" s="155">
        <f t="shared" si="133"/>
        <v>0.825666524228586</v>
      </c>
      <c r="N320" s="155">
        <f t="shared" si="133"/>
        <v>0.86201015150259297</v>
      </c>
      <c r="O320" s="155">
        <f t="shared" si="133"/>
        <v>0.89533210768721427</v>
      </c>
      <c r="P320" s="155">
        <f t="shared" si="133"/>
        <v>0.9170283328298906</v>
      </c>
      <c r="Q320" s="155">
        <f t="shared" si="133"/>
        <v>0.94664681330330325</v>
      </c>
      <c r="R320" s="155">
        <f t="shared" ref="R320:V320" si="134">IF(R302=0,"",R302/R284)</f>
        <v>0.93893042635804869</v>
      </c>
      <c r="S320" s="155">
        <f t="shared" si="134"/>
        <v>0.92144944678900043</v>
      </c>
      <c r="T320" s="155">
        <f t="shared" si="134"/>
        <v>0.93741490033814523</v>
      </c>
      <c r="U320" s="155">
        <f t="shared" si="134"/>
        <v>0.93330092327313008</v>
      </c>
      <c r="V320" s="155">
        <f t="shared" si="134"/>
        <v>0.93959815411645931</v>
      </c>
      <c r="W320" s="155">
        <f t="shared" ref="W320:Y320" si="135">IF(W302=0,"",W302/W284)</f>
        <v>0.87518655323224814</v>
      </c>
      <c r="X320" s="155">
        <f t="shared" si="135"/>
        <v>0.95697362048811374</v>
      </c>
      <c r="Y320" s="155" t="str">
        <f t="shared" si="135"/>
        <v/>
      </c>
      <c r="DA320" s="130" t="s">
        <v>3743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0.43255665854852021</v>
      </c>
      <c r="D321" s="156">
        <f t="shared" si="136"/>
        <v>0.43474804751524027</v>
      </c>
      <c r="E321" s="156">
        <f t="shared" si="136"/>
        <v>0.43724404924756954</v>
      </c>
      <c r="F321" s="156">
        <f t="shared" si="136"/>
        <v>0.4397815890843001</v>
      </c>
      <c r="G321" s="156">
        <f t="shared" si="136"/>
        <v>0.44259965936112494</v>
      </c>
      <c r="H321" s="156">
        <f t="shared" si="136"/>
        <v>0.44566901045869817</v>
      </c>
      <c r="I321" s="156">
        <f t="shared" si="136"/>
        <v>0.44904853009551771</v>
      </c>
      <c r="J321" s="156">
        <f t="shared" si="136"/>
        <v>0.45297946046877652</v>
      </c>
      <c r="K321" s="156">
        <f t="shared" si="136"/>
        <v>0.45766692090033301</v>
      </c>
      <c r="L321" s="156" t="str">
        <f t="shared" si="136"/>
        <v/>
      </c>
      <c r="M321" s="156">
        <f t="shared" si="136"/>
        <v>0.47437558095851484</v>
      </c>
      <c r="N321" s="156">
        <f t="shared" si="136"/>
        <v>0.49285366345427084</v>
      </c>
      <c r="O321" s="156">
        <f t="shared" si="136"/>
        <v>0.51986752907279477</v>
      </c>
      <c r="P321" s="156">
        <f t="shared" si="136"/>
        <v>0.55262475531849853</v>
      </c>
      <c r="Q321" s="156">
        <f t="shared" si="136"/>
        <v>0.58211810334680214</v>
      </c>
      <c r="R321" s="156">
        <f t="shared" ref="R321:V321" si="137">IF(R303=0,"",R303/R285)</f>
        <v>0.60125273672028978</v>
      </c>
      <c r="S321" s="156">
        <f t="shared" si="137"/>
        <v>0.6190689040186319</v>
      </c>
      <c r="T321" s="156">
        <f t="shared" si="137"/>
        <v>0.63504128182175479</v>
      </c>
      <c r="U321" s="156">
        <f t="shared" si="137"/>
        <v>0.64864454670963989</v>
      </c>
      <c r="V321" s="156">
        <f t="shared" si="137"/>
        <v>0.65935337526224613</v>
      </c>
      <c r="W321" s="156">
        <f t="shared" ref="W321:Y321" si="138">IF(W303=0,"",W303/W285)</f>
        <v>0.66593558883397685</v>
      </c>
      <c r="X321" s="156">
        <f t="shared" si="138"/>
        <v>0.66883254404202808</v>
      </c>
      <c r="Y321" s="156" t="str">
        <f t="shared" si="138"/>
        <v/>
      </c>
      <c r="DA321" s="63" t="s">
        <v>3744</v>
      </c>
    </row>
    <row r="322" spans="1:105" ht="12" customHeight="1" x14ac:dyDescent="0.25">
      <c r="A322" s="97" t="s">
        <v>123</v>
      </c>
      <c r="B322" s="156"/>
      <c r="C322" s="156">
        <f t="shared" ref="C322:Q322" si="139">IF(C304=0,"",C304/C286)</f>
        <v>0.84840928738138754</v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>
        <f t="shared" si="139"/>
        <v>0.75869374790669775</v>
      </c>
      <c r="I322" s="156">
        <f t="shared" si="139"/>
        <v>0.80085222837670611</v>
      </c>
      <c r="J322" s="156">
        <f t="shared" si="139"/>
        <v>0.80189927261811145</v>
      </c>
      <c r="K322" s="156">
        <f t="shared" si="139"/>
        <v>0.80519213366211118</v>
      </c>
      <c r="L322" s="156" t="str">
        <f t="shared" si="139"/>
        <v/>
      </c>
      <c r="M322" s="156" t="str">
        <f t="shared" si="139"/>
        <v/>
      </c>
      <c r="N322" s="156">
        <f t="shared" si="139"/>
        <v>0.89275443760192341</v>
      </c>
      <c r="O322" s="156">
        <f t="shared" si="139"/>
        <v>0.93244359407277377</v>
      </c>
      <c r="P322" s="156">
        <f t="shared" si="139"/>
        <v>0.93911377927404394</v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 t="str">
        <f t="shared" si="140"/>
        <v/>
      </c>
      <c r="V322" s="156">
        <f t="shared" si="140"/>
        <v>0.98162880194197355</v>
      </c>
      <c r="W322" s="156">
        <f t="shared" ref="W322:Y322" si="141">IF(W304=0,"",W304/W286)</f>
        <v>0.96075768094848235</v>
      </c>
      <c r="X322" s="156">
        <f t="shared" si="141"/>
        <v>0.96451747761341977</v>
      </c>
      <c r="Y322" s="156" t="str">
        <f t="shared" si="141"/>
        <v/>
      </c>
      <c r="DA322" s="63" t="s">
        <v>3745</v>
      </c>
    </row>
    <row r="323" spans="1:105" ht="12" customHeight="1" x14ac:dyDescent="0.25">
      <c r="A323" s="100" t="s">
        <v>50</v>
      </c>
      <c r="B323" s="157"/>
      <c r="C323" s="157">
        <f t="shared" ref="C323:Q323" si="142">IF(C305=0,"",C305/C287)</f>
        <v>0.43255665854852027</v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>
        <f t="shared" si="142"/>
        <v>0.44566901045869811</v>
      </c>
      <c r="I323" s="157">
        <f t="shared" si="142"/>
        <v>0.44904853009551771</v>
      </c>
      <c r="J323" s="157">
        <f t="shared" si="142"/>
        <v>0.45297946046877652</v>
      </c>
      <c r="K323" s="157">
        <f t="shared" si="142"/>
        <v>0.45766692090033301</v>
      </c>
      <c r="L323" s="157" t="str">
        <f t="shared" si="142"/>
        <v/>
      </c>
      <c r="M323" s="157" t="str">
        <f t="shared" si="142"/>
        <v/>
      </c>
      <c r="N323" s="157">
        <f t="shared" si="142"/>
        <v>0.49285366345427084</v>
      </c>
      <c r="O323" s="157">
        <f t="shared" si="142"/>
        <v>0.51986752907279477</v>
      </c>
      <c r="P323" s="157">
        <f t="shared" si="142"/>
        <v>0.55262475531849853</v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 t="str">
        <f t="shared" si="143"/>
        <v/>
      </c>
      <c r="V323" s="157">
        <f t="shared" si="143"/>
        <v>0.65935337526224613</v>
      </c>
      <c r="W323" s="157">
        <f t="shared" ref="W323:Y323" si="144">IF(W305=0,"",W305/W287)</f>
        <v>0.66593558883397685</v>
      </c>
      <c r="X323" s="157">
        <f t="shared" si="144"/>
        <v>0.66883254404202808</v>
      </c>
      <c r="Y323" s="157" t="str">
        <f t="shared" si="144"/>
        <v/>
      </c>
      <c r="DA323" s="131" t="s">
        <v>3746</v>
      </c>
    </row>
    <row r="324" spans="1:105" ht="12" customHeight="1" x14ac:dyDescent="0.25">
      <c r="A324" s="103" t="s">
        <v>52</v>
      </c>
      <c r="B324" s="158"/>
      <c r="C324" s="158">
        <f t="shared" ref="C324:Q324" si="145">IF(C306=0,"",C306/C288)</f>
        <v>1</v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>
        <f t="shared" si="145"/>
        <v>1</v>
      </c>
      <c r="I324" s="158">
        <f t="shared" si="145"/>
        <v>1</v>
      </c>
      <c r="J324" s="158">
        <f t="shared" si="145"/>
        <v>1</v>
      </c>
      <c r="K324" s="158">
        <f t="shared" si="145"/>
        <v>1</v>
      </c>
      <c r="L324" s="158" t="str">
        <f t="shared" si="145"/>
        <v/>
      </c>
      <c r="M324" s="158" t="str">
        <f t="shared" si="145"/>
        <v/>
      </c>
      <c r="N324" s="158">
        <f t="shared" si="145"/>
        <v>1</v>
      </c>
      <c r="O324" s="158">
        <f t="shared" si="145"/>
        <v>1</v>
      </c>
      <c r="P324" s="158">
        <f t="shared" si="145"/>
        <v>1</v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 t="str">
        <f t="shared" si="146"/>
        <v/>
      </c>
      <c r="V324" s="158">
        <f t="shared" si="146"/>
        <v>1</v>
      </c>
      <c r="W324" s="158">
        <f t="shared" ref="W324:Y324" si="147">IF(W306=0,"",W306/W288)</f>
        <v>1</v>
      </c>
      <c r="X324" s="158">
        <f t="shared" si="147"/>
        <v>1</v>
      </c>
      <c r="Y324" s="158" t="str">
        <f t="shared" si="147"/>
        <v/>
      </c>
      <c r="DA324" s="132" t="s">
        <v>3747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0.48419380507539878</v>
      </c>
      <c r="D325" s="157" t="str">
        <f t="shared" si="148"/>
        <v/>
      </c>
      <c r="E325" s="157" t="str">
        <f t="shared" si="148"/>
        <v/>
      </c>
      <c r="F325" s="157" t="str">
        <f t="shared" si="148"/>
        <v/>
      </c>
      <c r="G325" s="157" t="str">
        <f t="shared" si="148"/>
        <v/>
      </c>
      <c r="H325" s="157">
        <f t="shared" si="148"/>
        <v>0.49329808299768002</v>
      </c>
      <c r="I325" s="157" t="str">
        <f t="shared" si="148"/>
        <v/>
      </c>
      <c r="J325" s="157" t="str">
        <f t="shared" si="148"/>
        <v/>
      </c>
      <c r="K325" s="157">
        <f t="shared" si="148"/>
        <v>0.5008750902021103</v>
      </c>
      <c r="L325" s="157" t="str">
        <f t="shared" si="148"/>
        <v/>
      </c>
      <c r="M325" s="157" t="str">
        <f t="shared" si="148"/>
        <v/>
      </c>
      <c r="N325" s="157" t="str">
        <f t="shared" si="148"/>
        <v/>
      </c>
      <c r="O325" s="157">
        <f t="shared" si="148"/>
        <v>0.53672423848311646</v>
      </c>
      <c r="P325" s="157">
        <f t="shared" si="148"/>
        <v>0.55727000344688027</v>
      </c>
      <c r="Q325" s="157" t="str">
        <f t="shared" si="148"/>
        <v/>
      </c>
      <c r="R325" s="157" t="str">
        <f t="shared" ref="R325:V325" si="149">IF(R307=0,"",R307/R289)</f>
        <v/>
      </c>
      <c r="S325" s="157" t="str">
        <f t="shared" si="149"/>
        <v/>
      </c>
      <c r="T325" s="157" t="str">
        <f t="shared" si="149"/>
        <v/>
      </c>
      <c r="U325" s="157">
        <f t="shared" si="149"/>
        <v>0.62932296662927056</v>
      </c>
      <c r="V325" s="157" t="str">
        <f t="shared" si="149"/>
        <v/>
      </c>
      <c r="W325" s="157">
        <f t="shared" ref="W325:Y325" si="150">IF(W307=0,"",W307/W289)</f>
        <v>0.65361578770512718</v>
      </c>
      <c r="X325" s="157" t="str">
        <f t="shared" si="150"/>
        <v/>
      </c>
      <c r="Y325" s="157" t="str">
        <f t="shared" si="150"/>
        <v/>
      </c>
      <c r="DA325" s="131" t="s">
        <v>3748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0.8776192162088442</v>
      </c>
      <c r="D326" s="158">
        <f t="shared" si="151"/>
        <v>0.82938665399118905</v>
      </c>
      <c r="E326" s="158">
        <f t="shared" si="151"/>
        <v>0.79521799334171639</v>
      </c>
      <c r="F326" s="158">
        <f t="shared" si="151"/>
        <v>0.80352834901310954</v>
      </c>
      <c r="G326" s="158">
        <f t="shared" si="151"/>
        <v>0.77345539329686241</v>
      </c>
      <c r="H326" s="158">
        <f t="shared" si="151"/>
        <v>0.79151346093846109</v>
      </c>
      <c r="I326" s="158">
        <f t="shared" si="151"/>
        <v>0.82195399874776898</v>
      </c>
      <c r="J326" s="158">
        <f t="shared" si="151"/>
        <v>0.82906191646340166</v>
      </c>
      <c r="K326" s="158">
        <f t="shared" si="151"/>
        <v>0.83052570079010957</v>
      </c>
      <c r="L326" s="158" t="str">
        <f t="shared" si="151"/>
        <v/>
      </c>
      <c r="M326" s="158">
        <f t="shared" si="151"/>
        <v>0.84911391336951425</v>
      </c>
      <c r="N326" s="158">
        <f t="shared" si="151"/>
        <v>0.88993405842004691</v>
      </c>
      <c r="O326" s="158">
        <f t="shared" si="151"/>
        <v>0.97033483925533393</v>
      </c>
      <c r="P326" s="158">
        <f t="shared" si="151"/>
        <v>0.98761613359125866</v>
      </c>
      <c r="Q326" s="158">
        <f t="shared" si="151"/>
        <v>0.96937764678805605</v>
      </c>
      <c r="R326" s="158">
        <f t="shared" ref="R326:V326" si="152">IF(R308=0,"",R308/R290)</f>
        <v>0.95792717253141124</v>
      </c>
      <c r="S326" s="158">
        <f t="shared" si="152"/>
        <v>0.93524199195853985</v>
      </c>
      <c r="T326" s="158">
        <f t="shared" si="152"/>
        <v>0.95055481201080905</v>
      </c>
      <c r="U326" s="158">
        <f t="shared" si="152"/>
        <v>0.96203967614300412</v>
      </c>
      <c r="V326" s="158">
        <f t="shared" si="152"/>
        <v>0.95493700858403618</v>
      </c>
      <c r="W326" s="158">
        <f t="shared" ref="W326:Y326" si="153">IF(W308=0,"",W308/W290)</f>
        <v>0.96728712416510854</v>
      </c>
      <c r="X326" s="158">
        <f t="shared" si="153"/>
        <v>0.97455860041303088</v>
      </c>
      <c r="Y326" s="158" t="str">
        <f t="shared" si="153"/>
        <v/>
      </c>
      <c r="DA326" s="132" t="s">
        <v>3749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0.48419380507539878</v>
      </c>
      <c r="D327" s="156">
        <f t="shared" si="154"/>
        <v>0.48579831070134943</v>
      </c>
      <c r="E327" s="156">
        <f t="shared" si="154"/>
        <v>0.48755484697584328</v>
      </c>
      <c r="F327" s="156">
        <f t="shared" si="154"/>
        <v>0.48933257670027785</v>
      </c>
      <c r="G327" s="156">
        <f t="shared" si="154"/>
        <v>0.49125150400451628</v>
      </c>
      <c r="H327" s="156">
        <f t="shared" si="154"/>
        <v>0.49329808299768008</v>
      </c>
      <c r="I327" s="156">
        <f t="shared" si="154"/>
        <v>0.4955034364956355</v>
      </c>
      <c r="J327" s="156">
        <f t="shared" si="154"/>
        <v>0.4979923575604821</v>
      </c>
      <c r="K327" s="156">
        <f t="shared" si="154"/>
        <v>0.5008750902021103</v>
      </c>
      <c r="L327" s="156" t="str">
        <f t="shared" si="154"/>
        <v/>
      </c>
      <c r="M327" s="156">
        <f t="shared" si="154"/>
        <v>0.51049070341442693</v>
      </c>
      <c r="N327" s="156">
        <f t="shared" si="154"/>
        <v>0.52088075715076299</v>
      </c>
      <c r="O327" s="156">
        <f t="shared" si="154"/>
        <v>0.53672423848311646</v>
      </c>
      <c r="P327" s="156">
        <f t="shared" si="154"/>
        <v>0.55727000344688027</v>
      </c>
      <c r="Q327" s="156">
        <f t="shared" si="154"/>
        <v>0.5770922953307891</v>
      </c>
      <c r="R327" s="156">
        <f t="shared" ref="R327:V327" si="155">IF(R309=0,"",R309/R291)</f>
        <v>0.59050682035488578</v>
      </c>
      <c r="S327" s="156">
        <f t="shared" si="155"/>
        <v>0.60350318285968285</v>
      </c>
      <c r="T327" s="156">
        <f t="shared" si="155"/>
        <v>0.61639868663966058</v>
      </c>
      <c r="U327" s="156">
        <f t="shared" si="155"/>
        <v>0.62932296662927056</v>
      </c>
      <c r="V327" s="156">
        <f t="shared" si="155"/>
        <v>0.64201957352648509</v>
      </c>
      <c r="W327" s="156">
        <f t="shared" ref="W327:Y327" si="156">IF(W309=0,"",W309/W291)</f>
        <v>0.65361578770512718</v>
      </c>
      <c r="X327" s="156">
        <f t="shared" si="156"/>
        <v>0.66358331699896378</v>
      </c>
      <c r="Y327" s="156" t="str">
        <f t="shared" si="156"/>
        <v/>
      </c>
      <c r="DA327" s="63" t="s">
        <v>3750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 t="str">
        <f t="shared" si="157"/>
        <v/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:Y328" si="159">IF(W310=0,"",W310/W292)</f>
        <v>1</v>
      </c>
      <c r="X328" s="156">
        <f t="shared" si="159"/>
        <v>1</v>
      </c>
      <c r="Y328" s="156" t="str">
        <f t="shared" si="159"/>
        <v/>
      </c>
      <c r="DA328" s="63" t="s">
        <v>3751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0.61657681784833196</v>
      </c>
      <c r="D329" s="155">
        <f t="shared" si="160"/>
        <v>0.6119961649144372</v>
      </c>
      <c r="E329" s="155">
        <f t="shared" si="160"/>
        <v>0.60404919985517413</v>
      </c>
      <c r="F329" s="155">
        <f t="shared" si="160"/>
        <v>0.61044159318448954</v>
      </c>
      <c r="G329" s="155">
        <f t="shared" si="160"/>
        <v>0.60636892920474306</v>
      </c>
      <c r="H329" s="155">
        <f t="shared" si="160"/>
        <v>0.60095977482212504</v>
      </c>
      <c r="I329" s="155">
        <f t="shared" si="160"/>
        <v>0.59843064771772381</v>
      </c>
      <c r="J329" s="155">
        <f t="shared" si="160"/>
        <v>0.60137172938947769</v>
      </c>
      <c r="K329" s="155">
        <f t="shared" si="160"/>
        <v>0.62219747370659539</v>
      </c>
      <c r="L329" s="155" t="str">
        <f t="shared" si="160"/>
        <v/>
      </c>
      <c r="M329" s="155">
        <f t="shared" si="160"/>
        <v>0.61449673855623088</v>
      </c>
      <c r="N329" s="155">
        <f t="shared" si="160"/>
        <v>0.59998890672426941</v>
      </c>
      <c r="O329" s="155">
        <f t="shared" si="160"/>
        <v>0.63288381207419331</v>
      </c>
      <c r="P329" s="155">
        <f t="shared" si="160"/>
        <v>0.65800966014007278</v>
      </c>
      <c r="Q329" s="155">
        <f t="shared" si="160"/>
        <v>0.63425501316431931</v>
      </c>
      <c r="R329" s="155">
        <f t="shared" ref="R329:V329" si="161">IF(R311=0,"",R311/R293)</f>
        <v>0.64393323477046105</v>
      </c>
      <c r="S329" s="155">
        <f t="shared" si="161"/>
        <v>0.66184183281952014</v>
      </c>
      <c r="T329" s="155">
        <f t="shared" si="161"/>
        <v>0.67191934692782052</v>
      </c>
      <c r="U329" s="155">
        <f t="shared" si="161"/>
        <v>0.67001804821540556</v>
      </c>
      <c r="V329" s="155">
        <f t="shared" si="161"/>
        <v>0.70094429367219613</v>
      </c>
      <c r="W329" s="155">
        <f t="shared" ref="W329:Y329" si="162">IF(W311=0,"",W311/W293)</f>
        <v>0.70179508931512447</v>
      </c>
      <c r="X329" s="155">
        <f t="shared" si="162"/>
        <v>0.67527850724916327</v>
      </c>
      <c r="Y329" s="155" t="str">
        <f t="shared" si="162"/>
        <v/>
      </c>
      <c r="DA329" s="130" t="s">
        <v>3752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0.54861509469085312</v>
      </c>
      <c r="D330" s="156">
        <f t="shared" si="163"/>
        <v>0.5492401609600327</v>
      </c>
      <c r="E330" s="156">
        <f t="shared" si="163"/>
        <v>0.54986528353430775</v>
      </c>
      <c r="F330" s="156">
        <f t="shared" si="163"/>
        <v>0.55049041378654995</v>
      </c>
      <c r="G330" s="156">
        <f t="shared" si="163"/>
        <v>0.55111559589247294</v>
      </c>
      <c r="H330" s="156">
        <f t="shared" si="163"/>
        <v>0.55174082444553196</v>
      </c>
      <c r="I330" s="156">
        <f t="shared" si="163"/>
        <v>0.55236611033062366</v>
      </c>
      <c r="J330" s="156">
        <f t="shared" si="163"/>
        <v>0.55299149813932968</v>
      </c>
      <c r="K330" s="156">
        <f t="shared" si="163"/>
        <v>0.55361702578622241</v>
      </c>
      <c r="L330" s="156" t="str">
        <f t="shared" si="163"/>
        <v/>
      </c>
      <c r="M330" s="156">
        <f t="shared" si="163"/>
        <v>0.5547178698642935</v>
      </c>
      <c r="N330" s="156">
        <f t="shared" si="163"/>
        <v>0.55498346555839073</v>
      </c>
      <c r="O330" s="156">
        <f t="shared" si="163"/>
        <v>0.55514220512788814</v>
      </c>
      <c r="P330" s="156">
        <f t="shared" si="163"/>
        <v>0.5555851416549612</v>
      </c>
      <c r="Q330" s="156">
        <f t="shared" si="163"/>
        <v>0.55738799679211348</v>
      </c>
      <c r="R330" s="156">
        <f t="shared" ref="R330:V330" si="164">IF(R312=0,"",R312/R294)</f>
        <v>0.56212364831308881</v>
      </c>
      <c r="S330" s="156">
        <f t="shared" si="164"/>
        <v>0.5688038259239796</v>
      </c>
      <c r="T330" s="156">
        <f t="shared" si="164"/>
        <v>0.57613329055664431</v>
      </c>
      <c r="U330" s="156">
        <f t="shared" si="164"/>
        <v>0.58281680314296003</v>
      </c>
      <c r="V330" s="156">
        <f t="shared" si="164"/>
        <v>0.58755912461479387</v>
      </c>
      <c r="W330" s="156">
        <f t="shared" ref="W330:Y330" si="165">IF(W312=0,"",W312/W294)</f>
        <v>0.58983832031986483</v>
      </c>
      <c r="X330" s="156">
        <f t="shared" si="165"/>
        <v>0.59022830009977345</v>
      </c>
      <c r="Y330" s="156" t="str">
        <f t="shared" si="165"/>
        <v/>
      </c>
      <c r="DA330" s="63" t="s">
        <v>3753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0.72662667962477578</v>
      </c>
      <c r="D331" s="159">
        <f t="shared" si="166"/>
        <v>0.72814042330624362</v>
      </c>
      <c r="E331" s="159">
        <f t="shared" si="166"/>
        <v>0.72972554035246784</v>
      </c>
      <c r="F331" s="159">
        <f t="shared" si="166"/>
        <v>0.73132039013024974</v>
      </c>
      <c r="G331" s="159">
        <f t="shared" si="166"/>
        <v>0.73298097057885914</v>
      </c>
      <c r="H331" s="159">
        <f t="shared" si="166"/>
        <v>0.7347004282634233</v>
      </c>
      <c r="I331" s="159">
        <f t="shared" si="166"/>
        <v>0.73649256107781469</v>
      </c>
      <c r="J331" s="159">
        <f t="shared" si="166"/>
        <v>0.73841389412300973</v>
      </c>
      <c r="K331" s="159">
        <f t="shared" si="166"/>
        <v>0.74051248860270869</v>
      </c>
      <c r="L331" s="159" t="str">
        <f t="shared" si="166"/>
        <v/>
      </c>
      <c r="M331" s="159">
        <f t="shared" si="166"/>
        <v>0.74607355849152468</v>
      </c>
      <c r="N331" s="159">
        <f t="shared" si="166"/>
        <v>0.75055546355653546</v>
      </c>
      <c r="O331" s="159">
        <f t="shared" si="166"/>
        <v>0.75678262211734659</v>
      </c>
      <c r="P331" s="159">
        <f t="shared" si="166"/>
        <v>0.76501778054430969</v>
      </c>
      <c r="Q331" s="159">
        <f t="shared" si="166"/>
        <v>0.77567415587178334</v>
      </c>
      <c r="R331" s="159">
        <f t="shared" ref="R331:V331" si="167">IF(R313=0,"",R313/R295)</f>
        <v>0.79017493492704227</v>
      </c>
      <c r="S331" s="159">
        <f t="shared" si="167"/>
        <v>0.80832014316798317</v>
      </c>
      <c r="T331" s="159">
        <f t="shared" si="167"/>
        <v>0.8278544562664063</v>
      </c>
      <c r="U331" s="159">
        <f t="shared" si="167"/>
        <v>0.84652254989416553</v>
      </c>
      <c r="V331" s="159">
        <f t="shared" si="167"/>
        <v>0.86206909972308909</v>
      </c>
      <c r="W331" s="159">
        <f t="shared" ref="W331:Y331" si="168">IF(W313=0,"",W313/W295)</f>
        <v>0.87371050315834564</v>
      </c>
      <c r="X331" s="159">
        <f t="shared" si="168"/>
        <v>0.88137629263840678</v>
      </c>
      <c r="Y331" s="159" t="str">
        <f t="shared" si="168"/>
        <v/>
      </c>
      <c r="DA331" s="60" t="s">
        <v>3754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0.18454693934333385</v>
      </c>
      <c r="D333" s="117">
        <f t="shared" si="169"/>
        <v>0.2826041109537768</v>
      </c>
      <c r="E333" s="117">
        <f t="shared" si="169"/>
        <v>0.29525546101535749</v>
      </c>
      <c r="F333" s="117">
        <f t="shared" si="169"/>
        <v>0.32580693086255602</v>
      </c>
      <c r="G333" s="117">
        <f t="shared" si="169"/>
        <v>0.38141723471501876</v>
      </c>
      <c r="H333" s="117">
        <f t="shared" si="169"/>
        <v>0.31123213836445174</v>
      </c>
      <c r="I333" s="117">
        <f t="shared" si="169"/>
        <v>0.10863175891530379</v>
      </c>
      <c r="J333" s="117">
        <f t="shared" si="169"/>
        <v>0.12996149303025301</v>
      </c>
      <c r="K333" s="117">
        <f t="shared" si="169"/>
        <v>0.16604105927785301</v>
      </c>
      <c r="L333" s="117">
        <f t="shared" si="169"/>
        <v>0</v>
      </c>
      <c r="M333" s="117">
        <f t="shared" si="169"/>
        <v>0.10938260993901923</v>
      </c>
      <c r="N333" s="117">
        <f t="shared" si="169"/>
        <v>8.5132793296816139E-2</v>
      </c>
      <c r="O333" s="117">
        <f t="shared" si="169"/>
        <v>0.11355457760805783</v>
      </c>
      <c r="P333" s="117">
        <f t="shared" si="169"/>
        <v>0.28602934335352975</v>
      </c>
      <c r="Q333" s="117">
        <f t="shared" si="169"/>
        <v>0.37286597096199869</v>
      </c>
      <c r="R333" s="117">
        <f t="shared" ref="R333:V333" si="170">R334+R336+R338+R347</f>
        <v>0.26732983275079203</v>
      </c>
      <c r="S333" s="117">
        <f t="shared" si="170"/>
        <v>0.25958484813680061</v>
      </c>
      <c r="T333" s="117">
        <f t="shared" si="170"/>
        <v>0.28096138968796991</v>
      </c>
      <c r="U333" s="117">
        <f t="shared" si="170"/>
        <v>0.65438828185394415</v>
      </c>
      <c r="V333" s="117">
        <f t="shared" si="170"/>
        <v>0.49084746560900483</v>
      </c>
      <c r="W333" s="117">
        <f t="shared" ref="W333:Y333" si="171">W334+W336+W338+W347</f>
        <v>0.24422376522794825</v>
      </c>
      <c r="X333" s="117">
        <f t="shared" si="171"/>
        <v>0.1033691121292246</v>
      </c>
      <c r="Y333" s="117">
        <f t="shared" si="171"/>
        <v>0</v>
      </c>
      <c r="DA333" s="129" t="s">
        <v>3906</v>
      </c>
    </row>
    <row r="334" spans="1:105" ht="12" customHeight="1" x14ac:dyDescent="0.25">
      <c r="A334" s="121" t="s">
        <v>57</v>
      </c>
      <c r="B334" s="122"/>
      <c r="C334" s="122">
        <f t="shared" ref="C334:Y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X334" s="122">
        <f t="shared" si="172"/>
        <v>0</v>
      </c>
      <c r="Y334" s="122">
        <f t="shared" si="172"/>
        <v>0</v>
      </c>
      <c r="DA334" s="130" t="s">
        <v>3907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X335" s="98">
        <v>0</v>
      </c>
      <c r="Y335" s="98">
        <v>0</v>
      </c>
      <c r="DA335" s="63" t="s">
        <v>3908</v>
      </c>
    </row>
    <row r="336" spans="1:105" ht="12" customHeight="1" x14ac:dyDescent="0.25">
      <c r="A336" s="121" t="s">
        <v>92</v>
      </c>
      <c r="B336" s="122"/>
      <c r="C336" s="122">
        <f t="shared" ref="C336:Y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X336" s="122">
        <f t="shared" si="173"/>
        <v>0</v>
      </c>
      <c r="Y336" s="122">
        <f t="shared" si="173"/>
        <v>0</v>
      </c>
      <c r="DA336" s="130" t="s">
        <v>3909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X337" s="98">
        <v>0</v>
      </c>
      <c r="Y337" s="98">
        <v>0</v>
      </c>
      <c r="DA337" s="63" t="s">
        <v>3910</v>
      </c>
    </row>
    <row r="338" spans="1:105" ht="12" customHeight="1" x14ac:dyDescent="0.25">
      <c r="A338" s="121" t="s">
        <v>55</v>
      </c>
      <c r="B338" s="122"/>
      <c r="C338" s="122">
        <v>5.0643077442767311E-2</v>
      </c>
      <c r="D338" s="122">
        <v>5.4965290626841051E-2</v>
      </c>
      <c r="E338" s="122">
        <v>5.6541242271097948E-2</v>
      </c>
      <c r="F338" s="122">
        <v>6.2154058859395123E-2</v>
      </c>
      <c r="G338" s="122">
        <v>8.5842511197632698E-2</v>
      </c>
      <c r="H338" s="122">
        <v>9.8693546139000193E-2</v>
      </c>
      <c r="I338" s="122">
        <v>1.9572304610369309E-2</v>
      </c>
      <c r="J338" s="122">
        <v>2.5307770270314084E-2</v>
      </c>
      <c r="K338" s="122">
        <v>4.065685877260157E-2</v>
      </c>
      <c r="L338" s="122">
        <v>0</v>
      </c>
      <c r="M338" s="122">
        <v>2.4643866066587403E-2</v>
      </c>
      <c r="N338" s="122">
        <v>1.9415779138360151E-2</v>
      </c>
      <c r="O338" s="122">
        <v>1.5891134873029452E-2</v>
      </c>
      <c r="P338" s="122">
        <v>6.9863902279918649E-2</v>
      </c>
      <c r="Q338" s="122">
        <v>7.2285058986725451E-2</v>
      </c>
      <c r="R338" s="122">
        <v>5.0694480767527923E-2</v>
      </c>
      <c r="S338" s="122">
        <v>4.4557562584782398E-2</v>
      </c>
      <c r="T338" s="122">
        <v>4.7453345953797299E-2</v>
      </c>
      <c r="U338" s="122">
        <v>0.11568271687221583</v>
      </c>
      <c r="V338" s="122">
        <v>9.2493311673261192E-2</v>
      </c>
      <c r="W338" s="122">
        <v>5.2520177864540628E-2</v>
      </c>
      <c r="X338" s="122">
        <v>1.8487658117379527E-2</v>
      </c>
      <c r="Y338" s="122">
        <v>0</v>
      </c>
      <c r="DA338" s="130" t="s">
        <v>3911</v>
      </c>
    </row>
    <row r="339" spans="1:105" ht="12" customHeight="1" x14ac:dyDescent="0.25">
      <c r="A339" s="97" t="s">
        <v>124</v>
      </c>
      <c r="B339" s="98"/>
      <c r="C339" s="98">
        <v>4.9828455070277444E-2</v>
      </c>
      <c r="D339" s="98">
        <v>5.4965290626841051E-2</v>
      </c>
      <c r="E339" s="98">
        <v>5.6541242271097948E-2</v>
      </c>
      <c r="F339" s="98">
        <v>6.2154058859395123E-2</v>
      </c>
      <c r="G339" s="98">
        <v>8.5842511197632698E-2</v>
      </c>
      <c r="H339" s="98">
        <v>9.6480536461903008E-2</v>
      </c>
      <c r="I339" s="98">
        <v>1.9057139101509166E-2</v>
      </c>
      <c r="J339" s="98">
        <v>2.4773661222194574E-2</v>
      </c>
      <c r="K339" s="98">
        <v>4.0127428391191329E-2</v>
      </c>
      <c r="L339" s="98">
        <v>0</v>
      </c>
      <c r="M339" s="98">
        <v>2.4643866066587403E-2</v>
      </c>
      <c r="N339" s="98">
        <v>1.9166975706536103E-2</v>
      </c>
      <c r="O339" s="98">
        <v>1.3787666099269812E-2</v>
      </c>
      <c r="P339" s="98">
        <v>6.6003662938596261E-2</v>
      </c>
      <c r="Q339" s="98">
        <v>7.2285058986725451E-2</v>
      </c>
      <c r="R339" s="98">
        <v>5.0694480767527923E-2</v>
      </c>
      <c r="S339" s="98">
        <v>4.4557562584782398E-2</v>
      </c>
      <c r="T339" s="98">
        <v>4.7453345953797299E-2</v>
      </c>
      <c r="U339" s="98">
        <v>0.11568271687221583</v>
      </c>
      <c r="V339" s="98">
        <v>9.2058121054127515E-2</v>
      </c>
      <c r="W339" s="98">
        <v>5.0897290129909949E-2</v>
      </c>
      <c r="X339" s="98">
        <v>1.8036886119351125E-2</v>
      </c>
      <c r="Y339" s="98">
        <v>0</v>
      </c>
      <c r="DA339" s="63" t="s">
        <v>3912</v>
      </c>
    </row>
    <row r="340" spans="1:105" ht="12" customHeight="1" x14ac:dyDescent="0.25">
      <c r="A340" s="97" t="s">
        <v>123</v>
      </c>
      <c r="B340" s="98"/>
      <c r="C340" s="98">
        <v>8.146223724898637E-4</v>
      </c>
      <c r="D340" s="98">
        <v>0</v>
      </c>
      <c r="E340" s="98">
        <v>0</v>
      </c>
      <c r="F340" s="98">
        <v>0</v>
      </c>
      <c r="G340" s="98">
        <v>0</v>
      </c>
      <c r="H340" s="98">
        <v>2.2130096770971845E-3</v>
      </c>
      <c r="I340" s="98">
        <v>5.1516550886014395E-4</v>
      </c>
      <c r="J340" s="98">
        <v>5.3410904811951039E-4</v>
      </c>
      <c r="K340" s="98">
        <v>5.2943038141024248E-4</v>
      </c>
      <c r="L340" s="98">
        <v>0</v>
      </c>
      <c r="M340" s="98">
        <v>0</v>
      </c>
      <c r="N340" s="98">
        <v>2.4880343182404616E-4</v>
      </c>
      <c r="O340" s="98">
        <v>2.1034687737596391E-3</v>
      </c>
      <c r="P340" s="98">
        <v>3.8602393413223906E-3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4.3519061913367251E-4</v>
      </c>
      <c r="W340" s="98">
        <v>1.6228877346306824E-3</v>
      </c>
      <c r="X340" s="98">
        <v>4.5077199802840269E-4</v>
      </c>
      <c r="Y340" s="98">
        <v>0</v>
      </c>
      <c r="DA340" s="63" t="s">
        <v>3913</v>
      </c>
    </row>
    <row r="341" spans="1:105" ht="12" customHeight="1" x14ac:dyDescent="0.25">
      <c r="A341" s="100" t="s">
        <v>50</v>
      </c>
      <c r="B341" s="101"/>
      <c r="C341" s="101">
        <v>8.146223724898637E-4</v>
      </c>
      <c r="D341" s="101">
        <v>0</v>
      </c>
      <c r="E341" s="101">
        <v>0</v>
      </c>
      <c r="F341" s="101">
        <v>0</v>
      </c>
      <c r="G341" s="101">
        <v>0</v>
      </c>
      <c r="H341" s="101">
        <v>2.2130096770971845E-3</v>
      </c>
      <c r="I341" s="101">
        <v>5.1516550886014395E-4</v>
      </c>
      <c r="J341" s="101">
        <v>5.3410904811951039E-4</v>
      </c>
      <c r="K341" s="101">
        <v>5.2943038141024248E-4</v>
      </c>
      <c r="L341" s="101">
        <v>0</v>
      </c>
      <c r="M341" s="101">
        <v>0</v>
      </c>
      <c r="N341" s="101">
        <v>2.4880343182404616E-4</v>
      </c>
      <c r="O341" s="101">
        <v>2.1034687737596391E-3</v>
      </c>
      <c r="P341" s="101">
        <v>3.8602393413223906E-3</v>
      </c>
      <c r="Q341" s="101">
        <v>0</v>
      </c>
      <c r="R341" s="101">
        <v>0</v>
      </c>
      <c r="S341" s="101">
        <v>0</v>
      </c>
      <c r="T341" s="101">
        <v>0</v>
      </c>
      <c r="U341" s="101">
        <v>0</v>
      </c>
      <c r="V341" s="101">
        <v>4.3519061913367251E-4</v>
      </c>
      <c r="W341" s="101">
        <v>1.6228877346306824E-3</v>
      </c>
      <c r="X341" s="101">
        <v>4.5077199802840269E-4</v>
      </c>
      <c r="Y341" s="101">
        <v>0</v>
      </c>
      <c r="DA341" s="131" t="s">
        <v>3914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X342" s="104">
        <v>0</v>
      </c>
      <c r="Y342" s="104">
        <v>0</v>
      </c>
      <c r="DA342" s="132" t="s">
        <v>3915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X343" s="101">
        <v>0</v>
      </c>
      <c r="Y343" s="101">
        <v>0</v>
      </c>
      <c r="DA343" s="131" t="s">
        <v>3916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X344" s="104">
        <v>0</v>
      </c>
      <c r="Y344" s="104">
        <v>0</v>
      </c>
      <c r="DA344" s="132" t="s">
        <v>3917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X345" s="98">
        <v>0</v>
      </c>
      <c r="Y345" s="98">
        <v>0</v>
      </c>
      <c r="DA345" s="63" t="s">
        <v>3918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X346" s="98">
        <v>0</v>
      </c>
      <c r="Y346" s="98">
        <v>0</v>
      </c>
      <c r="DA346" s="63" t="s">
        <v>3919</v>
      </c>
    </row>
    <row r="347" spans="1:105" ht="12" customHeight="1" x14ac:dyDescent="0.25">
      <c r="A347" s="121" t="s">
        <v>54</v>
      </c>
      <c r="B347" s="122"/>
      <c r="C347" s="122">
        <v>0.13390386190056655</v>
      </c>
      <c r="D347" s="122">
        <v>0.22763882032693578</v>
      </c>
      <c r="E347" s="122">
        <v>0.23871421874425952</v>
      </c>
      <c r="F347" s="122">
        <v>0.2636528720031609</v>
      </c>
      <c r="G347" s="122">
        <v>0.29557472351738606</v>
      </c>
      <c r="H347" s="122">
        <v>0.21253859222545152</v>
      </c>
      <c r="I347" s="122">
        <v>8.9059454304934477E-2</v>
      </c>
      <c r="J347" s="122">
        <v>0.10465372275993892</v>
      </c>
      <c r="K347" s="122">
        <v>0.12538420050525143</v>
      </c>
      <c r="L347" s="122">
        <v>0</v>
      </c>
      <c r="M347" s="122">
        <v>8.4738743872431826E-2</v>
      </c>
      <c r="N347" s="122">
        <v>6.5717014158455989E-2</v>
      </c>
      <c r="O347" s="122">
        <v>9.7663442735028375E-2</v>
      </c>
      <c r="P347" s="122">
        <v>0.2161654410736111</v>
      </c>
      <c r="Q347" s="122">
        <v>0.30058091197527326</v>
      </c>
      <c r="R347" s="122">
        <v>0.21663535198326411</v>
      </c>
      <c r="S347" s="122">
        <v>0.21502728555201819</v>
      </c>
      <c r="T347" s="122">
        <v>0.23350804373417261</v>
      </c>
      <c r="U347" s="122">
        <v>0.53870556498172828</v>
      </c>
      <c r="V347" s="122">
        <v>0.39835415393574364</v>
      </c>
      <c r="W347" s="122">
        <v>0.19170358736340762</v>
      </c>
      <c r="X347" s="122">
        <v>8.4881454011845076E-2</v>
      </c>
      <c r="Y347" s="122">
        <v>0</v>
      </c>
      <c r="DA347" s="130" t="s">
        <v>3920</v>
      </c>
    </row>
    <row r="348" spans="1:105" ht="12" customHeight="1" x14ac:dyDescent="0.25">
      <c r="A348" s="97" t="s">
        <v>50</v>
      </c>
      <c r="B348" s="98"/>
      <c r="C348" s="98">
        <v>0.13390386190056655</v>
      </c>
      <c r="D348" s="98">
        <v>0.22763882032693578</v>
      </c>
      <c r="E348" s="98">
        <v>0.23871421874425952</v>
      </c>
      <c r="F348" s="98">
        <v>0.2636528720031609</v>
      </c>
      <c r="G348" s="98">
        <v>0.29557472351738606</v>
      </c>
      <c r="H348" s="98">
        <v>0.21253859222545152</v>
      </c>
      <c r="I348" s="98">
        <v>8.9059454304934477E-2</v>
      </c>
      <c r="J348" s="98">
        <v>0.10465372275993892</v>
      </c>
      <c r="K348" s="98">
        <v>0.12538420050525143</v>
      </c>
      <c r="L348" s="98">
        <v>0</v>
      </c>
      <c r="M348" s="98">
        <v>8.4738743872431826E-2</v>
      </c>
      <c r="N348" s="98">
        <v>6.5717014158455989E-2</v>
      </c>
      <c r="O348" s="98">
        <v>9.7663442735028375E-2</v>
      </c>
      <c r="P348" s="98">
        <v>0.2161654410736111</v>
      </c>
      <c r="Q348" s="98">
        <v>0.30058091197527326</v>
      </c>
      <c r="R348" s="98">
        <v>0.21663535198326411</v>
      </c>
      <c r="S348" s="98">
        <v>0.21502728555201819</v>
      </c>
      <c r="T348" s="98">
        <v>0.23350804373417261</v>
      </c>
      <c r="U348" s="98">
        <v>0.53870556498172828</v>
      </c>
      <c r="V348" s="98">
        <v>0.39835415393574364</v>
      </c>
      <c r="W348" s="98">
        <v>0.19170358736340762</v>
      </c>
      <c r="X348" s="98">
        <v>8.4881454011845076E-2</v>
      </c>
      <c r="Y348" s="98">
        <v>0</v>
      </c>
      <c r="DA348" s="63" t="s">
        <v>3921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X349" s="33">
        <v>0</v>
      </c>
      <c r="Y349" s="33">
        <v>0</v>
      </c>
      <c r="DA349" s="60" t="s">
        <v>3922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9048.8852898819678</v>
      </c>
      <c r="D351" s="117">
        <f t="shared" si="174"/>
        <v>11450.196171253638</v>
      </c>
      <c r="E351" s="117">
        <f t="shared" si="174"/>
        <v>11749.335272231508</v>
      </c>
      <c r="F351" s="117">
        <f t="shared" si="174"/>
        <v>10908.12669349287</v>
      </c>
      <c r="G351" s="117">
        <f t="shared" si="174"/>
        <v>10181.761380754471</v>
      </c>
      <c r="H351" s="117">
        <f t="shared" si="174"/>
        <v>10410.509749028713</v>
      </c>
      <c r="I351" s="117">
        <f t="shared" si="174"/>
        <v>11423.024201339267</v>
      </c>
      <c r="J351" s="117">
        <f t="shared" si="174"/>
        <v>10129.511826237138</v>
      </c>
      <c r="K351" s="117">
        <f t="shared" si="174"/>
        <v>9533.0532662106943</v>
      </c>
      <c r="L351" s="117">
        <f t="shared" si="174"/>
        <v>0</v>
      </c>
      <c r="M351" s="117">
        <f t="shared" si="174"/>
        <v>8826.6578395456745</v>
      </c>
      <c r="N351" s="117">
        <f t="shared" si="174"/>
        <v>6886.9649342301691</v>
      </c>
      <c r="O351" s="117">
        <f t="shared" si="174"/>
        <v>5372.1817434652967</v>
      </c>
      <c r="P351" s="117">
        <f t="shared" si="174"/>
        <v>5925.4294089072891</v>
      </c>
      <c r="Q351" s="117">
        <f t="shared" si="174"/>
        <v>7304.0403875123638</v>
      </c>
      <c r="R351" s="117">
        <f t="shared" ref="R351:V351" si="175">R352+R354+R356+R365</f>
        <v>7416.6947191137861</v>
      </c>
      <c r="S351" s="117">
        <f t="shared" si="175"/>
        <v>7844.1309667277228</v>
      </c>
      <c r="T351" s="117">
        <f t="shared" si="175"/>
        <v>7026.9785636897595</v>
      </c>
      <c r="U351" s="117">
        <f t="shared" si="175"/>
        <v>7826.2097108821063</v>
      </c>
      <c r="V351" s="117">
        <f t="shared" si="175"/>
        <v>7725.4826418653629</v>
      </c>
      <c r="W351" s="117">
        <f t="shared" ref="W351:Y351" si="176">W352+W354+W356+W365</f>
        <v>7521.062003087718</v>
      </c>
      <c r="X351" s="117">
        <f t="shared" si="176"/>
        <v>7388.0409103910024</v>
      </c>
      <c r="Y351" s="117">
        <f t="shared" si="176"/>
        <v>0</v>
      </c>
      <c r="DA351" s="129" t="s">
        <v>4074</v>
      </c>
    </row>
    <row r="352" spans="1:105" ht="12" customHeight="1" x14ac:dyDescent="0.25">
      <c r="A352" s="121" t="s">
        <v>57</v>
      </c>
      <c r="B352" s="122"/>
      <c r="C352" s="122">
        <f t="shared" ref="C352:Y352" si="177">C353</f>
        <v>5667.4022279054461</v>
      </c>
      <c r="D352" s="122">
        <f t="shared" si="177"/>
        <v>6143.2537506305071</v>
      </c>
      <c r="E352" s="122">
        <f t="shared" si="177"/>
        <v>6012.8335040435904</v>
      </c>
      <c r="F352" s="122">
        <f t="shared" si="177"/>
        <v>5335.7641617686813</v>
      </c>
      <c r="G352" s="122">
        <f t="shared" si="177"/>
        <v>4375.2713602508093</v>
      </c>
      <c r="H352" s="122">
        <f t="shared" si="177"/>
        <v>4488.9679254739858</v>
      </c>
      <c r="I352" s="122">
        <f t="shared" si="177"/>
        <v>5191.6584836217344</v>
      </c>
      <c r="J352" s="122">
        <f t="shared" si="177"/>
        <v>4142.1977660688162</v>
      </c>
      <c r="K352" s="122">
        <f t="shared" si="177"/>
        <v>3717.1633582827735</v>
      </c>
      <c r="L352" s="122">
        <f t="shared" si="177"/>
        <v>0</v>
      </c>
      <c r="M352" s="122">
        <f t="shared" si="177"/>
        <v>3307.3540666128724</v>
      </c>
      <c r="N352" s="122">
        <f t="shared" si="177"/>
        <v>1515.3476831557327</v>
      </c>
      <c r="O352" s="122">
        <f t="shared" si="177"/>
        <v>669.41855093257561</v>
      </c>
      <c r="P352" s="122">
        <f t="shared" si="177"/>
        <v>1447.2321597276546</v>
      </c>
      <c r="Q352" s="122">
        <f t="shared" si="177"/>
        <v>2819.1942334429496</v>
      </c>
      <c r="R352" s="122">
        <f t="shared" si="177"/>
        <v>2699.179958265725</v>
      </c>
      <c r="S352" s="122">
        <f t="shared" si="177"/>
        <v>2992.9271993108009</v>
      </c>
      <c r="T352" s="122">
        <f t="shared" si="177"/>
        <v>2443.551095548512</v>
      </c>
      <c r="U352" s="122">
        <f t="shared" si="177"/>
        <v>2944.8783717480696</v>
      </c>
      <c r="V352" s="122">
        <f t="shared" si="177"/>
        <v>2901.6142859769566</v>
      </c>
      <c r="W352" s="122">
        <f t="shared" si="177"/>
        <v>2564.007771036881</v>
      </c>
      <c r="X352" s="122">
        <f t="shared" si="177"/>
        <v>2832.8780759899651</v>
      </c>
      <c r="Y352" s="122">
        <f t="shared" si="177"/>
        <v>0</v>
      </c>
      <c r="DA352" s="130" t="s">
        <v>4075</v>
      </c>
    </row>
    <row r="353" spans="1:105" ht="12" customHeight="1" x14ac:dyDescent="0.25">
      <c r="A353" s="97" t="s">
        <v>53</v>
      </c>
      <c r="B353" s="98"/>
      <c r="C353" s="98">
        <v>5667.4022279054461</v>
      </c>
      <c r="D353" s="98">
        <v>6143.2537506305071</v>
      </c>
      <c r="E353" s="98">
        <v>6012.8335040435904</v>
      </c>
      <c r="F353" s="98">
        <v>5335.7641617686813</v>
      </c>
      <c r="G353" s="98">
        <v>4375.2713602508093</v>
      </c>
      <c r="H353" s="98">
        <v>4488.9679254739858</v>
      </c>
      <c r="I353" s="98">
        <v>5191.6584836217344</v>
      </c>
      <c r="J353" s="98">
        <v>4142.1977660688162</v>
      </c>
      <c r="K353" s="98">
        <v>3717.1633582827735</v>
      </c>
      <c r="L353" s="98">
        <v>0</v>
      </c>
      <c r="M353" s="98">
        <v>3307.3540666128724</v>
      </c>
      <c r="N353" s="98">
        <v>1515.3476831557327</v>
      </c>
      <c r="O353" s="98">
        <v>669.41855093257561</v>
      </c>
      <c r="P353" s="98">
        <v>1447.2321597276546</v>
      </c>
      <c r="Q353" s="98">
        <v>2819.1942334429496</v>
      </c>
      <c r="R353" s="98">
        <v>2699.179958265725</v>
      </c>
      <c r="S353" s="98">
        <v>2992.9271993108009</v>
      </c>
      <c r="T353" s="98">
        <v>2443.551095548512</v>
      </c>
      <c r="U353" s="98">
        <v>2944.8783717480696</v>
      </c>
      <c r="V353" s="98">
        <v>2901.6142859769566</v>
      </c>
      <c r="W353" s="98">
        <v>2564.007771036881</v>
      </c>
      <c r="X353" s="98">
        <v>2832.8780759899651</v>
      </c>
      <c r="Y353" s="98">
        <v>0</v>
      </c>
      <c r="DA353" s="63" t="s">
        <v>4076</v>
      </c>
    </row>
    <row r="354" spans="1:105" ht="12" customHeight="1" x14ac:dyDescent="0.25">
      <c r="A354" s="121" t="s">
        <v>92</v>
      </c>
      <c r="B354" s="122"/>
      <c r="C354" s="122">
        <f t="shared" ref="C354:Y354" si="178">C355</f>
        <v>0</v>
      </c>
      <c r="D354" s="122">
        <f t="shared" si="178"/>
        <v>1679.8481653469937</v>
      </c>
      <c r="E354" s="122">
        <f t="shared" si="178"/>
        <v>1824.3844372441463</v>
      </c>
      <c r="F354" s="122">
        <f t="shared" si="178"/>
        <v>1540.8153122886658</v>
      </c>
      <c r="G354" s="122">
        <f t="shared" si="178"/>
        <v>1460.1780481109631</v>
      </c>
      <c r="H354" s="122">
        <f t="shared" si="178"/>
        <v>1658.4319221612636</v>
      </c>
      <c r="I354" s="122">
        <f t="shared" si="178"/>
        <v>1828.3378852173855</v>
      </c>
      <c r="J354" s="122">
        <f t="shared" si="178"/>
        <v>1819.3223956267477</v>
      </c>
      <c r="K354" s="122">
        <f t="shared" si="178"/>
        <v>1677.0963106168999</v>
      </c>
      <c r="L354" s="122">
        <f t="shared" si="178"/>
        <v>0</v>
      </c>
      <c r="M354" s="122">
        <f t="shared" si="178"/>
        <v>1439.802243634389</v>
      </c>
      <c r="N354" s="122">
        <f t="shared" si="178"/>
        <v>1691.4994167247112</v>
      </c>
      <c r="O354" s="122">
        <f t="shared" si="178"/>
        <v>1361.0065980922707</v>
      </c>
      <c r="P354" s="122">
        <f t="shared" si="178"/>
        <v>1154.853642255689</v>
      </c>
      <c r="Q354" s="122">
        <f t="shared" si="178"/>
        <v>1189.6003397896563</v>
      </c>
      <c r="R354" s="122">
        <f t="shared" si="178"/>
        <v>1330.1420850701331</v>
      </c>
      <c r="S354" s="122">
        <f t="shared" si="178"/>
        <v>1257.6937943332084</v>
      </c>
      <c r="T354" s="122">
        <f t="shared" si="178"/>
        <v>1170.6389060912024</v>
      </c>
      <c r="U354" s="122">
        <f t="shared" si="178"/>
        <v>1365.3681670962003</v>
      </c>
      <c r="V354" s="122">
        <f t="shared" si="178"/>
        <v>1323.6209104249569</v>
      </c>
      <c r="W354" s="122">
        <f t="shared" si="178"/>
        <v>1273.1589439053284</v>
      </c>
      <c r="X354" s="122">
        <f t="shared" si="178"/>
        <v>1241.0222137150529</v>
      </c>
      <c r="Y354" s="122">
        <f t="shared" si="178"/>
        <v>0</v>
      </c>
      <c r="DA354" s="130" t="s">
        <v>4077</v>
      </c>
    </row>
    <row r="355" spans="1:105" ht="12" customHeight="1" x14ac:dyDescent="0.25">
      <c r="A355" s="97" t="s">
        <v>53</v>
      </c>
      <c r="B355" s="98"/>
      <c r="C355" s="98">
        <f>RES_hhdet_in_fech!C165</f>
        <v>0</v>
      </c>
      <c r="D355" s="98">
        <f>RES_hhdet_in_fech!D165</f>
        <v>1679.8481653469937</v>
      </c>
      <c r="E355" s="98">
        <f>RES_hhdet_in_fech!E165</f>
        <v>1824.3844372441463</v>
      </c>
      <c r="F355" s="98">
        <f>RES_hhdet_in_fech!F165</f>
        <v>1540.8153122886658</v>
      </c>
      <c r="G355" s="98">
        <f>RES_hhdet_in_fech!G165</f>
        <v>1460.1780481109631</v>
      </c>
      <c r="H355" s="98">
        <f>RES_hhdet_in_fech!H165</f>
        <v>1658.4319221612636</v>
      </c>
      <c r="I355" s="98">
        <f>RES_hhdet_in_fech!I165</f>
        <v>1828.3378852173855</v>
      </c>
      <c r="J355" s="98">
        <f>RES_hhdet_in_fech!J165</f>
        <v>1819.3223956267477</v>
      </c>
      <c r="K355" s="98">
        <f>RES_hhdet_in_fech!K165</f>
        <v>1677.0963106168999</v>
      </c>
      <c r="L355" s="98">
        <f>RES_hhdet_in_fech!L165</f>
        <v>0</v>
      </c>
      <c r="M355" s="98">
        <f>RES_hhdet_in_fech!M165</f>
        <v>1439.802243634389</v>
      </c>
      <c r="N355" s="98">
        <f>RES_hhdet_in_fech!N165</f>
        <v>1691.4994167247112</v>
      </c>
      <c r="O355" s="98">
        <f>RES_hhdet_in_fech!O165</f>
        <v>1361.0065980922707</v>
      </c>
      <c r="P355" s="98">
        <f>RES_hhdet_in_fech!P165</f>
        <v>1154.853642255689</v>
      </c>
      <c r="Q355" s="98">
        <f>RES_hhdet_in_fech!Q165</f>
        <v>1189.6003397896563</v>
      </c>
      <c r="R355" s="98">
        <f>RES_hhdet_in_fech!R165</f>
        <v>1330.1420850701331</v>
      </c>
      <c r="S355" s="98">
        <f>RES_hhdet_in_fech!S165</f>
        <v>1257.6937943332084</v>
      </c>
      <c r="T355" s="98">
        <f>RES_hhdet_in_fech!T165</f>
        <v>1170.6389060912024</v>
      </c>
      <c r="U355" s="98">
        <f>RES_hhdet_in_fech!U165</f>
        <v>1365.3681670962003</v>
      </c>
      <c r="V355" s="98">
        <f>RES_hhdet_in_fech!V165</f>
        <v>1323.6209104249569</v>
      </c>
      <c r="W355" s="98">
        <f>RES_hhdet_in_fech!W165</f>
        <v>1273.1589439053284</v>
      </c>
      <c r="X355" s="98">
        <f>RES_hhdet_in_fech!X165</f>
        <v>1241.0222137150529</v>
      </c>
      <c r="Y355" s="98">
        <f>RES_hhdet_in_fech!Y165</f>
        <v>0</v>
      </c>
      <c r="DA355" s="63" t="s">
        <v>4078</v>
      </c>
    </row>
    <row r="356" spans="1:105" ht="12" customHeight="1" x14ac:dyDescent="0.25">
      <c r="A356" s="121" t="s">
        <v>55</v>
      </c>
      <c r="B356" s="122"/>
      <c r="C356" s="122">
        <v>2251.7455183800953</v>
      </c>
      <c r="D356" s="122">
        <v>2475.1727130790709</v>
      </c>
      <c r="E356" s="122">
        <v>2738.0879076374522</v>
      </c>
      <c r="F356" s="122">
        <v>2833.2830933245023</v>
      </c>
      <c r="G356" s="122">
        <v>3183.9954850254694</v>
      </c>
      <c r="H356" s="122">
        <v>3187.510012620764</v>
      </c>
      <c r="I356" s="122">
        <v>3344.5944845643617</v>
      </c>
      <c r="J356" s="122">
        <v>3204.5475689837381</v>
      </c>
      <c r="K356" s="122">
        <v>3202.2668839078756</v>
      </c>
      <c r="L356" s="122">
        <v>0</v>
      </c>
      <c r="M356" s="122">
        <v>3107.251522894051</v>
      </c>
      <c r="N356" s="122">
        <v>2802.1464773842354</v>
      </c>
      <c r="O356" s="122">
        <v>2488.4663730283878</v>
      </c>
      <c r="P356" s="122">
        <v>2404.9812331987519</v>
      </c>
      <c r="Q356" s="122">
        <v>2393.5099761350411</v>
      </c>
      <c r="R356" s="122">
        <v>2500.043515024819</v>
      </c>
      <c r="S356" s="122">
        <v>2673.2776053644066</v>
      </c>
      <c r="T356" s="122">
        <v>2564.4348584684453</v>
      </c>
      <c r="U356" s="122">
        <v>2525.1633963115119</v>
      </c>
      <c r="V356" s="122">
        <v>2526.1117960324277</v>
      </c>
      <c r="W356" s="122">
        <v>2728.1352320088495</v>
      </c>
      <c r="X356" s="122">
        <v>2402.4597096978473</v>
      </c>
      <c r="Y356" s="122">
        <v>0</v>
      </c>
      <c r="DA356" s="130" t="s">
        <v>4079</v>
      </c>
    </row>
    <row r="357" spans="1:105" ht="12" customHeight="1" x14ac:dyDescent="0.25">
      <c r="A357" s="97" t="s">
        <v>124</v>
      </c>
      <c r="B357" s="98"/>
      <c r="C357" s="98">
        <v>4387.0800378832046</v>
      </c>
      <c r="D357" s="98">
        <v>4653.2172026190492</v>
      </c>
      <c r="E357" s="98">
        <v>4880.4886830305268</v>
      </c>
      <c r="F357" s="98">
        <v>4974.7922056856287</v>
      </c>
      <c r="G357" s="98">
        <v>5398.4926419158737</v>
      </c>
      <c r="H357" s="98">
        <v>5445.1926159525528</v>
      </c>
      <c r="I357" s="98">
        <v>5592.8681990694258</v>
      </c>
      <c r="J357" s="98">
        <v>5739.9053813668479</v>
      </c>
      <c r="K357" s="98">
        <v>5698.3323380410175</v>
      </c>
      <c r="L357" s="98">
        <v>0</v>
      </c>
      <c r="M357" s="98">
        <v>5166.0390550372294</v>
      </c>
      <c r="N357" s="98">
        <v>4687.5857708067006</v>
      </c>
      <c r="O357" s="98">
        <v>4668.910459340691</v>
      </c>
      <c r="P357" s="98">
        <v>4540.0036688482414</v>
      </c>
      <c r="Q357" s="98">
        <v>4242.827903194544</v>
      </c>
      <c r="R357" s="98">
        <v>4132.7112206380807</v>
      </c>
      <c r="S357" s="98">
        <v>4086.4701261209425</v>
      </c>
      <c r="T357" s="98">
        <v>3941.4780334198231</v>
      </c>
      <c r="U357" s="98">
        <v>3744.5334226787486</v>
      </c>
      <c r="V357" s="98">
        <v>3349.2292560429064</v>
      </c>
      <c r="W357" s="98">
        <v>3797.6137277920989</v>
      </c>
      <c r="X357" s="98">
        <v>3781.0324837855255</v>
      </c>
      <c r="Y357" s="98">
        <v>0</v>
      </c>
      <c r="DA357" s="63" t="s">
        <v>4080</v>
      </c>
    </row>
    <row r="358" spans="1:105" ht="12" customHeight="1" x14ac:dyDescent="0.25">
      <c r="A358" s="97" t="s">
        <v>123</v>
      </c>
      <c r="B358" s="98"/>
      <c r="C358" s="98">
        <v>2237.2943841337383</v>
      </c>
      <c r="D358" s="98">
        <v>0</v>
      </c>
      <c r="E358" s="98">
        <v>0</v>
      </c>
      <c r="F358" s="98">
        <v>0</v>
      </c>
      <c r="G358" s="98">
        <v>0</v>
      </c>
      <c r="H358" s="98">
        <v>3197.0836307473314</v>
      </c>
      <c r="I358" s="98">
        <v>3137.0599468618821</v>
      </c>
      <c r="J358" s="98">
        <v>3246.2775093416817</v>
      </c>
      <c r="K358" s="98">
        <v>3244.1924478216129</v>
      </c>
      <c r="L358" s="98">
        <v>0</v>
      </c>
      <c r="M358" s="98">
        <v>0</v>
      </c>
      <c r="N358" s="98">
        <v>2589.6941299169557</v>
      </c>
      <c r="O358" s="98">
        <v>2632.441579564399</v>
      </c>
      <c r="P358" s="98">
        <v>2714.4226589012951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2220.2112218780176</v>
      </c>
      <c r="W358" s="98">
        <v>2644.2610569697335</v>
      </c>
      <c r="X358" s="98">
        <v>2645.8193978267741</v>
      </c>
      <c r="Y358" s="98">
        <v>0</v>
      </c>
      <c r="DA358" s="63" t="s">
        <v>4081</v>
      </c>
    </row>
    <row r="359" spans="1:105" ht="12" customHeight="1" x14ac:dyDescent="0.25">
      <c r="A359" s="100" t="s">
        <v>50</v>
      </c>
      <c r="B359" s="101"/>
      <c r="C359" s="101">
        <v>597.68619217721982</v>
      </c>
      <c r="D359" s="101">
        <v>0</v>
      </c>
      <c r="E359" s="101">
        <v>0</v>
      </c>
      <c r="F359" s="101">
        <v>0</v>
      </c>
      <c r="G359" s="101">
        <v>0</v>
      </c>
      <c r="H359" s="101">
        <v>1391.724949750449</v>
      </c>
      <c r="I359" s="101">
        <v>1133.9265470596581</v>
      </c>
      <c r="J359" s="101">
        <v>1175.6230148783025</v>
      </c>
      <c r="K359" s="101">
        <v>1165.3248402232839</v>
      </c>
      <c r="L359" s="101">
        <v>0</v>
      </c>
      <c r="M359" s="101">
        <v>0</v>
      </c>
      <c r="N359" s="101">
        <v>547.63917904570815</v>
      </c>
      <c r="O359" s="101">
        <v>370.39421971467493</v>
      </c>
      <c r="P359" s="101">
        <v>369.42351888750983</v>
      </c>
      <c r="Q359" s="101">
        <v>0</v>
      </c>
      <c r="R359" s="101">
        <v>0</v>
      </c>
      <c r="S359" s="101">
        <v>0</v>
      </c>
      <c r="T359" s="101">
        <v>0</v>
      </c>
      <c r="U359" s="101">
        <v>0</v>
      </c>
      <c r="V359" s="101">
        <v>119.73680971938073</v>
      </c>
      <c r="W359" s="101">
        <v>310.61954696377234</v>
      </c>
      <c r="X359" s="101">
        <v>283.48300633185079</v>
      </c>
      <c r="Y359" s="101">
        <v>0</v>
      </c>
      <c r="DA359" s="131" t="s">
        <v>4082</v>
      </c>
    </row>
    <row r="360" spans="1:105" ht="12" customHeight="1" x14ac:dyDescent="0.25">
      <c r="A360" s="103" t="s">
        <v>52</v>
      </c>
      <c r="B360" s="104"/>
      <c r="C360" s="104">
        <v>1639.6081919565183</v>
      </c>
      <c r="D360" s="104">
        <v>0</v>
      </c>
      <c r="E360" s="104">
        <v>0</v>
      </c>
      <c r="F360" s="104">
        <v>0</v>
      </c>
      <c r="G360" s="104">
        <v>0</v>
      </c>
      <c r="H360" s="104">
        <v>1805.358680996882</v>
      </c>
      <c r="I360" s="104">
        <v>2003.1333998022246</v>
      </c>
      <c r="J360" s="104">
        <v>2070.6544944633793</v>
      </c>
      <c r="K360" s="104">
        <v>2078.8676075983285</v>
      </c>
      <c r="L360" s="104">
        <v>0</v>
      </c>
      <c r="M360" s="104">
        <v>0</v>
      </c>
      <c r="N360" s="104">
        <v>2042.0549508712472</v>
      </c>
      <c r="O360" s="104">
        <v>2262.0473598497242</v>
      </c>
      <c r="P360" s="104">
        <v>2344.9991400137851</v>
      </c>
      <c r="Q360" s="104">
        <v>0</v>
      </c>
      <c r="R360" s="104">
        <v>0</v>
      </c>
      <c r="S360" s="104">
        <v>0</v>
      </c>
      <c r="T360" s="104">
        <v>0</v>
      </c>
      <c r="U360" s="104">
        <v>0</v>
      </c>
      <c r="V360" s="104">
        <v>2100.4744121586373</v>
      </c>
      <c r="W360" s="104">
        <v>2333.6415100059612</v>
      </c>
      <c r="X360" s="104">
        <v>2362.3363914949232</v>
      </c>
      <c r="Y360" s="104">
        <v>0</v>
      </c>
      <c r="DA360" s="132" t="s">
        <v>4083</v>
      </c>
    </row>
    <row r="361" spans="1:105" ht="12" customHeight="1" x14ac:dyDescent="0.25">
      <c r="A361" s="106" t="s">
        <v>122</v>
      </c>
      <c r="B361" s="101"/>
      <c r="C361" s="101">
        <v>3812.9411780455307</v>
      </c>
      <c r="D361" s="101">
        <v>0</v>
      </c>
      <c r="E361" s="101">
        <v>0</v>
      </c>
      <c r="F361" s="101">
        <v>0</v>
      </c>
      <c r="G361" s="101">
        <v>0</v>
      </c>
      <c r="H361" s="101">
        <v>4829.6714952764323</v>
      </c>
      <c r="I361" s="101">
        <v>0</v>
      </c>
      <c r="J361" s="101">
        <v>0</v>
      </c>
      <c r="K361" s="101">
        <v>5162.9628781612791</v>
      </c>
      <c r="L361" s="101">
        <v>0</v>
      </c>
      <c r="M361" s="101">
        <v>0</v>
      </c>
      <c r="N361" s="101">
        <v>0</v>
      </c>
      <c r="O361" s="101">
        <v>4178.6985631308562</v>
      </c>
      <c r="P361" s="101">
        <v>4034.6983031497198</v>
      </c>
      <c r="Q361" s="101">
        <v>0</v>
      </c>
      <c r="R361" s="101">
        <v>0</v>
      </c>
      <c r="S361" s="101">
        <v>0</v>
      </c>
      <c r="T361" s="101">
        <v>0</v>
      </c>
      <c r="U361" s="101">
        <v>3707.3012299725274</v>
      </c>
      <c r="V361" s="101">
        <v>0</v>
      </c>
      <c r="W361" s="101">
        <v>3687.5545947618184</v>
      </c>
      <c r="X361" s="101">
        <v>0</v>
      </c>
      <c r="Y361" s="101">
        <v>0</v>
      </c>
      <c r="DA361" s="131" t="s">
        <v>4084</v>
      </c>
    </row>
    <row r="362" spans="1:105" ht="12" customHeight="1" x14ac:dyDescent="0.25">
      <c r="A362" s="107" t="s">
        <v>121</v>
      </c>
      <c r="B362" s="104"/>
      <c r="C362" s="104">
        <v>2103.3475732040465</v>
      </c>
      <c r="D362" s="104">
        <v>2387.239239898885</v>
      </c>
      <c r="E362" s="104">
        <v>2649.2566559748125</v>
      </c>
      <c r="F362" s="104">
        <v>2748.7902660792638</v>
      </c>
      <c r="G362" s="104">
        <v>3083.205627429677</v>
      </c>
      <c r="H362" s="104">
        <v>3009.9688474507661</v>
      </c>
      <c r="I362" s="104">
        <v>3274.7642190671481</v>
      </c>
      <c r="J362" s="104">
        <v>3127.462491801637</v>
      </c>
      <c r="K362" s="104">
        <v>3113.7244355241432</v>
      </c>
      <c r="L362" s="104">
        <v>0</v>
      </c>
      <c r="M362" s="104">
        <v>3026.7402786202961</v>
      </c>
      <c r="N362" s="104">
        <v>2720.0067651620056</v>
      </c>
      <c r="O362" s="104">
        <v>2282.7507676888522</v>
      </c>
      <c r="P362" s="104">
        <v>2210.2700839794293</v>
      </c>
      <c r="Q362" s="104">
        <v>2330.1771704138255</v>
      </c>
      <c r="R362" s="104">
        <v>2445.6883632966342</v>
      </c>
      <c r="S362" s="104">
        <v>2631.7639939835535</v>
      </c>
      <c r="T362" s="104">
        <v>2526.0831568013814</v>
      </c>
      <c r="U362" s="104">
        <v>2447.286799671891</v>
      </c>
      <c r="V362" s="104">
        <v>2493.7900201024622</v>
      </c>
      <c r="W362" s="104">
        <v>2452.0168770754171</v>
      </c>
      <c r="X362" s="104">
        <v>2346.8271396928676</v>
      </c>
      <c r="Y362" s="104">
        <v>0</v>
      </c>
      <c r="DA362" s="132" t="s">
        <v>4085</v>
      </c>
    </row>
    <row r="363" spans="1:105" ht="12" customHeight="1" x14ac:dyDescent="0.25">
      <c r="A363" s="108" t="s">
        <v>53</v>
      </c>
      <c r="B363" s="98"/>
      <c r="C363" s="98">
        <v>499.04271628913631</v>
      </c>
      <c r="D363" s="98">
        <v>792.09166931795255</v>
      </c>
      <c r="E363" s="98">
        <v>1058.6890927969453</v>
      </c>
      <c r="F363" s="98">
        <v>1057.5559300486536</v>
      </c>
      <c r="G363" s="98">
        <v>1372.9448081889909</v>
      </c>
      <c r="H363" s="98">
        <v>1238.4756533004911</v>
      </c>
      <c r="I363" s="98">
        <v>1155.7237777770258</v>
      </c>
      <c r="J363" s="98">
        <v>1064.9288964670998</v>
      </c>
      <c r="K363" s="98">
        <v>1057.2428990908222</v>
      </c>
      <c r="L363" s="98">
        <v>0</v>
      </c>
      <c r="M363" s="98">
        <v>932.96082234476239</v>
      </c>
      <c r="N363" s="98">
        <v>624.85510690624403</v>
      </c>
      <c r="O363" s="98">
        <v>146.17248319181007</v>
      </c>
      <c r="P363" s="98">
        <v>61.824790866535331</v>
      </c>
      <c r="Q363" s="98">
        <v>168.72595975671101</v>
      </c>
      <c r="R363" s="98">
        <v>251.27897036060534</v>
      </c>
      <c r="S363" s="98">
        <v>429.83395204733597</v>
      </c>
      <c r="T363" s="98">
        <v>325.60539344933005</v>
      </c>
      <c r="U363" s="98">
        <v>250.62194612306286</v>
      </c>
      <c r="V363" s="98">
        <v>313.92118104370212</v>
      </c>
      <c r="W363" s="98">
        <v>231.57095732914826</v>
      </c>
      <c r="X363" s="98">
        <v>177.47802067915353</v>
      </c>
      <c r="Y363" s="98">
        <v>0</v>
      </c>
      <c r="DA363" s="63" t="s">
        <v>4086</v>
      </c>
    </row>
    <row r="364" spans="1:105" ht="12" customHeight="1" x14ac:dyDescent="0.25">
      <c r="A364" s="108" t="s">
        <v>52</v>
      </c>
      <c r="B364" s="98"/>
      <c r="C364" s="98">
        <v>1604.3048569149105</v>
      </c>
      <c r="D364" s="98">
        <v>1595.1475705809326</v>
      </c>
      <c r="E364" s="98">
        <v>1590.5675631778674</v>
      </c>
      <c r="F364" s="98">
        <v>1691.2343360306106</v>
      </c>
      <c r="G364" s="98">
        <v>1710.2608192406863</v>
      </c>
      <c r="H364" s="98">
        <v>1771.4931941502748</v>
      </c>
      <c r="I364" s="98">
        <v>2119.040441290123</v>
      </c>
      <c r="J364" s="98">
        <v>2062.5335953345375</v>
      </c>
      <c r="K364" s="98">
        <v>2056.4815364333213</v>
      </c>
      <c r="L364" s="98">
        <v>0</v>
      </c>
      <c r="M364" s="98">
        <v>2093.7794562755334</v>
      </c>
      <c r="N364" s="98">
        <v>2095.1516582557615</v>
      </c>
      <c r="O364" s="98">
        <v>2136.5782844970427</v>
      </c>
      <c r="P364" s="98">
        <v>2148.445293112894</v>
      </c>
      <c r="Q364" s="98">
        <v>2161.4512106571142</v>
      </c>
      <c r="R364" s="98">
        <v>2194.4093929360292</v>
      </c>
      <c r="S364" s="98">
        <v>2201.930041936218</v>
      </c>
      <c r="T364" s="98">
        <v>2200.4777633520512</v>
      </c>
      <c r="U364" s="98">
        <v>2196.664853548828</v>
      </c>
      <c r="V364" s="98">
        <v>2179.8688390587604</v>
      </c>
      <c r="W364" s="98">
        <v>2220.4459197462684</v>
      </c>
      <c r="X364" s="98">
        <v>2169.3491190137142</v>
      </c>
      <c r="Y364" s="98">
        <v>0</v>
      </c>
      <c r="DA364" s="63" t="s">
        <v>4087</v>
      </c>
    </row>
    <row r="365" spans="1:105" ht="12" customHeight="1" x14ac:dyDescent="0.25">
      <c r="A365" s="121" t="s">
        <v>54</v>
      </c>
      <c r="B365" s="122"/>
      <c r="C365" s="122">
        <v>1129.7375435964254</v>
      </c>
      <c r="D365" s="122">
        <v>1151.9215421970653</v>
      </c>
      <c r="E365" s="122">
        <v>1174.0294233063189</v>
      </c>
      <c r="F365" s="122">
        <v>1198.26412611102</v>
      </c>
      <c r="G365" s="122">
        <v>1162.3164873672297</v>
      </c>
      <c r="H365" s="122">
        <v>1075.5998887726994</v>
      </c>
      <c r="I365" s="122">
        <v>1058.433347935784</v>
      </c>
      <c r="J365" s="122">
        <v>963.444095557835</v>
      </c>
      <c r="K365" s="122">
        <v>936.52671340314589</v>
      </c>
      <c r="L365" s="122">
        <v>0</v>
      </c>
      <c r="M365" s="122">
        <v>972.25000640436303</v>
      </c>
      <c r="N365" s="122">
        <v>877.97135696548946</v>
      </c>
      <c r="O365" s="122">
        <v>853.29022141206201</v>
      </c>
      <c r="P365" s="122">
        <v>918.36237372519395</v>
      </c>
      <c r="Q365" s="122">
        <v>901.73583814471658</v>
      </c>
      <c r="R365" s="122">
        <v>887.329160753108</v>
      </c>
      <c r="S365" s="122">
        <v>920.23236771930715</v>
      </c>
      <c r="T365" s="122">
        <v>848.35370358159946</v>
      </c>
      <c r="U365" s="122">
        <v>990.79977572632504</v>
      </c>
      <c r="V365" s="122">
        <v>974.13564943102222</v>
      </c>
      <c r="W365" s="122">
        <v>955.76005613666007</v>
      </c>
      <c r="X365" s="122">
        <v>911.68091098813818</v>
      </c>
      <c r="Y365" s="122">
        <v>0</v>
      </c>
      <c r="DA365" s="130" t="s">
        <v>4088</v>
      </c>
    </row>
    <row r="366" spans="1:105" ht="12" customHeight="1" x14ac:dyDescent="0.25">
      <c r="A366" s="97" t="s">
        <v>50</v>
      </c>
      <c r="B366" s="98"/>
      <c r="C366" s="98">
        <v>1251.5273230777086</v>
      </c>
      <c r="D366" s="98">
        <v>1255.774254303966</v>
      </c>
      <c r="E366" s="98">
        <v>1307.0445160634772</v>
      </c>
      <c r="F366" s="98">
        <v>1335.6137150515813</v>
      </c>
      <c r="G366" s="98">
        <v>1283.2092365510516</v>
      </c>
      <c r="H366" s="98">
        <v>1153.6792604149987</v>
      </c>
      <c r="I366" s="98">
        <v>1166.8335081751491</v>
      </c>
      <c r="J366" s="98">
        <v>1056.6625912134327</v>
      </c>
      <c r="K366" s="98">
        <v>1041.4419933855236</v>
      </c>
      <c r="L366" s="98">
        <v>0</v>
      </c>
      <c r="M366" s="98">
        <v>1041.9985995699117</v>
      </c>
      <c r="N366" s="98">
        <v>990.74778863332051</v>
      </c>
      <c r="O366" s="98">
        <v>1002.1734137571042</v>
      </c>
      <c r="P366" s="98">
        <v>1011.2645422861818</v>
      </c>
      <c r="Q366" s="98">
        <v>1032.9526354448872</v>
      </c>
      <c r="R366" s="98">
        <v>1034.3476880002786</v>
      </c>
      <c r="S366" s="98">
        <v>1044.8008442086611</v>
      </c>
      <c r="T366" s="98">
        <v>1058.6459868959673</v>
      </c>
      <c r="U366" s="98">
        <v>1140.1349713302047</v>
      </c>
      <c r="V366" s="98">
        <v>1057.6767652855162</v>
      </c>
      <c r="W366" s="98">
        <v>1083.3303798773966</v>
      </c>
      <c r="X366" s="98">
        <v>1007.1798783412698</v>
      </c>
      <c r="Y366" s="98">
        <v>0</v>
      </c>
      <c r="DA366" s="63" t="s">
        <v>4089</v>
      </c>
    </row>
    <row r="367" spans="1:105" ht="12" customHeight="1" x14ac:dyDescent="0.25">
      <c r="A367" s="109" t="s">
        <v>120</v>
      </c>
      <c r="B367" s="33"/>
      <c r="C367" s="33">
        <v>975.94937701282129</v>
      </c>
      <c r="D367" s="33">
        <v>999.01662658579835</v>
      </c>
      <c r="E367" s="33">
        <v>949.82788331312133</v>
      </c>
      <c r="F367" s="33">
        <v>992.47655233628291</v>
      </c>
      <c r="G367" s="33">
        <v>955.94401653828095</v>
      </c>
      <c r="H367" s="33">
        <v>908.5223943085706</v>
      </c>
      <c r="I367" s="33">
        <v>827.91148818624799</v>
      </c>
      <c r="J367" s="33">
        <v>770.82199079081784</v>
      </c>
      <c r="K367" s="33">
        <v>797.86063262843265</v>
      </c>
      <c r="L367" s="33">
        <v>0</v>
      </c>
      <c r="M367" s="33">
        <v>847.40002463803069</v>
      </c>
      <c r="N367" s="33">
        <v>635.83372426691085</v>
      </c>
      <c r="O367" s="33">
        <v>689.9375628033074</v>
      </c>
      <c r="P367" s="33">
        <v>837.93832532051147</v>
      </c>
      <c r="Q367" s="33">
        <v>730.91397092772604</v>
      </c>
      <c r="R367" s="33">
        <v>707.55318976916726</v>
      </c>
      <c r="S367" s="33">
        <v>774.79546089024166</v>
      </c>
      <c r="T367" s="33">
        <v>641.0503461214463</v>
      </c>
      <c r="U367" s="33">
        <v>783.16795296157261</v>
      </c>
      <c r="V367" s="33">
        <v>875.8310574602973</v>
      </c>
      <c r="W367" s="33">
        <v>809.4017613000857</v>
      </c>
      <c r="X367" s="33">
        <v>741.34381056500433</v>
      </c>
      <c r="Y367" s="33">
        <v>0</v>
      </c>
      <c r="DA367" s="60" t="s">
        <v>4090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5631.5034784079298</v>
      </c>
      <c r="D369" s="117">
        <f t="shared" si="179"/>
        <v>10437.129948939613</v>
      </c>
      <c r="E369" s="117">
        <f t="shared" si="179"/>
        <v>11115.974966021504</v>
      </c>
      <c r="F369" s="117">
        <f t="shared" si="179"/>
        <v>10301.700278852519</v>
      </c>
      <c r="G369" s="117">
        <f t="shared" si="179"/>
        <v>9878.9830469099052</v>
      </c>
      <c r="H369" s="117">
        <f t="shared" si="179"/>
        <v>10691.425309854314</v>
      </c>
      <c r="I369" s="117">
        <f t="shared" si="179"/>
        <v>12152.715750176678</v>
      </c>
      <c r="J369" s="117">
        <f t="shared" si="179"/>
        <v>11611.059680699447</v>
      </c>
      <c r="K369" s="117">
        <f t="shared" si="179"/>
        <v>11118.857689706221</v>
      </c>
      <c r="L369" s="117">
        <f t="shared" si="179"/>
        <v>0</v>
      </c>
      <c r="M369" s="117">
        <f t="shared" si="179"/>
        <v>10483.592590675276</v>
      </c>
      <c r="N369" s="117">
        <f t="shared" si="179"/>
        <v>10390.482504796613</v>
      </c>
      <c r="O369" s="117">
        <f t="shared" si="179"/>
        <v>8685.0654806615894</v>
      </c>
      <c r="P369" s="117">
        <f t="shared" si="179"/>
        <v>8599.6250565585469</v>
      </c>
      <c r="Q369" s="117">
        <f t="shared" si="179"/>
        <v>9832.3918910656321</v>
      </c>
      <c r="R369" s="117">
        <f t="shared" ref="R369:V369" si="180">R370+R372+R374+R383</f>
        <v>10572.13545293073</v>
      </c>
      <c r="S369" s="117">
        <f t="shared" si="180"/>
        <v>10714.083296785519</v>
      </c>
      <c r="T369" s="117">
        <f t="shared" si="180"/>
        <v>9955.7274252135176</v>
      </c>
      <c r="U369" s="117">
        <f t="shared" si="180"/>
        <v>11360.439928729626</v>
      </c>
      <c r="V369" s="117">
        <f t="shared" si="180"/>
        <v>11296.982840967801</v>
      </c>
      <c r="W369" s="117">
        <f t="shared" ref="W369:Y369" si="181">W370+W372+W374+W383</f>
        <v>10927.115087918814</v>
      </c>
      <c r="X369" s="117">
        <f t="shared" si="181"/>
        <v>10965.291261080029</v>
      </c>
      <c r="Y369" s="117">
        <f t="shared" si="181"/>
        <v>0</v>
      </c>
      <c r="DA369" s="129" t="s">
        <v>4242</v>
      </c>
    </row>
    <row r="370" spans="1:105" ht="12" customHeight="1" x14ac:dyDescent="0.25">
      <c r="A370" s="121" t="s">
        <v>57</v>
      </c>
      <c r="B370" s="122"/>
      <c r="C370" s="122">
        <f t="shared" ref="C370:Y370" si="182">C371</f>
        <v>3085.5581344352076</v>
      </c>
      <c r="D370" s="122">
        <f t="shared" si="182"/>
        <v>3384.727110497518</v>
      </c>
      <c r="E370" s="122">
        <f t="shared" si="182"/>
        <v>3352.005936345673</v>
      </c>
      <c r="F370" s="122">
        <f t="shared" si="182"/>
        <v>3009.2690593309012</v>
      </c>
      <c r="G370" s="122">
        <f t="shared" si="182"/>
        <v>2495.9601846082364</v>
      </c>
      <c r="H370" s="122">
        <f t="shared" si="182"/>
        <v>2589.8817358794167</v>
      </c>
      <c r="I370" s="122">
        <f t="shared" si="182"/>
        <v>3028.8097910191632</v>
      </c>
      <c r="J370" s="122">
        <f t="shared" si="182"/>
        <v>2443.1631228289989</v>
      </c>
      <c r="K370" s="122">
        <f t="shared" si="182"/>
        <v>2216.1842552355297</v>
      </c>
      <c r="L370" s="122">
        <f t="shared" si="182"/>
        <v>0</v>
      </c>
      <c r="M370" s="122">
        <f t="shared" si="182"/>
        <v>2009.7436620261603</v>
      </c>
      <c r="N370" s="122">
        <f t="shared" si="182"/>
        <v>926.10254108674633</v>
      </c>
      <c r="O370" s="122">
        <f t="shared" si="182"/>
        <v>410.72988428151785</v>
      </c>
      <c r="P370" s="122">
        <f t="shared" si="182"/>
        <v>893.43729709779814</v>
      </c>
      <c r="Q370" s="122">
        <f t="shared" si="182"/>
        <v>1773.6175079192469</v>
      </c>
      <c r="R370" s="122">
        <f t="shared" si="182"/>
        <v>1772.5848441591229</v>
      </c>
      <c r="S370" s="122">
        <f t="shared" si="182"/>
        <v>2076.7374452592908</v>
      </c>
      <c r="T370" s="122">
        <f t="shared" si="182"/>
        <v>1797.2872863129935</v>
      </c>
      <c r="U370" s="122">
        <f t="shared" si="182"/>
        <v>2286.917998001833</v>
      </c>
      <c r="V370" s="122">
        <f t="shared" si="182"/>
        <v>2356.0297770694815</v>
      </c>
      <c r="W370" s="122">
        <f t="shared" si="182"/>
        <v>2155.5945978319355</v>
      </c>
      <c r="X370" s="122">
        <f t="shared" si="182"/>
        <v>2421.1008932176474</v>
      </c>
      <c r="Y370" s="122">
        <f t="shared" si="182"/>
        <v>0</v>
      </c>
      <c r="DA370" s="130" t="s">
        <v>4243</v>
      </c>
    </row>
    <row r="371" spans="1:105" ht="12" customHeight="1" x14ac:dyDescent="0.25">
      <c r="A371" s="97" t="s">
        <v>53</v>
      </c>
      <c r="B371" s="98"/>
      <c r="C371" s="98">
        <v>3085.5581344352076</v>
      </c>
      <c r="D371" s="98">
        <v>3384.727110497518</v>
      </c>
      <c r="E371" s="98">
        <v>3352.005936345673</v>
      </c>
      <c r="F371" s="98">
        <v>3009.2690593309012</v>
      </c>
      <c r="G371" s="98">
        <v>2495.9601846082364</v>
      </c>
      <c r="H371" s="98">
        <v>2589.8817358794167</v>
      </c>
      <c r="I371" s="98">
        <v>3028.8097910191632</v>
      </c>
      <c r="J371" s="98">
        <v>2443.1631228289989</v>
      </c>
      <c r="K371" s="98">
        <v>2216.1842552355297</v>
      </c>
      <c r="L371" s="98">
        <v>0</v>
      </c>
      <c r="M371" s="98">
        <v>2009.7436620261603</v>
      </c>
      <c r="N371" s="98">
        <v>926.10254108674633</v>
      </c>
      <c r="O371" s="98">
        <v>410.72988428151785</v>
      </c>
      <c r="P371" s="98">
        <v>893.43729709779814</v>
      </c>
      <c r="Q371" s="98">
        <v>1773.6175079192469</v>
      </c>
      <c r="R371" s="98">
        <v>1772.5848441591229</v>
      </c>
      <c r="S371" s="98">
        <v>2076.7374452592908</v>
      </c>
      <c r="T371" s="98">
        <v>1797.2872863129935</v>
      </c>
      <c r="U371" s="98">
        <v>2286.917998001833</v>
      </c>
      <c r="V371" s="98">
        <v>2356.0297770694815</v>
      </c>
      <c r="W371" s="98">
        <v>2155.5945978319355</v>
      </c>
      <c r="X371" s="98">
        <v>2421.1008932176474</v>
      </c>
      <c r="Y371" s="98">
        <v>0</v>
      </c>
      <c r="DA371" s="63" t="s">
        <v>4244</v>
      </c>
    </row>
    <row r="372" spans="1:105" ht="12" customHeight="1" x14ac:dyDescent="0.25">
      <c r="A372" s="121" t="s">
        <v>92</v>
      </c>
      <c r="B372" s="122"/>
      <c r="C372" s="122">
        <f t="shared" ref="C372:Y372" si="183">C373</f>
        <v>0</v>
      </c>
      <c r="D372" s="122">
        <f t="shared" si="183"/>
        <v>4365.8169801189388</v>
      </c>
      <c r="E372" s="122">
        <f t="shared" si="183"/>
        <v>4946.9769124973682</v>
      </c>
      <c r="F372" s="122">
        <f t="shared" si="183"/>
        <v>4353.0236959274289</v>
      </c>
      <c r="G372" s="122">
        <f t="shared" si="183"/>
        <v>4293.3058561717507</v>
      </c>
      <c r="H372" s="122">
        <f t="shared" si="183"/>
        <v>5069.5609390445934</v>
      </c>
      <c r="I372" s="122">
        <f t="shared" si="183"/>
        <v>5805.0004739443648</v>
      </c>
      <c r="J372" s="122">
        <f t="shared" si="183"/>
        <v>5995.4051307037398</v>
      </c>
      <c r="K372" s="122">
        <f t="shared" si="183"/>
        <v>5733.1549715563051</v>
      </c>
      <c r="L372" s="122">
        <f t="shared" si="183"/>
        <v>0</v>
      </c>
      <c r="M372" s="122">
        <f t="shared" si="183"/>
        <v>5310.8509058404488</v>
      </c>
      <c r="N372" s="122">
        <f t="shared" si="183"/>
        <v>6522.1281796064777</v>
      </c>
      <c r="O372" s="122">
        <f t="shared" si="183"/>
        <v>5506.2981855749094</v>
      </c>
      <c r="P372" s="122">
        <f t="shared" si="183"/>
        <v>4896.4605152729791</v>
      </c>
      <c r="Q372" s="122">
        <f t="shared" si="183"/>
        <v>5221.0353157352665</v>
      </c>
      <c r="R372" s="122">
        <f t="shared" si="183"/>
        <v>5880.8029485057723</v>
      </c>
      <c r="S372" s="122">
        <f t="shared" si="183"/>
        <v>5565.0074040785776</v>
      </c>
      <c r="T372" s="122">
        <f t="shared" si="183"/>
        <v>5184.475425151315</v>
      </c>
      <c r="U372" s="122">
        <f t="shared" si="183"/>
        <v>6052.9308696303324</v>
      </c>
      <c r="V372" s="122">
        <f t="shared" si="183"/>
        <v>5884.6082585231061</v>
      </c>
      <c r="W372" s="122">
        <f t="shared" si="183"/>
        <v>5713.1455056733366</v>
      </c>
      <c r="X372" s="122">
        <f t="shared" si="183"/>
        <v>5629.4612767363815</v>
      </c>
      <c r="Y372" s="122">
        <f t="shared" si="183"/>
        <v>0</v>
      </c>
      <c r="DA372" s="130" t="s">
        <v>4245</v>
      </c>
    </row>
    <row r="373" spans="1:105" ht="12" customHeight="1" x14ac:dyDescent="0.25">
      <c r="A373" s="97" t="s">
        <v>53</v>
      </c>
      <c r="B373" s="98"/>
      <c r="C373" s="98">
        <f>RES_hhdet_in_tesh!C165</f>
        <v>0</v>
      </c>
      <c r="D373" s="98">
        <f>RES_hhdet_in_tesh!D165</f>
        <v>4365.8169801189388</v>
      </c>
      <c r="E373" s="98">
        <f>RES_hhdet_in_tesh!E165</f>
        <v>4946.9769124973682</v>
      </c>
      <c r="F373" s="98">
        <f>RES_hhdet_in_tesh!F165</f>
        <v>4353.0236959274289</v>
      </c>
      <c r="G373" s="98">
        <f>RES_hhdet_in_tesh!G165</f>
        <v>4293.3058561717507</v>
      </c>
      <c r="H373" s="98">
        <f>RES_hhdet_in_tesh!H165</f>
        <v>5069.5609390445934</v>
      </c>
      <c r="I373" s="98">
        <f>RES_hhdet_in_tesh!I165</f>
        <v>5805.0004739443648</v>
      </c>
      <c r="J373" s="98">
        <f>RES_hhdet_in_tesh!J165</f>
        <v>5995.4051307037398</v>
      </c>
      <c r="K373" s="98">
        <f>RES_hhdet_in_tesh!K165</f>
        <v>5733.1549715563051</v>
      </c>
      <c r="L373" s="98">
        <f>RES_hhdet_in_tesh!L165</f>
        <v>0</v>
      </c>
      <c r="M373" s="98">
        <f>RES_hhdet_in_tesh!M165</f>
        <v>5310.8509058404488</v>
      </c>
      <c r="N373" s="98">
        <f>RES_hhdet_in_tesh!N165</f>
        <v>6522.1281796064777</v>
      </c>
      <c r="O373" s="98">
        <f>RES_hhdet_in_tesh!O165</f>
        <v>5506.2981855749094</v>
      </c>
      <c r="P373" s="98">
        <f>RES_hhdet_in_tesh!P165</f>
        <v>4896.4605152729791</v>
      </c>
      <c r="Q373" s="98">
        <f>RES_hhdet_in_tesh!Q165</f>
        <v>5221.0353157352665</v>
      </c>
      <c r="R373" s="98">
        <f>RES_hhdet_in_tesh!R165</f>
        <v>5880.8029485057723</v>
      </c>
      <c r="S373" s="98">
        <f>RES_hhdet_in_tesh!S165</f>
        <v>5565.0074040785776</v>
      </c>
      <c r="T373" s="98">
        <f>RES_hhdet_in_tesh!T165</f>
        <v>5184.475425151315</v>
      </c>
      <c r="U373" s="98">
        <f>RES_hhdet_in_tesh!U165</f>
        <v>6052.9308696303324</v>
      </c>
      <c r="V373" s="98">
        <f>RES_hhdet_in_tesh!V165</f>
        <v>5884.6082585231061</v>
      </c>
      <c r="W373" s="98">
        <f>RES_hhdet_in_tesh!W165</f>
        <v>5713.1455056733366</v>
      </c>
      <c r="X373" s="98">
        <f>RES_hhdet_in_tesh!X165</f>
        <v>5629.4612767363815</v>
      </c>
      <c r="Y373" s="98">
        <f>RES_hhdet_in_tesh!Y165</f>
        <v>0</v>
      </c>
      <c r="DA373" s="63" t="s">
        <v>4246</v>
      </c>
    </row>
    <row r="374" spans="1:105" ht="12" customHeight="1" x14ac:dyDescent="0.25">
      <c r="A374" s="121" t="s">
        <v>55</v>
      </c>
      <c r="B374" s="122"/>
      <c r="C374" s="122">
        <v>1849.375364338247</v>
      </c>
      <c r="D374" s="122">
        <v>1981.6142922162289</v>
      </c>
      <c r="E374" s="122">
        <v>2107.8205834238497</v>
      </c>
      <c r="F374" s="122">
        <v>2207.9372613951591</v>
      </c>
      <c r="G374" s="122">
        <v>2384.9244022880334</v>
      </c>
      <c r="H374" s="122">
        <v>2385.5903679747589</v>
      </c>
      <c r="I374" s="122">
        <v>2685.5065312419015</v>
      </c>
      <c r="J374" s="122">
        <v>2593.1033852510113</v>
      </c>
      <c r="K374" s="122">
        <v>2586.8139077762075</v>
      </c>
      <c r="L374" s="122">
        <v>0</v>
      </c>
      <c r="M374" s="122">
        <v>2565.5535648119121</v>
      </c>
      <c r="N374" s="122">
        <v>2415.4787095024421</v>
      </c>
      <c r="O374" s="122">
        <v>2228.003842672264</v>
      </c>
      <c r="P374" s="122">
        <v>2205.4359307674249</v>
      </c>
      <c r="Q374" s="122">
        <v>2265.8085915179022</v>
      </c>
      <c r="R374" s="122">
        <v>2347.3669234759277</v>
      </c>
      <c r="S374" s="122">
        <v>2463.2901705764561</v>
      </c>
      <c r="T374" s="122">
        <v>2403.9394472748636</v>
      </c>
      <c r="U374" s="122">
        <v>2356.7373291930467</v>
      </c>
      <c r="V374" s="122">
        <v>2373.529980643882</v>
      </c>
      <c r="W374" s="122">
        <v>2387.6272704532848</v>
      </c>
      <c r="X374" s="122">
        <v>2299.0905664663715</v>
      </c>
      <c r="Y374" s="122">
        <v>0</v>
      </c>
      <c r="DA374" s="130" t="s">
        <v>4247</v>
      </c>
    </row>
    <row r="375" spans="1:105" ht="12" customHeight="1" x14ac:dyDescent="0.25">
      <c r="A375" s="97" t="s">
        <v>124</v>
      </c>
      <c r="B375" s="98"/>
      <c r="C375" s="98">
        <v>1897.6606819716749</v>
      </c>
      <c r="D375" s="98">
        <v>2022.9770935029596</v>
      </c>
      <c r="E375" s="98">
        <v>2133.9646340752051</v>
      </c>
      <c r="F375" s="98">
        <v>2187.8220215806159</v>
      </c>
      <c r="G375" s="98">
        <v>2389.371004375505</v>
      </c>
      <c r="H375" s="98">
        <v>2426.7536049085847</v>
      </c>
      <c r="I375" s="98">
        <v>2511.469243810091</v>
      </c>
      <c r="J375" s="98">
        <v>2600.0592427933821</v>
      </c>
      <c r="K375" s="98">
        <v>2607.9382154180284</v>
      </c>
      <c r="L375" s="98">
        <v>0</v>
      </c>
      <c r="M375" s="98">
        <v>2450.6427779876631</v>
      </c>
      <c r="N375" s="98">
        <v>2310.2938198981942</v>
      </c>
      <c r="O375" s="98">
        <v>2427.2149439595723</v>
      </c>
      <c r="P375" s="98">
        <v>2508.9184166423447</v>
      </c>
      <c r="Q375" s="98">
        <v>2469.8269318344974</v>
      </c>
      <c r="R375" s="98">
        <v>2484.8039314832954</v>
      </c>
      <c r="S375" s="98">
        <v>2529.8065822825724</v>
      </c>
      <c r="T375" s="98">
        <v>2503.0012626152143</v>
      </c>
      <c r="U375" s="98">
        <v>2428.8711845925532</v>
      </c>
      <c r="V375" s="98">
        <v>2208.3256144989523</v>
      </c>
      <c r="W375" s="98">
        <v>2528.9661339812255</v>
      </c>
      <c r="X375" s="98">
        <v>2528.8775752358215</v>
      </c>
      <c r="Y375" s="98">
        <v>0</v>
      </c>
      <c r="DA375" s="63" t="s">
        <v>4248</v>
      </c>
    </row>
    <row r="376" spans="1:105" ht="12" customHeight="1" x14ac:dyDescent="0.25">
      <c r="A376" s="97" t="s">
        <v>123</v>
      </c>
      <c r="B376" s="98"/>
      <c r="C376" s="98">
        <v>1898.1413341052851</v>
      </c>
      <c r="D376" s="98">
        <v>0</v>
      </c>
      <c r="E376" s="98">
        <v>0</v>
      </c>
      <c r="F376" s="98">
        <v>0</v>
      </c>
      <c r="G376" s="98">
        <v>0</v>
      </c>
      <c r="H376" s="98">
        <v>2425.6073621828459</v>
      </c>
      <c r="I376" s="98">
        <v>2512.3214489956495</v>
      </c>
      <c r="J376" s="98">
        <v>2603.1875734576292</v>
      </c>
      <c r="K376" s="98">
        <v>2612.1982390719913</v>
      </c>
      <c r="L376" s="98">
        <v>0</v>
      </c>
      <c r="M376" s="98">
        <v>0</v>
      </c>
      <c r="N376" s="98">
        <v>2311.9609265150134</v>
      </c>
      <c r="O376" s="98">
        <v>2454.603287635638</v>
      </c>
      <c r="P376" s="98">
        <v>2549.151721747894</v>
      </c>
      <c r="Q376" s="98">
        <v>0</v>
      </c>
      <c r="R376" s="98">
        <v>0</v>
      </c>
      <c r="S376" s="98">
        <v>0</v>
      </c>
      <c r="T376" s="98">
        <v>0</v>
      </c>
      <c r="U376" s="98">
        <v>0</v>
      </c>
      <c r="V376" s="98">
        <v>2179.4232817902439</v>
      </c>
      <c r="W376" s="98">
        <v>2540.4941209166236</v>
      </c>
      <c r="X376" s="98">
        <v>2551.9390518125369</v>
      </c>
      <c r="Y376" s="98">
        <v>0</v>
      </c>
      <c r="DA376" s="63" t="s">
        <v>4249</v>
      </c>
    </row>
    <row r="377" spans="1:105" ht="12" customHeight="1" x14ac:dyDescent="0.25">
      <c r="A377" s="100" t="s">
        <v>50</v>
      </c>
      <c r="B377" s="101"/>
      <c r="C377" s="101">
        <v>258.53314214876696</v>
      </c>
      <c r="D377" s="101">
        <v>0</v>
      </c>
      <c r="E377" s="101">
        <v>0</v>
      </c>
      <c r="F377" s="101">
        <v>0</v>
      </c>
      <c r="G377" s="101">
        <v>0</v>
      </c>
      <c r="H377" s="101">
        <v>620.24868118596407</v>
      </c>
      <c r="I377" s="101">
        <v>509.18804919342529</v>
      </c>
      <c r="J377" s="101">
        <v>532.53307899424988</v>
      </c>
      <c r="K377" s="101">
        <v>533.33063147366283</v>
      </c>
      <c r="L377" s="101">
        <v>0</v>
      </c>
      <c r="M377" s="101">
        <v>0</v>
      </c>
      <c r="N377" s="101">
        <v>269.90597564376662</v>
      </c>
      <c r="O377" s="101">
        <v>192.55592778591389</v>
      </c>
      <c r="P377" s="101">
        <v>204.15258173410885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78.94886963160701</v>
      </c>
      <c r="W377" s="101">
        <v>206.85261091066289</v>
      </c>
      <c r="X377" s="101">
        <v>189.60266031761415</v>
      </c>
      <c r="Y377" s="101">
        <v>0</v>
      </c>
      <c r="DA377" s="131" t="s">
        <v>4250</v>
      </c>
    </row>
    <row r="378" spans="1:105" ht="12" customHeight="1" x14ac:dyDescent="0.25">
      <c r="A378" s="103" t="s">
        <v>52</v>
      </c>
      <c r="B378" s="104"/>
      <c r="C378" s="104">
        <v>1639.6081919565183</v>
      </c>
      <c r="D378" s="104">
        <v>0</v>
      </c>
      <c r="E378" s="104">
        <v>0</v>
      </c>
      <c r="F378" s="104">
        <v>0</v>
      </c>
      <c r="G378" s="104">
        <v>0</v>
      </c>
      <c r="H378" s="104">
        <v>1805.358680996882</v>
      </c>
      <c r="I378" s="104">
        <v>2003.1333998022246</v>
      </c>
      <c r="J378" s="104">
        <v>2070.6544944633793</v>
      </c>
      <c r="K378" s="104">
        <v>2078.8676075983285</v>
      </c>
      <c r="L378" s="104">
        <v>0</v>
      </c>
      <c r="M378" s="104">
        <v>0</v>
      </c>
      <c r="N378" s="104">
        <v>2042.0549508712472</v>
      </c>
      <c r="O378" s="104">
        <v>2262.0473598497242</v>
      </c>
      <c r="P378" s="104">
        <v>2344.9991400137851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2100.4744121586373</v>
      </c>
      <c r="W378" s="104">
        <v>2333.6415100059612</v>
      </c>
      <c r="X378" s="104">
        <v>2362.3363914949232</v>
      </c>
      <c r="Y378" s="104">
        <v>0</v>
      </c>
      <c r="DA378" s="132" t="s">
        <v>4251</v>
      </c>
    </row>
    <row r="379" spans="1:105" ht="12" customHeight="1" x14ac:dyDescent="0.25">
      <c r="A379" s="106" t="s">
        <v>122</v>
      </c>
      <c r="B379" s="101"/>
      <c r="C379" s="101">
        <v>1846.2024975265388</v>
      </c>
      <c r="D379" s="101">
        <v>0</v>
      </c>
      <c r="E379" s="101">
        <v>0</v>
      </c>
      <c r="F379" s="101">
        <v>0</v>
      </c>
      <c r="G379" s="101">
        <v>0</v>
      </c>
      <c r="H379" s="101">
        <v>2382.4676901284033</v>
      </c>
      <c r="I379" s="101">
        <v>0</v>
      </c>
      <c r="J379" s="101">
        <v>0</v>
      </c>
      <c r="K379" s="101">
        <v>2585.9994973091775</v>
      </c>
      <c r="L379" s="101">
        <v>0</v>
      </c>
      <c r="M379" s="101">
        <v>0</v>
      </c>
      <c r="N379" s="101">
        <v>0</v>
      </c>
      <c r="O379" s="101">
        <v>2242.8088041469023</v>
      </c>
      <c r="P379" s="101">
        <v>2248.4163373033666</v>
      </c>
      <c r="Q379" s="101">
        <v>0</v>
      </c>
      <c r="R379" s="101">
        <v>0</v>
      </c>
      <c r="S379" s="101">
        <v>0</v>
      </c>
      <c r="T379" s="101">
        <v>0</v>
      </c>
      <c r="U379" s="101">
        <v>2333.0898082346544</v>
      </c>
      <c r="V379" s="101">
        <v>0</v>
      </c>
      <c r="W379" s="101">
        <v>2410.2439011609067</v>
      </c>
      <c r="X379" s="101">
        <v>0</v>
      </c>
      <c r="Y379" s="101">
        <v>0</v>
      </c>
      <c r="DA379" s="131" t="s">
        <v>4252</v>
      </c>
    </row>
    <row r="380" spans="1:105" ht="12" customHeight="1" x14ac:dyDescent="0.25">
      <c r="A380" s="107" t="s">
        <v>121</v>
      </c>
      <c r="B380" s="104"/>
      <c r="C380" s="104">
        <v>1845.9382486101099</v>
      </c>
      <c r="D380" s="104">
        <v>1979.9443654562058</v>
      </c>
      <c r="E380" s="104">
        <v>2106.7365618114763</v>
      </c>
      <c r="F380" s="104">
        <v>2208.730904285977</v>
      </c>
      <c r="G380" s="104">
        <v>2384.7220211787208</v>
      </c>
      <c r="H380" s="104">
        <v>2382.4308597627064</v>
      </c>
      <c r="I380" s="104">
        <v>2691.7055448183578</v>
      </c>
      <c r="J380" s="104">
        <v>2592.8600471204713</v>
      </c>
      <c r="K380" s="104">
        <v>2586.0281688809773</v>
      </c>
      <c r="L380" s="104">
        <v>0</v>
      </c>
      <c r="M380" s="104">
        <v>2570.0472827324134</v>
      </c>
      <c r="N380" s="104">
        <v>2420.6266594506069</v>
      </c>
      <c r="O380" s="104">
        <v>2215.0325992253524</v>
      </c>
      <c r="P380" s="104">
        <v>2182.8983945321907</v>
      </c>
      <c r="Q380" s="104">
        <v>2258.8216620550052</v>
      </c>
      <c r="R380" s="104">
        <v>2342.7913387457197</v>
      </c>
      <c r="S380" s="104">
        <v>2461.3362000979414</v>
      </c>
      <c r="T380" s="104">
        <v>2401.1805002370079</v>
      </c>
      <c r="U380" s="104">
        <v>2354.3870001853952</v>
      </c>
      <c r="V380" s="104">
        <v>2381.4123818333687</v>
      </c>
      <c r="W380" s="104">
        <v>2371.8043534305907</v>
      </c>
      <c r="X380" s="104">
        <v>2287.1205726703975</v>
      </c>
      <c r="Y380" s="104">
        <v>0</v>
      </c>
      <c r="DA380" s="132" t="s">
        <v>4253</v>
      </c>
    </row>
    <row r="381" spans="1:105" ht="12" customHeight="1" x14ac:dyDescent="0.25">
      <c r="A381" s="108" t="s">
        <v>53</v>
      </c>
      <c r="B381" s="98"/>
      <c r="C381" s="98">
        <v>241.63339169519963</v>
      </c>
      <c r="D381" s="98">
        <v>384.79679487527324</v>
      </c>
      <c r="E381" s="98">
        <v>516.16899863360891</v>
      </c>
      <c r="F381" s="98">
        <v>517.49656825536636</v>
      </c>
      <c r="G381" s="98">
        <v>674.46120193803381</v>
      </c>
      <c r="H381" s="98">
        <v>610.93766561243172</v>
      </c>
      <c r="I381" s="98">
        <v>572.66510352823434</v>
      </c>
      <c r="J381" s="98">
        <v>530.32645178593361</v>
      </c>
      <c r="K381" s="98">
        <v>529.54663244765618</v>
      </c>
      <c r="L381" s="98">
        <v>0</v>
      </c>
      <c r="M381" s="98">
        <v>476.2678264568799</v>
      </c>
      <c r="N381" s="98">
        <v>325.47500119484533</v>
      </c>
      <c r="O381" s="98">
        <v>78.454314728310393</v>
      </c>
      <c r="P381" s="98">
        <v>34.4531014192968</v>
      </c>
      <c r="Q381" s="98">
        <v>97.37045139789069</v>
      </c>
      <c r="R381" s="98">
        <v>148.38194580969065</v>
      </c>
      <c r="S381" s="98">
        <v>259.40615816172351</v>
      </c>
      <c r="T381" s="98">
        <v>200.70273688495698</v>
      </c>
      <c r="U381" s="98">
        <v>157.72214663656715</v>
      </c>
      <c r="V381" s="98">
        <v>201.54354277460814</v>
      </c>
      <c r="W381" s="98">
        <v>151.35843368432162</v>
      </c>
      <c r="X381" s="98">
        <v>117.77145365668338</v>
      </c>
      <c r="Y381" s="98">
        <v>0</v>
      </c>
      <c r="DA381" s="63" t="s">
        <v>4254</v>
      </c>
    </row>
    <row r="382" spans="1:105" ht="12" customHeight="1" x14ac:dyDescent="0.25">
      <c r="A382" s="108" t="s">
        <v>52</v>
      </c>
      <c r="B382" s="98"/>
      <c r="C382" s="98">
        <v>1604.3048569149105</v>
      </c>
      <c r="D382" s="98">
        <v>1595.1475705809326</v>
      </c>
      <c r="E382" s="98">
        <v>1590.5675631778674</v>
      </c>
      <c r="F382" s="98">
        <v>1691.2343360306106</v>
      </c>
      <c r="G382" s="98">
        <v>1710.2608192406863</v>
      </c>
      <c r="H382" s="98">
        <v>1771.4931941502748</v>
      </c>
      <c r="I382" s="98">
        <v>2119.040441290123</v>
      </c>
      <c r="J382" s="98">
        <v>2062.5335953345375</v>
      </c>
      <c r="K382" s="98">
        <v>2056.4815364333213</v>
      </c>
      <c r="L382" s="98">
        <v>0</v>
      </c>
      <c r="M382" s="98">
        <v>2093.7794562755334</v>
      </c>
      <c r="N382" s="98">
        <v>2095.1516582557615</v>
      </c>
      <c r="O382" s="98">
        <v>2136.5782844970427</v>
      </c>
      <c r="P382" s="98">
        <v>2148.445293112894</v>
      </c>
      <c r="Q382" s="98">
        <v>2161.4512106571142</v>
      </c>
      <c r="R382" s="98">
        <v>2194.4093929360292</v>
      </c>
      <c r="S382" s="98">
        <v>2201.930041936218</v>
      </c>
      <c r="T382" s="98">
        <v>2200.4777633520512</v>
      </c>
      <c r="U382" s="98">
        <v>2196.664853548828</v>
      </c>
      <c r="V382" s="98">
        <v>2179.8688390587604</v>
      </c>
      <c r="W382" s="98">
        <v>2220.4459197462684</v>
      </c>
      <c r="X382" s="98">
        <v>2169.3491190137142</v>
      </c>
      <c r="Y382" s="98">
        <v>0</v>
      </c>
      <c r="DA382" s="63" t="s">
        <v>4255</v>
      </c>
    </row>
    <row r="383" spans="1:105" ht="12" customHeight="1" x14ac:dyDescent="0.25">
      <c r="A383" s="121" t="s">
        <v>54</v>
      </c>
      <c r="B383" s="122"/>
      <c r="C383" s="122">
        <v>696.56997963447532</v>
      </c>
      <c r="D383" s="122">
        <v>704.97156610692787</v>
      </c>
      <c r="E383" s="122">
        <v>709.17153375461351</v>
      </c>
      <c r="F383" s="122">
        <v>731.47026219903125</v>
      </c>
      <c r="G383" s="122">
        <v>704.79260384188524</v>
      </c>
      <c r="H383" s="122">
        <v>646.39226695554419</v>
      </c>
      <c r="I383" s="122">
        <v>633.39895397125008</v>
      </c>
      <c r="J383" s="122">
        <v>579.38804191569636</v>
      </c>
      <c r="K383" s="122">
        <v>582.70455513817819</v>
      </c>
      <c r="L383" s="122">
        <v>0</v>
      </c>
      <c r="M383" s="122">
        <v>597.44445799675566</v>
      </c>
      <c r="N383" s="122">
        <v>526.77307460094733</v>
      </c>
      <c r="O383" s="122">
        <v>540.03356813289827</v>
      </c>
      <c r="P383" s="122">
        <v>604.29131342034532</v>
      </c>
      <c r="Q383" s="122">
        <v>571.93047589321566</v>
      </c>
      <c r="R383" s="122">
        <v>571.38073678990736</v>
      </c>
      <c r="S383" s="122">
        <v>609.04827687119291</v>
      </c>
      <c r="T383" s="122">
        <v>570.02526647434604</v>
      </c>
      <c r="U383" s="122">
        <v>663.85373190441385</v>
      </c>
      <c r="V383" s="122">
        <v>682.81482473133383</v>
      </c>
      <c r="W383" s="122">
        <v>670.74771396025562</v>
      </c>
      <c r="X383" s="122">
        <v>615.63852465962725</v>
      </c>
      <c r="Y383" s="122">
        <v>0</v>
      </c>
      <c r="DA383" s="130" t="s">
        <v>4256</v>
      </c>
    </row>
    <row r="384" spans="1:105" ht="12" customHeight="1" x14ac:dyDescent="0.25">
      <c r="A384" s="97" t="s">
        <v>50</v>
      </c>
      <c r="B384" s="98"/>
      <c r="C384" s="98">
        <v>686.60678085846712</v>
      </c>
      <c r="D384" s="98">
        <v>689.7216535633753</v>
      </c>
      <c r="E384" s="98">
        <v>718.69840341720578</v>
      </c>
      <c r="F384" s="98">
        <v>735.24254665773628</v>
      </c>
      <c r="G384" s="98">
        <v>707.19662305655811</v>
      </c>
      <c r="H384" s="98">
        <v>636.53194628708309</v>
      </c>
      <c r="I384" s="98">
        <v>644.51928631414319</v>
      </c>
      <c r="J384" s="98">
        <v>584.32542934290223</v>
      </c>
      <c r="K384" s="98">
        <v>576.56001890696814</v>
      </c>
      <c r="L384" s="98">
        <v>0</v>
      </c>
      <c r="M384" s="98">
        <v>578.01524355499828</v>
      </c>
      <c r="N384" s="98">
        <v>549.84864123003229</v>
      </c>
      <c r="O384" s="98">
        <v>556.34875883366215</v>
      </c>
      <c r="P384" s="98">
        <v>561.84355397670788</v>
      </c>
      <c r="Q384" s="98">
        <v>575.75540025175997</v>
      </c>
      <c r="R384" s="98">
        <v>581.43129600292514</v>
      </c>
      <c r="S384" s="98">
        <v>594.28671751449031</v>
      </c>
      <c r="T384" s="98">
        <v>609.92119596495979</v>
      </c>
      <c r="U384" s="98">
        <v>664.4898191421604</v>
      </c>
      <c r="V384" s="98">
        <v>621.44763433656476</v>
      </c>
      <c r="W384" s="98">
        <v>638.98977161836467</v>
      </c>
      <c r="X384" s="98">
        <v>594.46606748806448</v>
      </c>
      <c r="Y384" s="98">
        <v>0</v>
      </c>
      <c r="DA384" s="63" t="s">
        <v>4257</v>
      </c>
    </row>
    <row r="385" spans="1:105" ht="12" customHeight="1" x14ac:dyDescent="0.25">
      <c r="A385" s="109" t="s">
        <v>120</v>
      </c>
      <c r="B385" s="33"/>
      <c r="C385" s="33">
        <v>709.15085530069473</v>
      </c>
      <c r="D385" s="33">
        <v>727.42438937215877</v>
      </c>
      <c r="E385" s="33">
        <v>693.11366539250821</v>
      </c>
      <c r="F385" s="33">
        <v>725.81833944969571</v>
      </c>
      <c r="G385" s="33">
        <v>700.68877306128218</v>
      </c>
      <c r="H385" s="33">
        <v>667.49179218541769</v>
      </c>
      <c r="I385" s="33">
        <v>609.75065228003473</v>
      </c>
      <c r="J385" s="33">
        <v>569.18566789549845</v>
      </c>
      <c r="K385" s="33">
        <v>590.8257626258121</v>
      </c>
      <c r="L385" s="33">
        <v>0</v>
      </c>
      <c r="M385" s="33">
        <v>632.2227518475014</v>
      </c>
      <c r="N385" s="33">
        <v>477.22847566202961</v>
      </c>
      <c r="O385" s="33">
        <v>522.13275787553857</v>
      </c>
      <c r="P385" s="33">
        <v>641.03771786971333</v>
      </c>
      <c r="Q385" s="33">
        <v>566.95107741425716</v>
      </c>
      <c r="R385" s="33">
        <v>559.09079568327297</v>
      </c>
      <c r="S385" s="33">
        <v>626.28277787270372</v>
      </c>
      <c r="T385" s="33">
        <v>530.69638572776159</v>
      </c>
      <c r="U385" s="33">
        <v>662.9693325364243</v>
      </c>
      <c r="V385" s="33">
        <v>755.02689121431979</v>
      </c>
      <c r="W385" s="33">
        <v>707.18282012274915</v>
      </c>
      <c r="X385" s="33">
        <v>653.40285932621271</v>
      </c>
      <c r="Y385" s="33">
        <v>0</v>
      </c>
      <c r="DA385" s="60" t="s">
        <v>4258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218.65751107030079</v>
      </c>
      <c r="D387" s="117">
        <f t="shared" si="184"/>
        <v>210.89859026401254</v>
      </c>
      <c r="E387" s="117">
        <f t="shared" si="184"/>
        <v>230.48825996515026</v>
      </c>
      <c r="F387" s="117">
        <f t="shared" si="184"/>
        <v>224.84950370086682</v>
      </c>
      <c r="G387" s="117">
        <f t="shared" si="184"/>
        <v>237.19977283272311</v>
      </c>
      <c r="H387" s="117">
        <f t="shared" si="184"/>
        <v>261.53961207096779</v>
      </c>
      <c r="I387" s="117">
        <f t="shared" si="184"/>
        <v>219.90234598239635</v>
      </c>
      <c r="J387" s="117">
        <f t="shared" si="184"/>
        <v>200.8678408504683</v>
      </c>
      <c r="K387" s="117">
        <f t="shared" si="184"/>
        <v>178.34700244667346</v>
      </c>
      <c r="L387" s="117">
        <f t="shared" si="184"/>
        <v>0</v>
      </c>
      <c r="M387" s="117">
        <f t="shared" si="184"/>
        <v>196.02618268641436</v>
      </c>
      <c r="N387" s="117">
        <f t="shared" si="184"/>
        <v>198.90839555330876</v>
      </c>
      <c r="O387" s="117">
        <f t="shared" si="184"/>
        <v>138.48119220494857</v>
      </c>
      <c r="P387" s="117">
        <f t="shared" si="184"/>
        <v>141.04011013487661</v>
      </c>
      <c r="Q387" s="117">
        <f t="shared" si="184"/>
        <v>164.62073773156675</v>
      </c>
      <c r="R387" s="117">
        <f t="shared" ref="R387:V387" si="185">R388+R390+R392+R401</f>
        <v>159.50467347899286</v>
      </c>
      <c r="S387" s="117">
        <f t="shared" si="185"/>
        <v>154.33106310154614</v>
      </c>
      <c r="T387" s="117">
        <f t="shared" si="185"/>
        <v>143.64079227401325</v>
      </c>
      <c r="U387" s="117">
        <f t="shared" si="185"/>
        <v>182.99448597705373</v>
      </c>
      <c r="V387" s="117">
        <f t="shared" si="185"/>
        <v>160.04156035507168</v>
      </c>
      <c r="W387" s="117">
        <f t="shared" ref="W387:Y387" si="186">W388+W390+W392+W401</f>
        <v>167.50601181615107</v>
      </c>
      <c r="X387" s="117">
        <f t="shared" si="186"/>
        <v>178.53041818518932</v>
      </c>
      <c r="Y387" s="117">
        <f t="shared" si="186"/>
        <v>0</v>
      </c>
      <c r="DA387" s="129" t="s">
        <v>4409</v>
      </c>
    </row>
    <row r="388" spans="1:105" ht="12" customHeight="1" x14ac:dyDescent="0.25">
      <c r="A388" s="121" t="s">
        <v>57</v>
      </c>
      <c r="B388" s="122"/>
      <c r="C388" s="122">
        <f t="shared" ref="C388:Y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X388" s="122">
        <f t="shared" si="187"/>
        <v>0</v>
      </c>
      <c r="Y388" s="122">
        <f t="shared" si="187"/>
        <v>0</v>
      </c>
      <c r="DA388" s="130" t="s">
        <v>4410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X389" s="98">
        <v>0</v>
      </c>
      <c r="Y389" s="98">
        <v>0</v>
      </c>
      <c r="DA389" s="63" t="s">
        <v>4411</v>
      </c>
    </row>
    <row r="390" spans="1:105" ht="12" customHeight="1" x14ac:dyDescent="0.25">
      <c r="A390" s="121" t="s">
        <v>92</v>
      </c>
      <c r="B390" s="122"/>
      <c r="C390" s="122">
        <f t="shared" ref="C390:Y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X390" s="122">
        <f t="shared" si="188"/>
        <v>0</v>
      </c>
      <c r="Y390" s="122">
        <f t="shared" si="188"/>
        <v>0</v>
      </c>
      <c r="DA390" s="130" t="s">
        <v>4412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X391" s="98">
        <v>0</v>
      </c>
      <c r="Y391" s="98">
        <v>0</v>
      </c>
      <c r="DA391" s="63" t="s">
        <v>4413</v>
      </c>
    </row>
    <row r="392" spans="1:105" ht="12" customHeight="1" x14ac:dyDescent="0.25">
      <c r="A392" s="121" t="s">
        <v>55</v>
      </c>
      <c r="B392" s="122"/>
      <c r="C392" s="122">
        <v>60.003646259202974</v>
      </c>
      <c r="D392" s="122">
        <v>41.018873602120188</v>
      </c>
      <c r="E392" s="122">
        <v>44.138362428647895</v>
      </c>
      <c r="F392" s="122">
        <v>42.894450558588765</v>
      </c>
      <c r="G392" s="122">
        <v>53.384646267184515</v>
      </c>
      <c r="H392" s="122">
        <v>82.935753057983348</v>
      </c>
      <c r="I392" s="122">
        <v>39.620049818561355</v>
      </c>
      <c r="J392" s="122">
        <v>39.115564559990851</v>
      </c>
      <c r="K392" s="122">
        <v>43.670095351881386</v>
      </c>
      <c r="L392" s="122">
        <v>0</v>
      </c>
      <c r="M392" s="122">
        <v>44.16463452793441</v>
      </c>
      <c r="N392" s="122">
        <v>45.363969949439607</v>
      </c>
      <c r="O392" s="122">
        <v>19.379432771987137</v>
      </c>
      <c r="P392" s="122">
        <v>34.449655956567383</v>
      </c>
      <c r="Q392" s="122">
        <v>31.913933327472602</v>
      </c>
      <c r="R392" s="122">
        <v>30.247303560577521</v>
      </c>
      <c r="S392" s="122">
        <v>26.490821988574552</v>
      </c>
      <c r="T392" s="122">
        <v>24.260401816869784</v>
      </c>
      <c r="U392" s="122">
        <v>32.349753040328814</v>
      </c>
      <c r="V392" s="122">
        <v>30.157584503834755</v>
      </c>
      <c r="W392" s="122">
        <v>36.022069865940075</v>
      </c>
      <c r="X392" s="122">
        <v>31.930324900482777</v>
      </c>
      <c r="Y392" s="122">
        <v>0</v>
      </c>
      <c r="DA392" s="130" t="s">
        <v>4414</v>
      </c>
    </row>
    <row r="393" spans="1:105" ht="12" customHeight="1" x14ac:dyDescent="0.25">
      <c r="A393" s="97" t="s">
        <v>124</v>
      </c>
      <c r="B393" s="98"/>
      <c r="C393" s="98">
        <v>996.56910140554885</v>
      </c>
      <c r="D393" s="98">
        <v>1057.0248197469432</v>
      </c>
      <c r="E393" s="98">
        <v>1108.6518092372148</v>
      </c>
      <c r="F393" s="98">
        <v>1130.0737974435476</v>
      </c>
      <c r="G393" s="98">
        <v>1226.3215885376101</v>
      </c>
      <c r="H393" s="98">
        <v>1236.929954639782</v>
      </c>
      <c r="I393" s="98">
        <v>1270.4759401006111</v>
      </c>
      <c r="J393" s="98">
        <v>1303.8769064312933</v>
      </c>
      <c r="K393" s="98">
        <v>1294.4331739093977</v>
      </c>
      <c r="L393" s="98">
        <v>0</v>
      </c>
      <c r="M393" s="98">
        <v>1173.5174317422573</v>
      </c>
      <c r="N393" s="98">
        <v>1064.8319836964502</v>
      </c>
      <c r="O393" s="98">
        <v>1060.5896999438316</v>
      </c>
      <c r="P393" s="98">
        <v>1031.3072334155665</v>
      </c>
      <c r="Q393" s="98">
        <v>963.80078648967265</v>
      </c>
      <c r="R393" s="98">
        <v>938.78668088014672</v>
      </c>
      <c r="S393" s="98">
        <v>928.28255384963325</v>
      </c>
      <c r="T393" s="98">
        <v>895.34615007164712</v>
      </c>
      <c r="U393" s="98">
        <v>850.60821229570467</v>
      </c>
      <c r="V393" s="98">
        <v>760.81091780270674</v>
      </c>
      <c r="W393" s="98">
        <v>862.66593440525332</v>
      </c>
      <c r="X393" s="98">
        <v>858.89933901672032</v>
      </c>
      <c r="Y393" s="98">
        <v>0</v>
      </c>
      <c r="DA393" s="63" t="s">
        <v>4415</v>
      </c>
    </row>
    <row r="394" spans="1:105" ht="12" customHeight="1" x14ac:dyDescent="0.25">
      <c r="A394" s="97" t="s">
        <v>123</v>
      </c>
      <c r="B394" s="98"/>
      <c r="C394" s="98">
        <v>135.77039541497729</v>
      </c>
      <c r="D394" s="98">
        <v>0</v>
      </c>
      <c r="E394" s="98">
        <v>0</v>
      </c>
      <c r="F394" s="98">
        <v>0</v>
      </c>
      <c r="G394" s="98">
        <v>0</v>
      </c>
      <c r="H394" s="98">
        <v>316.14423958531205</v>
      </c>
      <c r="I394" s="98">
        <v>257.58275443007199</v>
      </c>
      <c r="J394" s="98">
        <v>267.05452405975518</v>
      </c>
      <c r="K394" s="98">
        <v>264.71519070512124</v>
      </c>
      <c r="L394" s="98">
        <v>0</v>
      </c>
      <c r="M394" s="98">
        <v>0</v>
      </c>
      <c r="N394" s="98">
        <v>124.40171591202308</v>
      </c>
      <c r="O394" s="98">
        <v>84.138750950385571</v>
      </c>
      <c r="P394" s="98">
        <v>83.918246550486757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27.199413695854531</v>
      </c>
      <c r="W394" s="98">
        <v>70.560336288290543</v>
      </c>
      <c r="X394" s="98">
        <v>64.395999718343234</v>
      </c>
      <c r="Y394" s="98">
        <v>0</v>
      </c>
      <c r="DA394" s="63" t="s">
        <v>4416</v>
      </c>
    </row>
    <row r="395" spans="1:105" ht="12" customHeight="1" x14ac:dyDescent="0.25">
      <c r="A395" s="100" t="s">
        <v>50</v>
      </c>
      <c r="B395" s="101"/>
      <c r="C395" s="101">
        <v>135.77039541497729</v>
      </c>
      <c r="D395" s="101">
        <v>0</v>
      </c>
      <c r="E395" s="101">
        <v>0</v>
      </c>
      <c r="F395" s="101">
        <v>0</v>
      </c>
      <c r="G395" s="101">
        <v>0</v>
      </c>
      <c r="H395" s="101">
        <v>316.14423958531205</v>
      </c>
      <c r="I395" s="101">
        <v>257.58275443007199</v>
      </c>
      <c r="J395" s="101">
        <v>267.05452405975518</v>
      </c>
      <c r="K395" s="101">
        <v>264.71519070512124</v>
      </c>
      <c r="L395" s="101">
        <v>0</v>
      </c>
      <c r="M395" s="101">
        <v>0</v>
      </c>
      <c r="N395" s="101">
        <v>124.40171591202308</v>
      </c>
      <c r="O395" s="101">
        <v>84.138750950385571</v>
      </c>
      <c r="P395" s="101">
        <v>83.918246550486757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27.199413695854531</v>
      </c>
      <c r="W395" s="101">
        <v>70.560336288290543</v>
      </c>
      <c r="X395" s="101">
        <v>64.395999718343234</v>
      </c>
      <c r="Y395" s="101">
        <v>0</v>
      </c>
      <c r="DA395" s="131" t="s">
        <v>4417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4418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X397" s="101">
        <v>0</v>
      </c>
      <c r="Y397" s="101">
        <v>0</v>
      </c>
      <c r="DA397" s="131" t="s">
        <v>4419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X398" s="104">
        <v>0</v>
      </c>
      <c r="Y398" s="104">
        <v>0</v>
      </c>
      <c r="DA398" s="132" t="s">
        <v>4420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4421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X400" s="98">
        <v>0</v>
      </c>
      <c r="Y400" s="98">
        <v>0</v>
      </c>
      <c r="DA400" s="63" t="s">
        <v>4422</v>
      </c>
    </row>
    <row r="401" spans="1:105" ht="12" customHeight="1" x14ac:dyDescent="0.25">
      <c r="A401" s="121" t="s">
        <v>54</v>
      </c>
      <c r="B401" s="122"/>
      <c r="C401" s="122">
        <v>158.6538648110978</v>
      </c>
      <c r="D401" s="122">
        <v>169.87971666189236</v>
      </c>
      <c r="E401" s="122">
        <v>186.34989753650237</v>
      </c>
      <c r="F401" s="122">
        <v>181.95505314227805</v>
      </c>
      <c r="G401" s="122">
        <v>183.81512656553861</v>
      </c>
      <c r="H401" s="122">
        <v>178.60385901298446</v>
      </c>
      <c r="I401" s="122">
        <v>180.28229616383499</v>
      </c>
      <c r="J401" s="122">
        <v>161.75227629047745</v>
      </c>
      <c r="K401" s="122">
        <v>134.67690709479209</v>
      </c>
      <c r="L401" s="122">
        <v>0</v>
      </c>
      <c r="M401" s="122">
        <v>151.86154815847996</v>
      </c>
      <c r="N401" s="122">
        <v>153.54442560386914</v>
      </c>
      <c r="O401" s="122">
        <v>119.10175943296144</v>
      </c>
      <c r="P401" s="122">
        <v>106.59045417830923</v>
      </c>
      <c r="Q401" s="122">
        <v>132.70680440409416</v>
      </c>
      <c r="R401" s="122">
        <v>129.25736991841535</v>
      </c>
      <c r="S401" s="122">
        <v>127.84024111297158</v>
      </c>
      <c r="T401" s="122">
        <v>119.38039045714346</v>
      </c>
      <c r="U401" s="122">
        <v>150.64473293672492</v>
      </c>
      <c r="V401" s="122">
        <v>129.88397585123693</v>
      </c>
      <c r="W401" s="122">
        <v>131.483941950211</v>
      </c>
      <c r="X401" s="122">
        <v>146.60009328470653</v>
      </c>
      <c r="Y401" s="122">
        <v>0</v>
      </c>
      <c r="DA401" s="130" t="s">
        <v>4423</v>
      </c>
    </row>
    <row r="402" spans="1:105" ht="12" customHeight="1" x14ac:dyDescent="0.25">
      <c r="A402" s="97" t="s">
        <v>50</v>
      </c>
      <c r="B402" s="98"/>
      <c r="C402" s="98">
        <v>284.29694671033241</v>
      </c>
      <c r="D402" s="98">
        <v>285.2616796076889</v>
      </c>
      <c r="E402" s="98">
        <v>296.90823226897953</v>
      </c>
      <c r="F402" s="98">
        <v>303.39801151111726</v>
      </c>
      <c r="G402" s="98">
        <v>291.49381017493693</v>
      </c>
      <c r="H402" s="98">
        <v>262.06978079587117</v>
      </c>
      <c r="I402" s="98">
        <v>265.0578997170669</v>
      </c>
      <c r="J402" s="98">
        <v>240.03147422004338</v>
      </c>
      <c r="K402" s="98">
        <v>236.57396321745551</v>
      </c>
      <c r="L402" s="98">
        <v>0</v>
      </c>
      <c r="M402" s="98">
        <v>236.70040187830116</v>
      </c>
      <c r="N402" s="98">
        <v>225.05826766594518</v>
      </c>
      <c r="O402" s="98">
        <v>227.65371266906382</v>
      </c>
      <c r="P402" s="98">
        <v>229.71885342572912</v>
      </c>
      <c r="Q402" s="98">
        <v>234.64552066766063</v>
      </c>
      <c r="R402" s="98">
        <v>234.96242080614329</v>
      </c>
      <c r="S402" s="98">
        <v>237.33695977043953</v>
      </c>
      <c r="T402" s="98">
        <v>240.48202238328798</v>
      </c>
      <c r="U402" s="98">
        <v>258.99306008736937</v>
      </c>
      <c r="V402" s="98">
        <v>240.26185400225791</v>
      </c>
      <c r="W402" s="98">
        <v>246.08932909294947</v>
      </c>
      <c r="X402" s="98">
        <v>228.79098116400291</v>
      </c>
      <c r="Y402" s="98">
        <v>0</v>
      </c>
      <c r="DA402" s="63" t="s">
        <v>4424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X403" s="33">
        <v>0</v>
      </c>
      <c r="Y403" s="33">
        <v>0</v>
      </c>
      <c r="DA403" s="60" t="s">
        <v>4425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65.9586208564359</v>
      </c>
      <c r="D405" s="118">
        <f t="shared" si="189"/>
        <v>82.507208248926034</v>
      </c>
      <c r="E405" s="118">
        <f t="shared" si="189"/>
        <v>84.266604270878432</v>
      </c>
      <c r="F405" s="118">
        <f t="shared" si="189"/>
        <v>77.494260818724484</v>
      </c>
      <c r="G405" s="118">
        <f t="shared" si="189"/>
        <v>71.322357190254124</v>
      </c>
      <c r="H405" s="118">
        <f t="shared" si="189"/>
        <v>72.029063381430788</v>
      </c>
      <c r="I405" s="118">
        <f t="shared" si="189"/>
        <v>77.281955299813177</v>
      </c>
      <c r="J405" s="118">
        <f t="shared" si="189"/>
        <v>68.158685058711171</v>
      </c>
      <c r="K405" s="118">
        <f t="shared" si="189"/>
        <v>63.621935814444029</v>
      </c>
      <c r="L405" s="118">
        <f t="shared" si="189"/>
        <v>0</v>
      </c>
      <c r="M405" s="118">
        <f t="shared" si="189"/>
        <v>57.90818953678972</v>
      </c>
      <c r="N405" s="118">
        <f t="shared" si="189"/>
        <v>44.75879515252101</v>
      </c>
      <c r="O405" s="118">
        <f t="shared" si="189"/>
        <v>34.648652467162293</v>
      </c>
      <c r="P405" s="118">
        <f t="shared" si="189"/>
        <v>38.024963464746591</v>
      </c>
      <c r="Q405" s="118">
        <f t="shared" si="189"/>
        <v>46.709312305378731</v>
      </c>
      <c r="R405" s="118">
        <f t="shared" ref="R405:V405" si="190">R406+R408+R410+R419</f>
        <v>47.146725995572496</v>
      </c>
      <c r="S405" s="118">
        <f t="shared" si="190"/>
        <v>49.630198503134096</v>
      </c>
      <c r="T405" s="118">
        <f t="shared" si="190"/>
        <v>44.26617798104563</v>
      </c>
      <c r="U405" s="118">
        <f t="shared" si="190"/>
        <v>49.134355656578649</v>
      </c>
      <c r="V405" s="118">
        <f t="shared" si="190"/>
        <v>48.448933520381438</v>
      </c>
      <c r="W405" s="118">
        <f t="shared" ref="W405:Y405" si="191">W406+W408+W410+W419</f>
        <v>46.928354539054105</v>
      </c>
      <c r="X405" s="118">
        <f t="shared" si="191"/>
        <v>45.732491584186526</v>
      </c>
      <c r="Y405" s="118">
        <f t="shared" si="191"/>
        <v>0</v>
      </c>
      <c r="DA405" s="129" t="s">
        <v>4577</v>
      </c>
    </row>
    <row r="406" spans="1:105" ht="12" customHeight="1" x14ac:dyDescent="0.25">
      <c r="A406" s="121" t="s">
        <v>57</v>
      </c>
      <c r="B406" s="123"/>
      <c r="C406" s="123">
        <f t="shared" ref="C406:Y406" si="192">C407</f>
        <v>41.310506522755517</v>
      </c>
      <c r="D406" s="123">
        <f t="shared" si="192"/>
        <v>44.266727744086573</v>
      </c>
      <c r="E406" s="123">
        <f t="shared" si="192"/>
        <v>43.124232111191468</v>
      </c>
      <c r="F406" s="123">
        <f t="shared" si="192"/>
        <v>37.906701236424844</v>
      </c>
      <c r="G406" s="123">
        <f t="shared" si="192"/>
        <v>30.648397177127119</v>
      </c>
      <c r="H406" s="123">
        <f t="shared" si="192"/>
        <v>31.058628541349041</v>
      </c>
      <c r="I406" s="123">
        <f t="shared" si="192"/>
        <v>35.1239314380609</v>
      </c>
      <c r="J406" s="123">
        <f t="shared" si="192"/>
        <v>27.871703773236895</v>
      </c>
      <c r="K406" s="123">
        <f t="shared" si="192"/>
        <v>24.807700323117334</v>
      </c>
      <c r="L406" s="123">
        <f t="shared" si="192"/>
        <v>0</v>
      </c>
      <c r="M406" s="123">
        <f t="shared" si="192"/>
        <v>21.698233876996927</v>
      </c>
      <c r="N406" s="123">
        <f t="shared" si="192"/>
        <v>9.8483348155447388</v>
      </c>
      <c r="O406" s="123">
        <f t="shared" si="192"/>
        <v>4.3175104331769578</v>
      </c>
      <c r="P406" s="123">
        <f t="shared" si="192"/>
        <v>9.2872509654618689</v>
      </c>
      <c r="Q406" s="123">
        <f t="shared" si="192"/>
        <v>18.028737097969206</v>
      </c>
      <c r="R406" s="123">
        <f t="shared" si="192"/>
        <v>17.158249425736216</v>
      </c>
      <c r="S406" s="123">
        <f t="shared" si="192"/>
        <v>18.936396095027128</v>
      </c>
      <c r="T406" s="123">
        <f t="shared" si="192"/>
        <v>15.393055026559351</v>
      </c>
      <c r="U406" s="123">
        <f t="shared" si="192"/>
        <v>18.488477389206974</v>
      </c>
      <c r="V406" s="123">
        <f t="shared" si="192"/>
        <v>18.196936574715121</v>
      </c>
      <c r="W406" s="123">
        <f t="shared" si="192"/>
        <v>15.998361091918955</v>
      </c>
      <c r="X406" s="123">
        <f t="shared" si="192"/>
        <v>17.535714046605229</v>
      </c>
      <c r="Y406" s="123">
        <f t="shared" si="192"/>
        <v>0</v>
      </c>
      <c r="DA406" s="130" t="s">
        <v>4578</v>
      </c>
    </row>
    <row r="407" spans="1:105" ht="12" customHeight="1" x14ac:dyDescent="0.25">
      <c r="A407" s="97" t="s">
        <v>53</v>
      </c>
      <c r="B407" s="99"/>
      <c r="C407" s="99">
        <v>41.310506522755517</v>
      </c>
      <c r="D407" s="99">
        <v>44.266727744086573</v>
      </c>
      <c r="E407" s="99">
        <v>43.124232111191468</v>
      </c>
      <c r="F407" s="99">
        <v>37.906701236424844</v>
      </c>
      <c r="G407" s="99">
        <v>30.648397177127119</v>
      </c>
      <c r="H407" s="99">
        <v>31.058628541349041</v>
      </c>
      <c r="I407" s="99">
        <v>35.1239314380609</v>
      </c>
      <c r="J407" s="99">
        <v>27.871703773236895</v>
      </c>
      <c r="K407" s="99">
        <v>24.807700323117334</v>
      </c>
      <c r="L407" s="99">
        <v>0</v>
      </c>
      <c r="M407" s="99">
        <v>21.698233876996927</v>
      </c>
      <c r="N407" s="99">
        <v>9.8483348155447388</v>
      </c>
      <c r="O407" s="99">
        <v>4.3175104331769578</v>
      </c>
      <c r="P407" s="99">
        <v>9.2872509654618689</v>
      </c>
      <c r="Q407" s="99">
        <v>18.028737097969206</v>
      </c>
      <c r="R407" s="99">
        <v>17.158249425736216</v>
      </c>
      <c r="S407" s="99">
        <v>18.936396095027128</v>
      </c>
      <c r="T407" s="99">
        <v>15.393055026559351</v>
      </c>
      <c r="U407" s="99">
        <v>18.488477389206974</v>
      </c>
      <c r="V407" s="99">
        <v>18.196936574715121</v>
      </c>
      <c r="W407" s="99">
        <v>15.998361091918955</v>
      </c>
      <c r="X407" s="99">
        <v>17.535714046605229</v>
      </c>
      <c r="Y407" s="99">
        <v>0</v>
      </c>
      <c r="DA407" s="63" t="s">
        <v>4579</v>
      </c>
    </row>
    <row r="408" spans="1:105" ht="12" customHeight="1" x14ac:dyDescent="0.25">
      <c r="A408" s="121" t="s">
        <v>92</v>
      </c>
      <c r="B408" s="123"/>
      <c r="C408" s="123">
        <f t="shared" ref="C408:Y408" si="193">C409</f>
        <v>0</v>
      </c>
      <c r="D408" s="123">
        <f t="shared" si="193"/>
        <v>12.10455963652595</v>
      </c>
      <c r="E408" s="123">
        <f t="shared" si="193"/>
        <v>13.084542899591925</v>
      </c>
      <c r="F408" s="123">
        <f t="shared" si="193"/>
        <v>10.946365681213779</v>
      </c>
      <c r="G408" s="123">
        <f t="shared" si="193"/>
        <v>10.228420841367345</v>
      </c>
      <c r="H408" s="123">
        <f t="shared" si="193"/>
        <v>11.474490770856516</v>
      </c>
      <c r="I408" s="123">
        <f t="shared" si="193"/>
        <v>12.369537543460588</v>
      </c>
      <c r="J408" s="123">
        <f t="shared" si="193"/>
        <v>12.241717499415499</v>
      </c>
      <c r="K408" s="123">
        <f t="shared" si="193"/>
        <v>11.192648446316889</v>
      </c>
      <c r="L408" s="123">
        <f t="shared" si="193"/>
        <v>0</v>
      </c>
      <c r="M408" s="123">
        <f t="shared" si="193"/>
        <v>9.4459695544476681</v>
      </c>
      <c r="N408" s="123">
        <f t="shared" si="193"/>
        <v>10.993155419957571</v>
      </c>
      <c r="O408" s="123">
        <f t="shared" si="193"/>
        <v>8.7780061946295067</v>
      </c>
      <c r="P408" s="123">
        <f t="shared" si="193"/>
        <v>7.4109848457379845</v>
      </c>
      <c r="Q408" s="123">
        <f t="shared" si="193"/>
        <v>7.6074899428019709</v>
      </c>
      <c r="R408" s="123">
        <f t="shared" si="193"/>
        <v>8.4554976030447193</v>
      </c>
      <c r="S408" s="123">
        <f t="shared" si="193"/>
        <v>7.9574898651846642</v>
      </c>
      <c r="T408" s="123">
        <f t="shared" si="193"/>
        <v>7.3743942291692415</v>
      </c>
      <c r="U408" s="123">
        <f t="shared" si="193"/>
        <v>8.5720275334551665</v>
      </c>
      <c r="V408" s="123">
        <f t="shared" si="193"/>
        <v>8.3008433865151243</v>
      </c>
      <c r="W408" s="123">
        <f t="shared" si="193"/>
        <v>7.9439917234598161</v>
      </c>
      <c r="X408" s="123">
        <f t="shared" si="193"/>
        <v>7.6820145736724799</v>
      </c>
      <c r="Y408" s="123">
        <f t="shared" si="193"/>
        <v>0</v>
      </c>
      <c r="DA408" s="130" t="s">
        <v>4580</v>
      </c>
    </row>
    <row r="409" spans="1:105" ht="12" customHeight="1" x14ac:dyDescent="0.25">
      <c r="A409" s="97" t="s">
        <v>53</v>
      </c>
      <c r="B409" s="99"/>
      <c r="C409" s="99">
        <f>RES_hhdet_in_fecs!C165</f>
        <v>0</v>
      </c>
      <c r="D409" s="99">
        <f>RES_hhdet_in_fecs!D165</f>
        <v>12.10455963652595</v>
      </c>
      <c r="E409" s="99">
        <f>RES_hhdet_in_fecs!E165</f>
        <v>13.084542899591925</v>
      </c>
      <c r="F409" s="99">
        <f>RES_hhdet_in_fecs!F165</f>
        <v>10.946365681213779</v>
      </c>
      <c r="G409" s="99">
        <f>RES_hhdet_in_fecs!G165</f>
        <v>10.228420841367345</v>
      </c>
      <c r="H409" s="99">
        <f>RES_hhdet_in_fecs!H165</f>
        <v>11.474490770856516</v>
      </c>
      <c r="I409" s="99">
        <f>RES_hhdet_in_fecs!I165</f>
        <v>12.369537543460588</v>
      </c>
      <c r="J409" s="99">
        <f>RES_hhdet_in_fecs!J165</f>
        <v>12.241717499415499</v>
      </c>
      <c r="K409" s="99">
        <f>RES_hhdet_in_fecs!K165</f>
        <v>11.192648446316889</v>
      </c>
      <c r="L409" s="99">
        <f>RES_hhdet_in_fecs!L165</f>
        <v>0</v>
      </c>
      <c r="M409" s="99">
        <f>RES_hhdet_in_fecs!M165</f>
        <v>9.4459695544476681</v>
      </c>
      <c r="N409" s="99">
        <f>RES_hhdet_in_fecs!N165</f>
        <v>10.993155419957571</v>
      </c>
      <c r="O409" s="99">
        <f>RES_hhdet_in_fecs!O165</f>
        <v>8.7780061946295067</v>
      </c>
      <c r="P409" s="99">
        <f>RES_hhdet_in_fecs!P165</f>
        <v>7.4109848457379845</v>
      </c>
      <c r="Q409" s="99">
        <f>RES_hhdet_in_fecs!Q165</f>
        <v>7.6074899428019709</v>
      </c>
      <c r="R409" s="99">
        <f>RES_hhdet_in_fecs!R165</f>
        <v>8.4554976030447193</v>
      </c>
      <c r="S409" s="99">
        <f>RES_hhdet_in_fecs!S165</f>
        <v>7.9574898651846642</v>
      </c>
      <c r="T409" s="99">
        <f>RES_hhdet_in_fecs!T165</f>
        <v>7.3743942291692415</v>
      </c>
      <c r="U409" s="99">
        <f>RES_hhdet_in_fecs!U165</f>
        <v>8.5720275334551665</v>
      </c>
      <c r="V409" s="99">
        <f>RES_hhdet_in_fecs!V165</f>
        <v>8.3008433865151243</v>
      </c>
      <c r="W409" s="99">
        <f>RES_hhdet_in_fecs!W165</f>
        <v>7.9439917234598161</v>
      </c>
      <c r="X409" s="99">
        <f>RES_hhdet_in_fecs!X165</f>
        <v>7.6820145736724799</v>
      </c>
      <c r="Y409" s="99">
        <f>RES_hhdet_in_fecs!Y165</f>
        <v>0</v>
      </c>
      <c r="DA409" s="63" t="s">
        <v>4581</v>
      </c>
    </row>
    <row r="410" spans="1:105" ht="12" customHeight="1" x14ac:dyDescent="0.25">
      <c r="A410" s="121" t="s">
        <v>55</v>
      </c>
      <c r="B410" s="123"/>
      <c r="C410" s="123">
        <v>16.413295577752731</v>
      </c>
      <c r="D410" s="123">
        <v>17.835466522641678</v>
      </c>
      <c r="E410" s="123">
        <v>19.637653094900674</v>
      </c>
      <c r="F410" s="123">
        <v>20.128403820094025</v>
      </c>
      <c r="G410" s="123">
        <v>22.303612782007228</v>
      </c>
      <c r="H410" s="123">
        <v>22.053997956192973</v>
      </c>
      <c r="I410" s="123">
        <v>22.627703215563546</v>
      </c>
      <c r="J410" s="123">
        <v>21.562514784205337</v>
      </c>
      <c r="K410" s="123">
        <v>21.371371003540943</v>
      </c>
      <c r="L410" s="123">
        <v>0</v>
      </c>
      <c r="M410" s="123">
        <v>20.385440718011203</v>
      </c>
      <c r="N410" s="123">
        <v>18.211316794314268</v>
      </c>
      <c r="O410" s="123">
        <v>16.04971883912167</v>
      </c>
      <c r="P410" s="123">
        <v>15.433366464262368</v>
      </c>
      <c r="Q410" s="123">
        <v>15.30648778619476</v>
      </c>
      <c r="R410" s="123">
        <v>15.892371338423798</v>
      </c>
      <c r="S410" s="123">
        <v>16.913957552593697</v>
      </c>
      <c r="T410" s="123">
        <v>16.154557586433754</v>
      </c>
      <c r="U410" s="123">
        <v>15.853431097409153</v>
      </c>
      <c r="V410" s="123">
        <v>15.842042257372192</v>
      </c>
      <c r="W410" s="123">
        <v>17.022449402176896</v>
      </c>
      <c r="X410" s="123">
        <v>14.871394160876301</v>
      </c>
      <c r="Y410" s="123">
        <v>0</v>
      </c>
      <c r="DA410" s="130" t="s">
        <v>4582</v>
      </c>
    </row>
    <row r="411" spans="1:105" ht="12" customHeight="1" x14ac:dyDescent="0.25">
      <c r="A411" s="97" t="s">
        <v>124</v>
      </c>
      <c r="B411" s="99"/>
      <c r="C411" s="99">
        <v>31.978054712344708</v>
      </c>
      <c r="D411" s="99">
        <v>33.52990245947381</v>
      </c>
      <c r="E411" s="99">
        <v>35.003019232365858</v>
      </c>
      <c r="F411" s="99">
        <v>35.34225954089225</v>
      </c>
      <c r="G411" s="99">
        <v>37.815973690315609</v>
      </c>
      <c r="H411" s="99">
        <v>37.674632031840538</v>
      </c>
      <c r="I411" s="99">
        <v>37.838297681935622</v>
      </c>
      <c r="J411" s="99">
        <v>38.622236675023913</v>
      </c>
      <c r="K411" s="99">
        <v>38.02967676108689</v>
      </c>
      <c r="L411" s="99">
        <v>0</v>
      </c>
      <c r="M411" s="99">
        <v>33.892326426573263</v>
      </c>
      <c r="N411" s="99">
        <v>30.464899019971885</v>
      </c>
      <c r="O411" s="99">
        <v>30.112804002353965</v>
      </c>
      <c r="P411" s="99">
        <v>29.134339762492466</v>
      </c>
      <c r="Q411" s="99">
        <v>27.13286935366822</v>
      </c>
      <c r="R411" s="99">
        <v>26.270975268284097</v>
      </c>
      <c r="S411" s="99">
        <v>25.855295430019506</v>
      </c>
      <c r="T411" s="99">
        <v>24.829187474300458</v>
      </c>
      <c r="U411" s="99">
        <v>23.508855979417149</v>
      </c>
      <c r="V411" s="99">
        <v>21.004070954893653</v>
      </c>
      <c r="W411" s="99">
        <v>23.69555833299091</v>
      </c>
      <c r="X411" s="99">
        <v>23.404856353875555</v>
      </c>
      <c r="Y411" s="99">
        <v>0</v>
      </c>
      <c r="DA411" s="63" t="s">
        <v>4583</v>
      </c>
    </row>
    <row r="412" spans="1:105" ht="12" customHeight="1" x14ac:dyDescent="0.25">
      <c r="A412" s="97" t="s">
        <v>123</v>
      </c>
      <c r="B412" s="99"/>
      <c r="C412" s="99">
        <v>16.30795919054416</v>
      </c>
      <c r="D412" s="99">
        <v>0</v>
      </c>
      <c r="E412" s="99">
        <v>0</v>
      </c>
      <c r="F412" s="99">
        <v>0</v>
      </c>
      <c r="G412" s="99">
        <v>0</v>
      </c>
      <c r="H412" s="99">
        <v>22.120236667212144</v>
      </c>
      <c r="I412" s="99">
        <v>21.223637656111258</v>
      </c>
      <c r="J412" s="99">
        <v>21.84330401779987</v>
      </c>
      <c r="K412" s="99">
        <v>21.651174909154118</v>
      </c>
      <c r="L412" s="99">
        <v>0</v>
      </c>
      <c r="M412" s="99">
        <v>0</v>
      </c>
      <c r="N412" s="99">
        <v>16.830576338863828</v>
      </c>
      <c r="O412" s="99">
        <v>16.978307470960534</v>
      </c>
      <c r="P412" s="99">
        <v>17.419129536408757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  <c r="V412" s="99">
        <v>13.92364346365294</v>
      </c>
      <c r="W412" s="99">
        <v>16.499108812604518</v>
      </c>
      <c r="X412" s="99">
        <v>16.377807704639068</v>
      </c>
      <c r="Y412" s="99">
        <v>0</v>
      </c>
      <c r="DA412" s="63" t="s">
        <v>4584</v>
      </c>
    </row>
    <row r="413" spans="1:105" ht="12" customHeight="1" x14ac:dyDescent="0.25">
      <c r="A413" s="100" t="s">
        <v>50</v>
      </c>
      <c r="B413" s="102"/>
      <c r="C413" s="102">
        <v>4.3566202552069653</v>
      </c>
      <c r="D413" s="102">
        <v>0</v>
      </c>
      <c r="E413" s="102">
        <v>0</v>
      </c>
      <c r="F413" s="102">
        <v>0</v>
      </c>
      <c r="G413" s="102">
        <v>0</v>
      </c>
      <c r="H413" s="102">
        <v>9.6291773440245194</v>
      </c>
      <c r="I413" s="102">
        <v>7.6715289382702867</v>
      </c>
      <c r="J413" s="102">
        <v>7.9104422990370935</v>
      </c>
      <c r="K413" s="102">
        <v>7.7771748585994311</v>
      </c>
      <c r="L413" s="102">
        <v>0</v>
      </c>
      <c r="M413" s="102">
        <v>0</v>
      </c>
      <c r="N413" s="102">
        <v>3.5591396306625112</v>
      </c>
      <c r="O413" s="102">
        <v>2.3889103547828303</v>
      </c>
      <c r="P413" s="102">
        <v>2.370683175737327</v>
      </c>
      <c r="Q413" s="102">
        <v>0</v>
      </c>
      <c r="R413" s="102">
        <v>0</v>
      </c>
      <c r="S413" s="102">
        <v>0</v>
      </c>
      <c r="T413" s="102">
        <v>0</v>
      </c>
      <c r="U413" s="102">
        <v>0</v>
      </c>
      <c r="V413" s="102">
        <v>0.75090722521332653</v>
      </c>
      <c r="W413" s="102">
        <v>1.9381390847053042</v>
      </c>
      <c r="X413" s="102">
        <v>1.7547796985121373</v>
      </c>
      <c r="Y413" s="102">
        <v>0</v>
      </c>
      <c r="DA413" s="131" t="s">
        <v>4585</v>
      </c>
    </row>
    <row r="414" spans="1:105" ht="12" customHeight="1" x14ac:dyDescent="0.25">
      <c r="A414" s="103" t="s">
        <v>52</v>
      </c>
      <c r="B414" s="105"/>
      <c r="C414" s="105">
        <v>11.951338935337196</v>
      </c>
      <c r="D414" s="105">
        <v>0</v>
      </c>
      <c r="E414" s="105">
        <v>0</v>
      </c>
      <c r="F414" s="105">
        <v>0</v>
      </c>
      <c r="G414" s="105">
        <v>0</v>
      </c>
      <c r="H414" s="105">
        <v>12.491059323187619</v>
      </c>
      <c r="I414" s="105">
        <v>13.552108717840976</v>
      </c>
      <c r="J414" s="105">
        <v>13.932861718762778</v>
      </c>
      <c r="K414" s="105">
        <v>13.874000050554683</v>
      </c>
      <c r="L414" s="105">
        <v>0</v>
      </c>
      <c r="M414" s="105">
        <v>0</v>
      </c>
      <c r="N414" s="105">
        <v>13.271436708201314</v>
      </c>
      <c r="O414" s="105">
        <v>14.589397116177704</v>
      </c>
      <c r="P414" s="105">
        <v>15.048446360671429</v>
      </c>
      <c r="Q414" s="105">
        <v>0</v>
      </c>
      <c r="R414" s="105">
        <v>0</v>
      </c>
      <c r="S414" s="105">
        <v>0</v>
      </c>
      <c r="T414" s="105">
        <v>0</v>
      </c>
      <c r="U414" s="105">
        <v>0</v>
      </c>
      <c r="V414" s="105">
        <v>13.172736238439617</v>
      </c>
      <c r="W414" s="105">
        <v>14.560969727899217</v>
      </c>
      <c r="X414" s="105">
        <v>14.62302800612693</v>
      </c>
      <c r="Y414" s="105">
        <v>0</v>
      </c>
      <c r="DA414" s="132" t="s">
        <v>4586</v>
      </c>
    </row>
    <row r="415" spans="1:105" ht="12" customHeight="1" x14ac:dyDescent="0.25">
      <c r="A415" s="106" t="s">
        <v>122</v>
      </c>
      <c r="B415" s="102"/>
      <c r="C415" s="102">
        <v>27.793074335002174</v>
      </c>
      <c r="D415" s="102">
        <v>0</v>
      </c>
      <c r="E415" s="102">
        <v>0</v>
      </c>
      <c r="F415" s="102">
        <v>0</v>
      </c>
      <c r="G415" s="102">
        <v>0</v>
      </c>
      <c r="H415" s="102">
        <v>33.415915515300505</v>
      </c>
      <c r="I415" s="102">
        <v>0</v>
      </c>
      <c r="J415" s="102">
        <v>0</v>
      </c>
      <c r="K415" s="102">
        <v>34.456714304849477</v>
      </c>
      <c r="L415" s="102">
        <v>0</v>
      </c>
      <c r="M415" s="102">
        <v>0</v>
      </c>
      <c r="N415" s="102">
        <v>0</v>
      </c>
      <c r="O415" s="102">
        <v>26.951112451671801</v>
      </c>
      <c r="P415" s="102">
        <v>25.891668768835316</v>
      </c>
      <c r="Q415" s="102">
        <v>0</v>
      </c>
      <c r="R415" s="102">
        <v>0</v>
      </c>
      <c r="S415" s="102">
        <v>0</v>
      </c>
      <c r="T415" s="102">
        <v>0</v>
      </c>
      <c r="U415" s="102">
        <v>23.275105560519219</v>
      </c>
      <c r="V415" s="102">
        <v>0</v>
      </c>
      <c r="W415" s="102">
        <v>23.008834302131238</v>
      </c>
      <c r="X415" s="102">
        <v>0</v>
      </c>
      <c r="Y415" s="102">
        <v>0</v>
      </c>
      <c r="DA415" s="131" t="s">
        <v>4587</v>
      </c>
    </row>
    <row r="416" spans="1:105" ht="12" customHeight="1" x14ac:dyDescent="0.25">
      <c r="A416" s="107" t="s">
        <v>121</v>
      </c>
      <c r="B416" s="105"/>
      <c r="C416" s="105">
        <v>15.331601701857787</v>
      </c>
      <c r="D416" s="105">
        <v>17.201840227055285</v>
      </c>
      <c r="E416" s="105">
        <v>19.000552547737485</v>
      </c>
      <c r="F416" s="105">
        <v>19.528144089359515</v>
      </c>
      <c r="G416" s="105">
        <v>21.597588553410613</v>
      </c>
      <c r="H416" s="105">
        <v>20.825612012840299</v>
      </c>
      <c r="I416" s="105">
        <v>22.155269702195252</v>
      </c>
      <c r="J416" s="105">
        <v>21.043830607859103</v>
      </c>
      <c r="K416" s="105">
        <v>20.780454136655262</v>
      </c>
      <c r="L416" s="105">
        <v>0</v>
      </c>
      <c r="M416" s="105">
        <v>19.857238483598167</v>
      </c>
      <c r="N416" s="105">
        <v>17.677485914042368</v>
      </c>
      <c r="O416" s="105">
        <v>14.722926698265361</v>
      </c>
      <c r="P416" s="105">
        <v>14.183856289672521</v>
      </c>
      <c r="Q416" s="105">
        <v>14.901474718815532</v>
      </c>
      <c r="R416" s="105">
        <v>15.546844450499968</v>
      </c>
      <c r="S416" s="105">
        <v>16.651298912375555</v>
      </c>
      <c r="T416" s="105">
        <v>15.912962534380712</v>
      </c>
      <c r="U416" s="105">
        <v>15.364507782296023</v>
      </c>
      <c r="V416" s="105">
        <v>15.63934222607506</v>
      </c>
      <c r="W416" s="105">
        <v>15.299583661974678</v>
      </c>
      <c r="X416" s="105">
        <v>14.527024649334878</v>
      </c>
      <c r="Y416" s="105">
        <v>0</v>
      </c>
      <c r="DA416" s="132" t="s">
        <v>4588</v>
      </c>
    </row>
    <row r="417" spans="1:105" ht="12" customHeight="1" x14ac:dyDescent="0.25">
      <c r="A417" s="108" t="s">
        <v>53</v>
      </c>
      <c r="B417" s="99"/>
      <c r="C417" s="99">
        <v>3.6375938317713392</v>
      </c>
      <c r="D417" s="99">
        <v>5.7076115845708255</v>
      </c>
      <c r="E417" s="99">
        <v>7.59295166590916</v>
      </c>
      <c r="F417" s="99">
        <v>7.5131612765799867</v>
      </c>
      <c r="G417" s="99">
        <v>9.6173595461833674</v>
      </c>
      <c r="H417" s="99">
        <v>8.5688639152624404</v>
      </c>
      <c r="I417" s="99">
        <v>7.8189971200992128</v>
      </c>
      <c r="J417" s="99">
        <v>7.1656121745390271</v>
      </c>
      <c r="K417" s="99">
        <v>7.0558548229920675</v>
      </c>
      <c r="L417" s="99">
        <v>0</v>
      </c>
      <c r="M417" s="99">
        <v>6.1207846857605759</v>
      </c>
      <c r="N417" s="99">
        <v>4.0609705432091694</v>
      </c>
      <c r="O417" s="99">
        <v>0.94276028106007548</v>
      </c>
      <c r="P417" s="99">
        <v>0.39674515578258024</v>
      </c>
      <c r="Q417" s="99">
        <v>1.0790019126640047</v>
      </c>
      <c r="R417" s="99">
        <v>1.5973396792926955</v>
      </c>
      <c r="S417" s="99">
        <v>2.7195803402547121</v>
      </c>
      <c r="T417" s="99">
        <v>2.0511385038932328</v>
      </c>
      <c r="U417" s="99">
        <v>1.5734497657316817</v>
      </c>
      <c r="V417" s="99">
        <v>1.9686985442962062</v>
      </c>
      <c r="W417" s="99">
        <v>1.444908176801224</v>
      </c>
      <c r="X417" s="99">
        <v>1.0986013999559612</v>
      </c>
      <c r="Y417" s="99">
        <v>0</v>
      </c>
      <c r="DA417" s="63" t="s">
        <v>4589</v>
      </c>
    </row>
    <row r="418" spans="1:105" ht="12" customHeight="1" x14ac:dyDescent="0.25">
      <c r="A418" s="108" t="s">
        <v>52</v>
      </c>
      <c r="B418" s="99"/>
      <c r="C418" s="99">
        <v>11.69400787008645</v>
      </c>
      <c r="D418" s="99">
        <v>11.49422864248446</v>
      </c>
      <c r="E418" s="99">
        <v>11.407600881828325</v>
      </c>
      <c r="F418" s="99">
        <v>12.014982812779534</v>
      </c>
      <c r="G418" s="99">
        <v>11.980229007227248</v>
      </c>
      <c r="H418" s="99">
        <v>12.256748097577859</v>
      </c>
      <c r="I418" s="99">
        <v>14.336272582096043</v>
      </c>
      <c r="J418" s="99">
        <v>13.878218433320077</v>
      </c>
      <c r="K418" s="99">
        <v>13.724599313663196</v>
      </c>
      <c r="L418" s="99">
        <v>0</v>
      </c>
      <c r="M418" s="99">
        <v>13.736453797837587</v>
      </c>
      <c r="N418" s="99">
        <v>13.616515370833197</v>
      </c>
      <c r="O418" s="99">
        <v>13.78016641720529</v>
      </c>
      <c r="P418" s="99">
        <v>13.78711113388994</v>
      </c>
      <c r="Q418" s="99">
        <v>13.822472806151525</v>
      </c>
      <c r="R418" s="99">
        <v>13.949504771207275</v>
      </c>
      <c r="S418" s="99">
        <v>13.931718572120847</v>
      </c>
      <c r="T418" s="99">
        <v>13.86182403048748</v>
      </c>
      <c r="U418" s="99">
        <v>13.791058016564341</v>
      </c>
      <c r="V418" s="99">
        <v>13.670643681778856</v>
      </c>
      <c r="W418" s="99">
        <v>13.85467548517345</v>
      </c>
      <c r="X418" s="99">
        <v>13.428423249378918</v>
      </c>
      <c r="Y418" s="99">
        <v>0</v>
      </c>
      <c r="DA418" s="63" t="s">
        <v>4590</v>
      </c>
    </row>
    <row r="419" spans="1:105" ht="12" customHeight="1" x14ac:dyDescent="0.25">
      <c r="A419" s="121" t="s">
        <v>54</v>
      </c>
      <c r="B419" s="123"/>
      <c r="C419" s="123">
        <v>8.2348187559276518</v>
      </c>
      <c r="D419" s="123">
        <v>8.3004543456718398</v>
      </c>
      <c r="E419" s="123">
        <v>8.4201761651943663</v>
      </c>
      <c r="F419" s="123">
        <v>8.5127900809918344</v>
      </c>
      <c r="G419" s="123">
        <v>8.1419263897524381</v>
      </c>
      <c r="H419" s="123">
        <v>7.4419461130322597</v>
      </c>
      <c r="I419" s="123">
        <v>7.1607831027281446</v>
      </c>
      <c r="J419" s="123">
        <v>6.4827490018534286</v>
      </c>
      <c r="K419" s="123">
        <v>6.2502160414688568</v>
      </c>
      <c r="L419" s="123">
        <v>0</v>
      </c>
      <c r="M419" s="123">
        <v>6.3785453873339222</v>
      </c>
      <c r="N419" s="123">
        <v>5.7059881227044302</v>
      </c>
      <c r="O419" s="123">
        <v>5.5034170002341609</v>
      </c>
      <c r="P419" s="123">
        <v>5.8933611892843718</v>
      </c>
      <c r="Q419" s="123">
        <v>5.7665974784127956</v>
      </c>
      <c r="R419" s="123">
        <v>5.640607628367758</v>
      </c>
      <c r="S419" s="123">
        <v>5.8223549903286047</v>
      </c>
      <c r="T419" s="123">
        <v>5.3441711388832811</v>
      </c>
      <c r="U419" s="123">
        <v>6.2204196365073559</v>
      </c>
      <c r="V419" s="123">
        <v>6.1091113017790022</v>
      </c>
      <c r="W419" s="123">
        <v>5.9635523214984349</v>
      </c>
      <c r="X419" s="123">
        <v>5.6433688030325158</v>
      </c>
      <c r="Y419" s="123">
        <v>0</v>
      </c>
      <c r="DA419" s="130" t="s">
        <v>4591</v>
      </c>
    </row>
    <row r="420" spans="1:105" ht="12" customHeight="1" x14ac:dyDescent="0.25">
      <c r="A420" s="97" t="s">
        <v>50</v>
      </c>
      <c r="B420" s="99"/>
      <c r="C420" s="99">
        <v>9.1225619012603829</v>
      </c>
      <c r="D420" s="99">
        <v>9.048790637632651</v>
      </c>
      <c r="E420" s="99">
        <v>9.3741646184741416</v>
      </c>
      <c r="F420" s="99">
        <v>9.4885584386378721</v>
      </c>
      <c r="G420" s="99">
        <v>8.9887696339182561</v>
      </c>
      <c r="H420" s="99">
        <v>7.982167883568537</v>
      </c>
      <c r="I420" s="99">
        <v>7.894159500296225</v>
      </c>
      <c r="J420" s="99">
        <v>7.1099904914758305</v>
      </c>
      <c r="K420" s="99">
        <v>6.9504023325338675</v>
      </c>
      <c r="L420" s="99">
        <v>0</v>
      </c>
      <c r="M420" s="99">
        <v>6.8361381507986181</v>
      </c>
      <c r="N420" s="99">
        <v>6.4389288667416258</v>
      </c>
      <c r="O420" s="99">
        <v>6.4636603866460129</v>
      </c>
      <c r="P420" s="99">
        <v>6.4895376554181139</v>
      </c>
      <c r="Q420" s="99">
        <v>6.6057284305477273</v>
      </c>
      <c r="R420" s="99">
        <v>6.5751805726378967</v>
      </c>
      <c r="S420" s="99">
        <v>6.610505805456909</v>
      </c>
      <c r="T420" s="99">
        <v>6.6688991933184374</v>
      </c>
      <c r="U420" s="99">
        <v>7.1579729201413498</v>
      </c>
      <c r="V420" s="99">
        <v>6.6330239368704422</v>
      </c>
      <c r="W420" s="99">
        <v>6.7595390290550812</v>
      </c>
      <c r="X420" s="99">
        <v>6.2345141112065683</v>
      </c>
      <c r="Y420" s="99">
        <v>0</v>
      </c>
      <c r="DA420" s="63" t="s">
        <v>4592</v>
      </c>
    </row>
    <row r="421" spans="1:105" ht="12" customHeight="1" x14ac:dyDescent="0.25">
      <c r="A421" s="109" t="s">
        <v>120</v>
      </c>
      <c r="B421" s="110"/>
      <c r="C421" s="110">
        <v>7.113834784207234</v>
      </c>
      <c r="D421" s="110">
        <v>7.1986603217147795</v>
      </c>
      <c r="E421" s="110">
        <v>6.8121956275907198</v>
      </c>
      <c r="F421" s="110">
        <v>7.0508199037600994</v>
      </c>
      <c r="G421" s="110">
        <v>6.6963050941562434</v>
      </c>
      <c r="H421" s="110">
        <v>6.2859570473200659</v>
      </c>
      <c r="I421" s="110">
        <v>5.6011978522036161</v>
      </c>
      <c r="J421" s="110">
        <v>5.1866481038659051</v>
      </c>
      <c r="K421" s="110">
        <v>5.3247827889390438</v>
      </c>
      <c r="L421" s="110">
        <v>0</v>
      </c>
      <c r="M421" s="110">
        <v>5.5594543407321151</v>
      </c>
      <c r="N421" s="110">
        <v>4.1323212310951574</v>
      </c>
      <c r="O421" s="110">
        <v>4.4498507271633567</v>
      </c>
      <c r="P421" s="110">
        <v>5.3772599430729162</v>
      </c>
      <c r="Q421" s="110">
        <v>4.6741922449932343</v>
      </c>
      <c r="R421" s="110">
        <v>4.4978009246315933</v>
      </c>
      <c r="S421" s="110">
        <v>4.9021686005009695</v>
      </c>
      <c r="T421" s="110">
        <v>4.0382717065416225</v>
      </c>
      <c r="U421" s="110">
        <v>4.9168696164814838</v>
      </c>
      <c r="V421" s="110">
        <v>5.4926122606281078</v>
      </c>
      <c r="W421" s="110">
        <v>5.0503363492059021</v>
      </c>
      <c r="X421" s="110">
        <v>4.5889702004720663</v>
      </c>
      <c r="Y421" s="110">
        <v>0</v>
      </c>
      <c r="DA421" s="60" t="s">
        <v>4593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41.048835396260586</v>
      </c>
      <c r="D423" s="118">
        <f t="shared" si="194"/>
        <v>75.207310105323785</v>
      </c>
      <c r="E423" s="118">
        <f t="shared" si="194"/>
        <v>79.724124117944299</v>
      </c>
      <c r="F423" s="118">
        <f t="shared" si="194"/>
        <v>73.186044746065804</v>
      </c>
      <c r="G423" s="118">
        <f t="shared" si="194"/>
        <v>69.201421168638987</v>
      </c>
      <c r="H423" s="118">
        <f t="shared" si="194"/>
        <v>73.972684320590389</v>
      </c>
      <c r="I423" s="118">
        <f t="shared" si="194"/>
        <v>82.218650579973129</v>
      </c>
      <c r="J423" s="118">
        <f t="shared" si="194"/>
        <v>78.127611038949397</v>
      </c>
      <c r="K423" s="118">
        <f t="shared" si="194"/>
        <v>74.205318118988458</v>
      </c>
      <c r="L423" s="118">
        <f t="shared" si="194"/>
        <v>0</v>
      </c>
      <c r="M423" s="118">
        <f t="shared" si="194"/>
        <v>68.778679065524557</v>
      </c>
      <c r="N423" s="118">
        <f t="shared" si="194"/>
        <v>67.52836444055896</v>
      </c>
      <c r="O423" s="118">
        <f t="shared" si="194"/>
        <v>56.015568695164937</v>
      </c>
      <c r="P423" s="118">
        <f t="shared" si="194"/>
        <v>55.185946202413767</v>
      </c>
      <c r="Q423" s="118">
        <f t="shared" si="194"/>
        <v>62.878111179924048</v>
      </c>
      <c r="R423" s="118">
        <f t="shared" ref="R423:V423" si="195">R424+R426+R428+R437</f>
        <v>67.205351206225899</v>
      </c>
      <c r="S423" s="118">
        <f t="shared" si="195"/>
        <v>67.788526613599032</v>
      </c>
      <c r="T423" s="118">
        <f t="shared" si="195"/>
        <v>62.715717451096481</v>
      </c>
      <c r="U423" s="118">
        <f t="shared" si="195"/>
        <v>71.322890197697504</v>
      </c>
      <c r="V423" s="118">
        <f t="shared" si="195"/>
        <v>70.846935526967115</v>
      </c>
      <c r="W423" s="118">
        <f t="shared" ref="W423:Y423" si="196">W424+W426+W428+W437</f>
        <v>68.180734412823398</v>
      </c>
      <c r="X423" s="118">
        <f t="shared" si="196"/>
        <v>67.875922236732265</v>
      </c>
      <c r="Y423" s="118">
        <f t="shared" si="196"/>
        <v>0</v>
      </c>
      <c r="DA423" s="129" t="s">
        <v>4745</v>
      </c>
    </row>
    <row r="424" spans="1:105" ht="12" customHeight="1" x14ac:dyDescent="0.25">
      <c r="A424" s="121" t="s">
        <v>57</v>
      </c>
      <c r="B424" s="123"/>
      <c r="C424" s="123">
        <f t="shared" ref="C424:Y424" si="197">C425</f>
        <v>22.491075154557322</v>
      </c>
      <c r="D424" s="123">
        <f t="shared" si="197"/>
        <v>24.38948472103154</v>
      </c>
      <c r="E424" s="123">
        <f t="shared" si="197"/>
        <v>24.040692618521998</v>
      </c>
      <c r="F424" s="123">
        <f t="shared" si="197"/>
        <v>21.378655374127643</v>
      </c>
      <c r="G424" s="123">
        <f t="shared" si="197"/>
        <v>17.483985055451193</v>
      </c>
      <c r="H424" s="123">
        <f t="shared" si="197"/>
        <v>17.91907987228705</v>
      </c>
      <c r="I424" s="123">
        <f t="shared" si="197"/>
        <v>20.491276106526694</v>
      </c>
      <c r="J424" s="123">
        <f t="shared" si="197"/>
        <v>16.43936930945053</v>
      </c>
      <c r="K424" s="123">
        <f t="shared" si="197"/>
        <v>14.790427421541278</v>
      </c>
      <c r="L424" s="123">
        <f t="shared" si="197"/>
        <v>0</v>
      </c>
      <c r="M424" s="123">
        <f t="shared" si="197"/>
        <v>13.18512839362119</v>
      </c>
      <c r="N424" s="123">
        <f t="shared" si="197"/>
        <v>6.018795554004706</v>
      </c>
      <c r="O424" s="123">
        <f t="shared" si="197"/>
        <v>2.6490609770711733</v>
      </c>
      <c r="P424" s="123">
        <f t="shared" si="197"/>
        <v>5.7334107346071113</v>
      </c>
      <c r="Q424" s="123">
        <f t="shared" si="197"/>
        <v>11.342277656258018</v>
      </c>
      <c r="R424" s="123">
        <f t="shared" si="197"/>
        <v>11.268034497375218</v>
      </c>
      <c r="S424" s="123">
        <f t="shared" si="197"/>
        <v>13.139618918181659</v>
      </c>
      <c r="T424" s="123">
        <f t="shared" si="197"/>
        <v>11.321941312031873</v>
      </c>
      <c r="U424" s="123">
        <f t="shared" si="197"/>
        <v>14.357683530382662</v>
      </c>
      <c r="V424" s="123">
        <f t="shared" si="197"/>
        <v>14.775404377028917</v>
      </c>
      <c r="W424" s="123">
        <f t="shared" si="197"/>
        <v>13.450029728248071</v>
      </c>
      <c r="X424" s="123">
        <f t="shared" si="197"/>
        <v>14.98678439473918</v>
      </c>
      <c r="Y424" s="123">
        <f t="shared" si="197"/>
        <v>0</v>
      </c>
      <c r="DA424" s="130" t="s">
        <v>4746</v>
      </c>
    </row>
    <row r="425" spans="1:105" ht="12" customHeight="1" x14ac:dyDescent="0.25">
      <c r="A425" s="97" t="s">
        <v>53</v>
      </c>
      <c r="B425" s="99"/>
      <c r="C425" s="99">
        <v>22.491075154557322</v>
      </c>
      <c r="D425" s="99">
        <v>24.38948472103154</v>
      </c>
      <c r="E425" s="99">
        <v>24.040692618521998</v>
      </c>
      <c r="F425" s="99">
        <v>21.378655374127643</v>
      </c>
      <c r="G425" s="99">
        <v>17.483985055451193</v>
      </c>
      <c r="H425" s="99">
        <v>17.91907987228705</v>
      </c>
      <c r="I425" s="99">
        <v>20.491276106526694</v>
      </c>
      <c r="J425" s="99">
        <v>16.43936930945053</v>
      </c>
      <c r="K425" s="99">
        <v>14.790427421541278</v>
      </c>
      <c r="L425" s="99">
        <v>0</v>
      </c>
      <c r="M425" s="99">
        <v>13.18512839362119</v>
      </c>
      <c r="N425" s="99">
        <v>6.018795554004706</v>
      </c>
      <c r="O425" s="99">
        <v>2.6490609770711733</v>
      </c>
      <c r="P425" s="99">
        <v>5.7334107346071113</v>
      </c>
      <c r="Q425" s="99">
        <v>11.342277656258018</v>
      </c>
      <c r="R425" s="99">
        <v>11.268034497375218</v>
      </c>
      <c r="S425" s="99">
        <v>13.139618918181659</v>
      </c>
      <c r="T425" s="99">
        <v>11.321941312031873</v>
      </c>
      <c r="U425" s="99">
        <v>14.357683530382662</v>
      </c>
      <c r="V425" s="99">
        <v>14.775404377028917</v>
      </c>
      <c r="W425" s="99">
        <v>13.450029728248071</v>
      </c>
      <c r="X425" s="99">
        <v>14.98678439473918</v>
      </c>
      <c r="Y425" s="99">
        <v>0</v>
      </c>
      <c r="DA425" s="63" t="s">
        <v>4747</v>
      </c>
    </row>
    <row r="426" spans="1:105" ht="12" customHeight="1" x14ac:dyDescent="0.25">
      <c r="A426" s="121" t="s">
        <v>92</v>
      </c>
      <c r="B426" s="123"/>
      <c r="C426" s="123">
        <f t="shared" ref="C426:Y426" si="198">C427</f>
        <v>0</v>
      </c>
      <c r="D426" s="123">
        <f t="shared" si="198"/>
        <v>31.45896938077809</v>
      </c>
      <c r="E426" s="123">
        <f t="shared" si="198"/>
        <v>35.479874917503665</v>
      </c>
      <c r="F426" s="123">
        <f t="shared" si="198"/>
        <v>30.925049105225511</v>
      </c>
      <c r="G426" s="123">
        <f t="shared" si="198"/>
        <v>30.074235915574096</v>
      </c>
      <c r="H426" s="123">
        <f t="shared" si="198"/>
        <v>35.0756816906624</v>
      </c>
      <c r="I426" s="123">
        <f t="shared" si="198"/>
        <v>39.273469024968456</v>
      </c>
      <c r="J426" s="123">
        <f t="shared" si="198"/>
        <v>40.341423862557107</v>
      </c>
      <c r="K426" s="123">
        <f t="shared" si="198"/>
        <v>38.262076947316018</v>
      </c>
      <c r="L426" s="123">
        <f t="shared" si="198"/>
        <v>0</v>
      </c>
      <c r="M426" s="123">
        <f t="shared" si="198"/>
        <v>34.842379352145571</v>
      </c>
      <c r="N426" s="123">
        <f t="shared" si="198"/>
        <v>42.387699362102602</v>
      </c>
      <c r="O426" s="123">
        <f t="shared" si="198"/>
        <v>35.513655591533656</v>
      </c>
      <c r="P426" s="123">
        <f t="shared" si="198"/>
        <v>31.421812555887701</v>
      </c>
      <c r="Q426" s="123">
        <f t="shared" si="198"/>
        <v>33.388502278414791</v>
      </c>
      <c r="R426" s="123">
        <f t="shared" si="198"/>
        <v>37.383310996018196</v>
      </c>
      <c r="S426" s="123">
        <f t="shared" si="198"/>
        <v>35.210072767442313</v>
      </c>
      <c r="T426" s="123">
        <f t="shared" si="198"/>
        <v>32.659401167662018</v>
      </c>
      <c r="U426" s="123">
        <f t="shared" si="198"/>
        <v>38.001391363122487</v>
      </c>
      <c r="V426" s="123">
        <f t="shared" si="198"/>
        <v>36.904230781086028</v>
      </c>
      <c r="W426" s="123">
        <f t="shared" si="198"/>
        <v>35.647694130612379</v>
      </c>
      <c r="X426" s="123">
        <f t="shared" si="198"/>
        <v>34.8467602689852</v>
      </c>
      <c r="Y426" s="123">
        <f t="shared" si="198"/>
        <v>0</v>
      </c>
      <c r="DA426" s="130" t="s">
        <v>4748</v>
      </c>
    </row>
    <row r="427" spans="1:105" ht="12" customHeight="1" x14ac:dyDescent="0.25">
      <c r="A427" s="97" t="s">
        <v>53</v>
      </c>
      <c r="B427" s="99"/>
      <c r="C427" s="99">
        <f>RES_hhdet_in_tess!C165</f>
        <v>0</v>
      </c>
      <c r="D427" s="99">
        <f>RES_hhdet_in_tess!D165</f>
        <v>31.45896938077809</v>
      </c>
      <c r="E427" s="99">
        <f>RES_hhdet_in_tess!E165</f>
        <v>35.479874917503665</v>
      </c>
      <c r="F427" s="99">
        <f>RES_hhdet_in_tess!F165</f>
        <v>30.925049105225511</v>
      </c>
      <c r="G427" s="99">
        <f>RES_hhdet_in_tess!G165</f>
        <v>30.074235915574096</v>
      </c>
      <c r="H427" s="99">
        <f>RES_hhdet_in_tess!H165</f>
        <v>35.0756816906624</v>
      </c>
      <c r="I427" s="99">
        <f>RES_hhdet_in_tess!I165</f>
        <v>39.273469024968456</v>
      </c>
      <c r="J427" s="99">
        <f>RES_hhdet_in_tess!J165</f>
        <v>40.341423862557107</v>
      </c>
      <c r="K427" s="99">
        <f>RES_hhdet_in_tess!K165</f>
        <v>38.262076947316018</v>
      </c>
      <c r="L427" s="99">
        <f>RES_hhdet_in_tess!L165</f>
        <v>0</v>
      </c>
      <c r="M427" s="99">
        <f>RES_hhdet_in_tess!M165</f>
        <v>34.842379352145571</v>
      </c>
      <c r="N427" s="99">
        <f>RES_hhdet_in_tess!N165</f>
        <v>42.387699362102602</v>
      </c>
      <c r="O427" s="99">
        <f>RES_hhdet_in_tess!O165</f>
        <v>35.513655591533656</v>
      </c>
      <c r="P427" s="99">
        <f>RES_hhdet_in_tess!P165</f>
        <v>31.421812555887701</v>
      </c>
      <c r="Q427" s="99">
        <f>RES_hhdet_in_tess!Q165</f>
        <v>33.388502278414791</v>
      </c>
      <c r="R427" s="99">
        <f>RES_hhdet_in_tess!R165</f>
        <v>37.383310996018196</v>
      </c>
      <c r="S427" s="99">
        <f>RES_hhdet_in_tess!S165</f>
        <v>35.210072767442313</v>
      </c>
      <c r="T427" s="99">
        <f>RES_hhdet_in_tess!T165</f>
        <v>32.659401167662018</v>
      </c>
      <c r="U427" s="99">
        <f>RES_hhdet_in_tess!U165</f>
        <v>38.001391363122487</v>
      </c>
      <c r="V427" s="99">
        <f>RES_hhdet_in_tess!V165</f>
        <v>36.904230781086028</v>
      </c>
      <c r="W427" s="99">
        <f>RES_hhdet_in_tess!W165</f>
        <v>35.647694130612379</v>
      </c>
      <c r="X427" s="99">
        <f>RES_hhdet_in_tess!X165</f>
        <v>34.8467602689852</v>
      </c>
      <c r="Y427" s="99">
        <f>RES_hhdet_in_tess!Y165</f>
        <v>0</v>
      </c>
      <c r="DA427" s="63" t="s">
        <v>4749</v>
      </c>
    </row>
    <row r="428" spans="1:105" ht="12" customHeight="1" x14ac:dyDescent="0.25">
      <c r="A428" s="121" t="s">
        <v>55</v>
      </c>
      <c r="B428" s="123"/>
      <c r="C428" s="123">
        <v>13.48036189761563</v>
      </c>
      <c r="D428" s="123">
        <v>14.279009776915629</v>
      </c>
      <c r="E428" s="123">
        <v>15.117355906693362</v>
      </c>
      <c r="F428" s="123">
        <v>15.685779127226871</v>
      </c>
      <c r="G428" s="123">
        <v>16.706189010995672</v>
      </c>
      <c r="H428" s="123">
        <v>16.505612497314686</v>
      </c>
      <c r="I428" s="123">
        <v>18.168673378146245</v>
      </c>
      <c r="J428" s="123">
        <v>17.44827588849925</v>
      </c>
      <c r="K428" s="123">
        <v>17.263945119008799</v>
      </c>
      <c r="L428" s="123">
        <v>0</v>
      </c>
      <c r="M428" s="123">
        <v>16.831575982508202</v>
      </c>
      <c r="N428" s="123">
        <v>15.69833994892856</v>
      </c>
      <c r="O428" s="123">
        <v>14.369828596017992</v>
      </c>
      <c r="P428" s="123">
        <v>14.152834318675257</v>
      </c>
      <c r="Q428" s="123">
        <v>14.489837885667201</v>
      </c>
      <c r="R428" s="123">
        <v>14.921830996626689</v>
      </c>
      <c r="S428" s="123">
        <v>15.585356829850097</v>
      </c>
      <c r="T428" s="123">
        <v>15.143522989893626</v>
      </c>
      <c r="U428" s="123">
        <v>14.796021880258913</v>
      </c>
      <c r="V428" s="123">
        <v>14.885153662461853</v>
      </c>
      <c r="W428" s="123">
        <v>14.897818819861541</v>
      </c>
      <c r="X428" s="123">
        <v>14.231531911839587</v>
      </c>
      <c r="Y428" s="123">
        <v>0</v>
      </c>
      <c r="DA428" s="130" t="s">
        <v>4750</v>
      </c>
    </row>
    <row r="429" spans="1:105" ht="12" customHeight="1" x14ac:dyDescent="0.25">
      <c r="A429" s="97" t="s">
        <v>124</v>
      </c>
      <c r="B429" s="99"/>
      <c r="C429" s="99">
        <v>13.83232049325359</v>
      </c>
      <c r="D429" s="99">
        <v>14.577059627632691</v>
      </c>
      <c r="E429" s="99">
        <v>15.304861865050201</v>
      </c>
      <c r="F429" s="99">
        <v>15.542875062723358</v>
      </c>
      <c r="G429" s="99">
        <v>16.73733707374295</v>
      </c>
      <c r="H429" s="99">
        <v>16.790415977025948</v>
      </c>
      <c r="I429" s="99">
        <v>16.991231955389825</v>
      </c>
      <c r="J429" s="99">
        <v>17.495079931149725</v>
      </c>
      <c r="K429" s="99">
        <v>17.404925066081589</v>
      </c>
      <c r="L429" s="99">
        <v>0</v>
      </c>
      <c r="M429" s="99">
        <v>16.077692038641317</v>
      </c>
      <c r="N429" s="99">
        <v>15.014737088757569</v>
      </c>
      <c r="O429" s="99">
        <v>15.654669010157122</v>
      </c>
      <c r="P429" s="99">
        <v>16.100357382613399</v>
      </c>
      <c r="Q429" s="99">
        <v>15.794534446513916</v>
      </c>
      <c r="R429" s="99">
        <v>15.795495776366863</v>
      </c>
      <c r="S429" s="99">
        <v>16.006209404940119</v>
      </c>
      <c r="T429" s="99">
        <v>15.767559040272424</v>
      </c>
      <c r="U429" s="99">
        <v>15.248891230431244</v>
      </c>
      <c r="V429" s="99">
        <v>13.849105078356841</v>
      </c>
      <c r="W429" s="99">
        <v>15.779715591230151</v>
      </c>
      <c r="X429" s="99">
        <v>15.653929618100813</v>
      </c>
      <c r="Y429" s="99">
        <v>0</v>
      </c>
      <c r="DA429" s="63" t="s">
        <v>4751</v>
      </c>
    </row>
    <row r="430" spans="1:105" ht="12" customHeight="1" x14ac:dyDescent="0.25">
      <c r="A430" s="97" t="s">
        <v>123</v>
      </c>
      <c r="B430" s="99"/>
      <c r="C430" s="99">
        <v>13.835824035494321</v>
      </c>
      <c r="D430" s="99">
        <v>0</v>
      </c>
      <c r="E430" s="99">
        <v>0</v>
      </c>
      <c r="F430" s="99">
        <v>0</v>
      </c>
      <c r="G430" s="99">
        <v>0</v>
      </c>
      <c r="H430" s="99">
        <v>16.782485261630342</v>
      </c>
      <c r="I430" s="99">
        <v>16.996997511156472</v>
      </c>
      <c r="J430" s="99">
        <v>17.51612960344999</v>
      </c>
      <c r="K430" s="99">
        <v>17.433355721393365</v>
      </c>
      <c r="L430" s="99">
        <v>0</v>
      </c>
      <c r="M430" s="99">
        <v>0</v>
      </c>
      <c r="N430" s="99">
        <v>15.025571713918611</v>
      </c>
      <c r="O430" s="99">
        <v>15.831314039495068</v>
      </c>
      <c r="P430" s="99">
        <v>16.358544570600952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13.667849451892829</v>
      </c>
      <c r="W430" s="99">
        <v>15.851645520514584</v>
      </c>
      <c r="X430" s="99">
        <v>15.796681776116102</v>
      </c>
      <c r="Y430" s="99">
        <v>0</v>
      </c>
      <c r="DA430" s="63" t="s">
        <v>4752</v>
      </c>
    </row>
    <row r="431" spans="1:105" ht="12" customHeight="1" x14ac:dyDescent="0.25">
      <c r="A431" s="100" t="s">
        <v>50</v>
      </c>
      <c r="B431" s="102"/>
      <c r="C431" s="102">
        <v>1.8844851001571266</v>
      </c>
      <c r="D431" s="102">
        <v>0</v>
      </c>
      <c r="E431" s="102">
        <v>0</v>
      </c>
      <c r="F431" s="102">
        <v>0</v>
      </c>
      <c r="G431" s="102">
        <v>0</v>
      </c>
      <c r="H431" s="102">
        <v>4.2914259384427238</v>
      </c>
      <c r="I431" s="102">
        <v>3.4448887933154992</v>
      </c>
      <c r="J431" s="102">
        <v>3.5832678846872108</v>
      </c>
      <c r="K431" s="102">
        <v>3.5593556708386842</v>
      </c>
      <c r="L431" s="102">
        <v>0</v>
      </c>
      <c r="M431" s="102">
        <v>0</v>
      </c>
      <c r="N431" s="102">
        <v>1.7541350057172991</v>
      </c>
      <c r="O431" s="102">
        <v>1.2419169233173635</v>
      </c>
      <c r="P431" s="102">
        <v>1.3100982099295213</v>
      </c>
      <c r="Q431" s="102">
        <v>0</v>
      </c>
      <c r="R431" s="102">
        <v>0</v>
      </c>
      <c r="S431" s="102">
        <v>0</v>
      </c>
      <c r="T431" s="102">
        <v>0</v>
      </c>
      <c r="U431" s="102">
        <v>0</v>
      </c>
      <c r="V431" s="102">
        <v>0.49511321345321446</v>
      </c>
      <c r="W431" s="102">
        <v>1.2906757926153718</v>
      </c>
      <c r="X431" s="102">
        <v>1.173653769989176</v>
      </c>
      <c r="Y431" s="102">
        <v>0</v>
      </c>
      <c r="DA431" s="131" t="s">
        <v>4753</v>
      </c>
    </row>
    <row r="432" spans="1:105" ht="12" customHeight="1" x14ac:dyDescent="0.25">
      <c r="A432" s="103" t="s">
        <v>52</v>
      </c>
      <c r="B432" s="105"/>
      <c r="C432" s="105">
        <v>11.951338935337196</v>
      </c>
      <c r="D432" s="105">
        <v>0</v>
      </c>
      <c r="E432" s="105">
        <v>0</v>
      </c>
      <c r="F432" s="105">
        <v>0</v>
      </c>
      <c r="G432" s="105">
        <v>0</v>
      </c>
      <c r="H432" s="105">
        <v>12.491059323187619</v>
      </c>
      <c r="I432" s="105">
        <v>13.552108717840976</v>
      </c>
      <c r="J432" s="105">
        <v>13.932861718762778</v>
      </c>
      <c r="K432" s="105">
        <v>13.874000050554683</v>
      </c>
      <c r="L432" s="105">
        <v>0</v>
      </c>
      <c r="M432" s="105">
        <v>0</v>
      </c>
      <c r="N432" s="105">
        <v>13.271436708201314</v>
      </c>
      <c r="O432" s="105">
        <v>14.589397116177704</v>
      </c>
      <c r="P432" s="105">
        <v>15.048446360671429</v>
      </c>
      <c r="Q432" s="105">
        <v>0</v>
      </c>
      <c r="R432" s="105">
        <v>0</v>
      </c>
      <c r="S432" s="105">
        <v>0</v>
      </c>
      <c r="T432" s="105">
        <v>0</v>
      </c>
      <c r="U432" s="105">
        <v>0</v>
      </c>
      <c r="V432" s="105">
        <v>13.172736238439617</v>
      </c>
      <c r="W432" s="105">
        <v>14.560969727899217</v>
      </c>
      <c r="X432" s="105">
        <v>14.62302800612693</v>
      </c>
      <c r="Y432" s="105">
        <v>0</v>
      </c>
      <c r="DA432" s="132" t="s">
        <v>4754</v>
      </c>
    </row>
    <row r="433" spans="1:105" ht="12" customHeight="1" x14ac:dyDescent="0.25">
      <c r="A433" s="106" t="s">
        <v>122</v>
      </c>
      <c r="B433" s="102"/>
      <c r="C433" s="102">
        <v>13.45723441700811</v>
      </c>
      <c r="D433" s="102">
        <v>0</v>
      </c>
      <c r="E433" s="102">
        <v>0</v>
      </c>
      <c r="F433" s="102">
        <v>0</v>
      </c>
      <c r="G433" s="102">
        <v>0</v>
      </c>
      <c r="H433" s="102">
        <v>16.484007065310177</v>
      </c>
      <c r="I433" s="102">
        <v>0</v>
      </c>
      <c r="J433" s="102">
        <v>0</v>
      </c>
      <c r="K433" s="102">
        <v>17.258509885509824</v>
      </c>
      <c r="L433" s="102">
        <v>0</v>
      </c>
      <c r="M433" s="102">
        <v>0</v>
      </c>
      <c r="N433" s="102">
        <v>0</v>
      </c>
      <c r="O433" s="102">
        <v>14.46531530689639</v>
      </c>
      <c r="P433" s="102">
        <v>14.42865034405434</v>
      </c>
      <c r="Q433" s="102">
        <v>0</v>
      </c>
      <c r="R433" s="102">
        <v>0</v>
      </c>
      <c r="S433" s="102">
        <v>0</v>
      </c>
      <c r="T433" s="102">
        <v>0</v>
      </c>
      <c r="U433" s="102">
        <v>14.647558479955386</v>
      </c>
      <c r="V433" s="102">
        <v>0</v>
      </c>
      <c r="W433" s="102">
        <v>15.038937356564258</v>
      </c>
      <c r="X433" s="102">
        <v>0</v>
      </c>
      <c r="Y433" s="102">
        <v>0</v>
      </c>
      <c r="DA433" s="131" t="s">
        <v>4755</v>
      </c>
    </row>
    <row r="434" spans="1:105" ht="12" customHeight="1" x14ac:dyDescent="0.25">
      <c r="A434" s="107" t="s">
        <v>121</v>
      </c>
      <c r="B434" s="105"/>
      <c r="C434" s="105">
        <v>13.455308268810613</v>
      </c>
      <c r="D434" s="105">
        <v>14.266976708408418</v>
      </c>
      <c r="E434" s="105">
        <v>15.109581269395639</v>
      </c>
      <c r="F434" s="105">
        <v>15.691417379413165</v>
      </c>
      <c r="G434" s="105">
        <v>16.704771348842023</v>
      </c>
      <c r="H434" s="105">
        <v>16.483752240444815</v>
      </c>
      <c r="I434" s="105">
        <v>18.210612525054685</v>
      </c>
      <c r="J434" s="105">
        <v>17.446638533482862</v>
      </c>
      <c r="K434" s="105">
        <v>17.258701234582343</v>
      </c>
      <c r="L434" s="105">
        <v>0</v>
      </c>
      <c r="M434" s="105">
        <v>16.861057477519758</v>
      </c>
      <c r="N434" s="105">
        <v>15.731796782146935</v>
      </c>
      <c r="O434" s="105">
        <v>14.286168711129385</v>
      </c>
      <c r="P434" s="105">
        <v>14.008205308220431</v>
      </c>
      <c r="Q434" s="105">
        <v>14.445156496597109</v>
      </c>
      <c r="R434" s="105">
        <v>14.892744746253095</v>
      </c>
      <c r="S434" s="105">
        <v>15.572993963507185</v>
      </c>
      <c r="T434" s="105">
        <v>15.126143110403305</v>
      </c>
      <c r="U434" s="105">
        <v>14.781266090976734</v>
      </c>
      <c r="V434" s="105">
        <v>14.934586681590119</v>
      </c>
      <c r="W434" s="105">
        <v>14.799090281314966</v>
      </c>
      <c r="X434" s="105">
        <v>14.157436810421398</v>
      </c>
      <c r="Y434" s="105">
        <v>0</v>
      </c>
      <c r="DA434" s="132" t="s">
        <v>4756</v>
      </c>
    </row>
    <row r="435" spans="1:105" ht="12" customHeight="1" x14ac:dyDescent="0.25">
      <c r="A435" s="108" t="s">
        <v>53</v>
      </c>
      <c r="B435" s="99"/>
      <c r="C435" s="99">
        <v>1.7613003987241649</v>
      </c>
      <c r="D435" s="99">
        <v>2.7727480659239592</v>
      </c>
      <c r="E435" s="99">
        <v>3.7019803875673141</v>
      </c>
      <c r="F435" s="99">
        <v>3.6764345666336324</v>
      </c>
      <c r="G435" s="99">
        <v>4.7245423416147707</v>
      </c>
      <c r="H435" s="99">
        <v>4.2270041428669574</v>
      </c>
      <c r="I435" s="99">
        <v>3.8743399429586365</v>
      </c>
      <c r="J435" s="99">
        <v>3.5684201001627831</v>
      </c>
      <c r="K435" s="99">
        <v>3.5341019209191469</v>
      </c>
      <c r="L435" s="99">
        <v>0</v>
      </c>
      <c r="M435" s="99">
        <v>3.1246036796821683</v>
      </c>
      <c r="N435" s="99">
        <v>2.1152814113137377</v>
      </c>
      <c r="O435" s="99">
        <v>0.50600229392409779</v>
      </c>
      <c r="P435" s="99">
        <v>0.22109417433049156</v>
      </c>
      <c r="Q435" s="99">
        <v>0.62268369044558192</v>
      </c>
      <c r="R435" s="99">
        <v>0.94323997504582258</v>
      </c>
      <c r="S435" s="99">
        <v>1.6412753913863378</v>
      </c>
      <c r="T435" s="99">
        <v>1.264319079915827</v>
      </c>
      <c r="U435" s="99">
        <v>0.99020807441239278</v>
      </c>
      <c r="V435" s="99">
        <v>1.2639429998112621</v>
      </c>
      <c r="W435" s="99">
        <v>0.94441479614151114</v>
      </c>
      <c r="X435" s="99">
        <v>0.72901356104248194</v>
      </c>
      <c r="Y435" s="99">
        <v>0</v>
      </c>
      <c r="DA435" s="63" t="s">
        <v>4757</v>
      </c>
    </row>
    <row r="436" spans="1:105" ht="12" customHeight="1" x14ac:dyDescent="0.25">
      <c r="A436" s="108" t="s">
        <v>52</v>
      </c>
      <c r="B436" s="99"/>
      <c r="C436" s="99">
        <v>11.69400787008645</v>
      </c>
      <c r="D436" s="99">
        <v>11.49422864248446</v>
      </c>
      <c r="E436" s="99">
        <v>11.407600881828325</v>
      </c>
      <c r="F436" s="99">
        <v>12.014982812779534</v>
      </c>
      <c r="G436" s="99">
        <v>11.980229007227248</v>
      </c>
      <c r="H436" s="99">
        <v>12.256748097577859</v>
      </c>
      <c r="I436" s="99">
        <v>14.336272582096043</v>
      </c>
      <c r="J436" s="99">
        <v>13.878218433320077</v>
      </c>
      <c r="K436" s="99">
        <v>13.724599313663196</v>
      </c>
      <c r="L436" s="99">
        <v>0</v>
      </c>
      <c r="M436" s="99">
        <v>13.736453797837587</v>
      </c>
      <c r="N436" s="99">
        <v>13.616515370833197</v>
      </c>
      <c r="O436" s="99">
        <v>13.78016641720529</v>
      </c>
      <c r="P436" s="99">
        <v>13.78711113388994</v>
      </c>
      <c r="Q436" s="99">
        <v>13.822472806151525</v>
      </c>
      <c r="R436" s="99">
        <v>13.949504771207275</v>
      </c>
      <c r="S436" s="99">
        <v>13.931718572120847</v>
      </c>
      <c r="T436" s="99">
        <v>13.86182403048748</v>
      </c>
      <c r="U436" s="99">
        <v>13.791058016564341</v>
      </c>
      <c r="V436" s="99">
        <v>13.670643681778856</v>
      </c>
      <c r="W436" s="99">
        <v>13.85467548517345</v>
      </c>
      <c r="X436" s="99">
        <v>13.428423249378918</v>
      </c>
      <c r="Y436" s="99">
        <v>0</v>
      </c>
      <c r="DA436" s="63" t="s">
        <v>4758</v>
      </c>
    </row>
    <row r="437" spans="1:105" ht="12" customHeight="1" x14ac:dyDescent="0.25">
      <c r="A437" s="121" t="s">
        <v>54</v>
      </c>
      <c r="B437" s="123"/>
      <c r="C437" s="123">
        <v>5.0773983440876318</v>
      </c>
      <c r="D437" s="123">
        <v>5.0798462265985389</v>
      </c>
      <c r="E437" s="123">
        <v>5.0862006752252658</v>
      </c>
      <c r="F437" s="123">
        <v>5.1965611394857758</v>
      </c>
      <c r="G437" s="123">
        <v>4.9370111866180251</v>
      </c>
      <c r="H437" s="123">
        <v>4.4723102603262559</v>
      </c>
      <c r="I437" s="123">
        <v>4.2852320703317348</v>
      </c>
      <c r="J437" s="123">
        <v>3.8985419784425059</v>
      </c>
      <c r="K437" s="123">
        <v>3.8888686311223606</v>
      </c>
      <c r="L437" s="123">
        <v>0</v>
      </c>
      <c r="M437" s="123">
        <v>3.9195953372495858</v>
      </c>
      <c r="N437" s="123">
        <v>3.4235295755230979</v>
      </c>
      <c r="O437" s="123">
        <v>3.4830235305421171</v>
      </c>
      <c r="P437" s="123">
        <v>3.8778885932437044</v>
      </c>
      <c r="Q437" s="123">
        <v>3.6574933595840378</v>
      </c>
      <c r="R437" s="123">
        <v>3.6321747162057894</v>
      </c>
      <c r="S437" s="123">
        <v>3.8534780981249632</v>
      </c>
      <c r="T437" s="123">
        <v>3.5908519815089606</v>
      </c>
      <c r="U437" s="123">
        <v>4.1677934239334409</v>
      </c>
      <c r="V437" s="123">
        <v>4.2821467063903125</v>
      </c>
      <c r="W437" s="123">
        <v>4.1851917341014113</v>
      </c>
      <c r="X437" s="123">
        <v>3.8108456611682944</v>
      </c>
      <c r="Y437" s="123">
        <v>0</v>
      </c>
      <c r="DA437" s="130" t="s">
        <v>4759</v>
      </c>
    </row>
    <row r="438" spans="1:105" ht="12" customHeight="1" x14ac:dyDescent="0.25">
      <c r="A438" s="97" t="s">
        <v>50</v>
      </c>
      <c r="B438" s="99"/>
      <c r="C438" s="99">
        <v>5.0047751612831339</v>
      </c>
      <c r="D438" s="99">
        <v>4.9699592263069938</v>
      </c>
      <c r="E438" s="99">
        <v>5.1545276858345588</v>
      </c>
      <c r="F438" s="99">
        <v>5.2233604611236233</v>
      </c>
      <c r="G438" s="99">
        <v>4.9538511331370261</v>
      </c>
      <c r="H438" s="99">
        <v>4.4040878889427528</v>
      </c>
      <c r="I438" s="99">
        <v>4.360466177508167</v>
      </c>
      <c r="J438" s="99">
        <v>3.9317642936376083</v>
      </c>
      <c r="K438" s="99">
        <v>3.8478610673550215</v>
      </c>
      <c r="L438" s="99">
        <v>0</v>
      </c>
      <c r="M438" s="99">
        <v>3.7921279931090393</v>
      </c>
      <c r="N438" s="99">
        <v>3.5734990569482297</v>
      </c>
      <c r="O438" s="99">
        <v>3.5882506802404448</v>
      </c>
      <c r="P438" s="99">
        <v>3.6054906975606777</v>
      </c>
      <c r="Q438" s="99">
        <v>3.6819537372557094</v>
      </c>
      <c r="R438" s="99">
        <v>3.696064491808559</v>
      </c>
      <c r="S438" s="99">
        <v>3.7600809934365689</v>
      </c>
      <c r="T438" s="99">
        <v>3.8421748366371018</v>
      </c>
      <c r="U438" s="99">
        <v>4.1717868943006602</v>
      </c>
      <c r="V438" s="99">
        <v>3.8972937378965713</v>
      </c>
      <c r="W438" s="99">
        <v>3.987035147034419</v>
      </c>
      <c r="X438" s="99">
        <v>3.6797866658055036</v>
      </c>
      <c r="Y438" s="99">
        <v>0</v>
      </c>
      <c r="DA438" s="63" t="s">
        <v>4760</v>
      </c>
    </row>
    <row r="439" spans="1:105" ht="12" customHeight="1" x14ac:dyDescent="0.25">
      <c r="A439" s="109" t="s">
        <v>120</v>
      </c>
      <c r="B439" s="110"/>
      <c r="C439" s="110">
        <v>5.1691021486477355</v>
      </c>
      <c r="D439" s="110">
        <v>5.2416355738912594</v>
      </c>
      <c r="E439" s="110">
        <v>4.9710331353303561</v>
      </c>
      <c r="F439" s="110">
        <v>5.1564083627559665</v>
      </c>
      <c r="G439" s="110">
        <v>4.9082642072068028</v>
      </c>
      <c r="H439" s="110">
        <v>4.6182953347115374</v>
      </c>
      <c r="I439" s="110">
        <v>4.1252405512729968</v>
      </c>
      <c r="J439" s="110">
        <v>3.8298930238213469</v>
      </c>
      <c r="K439" s="110">
        <v>3.9430681543061228</v>
      </c>
      <c r="L439" s="110">
        <v>0</v>
      </c>
      <c r="M439" s="110">
        <v>4.1477618832611638</v>
      </c>
      <c r="N439" s="110">
        <v>3.101536277169139</v>
      </c>
      <c r="O439" s="110">
        <v>3.3675697013334673</v>
      </c>
      <c r="P439" s="110">
        <v>4.1136994670594627</v>
      </c>
      <c r="Q439" s="110">
        <v>3.6256501240175631</v>
      </c>
      <c r="R439" s="110">
        <v>3.5540495529355596</v>
      </c>
      <c r="S439" s="110">
        <v>3.962521624990536</v>
      </c>
      <c r="T439" s="110">
        <v>3.3431012278750281</v>
      </c>
      <c r="U439" s="110">
        <v>4.1622410052410528</v>
      </c>
      <c r="V439" s="110">
        <v>4.7350113066476753</v>
      </c>
      <c r="W439" s="110">
        <v>4.4125319127835718</v>
      </c>
      <c r="X439" s="110">
        <v>4.0446095423201953</v>
      </c>
      <c r="Y439" s="110">
        <v>0</v>
      </c>
      <c r="DA439" s="60" t="s">
        <v>4761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1.5938259142509286</v>
      </c>
      <c r="D441" s="118">
        <f t="shared" si="199"/>
        <v>1.5196817282487378</v>
      </c>
      <c r="E441" s="118">
        <f t="shared" si="199"/>
        <v>1.6530690921272717</v>
      </c>
      <c r="F441" s="118">
        <f t="shared" si="199"/>
        <v>1.5973912454784891</v>
      </c>
      <c r="G441" s="118">
        <f t="shared" si="199"/>
        <v>1.6615638778767976</v>
      </c>
      <c r="H441" s="118">
        <f t="shared" si="199"/>
        <v>1.8095610828636097</v>
      </c>
      <c r="I441" s="118">
        <f t="shared" si="199"/>
        <v>1.487739408846138</v>
      </c>
      <c r="J441" s="118">
        <f t="shared" si="199"/>
        <v>1.3515841767901082</v>
      </c>
      <c r="K441" s="118">
        <f t="shared" si="199"/>
        <v>1.1902568070797108</v>
      </c>
      <c r="L441" s="118">
        <f t="shared" si="199"/>
        <v>0</v>
      </c>
      <c r="M441" s="118">
        <f t="shared" si="199"/>
        <v>1.2860497764307284</v>
      </c>
      <c r="N441" s="118">
        <f t="shared" si="199"/>
        <v>1.2927175055643494</v>
      </c>
      <c r="O441" s="118">
        <f t="shared" si="199"/>
        <v>0.89315420271923329</v>
      </c>
      <c r="P441" s="118">
        <f t="shared" si="199"/>
        <v>0.90508968461941719</v>
      </c>
      <c r="Q441" s="118">
        <f t="shared" si="199"/>
        <v>1.0527490324111493</v>
      </c>
      <c r="R441" s="118">
        <f t="shared" ref="R441:V441" si="200">R442+R444+R446+R455</f>
        <v>1.0139453517140191</v>
      </c>
      <c r="S441" s="118">
        <f t="shared" si="200"/>
        <v>0.97646014955875937</v>
      </c>
      <c r="T441" s="118">
        <f t="shared" si="200"/>
        <v>0.90485958061627558</v>
      </c>
      <c r="U441" s="118">
        <f t="shared" si="200"/>
        <v>1.1488723774788707</v>
      </c>
      <c r="V441" s="118">
        <f t="shared" si="200"/>
        <v>1.003671003818186</v>
      </c>
      <c r="W441" s="118">
        <f t="shared" ref="W441:Y441" si="201">W442+W444+W446+W455</f>
        <v>1.0451690873847517</v>
      </c>
      <c r="X441" s="118">
        <f t="shared" si="201"/>
        <v>1.1051158143550897</v>
      </c>
      <c r="Y441" s="118">
        <f t="shared" si="201"/>
        <v>0</v>
      </c>
      <c r="DA441" s="129" t="s">
        <v>4913</v>
      </c>
    </row>
    <row r="442" spans="1:105" ht="12" customHeight="1" x14ac:dyDescent="0.25">
      <c r="A442" s="121" t="s">
        <v>57</v>
      </c>
      <c r="B442" s="123"/>
      <c r="C442" s="123">
        <f t="shared" ref="C442:Y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X442" s="123">
        <f t="shared" si="202"/>
        <v>0</v>
      </c>
      <c r="Y442" s="123">
        <f t="shared" si="202"/>
        <v>0</v>
      </c>
      <c r="DA442" s="130" t="s">
        <v>4914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X443" s="99">
        <v>0</v>
      </c>
      <c r="Y443" s="99">
        <v>0</v>
      </c>
      <c r="DA443" s="63" t="s">
        <v>4915</v>
      </c>
    </row>
    <row r="444" spans="1:105" ht="12" customHeight="1" x14ac:dyDescent="0.25">
      <c r="A444" s="121" t="s">
        <v>92</v>
      </c>
      <c r="B444" s="123"/>
      <c r="C444" s="123">
        <f t="shared" ref="C444:Y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X444" s="123">
        <f t="shared" si="203"/>
        <v>0</v>
      </c>
      <c r="Y444" s="123">
        <f t="shared" si="203"/>
        <v>0</v>
      </c>
      <c r="DA444" s="130" t="s">
        <v>4916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4917</v>
      </c>
    </row>
    <row r="446" spans="1:105" ht="12" customHeight="1" x14ac:dyDescent="0.25">
      <c r="A446" s="121" t="s">
        <v>55</v>
      </c>
      <c r="B446" s="123"/>
      <c r="C446" s="123">
        <v>0.4373751712865499</v>
      </c>
      <c r="D446" s="123">
        <v>0.29557159508962072</v>
      </c>
      <c r="E446" s="123">
        <v>0.3165617316862106</v>
      </c>
      <c r="F446" s="123">
        <v>0.30473369375569337</v>
      </c>
      <c r="G446" s="123">
        <v>0.37395482639580013</v>
      </c>
      <c r="H446" s="123">
        <v>0.57382248877462716</v>
      </c>
      <c r="I446" s="123">
        <v>0.26804766102968097</v>
      </c>
      <c r="J446" s="123">
        <v>0.26319782152112631</v>
      </c>
      <c r="K446" s="123">
        <v>0.2914466043461465</v>
      </c>
      <c r="L446" s="123">
        <v>0</v>
      </c>
      <c r="M446" s="123">
        <v>0.28974659192162733</v>
      </c>
      <c r="N446" s="123">
        <v>0.2948231416396852</v>
      </c>
      <c r="O446" s="123">
        <v>0.12499041603424778</v>
      </c>
      <c r="P446" s="123">
        <v>0.22107206393386641</v>
      </c>
      <c r="Q446" s="123">
        <v>0.20408949014500902</v>
      </c>
      <c r="R446" s="123">
        <v>0.19227720528934641</v>
      </c>
      <c r="S446" s="123">
        <v>0.16760872037716712</v>
      </c>
      <c r="T446" s="123">
        <v>0.15282745706190742</v>
      </c>
      <c r="U446" s="123">
        <v>0.20309758235533515</v>
      </c>
      <c r="V446" s="123">
        <v>0.1891277056068543</v>
      </c>
      <c r="W446" s="123">
        <v>0.22476300091734489</v>
      </c>
      <c r="X446" s="123">
        <v>0.19765095138250768</v>
      </c>
      <c r="Y446" s="123">
        <v>0</v>
      </c>
      <c r="DA446" s="130" t="s">
        <v>4918</v>
      </c>
    </row>
    <row r="447" spans="1:105" ht="12" customHeight="1" x14ac:dyDescent="0.25">
      <c r="A447" s="97" t="s">
        <v>124</v>
      </c>
      <c r="B447" s="99"/>
      <c r="C447" s="99">
        <v>7.2641349084562243</v>
      </c>
      <c r="D447" s="99">
        <v>7.6166526426940715</v>
      </c>
      <c r="E447" s="99">
        <v>7.9512858488242317</v>
      </c>
      <c r="F447" s="99">
        <v>8.0283476773090836</v>
      </c>
      <c r="G447" s="99">
        <v>8.5902765834920949</v>
      </c>
      <c r="H447" s="99">
        <v>8.558169412352898</v>
      </c>
      <c r="I447" s="99">
        <v>8.5953477014284978</v>
      </c>
      <c r="J447" s="99">
        <v>8.7734272830984317</v>
      </c>
      <c r="K447" s="99">
        <v>8.6388213730485006</v>
      </c>
      <c r="L447" s="99">
        <v>0</v>
      </c>
      <c r="M447" s="99">
        <v>7.6989808710603835</v>
      </c>
      <c r="N447" s="99">
        <v>6.9204064613768139</v>
      </c>
      <c r="O447" s="99">
        <v>6.8404245571747282</v>
      </c>
      <c r="P447" s="99">
        <v>6.6181566204477882</v>
      </c>
      <c r="Q447" s="99">
        <v>6.1635026023792729</v>
      </c>
      <c r="R447" s="99">
        <v>5.9677147419434178</v>
      </c>
      <c r="S447" s="99">
        <v>5.8732889098832306</v>
      </c>
      <c r="T447" s="99">
        <v>5.6401982266620925</v>
      </c>
      <c r="U447" s="99">
        <v>5.3402717242844009</v>
      </c>
      <c r="V447" s="99">
        <v>4.7712847581136426</v>
      </c>
      <c r="W447" s="99">
        <v>5.382683030922216</v>
      </c>
      <c r="X447" s="99">
        <v>5.316647169346373</v>
      </c>
      <c r="Y447" s="99">
        <v>0</v>
      </c>
      <c r="DA447" s="63" t="s">
        <v>4919</v>
      </c>
    </row>
    <row r="448" spans="1:105" ht="12" customHeight="1" x14ac:dyDescent="0.25">
      <c r="A448" s="97" t="s">
        <v>123</v>
      </c>
      <c r="B448" s="99"/>
      <c r="C448" s="99">
        <v>0.9896498571728144</v>
      </c>
      <c r="D448" s="99">
        <v>0</v>
      </c>
      <c r="E448" s="99">
        <v>0</v>
      </c>
      <c r="F448" s="99">
        <v>0</v>
      </c>
      <c r="G448" s="99">
        <v>0</v>
      </c>
      <c r="H448" s="99">
        <v>2.1873639254686101</v>
      </c>
      <c r="I448" s="99">
        <v>1.7426645136174785</v>
      </c>
      <c r="J448" s="99">
        <v>1.796936072649266</v>
      </c>
      <c r="K448" s="99">
        <v>1.7666630408794473</v>
      </c>
      <c r="L448" s="99">
        <v>0</v>
      </c>
      <c r="M448" s="99">
        <v>0</v>
      </c>
      <c r="N448" s="99">
        <v>0.80849415850129613</v>
      </c>
      <c r="O448" s="99">
        <v>0.54266487619246784</v>
      </c>
      <c r="P448" s="99">
        <v>0.53852439020049125</v>
      </c>
      <c r="Q448" s="99">
        <v>0</v>
      </c>
      <c r="R448" s="99">
        <v>0</v>
      </c>
      <c r="S448" s="99">
        <v>0</v>
      </c>
      <c r="T448" s="99">
        <v>0</v>
      </c>
      <c r="U448" s="99">
        <v>0</v>
      </c>
      <c r="V448" s="99">
        <v>0.17057608527945928</v>
      </c>
      <c r="W448" s="99">
        <v>0.44026767448165705</v>
      </c>
      <c r="X448" s="99">
        <v>0.39861575631401713</v>
      </c>
      <c r="Y448" s="99">
        <v>0</v>
      </c>
      <c r="DA448" s="63" t="s">
        <v>4920</v>
      </c>
    </row>
    <row r="449" spans="1:105" ht="12" customHeight="1" x14ac:dyDescent="0.25">
      <c r="A449" s="100" t="s">
        <v>50</v>
      </c>
      <c r="B449" s="102"/>
      <c r="C449" s="102">
        <v>0.9896498571728144</v>
      </c>
      <c r="D449" s="102">
        <v>0</v>
      </c>
      <c r="E449" s="102">
        <v>0</v>
      </c>
      <c r="F449" s="102">
        <v>0</v>
      </c>
      <c r="G449" s="102">
        <v>0</v>
      </c>
      <c r="H449" s="102">
        <v>2.1873639254686101</v>
      </c>
      <c r="I449" s="102">
        <v>1.7426645136174785</v>
      </c>
      <c r="J449" s="102">
        <v>1.796936072649266</v>
      </c>
      <c r="K449" s="102">
        <v>1.7666630408794473</v>
      </c>
      <c r="L449" s="102">
        <v>0</v>
      </c>
      <c r="M449" s="102">
        <v>0</v>
      </c>
      <c r="N449" s="102">
        <v>0.80849415850129613</v>
      </c>
      <c r="O449" s="102">
        <v>0.54266487619246784</v>
      </c>
      <c r="P449" s="102">
        <v>0.53852439020049125</v>
      </c>
      <c r="Q449" s="102">
        <v>0</v>
      </c>
      <c r="R449" s="102">
        <v>0</v>
      </c>
      <c r="S449" s="102">
        <v>0</v>
      </c>
      <c r="T449" s="102">
        <v>0</v>
      </c>
      <c r="U449" s="102">
        <v>0</v>
      </c>
      <c r="V449" s="102">
        <v>0.17057608527945928</v>
      </c>
      <c r="W449" s="102">
        <v>0.44026767448165705</v>
      </c>
      <c r="X449" s="102">
        <v>0.39861575631401713</v>
      </c>
      <c r="Y449" s="102">
        <v>0</v>
      </c>
      <c r="DA449" s="131" t="s">
        <v>4921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X450" s="105">
        <v>0</v>
      </c>
      <c r="Y450" s="105">
        <v>0</v>
      </c>
      <c r="DA450" s="132" t="s">
        <v>4922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4923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4924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X453" s="99">
        <v>0</v>
      </c>
      <c r="Y453" s="99">
        <v>0</v>
      </c>
      <c r="DA453" s="63" t="s">
        <v>4925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X454" s="99">
        <v>0</v>
      </c>
      <c r="Y454" s="99">
        <v>0</v>
      </c>
      <c r="DA454" s="63" t="s">
        <v>4926</v>
      </c>
    </row>
    <row r="455" spans="1:105" ht="12" customHeight="1" x14ac:dyDescent="0.25">
      <c r="A455" s="121" t="s">
        <v>54</v>
      </c>
      <c r="B455" s="123"/>
      <c r="C455" s="123">
        <v>1.1564507429643787</v>
      </c>
      <c r="D455" s="123">
        <v>1.2241101331591171</v>
      </c>
      <c r="E455" s="123">
        <v>1.3365073604410611</v>
      </c>
      <c r="F455" s="123">
        <v>1.2926575517227958</v>
      </c>
      <c r="G455" s="123">
        <v>1.2876090514809975</v>
      </c>
      <c r="H455" s="123">
        <v>1.2357385940889825</v>
      </c>
      <c r="I455" s="123">
        <v>1.2196917478164571</v>
      </c>
      <c r="J455" s="123">
        <v>1.0883863552689819</v>
      </c>
      <c r="K455" s="123">
        <v>0.89881020273356438</v>
      </c>
      <c r="L455" s="123">
        <v>0</v>
      </c>
      <c r="M455" s="123">
        <v>0.99630318450910094</v>
      </c>
      <c r="N455" s="123">
        <v>0.99789436392466424</v>
      </c>
      <c r="O455" s="123">
        <v>0.76816378668498553</v>
      </c>
      <c r="P455" s="123">
        <v>0.68401762068555083</v>
      </c>
      <c r="Q455" s="123">
        <v>0.84865954226614015</v>
      </c>
      <c r="R455" s="123">
        <v>0.82166814642467279</v>
      </c>
      <c r="S455" s="123">
        <v>0.80885142918159225</v>
      </c>
      <c r="T455" s="123">
        <v>0.7520321235543681</v>
      </c>
      <c r="U455" s="123">
        <v>0.94577479512353568</v>
      </c>
      <c r="V455" s="123">
        <v>0.81454329821133176</v>
      </c>
      <c r="W455" s="123">
        <v>0.82040608646740676</v>
      </c>
      <c r="X455" s="123">
        <v>0.90746486297258189</v>
      </c>
      <c r="Y455" s="123">
        <v>0</v>
      </c>
      <c r="DA455" s="130" t="s">
        <v>4927</v>
      </c>
    </row>
    <row r="456" spans="1:105" ht="12" customHeight="1" x14ac:dyDescent="0.25">
      <c r="A456" s="97" t="s">
        <v>50</v>
      </c>
      <c r="B456" s="99"/>
      <c r="C456" s="99">
        <v>2.0722811614903094</v>
      </c>
      <c r="D456" s="99">
        <v>2.0555232812446329</v>
      </c>
      <c r="E456" s="99">
        <v>2.1294352347325862</v>
      </c>
      <c r="F456" s="99">
        <v>2.1554209349209796</v>
      </c>
      <c r="G456" s="99">
        <v>2.0418889100408713</v>
      </c>
      <c r="H456" s="99">
        <v>1.8132292564314292</v>
      </c>
      <c r="I456" s="99">
        <v>1.7932372720872909</v>
      </c>
      <c r="J456" s="99">
        <v>1.6151054400436495</v>
      </c>
      <c r="K456" s="99">
        <v>1.5788533938583933</v>
      </c>
      <c r="L456" s="99">
        <v>0</v>
      </c>
      <c r="M456" s="99">
        <v>1.5528971423354143</v>
      </c>
      <c r="N456" s="99">
        <v>1.4626670813690283</v>
      </c>
      <c r="O456" s="99">
        <v>1.4682850934305085</v>
      </c>
      <c r="P456" s="99">
        <v>1.474163373804779</v>
      </c>
      <c r="Q456" s="99">
        <v>1.5005572702832222</v>
      </c>
      <c r="R456" s="99">
        <v>1.4936180188804247</v>
      </c>
      <c r="S456" s="99">
        <v>1.501642498767592</v>
      </c>
      <c r="T456" s="99">
        <v>1.5149071407542165</v>
      </c>
      <c r="U456" s="99">
        <v>1.6260051285393093</v>
      </c>
      <c r="V456" s="99">
        <v>1.5067577174994899</v>
      </c>
      <c r="W456" s="99">
        <v>1.5354968858401528</v>
      </c>
      <c r="X456" s="99">
        <v>1.4162322255016844</v>
      </c>
      <c r="Y456" s="99">
        <v>0</v>
      </c>
      <c r="DA456" s="63" t="s">
        <v>4928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X457" s="110">
        <v>0</v>
      </c>
      <c r="Y457" s="110">
        <v>0</v>
      </c>
      <c r="DA457" s="60" t="s">
        <v>4929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67</vt:i4>
      </vt:variant>
    </vt:vector>
  </HeadingPairs>
  <TitlesOfParts>
    <vt:vector size="136" baseType="lpstr">
      <vt:lpstr>cover</vt:lpstr>
      <vt:lpstr>index</vt:lpstr>
      <vt:lpstr>RES_summary</vt:lpstr>
      <vt:lpstr>RES_hh_num</vt:lpstr>
      <vt:lpstr>RES_hh_fec</vt:lpstr>
      <vt:lpstr>RES_hh_tes</vt:lpstr>
      <vt:lpstr>RES_hh_eff</vt:lpstr>
      <vt:lpstr>RES_hh_emi</vt:lpstr>
      <vt:lpstr>RES_hh_fech</vt:lpstr>
      <vt:lpstr>RES_hh_tesh</vt:lpstr>
      <vt:lpstr>RES_hh_emih</vt:lpstr>
      <vt:lpstr>RES_hh_fecs</vt:lpstr>
      <vt:lpstr>RES_hh_tess</vt:lpstr>
      <vt:lpstr>RES_hh_emis</vt:lpstr>
      <vt:lpstr>RES_hh_num_in</vt:lpstr>
      <vt:lpstr>RES_hh_fec_in</vt:lpstr>
      <vt:lpstr>RES_hh_tes_in</vt:lpstr>
      <vt:lpstr>RES_hh_eff_in</vt:lpstr>
      <vt:lpstr>RES_hh_emi_in</vt:lpstr>
      <vt:lpstr>RES_hh_fech_in</vt:lpstr>
      <vt:lpstr>RES_hh_tesh_in</vt:lpstr>
      <vt:lpstr>RES_hh_emih_in</vt:lpstr>
      <vt:lpstr>RES_hh_fecs_in</vt:lpstr>
      <vt:lpstr>RES_hh_tess_in</vt:lpstr>
      <vt:lpstr>RES_hh_emis_in</vt:lpstr>
      <vt:lpstr>RES_se-appl</vt:lpstr>
      <vt:lpstr>RES_RF</vt:lpstr>
      <vt:lpstr>RES_WM</vt:lpstr>
      <vt:lpstr>RES_DR</vt:lpstr>
      <vt:lpstr>RES_DW</vt:lpstr>
      <vt:lpstr>RES_TV</vt:lpstr>
      <vt:lpstr>RES_IT</vt:lpstr>
      <vt:lpstr>RES_LI</vt:lpstr>
      <vt:lpstr>RES_OA</vt:lpstr>
      <vt:lpstr>RES_hhdet_num</vt:lpstr>
      <vt:lpstr>RES_hhdet_out</vt:lpstr>
      <vt:lpstr>RES_hhdet_in</vt:lpstr>
      <vt:lpstr>RES_hhdet_in_new</vt:lpstr>
      <vt:lpstr>RES_hhdet_in_repl</vt:lpstr>
      <vt:lpstr>RES_hhdet_numvin</vt:lpstr>
      <vt:lpstr>RES_hhdet_fec</vt:lpstr>
      <vt:lpstr>RES_hhdet_tes</vt:lpstr>
      <vt:lpstr>RES_hhdet_eff</vt:lpstr>
      <vt:lpstr>RES_hhdet_emi</vt:lpstr>
      <vt:lpstr>RES_hhdet_fech</vt:lpstr>
      <vt:lpstr>RES_hhdet_tesh</vt:lpstr>
      <vt:lpstr>RES_hhdet_emih</vt:lpstr>
      <vt:lpstr>RES_hhdet_fecs</vt:lpstr>
      <vt:lpstr>RES_hhdet_tess</vt:lpstr>
      <vt:lpstr>RES_hhdet_emis</vt:lpstr>
      <vt:lpstr>RES_hhdet_in_fec</vt:lpstr>
      <vt:lpstr>RES_hhdet_in_tes</vt:lpstr>
      <vt:lpstr>RES_hhdet_in_eff</vt:lpstr>
      <vt:lpstr>RES_hhdet_in_emi</vt:lpstr>
      <vt:lpstr>RES_hhdet_in_fech</vt:lpstr>
      <vt:lpstr>RES_hhdet_in_tesh</vt:lpstr>
      <vt:lpstr>RES_hhdet_in_emih</vt:lpstr>
      <vt:lpstr>RES_hhdet_in_fecs</vt:lpstr>
      <vt:lpstr>RES_hhdet_in_tess</vt:lpstr>
      <vt:lpstr>RES_hhdet_in_emis</vt:lpstr>
      <vt:lpstr>RES_hh_SLD</vt:lpstr>
      <vt:lpstr>RES_hh_LPG</vt:lpstr>
      <vt:lpstr>RES_hh_GDO</vt:lpstr>
      <vt:lpstr>RES_hh_NGS</vt:lpstr>
      <vt:lpstr>RES_hh_BMS</vt:lpstr>
      <vt:lpstr>RES_hh_GEO</vt:lpstr>
      <vt:lpstr>RES_hh_DHT</vt:lpstr>
      <vt:lpstr>RES_hh_AEL</vt:lpstr>
      <vt:lpstr>RES_hh_CEL</vt:lpstr>
      <vt:lpstr>RES_DR!Print_Titles</vt:lpstr>
      <vt:lpstr>RES_DW!Print_Titles</vt:lpstr>
      <vt:lpstr>RES_hh_AEL!Print_Titles</vt:lpstr>
      <vt:lpstr>RES_hh_BMS!Print_Titles</vt:lpstr>
      <vt:lpstr>RES_hh_CEL!Print_Titles</vt:lpstr>
      <vt:lpstr>RES_hh_DHT!Print_Titles</vt:lpstr>
      <vt:lpstr>RES_hh_eff!Print_Titles</vt:lpstr>
      <vt:lpstr>RES_hh_eff_in!Print_Titles</vt:lpstr>
      <vt:lpstr>RES_hh_emi!Print_Titles</vt:lpstr>
      <vt:lpstr>RES_hh_emi_in!Print_Titles</vt:lpstr>
      <vt:lpstr>RES_hh_emih!Print_Titles</vt:lpstr>
      <vt:lpstr>RES_hh_emih_in!Print_Titles</vt:lpstr>
      <vt:lpstr>RES_hh_emis!Print_Titles</vt:lpstr>
      <vt:lpstr>RES_hh_emis_in!Print_Titles</vt:lpstr>
      <vt:lpstr>RES_hh_fec!Print_Titles</vt:lpstr>
      <vt:lpstr>RES_hh_fec_in!Print_Titles</vt:lpstr>
      <vt:lpstr>RES_hh_fech!Print_Titles</vt:lpstr>
      <vt:lpstr>RES_hh_fech_in!Print_Titles</vt:lpstr>
      <vt:lpstr>RES_hh_fecs!Print_Titles</vt:lpstr>
      <vt:lpstr>RES_hh_fecs_in!Print_Titles</vt:lpstr>
      <vt:lpstr>RES_hh_GDO!Print_Titles</vt:lpstr>
      <vt:lpstr>RES_hh_GEO!Print_Titles</vt:lpstr>
      <vt:lpstr>RES_hh_LPG!Print_Titles</vt:lpstr>
      <vt:lpstr>RES_hh_NGS!Print_Titles</vt:lpstr>
      <vt:lpstr>RES_hh_num!Print_Titles</vt:lpstr>
      <vt:lpstr>RES_hh_num_in!Print_Titles</vt:lpstr>
      <vt:lpstr>RES_hh_SLD!Print_Titles</vt:lpstr>
      <vt:lpstr>RES_hh_tes!Print_Titles</vt:lpstr>
      <vt:lpstr>RES_hh_tes_in!Print_Titles</vt:lpstr>
      <vt:lpstr>RES_hh_tesh!Print_Titles</vt:lpstr>
      <vt:lpstr>RES_hh_tesh_in!Print_Titles</vt:lpstr>
      <vt:lpstr>RES_hh_tess!Print_Titles</vt:lpstr>
      <vt:lpstr>RES_hh_tess_in!Print_Titles</vt:lpstr>
      <vt:lpstr>RES_hhdet_eff!Print_Titles</vt:lpstr>
      <vt:lpstr>RES_hhdet_emi!Print_Titles</vt:lpstr>
      <vt:lpstr>RES_hhdet_emih!Print_Titles</vt:lpstr>
      <vt:lpstr>RES_hhdet_emis!Print_Titles</vt:lpstr>
      <vt:lpstr>RES_hhdet_fec!Print_Titles</vt:lpstr>
      <vt:lpstr>RES_hhdet_fech!Print_Titles</vt:lpstr>
      <vt:lpstr>RES_hhdet_fecs!Print_Titles</vt:lpstr>
      <vt:lpstr>RES_hhdet_in!Print_Titles</vt:lpstr>
      <vt:lpstr>RES_hhdet_in_eff!Print_Titles</vt:lpstr>
      <vt:lpstr>RES_hhdet_in_emi!Print_Titles</vt:lpstr>
      <vt:lpstr>RES_hhdet_in_emih!Print_Titles</vt:lpstr>
      <vt:lpstr>RES_hhdet_in_emis!Print_Titles</vt:lpstr>
      <vt:lpstr>RES_hhdet_in_fec!Print_Titles</vt:lpstr>
      <vt:lpstr>RES_hhdet_in_fech!Print_Titles</vt:lpstr>
      <vt:lpstr>RES_hhdet_in_fecs!Print_Titles</vt:lpstr>
      <vt:lpstr>RES_hhdet_in_new!Print_Titles</vt:lpstr>
      <vt:lpstr>RES_hhdet_in_repl!Print_Titles</vt:lpstr>
      <vt:lpstr>RES_hhdet_in_tes!Print_Titles</vt:lpstr>
      <vt:lpstr>RES_hhdet_in_tesh!Print_Titles</vt:lpstr>
      <vt:lpstr>RES_hhdet_in_tess!Print_Titles</vt:lpstr>
      <vt:lpstr>RES_hhdet_num!Print_Titles</vt:lpstr>
      <vt:lpstr>RES_hhdet_numvin!Print_Titles</vt:lpstr>
      <vt:lpstr>RES_hhdet_out!Print_Titles</vt:lpstr>
      <vt:lpstr>RES_hhdet_tes!Print_Titles</vt:lpstr>
      <vt:lpstr>RES_hhdet_tesh!Print_Titles</vt:lpstr>
      <vt:lpstr>RES_hhdet_tess!Print_Titles</vt:lpstr>
      <vt:lpstr>RES_IT!Print_Titles</vt:lpstr>
      <vt:lpstr>RES_LI!Print_Titles</vt:lpstr>
      <vt:lpstr>RES_OA!Print_Titles</vt:lpstr>
      <vt:lpstr>RES_RF!Print_Titles</vt:lpstr>
      <vt:lpstr>'RES_se-appl'!Print_Titles</vt:lpstr>
      <vt:lpstr>RES_summary!Print_Titles</vt:lpstr>
      <vt:lpstr>RES_TV!Print_Titles</vt:lpstr>
      <vt:lpstr>RES_WM!Print_Titles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2025-11-06T10:20:22Z</dcterms:created>
  <dcterms:modified xsi:type="dcterms:W3CDTF">2025-11-06T10:20:22Z</dcterms:modified>
</cp:coreProperties>
</file>